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xml" ContentType="application/vnd.openxmlformats-officedocument.spreadsheetml.comments+xml"/>
  <Override PartName="/xl/pivotTables/pivotTable1.xml" ContentType="application/vnd.openxmlformats-officedocument.spreadsheetml.pivotTable+xml"/>
  <Override PartName="/xl/drawings/drawing3.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59.xml" ContentType="application/vnd.ms-excel.controlproperties+xml"/>
  <Override PartName="/xl/ctrlProps/ctrlProp60.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1.xml" ContentType="application/vnd.ms-excel.controlproperties+xml"/>
  <Override PartName="/xl/ctrlProps/ctrlProp62.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drawings/drawing9.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drawings/drawing10.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howInkAnnotation="0" codeName="ThisWorkbook" hidePivotFieldList="1" defaultThemeVersion="124226"/>
  <mc:AlternateContent xmlns:mc="http://schemas.openxmlformats.org/markup-compatibility/2006">
    <mc:Choice Requires="x15">
      <x15ac:absPath xmlns:x15ac="http://schemas.microsoft.com/office/spreadsheetml/2010/11/ac" url="C:\Users\Justyn Lim\Desktop\Python\FYP\SoC-SMS\uploads\"/>
    </mc:Choice>
  </mc:AlternateContent>
  <xr:revisionPtr revIDLastSave="0" documentId="13_ncr:1_{73C0F4AC-B0F8-4F1E-A038-0FA68C7E5C49}" xr6:coauthVersionLast="47" xr6:coauthVersionMax="47" xr10:uidLastSave="{00000000-0000-0000-0000-000000000000}"/>
  <bookViews>
    <workbookView xWindow="-120" yWindow="-120" windowWidth="29040" windowHeight="15840" tabRatio="714" activeTab="4" xr2:uid="{00000000-000D-0000-FFFF-FFFF00000000}"/>
  </bookViews>
  <sheets>
    <sheet name="St_Info" sheetId="20" r:id="rId1"/>
    <sheet name="Active" sheetId="1" r:id="rId2"/>
    <sheet name="Jan-2023-CL" sheetId="34" r:id="rId3"/>
    <sheet name="Graduate" sheetId="24" r:id="rId4"/>
    <sheet name="Withdraw" sheetId="25" r:id="rId5"/>
    <sheet name="MIA" sheetId="26" r:id="rId6"/>
    <sheet name="Course-Str" sheetId="19" r:id="rId7"/>
    <sheet name="Compare" sheetId="17" r:id="rId8"/>
    <sheet name="TCMS" sheetId="18" r:id="rId9"/>
    <sheet name="PTPTN" sheetId="22" r:id="rId10"/>
    <sheet name="Notice" sheetId="10" r:id="rId11"/>
    <sheet name="Userguide" sheetId="14" r:id="rId12"/>
    <sheet name="Log" sheetId="15" r:id="rId13"/>
    <sheet name="MergeCUID" sheetId="23" r:id="rId14"/>
  </sheets>
  <functionGroups builtInGroupCount="19"/>
  <externalReferences>
    <externalReference r:id="rId15"/>
  </externalReferences>
  <definedNames>
    <definedName name="_xlnm._FilterDatabase" localSheetId="1" hidden="1">Active!$B$3:$M$3</definedName>
    <definedName name="_xlnm._FilterDatabase" localSheetId="7" hidden="1">Compare!$B$3:$E$3</definedName>
    <definedName name="_xlnm._FilterDatabase" localSheetId="3" hidden="1">Graduate!$B$3:$M$3</definedName>
    <definedName name="_xlnm._FilterDatabase" localSheetId="13" hidden="1">MergeCUID!$C$1:$D$331</definedName>
    <definedName name="_xlnm._FilterDatabase" localSheetId="5" hidden="1">MIA!$B$3:$M$3</definedName>
    <definedName name="_xlnm._FilterDatabase" localSheetId="4" hidden="1">Withdraw!$B$3:$M$3</definedName>
    <definedName name="_xlnm.Print_Area" localSheetId="1">Active!$B$1:$DL$154</definedName>
    <definedName name="_xlnm.Print_Area" localSheetId="7">Compare!$B$1:$CC$7</definedName>
    <definedName name="_xlnm.Print_Area" localSheetId="3">Graduate!$B$1:$DL$249</definedName>
    <definedName name="_xlnm.Print_Area" localSheetId="5">MIA!$B$1:$DL$9</definedName>
    <definedName name="_xlnm.Print_Area" localSheetId="0">St_Info!$A$2:$L$53</definedName>
    <definedName name="_xlnm.Print_Area" localSheetId="4">Withdraw!$B$1:$DL$17</definedName>
  </definedNames>
  <calcPr calcId="191029" calcMode="manual"/>
  <pivotCaches>
    <pivotCache cacheId="0" r:id="rId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O6" i="25" l="1"/>
  <c r="IN6" i="25"/>
  <c r="IM6" i="25"/>
  <c r="IL6" i="25"/>
  <c r="IK6" i="25"/>
  <c r="IJ6" i="25"/>
  <c r="II6" i="25"/>
  <c r="IH6" i="25"/>
  <c r="IG6" i="25"/>
  <c r="IF6" i="25"/>
  <c r="IE6" i="25"/>
  <c r="ID6" i="25"/>
  <c r="IC6" i="25"/>
  <c r="IB6" i="25"/>
  <c r="IA6" i="25"/>
  <c r="HZ6" i="25"/>
  <c r="HY6" i="25"/>
  <c r="HX6" i="25"/>
  <c r="HW6" i="25"/>
  <c r="HV6" i="25"/>
  <c r="HU6" i="25"/>
  <c r="HT6" i="25"/>
  <c r="HS6" i="25"/>
  <c r="HR6" i="25"/>
  <c r="HQ6" i="25"/>
  <c r="HP6" i="25"/>
  <c r="HO6" i="25"/>
  <c r="HN6" i="25"/>
  <c r="HM6" i="25"/>
  <c r="HL6" i="25"/>
  <c r="HK6" i="25"/>
  <c r="HJ6" i="25"/>
  <c r="DJ6" i="25"/>
  <c r="DL6" i="25" s="1"/>
  <c r="IO7" i="25"/>
  <c r="IN7" i="25"/>
  <c r="IM7" i="25"/>
  <c r="IL7" i="25"/>
  <c r="IK7" i="25"/>
  <c r="IJ7" i="25"/>
  <c r="II7" i="25"/>
  <c r="IH7" i="25"/>
  <c r="IG7" i="25"/>
  <c r="IF7" i="25"/>
  <c r="IE7" i="25"/>
  <c r="ID7" i="25"/>
  <c r="IC7" i="25"/>
  <c r="IB7" i="25"/>
  <c r="IA7" i="25"/>
  <c r="HZ7" i="25"/>
  <c r="HY7" i="25"/>
  <c r="HX7" i="25"/>
  <c r="HW7" i="25"/>
  <c r="HV7" i="25"/>
  <c r="HU7" i="25"/>
  <c r="HT7" i="25"/>
  <c r="HS7" i="25"/>
  <c r="HR7" i="25"/>
  <c r="HQ7" i="25"/>
  <c r="HP7" i="25"/>
  <c r="HO7" i="25"/>
  <c r="HN7" i="25"/>
  <c r="HM7" i="25"/>
  <c r="HL7" i="25"/>
  <c r="HK7" i="25"/>
  <c r="HJ7" i="25"/>
  <c r="IQ7" i="25" s="1"/>
  <c r="DJ7" i="25"/>
  <c r="DL7" i="25" s="1"/>
  <c r="IQ6" i="25" l="1"/>
  <c r="IP6" i="25"/>
  <c r="IP7" i="25"/>
  <c r="IO6" i="24"/>
  <c r="IN6" i="24"/>
  <c r="IM6" i="24"/>
  <c r="IL6" i="24"/>
  <c r="IK6" i="24"/>
  <c r="IJ6" i="24"/>
  <c r="II6" i="24"/>
  <c r="IH6" i="24"/>
  <c r="IG6" i="24"/>
  <c r="IF6" i="24"/>
  <c r="IE6" i="24"/>
  <c r="ID6" i="24"/>
  <c r="IC6" i="24"/>
  <c r="IB6" i="24"/>
  <c r="IA6" i="24"/>
  <c r="HZ6" i="24"/>
  <c r="HY6" i="24"/>
  <c r="HX6" i="24"/>
  <c r="HW6" i="24"/>
  <c r="HV6" i="24"/>
  <c r="HU6" i="24"/>
  <c r="HT6" i="24"/>
  <c r="HS6" i="24"/>
  <c r="HR6" i="24"/>
  <c r="HQ6" i="24"/>
  <c r="HP6" i="24"/>
  <c r="HO6" i="24"/>
  <c r="HN6" i="24"/>
  <c r="HM6" i="24"/>
  <c r="HL6" i="24"/>
  <c r="HK6" i="24"/>
  <c r="HJ6" i="24"/>
  <c r="DL6" i="24"/>
  <c r="IO25" i="24"/>
  <c r="IN25" i="24"/>
  <c r="IM25" i="24"/>
  <c r="IL25" i="24"/>
  <c r="IK25" i="24"/>
  <c r="IJ25" i="24"/>
  <c r="II25" i="24"/>
  <c r="IH25" i="24"/>
  <c r="IG25" i="24"/>
  <c r="IF25" i="24"/>
  <c r="IE25" i="24"/>
  <c r="ID25" i="24"/>
  <c r="IC25" i="24"/>
  <c r="IB25" i="24"/>
  <c r="IA25" i="24"/>
  <c r="HZ25" i="24"/>
  <c r="HY25" i="24"/>
  <c r="HX25" i="24"/>
  <c r="HW25" i="24"/>
  <c r="HV25" i="24"/>
  <c r="HU25" i="24"/>
  <c r="HT25" i="24"/>
  <c r="HS25" i="24"/>
  <c r="HR25" i="24"/>
  <c r="HQ25" i="24"/>
  <c r="HP25" i="24"/>
  <c r="HO25" i="24"/>
  <c r="HN25" i="24"/>
  <c r="HM25" i="24"/>
  <c r="HL25" i="24"/>
  <c r="HK25" i="24"/>
  <c r="HJ25" i="24"/>
  <c r="DL25" i="24"/>
  <c r="IO24" i="24"/>
  <c r="IN24" i="24"/>
  <c r="IM24" i="24"/>
  <c r="IL24" i="24"/>
  <c r="IK24" i="24"/>
  <c r="IJ24" i="24"/>
  <c r="II24" i="24"/>
  <c r="IH24" i="24"/>
  <c r="IG24" i="24"/>
  <c r="IF24" i="24"/>
  <c r="IE24" i="24"/>
  <c r="ID24" i="24"/>
  <c r="IC24" i="24"/>
  <c r="IB24" i="24"/>
  <c r="IA24" i="24"/>
  <c r="HZ24" i="24"/>
  <c r="HY24" i="24"/>
  <c r="HX24" i="24"/>
  <c r="HW24" i="24"/>
  <c r="HV24" i="24"/>
  <c r="HU24" i="24"/>
  <c r="HT24" i="24"/>
  <c r="HS24" i="24"/>
  <c r="HR24" i="24"/>
  <c r="HQ24" i="24"/>
  <c r="HP24" i="24"/>
  <c r="HO24" i="24"/>
  <c r="HN24" i="24"/>
  <c r="HM24" i="24"/>
  <c r="HL24" i="24"/>
  <c r="HK24" i="24"/>
  <c r="HJ24" i="24"/>
  <c r="DL24" i="24"/>
  <c r="IO23" i="24"/>
  <c r="IN23" i="24"/>
  <c r="IM23" i="24"/>
  <c r="IL23" i="24"/>
  <c r="IK23" i="24"/>
  <c r="IJ23" i="24"/>
  <c r="II23" i="24"/>
  <c r="IH23" i="24"/>
  <c r="IG23" i="24"/>
  <c r="IF23" i="24"/>
  <c r="IE23" i="24"/>
  <c r="ID23" i="24"/>
  <c r="IC23" i="24"/>
  <c r="IB23" i="24"/>
  <c r="IA23" i="24"/>
  <c r="HZ23" i="24"/>
  <c r="HY23" i="24"/>
  <c r="HX23" i="24"/>
  <c r="HW23" i="24"/>
  <c r="HV23" i="24"/>
  <c r="HU23" i="24"/>
  <c r="HT23" i="24"/>
  <c r="HS23" i="24"/>
  <c r="HR23" i="24"/>
  <c r="HQ23" i="24"/>
  <c r="HP23" i="24"/>
  <c r="HO23" i="24"/>
  <c r="HN23" i="24"/>
  <c r="HM23" i="24"/>
  <c r="HL23" i="24"/>
  <c r="HK23" i="24"/>
  <c r="HJ23" i="24"/>
  <c r="DL23" i="24"/>
  <c r="IO22" i="24"/>
  <c r="IN22" i="24"/>
  <c r="IM22" i="24"/>
  <c r="IL22" i="24"/>
  <c r="IK22" i="24"/>
  <c r="IJ22" i="24"/>
  <c r="II22" i="24"/>
  <c r="IH22" i="24"/>
  <c r="IG22" i="24"/>
  <c r="IF22" i="24"/>
  <c r="IE22" i="24"/>
  <c r="ID22" i="24"/>
  <c r="IC22" i="24"/>
  <c r="IB22" i="24"/>
  <c r="IA22" i="24"/>
  <c r="HZ22" i="24"/>
  <c r="HY22" i="24"/>
  <c r="HX22" i="24"/>
  <c r="HW22" i="24"/>
  <c r="HV22" i="24"/>
  <c r="HU22" i="24"/>
  <c r="HT22" i="24"/>
  <c r="HS22" i="24"/>
  <c r="HR22" i="24"/>
  <c r="HQ22" i="24"/>
  <c r="HP22" i="24"/>
  <c r="HO22" i="24"/>
  <c r="HN22" i="24"/>
  <c r="HM22" i="24"/>
  <c r="HL22" i="24"/>
  <c r="HK22" i="24"/>
  <c r="HJ22" i="24"/>
  <c r="DL22" i="24"/>
  <c r="IO21" i="24"/>
  <c r="IN21" i="24"/>
  <c r="IM21" i="24"/>
  <c r="IL21" i="24"/>
  <c r="IK21" i="24"/>
  <c r="IJ21" i="24"/>
  <c r="II21" i="24"/>
  <c r="IH21" i="24"/>
  <c r="IG21" i="24"/>
  <c r="IF21" i="24"/>
  <c r="IE21" i="24"/>
  <c r="ID21" i="24"/>
  <c r="IC21" i="24"/>
  <c r="IB21" i="24"/>
  <c r="IA21" i="24"/>
  <c r="HZ21" i="24"/>
  <c r="HY21" i="24"/>
  <c r="HX21" i="24"/>
  <c r="HW21" i="24"/>
  <c r="HV21" i="24"/>
  <c r="HU21" i="24"/>
  <c r="HT21" i="24"/>
  <c r="HS21" i="24"/>
  <c r="HR21" i="24"/>
  <c r="HQ21" i="24"/>
  <c r="HP21" i="24"/>
  <c r="HO21" i="24"/>
  <c r="HN21" i="24"/>
  <c r="HM21" i="24"/>
  <c r="HL21" i="24"/>
  <c r="HK21" i="24"/>
  <c r="HJ21" i="24"/>
  <c r="DL21" i="24"/>
  <c r="IO20" i="24"/>
  <c r="IN20" i="24"/>
  <c r="IM20" i="24"/>
  <c r="IL20" i="24"/>
  <c r="IK20" i="24"/>
  <c r="IJ20" i="24"/>
  <c r="II20" i="24"/>
  <c r="IH20" i="24"/>
  <c r="IG20" i="24"/>
  <c r="IF20" i="24"/>
  <c r="IE20" i="24"/>
  <c r="ID20" i="24"/>
  <c r="IC20" i="24"/>
  <c r="IB20" i="24"/>
  <c r="IA20" i="24"/>
  <c r="HZ20" i="24"/>
  <c r="HY20" i="24"/>
  <c r="HX20" i="24"/>
  <c r="HW20" i="24"/>
  <c r="HV20" i="24"/>
  <c r="HU20" i="24"/>
  <c r="HT20" i="24"/>
  <c r="HS20" i="24"/>
  <c r="HR20" i="24"/>
  <c r="HQ20" i="24"/>
  <c r="HP20" i="24"/>
  <c r="HO20" i="24"/>
  <c r="HN20" i="24"/>
  <c r="HM20" i="24"/>
  <c r="HL20" i="24"/>
  <c r="HK20" i="24"/>
  <c r="HJ20" i="24"/>
  <c r="DL20" i="24"/>
  <c r="IO19" i="24"/>
  <c r="IN19" i="24"/>
  <c r="IM19" i="24"/>
  <c r="IL19" i="24"/>
  <c r="IK19" i="24"/>
  <c r="IJ19" i="24"/>
  <c r="II19" i="24"/>
  <c r="IH19" i="24"/>
  <c r="IG19" i="24"/>
  <c r="IF19" i="24"/>
  <c r="IE19" i="24"/>
  <c r="ID19" i="24"/>
  <c r="IC19" i="24"/>
  <c r="IB19" i="24"/>
  <c r="IA19" i="24"/>
  <c r="HZ19" i="24"/>
  <c r="HY19" i="24"/>
  <c r="HX19" i="24"/>
  <c r="HW19" i="24"/>
  <c r="HV19" i="24"/>
  <c r="HU19" i="24"/>
  <c r="HT19" i="24"/>
  <c r="HS19" i="24"/>
  <c r="HR19" i="24"/>
  <c r="HQ19" i="24"/>
  <c r="HP19" i="24"/>
  <c r="HO19" i="24"/>
  <c r="HN19" i="24"/>
  <c r="HM19" i="24"/>
  <c r="HL19" i="24"/>
  <c r="HK19" i="24"/>
  <c r="HJ19" i="24"/>
  <c r="DL19" i="24"/>
  <c r="IO18" i="24"/>
  <c r="IN18" i="24"/>
  <c r="IM18" i="24"/>
  <c r="IL18" i="24"/>
  <c r="IK18" i="24"/>
  <c r="IJ18" i="24"/>
  <c r="II18" i="24"/>
  <c r="IH18" i="24"/>
  <c r="IG18" i="24"/>
  <c r="IF18" i="24"/>
  <c r="IE18" i="24"/>
  <c r="ID18" i="24"/>
  <c r="IC18" i="24"/>
  <c r="IB18" i="24"/>
  <c r="IA18" i="24"/>
  <c r="HZ18" i="24"/>
  <c r="HY18" i="24"/>
  <c r="HX18" i="24"/>
  <c r="HW18" i="24"/>
  <c r="HV18" i="24"/>
  <c r="HU18" i="24"/>
  <c r="HT18" i="24"/>
  <c r="HS18" i="24"/>
  <c r="HR18" i="24"/>
  <c r="HQ18" i="24"/>
  <c r="HP18" i="24"/>
  <c r="HO18" i="24"/>
  <c r="HN18" i="24"/>
  <c r="HM18" i="24"/>
  <c r="HL18" i="24"/>
  <c r="HK18" i="24"/>
  <c r="HJ18" i="24"/>
  <c r="DL18" i="24"/>
  <c r="IO17" i="24"/>
  <c r="IN17" i="24"/>
  <c r="IM17" i="24"/>
  <c r="IL17" i="24"/>
  <c r="IK17" i="24"/>
  <c r="IJ17" i="24"/>
  <c r="II17" i="24"/>
  <c r="IH17" i="24"/>
  <c r="IG17" i="24"/>
  <c r="IF17" i="24"/>
  <c r="IE17" i="24"/>
  <c r="ID17" i="24"/>
  <c r="IC17" i="24"/>
  <c r="IB17" i="24"/>
  <c r="IA17" i="24"/>
  <c r="HZ17" i="24"/>
  <c r="HY17" i="24"/>
  <c r="HX17" i="24"/>
  <c r="HW17" i="24"/>
  <c r="HV17" i="24"/>
  <c r="HU17" i="24"/>
  <c r="HT17" i="24"/>
  <c r="HS17" i="24"/>
  <c r="HR17" i="24"/>
  <c r="HQ17" i="24"/>
  <c r="HP17" i="24"/>
  <c r="HO17" i="24"/>
  <c r="HN17" i="24"/>
  <c r="HM17" i="24"/>
  <c r="HL17" i="24"/>
  <c r="HK17" i="24"/>
  <c r="HJ17" i="24"/>
  <c r="DL17" i="24"/>
  <c r="IO16" i="24"/>
  <c r="IN16" i="24"/>
  <c r="IM16" i="24"/>
  <c r="IL16" i="24"/>
  <c r="IK16" i="24"/>
  <c r="IJ16" i="24"/>
  <c r="II16" i="24"/>
  <c r="IH16" i="24"/>
  <c r="IG16" i="24"/>
  <c r="IF16" i="24"/>
  <c r="IE16" i="24"/>
  <c r="ID16" i="24"/>
  <c r="IC16" i="24"/>
  <c r="IB16" i="24"/>
  <c r="IA16" i="24"/>
  <c r="HZ16" i="24"/>
  <c r="HY16" i="24"/>
  <c r="HX16" i="24"/>
  <c r="HW16" i="24"/>
  <c r="HV16" i="24"/>
  <c r="HU16" i="24"/>
  <c r="HT16" i="24"/>
  <c r="HS16" i="24"/>
  <c r="HR16" i="24"/>
  <c r="HQ16" i="24"/>
  <c r="HP16" i="24"/>
  <c r="HO16" i="24"/>
  <c r="HN16" i="24"/>
  <c r="HM16" i="24"/>
  <c r="HL16" i="24"/>
  <c r="HK16" i="24"/>
  <c r="HJ16" i="24"/>
  <c r="DL16" i="24"/>
  <c r="IO15" i="24"/>
  <c r="IN15" i="24"/>
  <c r="IM15" i="24"/>
  <c r="IL15" i="24"/>
  <c r="IK15" i="24"/>
  <c r="IJ15" i="24"/>
  <c r="II15" i="24"/>
  <c r="IH15" i="24"/>
  <c r="IG15" i="24"/>
  <c r="IF15" i="24"/>
  <c r="IE15" i="24"/>
  <c r="ID15" i="24"/>
  <c r="IC15" i="24"/>
  <c r="IB15" i="24"/>
  <c r="IA15" i="24"/>
  <c r="HZ15" i="24"/>
  <c r="HY15" i="24"/>
  <c r="HX15" i="24"/>
  <c r="HW15" i="24"/>
  <c r="HV15" i="24"/>
  <c r="HU15" i="24"/>
  <c r="HT15" i="24"/>
  <c r="HS15" i="24"/>
  <c r="HR15" i="24"/>
  <c r="HQ15" i="24"/>
  <c r="HP15" i="24"/>
  <c r="HO15" i="24"/>
  <c r="HN15" i="24"/>
  <c r="HM15" i="24"/>
  <c r="HL15" i="24"/>
  <c r="HK15" i="24"/>
  <c r="HJ15" i="24"/>
  <c r="DL15" i="24"/>
  <c r="IO14" i="24"/>
  <c r="IN14" i="24"/>
  <c r="IM14" i="24"/>
  <c r="IL14" i="24"/>
  <c r="IK14" i="24"/>
  <c r="IJ14" i="24"/>
  <c r="II14" i="24"/>
  <c r="IH14" i="24"/>
  <c r="IG14" i="24"/>
  <c r="IF14" i="24"/>
  <c r="IE14" i="24"/>
  <c r="ID14" i="24"/>
  <c r="IC14" i="24"/>
  <c r="IB14" i="24"/>
  <c r="IA14" i="24"/>
  <c r="HZ14" i="24"/>
  <c r="HY14" i="24"/>
  <c r="HX14" i="24"/>
  <c r="HW14" i="24"/>
  <c r="HV14" i="24"/>
  <c r="HU14" i="24"/>
  <c r="HT14" i="24"/>
  <c r="HS14" i="24"/>
  <c r="HR14" i="24"/>
  <c r="HQ14" i="24"/>
  <c r="HP14" i="24"/>
  <c r="HO14" i="24"/>
  <c r="HN14" i="24"/>
  <c r="HM14" i="24"/>
  <c r="HL14" i="24"/>
  <c r="HK14" i="24"/>
  <c r="HJ14" i="24"/>
  <c r="DL14" i="24"/>
  <c r="IO13" i="24"/>
  <c r="IN13" i="24"/>
  <c r="IM13" i="24"/>
  <c r="IL13" i="24"/>
  <c r="IK13" i="24"/>
  <c r="IJ13" i="24"/>
  <c r="II13" i="24"/>
  <c r="IH13" i="24"/>
  <c r="IG13" i="24"/>
  <c r="IF13" i="24"/>
  <c r="IE13" i="24"/>
  <c r="ID13" i="24"/>
  <c r="IC13" i="24"/>
  <c r="IB13" i="24"/>
  <c r="IA13" i="24"/>
  <c r="HZ13" i="24"/>
  <c r="HY13" i="24"/>
  <c r="HX13" i="24"/>
  <c r="HW13" i="24"/>
  <c r="HV13" i="24"/>
  <c r="HU13" i="24"/>
  <c r="HT13" i="24"/>
  <c r="HS13" i="24"/>
  <c r="HR13" i="24"/>
  <c r="HQ13" i="24"/>
  <c r="HP13" i="24"/>
  <c r="HO13" i="24"/>
  <c r="HN13" i="24"/>
  <c r="HM13" i="24"/>
  <c r="HL13" i="24"/>
  <c r="HK13" i="24"/>
  <c r="HJ13" i="24"/>
  <c r="DL13" i="24"/>
  <c r="IO12" i="24"/>
  <c r="IN12" i="24"/>
  <c r="IM12" i="24"/>
  <c r="IL12" i="24"/>
  <c r="IK12" i="24"/>
  <c r="IJ12" i="24"/>
  <c r="II12" i="24"/>
  <c r="IH12" i="24"/>
  <c r="IG12" i="24"/>
  <c r="IF12" i="24"/>
  <c r="IE12" i="24"/>
  <c r="ID12" i="24"/>
  <c r="IC12" i="24"/>
  <c r="IB12" i="24"/>
  <c r="IA12" i="24"/>
  <c r="HZ12" i="24"/>
  <c r="HY12" i="24"/>
  <c r="HX12" i="24"/>
  <c r="HW12" i="24"/>
  <c r="HV12" i="24"/>
  <c r="HU12" i="24"/>
  <c r="HT12" i="24"/>
  <c r="HS12" i="24"/>
  <c r="HR12" i="24"/>
  <c r="HQ12" i="24"/>
  <c r="HP12" i="24"/>
  <c r="HO12" i="24"/>
  <c r="HN12" i="24"/>
  <c r="HM12" i="24"/>
  <c r="HL12" i="24"/>
  <c r="HK12" i="24"/>
  <c r="HJ12" i="24"/>
  <c r="DL12" i="24"/>
  <c r="IO11" i="24"/>
  <c r="IN11" i="24"/>
  <c r="IM11" i="24"/>
  <c r="IL11" i="24"/>
  <c r="IK11" i="24"/>
  <c r="IJ11" i="24"/>
  <c r="II11" i="24"/>
  <c r="IH11" i="24"/>
  <c r="IG11" i="24"/>
  <c r="IF11" i="24"/>
  <c r="IE11" i="24"/>
  <c r="ID11" i="24"/>
  <c r="IC11" i="24"/>
  <c r="IB11" i="24"/>
  <c r="IA11" i="24"/>
  <c r="HZ11" i="24"/>
  <c r="HY11" i="24"/>
  <c r="HX11" i="24"/>
  <c r="HW11" i="24"/>
  <c r="HV11" i="24"/>
  <c r="HU11" i="24"/>
  <c r="HT11" i="24"/>
  <c r="HS11" i="24"/>
  <c r="HR11" i="24"/>
  <c r="HQ11" i="24"/>
  <c r="HP11" i="24"/>
  <c r="HO11" i="24"/>
  <c r="HN11" i="24"/>
  <c r="HM11" i="24"/>
  <c r="HL11" i="24"/>
  <c r="HK11" i="24"/>
  <c r="HJ11" i="24"/>
  <c r="DL11" i="24"/>
  <c r="IO10" i="24"/>
  <c r="IN10" i="24"/>
  <c r="IM10" i="24"/>
  <c r="IL10" i="24"/>
  <c r="IK10" i="24"/>
  <c r="IJ10" i="24"/>
  <c r="II10" i="24"/>
  <c r="IH10" i="24"/>
  <c r="IG10" i="24"/>
  <c r="IF10" i="24"/>
  <c r="IE10" i="24"/>
  <c r="ID10" i="24"/>
  <c r="IC10" i="24"/>
  <c r="IB10" i="24"/>
  <c r="IA10" i="24"/>
  <c r="HZ10" i="24"/>
  <c r="HY10" i="24"/>
  <c r="HX10" i="24"/>
  <c r="HW10" i="24"/>
  <c r="HV10" i="24"/>
  <c r="HU10" i="24"/>
  <c r="HT10" i="24"/>
  <c r="HS10" i="24"/>
  <c r="HR10" i="24"/>
  <c r="HQ10" i="24"/>
  <c r="HP10" i="24"/>
  <c r="HO10" i="24"/>
  <c r="HN10" i="24"/>
  <c r="HM10" i="24"/>
  <c r="HL10" i="24"/>
  <c r="HK10" i="24"/>
  <c r="HJ10" i="24"/>
  <c r="DL10" i="24"/>
  <c r="IO9" i="24"/>
  <c r="IN9" i="24"/>
  <c r="IM9" i="24"/>
  <c r="IL9" i="24"/>
  <c r="IK9" i="24"/>
  <c r="IJ9" i="24"/>
  <c r="II9" i="24"/>
  <c r="IH9" i="24"/>
  <c r="IG9" i="24"/>
  <c r="IF9" i="24"/>
  <c r="IE9" i="24"/>
  <c r="ID9" i="24"/>
  <c r="IC9" i="24"/>
  <c r="IB9" i="24"/>
  <c r="IA9" i="24"/>
  <c r="HZ9" i="24"/>
  <c r="HY9" i="24"/>
  <c r="HX9" i="24"/>
  <c r="HW9" i="24"/>
  <c r="HV9" i="24"/>
  <c r="HU9" i="24"/>
  <c r="HT9" i="24"/>
  <c r="HS9" i="24"/>
  <c r="HR9" i="24"/>
  <c r="HQ9" i="24"/>
  <c r="HP9" i="24"/>
  <c r="HO9" i="24"/>
  <c r="HN9" i="24"/>
  <c r="HM9" i="24"/>
  <c r="HL9" i="24"/>
  <c r="HK9" i="24"/>
  <c r="HJ9" i="24"/>
  <c r="DL9" i="24"/>
  <c r="IO8" i="24"/>
  <c r="IN8" i="24"/>
  <c r="IM8" i="24"/>
  <c r="IL8" i="24"/>
  <c r="IK8" i="24"/>
  <c r="IJ8" i="24"/>
  <c r="II8" i="24"/>
  <c r="IH8" i="24"/>
  <c r="IG8" i="24"/>
  <c r="IF8" i="24"/>
  <c r="IE8" i="24"/>
  <c r="ID8" i="24"/>
  <c r="IC8" i="24"/>
  <c r="IB8" i="24"/>
  <c r="IA8" i="24"/>
  <c r="HZ8" i="24"/>
  <c r="HY8" i="24"/>
  <c r="HX8" i="24"/>
  <c r="HW8" i="24"/>
  <c r="HV8" i="24"/>
  <c r="HU8" i="24"/>
  <c r="HT8" i="24"/>
  <c r="HS8" i="24"/>
  <c r="HR8" i="24"/>
  <c r="HQ8" i="24"/>
  <c r="HP8" i="24"/>
  <c r="HO8" i="24"/>
  <c r="HN8" i="24"/>
  <c r="HM8" i="24"/>
  <c r="HL8" i="24"/>
  <c r="HK8" i="24"/>
  <c r="HJ8" i="24"/>
  <c r="DL8" i="24"/>
  <c r="IO7" i="24"/>
  <c r="IN7" i="24"/>
  <c r="IM7" i="24"/>
  <c r="IL7" i="24"/>
  <c r="IK7" i="24"/>
  <c r="IJ7" i="24"/>
  <c r="II7" i="24"/>
  <c r="IH7" i="24"/>
  <c r="IG7" i="24"/>
  <c r="IF7" i="24"/>
  <c r="IE7" i="24"/>
  <c r="ID7" i="24"/>
  <c r="IC7" i="24"/>
  <c r="IB7" i="24"/>
  <c r="IA7" i="24"/>
  <c r="HZ7" i="24"/>
  <c r="HY7" i="24"/>
  <c r="HX7" i="24"/>
  <c r="HW7" i="24"/>
  <c r="HV7" i="24"/>
  <c r="HU7" i="24"/>
  <c r="HT7" i="24"/>
  <c r="HS7" i="24"/>
  <c r="HR7" i="24"/>
  <c r="HQ7" i="24"/>
  <c r="HP7" i="24"/>
  <c r="HO7" i="24"/>
  <c r="HN7" i="24"/>
  <c r="HM7" i="24"/>
  <c r="HL7" i="24"/>
  <c r="HK7" i="24"/>
  <c r="HJ7" i="24"/>
  <c r="DL7" i="24"/>
  <c r="IO26" i="24"/>
  <c r="IN26" i="24"/>
  <c r="IM26" i="24"/>
  <c r="IL26" i="24"/>
  <c r="IK26" i="24"/>
  <c r="IJ26" i="24"/>
  <c r="II26" i="24"/>
  <c r="IH26" i="24"/>
  <c r="IG26" i="24"/>
  <c r="IF26" i="24"/>
  <c r="IE26" i="24"/>
  <c r="ID26" i="24"/>
  <c r="IC26" i="24"/>
  <c r="IB26" i="24"/>
  <c r="IA26" i="24"/>
  <c r="HZ26" i="24"/>
  <c r="HY26" i="24"/>
  <c r="HX26" i="24"/>
  <c r="HW26" i="24"/>
  <c r="HV26" i="24"/>
  <c r="HU26" i="24"/>
  <c r="HT26" i="24"/>
  <c r="HS26" i="24"/>
  <c r="HR26" i="24"/>
  <c r="HQ26" i="24"/>
  <c r="HP26" i="24"/>
  <c r="HO26" i="24"/>
  <c r="HN26" i="24"/>
  <c r="HM26" i="24"/>
  <c r="HL26" i="24"/>
  <c r="HK26" i="24"/>
  <c r="HJ26" i="24"/>
  <c r="DL26" i="24"/>
  <c r="IO27" i="24"/>
  <c r="IN27" i="24"/>
  <c r="IM27" i="24"/>
  <c r="IL27" i="24"/>
  <c r="IK27" i="24"/>
  <c r="IJ27" i="24"/>
  <c r="II27" i="24"/>
  <c r="IH27" i="24"/>
  <c r="IG27" i="24"/>
  <c r="IF27" i="24"/>
  <c r="IE27" i="24"/>
  <c r="ID27" i="24"/>
  <c r="IC27" i="24"/>
  <c r="IB27" i="24"/>
  <c r="IA27" i="24"/>
  <c r="HZ27" i="24"/>
  <c r="HY27" i="24"/>
  <c r="HX27" i="24"/>
  <c r="HW27" i="24"/>
  <c r="HV27" i="24"/>
  <c r="HU27" i="24"/>
  <c r="HT27" i="24"/>
  <c r="HS27" i="24"/>
  <c r="HR27" i="24"/>
  <c r="HQ27" i="24"/>
  <c r="HP27" i="24"/>
  <c r="HO27" i="24"/>
  <c r="HN27" i="24"/>
  <c r="HM27" i="24"/>
  <c r="HL27" i="24"/>
  <c r="HK27" i="24"/>
  <c r="HJ27" i="24"/>
  <c r="DJ27" i="24"/>
  <c r="DL27" i="24" s="1"/>
  <c r="IO28" i="24"/>
  <c r="IN28" i="24"/>
  <c r="IM28" i="24"/>
  <c r="IL28" i="24"/>
  <c r="IK28" i="24"/>
  <c r="IJ28" i="24"/>
  <c r="II28" i="24"/>
  <c r="IH28" i="24"/>
  <c r="IG28" i="24"/>
  <c r="IF28" i="24"/>
  <c r="IE28" i="24"/>
  <c r="ID28" i="24"/>
  <c r="IC28" i="24"/>
  <c r="IB28" i="24"/>
  <c r="IA28" i="24"/>
  <c r="HZ28" i="24"/>
  <c r="HY28" i="24"/>
  <c r="HX28" i="24"/>
  <c r="HW28" i="24"/>
  <c r="HV28" i="24"/>
  <c r="HU28" i="24"/>
  <c r="HT28" i="24"/>
  <c r="HS28" i="24"/>
  <c r="HR28" i="24"/>
  <c r="HQ28" i="24"/>
  <c r="HP28" i="24"/>
  <c r="HO28" i="24"/>
  <c r="HN28" i="24"/>
  <c r="HM28" i="24"/>
  <c r="HL28" i="24"/>
  <c r="HK28" i="24"/>
  <c r="HJ28" i="24"/>
  <c r="DL28" i="24"/>
  <c r="IQ6" i="24" l="1"/>
  <c r="IP6" i="24"/>
  <c r="IQ17" i="24"/>
  <c r="IP21" i="24"/>
  <c r="IQ24" i="24"/>
  <c r="IQ21" i="24"/>
  <c r="IP24" i="24"/>
  <c r="IQ25" i="24"/>
  <c r="IQ19" i="24"/>
  <c r="IP7" i="24"/>
  <c r="IQ12" i="24"/>
  <c r="IP12" i="24"/>
  <c r="IP14" i="24"/>
  <c r="IP15" i="24"/>
  <c r="IQ16" i="24"/>
  <c r="IP16" i="24"/>
  <c r="IQ20" i="24"/>
  <c r="IQ8" i="24"/>
  <c r="IP8" i="24"/>
  <c r="IQ9" i="24"/>
  <c r="IP10" i="24"/>
  <c r="IP19" i="24"/>
  <c r="IQ22" i="24"/>
  <c r="IP9" i="24"/>
  <c r="IQ13" i="24"/>
  <c r="IP13" i="24"/>
  <c r="IQ14" i="24"/>
  <c r="IP17" i="24"/>
  <c r="IQ23" i="24"/>
  <c r="IP23" i="24"/>
  <c r="IP26" i="24"/>
  <c r="IQ11" i="24"/>
  <c r="IP11" i="24"/>
  <c r="IQ18" i="24"/>
  <c r="IP18" i="24"/>
  <c r="IP20" i="24"/>
  <c r="IP28" i="24"/>
  <c r="IQ26" i="24"/>
  <c r="IQ7" i="24"/>
  <c r="IQ10" i="24"/>
  <c r="IQ15" i="24"/>
  <c r="IP22" i="24"/>
  <c r="IP25" i="24"/>
  <c r="IQ27" i="24"/>
  <c r="IP27" i="24"/>
  <c r="IQ28" i="24"/>
  <c r="IO31" i="24"/>
  <c r="IN31" i="24"/>
  <c r="IM31" i="24"/>
  <c r="IL31" i="24"/>
  <c r="IK31" i="24"/>
  <c r="IJ31" i="24"/>
  <c r="II31" i="24"/>
  <c r="IH31" i="24"/>
  <c r="IG31" i="24"/>
  <c r="IF31" i="24"/>
  <c r="IE31" i="24"/>
  <c r="ID31" i="24"/>
  <c r="IC31" i="24"/>
  <c r="IB31" i="24"/>
  <c r="IA31" i="24"/>
  <c r="HZ31" i="24"/>
  <c r="HY31" i="24"/>
  <c r="HX31" i="24"/>
  <c r="HW31" i="24"/>
  <c r="HV31" i="24"/>
  <c r="HU31" i="24"/>
  <c r="HT31" i="24"/>
  <c r="HS31" i="24"/>
  <c r="HR31" i="24"/>
  <c r="HQ31" i="24"/>
  <c r="HP31" i="24"/>
  <c r="HO31" i="24"/>
  <c r="HN31" i="24"/>
  <c r="HM31" i="24"/>
  <c r="HL31" i="24"/>
  <c r="HK31" i="24"/>
  <c r="HJ31" i="24"/>
  <c r="DL31" i="24"/>
  <c r="IO30" i="24"/>
  <c r="IN30" i="24"/>
  <c r="IM30" i="24"/>
  <c r="IL30" i="24"/>
  <c r="IK30" i="24"/>
  <c r="IJ30" i="24"/>
  <c r="II30" i="24"/>
  <c r="IH30" i="24"/>
  <c r="IG30" i="24"/>
  <c r="IF30" i="24"/>
  <c r="IE30" i="24"/>
  <c r="ID30" i="24"/>
  <c r="IC30" i="24"/>
  <c r="IB30" i="24"/>
  <c r="IA30" i="24"/>
  <c r="HZ30" i="24"/>
  <c r="HY30" i="24"/>
  <c r="HX30" i="24"/>
  <c r="HW30" i="24"/>
  <c r="HV30" i="24"/>
  <c r="HU30" i="24"/>
  <c r="HT30" i="24"/>
  <c r="HS30" i="24"/>
  <c r="HR30" i="24"/>
  <c r="HQ30" i="24"/>
  <c r="HP30" i="24"/>
  <c r="HO30" i="24"/>
  <c r="HN30" i="24"/>
  <c r="HM30" i="24"/>
  <c r="HL30" i="24"/>
  <c r="HK30" i="24"/>
  <c r="HJ30" i="24"/>
  <c r="DL30" i="24"/>
  <c r="IO29" i="24"/>
  <c r="IN29" i="24"/>
  <c r="IM29" i="24"/>
  <c r="IL29" i="24"/>
  <c r="IK29" i="24"/>
  <c r="IJ29" i="24"/>
  <c r="II29" i="24"/>
  <c r="IH29" i="24"/>
  <c r="IG29" i="24"/>
  <c r="IF29" i="24"/>
  <c r="IE29" i="24"/>
  <c r="ID29" i="24"/>
  <c r="IC29" i="24"/>
  <c r="IB29" i="24"/>
  <c r="IA29" i="24"/>
  <c r="HZ29" i="24"/>
  <c r="HY29" i="24"/>
  <c r="HX29" i="24"/>
  <c r="HW29" i="24"/>
  <c r="HV29" i="24"/>
  <c r="HU29" i="24"/>
  <c r="HT29" i="24"/>
  <c r="HS29" i="24"/>
  <c r="HR29" i="24"/>
  <c r="HQ29" i="24"/>
  <c r="HP29" i="24"/>
  <c r="HO29" i="24"/>
  <c r="HN29" i="24"/>
  <c r="HM29" i="24"/>
  <c r="HL29" i="24"/>
  <c r="HK29" i="24"/>
  <c r="HJ29" i="24"/>
  <c r="DL29" i="24"/>
  <c r="IO32" i="24"/>
  <c r="IN32" i="24"/>
  <c r="IM32" i="24"/>
  <c r="IL32" i="24"/>
  <c r="IK32" i="24"/>
  <c r="IJ32" i="24"/>
  <c r="II32" i="24"/>
  <c r="IH32" i="24"/>
  <c r="IG32" i="24"/>
  <c r="IF32" i="24"/>
  <c r="IE32" i="24"/>
  <c r="ID32" i="24"/>
  <c r="IC32" i="24"/>
  <c r="IB32" i="24"/>
  <c r="IA32" i="24"/>
  <c r="HZ32" i="24"/>
  <c r="HY32" i="24"/>
  <c r="HX32" i="24"/>
  <c r="HW32" i="24"/>
  <c r="HV32" i="24"/>
  <c r="HU32" i="24"/>
  <c r="HT32" i="24"/>
  <c r="HS32" i="24"/>
  <c r="HR32" i="24"/>
  <c r="HQ32" i="24"/>
  <c r="HP32" i="24"/>
  <c r="HO32" i="24"/>
  <c r="HN32" i="24"/>
  <c r="HM32" i="24"/>
  <c r="HL32" i="24"/>
  <c r="HK32" i="24"/>
  <c r="HJ32" i="24"/>
  <c r="DL32" i="24"/>
  <c r="IO37" i="24"/>
  <c r="IN37" i="24"/>
  <c r="IM37" i="24"/>
  <c r="IL37" i="24"/>
  <c r="IK37" i="24"/>
  <c r="IJ37" i="24"/>
  <c r="II37" i="24"/>
  <c r="IH37" i="24"/>
  <c r="IG37" i="24"/>
  <c r="IF37" i="24"/>
  <c r="IE37" i="24"/>
  <c r="ID37" i="24"/>
  <c r="IC37" i="24"/>
  <c r="IB37" i="24"/>
  <c r="IA37" i="24"/>
  <c r="HZ37" i="24"/>
  <c r="HY37" i="24"/>
  <c r="HX37" i="24"/>
  <c r="HW37" i="24"/>
  <c r="HV37" i="24"/>
  <c r="HU37" i="24"/>
  <c r="HT37" i="24"/>
  <c r="HS37" i="24"/>
  <c r="HR37" i="24"/>
  <c r="HQ37" i="24"/>
  <c r="HP37" i="24"/>
  <c r="HO37" i="24"/>
  <c r="HN37" i="24"/>
  <c r="HM37" i="24"/>
  <c r="HL37" i="24"/>
  <c r="HK37" i="24"/>
  <c r="HJ37" i="24"/>
  <c r="DL37" i="24"/>
  <c r="IO36" i="24"/>
  <c r="IN36" i="24"/>
  <c r="IM36" i="24"/>
  <c r="IL36" i="24"/>
  <c r="IK36" i="24"/>
  <c r="IJ36" i="24"/>
  <c r="II36" i="24"/>
  <c r="IH36" i="24"/>
  <c r="IG36" i="24"/>
  <c r="IF36" i="24"/>
  <c r="IE36" i="24"/>
  <c r="ID36" i="24"/>
  <c r="IC36" i="24"/>
  <c r="IB36" i="24"/>
  <c r="IA36" i="24"/>
  <c r="HZ36" i="24"/>
  <c r="HY36" i="24"/>
  <c r="HX36" i="24"/>
  <c r="HW36" i="24"/>
  <c r="HV36" i="24"/>
  <c r="HU36" i="24"/>
  <c r="HT36" i="24"/>
  <c r="HS36" i="24"/>
  <c r="HR36" i="24"/>
  <c r="HQ36" i="24"/>
  <c r="HP36" i="24"/>
  <c r="HO36" i="24"/>
  <c r="HN36" i="24"/>
  <c r="HM36" i="24"/>
  <c r="HL36" i="24"/>
  <c r="HK36" i="24"/>
  <c r="HJ36" i="24"/>
  <c r="DL36" i="24"/>
  <c r="IO35" i="24"/>
  <c r="IN35" i="24"/>
  <c r="IM35" i="24"/>
  <c r="IL35" i="24"/>
  <c r="IK35" i="24"/>
  <c r="IJ35" i="24"/>
  <c r="II35" i="24"/>
  <c r="IH35" i="24"/>
  <c r="IG35" i="24"/>
  <c r="IF35" i="24"/>
  <c r="IE35" i="24"/>
  <c r="ID35" i="24"/>
  <c r="IC35" i="24"/>
  <c r="IB35" i="24"/>
  <c r="IA35" i="24"/>
  <c r="HZ35" i="24"/>
  <c r="HY35" i="24"/>
  <c r="HX35" i="24"/>
  <c r="HW35" i="24"/>
  <c r="HV35" i="24"/>
  <c r="HU35" i="24"/>
  <c r="HT35" i="24"/>
  <c r="HS35" i="24"/>
  <c r="HR35" i="24"/>
  <c r="HQ35" i="24"/>
  <c r="HP35" i="24"/>
  <c r="HO35" i="24"/>
  <c r="HN35" i="24"/>
  <c r="HM35" i="24"/>
  <c r="HL35" i="24"/>
  <c r="HK35" i="24"/>
  <c r="HJ35" i="24"/>
  <c r="DL35" i="24"/>
  <c r="IO34" i="24"/>
  <c r="IN34" i="24"/>
  <c r="IM34" i="24"/>
  <c r="IL34" i="24"/>
  <c r="IK34" i="24"/>
  <c r="IJ34" i="24"/>
  <c r="II34" i="24"/>
  <c r="IH34" i="24"/>
  <c r="IG34" i="24"/>
  <c r="IF34" i="24"/>
  <c r="IE34" i="24"/>
  <c r="ID34" i="24"/>
  <c r="IC34" i="24"/>
  <c r="IB34" i="24"/>
  <c r="IA34" i="24"/>
  <c r="HZ34" i="24"/>
  <c r="HY34" i="24"/>
  <c r="HX34" i="24"/>
  <c r="HW34" i="24"/>
  <c r="HV34" i="24"/>
  <c r="HU34" i="24"/>
  <c r="HT34" i="24"/>
  <c r="HS34" i="24"/>
  <c r="HR34" i="24"/>
  <c r="HQ34" i="24"/>
  <c r="HP34" i="24"/>
  <c r="HO34" i="24"/>
  <c r="HN34" i="24"/>
  <c r="HM34" i="24"/>
  <c r="HL34" i="24"/>
  <c r="HK34" i="24"/>
  <c r="HJ34" i="24"/>
  <c r="DL34" i="24"/>
  <c r="IO33" i="24"/>
  <c r="IN33" i="24"/>
  <c r="IM33" i="24"/>
  <c r="IL33" i="24"/>
  <c r="IK33" i="24"/>
  <c r="IJ33" i="24"/>
  <c r="II33" i="24"/>
  <c r="IH33" i="24"/>
  <c r="IG33" i="24"/>
  <c r="IF33" i="24"/>
  <c r="IE33" i="24"/>
  <c r="ID33" i="24"/>
  <c r="IC33" i="24"/>
  <c r="IB33" i="24"/>
  <c r="IA33" i="24"/>
  <c r="HZ33" i="24"/>
  <c r="HY33" i="24"/>
  <c r="HX33" i="24"/>
  <c r="HW33" i="24"/>
  <c r="HV33" i="24"/>
  <c r="HU33" i="24"/>
  <c r="HT33" i="24"/>
  <c r="HS33" i="24"/>
  <c r="HR33" i="24"/>
  <c r="HQ33" i="24"/>
  <c r="HP33" i="24"/>
  <c r="HO33" i="24"/>
  <c r="HN33" i="24"/>
  <c r="HM33" i="24"/>
  <c r="HL33" i="24"/>
  <c r="HK33" i="24"/>
  <c r="HJ33" i="24"/>
  <c r="DL33" i="24"/>
  <c r="IO43" i="24"/>
  <c r="IN43" i="24"/>
  <c r="IM43" i="24"/>
  <c r="IL43" i="24"/>
  <c r="IK43" i="24"/>
  <c r="IJ43" i="24"/>
  <c r="II43" i="24"/>
  <c r="IH43" i="24"/>
  <c r="IG43" i="24"/>
  <c r="IF43" i="24"/>
  <c r="IE43" i="24"/>
  <c r="ID43" i="24"/>
  <c r="IC43" i="24"/>
  <c r="IB43" i="24"/>
  <c r="IA43" i="24"/>
  <c r="HZ43" i="24"/>
  <c r="HY43" i="24"/>
  <c r="HX43" i="24"/>
  <c r="HW43" i="24"/>
  <c r="HV43" i="24"/>
  <c r="HU43" i="24"/>
  <c r="HT43" i="24"/>
  <c r="HS43" i="24"/>
  <c r="HR43" i="24"/>
  <c r="HQ43" i="24"/>
  <c r="HP43" i="24"/>
  <c r="HO43" i="24"/>
  <c r="HN43" i="24"/>
  <c r="HM43" i="24"/>
  <c r="HL43" i="24"/>
  <c r="HK43" i="24"/>
  <c r="HJ43" i="24"/>
  <c r="DL43" i="24"/>
  <c r="IO42" i="24"/>
  <c r="IN42" i="24"/>
  <c r="IM42" i="24"/>
  <c r="IL42" i="24"/>
  <c r="IK42" i="24"/>
  <c r="IJ42" i="24"/>
  <c r="II42" i="24"/>
  <c r="IH42" i="24"/>
  <c r="IG42" i="24"/>
  <c r="IF42" i="24"/>
  <c r="IE42" i="24"/>
  <c r="ID42" i="24"/>
  <c r="IC42" i="24"/>
  <c r="IB42" i="24"/>
  <c r="IA42" i="24"/>
  <c r="HZ42" i="24"/>
  <c r="HY42" i="24"/>
  <c r="HX42" i="24"/>
  <c r="HW42" i="24"/>
  <c r="HV42" i="24"/>
  <c r="HU42" i="24"/>
  <c r="HT42" i="24"/>
  <c r="HS42" i="24"/>
  <c r="HR42" i="24"/>
  <c r="HQ42" i="24"/>
  <c r="HP42" i="24"/>
  <c r="HO42" i="24"/>
  <c r="HN42" i="24"/>
  <c r="HM42" i="24"/>
  <c r="HL42" i="24"/>
  <c r="HK42" i="24"/>
  <c r="HJ42" i="24"/>
  <c r="DL42" i="24"/>
  <c r="IO41" i="24"/>
  <c r="IN41" i="24"/>
  <c r="IM41" i="24"/>
  <c r="IL41" i="24"/>
  <c r="IK41" i="24"/>
  <c r="IJ41" i="24"/>
  <c r="II41" i="24"/>
  <c r="IH41" i="24"/>
  <c r="IG41" i="24"/>
  <c r="IF41" i="24"/>
  <c r="IE41" i="24"/>
  <c r="ID41" i="24"/>
  <c r="IC41" i="24"/>
  <c r="IB41" i="24"/>
  <c r="IA41" i="24"/>
  <c r="HZ41" i="24"/>
  <c r="HY41" i="24"/>
  <c r="HX41" i="24"/>
  <c r="HW41" i="24"/>
  <c r="HV41" i="24"/>
  <c r="HU41" i="24"/>
  <c r="HT41" i="24"/>
  <c r="HS41" i="24"/>
  <c r="HR41" i="24"/>
  <c r="HQ41" i="24"/>
  <c r="HP41" i="24"/>
  <c r="HO41" i="24"/>
  <c r="HN41" i="24"/>
  <c r="HM41" i="24"/>
  <c r="HL41" i="24"/>
  <c r="HK41" i="24"/>
  <c r="HJ41" i="24"/>
  <c r="DL41" i="24"/>
  <c r="IO40" i="24"/>
  <c r="IN40" i="24"/>
  <c r="IM40" i="24"/>
  <c r="IL40" i="24"/>
  <c r="IK40" i="24"/>
  <c r="IJ40" i="24"/>
  <c r="II40" i="24"/>
  <c r="IH40" i="24"/>
  <c r="IG40" i="24"/>
  <c r="IF40" i="24"/>
  <c r="IE40" i="24"/>
  <c r="ID40" i="24"/>
  <c r="IC40" i="24"/>
  <c r="IB40" i="24"/>
  <c r="IA40" i="24"/>
  <c r="HZ40" i="24"/>
  <c r="HY40" i="24"/>
  <c r="HX40" i="24"/>
  <c r="HW40" i="24"/>
  <c r="HV40" i="24"/>
  <c r="HU40" i="24"/>
  <c r="HT40" i="24"/>
  <c r="HS40" i="24"/>
  <c r="HR40" i="24"/>
  <c r="HQ40" i="24"/>
  <c r="HP40" i="24"/>
  <c r="HO40" i="24"/>
  <c r="HN40" i="24"/>
  <c r="HM40" i="24"/>
  <c r="HL40" i="24"/>
  <c r="HK40" i="24"/>
  <c r="HJ40" i="24"/>
  <c r="DL40" i="24"/>
  <c r="IO39" i="24"/>
  <c r="IN39" i="24"/>
  <c r="IM39" i="24"/>
  <c r="IL39" i="24"/>
  <c r="IK39" i="24"/>
  <c r="IJ39" i="24"/>
  <c r="II39" i="24"/>
  <c r="IH39" i="24"/>
  <c r="IG39" i="24"/>
  <c r="IF39" i="24"/>
  <c r="IE39" i="24"/>
  <c r="ID39" i="24"/>
  <c r="IC39" i="24"/>
  <c r="IB39" i="24"/>
  <c r="IA39" i="24"/>
  <c r="HZ39" i="24"/>
  <c r="HY39" i="24"/>
  <c r="HX39" i="24"/>
  <c r="HW39" i="24"/>
  <c r="HV39" i="24"/>
  <c r="HU39" i="24"/>
  <c r="HT39" i="24"/>
  <c r="HS39" i="24"/>
  <c r="HR39" i="24"/>
  <c r="HQ39" i="24"/>
  <c r="HP39" i="24"/>
  <c r="HO39" i="24"/>
  <c r="HN39" i="24"/>
  <c r="HM39" i="24"/>
  <c r="HL39" i="24"/>
  <c r="HK39" i="24"/>
  <c r="HJ39" i="24"/>
  <c r="DL39" i="24"/>
  <c r="IO38" i="24"/>
  <c r="IN38" i="24"/>
  <c r="IM38" i="24"/>
  <c r="IL38" i="24"/>
  <c r="IK38" i="24"/>
  <c r="IJ38" i="24"/>
  <c r="II38" i="24"/>
  <c r="IH38" i="24"/>
  <c r="IG38" i="24"/>
  <c r="IF38" i="24"/>
  <c r="IE38" i="24"/>
  <c r="ID38" i="24"/>
  <c r="IC38" i="24"/>
  <c r="IB38" i="24"/>
  <c r="IA38" i="24"/>
  <c r="HZ38" i="24"/>
  <c r="HY38" i="24"/>
  <c r="HX38" i="24"/>
  <c r="HW38" i="24"/>
  <c r="HV38" i="24"/>
  <c r="HU38" i="24"/>
  <c r="HT38" i="24"/>
  <c r="HS38" i="24"/>
  <c r="HR38" i="24"/>
  <c r="HQ38" i="24"/>
  <c r="HP38" i="24"/>
  <c r="HO38" i="24"/>
  <c r="HN38" i="24"/>
  <c r="HM38" i="24"/>
  <c r="HL38" i="24"/>
  <c r="HK38" i="24"/>
  <c r="HJ38" i="24"/>
  <c r="DL38" i="24"/>
  <c r="IO8" i="25"/>
  <c r="IN8" i="25"/>
  <c r="IM8" i="25"/>
  <c r="IL8" i="25"/>
  <c r="IK8" i="25"/>
  <c r="IJ8" i="25"/>
  <c r="II8" i="25"/>
  <c r="IH8" i="25"/>
  <c r="IG8" i="25"/>
  <c r="IF8" i="25"/>
  <c r="IE8" i="25"/>
  <c r="ID8" i="25"/>
  <c r="IC8" i="25"/>
  <c r="IB8" i="25"/>
  <c r="IA8" i="25"/>
  <c r="HZ8" i="25"/>
  <c r="HY8" i="25"/>
  <c r="HX8" i="25"/>
  <c r="HW8" i="25"/>
  <c r="HV8" i="25"/>
  <c r="HU8" i="25"/>
  <c r="HT8" i="25"/>
  <c r="HS8" i="25"/>
  <c r="HR8" i="25"/>
  <c r="HQ8" i="25"/>
  <c r="HP8" i="25"/>
  <c r="HO8" i="25"/>
  <c r="HN8" i="25"/>
  <c r="HM8" i="25"/>
  <c r="HL8" i="25"/>
  <c r="HK8" i="25"/>
  <c r="HJ8" i="25"/>
  <c r="DL8" i="25"/>
  <c r="DL53" i="24"/>
  <c r="DK53" i="24"/>
  <c r="DJ53" i="24"/>
  <c r="DI53" i="24"/>
  <c r="E53" i="24"/>
  <c r="IO51" i="24"/>
  <c r="IN51" i="24"/>
  <c r="IM51" i="24"/>
  <c r="IL51" i="24"/>
  <c r="IK51" i="24"/>
  <c r="IJ51" i="24"/>
  <c r="II51" i="24"/>
  <c r="IH51" i="24"/>
  <c r="IG51" i="24"/>
  <c r="IF51" i="24"/>
  <c r="IE51" i="24"/>
  <c r="ID51" i="24"/>
  <c r="IC51" i="24"/>
  <c r="IB51" i="24"/>
  <c r="IA51" i="24"/>
  <c r="HZ51" i="24"/>
  <c r="HY51" i="24"/>
  <c r="HX51" i="24"/>
  <c r="HW51" i="24"/>
  <c r="HV51" i="24"/>
  <c r="HU51" i="24"/>
  <c r="HT51" i="24"/>
  <c r="HS51" i="24"/>
  <c r="HR51" i="24"/>
  <c r="HQ51" i="24"/>
  <c r="HP51" i="24"/>
  <c r="HO51" i="24"/>
  <c r="HN51" i="24"/>
  <c r="HM51" i="24"/>
  <c r="HL51" i="24"/>
  <c r="HK51" i="24"/>
  <c r="HJ51" i="24"/>
  <c r="HG51" i="24"/>
  <c r="HF51" i="24"/>
  <c r="HE51" i="24"/>
  <c r="HD51" i="24"/>
  <c r="HC51" i="24"/>
  <c r="HB51" i="24"/>
  <c r="HA51" i="24"/>
  <c r="GZ51" i="24"/>
  <c r="GY51" i="24"/>
  <c r="GX51" i="24"/>
  <c r="GW51" i="24"/>
  <c r="GV51" i="24"/>
  <c r="GU51" i="24"/>
  <c r="GT51" i="24"/>
  <c r="GS51" i="24"/>
  <c r="GR51" i="24"/>
  <c r="GQ51" i="24"/>
  <c r="GP51" i="24"/>
  <c r="GO51" i="24"/>
  <c r="GN51" i="24"/>
  <c r="GM51" i="24"/>
  <c r="GL51" i="24"/>
  <c r="GK51" i="24"/>
  <c r="GJ51" i="24"/>
  <c r="GI51" i="24"/>
  <c r="GH51" i="24"/>
  <c r="GG51" i="24"/>
  <c r="GF51" i="24"/>
  <c r="GE51" i="24"/>
  <c r="GD51" i="24"/>
  <c r="GC51" i="24"/>
  <c r="GB51" i="24"/>
  <c r="FZ51" i="24"/>
  <c r="FY51" i="24"/>
  <c r="FX51" i="24"/>
  <c r="FW51" i="24"/>
  <c r="FV51" i="24"/>
  <c r="FU51" i="24"/>
  <c r="FT51" i="24"/>
  <c r="FS51" i="24"/>
  <c r="FR51" i="24"/>
  <c r="FQ51" i="24"/>
  <c r="FP51" i="24"/>
  <c r="FO51" i="24"/>
  <c r="FN51" i="24"/>
  <c r="FM51" i="24"/>
  <c r="FL51" i="24"/>
  <c r="FK51" i="24"/>
  <c r="FJ51" i="24"/>
  <c r="FI51" i="24"/>
  <c r="FH51" i="24"/>
  <c r="FG51" i="24"/>
  <c r="FF51" i="24"/>
  <c r="FE51" i="24"/>
  <c r="FD51" i="24"/>
  <c r="FC51" i="24"/>
  <c r="FB51" i="24"/>
  <c r="FA51" i="24"/>
  <c r="EZ51" i="24"/>
  <c r="EY51" i="24"/>
  <c r="EX51" i="24"/>
  <c r="EW51" i="24"/>
  <c r="EV51" i="24"/>
  <c r="EU51" i="24"/>
  <c r="ES51" i="24"/>
  <c r="ER51" i="24"/>
  <c r="EQ51" i="24"/>
  <c r="EP51" i="24"/>
  <c r="EO51" i="24"/>
  <c r="EN51" i="24"/>
  <c r="EM51" i="24"/>
  <c r="EL51" i="24"/>
  <c r="EK51" i="24"/>
  <c r="EJ51" i="24"/>
  <c r="EI51" i="24"/>
  <c r="EH51" i="24"/>
  <c r="EG51" i="24"/>
  <c r="EF51" i="24"/>
  <c r="EE51" i="24"/>
  <c r="ED51" i="24"/>
  <c r="EC51" i="24"/>
  <c r="EB51" i="24"/>
  <c r="EA51" i="24"/>
  <c r="DZ51" i="24"/>
  <c r="DY51" i="24"/>
  <c r="DX51" i="24"/>
  <c r="DW51" i="24"/>
  <c r="DV51" i="24"/>
  <c r="DU51" i="24"/>
  <c r="DT51" i="24"/>
  <c r="DS51" i="24"/>
  <c r="DR51" i="24"/>
  <c r="DQ51" i="24"/>
  <c r="DP51" i="24"/>
  <c r="DO51" i="24"/>
  <c r="DN51" i="24"/>
  <c r="DL51" i="24"/>
  <c r="IO50" i="24"/>
  <c r="IN50" i="24"/>
  <c r="IM50" i="24"/>
  <c r="IL50" i="24"/>
  <c r="IK50" i="24"/>
  <c r="IJ50" i="24"/>
  <c r="II50" i="24"/>
  <c r="IH50" i="24"/>
  <c r="IG50" i="24"/>
  <c r="IF50" i="24"/>
  <c r="IE50" i="24"/>
  <c r="ID50" i="24"/>
  <c r="IC50" i="24"/>
  <c r="IB50" i="24"/>
  <c r="IA50" i="24"/>
  <c r="HZ50" i="24"/>
  <c r="HY50" i="24"/>
  <c r="HX50" i="24"/>
  <c r="HW50" i="24"/>
  <c r="HV50" i="24"/>
  <c r="HU50" i="24"/>
  <c r="HT50" i="24"/>
  <c r="HS50" i="24"/>
  <c r="HR50" i="24"/>
  <c r="HQ50" i="24"/>
  <c r="HP50" i="24"/>
  <c r="HO50" i="24"/>
  <c r="HN50" i="24"/>
  <c r="HM50" i="24"/>
  <c r="HL50" i="24"/>
  <c r="HK50" i="24"/>
  <c r="HJ50" i="24"/>
  <c r="HG50" i="24"/>
  <c r="HF50" i="24"/>
  <c r="HE50" i="24"/>
  <c r="HD50" i="24"/>
  <c r="HC50" i="24"/>
  <c r="HB50" i="24"/>
  <c r="HA50" i="24"/>
  <c r="GZ50" i="24"/>
  <c r="GY50" i="24"/>
  <c r="GX50" i="24"/>
  <c r="GW50" i="24"/>
  <c r="GV50" i="24"/>
  <c r="GU50" i="24"/>
  <c r="GT50" i="24"/>
  <c r="GS50" i="24"/>
  <c r="GR50" i="24"/>
  <c r="GQ50" i="24"/>
  <c r="GP50" i="24"/>
  <c r="GO50" i="24"/>
  <c r="GN50" i="24"/>
  <c r="GM50" i="24"/>
  <c r="GL50" i="24"/>
  <c r="GK50" i="24"/>
  <c r="GJ50" i="24"/>
  <c r="GI50" i="24"/>
  <c r="GH50" i="24"/>
  <c r="GG50" i="24"/>
  <c r="GF50" i="24"/>
  <c r="GE50" i="24"/>
  <c r="GD50" i="24"/>
  <c r="GC50" i="24"/>
  <c r="GB50" i="24"/>
  <c r="FZ50" i="24"/>
  <c r="FY50" i="24"/>
  <c r="FX50" i="24"/>
  <c r="FW50" i="24"/>
  <c r="FV50" i="24"/>
  <c r="FU50" i="24"/>
  <c r="FT50" i="24"/>
  <c r="FS50" i="24"/>
  <c r="FR50" i="24"/>
  <c r="FQ50" i="24"/>
  <c r="FP50" i="24"/>
  <c r="FO50" i="24"/>
  <c r="FN50" i="24"/>
  <c r="FM50" i="24"/>
  <c r="FL50" i="24"/>
  <c r="FK50" i="24"/>
  <c r="FJ50" i="24"/>
  <c r="FI50" i="24"/>
  <c r="FH50" i="24"/>
  <c r="FG50" i="24"/>
  <c r="FF50" i="24"/>
  <c r="FE50" i="24"/>
  <c r="FD50" i="24"/>
  <c r="FC50" i="24"/>
  <c r="FB50" i="24"/>
  <c r="FA50" i="24"/>
  <c r="EZ50" i="24"/>
  <c r="EY50" i="24"/>
  <c r="EX50" i="24"/>
  <c r="EW50" i="24"/>
  <c r="EV50" i="24"/>
  <c r="EU50" i="24"/>
  <c r="ES50" i="24"/>
  <c r="ER50" i="24"/>
  <c r="EQ50" i="24"/>
  <c r="EP50" i="24"/>
  <c r="EO50" i="24"/>
  <c r="EN50" i="24"/>
  <c r="EM50" i="24"/>
  <c r="EL50" i="24"/>
  <c r="EK50" i="24"/>
  <c r="EJ50" i="24"/>
  <c r="EI50" i="24"/>
  <c r="EH50" i="24"/>
  <c r="EG50" i="24"/>
  <c r="EF50" i="24"/>
  <c r="EE50" i="24"/>
  <c r="ED50" i="24"/>
  <c r="EC50" i="24"/>
  <c r="EB50" i="24"/>
  <c r="EA50" i="24"/>
  <c r="DZ50" i="24"/>
  <c r="DY50" i="24"/>
  <c r="DX50" i="24"/>
  <c r="DW50" i="24"/>
  <c r="DV50" i="24"/>
  <c r="DU50" i="24"/>
  <c r="DT50" i="24"/>
  <c r="DS50" i="24"/>
  <c r="DR50" i="24"/>
  <c r="DQ50" i="24"/>
  <c r="DP50" i="24"/>
  <c r="DO50" i="24"/>
  <c r="DN50" i="24"/>
  <c r="DL50" i="24"/>
  <c r="IO49" i="24"/>
  <c r="IN49" i="24"/>
  <c r="IM49" i="24"/>
  <c r="IL49" i="24"/>
  <c r="IK49" i="24"/>
  <c r="IJ49" i="24"/>
  <c r="II49" i="24"/>
  <c r="IH49" i="24"/>
  <c r="IG49" i="24"/>
  <c r="IF49" i="24"/>
  <c r="IE49" i="24"/>
  <c r="ID49" i="24"/>
  <c r="IC49" i="24"/>
  <c r="IB49" i="24"/>
  <c r="IA49" i="24"/>
  <c r="HZ49" i="24"/>
  <c r="HY49" i="24"/>
  <c r="HX49" i="24"/>
  <c r="HW49" i="24"/>
  <c r="HV49" i="24"/>
  <c r="HU49" i="24"/>
  <c r="HT49" i="24"/>
  <c r="HS49" i="24"/>
  <c r="HR49" i="24"/>
  <c r="HQ49" i="24"/>
  <c r="HP49" i="24"/>
  <c r="HO49" i="24"/>
  <c r="HN49" i="24"/>
  <c r="HM49" i="24"/>
  <c r="HL49" i="24"/>
  <c r="HK49" i="24"/>
  <c r="HJ49" i="24"/>
  <c r="HG49" i="24"/>
  <c r="HF49" i="24"/>
  <c r="HE49" i="24"/>
  <c r="HD49" i="24"/>
  <c r="HC49" i="24"/>
  <c r="HB49" i="24"/>
  <c r="HA49" i="24"/>
  <c r="GZ49" i="24"/>
  <c r="GY49" i="24"/>
  <c r="GX49" i="24"/>
  <c r="GW49" i="24"/>
  <c r="GV49" i="24"/>
  <c r="GU49" i="24"/>
  <c r="GT49" i="24"/>
  <c r="GS49" i="24"/>
  <c r="GR49" i="24"/>
  <c r="GQ49" i="24"/>
  <c r="GP49" i="24"/>
  <c r="GO49" i="24"/>
  <c r="GN49" i="24"/>
  <c r="GM49" i="24"/>
  <c r="GL49" i="24"/>
  <c r="GK49" i="24"/>
  <c r="GJ49" i="24"/>
  <c r="GI49" i="24"/>
  <c r="GH49" i="24"/>
  <c r="GG49" i="24"/>
  <c r="GF49" i="24"/>
  <c r="GE49" i="24"/>
  <c r="GD49" i="24"/>
  <c r="GC49" i="24"/>
  <c r="GB49" i="24"/>
  <c r="FZ49" i="24"/>
  <c r="FY49" i="24"/>
  <c r="FX49" i="24"/>
  <c r="FW49" i="24"/>
  <c r="FV49" i="24"/>
  <c r="FU49" i="24"/>
  <c r="FT49" i="24"/>
  <c r="FS49" i="24"/>
  <c r="FR49" i="24"/>
  <c r="FQ49" i="24"/>
  <c r="FP49" i="24"/>
  <c r="FO49" i="24"/>
  <c r="FN49" i="24"/>
  <c r="FM49" i="24"/>
  <c r="FL49" i="24"/>
  <c r="FK49" i="24"/>
  <c r="FJ49" i="24"/>
  <c r="FI49" i="24"/>
  <c r="FH49" i="24"/>
  <c r="FG49" i="24"/>
  <c r="FF49" i="24"/>
  <c r="FE49" i="24"/>
  <c r="FD49" i="24"/>
  <c r="FC49" i="24"/>
  <c r="FB49" i="24"/>
  <c r="FA49" i="24"/>
  <c r="EZ49" i="24"/>
  <c r="EY49" i="24"/>
  <c r="EX49" i="24"/>
  <c r="EW49" i="24"/>
  <c r="EV49" i="24"/>
  <c r="EU49" i="24"/>
  <c r="ES49" i="24"/>
  <c r="ER49" i="24"/>
  <c r="EQ49" i="24"/>
  <c r="EP49" i="24"/>
  <c r="EO49" i="24"/>
  <c r="EN49" i="24"/>
  <c r="EM49" i="24"/>
  <c r="EL49" i="24"/>
  <c r="EK49" i="24"/>
  <c r="EJ49" i="24"/>
  <c r="EI49" i="24"/>
  <c r="EH49" i="24"/>
  <c r="EG49" i="24"/>
  <c r="EF49" i="24"/>
  <c r="EE49" i="24"/>
  <c r="ED49" i="24"/>
  <c r="EC49" i="24"/>
  <c r="EB49" i="24"/>
  <c r="EA49" i="24"/>
  <c r="DZ49" i="24"/>
  <c r="DY49" i="24"/>
  <c r="DX49" i="24"/>
  <c r="DW49" i="24"/>
  <c r="DV49" i="24"/>
  <c r="DU49" i="24"/>
  <c r="DT49" i="24"/>
  <c r="DS49" i="24"/>
  <c r="DR49" i="24"/>
  <c r="DQ49" i="24"/>
  <c r="DP49" i="24"/>
  <c r="DO49" i="24"/>
  <c r="DN49" i="24"/>
  <c r="DL49" i="24"/>
  <c r="IO44" i="24"/>
  <c r="IN44" i="24"/>
  <c r="IM44" i="24"/>
  <c r="IL44" i="24"/>
  <c r="IK44" i="24"/>
  <c r="IJ44" i="24"/>
  <c r="II44" i="24"/>
  <c r="IH44" i="24"/>
  <c r="IG44" i="24"/>
  <c r="IF44" i="24"/>
  <c r="IE44" i="24"/>
  <c r="ID44" i="24"/>
  <c r="IC44" i="24"/>
  <c r="IB44" i="24"/>
  <c r="IA44" i="24"/>
  <c r="HZ44" i="24"/>
  <c r="HY44" i="24"/>
  <c r="HX44" i="24"/>
  <c r="HW44" i="24"/>
  <c r="HV44" i="24"/>
  <c r="HU44" i="24"/>
  <c r="HT44" i="24"/>
  <c r="HS44" i="24"/>
  <c r="HR44" i="24"/>
  <c r="HQ44" i="24"/>
  <c r="HP44" i="24"/>
  <c r="HO44" i="24"/>
  <c r="HN44" i="24"/>
  <c r="HM44" i="24"/>
  <c r="HL44" i="24"/>
  <c r="HK44" i="24"/>
  <c r="HJ44" i="24"/>
  <c r="DL44" i="24"/>
  <c r="IO45" i="24"/>
  <c r="IN45" i="24"/>
  <c r="IM45" i="24"/>
  <c r="IL45" i="24"/>
  <c r="IK45" i="24"/>
  <c r="IJ45" i="24"/>
  <c r="II45" i="24"/>
  <c r="IH45" i="24"/>
  <c r="IG45" i="24"/>
  <c r="IF45" i="24"/>
  <c r="IE45" i="24"/>
  <c r="ID45" i="24"/>
  <c r="IC45" i="24"/>
  <c r="IB45" i="24"/>
  <c r="IA45" i="24"/>
  <c r="HZ45" i="24"/>
  <c r="HY45" i="24"/>
  <c r="HX45" i="24"/>
  <c r="HW45" i="24"/>
  <c r="HV45" i="24"/>
  <c r="HU45" i="24"/>
  <c r="HT45" i="24"/>
  <c r="HS45" i="24"/>
  <c r="HR45" i="24"/>
  <c r="HQ45" i="24"/>
  <c r="HP45" i="24"/>
  <c r="HO45" i="24"/>
  <c r="HN45" i="24"/>
  <c r="HM45" i="24"/>
  <c r="HL45" i="24"/>
  <c r="HK45" i="24"/>
  <c r="HJ45" i="24"/>
  <c r="DL45" i="24"/>
  <c r="IO46" i="24"/>
  <c r="IN46" i="24"/>
  <c r="IM46" i="24"/>
  <c r="IL46" i="24"/>
  <c r="IK46" i="24"/>
  <c r="IJ46" i="24"/>
  <c r="II46" i="24"/>
  <c r="IH46" i="24"/>
  <c r="IG46" i="24"/>
  <c r="IF46" i="24"/>
  <c r="IE46" i="24"/>
  <c r="ID46" i="24"/>
  <c r="IC46" i="24"/>
  <c r="IB46" i="24"/>
  <c r="IA46" i="24"/>
  <c r="HZ46" i="24"/>
  <c r="HY46" i="24"/>
  <c r="HX46" i="24"/>
  <c r="HW46" i="24"/>
  <c r="HV46" i="24"/>
  <c r="HU46" i="24"/>
  <c r="HT46" i="24"/>
  <c r="HS46" i="24"/>
  <c r="HR46" i="24"/>
  <c r="HQ46" i="24"/>
  <c r="HP46" i="24"/>
  <c r="HO46" i="24"/>
  <c r="HN46" i="24"/>
  <c r="HM46" i="24"/>
  <c r="HL46" i="24"/>
  <c r="HK46" i="24"/>
  <c r="HJ46" i="24"/>
  <c r="HG46" i="24"/>
  <c r="HF46" i="24"/>
  <c r="HE46" i="24"/>
  <c r="HD46" i="24"/>
  <c r="HC46" i="24"/>
  <c r="HB46" i="24"/>
  <c r="HA46" i="24"/>
  <c r="GZ46" i="24"/>
  <c r="GY46" i="24"/>
  <c r="GX46" i="24"/>
  <c r="GW46" i="24"/>
  <c r="GV46" i="24"/>
  <c r="GU46" i="24"/>
  <c r="GT46" i="24"/>
  <c r="GS46" i="24"/>
  <c r="GR46" i="24"/>
  <c r="GQ46" i="24"/>
  <c r="GP46" i="24"/>
  <c r="GO46" i="24"/>
  <c r="GN46" i="24"/>
  <c r="GM46" i="24"/>
  <c r="GL46" i="24"/>
  <c r="GK46" i="24"/>
  <c r="GJ46" i="24"/>
  <c r="GI46" i="24"/>
  <c r="GH46" i="24"/>
  <c r="GG46" i="24"/>
  <c r="GF46" i="24"/>
  <c r="GE46" i="24"/>
  <c r="GD46" i="24"/>
  <c r="GC46" i="24"/>
  <c r="GB46" i="24"/>
  <c r="FZ46" i="24"/>
  <c r="FY46" i="24"/>
  <c r="FX46" i="24"/>
  <c r="FW46" i="24"/>
  <c r="FV46" i="24"/>
  <c r="FU46" i="24"/>
  <c r="FT46" i="24"/>
  <c r="FS46" i="24"/>
  <c r="FR46" i="24"/>
  <c r="FQ46" i="24"/>
  <c r="FP46" i="24"/>
  <c r="FO46" i="24"/>
  <c r="FN46" i="24"/>
  <c r="FM46" i="24"/>
  <c r="FL46" i="24"/>
  <c r="FK46" i="24"/>
  <c r="FJ46" i="24"/>
  <c r="FI46" i="24"/>
  <c r="FH46" i="24"/>
  <c r="FG46" i="24"/>
  <c r="FF46" i="24"/>
  <c r="FE46" i="24"/>
  <c r="FD46" i="24"/>
  <c r="FC46" i="24"/>
  <c r="FB46" i="24"/>
  <c r="FA46" i="24"/>
  <c r="EZ46" i="24"/>
  <c r="EY46" i="24"/>
  <c r="EX46" i="24"/>
  <c r="EW46" i="24"/>
  <c r="EV46" i="24"/>
  <c r="EU46" i="24"/>
  <c r="ES46" i="24"/>
  <c r="ER46" i="24"/>
  <c r="EQ46" i="24"/>
  <c r="EP46" i="24"/>
  <c r="EO46" i="24"/>
  <c r="EN46" i="24"/>
  <c r="EM46" i="24"/>
  <c r="EL46" i="24"/>
  <c r="EK46" i="24"/>
  <c r="EJ46" i="24"/>
  <c r="EI46" i="24"/>
  <c r="EH46" i="24"/>
  <c r="EG46" i="24"/>
  <c r="EF46" i="24"/>
  <c r="EE46" i="24"/>
  <c r="ED46" i="24"/>
  <c r="EC46" i="24"/>
  <c r="EB46" i="24"/>
  <c r="EA46" i="24"/>
  <c r="DZ46" i="24"/>
  <c r="DY46" i="24"/>
  <c r="DX46" i="24"/>
  <c r="DW46" i="24"/>
  <c r="DV46" i="24"/>
  <c r="DU46" i="24"/>
  <c r="DT46" i="24"/>
  <c r="DS46" i="24"/>
  <c r="DR46" i="24"/>
  <c r="DQ46" i="24"/>
  <c r="DP46" i="24"/>
  <c r="DO46" i="24"/>
  <c r="DN46" i="24"/>
  <c r="DL46" i="24"/>
  <c r="IO47" i="24"/>
  <c r="IN47" i="24"/>
  <c r="IM47" i="24"/>
  <c r="IL47" i="24"/>
  <c r="IK47" i="24"/>
  <c r="IJ47" i="24"/>
  <c r="II47" i="24"/>
  <c r="IH47" i="24"/>
  <c r="IG47" i="24"/>
  <c r="IF47" i="24"/>
  <c r="IE47" i="24"/>
  <c r="ID47" i="24"/>
  <c r="IC47" i="24"/>
  <c r="IB47" i="24"/>
  <c r="IA47" i="24"/>
  <c r="HZ47" i="24"/>
  <c r="HY47" i="24"/>
  <c r="HX47" i="24"/>
  <c r="HW47" i="24"/>
  <c r="HV47" i="24"/>
  <c r="HU47" i="24"/>
  <c r="HT47" i="24"/>
  <c r="HS47" i="24"/>
  <c r="HR47" i="24"/>
  <c r="HQ47" i="24"/>
  <c r="HP47" i="24"/>
  <c r="HO47" i="24"/>
  <c r="HN47" i="24"/>
  <c r="HM47" i="24"/>
  <c r="HL47" i="24"/>
  <c r="HK47" i="24"/>
  <c r="HJ47" i="24"/>
  <c r="DL47" i="24"/>
  <c r="IQ31" i="24" l="1"/>
  <c r="IQ30" i="24"/>
  <c r="IP32" i="24"/>
  <c r="IQ29" i="24"/>
  <c r="IP29" i="24"/>
  <c r="IP31" i="24"/>
  <c r="IP30" i="24"/>
  <c r="IQ39" i="24"/>
  <c r="IP39" i="24"/>
  <c r="IP35" i="24"/>
  <c r="IQ37" i="24"/>
  <c r="IP37" i="24"/>
  <c r="IQ32" i="24"/>
  <c r="IQ33" i="24"/>
  <c r="IQ41" i="24"/>
  <c r="IP33" i="24"/>
  <c r="IQ34" i="24"/>
  <c r="IQ42" i="24"/>
  <c r="IP34" i="24"/>
  <c r="IQ35" i="24"/>
  <c r="IQ36" i="24"/>
  <c r="IP36" i="24"/>
  <c r="IP42" i="24"/>
  <c r="IQ8" i="25"/>
  <c r="IP38" i="24"/>
  <c r="IQ43" i="24"/>
  <c r="IQ38" i="24"/>
  <c r="IP41" i="24"/>
  <c r="IP43" i="24"/>
  <c r="IP8" i="25"/>
  <c r="IP40" i="24"/>
  <c r="IQ40" i="24"/>
  <c r="ET50" i="24"/>
  <c r="GA50" i="24"/>
  <c r="HH50" i="24"/>
  <c r="IQ50" i="24"/>
  <c r="IP50" i="24"/>
  <c r="ET49" i="24"/>
  <c r="GA49" i="24"/>
  <c r="HH49" i="24"/>
  <c r="IQ49" i="24"/>
  <c r="IP49" i="24"/>
  <c r="ET51" i="24"/>
  <c r="GA51" i="24"/>
  <c r="HH51" i="24"/>
  <c r="IQ51" i="24"/>
  <c r="IP51" i="24"/>
  <c r="IP44" i="24"/>
  <c r="IQ45" i="24"/>
  <c r="IP45" i="24"/>
  <c r="IQ44" i="24"/>
  <c r="IP46" i="24"/>
  <c r="IQ46" i="24"/>
  <c r="GA46" i="24"/>
  <c r="ET46" i="24"/>
  <c r="HH46" i="24"/>
  <c r="IP47" i="24"/>
  <c r="IQ47" i="24"/>
  <c r="IO104" i="1"/>
  <c r="IN104" i="1"/>
  <c r="IM104" i="1"/>
  <c r="IL104" i="1"/>
  <c r="IK104" i="1"/>
  <c r="IJ104" i="1"/>
  <c r="II104" i="1"/>
  <c r="IH104" i="1"/>
  <c r="IG104" i="1"/>
  <c r="IF104" i="1"/>
  <c r="IE104" i="1"/>
  <c r="ID104" i="1"/>
  <c r="IC104" i="1"/>
  <c r="IB104" i="1"/>
  <c r="IA104" i="1"/>
  <c r="HZ104" i="1"/>
  <c r="HY104" i="1"/>
  <c r="HX104" i="1"/>
  <c r="HW104" i="1"/>
  <c r="HV104" i="1"/>
  <c r="HU104" i="1"/>
  <c r="HT104" i="1"/>
  <c r="HS104" i="1"/>
  <c r="HR104" i="1"/>
  <c r="HQ104" i="1"/>
  <c r="HP104" i="1"/>
  <c r="HO104" i="1"/>
  <c r="HN104" i="1"/>
  <c r="HM104" i="1"/>
  <c r="HL104" i="1"/>
  <c r="HK104" i="1"/>
  <c r="HJ104" i="1"/>
  <c r="IO108" i="1"/>
  <c r="IN108" i="1"/>
  <c r="IM108" i="1"/>
  <c r="IL108" i="1"/>
  <c r="IK108" i="1"/>
  <c r="IJ108" i="1"/>
  <c r="II108" i="1"/>
  <c r="IH108" i="1"/>
  <c r="IG108" i="1"/>
  <c r="IF108" i="1"/>
  <c r="IE108" i="1"/>
  <c r="ID108" i="1"/>
  <c r="IC108" i="1"/>
  <c r="IB108" i="1"/>
  <c r="IA108" i="1"/>
  <c r="HZ108" i="1"/>
  <c r="HY108" i="1"/>
  <c r="HX108" i="1"/>
  <c r="HW108" i="1"/>
  <c r="HV108" i="1"/>
  <c r="HU108" i="1"/>
  <c r="HT108" i="1"/>
  <c r="HS108" i="1"/>
  <c r="HR108" i="1"/>
  <c r="HQ108" i="1"/>
  <c r="HP108" i="1"/>
  <c r="HO108" i="1"/>
  <c r="HN108" i="1"/>
  <c r="HM108" i="1"/>
  <c r="HL108" i="1"/>
  <c r="HK108" i="1"/>
  <c r="HJ108" i="1"/>
  <c r="IO107" i="1"/>
  <c r="IN107" i="1"/>
  <c r="IM107" i="1"/>
  <c r="IL107" i="1"/>
  <c r="IK107" i="1"/>
  <c r="IJ107" i="1"/>
  <c r="II107" i="1"/>
  <c r="IH107" i="1"/>
  <c r="IG107" i="1"/>
  <c r="IF107" i="1"/>
  <c r="IE107" i="1"/>
  <c r="ID107" i="1"/>
  <c r="IC107" i="1"/>
  <c r="IB107" i="1"/>
  <c r="IA107" i="1"/>
  <c r="HZ107" i="1"/>
  <c r="HY107" i="1"/>
  <c r="HX107" i="1"/>
  <c r="HW107" i="1"/>
  <c r="HV107" i="1"/>
  <c r="HU107" i="1"/>
  <c r="HT107" i="1"/>
  <c r="HS107" i="1"/>
  <c r="HR107" i="1"/>
  <c r="HQ107" i="1"/>
  <c r="HP107" i="1"/>
  <c r="HO107" i="1"/>
  <c r="HN107" i="1"/>
  <c r="HM107" i="1"/>
  <c r="HL107" i="1"/>
  <c r="HK107" i="1"/>
  <c r="HJ107" i="1"/>
  <c r="IO106" i="1"/>
  <c r="IN106" i="1"/>
  <c r="IM106" i="1"/>
  <c r="IL106" i="1"/>
  <c r="IK106" i="1"/>
  <c r="IJ106" i="1"/>
  <c r="II106" i="1"/>
  <c r="IH106" i="1"/>
  <c r="IG106" i="1"/>
  <c r="IF106" i="1"/>
  <c r="IE106" i="1"/>
  <c r="ID106" i="1"/>
  <c r="IC106" i="1"/>
  <c r="IB106" i="1"/>
  <c r="IA106" i="1"/>
  <c r="HZ106" i="1"/>
  <c r="HY106" i="1"/>
  <c r="HX106" i="1"/>
  <c r="HW106" i="1"/>
  <c r="HV106" i="1"/>
  <c r="HU106" i="1"/>
  <c r="HT106" i="1"/>
  <c r="HS106" i="1"/>
  <c r="HR106" i="1"/>
  <c r="HQ106" i="1"/>
  <c r="HP106" i="1"/>
  <c r="HO106" i="1"/>
  <c r="HN106" i="1"/>
  <c r="HM106" i="1"/>
  <c r="HL106" i="1"/>
  <c r="HK106" i="1"/>
  <c r="HJ106" i="1"/>
  <c r="IO102" i="1"/>
  <c r="IN102" i="1"/>
  <c r="IM102" i="1"/>
  <c r="IL102" i="1"/>
  <c r="IK102" i="1"/>
  <c r="IJ102" i="1"/>
  <c r="II102" i="1"/>
  <c r="IH102" i="1"/>
  <c r="IG102" i="1"/>
  <c r="IF102" i="1"/>
  <c r="IE102" i="1"/>
  <c r="ID102" i="1"/>
  <c r="IC102" i="1"/>
  <c r="IB102" i="1"/>
  <c r="IA102" i="1"/>
  <c r="HZ102" i="1"/>
  <c r="HY102" i="1"/>
  <c r="HX102" i="1"/>
  <c r="HW102" i="1"/>
  <c r="HV102" i="1"/>
  <c r="HU102" i="1"/>
  <c r="HT102" i="1"/>
  <c r="HS102" i="1"/>
  <c r="HR102" i="1"/>
  <c r="HQ102" i="1"/>
  <c r="HP102" i="1"/>
  <c r="HO102" i="1"/>
  <c r="HN102" i="1"/>
  <c r="HM102" i="1"/>
  <c r="HL102" i="1"/>
  <c r="HK102" i="1"/>
  <c r="HJ102" i="1"/>
  <c r="IO101" i="1"/>
  <c r="IN101" i="1"/>
  <c r="IM101" i="1"/>
  <c r="IL101" i="1"/>
  <c r="IK101" i="1"/>
  <c r="IJ101" i="1"/>
  <c r="II101" i="1"/>
  <c r="IH101" i="1"/>
  <c r="IG101" i="1"/>
  <c r="IF101" i="1"/>
  <c r="IE101" i="1"/>
  <c r="ID101" i="1"/>
  <c r="IC101" i="1"/>
  <c r="IB101" i="1"/>
  <c r="IA101" i="1"/>
  <c r="HZ101" i="1"/>
  <c r="HY101" i="1"/>
  <c r="HX101" i="1"/>
  <c r="HW101" i="1"/>
  <c r="HV101" i="1"/>
  <c r="HU101" i="1"/>
  <c r="HT101" i="1"/>
  <c r="HS101" i="1"/>
  <c r="HR101" i="1"/>
  <c r="HQ101" i="1"/>
  <c r="HP101" i="1"/>
  <c r="HO101" i="1"/>
  <c r="HN101" i="1"/>
  <c r="HM101" i="1"/>
  <c r="HL101" i="1"/>
  <c r="HK101" i="1"/>
  <c r="HJ101" i="1"/>
  <c r="IO100" i="1"/>
  <c r="IN100" i="1"/>
  <c r="IM100" i="1"/>
  <c r="IL100" i="1"/>
  <c r="IK100" i="1"/>
  <c r="IJ100" i="1"/>
  <c r="II100" i="1"/>
  <c r="IH100" i="1"/>
  <c r="IG100" i="1"/>
  <c r="IF100" i="1"/>
  <c r="IE100" i="1"/>
  <c r="ID100" i="1"/>
  <c r="IC100" i="1"/>
  <c r="IB100" i="1"/>
  <c r="IA100" i="1"/>
  <c r="HZ100" i="1"/>
  <c r="HY100" i="1"/>
  <c r="HX100" i="1"/>
  <c r="HW100" i="1"/>
  <c r="HV100" i="1"/>
  <c r="HU100" i="1"/>
  <c r="HT100" i="1"/>
  <c r="HS100" i="1"/>
  <c r="HR100" i="1"/>
  <c r="HQ100" i="1"/>
  <c r="HP100" i="1"/>
  <c r="HO100" i="1"/>
  <c r="HN100" i="1"/>
  <c r="HM100" i="1"/>
  <c r="HL100" i="1"/>
  <c r="HK100" i="1"/>
  <c r="HJ100" i="1"/>
  <c r="IO99" i="1"/>
  <c r="IN99" i="1"/>
  <c r="IM99" i="1"/>
  <c r="IL99" i="1"/>
  <c r="IK99" i="1"/>
  <c r="IJ99" i="1"/>
  <c r="II99" i="1"/>
  <c r="IH99" i="1"/>
  <c r="IG99" i="1"/>
  <c r="IF99" i="1"/>
  <c r="IE99" i="1"/>
  <c r="ID99" i="1"/>
  <c r="IC99" i="1"/>
  <c r="IB99" i="1"/>
  <c r="IA99" i="1"/>
  <c r="HZ99" i="1"/>
  <c r="HY99" i="1"/>
  <c r="HX99" i="1"/>
  <c r="HW99" i="1"/>
  <c r="HV99" i="1"/>
  <c r="HU99" i="1"/>
  <c r="HT99" i="1"/>
  <c r="HS99" i="1"/>
  <c r="HR99" i="1"/>
  <c r="HQ99" i="1"/>
  <c r="HP99" i="1"/>
  <c r="HO99" i="1"/>
  <c r="HN99" i="1"/>
  <c r="HM99" i="1"/>
  <c r="HL99" i="1"/>
  <c r="HK99" i="1"/>
  <c r="HJ99" i="1"/>
  <c r="IO34" i="1"/>
  <c r="IN34" i="1"/>
  <c r="IM34" i="1"/>
  <c r="IL34" i="1"/>
  <c r="IK34" i="1"/>
  <c r="IJ34" i="1"/>
  <c r="II34" i="1"/>
  <c r="IH34" i="1"/>
  <c r="IG34" i="1"/>
  <c r="IF34" i="1"/>
  <c r="IE34" i="1"/>
  <c r="ID34" i="1"/>
  <c r="IC34" i="1"/>
  <c r="IB34" i="1"/>
  <c r="IA34" i="1"/>
  <c r="HZ34" i="1"/>
  <c r="HY34" i="1"/>
  <c r="HX34" i="1"/>
  <c r="HW34" i="1"/>
  <c r="HV34" i="1"/>
  <c r="HU34" i="1"/>
  <c r="HT34" i="1"/>
  <c r="HS34" i="1"/>
  <c r="HR34" i="1"/>
  <c r="HQ34" i="1"/>
  <c r="HP34" i="1"/>
  <c r="HO34" i="1"/>
  <c r="HN34" i="1"/>
  <c r="HM34" i="1"/>
  <c r="HL34" i="1"/>
  <c r="HK34" i="1"/>
  <c r="HJ34" i="1"/>
  <c r="IO33" i="1"/>
  <c r="IN33" i="1"/>
  <c r="IM33" i="1"/>
  <c r="IL33" i="1"/>
  <c r="IK33" i="1"/>
  <c r="IJ33" i="1"/>
  <c r="II33" i="1"/>
  <c r="IH33" i="1"/>
  <c r="IG33" i="1"/>
  <c r="IF33" i="1"/>
  <c r="IE33" i="1"/>
  <c r="ID33" i="1"/>
  <c r="IC33" i="1"/>
  <c r="IB33" i="1"/>
  <c r="IA33" i="1"/>
  <c r="HZ33" i="1"/>
  <c r="HY33" i="1"/>
  <c r="HX33" i="1"/>
  <c r="HW33" i="1"/>
  <c r="HV33" i="1"/>
  <c r="HU33" i="1"/>
  <c r="HT33" i="1"/>
  <c r="HS33" i="1"/>
  <c r="HR33" i="1"/>
  <c r="HQ33" i="1"/>
  <c r="HP33" i="1"/>
  <c r="HO33" i="1"/>
  <c r="HN33" i="1"/>
  <c r="HM33" i="1"/>
  <c r="HL33" i="1"/>
  <c r="HK33" i="1"/>
  <c r="HJ33" i="1"/>
  <c r="IO32" i="1"/>
  <c r="IN32" i="1"/>
  <c r="IM32" i="1"/>
  <c r="IL32" i="1"/>
  <c r="IK32" i="1"/>
  <c r="IJ32" i="1"/>
  <c r="II32" i="1"/>
  <c r="IH32" i="1"/>
  <c r="IG32" i="1"/>
  <c r="IF32" i="1"/>
  <c r="IE32" i="1"/>
  <c r="ID32" i="1"/>
  <c r="IC32" i="1"/>
  <c r="IB32" i="1"/>
  <c r="IA32" i="1"/>
  <c r="HZ32" i="1"/>
  <c r="HY32" i="1"/>
  <c r="HX32" i="1"/>
  <c r="HW32" i="1"/>
  <c r="HV32" i="1"/>
  <c r="HU32" i="1"/>
  <c r="HT32" i="1"/>
  <c r="HS32" i="1"/>
  <c r="HR32" i="1"/>
  <c r="HQ32" i="1"/>
  <c r="HP32" i="1"/>
  <c r="HO32" i="1"/>
  <c r="HN32" i="1"/>
  <c r="HM32" i="1"/>
  <c r="HL32" i="1"/>
  <c r="HK32" i="1"/>
  <c r="HJ32" i="1"/>
  <c r="IQ106" i="1" l="1"/>
  <c r="IP106" i="1"/>
  <c r="IQ107" i="1"/>
  <c r="IQ108" i="1"/>
  <c r="IQ32" i="1"/>
  <c r="IQ34" i="1"/>
  <c r="IQ99" i="1"/>
  <c r="IQ104" i="1"/>
  <c r="IP32" i="1"/>
  <c r="IQ33" i="1"/>
  <c r="IP107" i="1"/>
  <c r="IP108" i="1"/>
  <c r="IP104" i="1"/>
  <c r="IQ102" i="1"/>
  <c r="IP33" i="1"/>
  <c r="IP34" i="1"/>
  <c r="IP99" i="1"/>
  <c r="IQ100" i="1"/>
  <c r="IP100" i="1"/>
  <c r="IQ101" i="1"/>
  <c r="IP101" i="1"/>
  <c r="IP102" i="1"/>
  <c r="IO31" i="1"/>
  <c r="IN31" i="1"/>
  <c r="IM31" i="1"/>
  <c r="IL31" i="1"/>
  <c r="IK31" i="1"/>
  <c r="IJ31" i="1"/>
  <c r="II31" i="1"/>
  <c r="IH31" i="1"/>
  <c r="IG31" i="1"/>
  <c r="IF31" i="1"/>
  <c r="IE31" i="1"/>
  <c r="ID31" i="1"/>
  <c r="IC31" i="1"/>
  <c r="IB31" i="1"/>
  <c r="IA31" i="1"/>
  <c r="HZ31" i="1"/>
  <c r="HY31" i="1"/>
  <c r="HX31" i="1"/>
  <c r="HW31" i="1"/>
  <c r="HV31" i="1"/>
  <c r="HU31" i="1"/>
  <c r="HT31" i="1"/>
  <c r="HS31" i="1"/>
  <c r="HR31" i="1"/>
  <c r="HQ31" i="1"/>
  <c r="HP31" i="1"/>
  <c r="HO31" i="1"/>
  <c r="HN31" i="1"/>
  <c r="HM31" i="1"/>
  <c r="HL31" i="1"/>
  <c r="HK31" i="1"/>
  <c r="HJ31" i="1"/>
  <c r="DJ31" i="1"/>
  <c r="DL31" i="1" s="1"/>
  <c r="IQ31" i="1" l="1"/>
  <c r="IP31" i="1"/>
  <c r="IO13" i="25"/>
  <c r="IN13" i="25"/>
  <c r="IM13" i="25"/>
  <c r="IL13" i="25"/>
  <c r="IK13" i="25"/>
  <c r="IJ13" i="25"/>
  <c r="II13" i="25"/>
  <c r="IH13" i="25"/>
  <c r="IG13" i="25"/>
  <c r="IF13" i="25"/>
  <c r="IE13" i="25"/>
  <c r="ID13" i="25"/>
  <c r="IC13" i="25"/>
  <c r="IB13" i="25"/>
  <c r="IA13" i="25"/>
  <c r="HZ13" i="25"/>
  <c r="HY13" i="25"/>
  <c r="HX13" i="25"/>
  <c r="HW13" i="25"/>
  <c r="HV13" i="25"/>
  <c r="HU13" i="25"/>
  <c r="HT13" i="25"/>
  <c r="HS13" i="25"/>
  <c r="HR13" i="25"/>
  <c r="HQ13" i="25"/>
  <c r="HP13" i="25"/>
  <c r="HO13" i="25"/>
  <c r="HN13" i="25"/>
  <c r="HM13" i="25"/>
  <c r="HL13" i="25"/>
  <c r="HK13" i="25"/>
  <c r="HJ13" i="25"/>
  <c r="DJ13" i="25"/>
  <c r="DL13" i="25" s="1"/>
  <c r="IO12" i="25"/>
  <c r="IN12" i="25"/>
  <c r="IM12" i="25"/>
  <c r="IL12" i="25"/>
  <c r="IK12" i="25"/>
  <c r="IJ12" i="25"/>
  <c r="II12" i="25"/>
  <c r="IH12" i="25"/>
  <c r="IG12" i="25"/>
  <c r="IF12" i="25"/>
  <c r="IE12" i="25"/>
  <c r="ID12" i="25"/>
  <c r="IC12" i="25"/>
  <c r="IB12" i="25"/>
  <c r="IA12" i="25"/>
  <c r="HZ12" i="25"/>
  <c r="HY12" i="25"/>
  <c r="HX12" i="25"/>
  <c r="HW12" i="25"/>
  <c r="HV12" i="25"/>
  <c r="HU12" i="25"/>
  <c r="HT12" i="25"/>
  <c r="HS12" i="25"/>
  <c r="HR12" i="25"/>
  <c r="HQ12" i="25"/>
  <c r="HP12" i="25"/>
  <c r="HO12" i="25"/>
  <c r="HN12" i="25"/>
  <c r="HM12" i="25"/>
  <c r="HL12" i="25"/>
  <c r="HK12" i="25"/>
  <c r="HJ12" i="25"/>
  <c r="DJ12" i="25"/>
  <c r="DL12" i="25" s="1"/>
  <c r="IO11" i="25"/>
  <c r="IN11" i="25"/>
  <c r="IM11" i="25"/>
  <c r="IL11" i="25"/>
  <c r="IK11" i="25"/>
  <c r="IJ11" i="25"/>
  <c r="II11" i="25"/>
  <c r="IH11" i="25"/>
  <c r="IG11" i="25"/>
  <c r="IF11" i="25"/>
  <c r="IE11" i="25"/>
  <c r="ID11" i="25"/>
  <c r="IC11" i="25"/>
  <c r="IB11" i="25"/>
  <c r="IA11" i="25"/>
  <c r="HZ11" i="25"/>
  <c r="HY11" i="25"/>
  <c r="HX11" i="25"/>
  <c r="HW11" i="25"/>
  <c r="HV11" i="25"/>
  <c r="HU11" i="25"/>
  <c r="HT11" i="25"/>
  <c r="HS11" i="25"/>
  <c r="HR11" i="25"/>
  <c r="HQ11" i="25"/>
  <c r="HP11" i="25"/>
  <c r="HO11" i="25"/>
  <c r="HN11" i="25"/>
  <c r="HM11" i="25"/>
  <c r="HL11" i="25"/>
  <c r="HK11" i="25"/>
  <c r="HJ11" i="25"/>
  <c r="DJ11" i="25"/>
  <c r="DL11" i="25" s="1"/>
  <c r="IQ13" i="25" l="1"/>
  <c r="IP13" i="25"/>
  <c r="IQ12" i="25"/>
  <c r="IP12" i="25"/>
  <c r="IQ11" i="25"/>
  <c r="IP11" i="25"/>
  <c r="IO54" i="24"/>
  <c r="IN54" i="24"/>
  <c r="IM54" i="24"/>
  <c r="IL54" i="24"/>
  <c r="IK54" i="24"/>
  <c r="IJ54" i="24"/>
  <c r="II54" i="24"/>
  <c r="IH54" i="24"/>
  <c r="IG54" i="24"/>
  <c r="IF54" i="24"/>
  <c r="IE54" i="24"/>
  <c r="ID54" i="24"/>
  <c r="IC54" i="24"/>
  <c r="IB54" i="24"/>
  <c r="IA54" i="24"/>
  <c r="HZ54" i="24"/>
  <c r="HY54" i="24"/>
  <c r="HX54" i="24"/>
  <c r="HW54" i="24"/>
  <c r="HV54" i="24"/>
  <c r="HU54" i="24"/>
  <c r="HT54" i="24"/>
  <c r="HS54" i="24"/>
  <c r="HR54" i="24"/>
  <c r="HQ54" i="24"/>
  <c r="HP54" i="24"/>
  <c r="HO54" i="24"/>
  <c r="HN54" i="24"/>
  <c r="HM54" i="24"/>
  <c r="HL54" i="24"/>
  <c r="HK54" i="24"/>
  <c r="HJ54" i="24"/>
  <c r="DL54" i="24"/>
  <c r="IO64" i="24"/>
  <c r="IN64" i="24"/>
  <c r="IM64" i="24"/>
  <c r="IL64" i="24"/>
  <c r="IK64" i="24"/>
  <c r="IJ64" i="24"/>
  <c r="II64" i="24"/>
  <c r="IH64" i="24"/>
  <c r="IG64" i="24"/>
  <c r="IF64" i="24"/>
  <c r="IE64" i="24"/>
  <c r="ID64" i="24"/>
  <c r="IC64" i="24"/>
  <c r="IB64" i="24"/>
  <c r="IA64" i="24"/>
  <c r="HZ64" i="24"/>
  <c r="HY64" i="24"/>
  <c r="HX64" i="24"/>
  <c r="HW64" i="24"/>
  <c r="HV64" i="24"/>
  <c r="HU64" i="24"/>
  <c r="HT64" i="24"/>
  <c r="HS64" i="24"/>
  <c r="HR64" i="24"/>
  <c r="HQ64" i="24"/>
  <c r="HP64" i="24"/>
  <c r="HO64" i="24"/>
  <c r="HN64" i="24"/>
  <c r="HM64" i="24"/>
  <c r="HL64" i="24"/>
  <c r="HK64" i="24"/>
  <c r="HJ64" i="24"/>
  <c r="DJ64" i="24"/>
  <c r="DL64" i="24" s="1"/>
  <c r="IO63" i="24"/>
  <c r="IN63" i="24"/>
  <c r="IM63" i="24"/>
  <c r="IL63" i="24"/>
  <c r="IK63" i="24"/>
  <c r="IJ63" i="24"/>
  <c r="II63" i="24"/>
  <c r="IH63" i="24"/>
  <c r="IG63" i="24"/>
  <c r="IF63" i="24"/>
  <c r="IE63" i="24"/>
  <c r="ID63" i="24"/>
  <c r="IC63" i="24"/>
  <c r="IB63" i="24"/>
  <c r="IA63" i="24"/>
  <c r="HZ63" i="24"/>
  <c r="HY63" i="24"/>
  <c r="HX63" i="24"/>
  <c r="HW63" i="24"/>
  <c r="HV63" i="24"/>
  <c r="HU63" i="24"/>
  <c r="HT63" i="24"/>
  <c r="HS63" i="24"/>
  <c r="HR63" i="24"/>
  <c r="HQ63" i="24"/>
  <c r="HP63" i="24"/>
  <c r="HO63" i="24"/>
  <c r="HN63" i="24"/>
  <c r="HM63" i="24"/>
  <c r="HL63" i="24"/>
  <c r="HK63" i="24"/>
  <c r="HJ63" i="24"/>
  <c r="DJ63" i="24"/>
  <c r="DL63" i="24" s="1"/>
  <c r="IO62" i="24"/>
  <c r="IN62" i="24"/>
  <c r="IM62" i="24"/>
  <c r="IL62" i="24"/>
  <c r="IK62" i="24"/>
  <c r="IJ62" i="24"/>
  <c r="II62" i="24"/>
  <c r="IH62" i="24"/>
  <c r="IG62" i="24"/>
  <c r="IF62" i="24"/>
  <c r="IE62" i="24"/>
  <c r="ID62" i="24"/>
  <c r="IC62" i="24"/>
  <c r="IB62" i="24"/>
  <c r="IA62" i="24"/>
  <c r="HZ62" i="24"/>
  <c r="HY62" i="24"/>
  <c r="HX62" i="24"/>
  <c r="HW62" i="24"/>
  <c r="HV62" i="24"/>
  <c r="HU62" i="24"/>
  <c r="HT62" i="24"/>
  <c r="HS62" i="24"/>
  <c r="HR62" i="24"/>
  <c r="HQ62" i="24"/>
  <c r="HP62" i="24"/>
  <c r="HO62" i="24"/>
  <c r="HN62" i="24"/>
  <c r="HM62" i="24"/>
  <c r="HL62" i="24"/>
  <c r="HK62" i="24"/>
  <c r="HJ62" i="24"/>
  <c r="DJ62" i="24"/>
  <c r="DL62" i="24" s="1"/>
  <c r="IO61" i="24"/>
  <c r="IN61" i="24"/>
  <c r="IM61" i="24"/>
  <c r="IL61" i="24"/>
  <c r="IK61" i="24"/>
  <c r="IJ61" i="24"/>
  <c r="II61" i="24"/>
  <c r="IH61" i="24"/>
  <c r="IG61" i="24"/>
  <c r="IF61" i="24"/>
  <c r="IE61" i="24"/>
  <c r="ID61" i="24"/>
  <c r="IC61" i="24"/>
  <c r="IB61" i="24"/>
  <c r="IA61" i="24"/>
  <c r="HZ61" i="24"/>
  <c r="HY61" i="24"/>
  <c r="HX61" i="24"/>
  <c r="HW61" i="24"/>
  <c r="HV61" i="24"/>
  <c r="HU61" i="24"/>
  <c r="HT61" i="24"/>
  <c r="HS61" i="24"/>
  <c r="HR61" i="24"/>
  <c r="HQ61" i="24"/>
  <c r="HP61" i="24"/>
  <c r="HO61" i="24"/>
  <c r="HN61" i="24"/>
  <c r="HM61" i="24"/>
  <c r="HL61" i="24"/>
  <c r="HK61" i="24"/>
  <c r="HJ61" i="24"/>
  <c r="DJ61" i="24"/>
  <c r="DL61" i="24" s="1"/>
  <c r="IO60" i="24"/>
  <c r="IN60" i="24"/>
  <c r="IM60" i="24"/>
  <c r="IL60" i="24"/>
  <c r="IK60" i="24"/>
  <c r="IJ60" i="24"/>
  <c r="II60" i="24"/>
  <c r="IH60" i="24"/>
  <c r="IG60" i="24"/>
  <c r="IF60" i="24"/>
  <c r="IE60" i="24"/>
  <c r="ID60" i="24"/>
  <c r="IC60" i="24"/>
  <c r="IB60" i="24"/>
  <c r="IA60" i="24"/>
  <c r="HZ60" i="24"/>
  <c r="HY60" i="24"/>
  <c r="HX60" i="24"/>
  <c r="HW60" i="24"/>
  <c r="HV60" i="24"/>
  <c r="HU60" i="24"/>
  <c r="HT60" i="24"/>
  <c r="HS60" i="24"/>
  <c r="HR60" i="24"/>
  <c r="HQ60" i="24"/>
  <c r="HP60" i="24"/>
  <c r="HO60" i="24"/>
  <c r="HN60" i="24"/>
  <c r="HM60" i="24"/>
  <c r="HL60" i="24"/>
  <c r="HK60" i="24"/>
  <c r="HJ60" i="24"/>
  <c r="DJ60" i="24"/>
  <c r="DL60" i="24" s="1"/>
  <c r="IO59" i="24"/>
  <c r="IN59" i="24"/>
  <c r="IM59" i="24"/>
  <c r="IL59" i="24"/>
  <c r="IK59" i="24"/>
  <c r="IJ59" i="24"/>
  <c r="II59" i="24"/>
  <c r="IH59" i="24"/>
  <c r="IG59" i="24"/>
  <c r="IF59" i="24"/>
  <c r="IE59" i="24"/>
  <c r="ID59" i="24"/>
  <c r="IC59" i="24"/>
  <c r="IB59" i="24"/>
  <c r="IA59" i="24"/>
  <c r="HZ59" i="24"/>
  <c r="HY59" i="24"/>
  <c r="HX59" i="24"/>
  <c r="HW59" i="24"/>
  <c r="HV59" i="24"/>
  <c r="HU59" i="24"/>
  <c r="HT59" i="24"/>
  <c r="HS59" i="24"/>
  <c r="HR59" i="24"/>
  <c r="HQ59" i="24"/>
  <c r="HP59" i="24"/>
  <c r="HO59" i="24"/>
  <c r="HN59" i="24"/>
  <c r="HM59" i="24"/>
  <c r="HL59" i="24"/>
  <c r="HK59" i="24"/>
  <c r="HJ59" i="24"/>
  <c r="DJ59" i="24"/>
  <c r="DL59" i="24" s="1"/>
  <c r="IO58" i="24"/>
  <c r="IN58" i="24"/>
  <c r="IM58" i="24"/>
  <c r="IL58" i="24"/>
  <c r="IK58" i="24"/>
  <c r="IJ58" i="24"/>
  <c r="II58" i="24"/>
  <c r="IH58" i="24"/>
  <c r="IG58" i="24"/>
  <c r="IF58" i="24"/>
  <c r="IE58" i="24"/>
  <c r="ID58" i="24"/>
  <c r="IC58" i="24"/>
  <c r="IB58" i="24"/>
  <c r="IA58" i="24"/>
  <c r="HZ58" i="24"/>
  <c r="HY58" i="24"/>
  <c r="HX58" i="24"/>
  <c r="HW58" i="24"/>
  <c r="HV58" i="24"/>
  <c r="HU58" i="24"/>
  <c r="HT58" i="24"/>
  <c r="HS58" i="24"/>
  <c r="HR58" i="24"/>
  <c r="HQ58" i="24"/>
  <c r="HP58" i="24"/>
  <c r="HO58" i="24"/>
  <c r="HN58" i="24"/>
  <c r="HM58" i="24"/>
  <c r="HL58" i="24"/>
  <c r="HK58" i="24"/>
  <c r="HJ58" i="24"/>
  <c r="DJ58" i="24"/>
  <c r="DL58" i="24" s="1"/>
  <c r="IO57" i="24"/>
  <c r="IN57" i="24"/>
  <c r="IM57" i="24"/>
  <c r="IL57" i="24"/>
  <c r="IK57" i="24"/>
  <c r="IJ57" i="24"/>
  <c r="II57" i="24"/>
  <c r="IH57" i="24"/>
  <c r="IG57" i="24"/>
  <c r="IF57" i="24"/>
  <c r="IE57" i="24"/>
  <c r="ID57" i="24"/>
  <c r="IC57" i="24"/>
  <c r="IB57" i="24"/>
  <c r="IA57" i="24"/>
  <c r="HZ57" i="24"/>
  <c r="HY57" i="24"/>
  <c r="HX57" i="24"/>
  <c r="HW57" i="24"/>
  <c r="HV57" i="24"/>
  <c r="HU57" i="24"/>
  <c r="HT57" i="24"/>
  <c r="HS57" i="24"/>
  <c r="HR57" i="24"/>
  <c r="HQ57" i="24"/>
  <c r="HP57" i="24"/>
  <c r="HO57" i="24"/>
  <c r="HN57" i="24"/>
  <c r="HM57" i="24"/>
  <c r="HL57" i="24"/>
  <c r="HK57" i="24"/>
  <c r="HJ57" i="24"/>
  <c r="DJ57" i="24"/>
  <c r="DL57" i="24" s="1"/>
  <c r="IO56" i="24"/>
  <c r="IN56" i="24"/>
  <c r="IM56" i="24"/>
  <c r="IL56" i="24"/>
  <c r="IK56" i="24"/>
  <c r="IJ56" i="24"/>
  <c r="II56" i="24"/>
  <c r="IH56" i="24"/>
  <c r="IG56" i="24"/>
  <c r="IF56" i="24"/>
  <c r="IE56" i="24"/>
  <c r="ID56" i="24"/>
  <c r="IC56" i="24"/>
  <c r="IB56" i="24"/>
  <c r="IA56" i="24"/>
  <c r="HZ56" i="24"/>
  <c r="HY56" i="24"/>
  <c r="HX56" i="24"/>
  <c r="HW56" i="24"/>
  <c r="HV56" i="24"/>
  <c r="HU56" i="24"/>
  <c r="HT56" i="24"/>
  <c r="HS56" i="24"/>
  <c r="HR56" i="24"/>
  <c r="HQ56" i="24"/>
  <c r="HP56" i="24"/>
  <c r="HO56" i="24"/>
  <c r="HN56" i="24"/>
  <c r="HM56" i="24"/>
  <c r="HL56" i="24"/>
  <c r="HK56" i="24"/>
  <c r="HJ56" i="24"/>
  <c r="DJ56" i="24"/>
  <c r="DL56" i="24" s="1"/>
  <c r="IO55" i="24"/>
  <c r="IN55" i="24"/>
  <c r="IM55" i="24"/>
  <c r="IL55" i="24"/>
  <c r="IK55" i="24"/>
  <c r="IJ55" i="24"/>
  <c r="II55" i="24"/>
  <c r="IH55" i="24"/>
  <c r="IG55" i="24"/>
  <c r="IF55" i="24"/>
  <c r="IE55" i="24"/>
  <c r="ID55" i="24"/>
  <c r="IC55" i="24"/>
  <c r="IB55" i="24"/>
  <c r="IA55" i="24"/>
  <c r="HZ55" i="24"/>
  <c r="HY55" i="24"/>
  <c r="HX55" i="24"/>
  <c r="HW55" i="24"/>
  <c r="HV55" i="24"/>
  <c r="HU55" i="24"/>
  <c r="HT55" i="24"/>
  <c r="HS55" i="24"/>
  <c r="HR55" i="24"/>
  <c r="HQ55" i="24"/>
  <c r="HP55" i="24"/>
  <c r="HO55" i="24"/>
  <c r="HN55" i="24"/>
  <c r="HM55" i="24"/>
  <c r="HL55" i="24"/>
  <c r="HK55" i="24"/>
  <c r="HJ55" i="24"/>
  <c r="DJ55" i="24"/>
  <c r="DL55" i="24" s="1"/>
  <c r="IO65" i="24"/>
  <c r="IN65" i="24"/>
  <c r="IM65" i="24"/>
  <c r="IL65" i="24"/>
  <c r="IK65" i="24"/>
  <c r="IJ65" i="24"/>
  <c r="II65" i="24"/>
  <c r="IH65" i="24"/>
  <c r="IG65" i="24"/>
  <c r="IF65" i="24"/>
  <c r="IE65" i="24"/>
  <c r="ID65" i="24"/>
  <c r="IC65" i="24"/>
  <c r="IB65" i="24"/>
  <c r="IA65" i="24"/>
  <c r="HZ65" i="24"/>
  <c r="HY65" i="24"/>
  <c r="HX65" i="24"/>
  <c r="HW65" i="24"/>
  <c r="HV65" i="24"/>
  <c r="HU65" i="24"/>
  <c r="HT65" i="24"/>
  <c r="HS65" i="24"/>
  <c r="HR65" i="24"/>
  <c r="HQ65" i="24"/>
  <c r="HP65" i="24"/>
  <c r="HO65" i="24"/>
  <c r="HN65" i="24"/>
  <c r="HM65" i="24"/>
  <c r="HL65" i="24"/>
  <c r="HK65" i="24"/>
  <c r="HJ65" i="24"/>
  <c r="DJ65" i="24"/>
  <c r="DL65" i="24" s="1"/>
  <c r="IO66" i="24"/>
  <c r="IN66" i="24"/>
  <c r="IM66" i="24"/>
  <c r="IL66" i="24"/>
  <c r="IK66" i="24"/>
  <c r="IJ66" i="24"/>
  <c r="II66" i="24"/>
  <c r="IH66" i="24"/>
  <c r="IG66" i="24"/>
  <c r="IF66" i="24"/>
  <c r="IE66" i="24"/>
  <c r="ID66" i="24"/>
  <c r="IC66" i="24"/>
  <c r="IB66" i="24"/>
  <c r="IA66" i="24"/>
  <c r="HZ66" i="24"/>
  <c r="HY66" i="24"/>
  <c r="HX66" i="24"/>
  <c r="HW66" i="24"/>
  <c r="HV66" i="24"/>
  <c r="HU66" i="24"/>
  <c r="HT66" i="24"/>
  <c r="HS66" i="24"/>
  <c r="HR66" i="24"/>
  <c r="HQ66" i="24"/>
  <c r="HP66" i="24"/>
  <c r="HO66" i="24"/>
  <c r="HN66" i="24"/>
  <c r="HM66" i="24"/>
  <c r="HL66" i="24"/>
  <c r="HK66" i="24"/>
  <c r="HJ66" i="24"/>
  <c r="DJ66" i="24"/>
  <c r="DL66" i="24" s="1"/>
  <c r="IQ58" i="24" l="1"/>
  <c r="IQ54" i="24"/>
  <c r="IP54" i="24"/>
  <c r="IP64" i="24"/>
  <c r="IQ61" i="24"/>
  <c r="IP58" i="24"/>
  <c r="IQ59" i="24"/>
  <c r="IQ64" i="24"/>
  <c r="IQ55" i="24"/>
  <c r="IP55" i="24"/>
  <c r="IP59" i="24"/>
  <c r="IP61" i="24"/>
  <c r="IQ56" i="24"/>
  <c r="IP56" i="24"/>
  <c r="IQ57" i="24"/>
  <c r="IP57" i="24"/>
  <c r="IP62" i="24"/>
  <c r="IQ63" i="24"/>
  <c r="IP63" i="24"/>
  <c r="IQ65" i="24"/>
  <c r="IP65" i="24"/>
  <c r="IQ60" i="24"/>
  <c r="IP60" i="24"/>
  <c r="IQ62" i="24"/>
  <c r="IQ66" i="24"/>
  <c r="IP66" i="24"/>
  <c r="IO9" i="25"/>
  <c r="IN9" i="25"/>
  <c r="IM9" i="25"/>
  <c r="IL9" i="25"/>
  <c r="IK9" i="25"/>
  <c r="IJ9" i="25"/>
  <c r="II9" i="25"/>
  <c r="IH9" i="25"/>
  <c r="IG9" i="25"/>
  <c r="IF9" i="25"/>
  <c r="IE9" i="25"/>
  <c r="ID9" i="25"/>
  <c r="IC9" i="25"/>
  <c r="IB9" i="25"/>
  <c r="IA9" i="25"/>
  <c r="HZ9" i="25"/>
  <c r="HY9" i="25"/>
  <c r="HX9" i="25"/>
  <c r="HW9" i="25"/>
  <c r="HV9" i="25"/>
  <c r="HU9" i="25"/>
  <c r="HT9" i="25"/>
  <c r="HS9" i="25"/>
  <c r="HR9" i="25"/>
  <c r="HQ9" i="25"/>
  <c r="HP9" i="25"/>
  <c r="HO9" i="25"/>
  <c r="HN9" i="25"/>
  <c r="HM9" i="25"/>
  <c r="HL9" i="25"/>
  <c r="HK9" i="25"/>
  <c r="HJ9" i="25"/>
  <c r="DJ9" i="25"/>
  <c r="DL9" i="25" s="1"/>
  <c r="IQ9" i="25" l="1"/>
  <c r="IP9" i="25"/>
  <c r="IO43" i="1" l="1"/>
  <c r="IN43" i="1"/>
  <c r="IM43" i="1"/>
  <c r="IL43" i="1"/>
  <c r="IK43" i="1"/>
  <c r="IJ43" i="1"/>
  <c r="II43" i="1"/>
  <c r="IH43" i="1"/>
  <c r="IG43" i="1"/>
  <c r="IF43" i="1"/>
  <c r="IE43" i="1"/>
  <c r="ID43" i="1"/>
  <c r="IC43" i="1"/>
  <c r="IB43" i="1"/>
  <c r="IA43" i="1"/>
  <c r="HZ43" i="1"/>
  <c r="HY43" i="1"/>
  <c r="HX43" i="1"/>
  <c r="HW43" i="1"/>
  <c r="HV43" i="1"/>
  <c r="HU43" i="1"/>
  <c r="HT43" i="1"/>
  <c r="HS43" i="1"/>
  <c r="HR43" i="1"/>
  <c r="HQ43" i="1"/>
  <c r="HP43" i="1"/>
  <c r="HO43" i="1"/>
  <c r="HN43" i="1"/>
  <c r="HM43" i="1"/>
  <c r="HL43" i="1"/>
  <c r="HK43" i="1"/>
  <c r="HJ43" i="1"/>
  <c r="DJ43" i="1"/>
  <c r="DL43" i="1" s="1"/>
  <c r="IO42" i="1"/>
  <c r="IN42" i="1"/>
  <c r="IM42" i="1"/>
  <c r="IL42" i="1"/>
  <c r="IK42" i="1"/>
  <c r="IJ42" i="1"/>
  <c r="II42" i="1"/>
  <c r="IH42" i="1"/>
  <c r="IG42" i="1"/>
  <c r="IF42" i="1"/>
  <c r="IE42" i="1"/>
  <c r="ID42" i="1"/>
  <c r="IC42" i="1"/>
  <c r="IB42" i="1"/>
  <c r="IA42" i="1"/>
  <c r="HZ42" i="1"/>
  <c r="HY42" i="1"/>
  <c r="HX42" i="1"/>
  <c r="HW42" i="1"/>
  <c r="HV42" i="1"/>
  <c r="HU42" i="1"/>
  <c r="HT42" i="1"/>
  <c r="HS42" i="1"/>
  <c r="HR42" i="1"/>
  <c r="HQ42" i="1"/>
  <c r="HP42" i="1"/>
  <c r="HO42" i="1"/>
  <c r="HN42" i="1"/>
  <c r="HM42" i="1"/>
  <c r="HL42" i="1"/>
  <c r="HK42" i="1"/>
  <c r="HJ42" i="1"/>
  <c r="DJ42" i="1"/>
  <c r="DL42" i="1" s="1"/>
  <c r="IO41" i="1"/>
  <c r="IN41" i="1"/>
  <c r="IM41" i="1"/>
  <c r="IL41" i="1"/>
  <c r="IK41" i="1"/>
  <c r="IJ41" i="1"/>
  <c r="II41" i="1"/>
  <c r="IH41" i="1"/>
  <c r="IG41" i="1"/>
  <c r="IF41" i="1"/>
  <c r="IE41" i="1"/>
  <c r="ID41" i="1"/>
  <c r="IC41" i="1"/>
  <c r="IB41" i="1"/>
  <c r="IA41" i="1"/>
  <c r="HZ41" i="1"/>
  <c r="HY41" i="1"/>
  <c r="HX41" i="1"/>
  <c r="HW41" i="1"/>
  <c r="HV41" i="1"/>
  <c r="HU41" i="1"/>
  <c r="HT41" i="1"/>
  <c r="HS41" i="1"/>
  <c r="HR41" i="1"/>
  <c r="HQ41" i="1"/>
  <c r="HP41" i="1"/>
  <c r="HO41" i="1"/>
  <c r="HN41" i="1"/>
  <c r="HM41" i="1"/>
  <c r="HL41" i="1"/>
  <c r="HK41" i="1"/>
  <c r="HJ41" i="1"/>
  <c r="DJ41" i="1"/>
  <c r="DL41" i="1" s="1"/>
  <c r="IO40" i="1"/>
  <c r="IN40" i="1"/>
  <c r="IM40" i="1"/>
  <c r="IL40" i="1"/>
  <c r="IK40" i="1"/>
  <c r="IJ40" i="1"/>
  <c r="II40" i="1"/>
  <c r="IH40" i="1"/>
  <c r="IG40" i="1"/>
  <c r="IF40" i="1"/>
  <c r="IE40" i="1"/>
  <c r="ID40" i="1"/>
  <c r="IC40" i="1"/>
  <c r="IB40" i="1"/>
  <c r="IA40" i="1"/>
  <c r="HZ40" i="1"/>
  <c r="HY40" i="1"/>
  <c r="HX40" i="1"/>
  <c r="HW40" i="1"/>
  <c r="HV40" i="1"/>
  <c r="HU40" i="1"/>
  <c r="HT40" i="1"/>
  <c r="HS40" i="1"/>
  <c r="HR40" i="1"/>
  <c r="HQ40" i="1"/>
  <c r="HP40" i="1"/>
  <c r="HO40" i="1"/>
  <c r="HN40" i="1"/>
  <c r="HM40" i="1"/>
  <c r="HL40" i="1"/>
  <c r="HK40" i="1"/>
  <c r="HJ40" i="1"/>
  <c r="DJ40" i="1"/>
  <c r="DL40" i="1" s="1"/>
  <c r="IO59" i="1"/>
  <c r="IN59" i="1"/>
  <c r="IM59" i="1"/>
  <c r="IL59" i="1"/>
  <c r="IK59" i="1"/>
  <c r="IJ59" i="1"/>
  <c r="II59" i="1"/>
  <c r="IH59" i="1"/>
  <c r="IG59" i="1"/>
  <c r="IF59" i="1"/>
  <c r="IE59" i="1"/>
  <c r="ID59" i="1"/>
  <c r="IC59" i="1"/>
  <c r="IB59" i="1"/>
  <c r="IA59" i="1"/>
  <c r="HZ59" i="1"/>
  <c r="HY59" i="1"/>
  <c r="HX59" i="1"/>
  <c r="HW59" i="1"/>
  <c r="HV59" i="1"/>
  <c r="HU59" i="1"/>
  <c r="HT59" i="1"/>
  <c r="HS59" i="1"/>
  <c r="HR59" i="1"/>
  <c r="HQ59" i="1"/>
  <c r="HP59" i="1"/>
  <c r="HO59" i="1"/>
  <c r="HN59" i="1"/>
  <c r="HM59" i="1"/>
  <c r="HL59" i="1"/>
  <c r="HK59" i="1"/>
  <c r="HJ59" i="1"/>
  <c r="DJ59" i="1"/>
  <c r="DL59" i="1" s="1"/>
  <c r="IO58" i="1"/>
  <c r="IN58" i="1"/>
  <c r="IM58" i="1"/>
  <c r="IL58" i="1"/>
  <c r="IK58" i="1"/>
  <c r="IJ58" i="1"/>
  <c r="II58" i="1"/>
  <c r="IH58" i="1"/>
  <c r="IG58" i="1"/>
  <c r="IF58" i="1"/>
  <c r="IE58" i="1"/>
  <c r="ID58" i="1"/>
  <c r="IC58" i="1"/>
  <c r="IB58" i="1"/>
  <c r="IA58" i="1"/>
  <c r="HZ58" i="1"/>
  <c r="HY58" i="1"/>
  <c r="HX58" i="1"/>
  <c r="HW58" i="1"/>
  <c r="HV58" i="1"/>
  <c r="HU58" i="1"/>
  <c r="HT58" i="1"/>
  <c r="HS58" i="1"/>
  <c r="HR58" i="1"/>
  <c r="HQ58" i="1"/>
  <c r="HP58" i="1"/>
  <c r="HO58" i="1"/>
  <c r="HN58" i="1"/>
  <c r="HM58" i="1"/>
  <c r="HL58" i="1"/>
  <c r="HK58" i="1"/>
  <c r="HJ58" i="1"/>
  <c r="DJ58" i="1"/>
  <c r="DL58" i="1" s="1"/>
  <c r="IO57" i="1"/>
  <c r="IN57" i="1"/>
  <c r="IM57" i="1"/>
  <c r="IL57" i="1"/>
  <c r="IK57" i="1"/>
  <c r="IJ57" i="1"/>
  <c r="II57" i="1"/>
  <c r="IH57" i="1"/>
  <c r="IG57" i="1"/>
  <c r="IF57" i="1"/>
  <c r="IE57" i="1"/>
  <c r="ID57" i="1"/>
  <c r="IC57" i="1"/>
  <c r="IB57" i="1"/>
  <c r="IA57" i="1"/>
  <c r="HZ57" i="1"/>
  <c r="HY57" i="1"/>
  <c r="HX57" i="1"/>
  <c r="HW57" i="1"/>
  <c r="HV57" i="1"/>
  <c r="HU57" i="1"/>
  <c r="HT57" i="1"/>
  <c r="HS57" i="1"/>
  <c r="HR57" i="1"/>
  <c r="HQ57" i="1"/>
  <c r="HP57" i="1"/>
  <c r="HO57" i="1"/>
  <c r="HN57" i="1"/>
  <c r="HM57" i="1"/>
  <c r="HL57" i="1"/>
  <c r="HK57" i="1"/>
  <c r="HJ57" i="1"/>
  <c r="DJ57" i="1"/>
  <c r="DL57" i="1" s="1"/>
  <c r="IO56" i="1"/>
  <c r="IN56" i="1"/>
  <c r="IM56" i="1"/>
  <c r="IL56" i="1"/>
  <c r="IK56" i="1"/>
  <c r="IJ56" i="1"/>
  <c r="II56" i="1"/>
  <c r="IH56" i="1"/>
  <c r="IG56" i="1"/>
  <c r="IF56" i="1"/>
  <c r="IE56" i="1"/>
  <c r="ID56" i="1"/>
  <c r="IC56" i="1"/>
  <c r="IB56" i="1"/>
  <c r="IA56" i="1"/>
  <c r="HZ56" i="1"/>
  <c r="HY56" i="1"/>
  <c r="HX56" i="1"/>
  <c r="HW56" i="1"/>
  <c r="HV56" i="1"/>
  <c r="HU56" i="1"/>
  <c r="HT56" i="1"/>
  <c r="HS56" i="1"/>
  <c r="HR56" i="1"/>
  <c r="HQ56" i="1"/>
  <c r="HP56" i="1"/>
  <c r="HO56" i="1"/>
  <c r="HN56" i="1"/>
  <c r="HM56" i="1"/>
  <c r="HL56" i="1"/>
  <c r="HK56" i="1"/>
  <c r="HJ56" i="1"/>
  <c r="DJ56" i="1"/>
  <c r="DL56" i="1" s="1"/>
  <c r="IO55" i="1"/>
  <c r="IN55" i="1"/>
  <c r="IM55" i="1"/>
  <c r="IL55" i="1"/>
  <c r="IK55" i="1"/>
  <c r="IJ55" i="1"/>
  <c r="II55" i="1"/>
  <c r="IH55" i="1"/>
  <c r="IG55" i="1"/>
  <c r="IF55" i="1"/>
  <c r="IE55" i="1"/>
  <c r="ID55" i="1"/>
  <c r="IC55" i="1"/>
  <c r="IB55" i="1"/>
  <c r="IA55" i="1"/>
  <c r="HZ55" i="1"/>
  <c r="HY55" i="1"/>
  <c r="HX55" i="1"/>
  <c r="HW55" i="1"/>
  <c r="HV55" i="1"/>
  <c r="HU55" i="1"/>
  <c r="HT55" i="1"/>
  <c r="HS55" i="1"/>
  <c r="HR55" i="1"/>
  <c r="HQ55" i="1"/>
  <c r="HP55" i="1"/>
  <c r="HO55" i="1"/>
  <c r="HN55" i="1"/>
  <c r="HM55" i="1"/>
  <c r="HL55" i="1"/>
  <c r="HK55" i="1"/>
  <c r="HJ55" i="1"/>
  <c r="DJ55" i="1"/>
  <c r="DL55" i="1" s="1"/>
  <c r="IO54" i="1"/>
  <c r="IN54" i="1"/>
  <c r="IM54" i="1"/>
  <c r="IL54" i="1"/>
  <c r="IK54" i="1"/>
  <c r="IJ54" i="1"/>
  <c r="II54" i="1"/>
  <c r="IH54" i="1"/>
  <c r="IG54" i="1"/>
  <c r="IF54" i="1"/>
  <c r="IE54" i="1"/>
  <c r="ID54" i="1"/>
  <c r="IC54" i="1"/>
  <c r="IB54" i="1"/>
  <c r="IA54" i="1"/>
  <c r="HZ54" i="1"/>
  <c r="HY54" i="1"/>
  <c r="HX54" i="1"/>
  <c r="HW54" i="1"/>
  <c r="HV54" i="1"/>
  <c r="HU54" i="1"/>
  <c r="HT54" i="1"/>
  <c r="HS54" i="1"/>
  <c r="HR54" i="1"/>
  <c r="HQ54" i="1"/>
  <c r="HP54" i="1"/>
  <c r="HO54" i="1"/>
  <c r="HN54" i="1"/>
  <c r="HM54" i="1"/>
  <c r="HL54" i="1"/>
  <c r="HK54" i="1"/>
  <c r="HJ54" i="1"/>
  <c r="DJ54" i="1"/>
  <c r="DL54" i="1" s="1"/>
  <c r="IO53" i="1"/>
  <c r="IN53" i="1"/>
  <c r="IM53" i="1"/>
  <c r="IL53" i="1"/>
  <c r="IK53" i="1"/>
  <c r="IJ53" i="1"/>
  <c r="II53" i="1"/>
  <c r="IH53" i="1"/>
  <c r="IG53" i="1"/>
  <c r="IF53" i="1"/>
  <c r="IE53" i="1"/>
  <c r="ID53" i="1"/>
  <c r="IC53" i="1"/>
  <c r="IB53" i="1"/>
  <c r="IA53" i="1"/>
  <c r="HZ53" i="1"/>
  <c r="HY53" i="1"/>
  <c r="HX53" i="1"/>
  <c r="HW53" i="1"/>
  <c r="HV53" i="1"/>
  <c r="HU53" i="1"/>
  <c r="HT53" i="1"/>
  <c r="HS53" i="1"/>
  <c r="HR53" i="1"/>
  <c r="HQ53" i="1"/>
  <c r="HP53" i="1"/>
  <c r="HO53" i="1"/>
  <c r="HN53" i="1"/>
  <c r="HM53" i="1"/>
  <c r="HL53" i="1"/>
  <c r="HK53" i="1"/>
  <c r="HJ53" i="1"/>
  <c r="DJ53" i="1"/>
  <c r="DL53" i="1" s="1"/>
  <c r="IO51" i="1"/>
  <c r="IN51" i="1"/>
  <c r="IM51" i="1"/>
  <c r="IL51" i="1"/>
  <c r="IK51" i="1"/>
  <c r="IJ51" i="1"/>
  <c r="II51" i="1"/>
  <c r="IH51" i="1"/>
  <c r="IG51" i="1"/>
  <c r="IF51" i="1"/>
  <c r="IE51" i="1"/>
  <c r="ID51" i="1"/>
  <c r="IC51" i="1"/>
  <c r="IB51" i="1"/>
  <c r="IA51" i="1"/>
  <c r="HZ51" i="1"/>
  <c r="HY51" i="1"/>
  <c r="HX51" i="1"/>
  <c r="HW51" i="1"/>
  <c r="HV51" i="1"/>
  <c r="HU51" i="1"/>
  <c r="HT51" i="1"/>
  <c r="HS51" i="1"/>
  <c r="HR51" i="1"/>
  <c r="HQ51" i="1"/>
  <c r="HP51" i="1"/>
  <c r="HO51" i="1"/>
  <c r="HN51" i="1"/>
  <c r="HM51" i="1"/>
  <c r="HL51" i="1"/>
  <c r="HK51" i="1"/>
  <c r="HJ51" i="1"/>
  <c r="DJ51" i="1"/>
  <c r="DL51" i="1" s="1"/>
  <c r="IO50" i="1"/>
  <c r="IN50" i="1"/>
  <c r="IM50" i="1"/>
  <c r="IL50" i="1"/>
  <c r="IK50" i="1"/>
  <c r="IJ50" i="1"/>
  <c r="II50" i="1"/>
  <c r="IH50" i="1"/>
  <c r="IG50" i="1"/>
  <c r="IF50" i="1"/>
  <c r="IE50" i="1"/>
  <c r="ID50" i="1"/>
  <c r="IC50" i="1"/>
  <c r="IB50" i="1"/>
  <c r="IA50" i="1"/>
  <c r="HZ50" i="1"/>
  <c r="HY50" i="1"/>
  <c r="HX50" i="1"/>
  <c r="HW50" i="1"/>
  <c r="HV50" i="1"/>
  <c r="HU50" i="1"/>
  <c r="HT50" i="1"/>
  <c r="HS50" i="1"/>
  <c r="HR50" i="1"/>
  <c r="HQ50" i="1"/>
  <c r="HP50" i="1"/>
  <c r="HO50" i="1"/>
  <c r="HN50" i="1"/>
  <c r="HM50" i="1"/>
  <c r="HL50" i="1"/>
  <c r="HK50" i="1"/>
  <c r="HJ50" i="1"/>
  <c r="DJ50" i="1"/>
  <c r="DL50" i="1" s="1"/>
  <c r="IO49" i="1"/>
  <c r="IN49" i="1"/>
  <c r="IM49" i="1"/>
  <c r="IL49" i="1"/>
  <c r="IK49" i="1"/>
  <c r="IJ49" i="1"/>
  <c r="II49" i="1"/>
  <c r="IH49" i="1"/>
  <c r="IG49" i="1"/>
  <c r="IF49" i="1"/>
  <c r="IE49" i="1"/>
  <c r="ID49" i="1"/>
  <c r="IC49" i="1"/>
  <c r="IB49" i="1"/>
  <c r="IA49" i="1"/>
  <c r="HZ49" i="1"/>
  <c r="HY49" i="1"/>
  <c r="HX49" i="1"/>
  <c r="HW49" i="1"/>
  <c r="HV49" i="1"/>
  <c r="HU49" i="1"/>
  <c r="HT49" i="1"/>
  <c r="HS49" i="1"/>
  <c r="HR49" i="1"/>
  <c r="HQ49" i="1"/>
  <c r="HP49" i="1"/>
  <c r="HO49" i="1"/>
  <c r="HN49" i="1"/>
  <c r="HM49" i="1"/>
  <c r="HL49" i="1"/>
  <c r="HK49" i="1"/>
  <c r="HJ49" i="1"/>
  <c r="DJ49" i="1"/>
  <c r="DL49" i="1" s="1"/>
  <c r="IO48" i="1"/>
  <c r="IN48" i="1"/>
  <c r="IM48" i="1"/>
  <c r="IL48" i="1"/>
  <c r="IK48" i="1"/>
  <c r="IJ48" i="1"/>
  <c r="II48" i="1"/>
  <c r="IH48" i="1"/>
  <c r="IG48" i="1"/>
  <c r="IF48" i="1"/>
  <c r="IE48" i="1"/>
  <c r="ID48" i="1"/>
  <c r="IC48" i="1"/>
  <c r="IB48" i="1"/>
  <c r="IA48" i="1"/>
  <c r="HZ48" i="1"/>
  <c r="HY48" i="1"/>
  <c r="HX48" i="1"/>
  <c r="HW48" i="1"/>
  <c r="HV48" i="1"/>
  <c r="HU48" i="1"/>
  <c r="HT48" i="1"/>
  <c r="HS48" i="1"/>
  <c r="HR48" i="1"/>
  <c r="HQ48" i="1"/>
  <c r="HP48" i="1"/>
  <c r="HO48" i="1"/>
  <c r="HN48" i="1"/>
  <c r="HM48" i="1"/>
  <c r="HL48" i="1"/>
  <c r="HK48" i="1"/>
  <c r="HJ48" i="1"/>
  <c r="DJ48" i="1"/>
  <c r="DL48" i="1" s="1"/>
  <c r="IO47" i="1"/>
  <c r="IN47" i="1"/>
  <c r="IM47" i="1"/>
  <c r="IL47" i="1"/>
  <c r="IK47" i="1"/>
  <c r="IJ47" i="1"/>
  <c r="II47" i="1"/>
  <c r="IH47" i="1"/>
  <c r="IG47" i="1"/>
  <c r="IF47" i="1"/>
  <c r="IE47" i="1"/>
  <c r="ID47" i="1"/>
  <c r="IC47" i="1"/>
  <c r="IB47" i="1"/>
  <c r="IA47" i="1"/>
  <c r="HZ47" i="1"/>
  <c r="HY47" i="1"/>
  <c r="HX47" i="1"/>
  <c r="HW47" i="1"/>
  <c r="HV47" i="1"/>
  <c r="HU47" i="1"/>
  <c r="HT47" i="1"/>
  <c r="HS47" i="1"/>
  <c r="HR47" i="1"/>
  <c r="HQ47" i="1"/>
  <c r="HP47" i="1"/>
  <c r="HO47" i="1"/>
  <c r="HN47" i="1"/>
  <c r="HM47" i="1"/>
  <c r="HL47" i="1"/>
  <c r="HK47" i="1"/>
  <c r="HJ47" i="1"/>
  <c r="DJ47" i="1"/>
  <c r="DL47" i="1" s="1"/>
  <c r="IO46" i="1"/>
  <c r="IN46" i="1"/>
  <c r="IM46" i="1"/>
  <c r="IL46" i="1"/>
  <c r="IK46" i="1"/>
  <c r="IJ46" i="1"/>
  <c r="II46" i="1"/>
  <c r="IH46" i="1"/>
  <c r="IG46" i="1"/>
  <c r="IF46" i="1"/>
  <c r="IE46" i="1"/>
  <c r="ID46" i="1"/>
  <c r="IC46" i="1"/>
  <c r="IB46" i="1"/>
  <c r="IA46" i="1"/>
  <c r="HZ46" i="1"/>
  <c r="HY46" i="1"/>
  <c r="HX46" i="1"/>
  <c r="HW46" i="1"/>
  <c r="HV46" i="1"/>
  <c r="HU46" i="1"/>
  <c r="HT46" i="1"/>
  <c r="HS46" i="1"/>
  <c r="HR46" i="1"/>
  <c r="HQ46" i="1"/>
  <c r="HP46" i="1"/>
  <c r="HO46" i="1"/>
  <c r="HN46" i="1"/>
  <c r="HM46" i="1"/>
  <c r="HL46" i="1"/>
  <c r="HK46" i="1"/>
  <c r="HJ46" i="1"/>
  <c r="DJ46" i="1"/>
  <c r="DL46" i="1" s="1"/>
  <c r="IO45" i="1"/>
  <c r="IN45" i="1"/>
  <c r="IM45" i="1"/>
  <c r="IL45" i="1"/>
  <c r="IK45" i="1"/>
  <c r="IJ45" i="1"/>
  <c r="II45" i="1"/>
  <c r="IH45" i="1"/>
  <c r="IG45" i="1"/>
  <c r="IF45" i="1"/>
  <c r="IE45" i="1"/>
  <c r="ID45" i="1"/>
  <c r="IC45" i="1"/>
  <c r="IB45" i="1"/>
  <c r="IA45" i="1"/>
  <c r="HZ45" i="1"/>
  <c r="HY45" i="1"/>
  <c r="HX45" i="1"/>
  <c r="HW45" i="1"/>
  <c r="HV45" i="1"/>
  <c r="HU45" i="1"/>
  <c r="HT45" i="1"/>
  <c r="HS45" i="1"/>
  <c r="HR45" i="1"/>
  <c r="HQ45" i="1"/>
  <c r="HP45" i="1"/>
  <c r="HO45" i="1"/>
  <c r="HN45" i="1"/>
  <c r="HM45" i="1"/>
  <c r="HL45" i="1"/>
  <c r="HK45" i="1"/>
  <c r="HJ45" i="1"/>
  <c r="DJ45" i="1"/>
  <c r="DL45" i="1" s="1"/>
  <c r="IO44" i="1"/>
  <c r="IN44" i="1"/>
  <c r="IM44" i="1"/>
  <c r="IL44" i="1"/>
  <c r="IK44" i="1"/>
  <c r="IJ44" i="1"/>
  <c r="II44" i="1"/>
  <c r="IH44" i="1"/>
  <c r="IG44" i="1"/>
  <c r="IF44" i="1"/>
  <c r="IE44" i="1"/>
  <c r="ID44" i="1"/>
  <c r="IC44" i="1"/>
  <c r="IB44" i="1"/>
  <c r="IA44" i="1"/>
  <c r="HZ44" i="1"/>
  <c r="HY44" i="1"/>
  <c r="HX44" i="1"/>
  <c r="HW44" i="1"/>
  <c r="HV44" i="1"/>
  <c r="HU44" i="1"/>
  <c r="HT44" i="1"/>
  <c r="HS44" i="1"/>
  <c r="HR44" i="1"/>
  <c r="HQ44" i="1"/>
  <c r="HP44" i="1"/>
  <c r="HO44" i="1"/>
  <c r="HN44" i="1"/>
  <c r="HM44" i="1"/>
  <c r="HL44" i="1"/>
  <c r="HK44" i="1"/>
  <c r="HJ44" i="1"/>
  <c r="DJ44" i="1"/>
  <c r="DL44" i="1" s="1"/>
  <c r="IO67" i="1"/>
  <c r="IN67" i="1"/>
  <c r="IM67" i="1"/>
  <c r="IL67" i="1"/>
  <c r="IK67" i="1"/>
  <c r="IJ67" i="1"/>
  <c r="II67" i="1"/>
  <c r="IH67" i="1"/>
  <c r="IG67" i="1"/>
  <c r="IF67" i="1"/>
  <c r="IE67" i="1"/>
  <c r="ID67" i="1"/>
  <c r="IC67" i="1"/>
  <c r="IB67" i="1"/>
  <c r="IA67" i="1"/>
  <c r="HZ67" i="1"/>
  <c r="HY67" i="1"/>
  <c r="HX67" i="1"/>
  <c r="HW67" i="1"/>
  <c r="HV67" i="1"/>
  <c r="HU67" i="1"/>
  <c r="HT67" i="1"/>
  <c r="HS67" i="1"/>
  <c r="HR67" i="1"/>
  <c r="HQ67" i="1"/>
  <c r="HP67" i="1"/>
  <c r="HO67" i="1"/>
  <c r="HN67" i="1"/>
  <c r="HM67" i="1"/>
  <c r="HL67" i="1"/>
  <c r="HK67" i="1"/>
  <c r="HJ67" i="1"/>
  <c r="DJ67" i="1"/>
  <c r="DL67" i="1" s="1"/>
  <c r="IO66" i="1"/>
  <c r="IN66" i="1"/>
  <c r="IM66" i="1"/>
  <c r="IL66" i="1"/>
  <c r="IK66" i="1"/>
  <c r="IJ66" i="1"/>
  <c r="II66" i="1"/>
  <c r="IH66" i="1"/>
  <c r="IG66" i="1"/>
  <c r="IF66" i="1"/>
  <c r="IE66" i="1"/>
  <c r="ID66" i="1"/>
  <c r="IC66" i="1"/>
  <c r="IB66" i="1"/>
  <c r="IA66" i="1"/>
  <c r="HZ66" i="1"/>
  <c r="HY66" i="1"/>
  <c r="HX66" i="1"/>
  <c r="HW66" i="1"/>
  <c r="HV66" i="1"/>
  <c r="HU66" i="1"/>
  <c r="HT66" i="1"/>
  <c r="HS66" i="1"/>
  <c r="HR66" i="1"/>
  <c r="HQ66" i="1"/>
  <c r="HP66" i="1"/>
  <c r="HO66" i="1"/>
  <c r="HN66" i="1"/>
  <c r="HM66" i="1"/>
  <c r="HL66" i="1"/>
  <c r="HK66" i="1"/>
  <c r="HJ66" i="1"/>
  <c r="DJ66" i="1"/>
  <c r="DL66" i="1" s="1"/>
  <c r="IO65" i="1"/>
  <c r="IN65" i="1"/>
  <c r="IM65" i="1"/>
  <c r="IL65" i="1"/>
  <c r="IK65" i="1"/>
  <c r="IJ65" i="1"/>
  <c r="II65" i="1"/>
  <c r="IH65" i="1"/>
  <c r="IG65" i="1"/>
  <c r="IF65" i="1"/>
  <c r="IE65" i="1"/>
  <c r="ID65" i="1"/>
  <c r="IC65" i="1"/>
  <c r="IB65" i="1"/>
  <c r="IA65" i="1"/>
  <c r="HZ65" i="1"/>
  <c r="HY65" i="1"/>
  <c r="HX65" i="1"/>
  <c r="HW65" i="1"/>
  <c r="HV65" i="1"/>
  <c r="HU65" i="1"/>
  <c r="HT65" i="1"/>
  <c r="HS65" i="1"/>
  <c r="HR65" i="1"/>
  <c r="HQ65" i="1"/>
  <c r="HP65" i="1"/>
  <c r="HO65" i="1"/>
  <c r="HN65" i="1"/>
  <c r="HM65" i="1"/>
  <c r="HL65" i="1"/>
  <c r="HK65" i="1"/>
  <c r="HJ65" i="1"/>
  <c r="DJ65" i="1"/>
  <c r="DL65" i="1" s="1"/>
  <c r="IO64" i="1"/>
  <c r="IN64" i="1"/>
  <c r="IM64" i="1"/>
  <c r="IL64" i="1"/>
  <c r="IK64" i="1"/>
  <c r="IJ64" i="1"/>
  <c r="II64" i="1"/>
  <c r="IH64" i="1"/>
  <c r="IG64" i="1"/>
  <c r="IF64" i="1"/>
  <c r="IE64" i="1"/>
  <c r="ID64" i="1"/>
  <c r="IC64" i="1"/>
  <c r="IB64" i="1"/>
  <c r="IA64" i="1"/>
  <c r="HZ64" i="1"/>
  <c r="HY64" i="1"/>
  <c r="HX64" i="1"/>
  <c r="HW64" i="1"/>
  <c r="HV64" i="1"/>
  <c r="HU64" i="1"/>
  <c r="HT64" i="1"/>
  <c r="HS64" i="1"/>
  <c r="HR64" i="1"/>
  <c r="HQ64" i="1"/>
  <c r="HP64" i="1"/>
  <c r="HO64" i="1"/>
  <c r="HN64" i="1"/>
  <c r="HM64" i="1"/>
  <c r="HL64" i="1"/>
  <c r="HK64" i="1"/>
  <c r="HJ64" i="1"/>
  <c r="DJ64" i="1"/>
  <c r="DL64" i="1" s="1"/>
  <c r="IO63" i="1"/>
  <c r="IN63" i="1"/>
  <c r="IM63" i="1"/>
  <c r="IL63" i="1"/>
  <c r="IK63" i="1"/>
  <c r="IJ63" i="1"/>
  <c r="II63" i="1"/>
  <c r="IH63" i="1"/>
  <c r="IG63" i="1"/>
  <c r="IF63" i="1"/>
  <c r="IE63" i="1"/>
  <c r="ID63" i="1"/>
  <c r="IC63" i="1"/>
  <c r="IB63" i="1"/>
  <c r="IA63" i="1"/>
  <c r="HZ63" i="1"/>
  <c r="HY63" i="1"/>
  <c r="HX63" i="1"/>
  <c r="HW63" i="1"/>
  <c r="HV63" i="1"/>
  <c r="HU63" i="1"/>
  <c r="HT63" i="1"/>
  <c r="HS63" i="1"/>
  <c r="HR63" i="1"/>
  <c r="HQ63" i="1"/>
  <c r="HP63" i="1"/>
  <c r="HO63" i="1"/>
  <c r="HN63" i="1"/>
  <c r="HM63" i="1"/>
  <c r="HL63" i="1"/>
  <c r="HK63" i="1"/>
  <c r="HJ63" i="1"/>
  <c r="DJ63" i="1"/>
  <c r="DL63" i="1" s="1"/>
  <c r="IO62" i="1"/>
  <c r="IN62" i="1"/>
  <c r="IM62" i="1"/>
  <c r="IL62" i="1"/>
  <c r="IK62" i="1"/>
  <c r="IJ62" i="1"/>
  <c r="II62" i="1"/>
  <c r="IH62" i="1"/>
  <c r="IG62" i="1"/>
  <c r="IF62" i="1"/>
  <c r="IE62" i="1"/>
  <c r="ID62" i="1"/>
  <c r="IC62" i="1"/>
  <c r="IB62" i="1"/>
  <c r="IA62" i="1"/>
  <c r="HZ62" i="1"/>
  <c r="HY62" i="1"/>
  <c r="HX62" i="1"/>
  <c r="HW62" i="1"/>
  <c r="HV62" i="1"/>
  <c r="HU62" i="1"/>
  <c r="HT62" i="1"/>
  <c r="HS62" i="1"/>
  <c r="HR62" i="1"/>
  <c r="HQ62" i="1"/>
  <c r="HP62" i="1"/>
  <c r="HO62" i="1"/>
  <c r="HN62" i="1"/>
  <c r="HM62" i="1"/>
  <c r="HL62" i="1"/>
  <c r="HK62" i="1"/>
  <c r="HJ62" i="1"/>
  <c r="DJ62" i="1"/>
  <c r="DL62" i="1" s="1"/>
  <c r="IO61" i="1"/>
  <c r="IN61" i="1"/>
  <c r="IM61" i="1"/>
  <c r="IL61" i="1"/>
  <c r="IK61" i="1"/>
  <c r="IJ61" i="1"/>
  <c r="II61" i="1"/>
  <c r="IH61" i="1"/>
  <c r="IG61" i="1"/>
  <c r="IF61" i="1"/>
  <c r="IE61" i="1"/>
  <c r="ID61" i="1"/>
  <c r="IC61" i="1"/>
  <c r="IB61" i="1"/>
  <c r="IA61" i="1"/>
  <c r="HZ61" i="1"/>
  <c r="HY61" i="1"/>
  <c r="HX61" i="1"/>
  <c r="HW61" i="1"/>
  <c r="HV61" i="1"/>
  <c r="HU61" i="1"/>
  <c r="HT61" i="1"/>
  <c r="HS61" i="1"/>
  <c r="HR61" i="1"/>
  <c r="HQ61" i="1"/>
  <c r="HP61" i="1"/>
  <c r="HO61" i="1"/>
  <c r="HN61" i="1"/>
  <c r="HM61" i="1"/>
  <c r="HL61" i="1"/>
  <c r="HK61" i="1"/>
  <c r="HJ61" i="1"/>
  <c r="DJ61" i="1"/>
  <c r="DL61" i="1" s="1"/>
  <c r="IO60" i="1"/>
  <c r="IN60" i="1"/>
  <c r="IM60" i="1"/>
  <c r="IL60" i="1"/>
  <c r="IK60" i="1"/>
  <c r="IJ60" i="1"/>
  <c r="II60" i="1"/>
  <c r="IH60" i="1"/>
  <c r="IG60" i="1"/>
  <c r="IF60" i="1"/>
  <c r="IE60" i="1"/>
  <c r="ID60" i="1"/>
  <c r="IC60" i="1"/>
  <c r="IB60" i="1"/>
  <c r="IA60" i="1"/>
  <c r="HZ60" i="1"/>
  <c r="HY60" i="1"/>
  <c r="HX60" i="1"/>
  <c r="HW60" i="1"/>
  <c r="HV60" i="1"/>
  <c r="HU60" i="1"/>
  <c r="HT60" i="1"/>
  <c r="HS60" i="1"/>
  <c r="HR60" i="1"/>
  <c r="HQ60" i="1"/>
  <c r="HP60" i="1"/>
  <c r="HO60" i="1"/>
  <c r="HN60" i="1"/>
  <c r="HM60" i="1"/>
  <c r="HL60" i="1"/>
  <c r="HK60" i="1"/>
  <c r="HJ60" i="1"/>
  <c r="DJ60" i="1"/>
  <c r="DL60" i="1" s="1"/>
  <c r="IO71" i="1"/>
  <c r="IN71" i="1"/>
  <c r="IM71" i="1"/>
  <c r="IL71" i="1"/>
  <c r="IK71" i="1"/>
  <c r="IJ71" i="1"/>
  <c r="II71" i="1"/>
  <c r="IH71" i="1"/>
  <c r="IG71" i="1"/>
  <c r="IF71" i="1"/>
  <c r="IE71" i="1"/>
  <c r="ID71" i="1"/>
  <c r="IC71" i="1"/>
  <c r="IB71" i="1"/>
  <c r="IA71" i="1"/>
  <c r="HZ71" i="1"/>
  <c r="HY71" i="1"/>
  <c r="HX71" i="1"/>
  <c r="HW71" i="1"/>
  <c r="HV71" i="1"/>
  <c r="HU71" i="1"/>
  <c r="HT71" i="1"/>
  <c r="HS71" i="1"/>
  <c r="HR71" i="1"/>
  <c r="HQ71" i="1"/>
  <c r="HP71" i="1"/>
  <c r="HO71" i="1"/>
  <c r="HN71" i="1"/>
  <c r="HM71" i="1"/>
  <c r="HL71" i="1"/>
  <c r="HK71" i="1"/>
  <c r="HJ71" i="1"/>
  <c r="DJ71" i="1"/>
  <c r="DL71" i="1" s="1"/>
  <c r="IO70" i="1"/>
  <c r="IN70" i="1"/>
  <c r="IM70" i="1"/>
  <c r="IL70" i="1"/>
  <c r="IK70" i="1"/>
  <c r="IJ70" i="1"/>
  <c r="II70" i="1"/>
  <c r="IH70" i="1"/>
  <c r="IG70" i="1"/>
  <c r="IF70" i="1"/>
  <c r="IE70" i="1"/>
  <c r="ID70" i="1"/>
  <c r="IC70" i="1"/>
  <c r="IB70" i="1"/>
  <c r="IA70" i="1"/>
  <c r="HZ70" i="1"/>
  <c r="HY70" i="1"/>
  <c r="HX70" i="1"/>
  <c r="HW70" i="1"/>
  <c r="HV70" i="1"/>
  <c r="HU70" i="1"/>
  <c r="HT70" i="1"/>
  <c r="HS70" i="1"/>
  <c r="HR70" i="1"/>
  <c r="HQ70" i="1"/>
  <c r="HP70" i="1"/>
  <c r="HO70" i="1"/>
  <c r="HN70" i="1"/>
  <c r="HM70" i="1"/>
  <c r="HL70" i="1"/>
  <c r="HK70" i="1"/>
  <c r="HJ70" i="1"/>
  <c r="DJ70" i="1"/>
  <c r="DL70" i="1" s="1"/>
  <c r="IO69" i="1"/>
  <c r="IN69" i="1"/>
  <c r="IM69" i="1"/>
  <c r="IL69" i="1"/>
  <c r="IK69" i="1"/>
  <c r="IJ69" i="1"/>
  <c r="II69" i="1"/>
  <c r="IH69" i="1"/>
  <c r="IG69" i="1"/>
  <c r="IF69" i="1"/>
  <c r="IE69" i="1"/>
  <c r="ID69" i="1"/>
  <c r="IC69" i="1"/>
  <c r="IB69" i="1"/>
  <c r="IA69" i="1"/>
  <c r="HZ69" i="1"/>
  <c r="HY69" i="1"/>
  <c r="HX69" i="1"/>
  <c r="HW69" i="1"/>
  <c r="HV69" i="1"/>
  <c r="HU69" i="1"/>
  <c r="HT69" i="1"/>
  <c r="HS69" i="1"/>
  <c r="HR69" i="1"/>
  <c r="HQ69" i="1"/>
  <c r="HP69" i="1"/>
  <c r="HO69" i="1"/>
  <c r="HN69" i="1"/>
  <c r="HM69" i="1"/>
  <c r="HL69" i="1"/>
  <c r="HK69" i="1"/>
  <c r="HJ69" i="1"/>
  <c r="DJ69" i="1"/>
  <c r="DL69" i="1" s="1"/>
  <c r="IO68" i="1"/>
  <c r="IN68" i="1"/>
  <c r="IM68" i="1"/>
  <c r="IL68" i="1"/>
  <c r="IK68" i="1"/>
  <c r="IJ68" i="1"/>
  <c r="II68" i="1"/>
  <c r="IH68" i="1"/>
  <c r="IG68" i="1"/>
  <c r="IF68" i="1"/>
  <c r="IE68" i="1"/>
  <c r="ID68" i="1"/>
  <c r="IC68" i="1"/>
  <c r="IB68" i="1"/>
  <c r="IA68" i="1"/>
  <c r="HZ68" i="1"/>
  <c r="HY68" i="1"/>
  <c r="HX68" i="1"/>
  <c r="HW68" i="1"/>
  <c r="HV68" i="1"/>
  <c r="HU68" i="1"/>
  <c r="HT68" i="1"/>
  <c r="HS68" i="1"/>
  <c r="HR68" i="1"/>
  <c r="HQ68" i="1"/>
  <c r="HP68" i="1"/>
  <c r="HO68" i="1"/>
  <c r="HN68" i="1"/>
  <c r="HM68" i="1"/>
  <c r="HL68" i="1"/>
  <c r="HK68" i="1"/>
  <c r="HJ68" i="1"/>
  <c r="DJ68" i="1"/>
  <c r="DL68" i="1" s="1"/>
  <c r="IO73" i="1"/>
  <c r="IN73" i="1"/>
  <c r="IM73" i="1"/>
  <c r="IL73" i="1"/>
  <c r="IK73" i="1"/>
  <c r="IJ73" i="1"/>
  <c r="II73" i="1"/>
  <c r="IH73" i="1"/>
  <c r="IG73" i="1"/>
  <c r="IF73" i="1"/>
  <c r="IE73" i="1"/>
  <c r="ID73" i="1"/>
  <c r="IC73" i="1"/>
  <c r="IB73" i="1"/>
  <c r="IA73" i="1"/>
  <c r="HZ73" i="1"/>
  <c r="HY73" i="1"/>
  <c r="HX73" i="1"/>
  <c r="HW73" i="1"/>
  <c r="HV73" i="1"/>
  <c r="HU73" i="1"/>
  <c r="HT73" i="1"/>
  <c r="HS73" i="1"/>
  <c r="HR73" i="1"/>
  <c r="HQ73" i="1"/>
  <c r="HP73" i="1"/>
  <c r="HO73" i="1"/>
  <c r="HN73" i="1"/>
  <c r="HM73" i="1"/>
  <c r="HL73" i="1"/>
  <c r="HK73" i="1"/>
  <c r="HJ73" i="1"/>
  <c r="DJ73" i="1"/>
  <c r="DL73" i="1" s="1"/>
  <c r="IO72" i="1"/>
  <c r="IN72" i="1"/>
  <c r="IM72" i="1"/>
  <c r="IL72" i="1"/>
  <c r="IK72" i="1"/>
  <c r="IJ72" i="1"/>
  <c r="II72" i="1"/>
  <c r="IH72" i="1"/>
  <c r="IG72" i="1"/>
  <c r="IF72" i="1"/>
  <c r="IE72" i="1"/>
  <c r="ID72" i="1"/>
  <c r="IC72" i="1"/>
  <c r="IB72" i="1"/>
  <c r="IA72" i="1"/>
  <c r="HZ72" i="1"/>
  <c r="HY72" i="1"/>
  <c r="HX72" i="1"/>
  <c r="HW72" i="1"/>
  <c r="HV72" i="1"/>
  <c r="HU72" i="1"/>
  <c r="HT72" i="1"/>
  <c r="HS72" i="1"/>
  <c r="HR72" i="1"/>
  <c r="HQ72" i="1"/>
  <c r="HP72" i="1"/>
  <c r="HO72" i="1"/>
  <c r="HN72" i="1"/>
  <c r="HM72" i="1"/>
  <c r="HL72" i="1"/>
  <c r="HK72" i="1"/>
  <c r="HJ72" i="1"/>
  <c r="DJ72" i="1"/>
  <c r="DL72" i="1" s="1"/>
  <c r="IO74" i="1"/>
  <c r="IN74" i="1"/>
  <c r="IM74" i="1"/>
  <c r="IL74" i="1"/>
  <c r="IK74" i="1"/>
  <c r="IJ74" i="1"/>
  <c r="II74" i="1"/>
  <c r="IH74" i="1"/>
  <c r="IG74" i="1"/>
  <c r="IF74" i="1"/>
  <c r="IE74" i="1"/>
  <c r="ID74" i="1"/>
  <c r="IC74" i="1"/>
  <c r="IB74" i="1"/>
  <c r="IA74" i="1"/>
  <c r="HZ74" i="1"/>
  <c r="HY74" i="1"/>
  <c r="HX74" i="1"/>
  <c r="HW74" i="1"/>
  <c r="HV74" i="1"/>
  <c r="HU74" i="1"/>
  <c r="HT74" i="1"/>
  <c r="HS74" i="1"/>
  <c r="HR74" i="1"/>
  <c r="HQ74" i="1"/>
  <c r="HP74" i="1"/>
  <c r="HO74" i="1"/>
  <c r="HN74" i="1"/>
  <c r="HM74" i="1"/>
  <c r="HL74" i="1"/>
  <c r="HK74" i="1"/>
  <c r="HJ74" i="1"/>
  <c r="DJ74" i="1"/>
  <c r="DL74" i="1" s="1"/>
  <c r="IO75" i="1"/>
  <c r="IN75" i="1"/>
  <c r="IM75" i="1"/>
  <c r="IL75" i="1"/>
  <c r="IK75" i="1"/>
  <c r="IJ75" i="1"/>
  <c r="II75" i="1"/>
  <c r="IH75" i="1"/>
  <c r="IG75" i="1"/>
  <c r="IF75" i="1"/>
  <c r="IE75" i="1"/>
  <c r="ID75" i="1"/>
  <c r="IC75" i="1"/>
  <c r="IB75" i="1"/>
  <c r="IA75" i="1"/>
  <c r="HZ75" i="1"/>
  <c r="HY75" i="1"/>
  <c r="HX75" i="1"/>
  <c r="HW75" i="1"/>
  <c r="HV75" i="1"/>
  <c r="HU75" i="1"/>
  <c r="HT75" i="1"/>
  <c r="HS75" i="1"/>
  <c r="HR75" i="1"/>
  <c r="HQ75" i="1"/>
  <c r="HP75" i="1"/>
  <c r="HO75" i="1"/>
  <c r="HN75" i="1"/>
  <c r="HM75" i="1"/>
  <c r="HL75" i="1"/>
  <c r="HK75" i="1"/>
  <c r="HJ75" i="1"/>
  <c r="DJ75" i="1"/>
  <c r="DL75" i="1" s="1"/>
  <c r="IQ61" i="1" l="1"/>
  <c r="IQ63" i="1"/>
  <c r="IQ65" i="1"/>
  <c r="IQ67" i="1"/>
  <c r="IQ59" i="1"/>
  <c r="IQ41" i="1"/>
  <c r="IQ43" i="1"/>
  <c r="IP60" i="1"/>
  <c r="IP64" i="1"/>
  <c r="IP66" i="1"/>
  <c r="IQ47" i="1"/>
  <c r="IQ49" i="1"/>
  <c r="IQ51" i="1"/>
  <c r="IQ53" i="1"/>
  <c r="IQ55" i="1"/>
  <c r="IQ57" i="1"/>
  <c r="IQ40" i="1"/>
  <c r="IQ68" i="1"/>
  <c r="IQ70" i="1"/>
  <c r="IQ44" i="1"/>
  <c r="IQ46" i="1"/>
  <c r="IQ48" i="1"/>
  <c r="IP40" i="1"/>
  <c r="IP62" i="1"/>
  <c r="IP42" i="1"/>
  <c r="IP72" i="1"/>
  <c r="IP74" i="1"/>
  <c r="IP69" i="1"/>
  <c r="IP45" i="1"/>
  <c r="IP47" i="1"/>
  <c r="IP49" i="1"/>
  <c r="IP51" i="1"/>
  <c r="IP53" i="1"/>
  <c r="IP55" i="1"/>
  <c r="IP57" i="1"/>
  <c r="IP59" i="1"/>
  <c r="IP43" i="1"/>
  <c r="IP73" i="1"/>
  <c r="IP67" i="1"/>
  <c r="IP71" i="1"/>
  <c r="IP61" i="1"/>
  <c r="IP63" i="1"/>
  <c r="IP65" i="1"/>
  <c r="IP41" i="1"/>
  <c r="IP75" i="1"/>
  <c r="IP68" i="1"/>
  <c r="IP70" i="1"/>
  <c r="IP44" i="1"/>
  <c r="IP46" i="1"/>
  <c r="IP48" i="1"/>
  <c r="IP50" i="1"/>
  <c r="IP54" i="1"/>
  <c r="IP56" i="1"/>
  <c r="IP58" i="1"/>
  <c r="IQ73" i="1"/>
  <c r="IQ74" i="1"/>
  <c r="IQ71" i="1"/>
  <c r="IQ69" i="1"/>
  <c r="IQ45" i="1"/>
  <c r="IQ75" i="1"/>
  <c r="IQ72" i="1"/>
  <c r="IQ60" i="1"/>
  <c r="IQ62" i="1"/>
  <c r="IQ64" i="1"/>
  <c r="IQ66" i="1"/>
  <c r="IQ42" i="1"/>
  <c r="IQ50" i="1"/>
  <c r="IQ54" i="1"/>
  <c r="IQ56" i="1"/>
  <c r="IQ58" i="1"/>
  <c r="IO67" i="24"/>
  <c r="IN67" i="24"/>
  <c r="IM67" i="24"/>
  <c r="IL67" i="24"/>
  <c r="IK67" i="24"/>
  <c r="IJ67" i="24"/>
  <c r="II67" i="24"/>
  <c r="IH67" i="24"/>
  <c r="IG67" i="24"/>
  <c r="IF67" i="24"/>
  <c r="IE67" i="24"/>
  <c r="ID67" i="24"/>
  <c r="IC67" i="24"/>
  <c r="IB67" i="24"/>
  <c r="IA67" i="24"/>
  <c r="HZ67" i="24"/>
  <c r="HY67" i="24"/>
  <c r="HX67" i="24"/>
  <c r="HW67" i="24"/>
  <c r="HV67" i="24"/>
  <c r="HU67" i="24"/>
  <c r="HT67" i="24"/>
  <c r="HS67" i="24"/>
  <c r="HR67" i="24"/>
  <c r="HQ67" i="24"/>
  <c r="HP67" i="24"/>
  <c r="HO67" i="24"/>
  <c r="HN67" i="24"/>
  <c r="HM67" i="24"/>
  <c r="HL67" i="24"/>
  <c r="HK67" i="24"/>
  <c r="HJ67" i="24"/>
  <c r="DL67" i="24"/>
  <c r="IO69" i="24"/>
  <c r="IN69" i="24"/>
  <c r="IM69" i="24"/>
  <c r="IL69" i="24"/>
  <c r="IK69" i="24"/>
  <c r="IJ69" i="24"/>
  <c r="II69" i="24"/>
  <c r="IH69" i="24"/>
  <c r="IG69" i="24"/>
  <c r="IF69" i="24"/>
  <c r="IE69" i="24"/>
  <c r="ID69" i="24"/>
  <c r="IC69" i="24"/>
  <c r="IB69" i="24"/>
  <c r="IA69" i="24"/>
  <c r="HZ69" i="24"/>
  <c r="HY69" i="24"/>
  <c r="HX69" i="24"/>
  <c r="HW69" i="24"/>
  <c r="HV69" i="24"/>
  <c r="HU69" i="24"/>
  <c r="HT69" i="24"/>
  <c r="HS69" i="24"/>
  <c r="HR69" i="24"/>
  <c r="HQ69" i="24"/>
  <c r="HP69" i="24"/>
  <c r="HO69" i="24"/>
  <c r="HN69" i="24"/>
  <c r="HM69" i="24"/>
  <c r="HL69" i="24"/>
  <c r="HK69" i="24"/>
  <c r="HJ69" i="24"/>
  <c r="DJ69" i="24"/>
  <c r="DL69" i="24" s="1"/>
  <c r="IO68" i="24"/>
  <c r="IN68" i="24"/>
  <c r="IM68" i="24"/>
  <c r="IL68" i="24"/>
  <c r="IK68" i="24"/>
  <c r="IJ68" i="24"/>
  <c r="II68" i="24"/>
  <c r="IH68" i="24"/>
  <c r="IG68" i="24"/>
  <c r="IF68" i="24"/>
  <c r="IE68" i="24"/>
  <c r="ID68" i="24"/>
  <c r="IC68" i="24"/>
  <c r="IB68" i="24"/>
  <c r="IA68" i="24"/>
  <c r="HZ68" i="24"/>
  <c r="HY68" i="24"/>
  <c r="HX68" i="24"/>
  <c r="HW68" i="24"/>
  <c r="HV68" i="24"/>
  <c r="HU68" i="24"/>
  <c r="HT68" i="24"/>
  <c r="HS68" i="24"/>
  <c r="HR68" i="24"/>
  <c r="HQ68" i="24"/>
  <c r="HP68" i="24"/>
  <c r="HO68" i="24"/>
  <c r="HN68" i="24"/>
  <c r="HM68" i="24"/>
  <c r="HL68" i="24"/>
  <c r="HK68" i="24"/>
  <c r="HJ68" i="24"/>
  <c r="DL68" i="24"/>
  <c r="IO76" i="24"/>
  <c r="IN76" i="24"/>
  <c r="IM76" i="24"/>
  <c r="IL76" i="24"/>
  <c r="IK76" i="24"/>
  <c r="IJ76" i="24"/>
  <c r="II76" i="24"/>
  <c r="IH76" i="24"/>
  <c r="IG76" i="24"/>
  <c r="IF76" i="24"/>
  <c r="IE76" i="24"/>
  <c r="ID76" i="24"/>
  <c r="IC76" i="24"/>
  <c r="IB76" i="24"/>
  <c r="IA76" i="24"/>
  <c r="HZ76" i="24"/>
  <c r="HY76" i="24"/>
  <c r="HX76" i="24"/>
  <c r="HW76" i="24"/>
  <c r="HV76" i="24"/>
  <c r="HU76" i="24"/>
  <c r="HT76" i="24"/>
  <c r="HS76" i="24"/>
  <c r="HR76" i="24"/>
  <c r="HQ76" i="24"/>
  <c r="HP76" i="24"/>
  <c r="HO76" i="24"/>
  <c r="HN76" i="24"/>
  <c r="HM76" i="24"/>
  <c r="HL76" i="24"/>
  <c r="HK76" i="24"/>
  <c r="HJ76" i="24"/>
  <c r="DL76" i="24"/>
  <c r="IO75" i="24"/>
  <c r="IN75" i="24"/>
  <c r="IM75" i="24"/>
  <c r="IL75" i="24"/>
  <c r="IK75" i="24"/>
  <c r="IJ75" i="24"/>
  <c r="II75" i="24"/>
  <c r="IH75" i="24"/>
  <c r="IG75" i="24"/>
  <c r="IF75" i="24"/>
  <c r="IE75" i="24"/>
  <c r="ID75" i="24"/>
  <c r="IC75" i="24"/>
  <c r="IB75" i="24"/>
  <c r="IA75" i="24"/>
  <c r="HZ75" i="24"/>
  <c r="HY75" i="24"/>
  <c r="HX75" i="24"/>
  <c r="HW75" i="24"/>
  <c r="HV75" i="24"/>
  <c r="HU75" i="24"/>
  <c r="HT75" i="24"/>
  <c r="HS75" i="24"/>
  <c r="HR75" i="24"/>
  <c r="HQ75" i="24"/>
  <c r="HP75" i="24"/>
  <c r="HO75" i="24"/>
  <c r="HN75" i="24"/>
  <c r="HM75" i="24"/>
  <c r="HL75" i="24"/>
  <c r="HK75" i="24"/>
  <c r="HJ75" i="24"/>
  <c r="DL75" i="24"/>
  <c r="IO74" i="24"/>
  <c r="IN74" i="24"/>
  <c r="IM74" i="24"/>
  <c r="IL74" i="24"/>
  <c r="IK74" i="24"/>
  <c r="IJ74" i="24"/>
  <c r="II74" i="24"/>
  <c r="IH74" i="24"/>
  <c r="IG74" i="24"/>
  <c r="IF74" i="24"/>
  <c r="IE74" i="24"/>
  <c r="ID74" i="24"/>
  <c r="IC74" i="24"/>
  <c r="IB74" i="24"/>
  <c r="IA74" i="24"/>
  <c r="HZ74" i="24"/>
  <c r="HY74" i="24"/>
  <c r="HX74" i="24"/>
  <c r="HW74" i="24"/>
  <c r="HV74" i="24"/>
  <c r="HU74" i="24"/>
  <c r="HT74" i="24"/>
  <c r="HS74" i="24"/>
  <c r="HR74" i="24"/>
  <c r="HQ74" i="24"/>
  <c r="HP74" i="24"/>
  <c r="HO74" i="24"/>
  <c r="HN74" i="24"/>
  <c r="HM74" i="24"/>
  <c r="HL74" i="24"/>
  <c r="HK74" i="24"/>
  <c r="HJ74" i="24"/>
  <c r="DL74" i="24"/>
  <c r="IO73" i="24"/>
  <c r="IN73" i="24"/>
  <c r="IM73" i="24"/>
  <c r="IL73" i="24"/>
  <c r="IK73" i="24"/>
  <c r="IJ73" i="24"/>
  <c r="II73" i="24"/>
  <c r="IH73" i="24"/>
  <c r="IG73" i="24"/>
  <c r="IF73" i="24"/>
  <c r="IE73" i="24"/>
  <c r="ID73" i="24"/>
  <c r="IC73" i="24"/>
  <c r="IB73" i="24"/>
  <c r="IA73" i="24"/>
  <c r="HZ73" i="24"/>
  <c r="HY73" i="24"/>
  <c r="HX73" i="24"/>
  <c r="HW73" i="24"/>
  <c r="HV73" i="24"/>
  <c r="HU73" i="24"/>
  <c r="HT73" i="24"/>
  <c r="HS73" i="24"/>
  <c r="HR73" i="24"/>
  <c r="HQ73" i="24"/>
  <c r="HP73" i="24"/>
  <c r="HO73" i="24"/>
  <c r="HN73" i="24"/>
  <c r="HM73" i="24"/>
  <c r="HL73" i="24"/>
  <c r="HK73" i="24"/>
  <c r="HJ73" i="24"/>
  <c r="DL73" i="24"/>
  <c r="IO72" i="24"/>
  <c r="IN72" i="24"/>
  <c r="IM72" i="24"/>
  <c r="IL72" i="24"/>
  <c r="IK72" i="24"/>
  <c r="IJ72" i="24"/>
  <c r="II72" i="24"/>
  <c r="IH72" i="24"/>
  <c r="IG72" i="24"/>
  <c r="IF72" i="24"/>
  <c r="IE72" i="24"/>
  <c r="ID72" i="24"/>
  <c r="IC72" i="24"/>
  <c r="IB72" i="24"/>
  <c r="IA72" i="24"/>
  <c r="HZ72" i="24"/>
  <c r="HY72" i="24"/>
  <c r="HX72" i="24"/>
  <c r="HW72" i="24"/>
  <c r="HV72" i="24"/>
  <c r="HU72" i="24"/>
  <c r="HT72" i="24"/>
  <c r="HS72" i="24"/>
  <c r="HR72" i="24"/>
  <c r="HQ72" i="24"/>
  <c r="HP72" i="24"/>
  <c r="HO72" i="24"/>
  <c r="HN72" i="24"/>
  <c r="HM72" i="24"/>
  <c r="HL72" i="24"/>
  <c r="HK72" i="24"/>
  <c r="HJ72" i="24"/>
  <c r="DL72" i="24"/>
  <c r="IO71" i="24"/>
  <c r="IN71" i="24"/>
  <c r="IM71" i="24"/>
  <c r="IL71" i="24"/>
  <c r="IK71" i="24"/>
  <c r="IJ71" i="24"/>
  <c r="II71" i="24"/>
  <c r="IH71" i="24"/>
  <c r="IG71" i="24"/>
  <c r="IF71" i="24"/>
  <c r="IE71" i="24"/>
  <c r="ID71" i="24"/>
  <c r="IC71" i="24"/>
  <c r="IB71" i="24"/>
  <c r="IA71" i="24"/>
  <c r="HZ71" i="24"/>
  <c r="HY71" i="24"/>
  <c r="HX71" i="24"/>
  <c r="HW71" i="24"/>
  <c r="HV71" i="24"/>
  <c r="HU71" i="24"/>
  <c r="HT71" i="24"/>
  <c r="HS71" i="24"/>
  <c r="HR71" i="24"/>
  <c r="HQ71" i="24"/>
  <c r="HP71" i="24"/>
  <c r="HO71" i="24"/>
  <c r="HN71" i="24"/>
  <c r="HM71" i="24"/>
  <c r="HL71" i="24"/>
  <c r="HK71" i="24"/>
  <c r="HJ71" i="24"/>
  <c r="DL71" i="24"/>
  <c r="IO70" i="24"/>
  <c r="IN70" i="24"/>
  <c r="IM70" i="24"/>
  <c r="IL70" i="24"/>
  <c r="IK70" i="24"/>
  <c r="IJ70" i="24"/>
  <c r="II70" i="24"/>
  <c r="IH70" i="24"/>
  <c r="IG70" i="24"/>
  <c r="IF70" i="24"/>
  <c r="IE70" i="24"/>
  <c r="ID70" i="24"/>
  <c r="IC70" i="24"/>
  <c r="IB70" i="24"/>
  <c r="IA70" i="24"/>
  <c r="HZ70" i="24"/>
  <c r="HY70" i="24"/>
  <c r="HX70" i="24"/>
  <c r="HW70" i="24"/>
  <c r="HV70" i="24"/>
  <c r="HU70" i="24"/>
  <c r="HT70" i="24"/>
  <c r="HS70" i="24"/>
  <c r="HR70" i="24"/>
  <c r="HQ70" i="24"/>
  <c r="HP70" i="24"/>
  <c r="HO70" i="24"/>
  <c r="HN70" i="24"/>
  <c r="HM70" i="24"/>
  <c r="HL70" i="24"/>
  <c r="HK70" i="24"/>
  <c r="HJ70" i="24"/>
  <c r="DL70" i="24"/>
  <c r="IO77" i="24"/>
  <c r="IN77" i="24"/>
  <c r="IM77" i="24"/>
  <c r="IL77" i="24"/>
  <c r="IK77" i="24"/>
  <c r="IJ77" i="24"/>
  <c r="II77" i="24"/>
  <c r="IH77" i="24"/>
  <c r="IG77" i="24"/>
  <c r="IF77" i="24"/>
  <c r="IE77" i="24"/>
  <c r="ID77" i="24"/>
  <c r="IC77" i="24"/>
  <c r="IB77" i="24"/>
  <c r="IA77" i="24"/>
  <c r="HZ77" i="24"/>
  <c r="HY77" i="24"/>
  <c r="HX77" i="24"/>
  <c r="HW77" i="24"/>
  <c r="HV77" i="24"/>
  <c r="HU77" i="24"/>
  <c r="HT77" i="24"/>
  <c r="HS77" i="24"/>
  <c r="HR77" i="24"/>
  <c r="HQ77" i="24"/>
  <c r="HP77" i="24"/>
  <c r="HO77" i="24"/>
  <c r="HN77" i="24"/>
  <c r="HM77" i="24"/>
  <c r="HL77" i="24"/>
  <c r="HK77" i="24"/>
  <c r="HJ77" i="24"/>
  <c r="DL77" i="24"/>
  <c r="IQ67" i="24" l="1"/>
  <c r="IP67" i="24"/>
  <c r="IQ74" i="24"/>
  <c r="IP69" i="24"/>
  <c r="IP68" i="24"/>
  <c r="IQ69" i="24"/>
  <c r="IQ71" i="24"/>
  <c r="IP71" i="24"/>
  <c r="IQ72" i="24"/>
  <c r="IP72" i="24"/>
  <c r="IP73" i="24"/>
  <c r="IQ75" i="24"/>
  <c r="IP75" i="24"/>
  <c r="IQ76" i="24"/>
  <c r="IP76" i="24"/>
  <c r="IQ68" i="24"/>
  <c r="IQ70" i="24"/>
  <c r="IP70" i="24"/>
  <c r="IP74" i="24"/>
  <c r="IP77" i="24"/>
  <c r="IQ77" i="24"/>
  <c r="IQ73" i="24"/>
  <c r="IO78" i="24"/>
  <c r="IN78" i="24"/>
  <c r="IM78" i="24"/>
  <c r="IL78" i="24"/>
  <c r="IK78" i="24"/>
  <c r="IJ78" i="24"/>
  <c r="II78" i="24"/>
  <c r="IH78" i="24"/>
  <c r="IG78" i="24"/>
  <c r="IF78" i="24"/>
  <c r="IE78" i="24"/>
  <c r="ID78" i="24"/>
  <c r="IC78" i="24"/>
  <c r="IB78" i="24"/>
  <c r="IA78" i="24"/>
  <c r="HZ78" i="24"/>
  <c r="HY78" i="24"/>
  <c r="HX78" i="24"/>
  <c r="HW78" i="24"/>
  <c r="HV78" i="24"/>
  <c r="HU78" i="24"/>
  <c r="HT78" i="24"/>
  <c r="HS78" i="24"/>
  <c r="HR78" i="24"/>
  <c r="HQ78" i="24"/>
  <c r="HP78" i="24"/>
  <c r="HO78" i="24"/>
  <c r="HN78" i="24"/>
  <c r="HM78" i="24"/>
  <c r="HL78" i="24"/>
  <c r="HK78" i="24"/>
  <c r="HJ78" i="24"/>
  <c r="DL78" i="24"/>
  <c r="IO80" i="24"/>
  <c r="IN80" i="24"/>
  <c r="IM80" i="24"/>
  <c r="IL80" i="24"/>
  <c r="IK80" i="24"/>
  <c r="IJ80" i="24"/>
  <c r="II80" i="24"/>
  <c r="IH80" i="24"/>
  <c r="IG80" i="24"/>
  <c r="IF80" i="24"/>
  <c r="IE80" i="24"/>
  <c r="ID80" i="24"/>
  <c r="IC80" i="24"/>
  <c r="IB80" i="24"/>
  <c r="IA80" i="24"/>
  <c r="HZ80" i="24"/>
  <c r="HY80" i="24"/>
  <c r="HX80" i="24"/>
  <c r="HW80" i="24"/>
  <c r="HV80" i="24"/>
  <c r="HU80" i="24"/>
  <c r="HT80" i="24"/>
  <c r="HS80" i="24"/>
  <c r="HR80" i="24"/>
  <c r="HQ80" i="24"/>
  <c r="HP80" i="24"/>
  <c r="HO80" i="24"/>
  <c r="HN80" i="24"/>
  <c r="HM80" i="24"/>
  <c r="HL80" i="24"/>
  <c r="HK80" i="24"/>
  <c r="HJ80" i="24"/>
  <c r="DL80" i="24"/>
  <c r="IO79" i="24"/>
  <c r="IN79" i="24"/>
  <c r="IM79" i="24"/>
  <c r="IL79" i="24"/>
  <c r="IK79" i="24"/>
  <c r="IJ79" i="24"/>
  <c r="II79" i="24"/>
  <c r="IH79" i="24"/>
  <c r="IG79" i="24"/>
  <c r="IF79" i="24"/>
  <c r="IE79" i="24"/>
  <c r="ID79" i="24"/>
  <c r="IC79" i="24"/>
  <c r="IB79" i="24"/>
  <c r="IA79" i="24"/>
  <c r="HZ79" i="24"/>
  <c r="HY79" i="24"/>
  <c r="HX79" i="24"/>
  <c r="HW79" i="24"/>
  <c r="HV79" i="24"/>
  <c r="HU79" i="24"/>
  <c r="HT79" i="24"/>
  <c r="HS79" i="24"/>
  <c r="HR79" i="24"/>
  <c r="HQ79" i="24"/>
  <c r="HP79" i="24"/>
  <c r="HO79" i="24"/>
  <c r="HN79" i="24"/>
  <c r="HM79" i="24"/>
  <c r="HL79" i="24"/>
  <c r="HK79" i="24"/>
  <c r="HJ79" i="24"/>
  <c r="DL79" i="24"/>
  <c r="IO82" i="24"/>
  <c r="IN82" i="24"/>
  <c r="IM82" i="24"/>
  <c r="IL82" i="24"/>
  <c r="IK82" i="24"/>
  <c r="IJ82" i="24"/>
  <c r="II82" i="24"/>
  <c r="IH82" i="24"/>
  <c r="IG82" i="24"/>
  <c r="IF82" i="24"/>
  <c r="IE82" i="24"/>
  <c r="ID82" i="24"/>
  <c r="IC82" i="24"/>
  <c r="IB82" i="24"/>
  <c r="IA82" i="24"/>
  <c r="HZ82" i="24"/>
  <c r="HY82" i="24"/>
  <c r="HX82" i="24"/>
  <c r="HW82" i="24"/>
  <c r="HV82" i="24"/>
  <c r="HU82" i="24"/>
  <c r="HT82" i="24"/>
  <c r="HS82" i="24"/>
  <c r="HR82" i="24"/>
  <c r="HQ82" i="24"/>
  <c r="HP82" i="24"/>
  <c r="HO82" i="24"/>
  <c r="HN82" i="24"/>
  <c r="HM82" i="24"/>
  <c r="HL82" i="24"/>
  <c r="HK82" i="24"/>
  <c r="HJ82" i="24"/>
  <c r="DL82" i="24"/>
  <c r="IO81" i="24"/>
  <c r="IN81" i="24"/>
  <c r="IM81" i="24"/>
  <c r="IL81" i="24"/>
  <c r="IK81" i="24"/>
  <c r="IJ81" i="24"/>
  <c r="II81" i="24"/>
  <c r="IH81" i="24"/>
  <c r="IG81" i="24"/>
  <c r="IF81" i="24"/>
  <c r="IE81" i="24"/>
  <c r="ID81" i="24"/>
  <c r="IC81" i="24"/>
  <c r="IB81" i="24"/>
  <c r="IA81" i="24"/>
  <c r="HZ81" i="24"/>
  <c r="HY81" i="24"/>
  <c r="HX81" i="24"/>
  <c r="HW81" i="24"/>
  <c r="HV81" i="24"/>
  <c r="HU81" i="24"/>
  <c r="HT81" i="24"/>
  <c r="HS81" i="24"/>
  <c r="HR81" i="24"/>
  <c r="HQ81" i="24"/>
  <c r="HP81" i="24"/>
  <c r="HO81" i="24"/>
  <c r="HN81" i="24"/>
  <c r="HM81" i="24"/>
  <c r="HL81" i="24"/>
  <c r="HK81" i="24"/>
  <c r="HJ81" i="24"/>
  <c r="DL81" i="24"/>
  <c r="IO89" i="24"/>
  <c r="IN89" i="24"/>
  <c r="IM89" i="24"/>
  <c r="IL89" i="24"/>
  <c r="IK89" i="24"/>
  <c r="IJ89" i="24"/>
  <c r="II89" i="24"/>
  <c r="IH89" i="24"/>
  <c r="IG89" i="24"/>
  <c r="IF89" i="24"/>
  <c r="IE89" i="24"/>
  <c r="ID89" i="24"/>
  <c r="IC89" i="24"/>
  <c r="IB89" i="24"/>
  <c r="IA89" i="24"/>
  <c r="HZ89" i="24"/>
  <c r="HY89" i="24"/>
  <c r="HX89" i="24"/>
  <c r="HW89" i="24"/>
  <c r="HV89" i="24"/>
  <c r="HU89" i="24"/>
  <c r="HT89" i="24"/>
  <c r="HS89" i="24"/>
  <c r="HR89" i="24"/>
  <c r="HQ89" i="24"/>
  <c r="HP89" i="24"/>
  <c r="HO89" i="24"/>
  <c r="HN89" i="24"/>
  <c r="HM89" i="24"/>
  <c r="HL89" i="24"/>
  <c r="HK89" i="24"/>
  <c r="HJ89" i="24"/>
  <c r="DL89" i="24"/>
  <c r="IO88" i="24"/>
  <c r="IN88" i="24"/>
  <c r="IM88" i="24"/>
  <c r="IL88" i="24"/>
  <c r="IK88" i="24"/>
  <c r="IJ88" i="24"/>
  <c r="II88" i="24"/>
  <c r="IH88" i="24"/>
  <c r="IG88" i="24"/>
  <c r="IF88" i="24"/>
  <c r="IE88" i="24"/>
  <c r="ID88" i="24"/>
  <c r="IC88" i="24"/>
  <c r="IB88" i="24"/>
  <c r="IA88" i="24"/>
  <c r="HZ88" i="24"/>
  <c r="HY88" i="24"/>
  <c r="HX88" i="24"/>
  <c r="HW88" i="24"/>
  <c r="HV88" i="24"/>
  <c r="HU88" i="24"/>
  <c r="HT88" i="24"/>
  <c r="HS88" i="24"/>
  <c r="HR88" i="24"/>
  <c r="HQ88" i="24"/>
  <c r="HP88" i="24"/>
  <c r="HO88" i="24"/>
  <c r="HN88" i="24"/>
  <c r="HM88" i="24"/>
  <c r="HL88" i="24"/>
  <c r="HK88" i="24"/>
  <c r="HJ88" i="24"/>
  <c r="DL88" i="24"/>
  <c r="IO87" i="24"/>
  <c r="IN87" i="24"/>
  <c r="IM87" i="24"/>
  <c r="IL87" i="24"/>
  <c r="IK87" i="24"/>
  <c r="IJ87" i="24"/>
  <c r="II87" i="24"/>
  <c r="IH87" i="24"/>
  <c r="IG87" i="24"/>
  <c r="IF87" i="24"/>
  <c r="IE87" i="24"/>
  <c r="ID87" i="24"/>
  <c r="IC87" i="24"/>
  <c r="IB87" i="24"/>
  <c r="IA87" i="24"/>
  <c r="HZ87" i="24"/>
  <c r="HY87" i="24"/>
  <c r="HX87" i="24"/>
  <c r="HW87" i="24"/>
  <c r="HV87" i="24"/>
  <c r="HU87" i="24"/>
  <c r="HT87" i="24"/>
  <c r="HS87" i="24"/>
  <c r="HR87" i="24"/>
  <c r="HQ87" i="24"/>
  <c r="HP87" i="24"/>
  <c r="HO87" i="24"/>
  <c r="HN87" i="24"/>
  <c r="HM87" i="24"/>
  <c r="HL87" i="24"/>
  <c r="HK87" i="24"/>
  <c r="HJ87" i="24"/>
  <c r="DL87" i="24"/>
  <c r="IO86" i="24"/>
  <c r="IN86" i="24"/>
  <c r="IM86" i="24"/>
  <c r="IL86" i="24"/>
  <c r="IK86" i="24"/>
  <c r="IJ86" i="24"/>
  <c r="II86" i="24"/>
  <c r="IH86" i="24"/>
  <c r="IG86" i="24"/>
  <c r="IF86" i="24"/>
  <c r="IE86" i="24"/>
  <c r="ID86" i="24"/>
  <c r="IC86" i="24"/>
  <c r="IB86" i="24"/>
  <c r="IA86" i="24"/>
  <c r="HZ86" i="24"/>
  <c r="HY86" i="24"/>
  <c r="HX86" i="24"/>
  <c r="HW86" i="24"/>
  <c r="HV86" i="24"/>
  <c r="HU86" i="24"/>
  <c r="HT86" i="24"/>
  <c r="HS86" i="24"/>
  <c r="HR86" i="24"/>
  <c r="HQ86" i="24"/>
  <c r="HP86" i="24"/>
  <c r="HO86" i="24"/>
  <c r="HN86" i="24"/>
  <c r="HM86" i="24"/>
  <c r="HL86" i="24"/>
  <c r="HK86" i="24"/>
  <c r="HJ86" i="24"/>
  <c r="DL86" i="24"/>
  <c r="IO85" i="24"/>
  <c r="IN85" i="24"/>
  <c r="IM85" i="24"/>
  <c r="IL85" i="24"/>
  <c r="IK85" i="24"/>
  <c r="IJ85" i="24"/>
  <c r="II85" i="24"/>
  <c r="IH85" i="24"/>
  <c r="IG85" i="24"/>
  <c r="IF85" i="24"/>
  <c r="IE85" i="24"/>
  <c r="ID85" i="24"/>
  <c r="IC85" i="24"/>
  <c r="IB85" i="24"/>
  <c r="IA85" i="24"/>
  <c r="HZ85" i="24"/>
  <c r="HY85" i="24"/>
  <c r="HX85" i="24"/>
  <c r="HW85" i="24"/>
  <c r="HV85" i="24"/>
  <c r="HU85" i="24"/>
  <c r="HT85" i="24"/>
  <c r="HS85" i="24"/>
  <c r="HR85" i="24"/>
  <c r="HQ85" i="24"/>
  <c r="HP85" i="24"/>
  <c r="HO85" i="24"/>
  <c r="HN85" i="24"/>
  <c r="HM85" i="24"/>
  <c r="HL85" i="24"/>
  <c r="HK85" i="24"/>
  <c r="HJ85" i="24"/>
  <c r="DL85" i="24"/>
  <c r="IO84" i="24"/>
  <c r="IN84" i="24"/>
  <c r="IM84" i="24"/>
  <c r="IL84" i="24"/>
  <c r="IK84" i="24"/>
  <c r="IJ84" i="24"/>
  <c r="II84" i="24"/>
  <c r="IH84" i="24"/>
  <c r="IG84" i="24"/>
  <c r="IF84" i="24"/>
  <c r="IE84" i="24"/>
  <c r="ID84" i="24"/>
  <c r="IC84" i="24"/>
  <c r="IB84" i="24"/>
  <c r="IA84" i="24"/>
  <c r="HZ84" i="24"/>
  <c r="HY84" i="24"/>
  <c r="HX84" i="24"/>
  <c r="HW84" i="24"/>
  <c r="HV84" i="24"/>
  <c r="HU84" i="24"/>
  <c r="HT84" i="24"/>
  <c r="HS84" i="24"/>
  <c r="HR84" i="24"/>
  <c r="HQ84" i="24"/>
  <c r="HP84" i="24"/>
  <c r="HO84" i="24"/>
  <c r="HN84" i="24"/>
  <c r="HM84" i="24"/>
  <c r="HL84" i="24"/>
  <c r="HK84" i="24"/>
  <c r="HJ84" i="24"/>
  <c r="DL84" i="24"/>
  <c r="IO83" i="24"/>
  <c r="IN83" i="24"/>
  <c r="IM83" i="24"/>
  <c r="IL83" i="24"/>
  <c r="IK83" i="24"/>
  <c r="IJ83" i="24"/>
  <c r="II83" i="24"/>
  <c r="IH83" i="24"/>
  <c r="IG83" i="24"/>
  <c r="IF83" i="24"/>
  <c r="IE83" i="24"/>
  <c r="ID83" i="24"/>
  <c r="IC83" i="24"/>
  <c r="IB83" i="24"/>
  <c r="IA83" i="24"/>
  <c r="HZ83" i="24"/>
  <c r="HY83" i="24"/>
  <c r="HX83" i="24"/>
  <c r="HW83" i="24"/>
  <c r="HV83" i="24"/>
  <c r="HU83" i="24"/>
  <c r="HT83" i="24"/>
  <c r="HS83" i="24"/>
  <c r="HR83" i="24"/>
  <c r="HQ83" i="24"/>
  <c r="HP83" i="24"/>
  <c r="HO83" i="24"/>
  <c r="HN83" i="24"/>
  <c r="HM83" i="24"/>
  <c r="HL83" i="24"/>
  <c r="HK83" i="24"/>
  <c r="HJ83" i="24"/>
  <c r="DL83" i="24"/>
  <c r="IO94" i="24"/>
  <c r="IN94" i="24"/>
  <c r="IM94" i="24"/>
  <c r="IL94" i="24"/>
  <c r="IK94" i="24"/>
  <c r="IJ94" i="24"/>
  <c r="II94" i="24"/>
  <c r="IH94" i="24"/>
  <c r="IG94" i="24"/>
  <c r="IF94" i="24"/>
  <c r="IE94" i="24"/>
  <c r="ID94" i="24"/>
  <c r="IC94" i="24"/>
  <c r="IB94" i="24"/>
  <c r="IA94" i="24"/>
  <c r="HZ94" i="24"/>
  <c r="HY94" i="24"/>
  <c r="HX94" i="24"/>
  <c r="HW94" i="24"/>
  <c r="HV94" i="24"/>
  <c r="HU94" i="24"/>
  <c r="HT94" i="24"/>
  <c r="HS94" i="24"/>
  <c r="HR94" i="24"/>
  <c r="HQ94" i="24"/>
  <c r="HP94" i="24"/>
  <c r="HO94" i="24"/>
  <c r="HN94" i="24"/>
  <c r="HM94" i="24"/>
  <c r="HL94" i="24"/>
  <c r="HK94" i="24"/>
  <c r="HJ94" i="24"/>
  <c r="DL94" i="24"/>
  <c r="IO93" i="24"/>
  <c r="IN93" i="24"/>
  <c r="IM93" i="24"/>
  <c r="IL93" i="24"/>
  <c r="IK93" i="24"/>
  <c r="IJ93" i="24"/>
  <c r="II93" i="24"/>
  <c r="IH93" i="24"/>
  <c r="IG93" i="24"/>
  <c r="IF93" i="24"/>
  <c r="IE93" i="24"/>
  <c r="ID93" i="24"/>
  <c r="IC93" i="24"/>
  <c r="IB93" i="24"/>
  <c r="IA93" i="24"/>
  <c r="HZ93" i="24"/>
  <c r="HY93" i="24"/>
  <c r="HX93" i="24"/>
  <c r="HW93" i="24"/>
  <c r="HV93" i="24"/>
  <c r="HU93" i="24"/>
  <c r="HT93" i="24"/>
  <c r="HS93" i="24"/>
  <c r="HR93" i="24"/>
  <c r="HQ93" i="24"/>
  <c r="HP93" i="24"/>
  <c r="HO93" i="24"/>
  <c r="HN93" i="24"/>
  <c r="HM93" i="24"/>
  <c r="HL93" i="24"/>
  <c r="HK93" i="24"/>
  <c r="HJ93" i="24"/>
  <c r="DL93" i="24"/>
  <c r="IO92" i="24"/>
  <c r="IN92" i="24"/>
  <c r="IM92" i="24"/>
  <c r="IL92" i="24"/>
  <c r="IK92" i="24"/>
  <c r="IJ92" i="24"/>
  <c r="II92" i="24"/>
  <c r="IH92" i="24"/>
  <c r="IG92" i="24"/>
  <c r="IF92" i="24"/>
  <c r="IE92" i="24"/>
  <c r="ID92" i="24"/>
  <c r="IC92" i="24"/>
  <c r="IB92" i="24"/>
  <c r="IA92" i="24"/>
  <c r="HZ92" i="24"/>
  <c r="HY92" i="24"/>
  <c r="HX92" i="24"/>
  <c r="HW92" i="24"/>
  <c r="HV92" i="24"/>
  <c r="HU92" i="24"/>
  <c r="HT92" i="24"/>
  <c r="HS92" i="24"/>
  <c r="HR92" i="24"/>
  <c r="HQ92" i="24"/>
  <c r="HP92" i="24"/>
  <c r="HO92" i="24"/>
  <c r="HN92" i="24"/>
  <c r="HM92" i="24"/>
  <c r="HL92" i="24"/>
  <c r="HK92" i="24"/>
  <c r="HJ92" i="24"/>
  <c r="DL92" i="24"/>
  <c r="IO91" i="24"/>
  <c r="IN91" i="24"/>
  <c r="IM91" i="24"/>
  <c r="IL91" i="24"/>
  <c r="IK91" i="24"/>
  <c r="IJ91" i="24"/>
  <c r="II91" i="24"/>
  <c r="IH91" i="24"/>
  <c r="IG91" i="24"/>
  <c r="IF91" i="24"/>
  <c r="IE91" i="24"/>
  <c r="ID91" i="24"/>
  <c r="IC91" i="24"/>
  <c r="IB91" i="24"/>
  <c r="IA91" i="24"/>
  <c r="HZ91" i="24"/>
  <c r="HY91" i="24"/>
  <c r="HX91" i="24"/>
  <c r="HW91" i="24"/>
  <c r="HV91" i="24"/>
  <c r="HU91" i="24"/>
  <c r="HT91" i="24"/>
  <c r="HS91" i="24"/>
  <c r="HR91" i="24"/>
  <c r="HQ91" i="24"/>
  <c r="HP91" i="24"/>
  <c r="HO91" i="24"/>
  <c r="HN91" i="24"/>
  <c r="HM91" i="24"/>
  <c r="HL91" i="24"/>
  <c r="HK91" i="24"/>
  <c r="HJ91" i="24"/>
  <c r="DL91" i="24"/>
  <c r="IO90" i="24"/>
  <c r="IN90" i="24"/>
  <c r="IM90" i="24"/>
  <c r="IL90" i="24"/>
  <c r="IK90" i="24"/>
  <c r="IJ90" i="24"/>
  <c r="II90" i="24"/>
  <c r="IH90" i="24"/>
  <c r="IG90" i="24"/>
  <c r="IF90" i="24"/>
  <c r="IE90" i="24"/>
  <c r="ID90" i="24"/>
  <c r="IC90" i="24"/>
  <c r="IB90" i="24"/>
  <c r="IA90" i="24"/>
  <c r="HZ90" i="24"/>
  <c r="HY90" i="24"/>
  <c r="HX90" i="24"/>
  <c r="HW90" i="24"/>
  <c r="HV90" i="24"/>
  <c r="HU90" i="24"/>
  <c r="HT90" i="24"/>
  <c r="HS90" i="24"/>
  <c r="HR90" i="24"/>
  <c r="HQ90" i="24"/>
  <c r="HP90" i="24"/>
  <c r="HO90" i="24"/>
  <c r="HN90" i="24"/>
  <c r="HM90" i="24"/>
  <c r="HL90" i="24"/>
  <c r="HK90" i="24"/>
  <c r="HJ90" i="24"/>
  <c r="DL90" i="24"/>
  <c r="IO96" i="24"/>
  <c r="IN96" i="24"/>
  <c r="IM96" i="24"/>
  <c r="IL96" i="24"/>
  <c r="IK96" i="24"/>
  <c r="IJ96" i="24"/>
  <c r="II96" i="24"/>
  <c r="IH96" i="24"/>
  <c r="IG96" i="24"/>
  <c r="IF96" i="24"/>
  <c r="IE96" i="24"/>
  <c r="ID96" i="24"/>
  <c r="IC96" i="24"/>
  <c r="IB96" i="24"/>
  <c r="IA96" i="24"/>
  <c r="HZ96" i="24"/>
  <c r="HY96" i="24"/>
  <c r="HX96" i="24"/>
  <c r="HW96" i="24"/>
  <c r="HV96" i="24"/>
  <c r="HU96" i="24"/>
  <c r="HT96" i="24"/>
  <c r="HS96" i="24"/>
  <c r="HR96" i="24"/>
  <c r="HQ96" i="24"/>
  <c r="HP96" i="24"/>
  <c r="HO96" i="24"/>
  <c r="HN96" i="24"/>
  <c r="HM96" i="24"/>
  <c r="HL96" i="24"/>
  <c r="HK96" i="24"/>
  <c r="HJ96" i="24"/>
  <c r="DL96" i="24"/>
  <c r="IO95" i="24"/>
  <c r="IN95" i="24"/>
  <c r="IM95" i="24"/>
  <c r="IL95" i="24"/>
  <c r="IK95" i="24"/>
  <c r="IJ95" i="24"/>
  <c r="II95" i="24"/>
  <c r="IH95" i="24"/>
  <c r="IG95" i="24"/>
  <c r="IF95" i="24"/>
  <c r="IE95" i="24"/>
  <c r="ID95" i="24"/>
  <c r="IC95" i="24"/>
  <c r="IB95" i="24"/>
  <c r="IA95" i="24"/>
  <c r="HZ95" i="24"/>
  <c r="HY95" i="24"/>
  <c r="HX95" i="24"/>
  <c r="HW95" i="24"/>
  <c r="HV95" i="24"/>
  <c r="HU95" i="24"/>
  <c r="HT95" i="24"/>
  <c r="HS95" i="24"/>
  <c r="HR95" i="24"/>
  <c r="HQ95" i="24"/>
  <c r="HP95" i="24"/>
  <c r="HO95" i="24"/>
  <c r="HN95" i="24"/>
  <c r="HM95" i="24"/>
  <c r="HL95" i="24"/>
  <c r="HK95" i="24"/>
  <c r="HJ95" i="24"/>
  <c r="DL95" i="24"/>
  <c r="IO97" i="24"/>
  <c r="IN97" i="24"/>
  <c r="IM97" i="24"/>
  <c r="IL97" i="24"/>
  <c r="IK97" i="24"/>
  <c r="IJ97" i="24"/>
  <c r="II97" i="24"/>
  <c r="IH97" i="24"/>
  <c r="IG97" i="24"/>
  <c r="IF97" i="24"/>
  <c r="IE97" i="24"/>
  <c r="ID97" i="24"/>
  <c r="IC97" i="24"/>
  <c r="IB97" i="24"/>
  <c r="IA97" i="24"/>
  <c r="HZ97" i="24"/>
  <c r="HY97" i="24"/>
  <c r="HX97" i="24"/>
  <c r="HW97" i="24"/>
  <c r="HV97" i="24"/>
  <c r="HU97" i="24"/>
  <c r="HT97" i="24"/>
  <c r="HS97" i="24"/>
  <c r="HR97" i="24"/>
  <c r="HQ97" i="24"/>
  <c r="HP97" i="24"/>
  <c r="HO97" i="24"/>
  <c r="HN97" i="24"/>
  <c r="HM97" i="24"/>
  <c r="HL97" i="24"/>
  <c r="HK97" i="24"/>
  <c r="HJ97" i="24"/>
  <c r="DJ97" i="24"/>
  <c r="DL97" i="24" s="1"/>
  <c r="IO98" i="24"/>
  <c r="IN98" i="24"/>
  <c r="IM98" i="24"/>
  <c r="IL98" i="24"/>
  <c r="IK98" i="24"/>
  <c r="IJ98" i="24"/>
  <c r="II98" i="24"/>
  <c r="IH98" i="24"/>
  <c r="IG98" i="24"/>
  <c r="IF98" i="24"/>
  <c r="IE98" i="24"/>
  <c r="ID98" i="24"/>
  <c r="IC98" i="24"/>
  <c r="IB98" i="24"/>
  <c r="IA98" i="24"/>
  <c r="HZ98" i="24"/>
  <c r="HY98" i="24"/>
  <c r="HX98" i="24"/>
  <c r="HW98" i="24"/>
  <c r="HV98" i="24"/>
  <c r="HU98" i="24"/>
  <c r="HT98" i="24"/>
  <c r="HS98" i="24"/>
  <c r="HR98" i="24"/>
  <c r="HQ98" i="24"/>
  <c r="HP98" i="24"/>
  <c r="HO98" i="24"/>
  <c r="HN98" i="24"/>
  <c r="HM98" i="24"/>
  <c r="HL98" i="24"/>
  <c r="HK98" i="24"/>
  <c r="HJ98" i="24"/>
  <c r="DL98" i="24"/>
  <c r="IQ78" i="24" l="1"/>
  <c r="IP78" i="24"/>
  <c r="IQ79" i="24"/>
  <c r="IP79" i="24"/>
  <c r="IQ80" i="24"/>
  <c r="IP80" i="24"/>
  <c r="IQ83" i="24"/>
  <c r="IQ81" i="24"/>
  <c r="IP81" i="24"/>
  <c r="IQ82" i="24"/>
  <c r="IP82" i="24"/>
  <c r="IP83" i="24"/>
  <c r="IP86" i="24"/>
  <c r="IQ87" i="24"/>
  <c r="IP87" i="24"/>
  <c r="IQ88" i="24"/>
  <c r="IQ95" i="24"/>
  <c r="IP95" i="24"/>
  <c r="IQ96" i="24"/>
  <c r="IQ84" i="24"/>
  <c r="IP84" i="24"/>
  <c r="IQ89" i="24"/>
  <c r="IQ85" i="24"/>
  <c r="IP85" i="24"/>
  <c r="IQ93" i="24"/>
  <c r="IQ94" i="24"/>
  <c r="IQ90" i="24"/>
  <c r="IP90" i="24"/>
  <c r="IQ91" i="24"/>
  <c r="IP93" i="24"/>
  <c r="IQ92" i="24"/>
  <c r="IP92" i="24"/>
  <c r="IQ86" i="24"/>
  <c r="IP88" i="24"/>
  <c r="IP89" i="24"/>
  <c r="IP96" i="24"/>
  <c r="IP91" i="24"/>
  <c r="IP94" i="24"/>
  <c r="IQ98" i="24"/>
  <c r="IQ97" i="24"/>
  <c r="IP97" i="24"/>
  <c r="IP98" i="24"/>
  <c r="D3" i="1"/>
  <c r="M152" i="1" l="1"/>
  <c r="CE302" i="17" l="1"/>
  <c r="CD302" i="17"/>
  <c r="CE3" i="17"/>
  <c r="CD3" i="17"/>
  <c r="IO195" i="24" l="1"/>
  <c r="IN195" i="24"/>
  <c r="IM195" i="24"/>
  <c r="IL195" i="24"/>
  <c r="IK195" i="24"/>
  <c r="IJ195" i="24"/>
  <c r="II195" i="24"/>
  <c r="IH195" i="24"/>
  <c r="IG195" i="24"/>
  <c r="IF195" i="24"/>
  <c r="IE195" i="24"/>
  <c r="ID195" i="24"/>
  <c r="IC195" i="24"/>
  <c r="IB195" i="24"/>
  <c r="IA195" i="24"/>
  <c r="HZ195" i="24"/>
  <c r="HY195" i="24"/>
  <c r="HX195" i="24"/>
  <c r="HW195" i="24"/>
  <c r="HV195" i="24"/>
  <c r="HU195" i="24"/>
  <c r="HT195" i="24"/>
  <c r="HS195" i="24"/>
  <c r="HR195" i="24"/>
  <c r="HQ195" i="24"/>
  <c r="HP195" i="24"/>
  <c r="HO195" i="24"/>
  <c r="HN195" i="24"/>
  <c r="HM195" i="24"/>
  <c r="HL195" i="24"/>
  <c r="HK195" i="24"/>
  <c r="HJ195" i="24"/>
  <c r="DJ195" i="24"/>
  <c r="DL195" i="24" s="1"/>
  <c r="IO194" i="24"/>
  <c r="IN194" i="24"/>
  <c r="IM194" i="24"/>
  <c r="IL194" i="24"/>
  <c r="IK194" i="24"/>
  <c r="IJ194" i="24"/>
  <c r="II194" i="24"/>
  <c r="IH194" i="24"/>
  <c r="IG194" i="24"/>
  <c r="IF194" i="24"/>
  <c r="IE194" i="24"/>
  <c r="ID194" i="24"/>
  <c r="IC194" i="24"/>
  <c r="IB194" i="24"/>
  <c r="IA194" i="24"/>
  <c r="HZ194" i="24"/>
  <c r="HY194" i="24"/>
  <c r="HX194" i="24"/>
  <c r="HW194" i="24"/>
  <c r="HV194" i="24"/>
  <c r="HU194" i="24"/>
  <c r="HT194" i="24"/>
  <c r="HS194" i="24"/>
  <c r="HR194" i="24"/>
  <c r="HQ194" i="24"/>
  <c r="HP194" i="24"/>
  <c r="HO194" i="24"/>
  <c r="HN194" i="24"/>
  <c r="HM194" i="24"/>
  <c r="HL194" i="24"/>
  <c r="HK194" i="24"/>
  <c r="HJ194" i="24"/>
  <c r="DJ194" i="24"/>
  <c r="DL194" i="24" s="1"/>
  <c r="IO193" i="24"/>
  <c r="IN193" i="24"/>
  <c r="IM193" i="24"/>
  <c r="IL193" i="24"/>
  <c r="IK193" i="24"/>
  <c r="IJ193" i="24"/>
  <c r="II193" i="24"/>
  <c r="IH193" i="24"/>
  <c r="IG193" i="24"/>
  <c r="IF193" i="24"/>
  <c r="IE193" i="24"/>
  <c r="ID193" i="24"/>
  <c r="IC193" i="24"/>
  <c r="IB193" i="24"/>
  <c r="IA193" i="24"/>
  <c r="HZ193" i="24"/>
  <c r="HY193" i="24"/>
  <c r="HX193" i="24"/>
  <c r="HW193" i="24"/>
  <c r="HV193" i="24"/>
  <c r="HU193" i="24"/>
  <c r="HT193" i="24"/>
  <c r="HS193" i="24"/>
  <c r="HR193" i="24"/>
  <c r="HQ193" i="24"/>
  <c r="HP193" i="24"/>
  <c r="HO193" i="24"/>
  <c r="HN193" i="24"/>
  <c r="HM193" i="24"/>
  <c r="HL193" i="24"/>
  <c r="HK193" i="24"/>
  <c r="HJ193" i="24"/>
  <c r="DJ193" i="24"/>
  <c r="DL193" i="24" s="1"/>
  <c r="IO192" i="24"/>
  <c r="IN192" i="24"/>
  <c r="IM192" i="24"/>
  <c r="IL192" i="24"/>
  <c r="IK192" i="24"/>
  <c r="IJ192" i="24"/>
  <c r="II192" i="24"/>
  <c r="IH192" i="24"/>
  <c r="IG192" i="24"/>
  <c r="IF192" i="24"/>
  <c r="IE192" i="24"/>
  <c r="ID192" i="24"/>
  <c r="IC192" i="24"/>
  <c r="IB192" i="24"/>
  <c r="IA192" i="24"/>
  <c r="HZ192" i="24"/>
  <c r="HY192" i="24"/>
  <c r="HX192" i="24"/>
  <c r="HW192" i="24"/>
  <c r="HV192" i="24"/>
  <c r="HU192" i="24"/>
  <c r="HT192" i="24"/>
  <c r="HS192" i="24"/>
  <c r="HR192" i="24"/>
  <c r="HQ192" i="24"/>
  <c r="HP192" i="24"/>
  <c r="HO192" i="24"/>
  <c r="HN192" i="24"/>
  <c r="HM192" i="24"/>
  <c r="HL192" i="24"/>
  <c r="HK192" i="24"/>
  <c r="HJ192" i="24"/>
  <c r="DJ192" i="24"/>
  <c r="DL192" i="24" s="1"/>
  <c r="IO191" i="24"/>
  <c r="IN191" i="24"/>
  <c r="IM191" i="24"/>
  <c r="IL191" i="24"/>
  <c r="IK191" i="24"/>
  <c r="IJ191" i="24"/>
  <c r="II191" i="24"/>
  <c r="IH191" i="24"/>
  <c r="IG191" i="24"/>
  <c r="IF191" i="24"/>
  <c r="IE191" i="24"/>
  <c r="ID191" i="24"/>
  <c r="IC191" i="24"/>
  <c r="IB191" i="24"/>
  <c r="IA191" i="24"/>
  <c r="HZ191" i="24"/>
  <c r="HY191" i="24"/>
  <c r="HX191" i="24"/>
  <c r="HW191" i="24"/>
  <c r="HV191" i="24"/>
  <c r="HU191" i="24"/>
  <c r="HT191" i="24"/>
  <c r="HS191" i="24"/>
  <c r="HR191" i="24"/>
  <c r="HQ191" i="24"/>
  <c r="HP191" i="24"/>
  <c r="HO191" i="24"/>
  <c r="HN191" i="24"/>
  <c r="HM191" i="24"/>
  <c r="HL191" i="24"/>
  <c r="HK191" i="24"/>
  <c r="HJ191" i="24"/>
  <c r="DJ191" i="24"/>
  <c r="DL191" i="24" s="1"/>
  <c r="IO190" i="24"/>
  <c r="IN190" i="24"/>
  <c r="IM190" i="24"/>
  <c r="IL190" i="24"/>
  <c r="IK190" i="24"/>
  <c r="IJ190" i="24"/>
  <c r="II190" i="24"/>
  <c r="IH190" i="24"/>
  <c r="IG190" i="24"/>
  <c r="IF190" i="24"/>
  <c r="IE190" i="24"/>
  <c r="ID190" i="24"/>
  <c r="IC190" i="24"/>
  <c r="IB190" i="24"/>
  <c r="IA190" i="24"/>
  <c r="HZ190" i="24"/>
  <c r="HY190" i="24"/>
  <c r="HX190" i="24"/>
  <c r="HW190" i="24"/>
  <c r="HV190" i="24"/>
  <c r="HU190" i="24"/>
  <c r="HT190" i="24"/>
  <c r="HS190" i="24"/>
  <c r="HR190" i="24"/>
  <c r="HQ190" i="24"/>
  <c r="HP190" i="24"/>
  <c r="HO190" i="24"/>
  <c r="HN190" i="24"/>
  <c r="HM190" i="24"/>
  <c r="HL190" i="24"/>
  <c r="HK190" i="24"/>
  <c r="HJ190" i="24"/>
  <c r="DJ190" i="24"/>
  <c r="DL190" i="24" s="1"/>
  <c r="IO189" i="24"/>
  <c r="IN189" i="24"/>
  <c r="IM189" i="24"/>
  <c r="IL189" i="24"/>
  <c r="IK189" i="24"/>
  <c r="IJ189" i="24"/>
  <c r="II189" i="24"/>
  <c r="IH189" i="24"/>
  <c r="IG189" i="24"/>
  <c r="IF189" i="24"/>
  <c r="IE189" i="24"/>
  <c r="ID189" i="24"/>
  <c r="IC189" i="24"/>
  <c r="IB189" i="24"/>
  <c r="IA189" i="24"/>
  <c r="HZ189" i="24"/>
  <c r="HY189" i="24"/>
  <c r="HX189" i="24"/>
  <c r="HW189" i="24"/>
  <c r="HV189" i="24"/>
  <c r="HU189" i="24"/>
  <c r="HT189" i="24"/>
  <c r="HS189" i="24"/>
  <c r="HR189" i="24"/>
  <c r="HQ189" i="24"/>
  <c r="HP189" i="24"/>
  <c r="HO189" i="24"/>
  <c r="HN189" i="24"/>
  <c r="HM189" i="24"/>
  <c r="HL189" i="24"/>
  <c r="HK189" i="24"/>
  <c r="HJ189" i="24"/>
  <c r="DJ189" i="24"/>
  <c r="DL189" i="24" s="1"/>
  <c r="IO188" i="24"/>
  <c r="IN188" i="24"/>
  <c r="IM188" i="24"/>
  <c r="IL188" i="24"/>
  <c r="IK188" i="24"/>
  <c r="IJ188" i="24"/>
  <c r="II188" i="24"/>
  <c r="IH188" i="24"/>
  <c r="IG188" i="24"/>
  <c r="IF188" i="24"/>
  <c r="IE188" i="24"/>
  <c r="ID188" i="24"/>
  <c r="IC188" i="24"/>
  <c r="IB188" i="24"/>
  <c r="IA188" i="24"/>
  <c r="HZ188" i="24"/>
  <c r="HY188" i="24"/>
  <c r="HX188" i="24"/>
  <c r="HW188" i="24"/>
  <c r="HV188" i="24"/>
  <c r="HU188" i="24"/>
  <c r="HT188" i="24"/>
  <c r="HS188" i="24"/>
  <c r="HR188" i="24"/>
  <c r="HQ188" i="24"/>
  <c r="HP188" i="24"/>
  <c r="HO188" i="24"/>
  <c r="HN188" i="24"/>
  <c r="HM188" i="24"/>
  <c r="HL188" i="24"/>
  <c r="HK188" i="24"/>
  <c r="HJ188" i="24"/>
  <c r="DJ188" i="24"/>
  <c r="DL188" i="24" s="1"/>
  <c r="IO187" i="24"/>
  <c r="IN187" i="24"/>
  <c r="IM187" i="24"/>
  <c r="IL187" i="24"/>
  <c r="IK187" i="24"/>
  <c r="IJ187" i="24"/>
  <c r="II187" i="24"/>
  <c r="IH187" i="24"/>
  <c r="IG187" i="24"/>
  <c r="IF187" i="24"/>
  <c r="IE187" i="24"/>
  <c r="ID187" i="24"/>
  <c r="IC187" i="24"/>
  <c r="IB187" i="24"/>
  <c r="IA187" i="24"/>
  <c r="HZ187" i="24"/>
  <c r="HY187" i="24"/>
  <c r="HX187" i="24"/>
  <c r="HW187" i="24"/>
  <c r="HV187" i="24"/>
  <c r="HU187" i="24"/>
  <c r="HT187" i="24"/>
  <c r="HS187" i="24"/>
  <c r="HR187" i="24"/>
  <c r="HQ187" i="24"/>
  <c r="HP187" i="24"/>
  <c r="HO187" i="24"/>
  <c r="HN187" i="24"/>
  <c r="HM187" i="24"/>
  <c r="HL187" i="24"/>
  <c r="HK187" i="24"/>
  <c r="HJ187" i="24"/>
  <c r="DJ187" i="24"/>
  <c r="DL187" i="24" s="1"/>
  <c r="IO186" i="24"/>
  <c r="IN186" i="24"/>
  <c r="IM186" i="24"/>
  <c r="IL186" i="24"/>
  <c r="IK186" i="24"/>
  <c r="IJ186" i="24"/>
  <c r="II186" i="24"/>
  <c r="IH186" i="24"/>
  <c r="IG186" i="24"/>
  <c r="IF186" i="24"/>
  <c r="IE186" i="24"/>
  <c r="ID186" i="24"/>
  <c r="IC186" i="24"/>
  <c r="IB186" i="24"/>
  <c r="IA186" i="24"/>
  <c r="HZ186" i="24"/>
  <c r="HY186" i="24"/>
  <c r="HX186" i="24"/>
  <c r="HW186" i="24"/>
  <c r="HV186" i="24"/>
  <c r="HU186" i="24"/>
  <c r="HT186" i="24"/>
  <c r="HS186" i="24"/>
  <c r="HR186" i="24"/>
  <c r="HQ186" i="24"/>
  <c r="HP186" i="24"/>
  <c r="HO186" i="24"/>
  <c r="HN186" i="24"/>
  <c r="HM186" i="24"/>
  <c r="HL186" i="24"/>
  <c r="HK186" i="24"/>
  <c r="HJ186" i="24"/>
  <c r="DJ186" i="24"/>
  <c r="DL186" i="24" s="1"/>
  <c r="IO185" i="24"/>
  <c r="IN185" i="24"/>
  <c r="IM185" i="24"/>
  <c r="IL185" i="24"/>
  <c r="IK185" i="24"/>
  <c r="IJ185" i="24"/>
  <c r="II185" i="24"/>
  <c r="IH185" i="24"/>
  <c r="IG185" i="24"/>
  <c r="IF185" i="24"/>
  <c r="IE185" i="24"/>
  <c r="ID185" i="24"/>
  <c r="IC185" i="24"/>
  <c r="IB185" i="24"/>
  <c r="IA185" i="24"/>
  <c r="HZ185" i="24"/>
  <c r="HY185" i="24"/>
  <c r="HX185" i="24"/>
  <c r="HW185" i="24"/>
  <c r="HV185" i="24"/>
  <c r="HU185" i="24"/>
  <c r="HT185" i="24"/>
  <c r="HS185" i="24"/>
  <c r="HR185" i="24"/>
  <c r="HQ185" i="24"/>
  <c r="HP185" i="24"/>
  <c r="HO185" i="24"/>
  <c r="HN185" i="24"/>
  <c r="HM185" i="24"/>
  <c r="HL185" i="24"/>
  <c r="HK185" i="24"/>
  <c r="HJ185" i="24"/>
  <c r="DJ185" i="24"/>
  <c r="DL185" i="24" s="1"/>
  <c r="IO184" i="24"/>
  <c r="IN184" i="24"/>
  <c r="IM184" i="24"/>
  <c r="IL184" i="24"/>
  <c r="IK184" i="24"/>
  <c r="IJ184" i="24"/>
  <c r="II184" i="24"/>
  <c r="IH184" i="24"/>
  <c r="IG184" i="24"/>
  <c r="IF184" i="24"/>
  <c r="IE184" i="24"/>
  <c r="ID184" i="24"/>
  <c r="IC184" i="24"/>
  <c r="IB184" i="24"/>
  <c r="IA184" i="24"/>
  <c r="HZ184" i="24"/>
  <c r="HY184" i="24"/>
  <c r="HX184" i="24"/>
  <c r="HW184" i="24"/>
  <c r="HV184" i="24"/>
  <c r="HU184" i="24"/>
  <c r="HT184" i="24"/>
  <c r="HS184" i="24"/>
  <c r="HR184" i="24"/>
  <c r="HQ184" i="24"/>
  <c r="HP184" i="24"/>
  <c r="HO184" i="24"/>
  <c r="HN184" i="24"/>
  <c r="HM184" i="24"/>
  <c r="HL184" i="24"/>
  <c r="HK184" i="24"/>
  <c r="HJ184" i="24"/>
  <c r="DJ184" i="24"/>
  <c r="DL184" i="24" s="1"/>
  <c r="IO183" i="24"/>
  <c r="IN183" i="24"/>
  <c r="IM183" i="24"/>
  <c r="IL183" i="24"/>
  <c r="IK183" i="24"/>
  <c r="IJ183" i="24"/>
  <c r="II183" i="24"/>
  <c r="IH183" i="24"/>
  <c r="IG183" i="24"/>
  <c r="IF183" i="24"/>
  <c r="IE183" i="24"/>
  <c r="ID183" i="24"/>
  <c r="IC183" i="24"/>
  <c r="IB183" i="24"/>
  <c r="IA183" i="24"/>
  <c r="HZ183" i="24"/>
  <c r="HY183" i="24"/>
  <c r="HX183" i="24"/>
  <c r="HW183" i="24"/>
  <c r="HV183" i="24"/>
  <c r="HU183" i="24"/>
  <c r="HT183" i="24"/>
  <c r="HS183" i="24"/>
  <c r="HR183" i="24"/>
  <c r="HQ183" i="24"/>
  <c r="HP183" i="24"/>
  <c r="HO183" i="24"/>
  <c r="HN183" i="24"/>
  <c r="HM183" i="24"/>
  <c r="HL183" i="24"/>
  <c r="HK183" i="24"/>
  <c r="HJ183" i="24"/>
  <c r="DJ183" i="24"/>
  <c r="DL183" i="24" s="1"/>
  <c r="IO182" i="24"/>
  <c r="IN182" i="24"/>
  <c r="IM182" i="24"/>
  <c r="IL182" i="24"/>
  <c r="IK182" i="24"/>
  <c r="IJ182" i="24"/>
  <c r="II182" i="24"/>
  <c r="IH182" i="24"/>
  <c r="IG182" i="24"/>
  <c r="IF182" i="24"/>
  <c r="IE182" i="24"/>
  <c r="ID182" i="24"/>
  <c r="IC182" i="24"/>
  <c r="IB182" i="24"/>
  <c r="IA182" i="24"/>
  <c r="HZ182" i="24"/>
  <c r="HY182" i="24"/>
  <c r="HX182" i="24"/>
  <c r="HW182" i="24"/>
  <c r="HV182" i="24"/>
  <c r="HU182" i="24"/>
  <c r="HT182" i="24"/>
  <c r="HS182" i="24"/>
  <c r="HR182" i="24"/>
  <c r="HQ182" i="24"/>
  <c r="HP182" i="24"/>
  <c r="HO182" i="24"/>
  <c r="HN182" i="24"/>
  <c r="HM182" i="24"/>
  <c r="HL182" i="24"/>
  <c r="HK182" i="24"/>
  <c r="HJ182" i="24"/>
  <c r="DJ182" i="24"/>
  <c r="DL182" i="24" s="1"/>
  <c r="IO181" i="24"/>
  <c r="IN181" i="24"/>
  <c r="IM181" i="24"/>
  <c r="IL181" i="24"/>
  <c r="IK181" i="24"/>
  <c r="IJ181" i="24"/>
  <c r="II181" i="24"/>
  <c r="IH181" i="24"/>
  <c r="IG181" i="24"/>
  <c r="IF181" i="24"/>
  <c r="IE181" i="24"/>
  <c r="ID181" i="24"/>
  <c r="IC181" i="24"/>
  <c r="IB181" i="24"/>
  <c r="IA181" i="24"/>
  <c r="HZ181" i="24"/>
  <c r="HY181" i="24"/>
  <c r="HX181" i="24"/>
  <c r="HW181" i="24"/>
  <c r="HV181" i="24"/>
  <c r="HU181" i="24"/>
  <c r="HT181" i="24"/>
  <c r="HS181" i="24"/>
  <c r="HR181" i="24"/>
  <c r="HQ181" i="24"/>
  <c r="HP181" i="24"/>
  <c r="HO181" i="24"/>
  <c r="HN181" i="24"/>
  <c r="HM181" i="24"/>
  <c r="HL181" i="24"/>
  <c r="HK181" i="24"/>
  <c r="HJ181" i="24"/>
  <c r="DJ181" i="24"/>
  <c r="DL181" i="24" s="1"/>
  <c r="IO180" i="24"/>
  <c r="IN180" i="24"/>
  <c r="IM180" i="24"/>
  <c r="IL180" i="24"/>
  <c r="IK180" i="24"/>
  <c r="IJ180" i="24"/>
  <c r="II180" i="24"/>
  <c r="IH180" i="24"/>
  <c r="IG180" i="24"/>
  <c r="IF180" i="24"/>
  <c r="IE180" i="24"/>
  <c r="ID180" i="24"/>
  <c r="IC180" i="24"/>
  <c r="IB180" i="24"/>
  <c r="IA180" i="24"/>
  <c r="HZ180" i="24"/>
  <c r="HY180" i="24"/>
  <c r="HX180" i="24"/>
  <c r="HW180" i="24"/>
  <c r="HV180" i="24"/>
  <c r="HU180" i="24"/>
  <c r="HT180" i="24"/>
  <c r="HS180" i="24"/>
  <c r="HR180" i="24"/>
  <c r="HQ180" i="24"/>
  <c r="HP180" i="24"/>
  <c r="HO180" i="24"/>
  <c r="HN180" i="24"/>
  <c r="HM180" i="24"/>
  <c r="HL180" i="24"/>
  <c r="HK180" i="24"/>
  <c r="HJ180" i="24"/>
  <c r="DJ180" i="24"/>
  <c r="DL180" i="24" s="1"/>
  <c r="IO179" i="24"/>
  <c r="IN179" i="24"/>
  <c r="IM179" i="24"/>
  <c r="IL179" i="24"/>
  <c r="IK179" i="24"/>
  <c r="IJ179" i="24"/>
  <c r="II179" i="24"/>
  <c r="IH179" i="24"/>
  <c r="IG179" i="24"/>
  <c r="IF179" i="24"/>
  <c r="IE179" i="24"/>
  <c r="ID179" i="24"/>
  <c r="IC179" i="24"/>
  <c r="IB179" i="24"/>
  <c r="IA179" i="24"/>
  <c r="HZ179" i="24"/>
  <c r="HY179" i="24"/>
  <c r="HX179" i="24"/>
  <c r="HW179" i="24"/>
  <c r="HV179" i="24"/>
  <c r="HU179" i="24"/>
  <c r="HT179" i="24"/>
  <c r="HS179" i="24"/>
  <c r="HR179" i="24"/>
  <c r="HQ179" i="24"/>
  <c r="HP179" i="24"/>
  <c r="HO179" i="24"/>
  <c r="HN179" i="24"/>
  <c r="HM179" i="24"/>
  <c r="HL179" i="24"/>
  <c r="HK179" i="24"/>
  <c r="HJ179" i="24"/>
  <c r="DJ179" i="24"/>
  <c r="DL179" i="24" s="1"/>
  <c r="IO178" i="24"/>
  <c r="IN178" i="24"/>
  <c r="IM178" i="24"/>
  <c r="IL178" i="24"/>
  <c r="IK178" i="24"/>
  <c r="IJ178" i="24"/>
  <c r="II178" i="24"/>
  <c r="IH178" i="24"/>
  <c r="IG178" i="24"/>
  <c r="IF178" i="24"/>
  <c r="IE178" i="24"/>
  <c r="ID178" i="24"/>
  <c r="IC178" i="24"/>
  <c r="IB178" i="24"/>
  <c r="IA178" i="24"/>
  <c r="HZ178" i="24"/>
  <c r="HY178" i="24"/>
  <c r="HX178" i="24"/>
  <c r="HW178" i="24"/>
  <c r="HV178" i="24"/>
  <c r="HU178" i="24"/>
  <c r="HT178" i="24"/>
  <c r="HS178" i="24"/>
  <c r="HR178" i="24"/>
  <c r="HQ178" i="24"/>
  <c r="HP178" i="24"/>
  <c r="HO178" i="24"/>
  <c r="HN178" i="24"/>
  <c r="HM178" i="24"/>
  <c r="HL178" i="24"/>
  <c r="HK178" i="24"/>
  <c r="HJ178" i="24"/>
  <c r="DJ178" i="24"/>
  <c r="DL178" i="24" s="1"/>
  <c r="IO177" i="24"/>
  <c r="IN177" i="24"/>
  <c r="IM177" i="24"/>
  <c r="IL177" i="24"/>
  <c r="IK177" i="24"/>
  <c r="IJ177" i="24"/>
  <c r="II177" i="24"/>
  <c r="IH177" i="24"/>
  <c r="IG177" i="24"/>
  <c r="IF177" i="24"/>
  <c r="IE177" i="24"/>
  <c r="ID177" i="24"/>
  <c r="IC177" i="24"/>
  <c r="IB177" i="24"/>
  <c r="IA177" i="24"/>
  <c r="HZ177" i="24"/>
  <c r="HY177" i="24"/>
  <c r="HX177" i="24"/>
  <c r="HW177" i="24"/>
  <c r="HV177" i="24"/>
  <c r="HU177" i="24"/>
  <c r="HT177" i="24"/>
  <c r="HS177" i="24"/>
  <c r="HR177" i="24"/>
  <c r="HQ177" i="24"/>
  <c r="HP177" i="24"/>
  <c r="HO177" i="24"/>
  <c r="HN177" i="24"/>
  <c r="HM177" i="24"/>
  <c r="HL177" i="24"/>
  <c r="HK177" i="24"/>
  <c r="HJ177" i="24"/>
  <c r="DJ177" i="24"/>
  <c r="DL177" i="24" s="1"/>
  <c r="IO176" i="24"/>
  <c r="IN176" i="24"/>
  <c r="IM176" i="24"/>
  <c r="IL176" i="24"/>
  <c r="IK176" i="24"/>
  <c r="IJ176" i="24"/>
  <c r="II176" i="24"/>
  <c r="IH176" i="24"/>
  <c r="IG176" i="24"/>
  <c r="IF176" i="24"/>
  <c r="IE176" i="24"/>
  <c r="ID176" i="24"/>
  <c r="IC176" i="24"/>
  <c r="IB176" i="24"/>
  <c r="IA176" i="24"/>
  <c r="HZ176" i="24"/>
  <c r="HY176" i="24"/>
  <c r="HX176" i="24"/>
  <c r="HW176" i="24"/>
  <c r="HV176" i="24"/>
  <c r="HU176" i="24"/>
  <c r="HT176" i="24"/>
  <c r="HS176" i="24"/>
  <c r="HR176" i="24"/>
  <c r="HQ176" i="24"/>
  <c r="HP176" i="24"/>
  <c r="HO176" i="24"/>
  <c r="HN176" i="24"/>
  <c r="HM176" i="24"/>
  <c r="HL176" i="24"/>
  <c r="HK176" i="24"/>
  <c r="HJ176" i="24"/>
  <c r="DJ176" i="24"/>
  <c r="DL176" i="24" s="1"/>
  <c r="IO175" i="24"/>
  <c r="IN175" i="24"/>
  <c r="IM175" i="24"/>
  <c r="IL175" i="24"/>
  <c r="IK175" i="24"/>
  <c r="IJ175" i="24"/>
  <c r="II175" i="24"/>
  <c r="IH175" i="24"/>
  <c r="IG175" i="24"/>
  <c r="IF175" i="24"/>
  <c r="IE175" i="24"/>
  <c r="ID175" i="24"/>
  <c r="IC175" i="24"/>
  <c r="IB175" i="24"/>
  <c r="IA175" i="24"/>
  <c r="HZ175" i="24"/>
  <c r="HY175" i="24"/>
  <c r="HX175" i="24"/>
  <c r="HW175" i="24"/>
  <c r="HV175" i="24"/>
  <c r="HU175" i="24"/>
  <c r="HT175" i="24"/>
  <c r="HS175" i="24"/>
  <c r="HR175" i="24"/>
  <c r="HQ175" i="24"/>
  <c r="HP175" i="24"/>
  <c r="HO175" i="24"/>
  <c r="HN175" i="24"/>
  <c r="HM175" i="24"/>
  <c r="HL175" i="24"/>
  <c r="HK175" i="24"/>
  <c r="HJ175" i="24"/>
  <c r="DJ175" i="24"/>
  <c r="DL175" i="24" s="1"/>
  <c r="IO174" i="24"/>
  <c r="IN174" i="24"/>
  <c r="IM174" i="24"/>
  <c r="IL174" i="24"/>
  <c r="IK174" i="24"/>
  <c r="IJ174" i="24"/>
  <c r="II174" i="24"/>
  <c r="IH174" i="24"/>
  <c r="IG174" i="24"/>
  <c r="IF174" i="24"/>
  <c r="IE174" i="24"/>
  <c r="ID174" i="24"/>
  <c r="IC174" i="24"/>
  <c r="IB174" i="24"/>
  <c r="IA174" i="24"/>
  <c r="HZ174" i="24"/>
  <c r="HY174" i="24"/>
  <c r="HX174" i="24"/>
  <c r="HW174" i="24"/>
  <c r="HV174" i="24"/>
  <c r="HU174" i="24"/>
  <c r="HT174" i="24"/>
  <c r="HS174" i="24"/>
  <c r="HR174" i="24"/>
  <c r="HQ174" i="24"/>
  <c r="HP174" i="24"/>
  <c r="HO174" i="24"/>
  <c r="HN174" i="24"/>
  <c r="HM174" i="24"/>
  <c r="HL174" i="24"/>
  <c r="HK174" i="24"/>
  <c r="HJ174" i="24"/>
  <c r="DJ174" i="24"/>
  <c r="DL174" i="24" s="1"/>
  <c r="IO173" i="24"/>
  <c r="IN173" i="24"/>
  <c r="IM173" i="24"/>
  <c r="IL173" i="24"/>
  <c r="IK173" i="24"/>
  <c r="IJ173" i="24"/>
  <c r="II173" i="24"/>
  <c r="IH173" i="24"/>
  <c r="IG173" i="24"/>
  <c r="IF173" i="24"/>
  <c r="IE173" i="24"/>
  <c r="ID173" i="24"/>
  <c r="IC173" i="24"/>
  <c r="IB173" i="24"/>
  <c r="IA173" i="24"/>
  <c r="HZ173" i="24"/>
  <c r="HY173" i="24"/>
  <c r="HX173" i="24"/>
  <c r="HW173" i="24"/>
  <c r="HV173" i="24"/>
  <c r="HU173" i="24"/>
  <c r="HT173" i="24"/>
  <c r="HS173" i="24"/>
  <c r="HR173" i="24"/>
  <c r="HQ173" i="24"/>
  <c r="HP173" i="24"/>
  <c r="HO173" i="24"/>
  <c r="HN173" i="24"/>
  <c r="HM173" i="24"/>
  <c r="HL173" i="24"/>
  <c r="HK173" i="24"/>
  <c r="HJ173" i="24"/>
  <c r="DJ173" i="24"/>
  <c r="DL173" i="24" s="1"/>
  <c r="IO172" i="24"/>
  <c r="IN172" i="24"/>
  <c r="IM172" i="24"/>
  <c r="IL172" i="24"/>
  <c r="IK172" i="24"/>
  <c r="IJ172" i="24"/>
  <c r="II172" i="24"/>
  <c r="IH172" i="24"/>
  <c r="IG172" i="24"/>
  <c r="IF172" i="24"/>
  <c r="IE172" i="24"/>
  <c r="ID172" i="24"/>
  <c r="IC172" i="24"/>
  <c r="IB172" i="24"/>
  <c r="IA172" i="24"/>
  <c r="HZ172" i="24"/>
  <c r="HY172" i="24"/>
  <c r="HX172" i="24"/>
  <c r="HW172" i="24"/>
  <c r="HV172" i="24"/>
  <c r="HU172" i="24"/>
  <c r="HT172" i="24"/>
  <c r="HS172" i="24"/>
  <c r="HR172" i="24"/>
  <c r="HQ172" i="24"/>
  <c r="HP172" i="24"/>
  <c r="HO172" i="24"/>
  <c r="HN172" i="24"/>
  <c r="HM172" i="24"/>
  <c r="HL172" i="24"/>
  <c r="HK172" i="24"/>
  <c r="HJ172" i="24"/>
  <c r="DJ172" i="24"/>
  <c r="DL172" i="24" s="1"/>
  <c r="IO171" i="24"/>
  <c r="IN171" i="24"/>
  <c r="IM171" i="24"/>
  <c r="IL171" i="24"/>
  <c r="IK171" i="24"/>
  <c r="IJ171" i="24"/>
  <c r="II171" i="24"/>
  <c r="IH171" i="24"/>
  <c r="IG171" i="24"/>
  <c r="IF171" i="24"/>
  <c r="IE171" i="24"/>
  <c r="ID171" i="24"/>
  <c r="IC171" i="24"/>
  <c r="IB171" i="24"/>
  <c r="IA171" i="24"/>
  <c r="HZ171" i="24"/>
  <c r="HY171" i="24"/>
  <c r="HX171" i="24"/>
  <c r="HW171" i="24"/>
  <c r="HV171" i="24"/>
  <c r="HU171" i="24"/>
  <c r="HT171" i="24"/>
  <c r="HS171" i="24"/>
  <c r="HR171" i="24"/>
  <c r="HQ171" i="24"/>
  <c r="HP171" i="24"/>
  <c r="HO171" i="24"/>
  <c r="HN171" i="24"/>
  <c r="HM171" i="24"/>
  <c r="HL171" i="24"/>
  <c r="HK171" i="24"/>
  <c r="HJ171" i="24"/>
  <c r="DJ171" i="24"/>
  <c r="DL171" i="24" s="1"/>
  <c r="IO170" i="24"/>
  <c r="IN170" i="24"/>
  <c r="IM170" i="24"/>
  <c r="IL170" i="24"/>
  <c r="IK170" i="24"/>
  <c r="IJ170" i="24"/>
  <c r="II170" i="24"/>
  <c r="IH170" i="24"/>
  <c r="IG170" i="24"/>
  <c r="IF170" i="24"/>
  <c r="IE170" i="24"/>
  <c r="ID170" i="24"/>
  <c r="IC170" i="24"/>
  <c r="IB170" i="24"/>
  <c r="IA170" i="24"/>
  <c r="HZ170" i="24"/>
  <c r="HY170" i="24"/>
  <c r="HX170" i="24"/>
  <c r="HW170" i="24"/>
  <c r="HV170" i="24"/>
  <c r="HU170" i="24"/>
  <c r="HT170" i="24"/>
  <c r="HS170" i="24"/>
  <c r="HR170" i="24"/>
  <c r="HQ170" i="24"/>
  <c r="HP170" i="24"/>
  <c r="HO170" i="24"/>
  <c r="HN170" i="24"/>
  <c r="HM170" i="24"/>
  <c r="HL170" i="24"/>
  <c r="HK170" i="24"/>
  <c r="HJ170" i="24"/>
  <c r="DJ170" i="24"/>
  <c r="DL170" i="24" s="1"/>
  <c r="IO169" i="24"/>
  <c r="IN169" i="24"/>
  <c r="IM169" i="24"/>
  <c r="IL169" i="24"/>
  <c r="IK169" i="24"/>
  <c r="IJ169" i="24"/>
  <c r="II169" i="24"/>
  <c r="IH169" i="24"/>
  <c r="IG169" i="24"/>
  <c r="IF169" i="24"/>
  <c r="IE169" i="24"/>
  <c r="ID169" i="24"/>
  <c r="IC169" i="24"/>
  <c r="IB169" i="24"/>
  <c r="IA169" i="24"/>
  <c r="HZ169" i="24"/>
  <c r="HY169" i="24"/>
  <c r="HX169" i="24"/>
  <c r="HW169" i="24"/>
  <c r="HV169" i="24"/>
  <c r="HU169" i="24"/>
  <c r="HT169" i="24"/>
  <c r="HS169" i="24"/>
  <c r="HR169" i="24"/>
  <c r="HQ169" i="24"/>
  <c r="HP169" i="24"/>
  <c r="HO169" i="24"/>
  <c r="HN169" i="24"/>
  <c r="HM169" i="24"/>
  <c r="HL169" i="24"/>
  <c r="HK169" i="24"/>
  <c r="HJ169" i="24"/>
  <c r="DJ169" i="24"/>
  <c r="DL169" i="24" s="1"/>
  <c r="IO168" i="24"/>
  <c r="IN168" i="24"/>
  <c r="IM168" i="24"/>
  <c r="IL168" i="24"/>
  <c r="IK168" i="24"/>
  <c r="IJ168" i="24"/>
  <c r="II168" i="24"/>
  <c r="IH168" i="24"/>
  <c r="IG168" i="24"/>
  <c r="IF168" i="24"/>
  <c r="IE168" i="24"/>
  <c r="ID168" i="24"/>
  <c r="IC168" i="24"/>
  <c r="IB168" i="24"/>
  <c r="IA168" i="24"/>
  <c r="HZ168" i="24"/>
  <c r="HY168" i="24"/>
  <c r="HX168" i="24"/>
  <c r="HW168" i="24"/>
  <c r="HV168" i="24"/>
  <c r="HU168" i="24"/>
  <c r="HT168" i="24"/>
  <c r="HS168" i="24"/>
  <c r="HR168" i="24"/>
  <c r="HQ168" i="24"/>
  <c r="HP168" i="24"/>
  <c r="HO168" i="24"/>
  <c r="HN168" i="24"/>
  <c r="HM168" i="24"/>
  <c r="HL168" i="24"/>
  <c r="HK168" i="24"/>
  <c r="HJ168" i="24"/>
  <c r="DJ168" i="24"/>
  <c r="DL168" i="24" s="1"/>
  <c r="IO167" i="24"/>
  <c r="IN167" i="24"/>
  <c r="IM167" i="24"/>
  <c r="IL167" i="24"/>
  <c r="IK167" i="24"/>
  <c r="IJ167" i="24"/>
  <c r="II167" i="24"/>
  <c r="IH167" i="24"/>
  <c r="IG167" i="24"/>
  <c r="IF167" i="24"/>
  <c r="IE167" i="24"/>
  <c r="ID167" i="24"/>
  <c r="IC167" i="24"/>
  <c r="IB167" i="24"/>
  <c r="IA167" i="24"/>
  <c r="HZ167" i="24"/>
  <c r="HY167" i="24"/>
  <c r="HX167" i="24"/>
  <c r="HW167" i="24"/>
  <c r="HV167" i="24"/>
  <c r="HU167" i="24"/>
  <c r="HT167" i="24"/>
  <c r="HS167" i="24"/>
  <c r="HR167" i="24"/>
  <c r="HQ167" i="24"/>
  <c r="HP167" i="24"/>
  <c r="HO167" i="24"/>
  <c r="HN167" i="24"/>
  <c r="HM167" i="24"/>
  <c r="HL167" i="24"/>
  <c r="HK167" i="24"/>
  <c r="HJ167" i="24"/>
  <c r="DJ167" i="24"/>
  <c r="DL167" i="24" s="1"/>
  <c r="IO166" i="24"/>
  <c r="IN166" i="24"/>
  <c r="IM166" i="24"/>
  <c r="IL166" i="24"/>
  <c r="IK166" i="24"/>
  <c r="IJ166" i="24"/>
  <c r="II166" i="24"/>
  <c r="IH166" i="24"/>
  <c r="IG166" i="24"/>
  <c r="IF166" i="24"/>
  <c r="IE166" i="24"/>
  <c r="ID166" i="24"/>
  <c r="IC166" i="24"/>
  <c r="IB166" i="24"/>
  <c r="IA166" i="24"/>
  <c r="HZ166" i="24"/>
  <c r="HY166" i="24"/>
  <c r="HX166" i="24"/>
  <c r="HW166" i="24"/>
  <c r="HV166" i="24"/>
  <c r="HU166" i="24"/>
  <c r="HT166" i="24"/>
  <c r="HS166" i="24"/>
  <c r="HR166" i="24"/>
  <c r="HQ166" i="24"/>
  <c r="HP166" i="24"/>
  <c r="HO166" i="24"/>
  <c r="HN166" i="24"/>
  <c r="HM166" i="24"/>
  <c r="HL166" i="24"/>
  <c r="HK166" i="24"/>
  <c r="HJ166" i="24"/>
  <c r="DJ166" i="24"/>
  <c r="DL166" i="24" s="1"/>
  <c r="IO165" i="24"/>
  <c r="IN165" i="24"/>
  <c r="IM165" i="24"/>
  <c r="IL165" i="24"/>
  <c r="IK165" i="24"/>
  <c r="IJ165" i="24"/>
  <c r="II165" i="24"/>
  <c r="IH165" i="24"/>
  <c r="IG165" i="24"/>
  <c r="IF165" i="24"/>
  <c r="IE165" i="24"/>
  <c r="ID165" i="24"/>
  <c r="IC165" i="24"/>
  <c r="IB165" i="24"/>
  <c r="IA165" i="24"/>
  <c r="HZ165" i="24"/>
  <c r="HY165" i="24"/>
  <c r="HX165" i="24"/>
  <c r="HW165" i="24"/>
  <c r="HV165" i="24"/>
  <c r="HU165" i="24"/>
  <c r="HT165" i="24"/>
  <c r="HS165" i="24"/>
  <c r="HR165" i="24"/>
  <c r="HQ165" i="24"/>
  <c r="HP165" i="24"/>
  <c r="HO165" i="24"/>
  <c r="HN165" i="24"/>
  <c r="HM165" i="24"/>
  <c r="HL165" i="24"/>
  <c r="HK165" i="24"/>
  <c r="HJ165" i="24"/>
  <c r="DJ165" i="24"/>
  <c r="DL165" i="24" s="1"/>
  <c r="IO164" i="24"/>
  <c r="IN164" i="24"/>
  <c r="IM164" i="24"/>
  <c r="IL164" i="24"/>
  <c r="IK164" i="24"/>
  <c r="IJ164" i="24"/>
  <c r="II164" i="24"/>
  <c r="IH164" i="24"/>
  <c r="IG164" i="24"/>
  <c r="IF164" i="24"/>
  <c r="IE164" i="24"/>
  <c r="ID164" i="24"/>
  <c r="IC164" i="24"/>
  <c r="IB164" i="24"/>
  <c r="IA164" i="24"/>
  <c r="HZ164" i="24"/>
  <c r="HY164" i="24"/>
  <c r="HX164" i="24"/>
  <c r="HW164" i="24"/>
  <c r="HV164" i="24"/>
  <c r="HU164" i="24"/>
  <c r="HT164" i="24"/>
  <c r="HS164" i="24"/>
  <c r="HR164" i="24"/>
  <c r="HQ164" i="24"/>
  <c r="HP164" i="24"/>
  <c r="HO164" i="24"/>
  <c r="HN164" i="24"/>
  <c r="HM164" i="24"/>
  <c r="HL164" i="24"/>
  <c r="HK164" i="24"/>
  <c r="HJ164" i="24"/>
  <c r="DJ164" i="24"/>
  <c r="DL164" i="24" s="1"/>
  <c r="IO163" i="24"/>
  <c r="IN163" i="24"/>
  <c r="IM163" i="24"/>
  <c r="IL163" i="24"/>
  <c r="IK163" i="24"/>
  <c r="IJ163" i="24"/>
  <c r="II163" i="24"/>
  <c r="IH163" i="24"/>
  <c r="IG163" i="24"/>
  <c r="IF163" i="24"/>
  <c r="IE163" i="24"/>
  <c r="ID163" i="24"/>
  <c r="IC163" i="24"/>
  <c r="IB163" i="24"/>
  <c r="IA163" i="24"/>
  <c r="HZ163" i="24"/>
  <c r="HY163" i="24"/>
  <c r="HX163" i="24"/>
  <c r="HW163" i="24"/>
  <c r="HV163" i="24"/>
  <c r="HU163" i="24"/>
  <c r="HT163" i="24"/>
  <c r="HS163" i="24"/>
  <c r="HR163" i="24"/>
  <c r="HQ163" i="24"/>
  <c r="HP163" i="24"/>
  <c r="HO163" i="24"/>
  <c r="HN163" i="24"/>
  <c r="HM163" i="24"/>
  <c r="HL163" i="24"/>
  <c r="HK163" i="24"/>
  <c r="HJ163" i="24"/>
  <c r="DJ163" i="24"/>
  <c r="DL163" i="24" s="1"/>
  <c r="IO162" i="24"/>
  <c r="IN162" i="24"/>
  <c r="IM162" i="24"/>
  <c r="IL162" i="24"/>
  <c r="IK162" i="24"/>
  <c r="IJ162" i="24"/>
  <c r="II162" i="24"/>
  <c r="IH162" i="24"/>
  <c r="IG162" i="24"/>
  <c r="IF162" i="24"/>
  <c r="IE162" i="24"/>
  <c r="ID162" i="24"/>
  <c r="IC162" i="24"/>
  <c r="IB162" i="24"/>
  <c r="IA162" i="24"/>
  <c r="HZ162" i="24"/>
  <c r="HY162" i="24"/>
  <c r="HX162" i="24"/>
  <c r="HW162" i="24"/>
  <c r="HV162" i="24"/>
  <c r="HU162" i="24"/>
  <c r="HT162" i="24"/>
  <c r="HS162" i="24"/>
  <c r="HR162" i="24"/>
  <c r="HQ162" i="24"/>
  <c r="HP162" i="24"/>
  <c r="HO162" i="24"/>
  <c r="HN162" i="24"/>
  <c r="HM162" i="24"/>
  <c r="HL162" i="24"/>
  <c r="HK162" i="24"/>
  <c r="HJ162" i="24"/>
  <c r="DJ162" i="24"/>
  <c r="DL162" i="24" s="1"/>
  <c r="IO161" i="24"/>
  <c r="IN161" i="24"/>
  <c r="IM161" i="24"/>
  <c r="IL161" i="24"/>
  <c r="IK161" i="24"/>
  <c r="IJ161" i="24"/>
  <c r="II161" i="24"/>
  <c r="IH161" i="24"/>
  <c r="IG161" i="24"/>
  <c r="IF161" i="24"/>
  <c r="IE161" i="24"/>
  <c r="ID161" i="24"/>
  <c r="IC161" i="24"/>
  <c r="IB161" i="24"/>
  <c r="IA161" i="24"/>
  <c r="HZ161" i="24"/>
  <c r="HY161" i="24"/>
  <c r="HX161" i="24"/>
  <c r="HW161" i="24"/>
  <c r="HV161" i="24"/>
  <c r="HU161" i="24"/>
  <c r="HT161" i="24"/>
  <c r="HS161" i="24"/>
  <c r="HR161" i="24"/>
  <c r="HQ161" i="24"/>
  <c r="HP161" i="24"/>
  <c r="HO161" i="24"/>
  <c r="HN161" i="24"/>
  <c r="HM161" i="24"/>
  <c r="HL161" i="24"/>
  <c r="HK161" i="24"/>
  <c r="HJ161" i="24"/>
  <c r="DJ161" i="24"/>
  <c r="DL161" i="24" s="1"/>
  <c r="IO160" i="24"/>
  <c r="IN160" i="24"/>
  <c r="IM160" i="24"/>
  <c r="IL160" i="24"/>
  <c r="IK160" i="24"/>
  <c r="IJ160" i="24"/>
  <c r="II160" i="24"/>
  <c r="IH160" i="24"/>
  <c r="IG160" i="24"/>
  <c r="IF160" i="24"/>
  <c r="IE160" i="24"/>
  <c r="ID160" i="24"/>
  <c r="IC160" i="24"/>
  <c r="IB160" i="24"/>
  <c r="IA160" i="24"/>
  <c r="HZ160" i="24"/>
  <c r="HY160" i="24"/>
  <c r="HX160" i="24"/>
  <c r="HW160" i="24"/>
  <c r="HV160" i="24"/>
  <c r="HU160" i="24"/>
  <c r="HT160" i="24"/>
  <c r="HS160" i="24"/>
  <c r="HR160" i="24"/>
  <c r="HQ160" i="24"/>
  <c r="HP160" i="24"/>
  <c r="HO160" i="24"/>
  <c r="HN160" i="24"/>
  <c r="HM160" i="24"/>
  <c r="HL160" i="24"/>
  <c r="HK160" i="24"/>
  <c r="HJ160" i="24"/>
  <c r="DJ160" i="24"/>
  <c r="DL160" i="24" s="1"/>
  <c r="IO159" i="24"/>
  <c r="IN159" i="24"/>
  <c r="IM159" i="24"/>
  <c r="IL159" i="24"/>
  <c r="IK159" i="24"/>
  <c r="IJ159" i="24"/>
  <c r="II159" i="24"/>
  <c r="IH159" i="24"/>
  <c r="IG159" i="24"/>
  <c r="IF159" i="24"/>
  <c r="IE159" i="24"/>
  <c r="ID159" i="24"/>
  <c r="IC159" i="24"/>
  <c r="IB159" i="24"/>
  <c r="IA159" i="24"/>
  <c r="HZ159" i="24"/>
  <c r="HY159" i="24"/>
  <c r="HX159" i="24"/>
  <c r="HW159" i="24"/>
  <c r="HV159" i="24"/>
  <c r="HU159" i="24"/>
  <c r="HT159" i="24"/>
  <c r="HS159" i="24"/>
  <c r="HR159" i="24"/>
  <c r="HQ159" i="24"/>
  <c r="HP159" i="24"/>
  <c r="HO159" i="24"/>
  <c r="HN159" i="24"/>
  <c r="HM159" i="24"/>
  <c r="HL159" i="24"/>
  <c r="HK159" i="24"/>
  <c r="HJ159" i="24"/>
  <c r="DJ159" i="24"/>
  <c r="DL159" i="24" s="1"/>
  <c r="IO158" i="24"/>
  <c r="IN158" i="24"/>
  <c r="IM158" i="24"/>
  <c r="IL158" i="24"/>
  <c r="IK158" i="24"/>
  <c r="IJ158" i="24"/>
  <c r="II158" i="24"/>
  <c r="IH158" i="24"/>
  <c r="IG158" i="24"/>
  <c r="IF158" i="24"/>
  <c r="IE158" i="24"/>
  <c r="ID158" i="24"/>
  <c r="IC158" i="24"/>
  <c r="IB158" i="24"/>
  <c r="IA158" i="24"/>
  <c r="HZ158" i="24"/>
  <c r="HY158" i="24"/>
  <c r="HX158" i="24"/>
  <c r="HW158" i="24"/>
  <c r="HV158" i="24"/>
  <c r="HU158" i="24"/>
  <c r="HT158" i="24"/>
  <c r="HS158" i="24"/>
  <c r="HR158" i="24"/>
  <c r="HQ158" i="24"/>
  <c r="HP158" i="24"/>
  <c r="HO158" i="24"/>
  <c r="HN158" i="24"/>
  <c r="HM158" i="24"/>
  <c r="HL158" i="24"/>
  <c r="HK158" i="24"/>
  <c r="HJ158" i="24"/>
  <c r="DJ158" i="24"/>
  <c r="DL158" i="24" s="1"/>
  <c r="IO157" i="24"/>
  <c r="IN157" i="24"/>
  <c r="IM157" i="24"/>
  <c r="IL157" i="24"/>
  <c r="IK157" i="24"/>
  <c r="IJ157" i="24"/>
  <c r="II157" i="24"/>
  <c r="IH157" i="24"/>
  <c r="IG157" i="24"/>
  <c r="IF157" i="24"/>
  <c r="IE157" i="24"/>
  <c r="ID157" i="24"/>
  <c r="IC157" i="24"/>
  <c r="IB157" i="24"/>
  <c r="IA157" i="24"/>
  <c r="HZ157" i="24"/>
  <c r="HY157" i="24"/>
  <c r="HX157" i="24"/>
  <c r="HW157" i="24"/>
  <c r="HV157" i="24"/>
  <c r="HU157" i="24"/>
  <c r="HT157" i="24"/>
  <c r="HS157" i="24"/>
  <c r="HR157" i="24"/>
  <c r="HQ157" i="24"/>
  <c r="HP157" i="24"/>
  <c r="HO157" i="24"/>
  <c r="HN157" i="24"/>
  <c r="HM157" i="24"/>
  <c r="HL157" i="24"/>
  <c r="HK157" i="24"/>
  <c r="HJ157" i="24"/>
  <c r="DJ157" i="24"/>
  <c r="DL157" i="24" s="1"/>
  <c r="IO156" i="24"/>
  <c r="IN156" i="24"/>
  <c r="IM156" i="24"/>
  <c r="IL156" i="24"/>
  <c r="IK156" i="24"/>
  <c r="IJ156" i="24"/>
  <c r="II156" i="24"/>
  <c r="IH156" i="24"/>
  <c r="IG156" i="24"/>
  <c r="IF156" i="24"/>
  <c r="IE156" i="24"/>
  <c r="ID156" i="24"/>
  <c r="IC156" i="24"/>
  <c r="IB156" i="24"/>
  <c r="IA156" i="24"/>
  <c r="HZ156" i="24"/>
  <c r="HY156" i="24"/>
  <c r="HX156" i="24"/>
  <c r="HW156" i="24"/>
  <c r="HV156" i="24"/>
  <c r="HU156" i="24"/>
  <c r="HT156" i="24"/>
  <c r="HS156" i="24"/>
  <c r="HR156" i="24"/>
  <c r="HQ156" i="24"/>
  <c r="HP156" i="24"/>
  <c r="HO156" i="24"/>
  <c r="HN156" i="24"/>
  <c r="HM156" i="24"/>
  <c r="HL156" i="24"/>
  <c r="HK156" i="24"/>
  <c r="HJ156" i="24"/>
  <c r="DJ156" i="24"/>
  <c r="DL156" i="24" s="1"/>
  <c r="IO155" i="24"/>
  <c r="IN155" i="24"/>
  <c r="IM155" i="24"/>
  <c r="IL155" i="24"/>
  <c r="IK155" i="24"/>
  <c r="IJ155" i="24"/>
  <c r="II155" i="24"/>
  <c r="IH155" i="24"/>
  <c r="IG155" i="24"/>
  <c r="IF155" i="24"/>
  <c r="IE155" i="24"/>
  <c r="ID155" i="24"/>
  <c r="IC155" i="24"/>
  <c r="IB155" i="24"/>
  <c r="IA155" i="24"/>
  <c r="HZ155" i="24"/>
  <c r="HY155" i="24"/>
  <c r="HX155" i="24"/>
  <c r="HW155" i="24"/>
  <c r="HV155" i="24"/>
  <c r="HU155" i="24"/>
  <c r="HT155" i="24"/>
  <c r="HS155" i="24"/>
  <c r="HR155" i="24"/>
  <c r="HQ155" i="24"/>
  <c r="HP155" i="24"/>
  <c r="HO155" i="24"/>
  <c r="HN155" i="24"/>
  <c r="HM155" i="24"/>
  <c r="HL155" i="24"/>
  <c r="HK155" i="24"/>
  <c r="HJ155" i="24"/>
  <c r="DJ155" i="24"/>
  <c r="DL155" i="24" s="1"/>
  <c r="IO154" i="24"/>
  <c r="IN154" i="24"/>
  <c r="IM154" i="24"/>
  <c r="IL154" i="24"/>
  <c r="IK154" i="24"/>
  <c r="IJ154" i="24"/>
  <c r="II154" i="24"/>
  <c r="IH154" i="24"/>
  <c r="IG154" i="24"/>
  <c r="IF154" i="24"/>
  <c r="IE154" i="24"/>
  <c r="ID154" i="24"/>
  <c r="IC154" i="24"/>
  <c r="IB154" i="24"/>
  <c r="IA154" i="24"/>
  <c r="HZ154" i="24"/>
  <c r="HY154" i="24"/>
  <c r="HX154" i="24"/>
  <c r="HW154" i="24"/>
  <c r="HV154" i="24"/>
  <c r="HU154" i="24"/>
  <c r="HT154" i="24"/>
  <c r="HS154" i="24"/>
  <c r="HR154" i="24"/>
  <c r="HQ154" i="24"/>
  <c r="HP154" i="24"/>
  <c r="HO154" i="24"/>
  <c r="HN154" i="24"/>
  <c r="HM154" i="24"/>
  <c r="HL154" i="24"/>
  <c r="HK154" i="24"/>
  <c r="HJ154" i="24"/>
  <c r="DJ154" i="24"/>
  <c r="DL154" i="24" s="1"/>
  <c r="IO153" i="24"/>
  <c r="IN153" i="24"/>
  <c r="IM153" i="24"/>
  <c r="IL153" i="24"/>
  <c r="IK153" i="24"/>
  <c r="IJ153" i="24"/>
  <c r="II153" i="24"/>
  <c r="IH153" i="24"/>
  <c r="IG153" i="24"/>
  <c r="IF153" i="24"/>
  <c r="IE153" i="24"/>
  <c r="ID153" i="24"/>
  <c r="IC153" i="24"/>
  <c r="IB153" i="24"/>
  <c r="IA153" i="24"/>
  <c r="HZ153" i="24"/>
  <c r="HY153" i="24"/>
  <c r="HX153" i="24"/>
  <c r="HW153" i="24"/>
  <c r="HV153" i="24"/>
  <c r="HU153" i="24"/>
  <c r="HT153" i="24"/>
  <c r="HS153" i="24"/>
  <c r="HR153" i="24"/>
  <c r="HQ153" i="24"/>
  <c r="HP153" i="24"/>
  <c r="HO153" i="24"/>
  <c r="HN153" i="24"/>
  <c r="HM153" i="24"/>
  <c r="HL153" i="24"/>
  <c r="HK153" i="24"/>
  <c r="HJ153" i="24"/>
  <c r="DJ153" i="24"/>
  <c r="DL153" i="24" s="1"/>
  <c r="IO152" i="24"/>
  <c r="IN152" i="24"/>
  <c r="IM152" i="24"/>
  <c r="IL152" i="24"/>
  <c r="IK152" i="24"/>
  <c r="IJ152" i="24"/>
  <c r="II152" i="24"/>
  <c r="IH152" i="24"/>
  <c r="IG152" i="24"/>
  <c r="IF152" i="24"/>
  <c r="IE152" i="24"/>
  <c r="ID152" i="24"/>
  <c r="IC152" i="24"/>
  <c r="IB152" i="24"/>
  <c r="IA152" i="24"/>
  <c r="HZ152" i="24"/>
  <c r="HY152" i="24"/>
  <c r="HX152" i="24"/>
  <c r="HW152" i="24"/>
  <c r="HV152" i="24"/>
  <c r="HU152" i="24"/>
  <c r="HT152" i="24"/>
  <c r="HS152" i="24"/>
  <c r="HR152" i="24"/>
  <c r="HQ152" i="24"/>
  <c r="HP152" i="24"/>
  <c r="HO152" i="24"/>
  <c r="HN152" i="24"/>
  <c r="HM152" i="24"/>
  <c r="HL152" i="24"/>
  <c r="HK152" i="24"/>
  <c r="HJ152" i="24"/>
  <c r="DJ152" i="24"/>
  <c r="DL152" i="24" s="1"/>
  <c r="IO151" i="24"/>
  <c r="IN151" i="24"/>
  <c r="IM151" i="24"/>
  <c r="IL151" i="24"/>
  <c r="IK151" i="24"/>
  <c r="IJ151" i="24"/>
  <c r="II151" i="24"/>
  <c r="IH151" i="24"/>
  <c r="IG151" i="24"/>
  <c r="IF151" i="24"/>
  <c r="IE151" i="24"/>
  <c r="ID151" i="24"/>
  <c r="IC151" i="24"/>
  <c r="IB151" i="24"/>
  <c r="IA151" i="24"/>
  <c r="HZ151" i="24"/>
  <c r="HY151" i="24"/>
  <c r="HX151" i="24"/>
  <c r="HW151" i="24"/>
  <c r="HV151" i="24"/>
  <c r="HU151" i="24"/>
  <c r="HT151" i="24"/>
  <c r="HS151" i="24"/>
  <c r="HR151" i="24"/>
  <c r="HQ151" i="24"/>
  <c r="HP151" i="24"/>
  <c r="HO151" i="24"/>
  <c r="HN151" i="24"/>
  <c r="HM151" i="24"/>
  <c r="HL151" i="24"/>
  <c r="HK151" i="24"/>
  <c r="HJ151" i="24"/>
  <c r="DJ151" i="24"/>
  <c r="DL151" i="24" s="1"/>
  <c r="IO150" i="24"/>
  <c r="IN150" i="24"/>
  <c r="IM150" i="24"/>
  <c r="IL150" i="24"/>
  <c r="IK150" i="24"/>
  <c r="IJ150" i="24"/>
  <c r="II150" i="24"/>
  <c r="IH150" i="24"/>
  <c r="IG150" i="24"/>
  <c r="IF150" i="24"/>
  <c r="IE150" i="24"/>
  <c r="ID150" i="24"/>
  <c r="IC150" i="24"/>
  <c r="IB150" i="24"/>
  <c r="IA150" i="24"/>
  <c r="HZ150" i="24"/>
  <c r="HY150" i="24"/>
  <c r="HX150" i="24"/>
  <c r="HW150" i="24"/>
  <c r="HV150" i="24"/>
  <c r="HU150" i="24"/>
  <c r="HT150" i="24"/>
  <c r="HS150" i="24"/>
  <c r="HR150" i="24"/>
  <c r="HQ150" i="24"/>
  <c r="HP150" i="24"/>
  <c r="HO150" i="24"/>
  <c r="HN150" i="24"/>
  <c r="HM150" i="24"/>
  <c r="HL150" i="24"/>
  <c r="HK150" i="24"/>
  <c r="HJ150" i="24"/>
  <c r="DJ150" i="24"/>
  <c r="DL150" i="24" s="1"/>
  <c r="IO149" i="24"/>
  <c r="IN149" i="24"/>
  <c r="IM149" i="24"/>
  <c r="IL149" i="24"/>
  <c r="IK149" i="24"/>
  <c r="IJ149" i="24"/>
  <c r="II149" i="24"/>
  <c r="IH149" i="24"/>
  <c r="IG149" i="24"/>
  <c r="IF149" i="24"/>
  <c r="IE149" i="24"/>
  <c r="ID149" i="24"/>
  <c r="IC149" i="24"/>
  <c r="IB149" i="24"/>
  <c r="IA149" i="24"/>
  <c r="HZ149" i="24"/>
  <c r="HY149" i="24"/>
  <c r="HX149" i="24"/>
  <c r="HW149" i="24"/>
  <c r="HV149" i="24"/>
  <c r="HU149" i="24"/>
  <c r="HT149" i="24"/>
  <c r="HS149" i="24"/>
  <c r="HR149" i="24"/>
  <c r="HQ149" i="24"/>
  <c r="HP149" i="24"/>
  <c r="HO149" i="24"/>
  <c r="HN149" i="24"/>
  <c r="HM149" i="24"/>
  <c r="HL149" i="24"/>
  <c r="HK149" i="24"/>
  <c r="HJ149" i="24"/>
  <c r="DJ149" i="24"/>
  <c r="DL149" i="24" s="1"/>
  <c r="IO148" i="24"/>
  <c r="IN148" i="24"/>
  <c r="IM148" i="24"/>
  <c r="IL148" i="24"/>
  <c r="IK148" i="24"/>
  <c r="IJ148" i="24"/>
  <c r="II148" i="24"/>
  <c r="IH148" i="24"/>
  <c r="IG148" i="24"/>
  <c r="IF148" i="24"/>
  <c r="IE148" i="24"/>
  <c r="ID148" i="24"/>
  <c r="IC148" i="24"/>
  <c r="IB148" i="24"/>
  <c r="IA148" i="24"/>
  <c r="HZ148" i="24"/>
  <c r="HY148" i="24"/>
  <c r="HX148" i="24"/>
  <c r="HW148" i="24"/>
  <c r="HV148" i="24"/>
  <c r="HU148" i="24"/>
  <c r="HT148" i="24"/>
  <c r="HS148" i="24"/>
  <c r="HR148" i="24"/>
  <c r="HQ148" i="24"/>
  <c r="HP148" i="24"/>
  <c r="HO148" i="24"/>
  <c r="HN148" i="24"/>
  <c r="HM148" i="24"/>
  <c r="HL148" i="24"/>
  <c r="HK148" i="24"/>
  <c r="HJ148" i="24"/>
  <c r="DJ148" i="24"/>
  <c r="DL148" i="24" s="1"/>
  <c r="IO147" i="24"/>
  <c r="IN147" i="24"/>
  <c r="IM147" i="24"/>
  <c r="IL147" i="24"/>
  <c r="IK147" i="24"/>
  <c r="IJ147" i="24"/>
  <c r="II147" i="24"/>
  <c r="IH147" i="24"/>
  <c r="IG147" i="24"/>
  <c r="IF147" i="24"/>
  <c r="IE147" i="24"/>
  <c r="ID147" i="24"/>
  <c r="IC147" i="24"/>
  <c r="IB147" i="24"/>
  <c r="IA147" i="24"/>
  <c r="HZ147" i="24"/>
  <c r="HY147" i="24"/>
  <c r="HX147" i="24"/>
  <c r="HW147" i="24"/>
  <c r="HV147" i="24"/>
  <c r="HU147" i="24"/>
  <c r="HT147" i="24"/>
  <c r="HS147" i="24"/>
  <c r="HR147" i="24"/>
  <c r="HQ147" i="24"/>
  <c r="HP147" i="24"/>
  <c r="HO147" i="24"/>
  <c r="HN147" i="24"/>
  <c r="HM147" i="24"/>
  <c r="HL147" i="24"/>
  <c r="HK147" i="24"/>
  <c r="HJ147" i="24"/>
  <c r="DJ147" i="24"/>
  <c r="DL147" i="24" s="1"/>
  <c r="IO146" i="24"/>
  <c r="IN146" i="24"/>
  <c r="IM146" i="24"/>
  <c r="IL146" i="24"/>
  <c r="IK146" i="24"/>
  <c r="IJ146" i="24"/>
  <c r="II146" i="24"/>
  <c r="IH146" i="24"/>
  <c r="IG146" i="24"/>
  <c r="IF146" i="24"/>
  <c r="IE146" i="24"/>
  <c r="ID146" i="24"/>
  <c r="IC146" i="24"/>
  <c r="IB146" i="24"/>
  <c r="IA146" i="24"/>
  <c r="HZ146" i="24"/>
  <c r="HY146" i="24"/>
  <c r="HX146" i="24"/>
  <c r="HW146" i="24"/>
  <c r="HV146" i="24"/>
  <c r="HU146" i="24"/>
  <c r="HT146" i="24"/>
  <c r="HS146" i="24"/>
  <c r="HR146" i="24"/>
  <c r="HQ146" i="24"/>
  <c r="HP146" i="24"/>
  <c r="HO146" i="24"/>
  <c r="HN146" i="24"/>
  <c r="HM146" i="24"/>
  <c r="HL146" i="24"/>
  <c r="HK146" i="24"/>
  <c r="HJ146" i="24"/>
  <c r="DJ146" i="24"/>
  <c r="DL146" i="24" s="1"/>
  <c r="IO145" i="24"/>
  <c r="IN145" i="24"/>
  <c r="IM145" i="24"/>
  <c r="IL145" i="24"/>
  <c r="IK145" i="24"/>
  <c r="IJ145" i="24"/>
  <c r="II145" i="24"/>
  <c r="IH145" i="24"/>
  <c r="IG145" i="24"/>
  <c r="IF145" i="24"/>
  <c r="IE145" i="24"/>
  <c r="ID145" i="24"/>
  <c r="IC145" i="24"/>
  <c r="IB145" i="24"/>
  <c r="IA145" i="24"/>
  <c r="HZ145" i="24"/>
  <c r="HY145" i="24"/>
  <c r="HX145" i="24"/>
  <c r="HW145" i="24"/>
  <c r="HV145" i="24"/>
  <c r="HU145" i="24"/>
  <c r="HT145" i="24"/>
  <c r="HS145" i="24"/>
  <c r="HR145" i="24"/>
  <c r="HQ145" i="24"/>
  <c r="HP145" i="24"/>
  <c r="HO145" i="24"/>
  <c r="HN145" i="24"/>
  <c r="HM145" i="24"/>
  <c r="HL145" i="24"/>
  <c r="HK145" i="24"/>
  <c r="HJ145" i="24"/>
  <c r="DJ145" i="24"/>
  <c r="DL145" i="24" s="1"/>
  <c r="IO144" i="24"/>
  <c r="IN144" i="24"/>
  <c r="IM144" i="24"/>
  <c r="IL144" i="24"/>
  <c r="IK144" i="24"/>
  <c r="IJ144" i="24"/>
  <c r="II144" i="24"/>
  <c r="IH144" i="24"/>
  <c r="IG144" i="24"/>
  <c r="IF144" i="24"/>
  <c r="IE144" i="24"/>
  <c r="ID144" i="24"/>
  <c r="IC144" i="24"/>
  <c r="IB144" i="24"/>
  <c r="IA144" i="24"/>
  <c r="HZ144" i="24"/>
  <c r="HY144" i="24"/>
  <c r="HX144" i="24"/>
  <c r="HW144" i="24"/>
  <c r="HV144" i="24"/>
  <c r="HU144" i="24"/>
  <c r="HT144" i="24"/>
  <c r="HS144" i="24"/>
  <c r="HR144" i="24"/>
  <c r="HQ144" i="24"/>
  <c r="HP144" i="24"/>
  <c r="HO144" i="24"/>
  <c r="HN144" i="24"/>
  <c r="HM144" i="24"/>
  <c r="HL144" i="24"/>
  <c r="HK144" i="24"/>
  <c r="HJ144" i="24"/>
  <c r="DJ144" i="24"/>
  <c r="DL144" i="24" s="1"/>
  <c r="IO143" i="24"/>
  <c r="IN143" i="24"/>
  <c r="IM143" i="24"/>
  <c r="IL143" i="24"/>
  <c r="IK143" i="24"/>
  <c r="IJ143" i="24"/>
  <c r="II143" i="24"/>
  <c r="IH143" i="24"/>
  <c r="IG143" i="24"/>
  <c r="IF143" i="24"/>
  <c r="IE143" i="24"/>
  <c r="ID143" i="24"/>
  <c r="IC143" i="24"/>
  <c r="IB143" i="24"/>
  <c r="IA143" i="24"/>
  <c r="HZ143" i="24"/>
  <c r="HY143" i="24"/>
  <c r="HX143" i="24"/>
  <c r="HW143" i="24"/>
  <c r="HV143" i="24"/>
  <c r="HU143" i="24"/>
  <c r="HT143" i="24"/>
  <c r="HS143" i="24"/>
  <c r="HR143" i="24"/>
  <c r="HQ143" i="24"/>
  <c r="HP143" i="24"/>
  <c r="HO143" i="24"/>
  <c r="HN143" i="24"/>
  <c r="HM143" i="24"/>
  <c r="HL143" i="24"/>
  <c r="HK143" i="24"/>
  <c r="HJ143" i="24"/>
  <c r="DJ143" i="24"/>
  <c r="DL143" i="24" s="1"/>
  <c r="IO141" i="24"/>
  <c r="IN141" i="24"/>
  <c r="IM141" i="24"/>
  <c r="IL141" i="24"/>
  <c r="IK141" i="24"/>
  <c r="IJ141" i="24"/>
  <c r="II141" i="24"/>
  <c r="IH141" i="24"/>
  <c r="IG141" i="24"/>
  <c r="IF141" i="24"/>
  <c r="IE141" i="24"/>
  <c r="ID141" i="24"/>
  <c r="IC141" i="24"/>
  <c r="IB141" i="24"/>
  <c r="IA141" i="24"/>
  <c r="HZ141" i="24"/>
  <c r="HY141" i="24"/>
  <c r="HX141" i="24"/>
  <c r="HW141" i="24"/>
  <c r="HV141" i="24"/>
  <c r="HU141" i="24"/>
  <c r="HT141" i="24"/>
  <c r="HS141" i="24"/>
  <c r="HR141" i="24"/>
  <c r="HQ141" i="24"/>
  <c r="HP141" i="24"/>
  <c r="HO141" i="24"/>
  <c r="HN141" i="24"/>
  <c r="HM141" i="24"/>
  <c r="HL141" i="24"/>
  <c r="HK141" i="24"/>
  <c r="HJ141" i="24"/>
  <c r="DJ141" i="24"/>
  <c r="DL141" i="24" s="1"/>
  <c r="IO140" i="24"/>
  <c r="IN140" i="24"/>
  <c r="IM140" i="24"/>
  <c r="IL140" i="24"/>
  <c r="IK140" i="24"/>
  <c r="IJ140" i="24"/>
  <c r="II140" i="24"/>
  <c r="IH140" i="24"/>
  <c r="IG140" i="24"/>
  <c r="IF140" i="24"/>
  <c r="IE140" i="24"/>
  <c r="ID140" i="24"/>
  <c r="IC140" i="24"/>
  <c r="IB140" i="24"/>
  <c r="IA140" i="24"/>
  <c r="HZ140" i="24"/>
  <c r="HY140" i="24"/>
  <c r="HX140" i="24"/>
  <c r="HW140" i="24"/>
  <c r="HV140" i="24"/>
  <c r="HU140" i="24"/>
  <c r="HT140" i="24"/>
  <c r="HS140" i="24"/>
  <c r="HR140" i="24"/>
  <c r="HQ140" i="24"/>
  <c r="HP140" i="24"/>
  <c r="HO140" i="24"/>
  <c r="HN140" i="24"/>
  <c r="HM140" i="24"/>
  <c r="HL140" i="24"/>
  <c r="HK140" i="24"/>
  <c r="HJ140" i="24"/>
  <c r="DJ140" i="24"/>
  <c r="DL140" i="24" s="1"/>
  <c r="IO139" i="24"/>
  <c r="IN139" i="24"/>
  <c r="IM139" i="24"/>
  <c r="IL139" i="24"/>
  <c r="IK139" i="24"/>
  <c r="IJ139" i="24"/>
  <c r="II139" i="24"/>
  <c r="IH139" i="24"/>
  <c r="IG139" i="24"/>
  <c r="IF139" i="24"/>
  <c r="IE139" i="24"/>
  <c r="ID139" i="24"/>
  <c r="IC139" i="24"/>
  <c r="IB139" i="24"/>
  <c r="IA139" i="24"/>
  <c r="HZ139" i="24"/>
  <c r="HY139" i="24"/>
  <c r="HX139" i="24"/>
  <c r="HW139" i="24"/>
  <c r="HV139" i="24"/>
  <c r="HU139" i="24"/>
  <c r="HT139" i="24"/>
  <c r="HS139" i="24"/>
  <c r="HR139" i="24"/>
  <c r="HQ139" i="24"/>
  <c r="HP139" i="24"/>
  <c r="HO139" i="24"/>
  <c r="HN139" i="24"/>
  <c r="HM139" i="24"/>
  <c r="HL139" i="24"/>
  <c r="HK139" i="24"/>
  <c r="HJ139" i="24"/>
  <c r="DJ139" i="24"/>
  <c r="DL139" i="24" s="1"/>
  <c r="IO138" i="24"/>
  <c r="IN138" i="24"/>
  <c r="IM138" i="24"/>
  <c r="IL138" i="24"/>
  <c r="IK138" i="24"/>
  <c r="IJ138" i="24"/>
  <c r="II138" i="24"/>
  <c r="IH138" i="24"/>
  <c r="IG138" i="24"/>
  <c r="IF138" i="24"/>
  <c r="IE138" i="24"/>
  <c r="ID138" i="24"/>
  <c r="IC138" i="24"/>
  <c r="IB138" i="24"/>
  <c r="IA138" i="24"/>
  <c r="HZ138" i="24"/>
  <c r="HY138" i="24"/>
  <c r="HX138" i="24"/>
  <c r="HW138" i="24"/>
  <c r="HV138" i="24"/>
  <c r="HU138" i="24"/>
  <c r="HT138" i="24"/>
  <c r="HS138" i="24"/>
  <c r="HR138" i="24"/>
  <c r="HQ138" i="24"/>
  <c r="HP138" i="24"/>
  <c r="HO138" i="24"/>
  <c r="HN138" i="24"/>
  <c r="HM138" i="24"/>
  <c r="HL138" i="24"/>
  <c r="HK138" i="24"/>
  <c r="HJ138" i="24"/>
  <c r="DJ138" i="24"/>
  <c r="DL138" i="24" s="1"/>
  <c r="IO137" i="24"/>
  <c r="IN137" i="24"/>
  <c r="IM137" i="24"/>
  <c r="IL137" i="24"/>
  <c r="IK137" i="24"/>
  <c r="IJ137" i="24"/>
  <c r="II137" i="24"/>
  <c r="IH137" i="24"/>
  <c r="IG137" i="24"/>
  <c r="IF137" i="24"/>
  <c r="IE137" i="24"/>
  <c r="ID137" i="24"/>
  <c r="IC137" i="24"/>
  <c r="IB137" i="24"/>
  <c r="IA137" i="24"/>
  <c r="HZ137" i="24"/>
  <c r="HY137" i="24"/>
  <c r="HX137" i="24"/>
  <c r="HW137" i="24"/>
  <c r="HV137" i="24"/>
  <c r="HU137" i="24"/>
  <c r="HT137" i="24"/>
  <c r="HS137" i="24"/>
  <c r="HR137" i="24"/>
  <c r="HQ137" i="24"/>
  <c r="HP137" i="24"/>
  <c r="HO137" i="24"/>
  <c r="HN137" i="24"/>
  <c r="HM137" i="24"/>
  <c r="HL137" i="24"/>
  <c r="HK137" i="24"/>
  <c r="HJ137" i="24"/>
  <c r="DJ137" i="24"/>
  <c r="DL137" i="24" s="1"/>
  <c r="IO136" i="24"/>
  <c r="IN136" i="24"/>
  <c r="IM136" i="24"/>
  <c r="IL136" i="24"/>
  <c r="IK136" i="24"/>
  <c r="IJ136" i="24"/>
  <c r="II136" i="24"/>
  <c r="IH136" i="24"/>
  <c r="IG136" i="24"/>
  <c r="IF136" i="24"/>
  <c r="IE136" i="24"/>
  <c r="ID136" i="24"/>
  <c r="IC136" i="24"/>
  <c r="IB136" i="24"/>
  <c r="IA136" i="24"/>
  <c r="HZ136" i="24"/>
  <c r="HY136" i="24"/>
  <c r="HX136" i="24"/>
  <c r="HW136" i="24"/>
  <c r="HV136" i="24"/>
  <c r="HU136" i="24"/>
  <c r="HT136" i="24"/>
  <c r="HS136" i="24"/>
  <c r="HR136" i="24"/>
  <c r="HQ136" i="24"/>
  <c r="HP136" i="24"/>
  <c r="HO136" i="24"/>
  <c r="HN136" i="24"/>
  <c r="HM136" i="24"/>
  <c r="HL136" i="24"/>
  <c r="HK136" i="24"/>
  <c r="HJ136" i="24"/>
  <c r="DJ136" i="24"/>
  <c r="DL136" i="24" s="1"/>
  <c r="IO134" i="24"/>
  <c r="IN134" i="24"/>
  <c r="IM134" i="24"/>
  <c r="IL134" i="24"/>
  <c r="IK134" i="24"/>
  <c r="IJ134" i="24"/>
  <c r="II134" i="24"/>
  <c r="IH134" i="24"/>
  <c r="IG134" i="24"/>
  <c r="IF134" i="24"/>
  <c r="IE134" i="24"/>
  <c r="ID134" i="24"/>
  <c r="IC134" i="24"/>
  <c r="IB134" i="24"/>
  <c r="IA134" i="24"/>
  <c r="HZ134" i="24"/>
  <c r="HY134" i="24"/>
  <c r="HX134" i="24"/>
  <c r="HW134" i="24"/>
  <c r="HV134" i="24"/>
  <c r="HU134" i="24"/>
  <c r="HT134" i="24"/>
  <c r="HS134" i="24"/>
  <c r="HR134" i="24"/>
  <c r="HQ134" i="24"/>
  <c r="HP134" i="24"/>
  <c r="HO134" i="24"/>
  <c r="HN134" i="24"/>
  <c r="HM134" i="24"/>
  <c r="HL134" i="24"/>
  <c r="HK134" i="24"/>
  <c r="HJ134" i="24"/>
  <c r="DJ134" i="24"/>
  <c r="DL134" i="24" s="1"/>
  <c r="IO133" i="24"/>
  <c r="IN133" i="24"/>
  <c r="IM133" i="24"/>
  <c r="IL133" i="24"/>
  <c r="IK133" i="24"/>
  <c r="IJ133" i="24"/>
  <c r="II133" i="24"/>
  <c r="IH133" i="24"/>
  <c r="IG133" i="24"/>
  <c r="IF133" i="24"/>
  <c r="IE133" i="24"/>
  <c r="ID133" i="24"/>
  <c r="IC133" i="24"/>
  <c r="IB133" i="24"/>
  <c r="IA133" i="24"/>
  <c r="HZ133" i="24"/>
  <c r="HY133" i="24"/>
  <c r="HX133" i="24"/>
  <c r="HW133" i="24"/>
  <c r="HV133" i="24"/>
  <c r="HU133" i="24"/>
  <c r="HT133" i="24"/>
  <c r="HS133" i="24"/>
  <c r="HR133" i="24"/>
  <c r="HQ133" i="24"/>
  <c r="HP133" i="24"/>
  <c r="HO133" i="24"/>
  <c r="HN133" i="24"/>
  <c r="HM133" i="24"/>
  <c r="HL133" i="24"/>
  <c r="HK133" i="24"/>
  <c r="HJ133" i="24"/>
  <c r="DJ133" i="24"/>
  <c r="DL133" i="24" s="1"/>
  <c r="IO132" i="24"/>
  <c r="IN132" i="24"/>
  <c r="IM132" i="24"/>
  <c r="IL132" i="24"/>
  <c r="IK132" i="24"/>
  <c r="IJ132" i="24"/>
  <c r="II132" i="24"/>
  <c r="IH132" i="24"/>
  <c r="IG132" i="24"/>
  <c r="IF132" i="24"/>
  <c r="IE132" i="24"/>
  <c r="ID132" i="24"/>
  <c r="IC132" i="24"/>
  <c r="IB132" i="24"/>
  <c r="IA132" i="24"/>
  <c r="HZ132" i="24"/>
  <c r="HY132" i="24"/>
  <c r="HX132" i="24"/>
  <c r="HW132" i="24"/>
  <c r="HV132" i="24"/>
  <c r="HU132" i="24"/>
  <c r="HT132" i="24"/>
  <c r="HS132" i="24"/>
  <c r="HR132" i="24"/>
  <c r="HQ132" i="24"/>
  <c r="HP132" i="24"/>
  <c r="HO132" i="24"/>
  <c r="HN132" i="24"/>
  <c r="HM132" i="24"/>
  <c r="HL132" i="24"/>
  <c r="HK132" i="24"/>
  <c r="HJ132" i="24"/>
  <c r="DJ132" i="24"/>
  <c r="DL132" i="24" s="1"/>
  <c r="IO131" i="24"/>
  <c r="IN131" i="24"/>
  <c r="IM131" i="24"/>
  <c r="IL131" i="24"/>
  <c r="IK131" i="24"/>
  <c r="IJ131" i="24"/>
  <c r="II131" i="24"/>
  <c r="IH131" i="24"/>
  <c r="IG131" i="24"/>
  <c r="IF131" i="24"/>
  <c r="IE131" i="24"/>
  <c r="ID131" i="24"/>
  <c r="IC131" i="24"/>
  <c r="IB131" i="24"/>
  <c r="IA131" i="24"/>
  <c r="HZ131" i="24"/>
  <c r="HY131" i="24"/>
  <c r="HX131" i="24"/>
  <c r="HW131" i="24"/>
  <c r="HV131" i="24"/>
  <c r="HU131" i="24"/>
  <c r="HT131" i="24"/>
  <c r="HS131" i="24"/>
  <c r="HR131" i="24"/>
  <c r="HQ131" i="24"/>
  <c r="HP131" i="24"/>
  <c r="HO131" i="24"/>
  <c r="HN131" i="24"/>
  <c r="HM131" i="24"/>
  <c r="HL131" i="24"/>
  <c r="HK131" i="24"/>
  <c r="HJ131" i="24"/>
  <c r="DJ131" i="24"/>
  <c r="DL131" i="24" s="1"/>
  <c r="IO129" i="24"/>
  <c r="IN129" i="24"/>
  <c r="IM129" i="24"/>
  <c r="IL129" i="24"/>
  <c r="IK129" i="24"/>
  <c r="IJ129" i="24"/>
  <c r="II129" i="24"/>
  <c r="IH129" i="24"/>
  <c r="IG129" i="24"/>
  <c r="IF129" i="24"/>
  <c r="IE129" i="24"/>
  <c r="ID129" i="24"/>
  <c r="IC129" i="24"/>
  <c r="IB129" i="24"/>
  <c r="IA129" i="24"/>
  <c r="HZ129" i="24"/>
  <c r="HY129" i="24"/>
  <c r="HX129" i="24"/>
  <c r="HW129" i="24"/>
  <c r="HV129" i="24"/>
  <c r="HU129" i="24"/>
  <c r="HT129" i="24"/>
  <c r="HS129" i="24"/>
  <c r="HR129" i="24"/>
  <c r="HQ129" i="24"/>
  <c r="HP129" i="24"/>
  <c r="HO129" i="24"/>
  <c r="HN129" i="24"/>
  <c r="HM129" i="24"/>
  <c r="HL129" i="24"/>
  <c r="HK129" i="24"/>
  <c r="HJ129" i="24"/>
  <c r="DJ129" i="24"/>
  <c r="DL129" i="24" s="1"/>
  <c r="IO128" i="24"/>
  <c r="IN128" i="24"/>
  <c r="IM128" i="24"/>
  <c r="IL128" i="24"/>
  <c r="IK128" i="24"/>
  <c r="IJ128" i="24"/>
  <c r="II128" i="24"/>
  <c r="IH128" i="24"/>
  <c r="IG128" i="24"/>
  <c r="IF128" i="24"/>
  <c r="IE128" i="24"/>
  <c r="ID128" i="24"/>
  <c r="IC128" i="24"/>
  <c r="IB128" i="24"/>
  <c r="IA128" i="24"/>
  <c r="HZ128" i="24"/>
  <c r="HY128" i="24"/>
  <c r="HX128" i="24"/>
  <c r="HW128" i="24"/>
  <c r="HV128" i="24"/>
  <c r="HU128" i="24"/>
  <c r="HT128" i="24"/>
  <c r="HS128" i="24"/>
  <c r="HR128" i="24"/>
  <c r="HQ128" i="24"/>
  <c r="HP128" i="24"/>
  <c r="HO128" i="24"/>
  <c r="HN128" i="24"/>
  <c r="HM128" i="24"/>
  <c r="HL128" i="24"/>
  <c r="HK128" i="24"/>
  <c r="HJ128" i="24"/>
  <c r="DJ128" i="24"/>
  <c r="DL128" i="24" s="1"/>
  <c r="IO127" i="24"/>
  <c r="IN127" i="24"/>
  <c r="IM127" i="24"/>
  <c r="IL127" i="24"/>
  <c r="IK127" i="24"/>
  <c r="IJ127" i="24"/>
  <c r="II127" i="24"/>
  <c r="IH127" i="24"/>
  <c r="IG127" i="24"/>
  <c r="IF127" i="24"/>
  <c r="IE127" i="24"/>
  <c r="ID127" i="24"/>
  <c r="IC127" i="24"/>
  <c r="IB127" i="24"/>
  <c r="IA127" i="24"/>
  <c r="HZ127" i="24"/>
  <c r="HY127" i="24"/>
  <c r="HX127" i="24"/>
  <c r="HW127" i="24"/>
  <c r="HV127" i="24"/>
  <c r="HU127" i="24"/>
  <c r="HT127" i="24"/>
  <c r="HS127" i="24"/>
  <c r="HR127" i="24"/>
  <c r="HQ127" i="24"/>
  <c r="HP127" i="24"/>
  <c r="HO127" i="24"/>
  <c r="HN127" i="24"/>
  <c r="HM127" i="24"/>
  <c r="HL127" i="24"/>
  <c r="HK127" i="24"/>
  <c r="HJ127" i="24"/>
  <c r="DJ127" i="24"/>
  <c r="DL127" i="24" s="1"/>
  <c r="IO126" i="24"/>
  <c r="IN126" i="24"/>
  <c r="IM126" i="24"/>
  <c r="IL126" i="24"/>
  <c r="IK126" i="24"/>
  <c r="IJ126" i="24"/>
  <c r="II126" i="24"/>
  <c r="IH126" i="24"/>
  <c r="IG126" i="24"/>
  <c r="IF126" i="24"/>
  <c r="IE126" i="24"/>
  <c r="ID126" i="24"/>
  <c r="IC126" i="24"/>
  <c r="IB126" i="24"/>
  <c r="IA126" i="24"/>
  <c r="HZ126" i="24"/>
  <c r="HY126" i="24"/>
  <c r="HX126" i="24"/>
  <c r="HW126" i="24"/>
  <c r="HV126" i="24"/>
  <c r="HU126" i="24"/>
  <c r="HT126" i="24"/>
  <c r="HS126" i="24"/>
  <c r="HR126" i="24"/>
  <c r="HQ126" i="24"/>
  <c r="HP126" i="24"/>
  <c r="HO126" i="24"/>
  <c r="HN126" i="24"/>
  <c r="HM126" i="24"/>
  <c r="HL126" i="24"/>
  <c r="HK126" i="24"/>
  <c r="HJ126" i="24"/>
  <c r="DJ126" i="24"/>
  <c r="DL126" i="24" s="1"/>
  <c r="IO125" i="24"/>
  <c r="IN125" i="24"/>
  <c r="IM125" i="24"/>
  <c r="IL125" i="24"/>
  <c r="IK125" i="24"/>
  <c r="IJ125" i="24"/>
  <c r="II125" i="24"/>
  <c r="IH125" i="24"/>
  <c r="IG125" i="24"/>
  <c r="IF125" i="24"/>
  <c r="IE125" i="24"/>
  <c r="ID125" i="24"/>
  <c r="IC125" i="24"/>
  <c r="IB125" i="24"/>
  <c r="IA125" i="24"/>
  <c r="HZ125" i="24"/>
  <c r="HY125" i="24"/>
  <c r="HX125" i="24"/>
  <c r="HW125" i="24"/>
  <c r="HV125" i="24"/>
  <c r="HU125" i="24"/>
  <c r="HT125" i="24"/>
  <c r="HS125" i="24"/>
  <c r="HR125" i="24"/>
  <c r="HQ125" i="24"/>
  <c r="HP125" i="24"/>
  <c r="HO125" i="24"/>
  <c r="HN125" i="24"/>
  <c r="HM125" i="24"/>
  <c r="HL125" i="24"/>
  <c r="HK125" i="24"/>
  <c r="HJ125" i="24"/>
  <c r="DJ125" i="24"/>
  <c r="DL125" i="24" s="1"/>
  <c r="IO124" i="24"/>
  <c r="IN124" i="24"/>
  <c r="IM124" i="24"/>
  <c r="IL124" i="24"/>
  <c r="IK124" i="24"/>
  <c r="IJ124" i="24"/>
  <c r="II124" i="24"/>
  <c r="IH124" i="24"/>
  <c r="IG124" i="24"/>
  <c r="IF124" i="24"/>
  <c r="IE124" i="24"/>
  <c r="ID124" i="24"/>
  <c r="IC124" i="24"/>
  <c r="IB124" i="24"/>
  <c r="IA124" i="24"/>
  <c r="HZ124" i="24"/>
  <c r="HY124" i="24"/>
  <c r="HX124" i="24"/>
  <c r="HW124" i="24"/>
  <c r="HV124" i="24"/>
  <c r="HU124" i="24"/>
  <c r="HT124" i="24"/>
  <c r="HS124" i="24"/>
  <c r="HR124" i="24"/>
  <c r="HQ124" i="24"/>
  <c r="HP124" i="24"/>
  <c r="HO124" i="24"/>
  <c r="HN124" i="24"/>
  <c r="HM124" i="24"/>
  <c r="HL124" i="24"/>
  <c r="HK124" i="24"/>
  <c r="HJ124" i="24"/>
  <c r="DJ124" i="24"/>
  <c r="DL124" i="24" s="1"/>
  <c r="IO123" i="24"/>
  <c r="IN123" i="24"/>
  <c r="IM123" i="24"/>
  <c r="IL123" i="24"/>
  <c r="IK123" i="24"/>
  <c r="IJ123" i="24"/>
  <c r="II123" i="24"/>
  <c r="IH123" i="24"/>
  <c r="IG123" i="24"/>
  <c r="IF123" i="24"/>
  <c r="IE123" i="24"/>
  <c r="ID123" i="24"/>
  <c r="IC123" i="24"/>
  <c r="IB123" i="24"/>
  <c r="IA123" i="24"/>
  <c r="HZ123" i="24"/>
  <c r="HY123" i="24"/>
  <c r="HX123" i="24"/>
  <c r="HW123" i="24"/>
  <c r="HV123" i="24"/>
  <c r="HU123" i="24"/>
  <c r="HT123" i="24"/>
  <c r="HS123" i="24"/>
  <c r="HR123" i="24"/>
  <c r="HQ123" i="24"/>
  <c r="HP123" i="24"/>
  <c r="HO123" i="24"/>
  <c r="HN123" i="24"/>
  <c r="HM123" i="24"/>
  <c r="HL123" i="24"/>
  <c r="HK123" i="24"/>
  <c r="HJ123" i="24"/>
  <c r="DJ123" i="24"/>
  <c r="DL123" i="24" s="1"/>
  <c r="IO122" i="24"/>
  <c r="IN122" i="24"/>
  <c r="IM122" i="24"/>
  <c r="IL122" i="24"/>
  <c r="IK122" i="24"/>
  <c r="IJ122" i="24"/>
  <c r="II122" i="24"/>
  <c r="IH122" i="24"/>
  <c r="IG122" i="24"/>
  <c r="IF122" i="24"/>
  <c r="IE122" i="24"/>
  <c r="ID122" i="24"/>
  <c r="IC122" i="24"/>
  <c r="IB122" i="24"/>
  <c r="IA122" i="24"/>
  <c r="HZ122" i="24"/>
  <c r="HY122" i="24"/>
  <c r="HX122" i="24"/>
  <c r="HW122" i="24"/>
  <c r="HV122" i="24"/>
  <c r="HU122" i="24"/>
  <c r="HT122" i="24"/>
  <c r="HS122" i="24"/>
  <c r="HR122" i="24"/>
  <c r="HQ122" i="24"/>
  <c r="HP122" i="24"/>
  <c r="HO122" i="24"/>
  <c r="HN122" i="24"/>
  <c r="HM122" i="24"/>
  <c r="HL122" i="24"/>
  <c r="HK122" i="24"/>
  <c r="HJ122" i="24"/>
  <c r="DJ122" i="24"/>
  <c r="DL122" i="24" s="1"/>
  <c r="IO121" i="24"/>
  <c r="IN121" i="24"/>
  <c r="IM121" i="24"/>
  <c r="IL121" i="24"/>
  <c r="IK121" i="24"/>
  <c r="IJ121" i="24"/>
  <c r="II121" i="24"/>
  <c r="IH121" i="24"/>
  <c r="IG121" i="24"/>
  <c r="IF121" i="24"/>
  <c r="IE121" i="24"/>
  <c r="ID121" i="24"/>
  <c r="IC121" i="24"/>
  <c r="IB121" i="24"/>
  <c r="IA121" i="24"/>
  <c r="HZ121" i="24"/>
  <c r="HY121" i="24"/>
  <c r="HX121" i="24"/>
  <c r="HW121" i="24"/>
  <c r="HV121" i="24"/>
  <c r="HU121" i="24"/>
  <c r="HT121" i="24"/>
  <c r="HS121" i="24"/>
  <c r="HR121" i="24"/>
  <c r="HQ121" i="24"/>
  <c r="HP121" i="24"/>
  <c r="HO121" i="24"/>
  <c r="HN121" i="24"/>
  <c r="HM121" i="24"/>
  <c r="HL121" i="24"/>
  <c r="HK121" i="24"/>
  <c r="HJ121" i="24"/>
  <c r="DJ121" i="24"/>
  <c r="DL121" i="24" s="1"/>
  <c r="IO120" i="24"/>
  <c r="IN120" i="24"/>
  <c r="IM120" i="24"/>
  <c r="IL120" i="24"/>
  <c r="IK120" i="24"/>
  <c r="IJ120" i="24"/>
  <c r="II120" i="24"/>
  <c r="IH120" i="24"/>
  <c r="IG120" i="24"/>
  <c r="IF120" i="24"/>
  <c r="IE120" i="24"/>
  <c r="ID120" i="24"/>
  <c r="IC120" i="24"/>
  <c r="IB120" i="24"/>
  <c r="IA120" i="24"/>
  <c r="HZ120" i="24"/>
  <c r="HY120" i="24"/>
  <c r="HX120" i="24"/>
  <c r="HW120" i="24"/>
  <c r="HV120" i="24"/>
  <c r="HU120" i="24"/>
  <c r="HT120" i="24"/>
  <c r="HS120" i="24"/>
  <c r="HR120" i="24"/>
  <c r="HQ120" i="24"/>
  <c r="HP120" i="24"/>
  <c r="HO120" i="24"/>
  <c r="HN120" i="24"/>
  <c r="HM120" i="24"/>
  <c r="HL120" i="24"/>
  <c r="HK120" i="24"/>
  <c r="HJ120" i="24"/>
  <c r="DJ120" i="24"/>
  <c r="DL120" i="24" s="1"/>
  <c r="IO119" i="24"/>
  <c r="IN119" i="24"/>
  <c r="IM119" i="24"/>
  <c r="IL119" i="24"/>
  <c r="IK119" i="24"/>
  <c r="IJ119" i="24"/>
  <c r="II119" i="24"/>
  <c r="IH119" i="24"/>
  <c r="IG119" i="24"/>
  <c r="IF119" i="24"/>
  <c r="IE119" i="24"/>
  <c r="ID119" i="24"/>
  <c r="IC119" i="24"/>
  <c r="IB119" i="24"/>
  <c r="IA119" i="24"/>
  <c r="HZ119" i="24"/>
  <c r="HY119" i="24"/>
  <c r="HX119" i="24"/>
  <c r="HW119" i="24"/>
  <c r="HV119" i="24"/>
  <c r="HU119" i="24"/>
  <c r="HT119" i="24"/>
  <c r="HS119" i="24"/>
  <c r="HR119" i="24"/>
  <c r="HQ119" i="24"/>
  <c r="HP119" i="24"/>
  <c r="HO119" i="24"/>
  <c r="HN119" i="24"/>
  <c r="HM119" i="24"/>
  <c r="HL119" i="24"/>
  <c r="HK119" i="24"/>
  <c r="HJ119" i="24"/>
  <c r="DJ119" i="24"/>
  <c r="DL119" i="24" s="1"/>
  <c r="IO118" i="24"/>
  <c r="IN118" i="24"/>
  <c r="IM118" i="24"/>
  <c r="IL118" i="24"/>
  <c r="IK118" i="24"/>
  <c r="IJ118" i="24"/>
  <c r="II118" i="24"/>
  <c r="IH118" i="24"/>
  <c r="IG118" i="24"/>
  <c r="IF118" i="24"/>
  <c r="IE118" i="24"/>
  <c r="ID118" i="24"/>
  <c r="IC118" i="24"/>
  <c r="IB118" i="24"/>
  <c r="IA118" i="24"/>
  <c r="HZ118" i="24"/>
  <c r="HY118" i="24"/>
  <c r="HX118" i="24"/>
  <c r="HW118" i="24"/>
  <c r="HV118" i="24"/>
  <c r="HU118" i="24"/>
  <c r="HT118" i="24"/>
  <c r="HS118" i="24"/>
  <c r="HR118" i="24"/>
  <c r="HQ118" i="24"/>
  <c r="HP118" i="24"/>
  <c r="HO118" i="24"/>
  <c r="HN118" i="24"/>
  <c r="HM118" i="24"/>
  <c r="HL118" i="24"/>
  <c r="HK118" i="24"/>
  <c r="HJ118" i="24"/>
  <c r="DJ118" i="24"/>
  <c r="DL118" i="24" s="1"/>
  <c r="IO117" i="24"/>
  <c r="IN117" i="24"/>
  <c r="IM117" i="24"/>
  <c r="IL117" i="24"/>
  <c r="IK117" i="24"/>
  <c r="IJ117" i="24"/>
  <c r="II117" i="24"/>
  <c r="IH117" i="24"/>
  <c r="IG117" i="24"/>
  <c r="IF117" i="24"/>
  <c r="IE117" i="24"/>
  <c r="ID117" i="24"/>
  <c r="IC117" i="24"/>
  <c r="IB117" i="24"/>
  <c r="IA117" i="24"/>
  <c r="HZ117" i="24"/>
  <c r="HY117" i="24"/>
  <c r="HX117" i="24"/>
  <c r="HW117" i="24"/>
  <c r="HV117" i="24"/>
  <c r="HU117" i="24"/>
  <c r="HT117" i="24"/>
  <c r="HS117" i="24"/>
  <c r="HR117" i="24"/>
  <c r="HQ117" i="24"/>
  <c r="HP117" i="24"/>
  <c r="HO117" i="24"/>
  <c r="HN117" i="24"/>
  <c r="HM117" i="24"/>
  <c r="HL117" i="24"/>
  <c r="HK117" i="24"/>
  <c r="HJ117" i="24"/>
  <c r="DJ117" i="24"/>
  <c r="DL117" i="24" s="1"/>
  <c r="IO116" i="24"/>
  <c r="IN116" i="24"/>
  <c r="IM116" i="24"/>
  <c r="IL116" i="24"/>
  <c r="IK116" i="24"/>
  <c r="IJ116" i="24"/>
  <c r="II116" i="24"/>
  <c r="IH116" i="24"/>
  <c r="IG116" i="24"/>
  <c r="IF116" i="24"/>
  <c r="IE116" i="24"/>
  <c r="ID116" i="24"/>
  <c r="IC116" i="24"/>
  <c r="IB116" i="24"/>
  <c r="IA116" i="24"/>
  <c r="HZ116" i="24"/>
  <c r="HY116" i="24"/>
  <c r="HX116" i="24"/>
  <c r="HW116" i="24"/>
  <c r="HV116" i="24"/>
  <c r="HU116" i="24"/>
  <c r="HT116" i="24"/>
  <c r="HS116" i="24"/>
  <c r="HR116" i="24"/>
  <c r="HQ116" i="24"/>
  <c r="HP116" i="24"/>
  <c r="HO116" i="24"/>
  <c r="HN116" i="24"/>
  <c r="HM116" i="24"/>
  <c r="HL116" i="24"/>
  <c r="HK116" i="24"/>
  <c r="HJ116" i="24"/>
  <c r="DJ116" i="24"/>
  <c r="DL116" i="24" s="1"/>
  <c r="IO115" i="24"/>
  <c r="IN115" i="24"/>
  <c r="IM115" i="24"/>
  <c r="IL115" i="24"/>
  <c r="IK115" i="24"/>
  <c r="IJ115" i="24"/>
  <c r="II115" i="24"/>
  <c r="IH115" i="24"/>
  <c r="IG115" i="24"/>
  <c r="IF115" i="24"/>
  <c r="IE115" i="24"/>
  <c r="ID115" i="24"/>
  <c r="IC115" i="24"/>
  <c r="IB115" i="24"/>
  <c r="IA115" i="24"/>
  <c r="HZ115" i="24"/>
  <c r="HY115" i="24"/>
  <c r="HX115" i="24"/>
  <c r="HW115" i="24"/>
  <c r="HV115" i="24"/>
  <c r="HU115" i="24"/>
  <c r="HT115" i="24"/>
  <c r="HS115" i="24"/>
  <c r="HR115" i="24"/>
  <c r="HQ115" i="24"/>
  <c r="HP115" i="24"/>
  <c r="HO115" i="24"/>
  <c r="HN115" i="24"/>
  <c r="HM115" i="24"/>
  <c r="HL115" i="24"/>
  <c r="HK115" i="24"/>
  <c r="HJ115" i="24"/>
  <c r="DJ115" i="24"/>
  <c r="DL115" i="24" s="1"/>
  <c r="IO114" i="24"/>
  <c r="IN114" i="24"/>
  <c r="IM114" i="24"/>
  <c r="IL114" i="24"/>
  <c r="IK114" i="24"/>
  <c r="IJ114" i="24"/>
  <c r="II114" i="24"/>
  <c r="IH114" i="24"/>
  <c r="IG114" i="24"/>
  <c r="IF114" i="24"/>
  <c r="IE114" i="24"/>
  <c r="ID114" i="24"/>
  <c r="IC114" i="24"/>
  <c r="IB114" i="24"/>
  <c r="IA114" i="24"/>
  <c r="HZ114" i="24"/>
  <c r="HY114" i="24"/>
  <c r="HX114" i="24"/>
  <c r="HW114" i="24"/>
  <c r="HV114" i="24"/>
  <c r="HU114" i="24"/>
  <c r="HT114" i="24"/>
  <c r="HS114" i="24"/>
  <c r="HR114" i="24"/>
  <c r="HQ114" i="24"/>
  <c r="HP114" i="24"/>
  <c r="HO114" i="24"/>
  <c r="HN114" i="24"/>
  <c r="HM114" i="24"/>
  <c r="HL114" i="24"/>
  <c r="HK114" i="24"/>
  <c r="HJ114" i="24"/>
  <c r="DJ114" i="24"/>
  <c r="DL114" i="24" s="1"/>
  <c r="IO113" i="24"/>
  <c r="IN113" i="24"/>
  <c r="IM113" i="24"/>
  <c r="IL113" i="24"/>
  <c r="IK113" i="24"/>
  <c r="IJ113" i="24"/>
  <c r="II113" i="24"/>
  <c r="IH113" i="24"/>
  <c r="IG113" i="24"/>
  <c r="IF113" i="24"/>
  <c r="IE113" i="24"/>
  <c r="ID113" i="24"/>
  <c r="IC113" i="24"/>
  <c r="IB113" i="24"/>
  <c r="IA113" i="24"/>
  <c r="HZ113" i="24"/>
  <c r="HY113" i="24"/>
  <c r="HX113" i="24"/>
  <c r="HW113" i="24"/>
  <c r="HV113" i="24"/>
  <c r="HU113" i="24"/>
  <c r="HT113" i="24"/>
  <c r="HS113" i="24"/>
  <c r="HR113" i="24"/>
  <c r="HQ113" i="24"/>
  <c r="HP113" i="24"/>
  <c r="HO113" i="24"/>
  <c r="HN113" i="24"/>
  <c r="HM113" i="24"/>
  <c r="HL113" i="24"/>
  <c r="HK113" i="24"/>
  <c r="HJ113" i="24"/>
  <c r="DJ113" i="24"/>
  <c r="DL113" i="24" s="1"/>
  <c r="IO112" i="24"/>
  <c r="IN112" i="24"/>
  <c r="IM112" i="24"/>
  <c r="IL112" i="24"/>
  <c r="IK112" i="24"/>
  <c r="IJ112" i="24"/>
  <c r="II112" i="24"/>
  <c r="IH112" i="24"/>
  <c r="IG112" i="24"/>
  <c r="IF112" i="24"/>
  <c r="IE112" i="24"/>
  <c r="ID112" i="24"/>
  <c r="IC112" i="24"/>
  <c r="IB112" i="24"/>
  <c r="IA112" i="24"/>
  <c r="HZ112" i="24"/>
  <c r="HY112" i="24"/>
  <c r="HX112" i="24"/>
  <c r="HW112" i="24"/>
  <c r="HV112" i="24"/>
  <c r="HU112" i="24"/>
  <c r="HT112" i="24"/>
  <c r="HS112" i="24"/>
  <c r="HR112" i="24"/>
  <c r="HQ112" i="24"/>
  <c r="HP112" i="24"/>
  <c r="HO112" i="24"/>
  <c r="HN112" i="24"/>
  <c r="HM112" i="24"/>
  <c r="HL112" i="24"/>
  <c r="HK112" i="24"/>
  <c r="HJ112" i="24"/>
  <c r="DJ112" i="24"/>
  <c r="DL112" i="24" s="1"/>
  <c r="IO111" i="24"/>
  <c r="IN111" i="24"/>
  <c r="IM111" i="24"/>
  <c r="IL111" i="24"/>
  <c r="IK111" i="24"/>
  <c r="IJ111" i="24"/>
  <c r="II111" i="24"/>
  <c r="IH111" i="24"/>
  <c r="IG111" i="24"/>
  <c r="IF111" i="24"/>
  <c r="IE111" i="24"/>
  <c r="ID111" i="24"/>
  <c r="IC111" i="24"/>
  <c r="IB111" i="24"/>
  <c r="IA111" i="24"/>
  <c r="HZ111" i="24"/>
  <c r="HY111" i="24"/>
  <c r="HX111" i="24"/>
  <c r="HW111" i="24"/>
  <c r="HV111" i="24"/>
  <c r="HU111" i="24"/>
  <c r="HT111" i="24"/>
  <c r="HS111" i="24"/>
  <c r="HR111" i="24"/>
  <c r="HQ111" i="24"/>
  <c r="HP111" i="24"/>
  <c r="HO111" i="24"/>
  <c r="HN111" i="24"/>
  <c r="HM111" i="24"/>
  <c r="HL111" i="24"/>
  <c r="HK111" i="24"/>
  <c r="HJ111" i="24"/>
  <c r="DJ111" i="24"/>
  <c r="DL111" i="24" s="1"/>
  <c r="IO110" i="24"/>
  <c r="IN110" i="24"/>
  <c r="IM110" i="24"/>
  <c r="IL110" i="24"/>
  <c r="IK110" i="24"/>
  <c r="IJ110" i="24"/>
  <c r="II110" i="24"/>
  <c r="IH110" i="24"/>
  <c r="IG110" i="24"/>
  <c r="IF110" i="24"/>
  <c r="IE110" i="24"/>
  <c r="ID110" i="24"/>
  <c r="IC110" i="24"/>
  <c r="IB110" i="24"/>
  <c r="IA110" i="24"/>
  <c r="HZ110" i="24"/>
  <c r="HY110" i="24"/>
  <c r="HX110" i="24"/>
  <c r="HW110" i="24"/>
  <c r="HV110" i="24"/>
  <c r="HU110" i="24"/>
  <c r="HT110" i="24"/>
  <c r="HS110" i="24"/>
  <c r="HR110" i="24"/>
  <c r="HQ110" i="24"/>
  <c r="HP110" i="24"/>
  <c r="HO110" i="24"/>
  <c r="HN110" i="24"/>
  <c r="HM110" i="24"/>
  <c r="HL110" i="24"/>
  <c r="HK110" i="24"/>
  <c r="HJ110" i="24"/>
  <c r="DJ110" i="24"/>
  <c r="DL110" i="24" s="1"/>
  <c r="IO109" i="24"/>
  <c r="IN109" i="24"/>
  <c r="IM109" i="24"/>
  <c r="IL109" i="24"/>
  <c r="IK109" i="24"/>
  <c r="IJ109" i="24"/>
  <c r="II109" i="24"/>
  <c r="IH109" i="24"/>
  <c r="IG109" i="24"/>
  <c r="IF109" i="24"/>
  <c r="IE109" i="24"/>
  <c r="ID109" i="24"/>
  <c r="IC109" i="24"/>
  <c r="IB109" i="24"/>
  <c r="IA109" i="24"/>
  <c r="HZ109" i="24"/>
  <c r="HY109" i="24"/>
  <c r="HX109" i="24"/>
  <c r="HW109" i="24"/>
  <c r="HV109" i="24"/>
  <c r="HU109" i="24"/>
  <c r="HT109" i="24"/>
  <c r="HS109" i="24"/>
  <c r="HR109" i="24"/>
  <c r="HQ109" i="24"/>
  <c r="HP109" i="24"/>
  <c r="HO109" i="24"/>
  <c r="HN109" i="24"/>
  <c r="HM109" i="24"/>
  <c r="HL109" i="24"/>
  <c r="HK109" i="24"/>
  <c r="HJ109" i="24"/>
  <c r="DJ109" i="24"/>
  <c r="DL109" i="24" s="1"/>
  <c r="IO108" i="24"/>
  <c r="IN108" i="24"/>
  <c r="IM108" i="24"/>
  <c r="IL108" i="24"/>
  <c r="IK108" i="24"/>
  <c r="IJ108" i="24"/>
  <c r="II108" i="24"/>
  <c r="IH108" i="24"/>
  <c r="IG108" i="24"/>
  <c r="IF108" i="24"/>
  <c r="IE108" i="24"/>
  <c r="ID108" i="24"/>
  <c r="IC108" i="24"/>
  <c r="IB108" i="24"/>
  <c r="IA108" i="24"/>
  <c r="HZ108" i="24"/>
  <c r="HY108" i="24"/>
  <c r="HX108" i="24"/>
  <c r="HW108" i="24"/>
  <c r="HV108" i="24"/>
  <c r="HU108" i="24"/>
  <c r="HT108" i="24"/>
  <c r="HS108" i="24"/>
  <c r="HR108" i="24"/>
  <c r="HQ108" i="24"/>
  <c r="HP108" i="24"/>
  <c r="HO108" i="24"/>
  <c r="HN108" i="24"/>
  <c r="HM108" i="24"/>
  <c r="HL108" i="24"/>
  <c r="HK108" i="24"/>
  <c r="HJ108" i="24"/>
  <c r="DJ108" i="24"/>
  <c r="DL108" i="24" s="1"/>
  <c r="IO106" i="24"/>
  <c r="IN106" i="24"/>
  <c r="IM106" i="24"/>
  <c r="IL106" i="24"/>
  <c r="IK106" i="24"/>
  <c r="IJ106" i="24"/>
  <c r="II106" i="24"/>
  <c r="IH106" i="24"/>
  <c r="IG106" i="24"/>
  <c r="IF106" i="24"/>
  <c r="IE106" i="24"/>
  <c r="ID106" i="24"/>
  <c r="IC106" i="24"/>
  <c r="IB106" i="24"/>
  <c r="IA106" i="24"/>
  <c r="HZ106" i="24"/>
  <c r="HY106" i="24"/>
  <c r="HX106" i="24"/>
  <c r="HW106" i="24"/>
  <c r="HV106" i="24"/>
  <c r="HU106" i="24"/>
  <c r="HT106" i="24"/>
  <c r="HS106" i="24"/>
  <c r="HR106" i="24"/>
  <c r="HQ106" i="24"/>
  <c r="HP106" i="24"/>
  <c r="HO106" i="24"/>
  <c r="HN106" i="24"/>
  <c r="HM106" i="24"/>
  <c r="HL106" i="24"/>
  <c r="HK106" i="24"/>
  <c r="HJ106" i="24"/>
  <c r="DJ106" i="24"/>
  <c r="DL106" i="24" s="1"/>
  <c r="IO105" i="24"/>
  <c r="IN105" i="24"/>
  <c r="IM105" i="24"/>
  <c r="IL105" i="24"/>
  <c r="IK105" i="24"/>
  <c r="IJ105" i="24"/>
  <c r="II105" i="24"/>
  <c r="IH105" i="24"/>
  <c r="IG105" i="24"/>
  <c r="IF105" i="24"/>
  <c r="IE105" i="24"/>
  <c r="ID105" i="24"/>
  <c r="IC105" i="24"/>
  <c r="IB105" i="24"/>
  <c r="IA105" i="24"/>
  <c r="HZ105" i="24"/>
  <c r="HY105" i="24"/>
  <c r="HX105" i="24"/>
  <c r="HW105" i="24"/>
  <c r="HV105" i="24"/>
  <c r="HU105" i="24"/>
  <c r="HT105" i="24"/>
  <c r="HS105" i="24"/>
  <c r="HR105" i="24"/>
  <c r="HQ105" i="24"/>
  <c r="HP105" i="24"/>
  <c r="HO105" i="24"/>
  <c r="HN105" i="24"/>
  <c r="HM105" i="24"/>
  <c r="HL105" i="24"/>
  <c r="HK105" i="24"/>
  <c r="HJ105" i="24"/>
  <c r="DJ105" i="24"/>
  <c r="DL105" i="24" s="1"/>
  <c r="IO104" i="24"/>
  <c r="IN104" i="24"/>
  <c r="IM104" i="24"/>
  <c r="IL104" i="24"/>
  <c r="IK104" i="24"/>
  <c r="IJ104" i="24"/>
  <c r="II104" i="24"/>
  <c r="IH104" i="24"/>
  <c r="IG104" i="24"/>
  <c r="IF104" i="24"/>
  <c r="IE104" i="24"/>
  <c r="ID104" i="24"/>
  <c r="IC104" i="24"/>
  <c r="IB104" i="24"/>
  <c r="IA104" i="24"/>
  <c r="HZ104" i="24"/>
  <c r="HY104" i="24"/>
  <c r="HX104" i="24"/>
  <c r="HW104" i="24"/>
  <c r="HV104" i="24"/>
  <c r="HU104" i="24"/>
  <c r="HT104" i="24"/>
  <c r="HS104" i="24"/>
  <c r="HR104" i="24"/>
  <c r="HQ104" i="24"/>
  <c r="HP104" i="24"/>
  <c r="HO104" i="24"/>
  <c r="HN104" i="24"/>
  <c r="HM104" i="24"/>
  <c r="HL104" i="24"/>
  <c r="HK104" i="24"/>
  <c r="HJ104" i="24"/>
  <c r="DJ104" i="24"/>
  <c r="DL104" i="24" s="1"/>
  <c r="IO103" i="24"/>
  <c r="IN103" i="24"/>
  <c r="IM103" i="24"/>
  <c r="IL103" i="24"/>
  <c r="IK103" i="24"/>
  <c r="IJ103" i="24"/>
  <c r="II103" i="24"/>
  <c r="IH103" i="24"/>
  <c r="IG103" i="24"/>
  <c r="IF103" i="24"/>
  <c r="IE103" i="24"/>
  <c r="ID103" i="24"/>
  <c r="IC103" i="24"/>
  <c r="IB103" i="24"/>
  <c r="IA103" i="24"/>
  <c r="HZ103" i="24"/>
  <c r="HY103" i="24"/>
  <c r="HX103" i="24"/>
  <c r="HW103" i="24"/>
  <c r="HV103" i="24"/>
  <c r="HU103" i="24"/>
  <c r="HT103" i="24"/>
  <c r="HS103" i="24"/>
  <c r="HR103" i="24"/>
  <c r="HQ103" i="24"/>
  <c r="HP103" i="24"/>
  <c r="HO103" i="24"/>
  <c r="HN103" i="24"/>
  <c r="HM103" i="24"/>
  <c r="HL103" i="24"/>
  <c r="HK103" i="24"/>
  <c r="HJ103" i="24"/>
  <c r="DJ103" i="24"/>
  <c r="DL103" i="24" s="1"/>
  <c r="IO102" i="24"/>
  <c r="IN102" i="24"/>
  <c r="IM102" i="24"/>
  <c r="IL102" i="24"/>
  <c r="IK102" i="24"/>
  <c r="IJ102" i="24"/>
  <c r="II102" i="24"/>
  <c r="IH102" i="24"/>
  <c r="IG102" i="24"/>
  <c r="IF102" i="24"/>
  <c r="IE102" i="24"/>
  <c r="ID102" i="24"/>
  <c r="IC102" i="24"/>
  <c r="IB102" i="24"/>
  <c r="IA102" i="24"/>
  <c r="HZ102" i="24"/>
  <c r="HY102" i="24"/>
  <c r="HX102" i="24"/>
  <c r="HW102" i="24"/>
  <c r="HV102" i="24"/>
  <c r="HU102" i="24"/>
  <c r="HT102" i="24"/>
  <c r="HS102" i="24"/>
  <c r="HR102" i="24"/>
  <c r="HQ102" i="24"/>
  <c r="HP102" i="24"/>
  <c r="HO102" i="24"/>
  <c r="HN102" i="24"/>
  <c r="HM102" i="24"/>
  <c r="HL102" i="24"/>
  <c r="HK102" i="24"/>
  <c r="HJ102" i="24"/>
  <c r="DJ102" i="24"/>
  <c r="DL102" i="24" s="1"/>
  <c r="IO101" i="24"/>
  <c r="IN101" i="24"/>
  <c r="IM101" i="24"/>
  <c r="IL101" i="24"/>
  <c r="IK101" i="24"/>
  <c r="IJ101" i="24"/>
  <c r="II101" i="24"/>
  <c r="IH101" i="24"/>
  <c r="IG101" i="24"/>
  <c r="IF101" i="24"/>
  <c r="IE101" i="24"/>
  <c r="ID101" i="24"/>
  <c r="IC101" i="24"/>
  <c r="IB101" i="24"/>
  <c r="IA101" i="24"/>
  <c r="HZ101" i="24"/>
  <c r="HY101" i="24"/>
  <c r="HX101" i="24"/>
  <c r="HW101" i="24"/>
  <c r="HV101" i="24"/>
  <c r="HU101" i="24"/>
  <c r="HT101" i="24"/>
  <c r="HS101" i="24"/>
  <c r="HR101" i="24"/>
  <c r="HQ101" i="24"/>
  <c r="HP101" i="24"/>
  <c r="HO101" i="24"/>
  <c r="HN101" i="24"/>
  <c r="HM101" i="24"/>
  <c r="HL101" i="24"/>
  <c r="HK101" i="24"/>
  <c r="HJ101" i="24"/>
  <c r="DJ101" i="24"/>
  <c r="DL101" i="24" s="1"/>
  <c r="IO100" i="24"/>
  <c r="IN100" i="24"/>
  <c r="IM100" i="24"/>
  <c r="IL100" i="24"/>
  <c r="IK100" i="24"/>
  <c r="IJ100" i="24"/>
  <c r="II100" i="24"/>
  <c r="IH100" i="24"/>
  <c r="IG100" i="24"/>
  <c r="IF100" i="24"/>
  <c r="IE100" i="24"/>
  <c r="ID100" i="24"/>
  <c r="IC100" i="24"/>
  <c r="IB100" i="24"/>
  <c r="IA100" i="24"/>
  <c r="HZ100" i="24"/>
  <c r="HY100" i="24"/>
  <c r="HX100" i="24"/>
  <c r="HW100" i="24"/>
  <c r="HV100" i="24"/>
  <c r="HU100" i="24"/>
  <c r="HT100" i="24"/>
  <c r="HS100" i="24"/>
  <c r="HR100" i="24"/>
  <c r="HQ100" i="24"/>
  <c r="HP100" i="24"/>
  <c r="HO100" i="24"/>
  <c r="HN100" i="24"/>
  <c r="HM100" i="24"/>
  <c r="HL100" i="24"/>
  <c r="HK100" i="24"/>
  <c r="HJ100" i="24"/>
  <c r="DJ100" i="24"/>
  <c r="DL100" i="24" s="1"/>
  <c r="IO99" i="24"/>
  <c r="IN99" i="24"/>
  <c r="IM99" i="24"/>
  <c r="IL99" i="24"/>
  <c r="IK99" i="24"/>
  <c r="IJ99" i="24"/>
  <c r="II99" i="24"/>
  <c r="IH99" i="24"/>
  <c r="IG99" i="24"/>
  <c r="IF99" i="24"/>
  <c r="IE99" i="24"/>
  <c r="ID99" i="24"/>
  <c r="IC99" i="24"/>
  <c r="IB99" i="24"/>
  <c r="IA99" i="24"/>
  <c r="HZ99" i="24"/>
  <c r="HY99" i="24"/>
  <c r="HX99" i="24"/>
  <c r="HW99" i="24"/>
  <c r="HV99" i="24"/>
  <c r="HU99" i="24"/>
  <c r="HT99" i="24"/>
  <c r="HS99" i="24"/>
  <c r="HR99" i="24"/>
  <c r="HQ99" i="24"/>
  <c r="HP99" i="24"/>
  <c r="HO99" i="24"/>
  <c r="HN99" i="24"/>
  <c r="HM99" i="24"/>
  <c r="HL99" i="24"/>
  <c r="HK99" i="24"/>
  <c r="HJ99" i="24"/>
  <c r="DJ99" i="24"/>
  <c r="DL99" i="24" s="1"/>
  <c r="IO95" i="1"/>
  <c r="IN95" i="1"/>
  <c r="IM95" i="1"/>
  <c r="IL95" i="1"/>
  <c r="IK95" i="1"/>
  <c r="IJ95" i="1"/>
  <c r="II95" i="1"/>
  <c r="IH95" i="1"/>
  <c r="IG95" i="1"/>
  <c r="IF95" i="1"/>
  <c r="IE95" i="1"/>
  <c r="ID95" i="1"/>
  <c r="IC95" i="1"/>
  <c r="IB95" i="1"/>
  <c r="IA95" i="1"/>
  <c r="HZ95" i="1"/>
  <c r="HY95" i="1"/>
  <c r="HX95" i="1"/>
  <c r="HW95" i="1"/>
  <c r="HV95" i="1"/>
  <c r="HU95" i="1"/>
  <c r="HT95" i="1"/>
  <c r="HS95" i="1"/>
  <c r="HR95" i="1"/>
  <c r="HQ95" i="1"/>
  <c r="HP95" i="1"/>
  <c r="HO95" i="1"/>
  <c r="HN95" i="1"/>
  <c r="HM95" i="1"/>
  <c r="HL95" i="1"/>
  <c r="HK95" i="1"/>
  <c r="HJ95" i="1"/>
  <c r="DJ95" i="1"/>
  <c r="DL95" i="1" s="1"/>
  <c r="IO94" i="1"/>
  <c r="IN94" i="1"/>
  <c r="IM94" i="1"/>
  <c r="IL94" i="1"/>
  <c r="IK94" i="1"/>
  <c r="IJ94" i="1"/>
  <c r="II94" i="1"/>
  <c r="IH94" i="1"/>
  <c r="IG94" i="1"/>
  <c r="IF94" i="1"/>
  <c r="IE94" i="1"/>
  <c r="ID94" i="1"/>
  <c r="IC94" i="1"/>
  <c r="IB94" i="1"/>
  <c r="IA94" i="1"/>
  <c r="HZ94" i="1"/>
  <c r="HY94" i="1"/>
  <c r="HX94" i="1"/>
  <c r="HW94" i="1"/>
  <c r="HV94" i="1"/>
  <c r="HU94" i="1"/>
  <c r="HT94" i="1"/>
  <c r="HS94" i="1"/>
  <c r="HR94" i="1"/>
  <c r="HQ94" i="1"/>
  <c r="HP94" i="1"/>
  <c r="HO94" i="1"/>
  <c r="HN94" i="1"/>
  <c r="HM94" i="1"/>
  <c r="HL94" i="1"/>
  <c r="HK94" i="1"/>
  <c r="HJ94" i="1"/>
  <c r="DJ94" i="1"/>
  <c r="DL94" i="1" s="1"/>
  <c r="IO96" i="1"/>
  <c r="IN96" i="1"/>
  <c r="IM96" i="1"/>
  <c r="IL96" i="1"/>
  <c r="IK96" i="1"/>
  <c r="IJ96" i="1"/>
  <c r="II96" i="1"/>
  <c r="IH96" i="1"/>
  <c r="IG96" i="1"/>
  <c r="IF96" i="1"/>
  <c r="IE96" i="1"/>
  <c r="ID96" i="1"/>
  <c r="IC96" i="1"/>
  <c r="IB96" i="1"/>
  <c r="IA96" i="1"/>
  <c r="HZ96" i="1"/>
  <c r="HY96" i="1"/>
  <c r="HX96" i="1"/>
  <c r="HW96" i="1"/>
  <c r="HV96" i="1"/>
  <c r="HU96" i="1"/>
  <c r="HT96" i="1"/>
  <c r="HS96" i="1"/>
  <c r="HR96" i="1"/>
  <c r="HQ96" i="1"/>
  <c r="HP96" i="1"/>
  <c r="HO96" i="1"/>
  <c r="HN96" i="1"/>
  <c r="HM96" i="1"/>
  <c r="HL96" i="1"/>
  <c r="HK96" i="1"/>
  <c r="HJ96" i="1"/>
  <c r="DJ96" i="1"/>
  <c r="DL96" i="1" s="1"/>
  <c r="IQ123" i="24" l="1"/>
  <c r="IP137" i="24"/>
  <c r="IP143" i="24"/>
  <c r="IP144" i="24"/>
  <c r="IQ150" i="24"/>
  <c r="IQ194" i="24"/>
  <c r="IP194" i="24"/>
  <c r="IQ99" i="24"/>
  <c r="IP99" i="24"/>
  <c r="IQ100" i="24"/>
  <c r="IQ104" i="24"/>
  <c r="IQ119" i="24"/>
  <c r="IP129" i="24"/>
  <c r="IP150" i="24"/>
  <c r="IP184" i="24"/>
  <c r="IP118" i="24"/>
  <c r="IQ120" i="24"/>
  <c r="IQ124" i="24"/>
  <c r="IQ151" i="24"/>
  <c r="IQ155" i="24"/>
  <c r="IQ163" i="24"/>
  <c r="IQ165" i="24"/>
  <c r="IQ167" i="24"/>
  <c r="IQ169" i="24"/>
  <c r="IQ181" i="24"/>
  <c r="IP195" i="24"/>
  <c r="IQ110" i="24"/>
  <c r="IP110" i="24"/>
  <c r="IQ117" i="24"/>
  <c r="IP120" i="24"/>
  <c r="IQ121" i="24"/>
  <c r="IQ125" i="24"/>
  <c r="IQ156" i="24"/>
  <c r="IP156" i="24"/>
  <c r="IQ159" i="24"/>
  <c r="IQ161" i="24"/>
  <c r="IP161" i="24"/>
  <c r="IP163" i="24"/>
  <c r="IP167" i="24"/>
  <c r="IP171" i="24"/>
  <c r="IQ173" i="24"/>
  <c r="IP173" i="24"/>
  <c r="IQ177" i="24"/>
  <c r="IP177" i="24"/>
  <c r="IQ188" i="24"/>
  <c r="IP188" i="24"/>
  <c r="IQ190" i="24"/>
  <c r="IP190" i="24"/>
  <c r="IQ193" i="24"/>
  <c r="IQ109" i="24"/>
  <c r="IQ118" i="24"/>
  <c r="IQ122" i="24"/>
  <c r="IQ153" i="24"/>
  <c r="IP153" i="24"/>
  <c r="IQ164" i="24"/>
  <c r="IQ166" i="24"/>
  <c r="IQ168" i="24"/>
  <c r="IQ170" i="24"/>
  <c r="IQ189" i="24"/>
  <c r="IQ195" i="24"/>
  <c r="IP103" i="24"/>
  <c r="IQ102" i="24"/>
  <c r="IQ106" i="24"/>
  <c r="IQ108" i="24"/>
  <c r="IP108" i="24"/>
  <c r="IQ115" i="24"/>
  <c r="IQ116" i="24"/>
  <c r="IP116" i="24"/>
  <c r="IQ128" i="24"/>
  <c r="IP128" i="24"/>
  <c r="IQ136" i="24"/>
  <c r="IP136" i="24"/>
  <c r="IP140" i="24"/>
  <c r="IP141" i="24"/>
  <c r="IQ147" i="24"/>
  <c r="IP147" i="24"/>
  <c r="IQ154" i="24"/>
  <c r="IP154" i="24"/>
  <c r="IQ157" i="24"/>
  <c r="IP157" i="24"/>
  <c r="IP166" i="24"/>
  <c r="IP170" i="24"/>
  <c r="IQ174" i="24"/>
  <c r="IP174" i="24"/>
  <c r="IQ178" i="24"/>
  <c r="IP178" i="24"/>
  <c r="IP183" i="24"/>
  <c r="IQ186" i="24"/>
  <c r="IP186" i="24"/>
  <c r="IQ103" i="24"/>
  <c r="IQ101" i="24"/>
  <c r="IP101" i="24"/>
  <c r="IQ105" i="24"/>
  <c r="IP105" i="24"/>
  <c r="IQ113" i="24"/>
  <c r="IQ114" i="24"/>
  <c r="IP114" i="24"/>
  <c r="IP117" i="24"/>
  <c r="IP119" i="24"/>
  <c r="IP127" i="24"/>
  <c r="IP133" i="24"/>
  <c r="IP134" i="24"/>
  <c r="IP138" i="24"/>
  <c r="IP139" i="24"/>
  <c r="IP146" i="24"/>
  <c r="IQ148" i="24"/>
  <c r="IP151" i="24"/>
  <c r="IQ158" i="24"/>
  <c r="IP158" i="24"/>
  <c r="IQ160" i="24"/>
  <c r="IP160" i="24"/>
  <c r="IQ162" i="24"/>
  <c r="IP162" i="24"/>
  <c r="IP165" i="24"/>
  <c r="IP169" i="24"/>
  <c r="IP172" i="24"/>
  <c r="IQ175" i="24"/>
  <c r="IP175" i="24"/>
  <c r="IQ185" i="24"/>
  <c r="IP185" i="24"/>
  <c r="IQ187" i="24"/>
  <c r="IP187" i="24"/>
  <c r="IP189" i="24"/>
  <c r="IP193" i="24"/>
  <c r="IQ111" i="24"/>
  <c r="IQ112" i="24"/>
  <c r="IP112" i="24"/>
  <c r="IQ126" i="24"/>
  <c r="IP126" i="24"/>
  <c r="IP131" i="24"/>
  <c r="IP132" i="24"/>
  <c r="IQ138" i="24"/>
  <c r="IQ145" i="24"/>
  <c r="IP145" i="24"/>
  <c r="IQ149" i="24"/>
  <c r="IP149" i="24"/>
  <c r="IQ152" i="24"/>
  <c r="IP152" i="24"/>
  <c r="IP155" i="24"/>
  <c r="IP164" i="24"/>
  <c r="IP168" i="24"/>
  <c r="IQ171" i="24"/>
  <c r="IQ176" i="24"/>
  <c r="IP176" i="24"/>
  <c r="IQ179" i="24"/>
  <c r="IQ180" i="24"/>
  <c r="IP180" i="24"/>
  <c r="IQ182" i="24"/>
  <c r="IQ191" i="24"/>
  <c r="IP191" i="24"/>
  <c r="IQ133" i="24"/>
  <c r="IQ143" i="24"/>
  <c r="IP100" i="24"/>
  <c r="IP106" i="24"/>
  <c r="IP109" i="24"/>
  <c r="IP111" i="24"/>
  <c r="IP113" i="24"/>
  <c r="IP115" i="24"/>
  <c r="IP121" i="24"/>
  <c r="IP122" i="24"/>
  <c r="IP123" i="24"/>
  <c r="IP124" i="24"/>
  <c r="IP125" i="24"/>
  <c r="IQ131" i="24"/>
  <c r="IQ140" i="24"/>
  <c r="IP102" i="24"/>
  <c r="IP104" i="24"/>
  <c r="IQ127" i="24"/>
  <c r="IQ129" i="24"/>
  <c r="IQ132" i="24"/>
  <c r="IQ134" i="24"/>
  <c r="IQ137" i="24"/>
  <c r="IQ139" i="24"/>
  <c r="IQ141" i="24"/>
  <c r="IQ144" i="24"/>
  <c r="IQ146" i="24"/>
  <c r="IP148" i="24"/>
  <c r="IP159" i="24"/>
  <c r="IQ172" i="24"/>
  <c r="IP179" i="24"/>
  <c r="IP181" i="24"/>
  <c r="IP182" i="24"/>
  <c r="IQ183" i="24"/>
  <c r="IQ184" i="24"/>
  <c r="IQ192" i="24"/>
  <c r="IP192" i="24"/>
  <c r="IQ95" i="1"/>
  <c r="IP94" i="1"/>
  <c r="IQ96" i="1"/>
  <c r="IQ94" i="1"/>
  <c r="IP96" i="1"/>
  <c r="IP95" i="1"/>
  <c r="IO93" i="1" l="1"/>
  <c r="IN93" i="1"/>
  <c r="IM93" i="1"/>
  <c r="IL93" i="1"/>
  <c r="IK93" i="1"/>
  <c r="IJ93" i="1"/>
  <c r="II93" i="1"/>
  <c r="IH93" i="1"/>
  <c r="IG93" i="1"/>
  <c r="IF93" i="1"/>
  <c r="IE93" i="1"/>
  <c r="ID93" i="1"/>
  <c r="IC93" i="1"/>
  <c r="IB93" i="1"/>
  <c r="IA93" i="1"/>
  <c r="HZ93" i="1"/>
  <c r="HY93" i="1"/>
  <c r="HX93" i="1"/>
  <c r="HW93" i="1"/>
  <c r="HV93" i="1"/>
  <c r="HU93" i="1"/>
  <c r="HT93" i="1"/>
  <c r="HS93" i="1"/>
  <c r="HR93" i="1"/>
  <c r="HQ93" i="1"/>
  <c r="HP93" i="1"/>
  <c r="HO93" i="1"/>
  <c r="HN93" i="1"/>
  <c r="HM93" i="1"/>
  <c r="HL93" i="1"/>
  <c r="HK93" i="1"/>
  <c r="HJ93" i="1"/>
  <c r="DJ93" i="1"/>
  <c r="DL93" i="1" s="1"/>
  <c r="IO27" i="1"/>
  <c r="IN27" i="1"/>
  <c r="IM27" i="1"/>
  <c r="IL27" i="1"/>
  <c r="IK27" i="1"/>
  <c r="IJ27" i="1"/>
  <c r="II27" i="1"/>
  <c r="IH27" i="1"/>
  <c r="IG27" i="1"/>
  <c r="IF27" i="1"/>
  <c r="IE27" i="1"/>
  <c r="ID27" i="1"/>
  <c r="IC27" i="1"/>
  <c r="IB27" i="1"/>
  <c r="IA27" i="1"/>
  <c r="HZ27" i="1"/>
  <c r="HY27" i="1"/>
  <c r="HX27" i="1"/>
  <c r="HW27" i="1"/>
  <c r="HV27" i="1"/>
  <c r="HU27" i="1"/>
  <c r="HT27" i="1"/>
  <c r="HS27" i="1"/>
  <c r="HR27" i="1"/>
  <c r="HQ27" i="1"/>
  <c r="HP27" i="1"/>
  <c r="HO27" i="1"/>
  <c r="HN27" i="1"/>
  <c r="HM27" i="1"/>
  <c r="HL27" i="1"/>
  <c r="HK27" i="1"/>
  <c r="HJ27" i="1"/>
  <c r="DJ27" i="1"/>
  <c r="DL27" i="1" s="1"/>
  <c r="IO97" i="1"/>
  <c r="IN97" i="1"/>
  <c r="IM97" i="1"/>
  <c r="IL97" i="1"/>
  <c r="IK97" i="1"/>
  <c r="IJ97" i="1"/>
  <c r="II97" i="1"/>
  <c r="IH97" i="1"/>
  <c r="IG97" i="1"/>
  <c r="IF97" i="1"/>
  <c r="IE97" i="1"/>
  <c r="ID97" i="1"/>
  <c r="IC97" i="1"/>
  <c r="IB97" i="1"/>
  <c r="IA97" i="1"/>
  <c r="HZ97" i="1"/>
  <c r="HY97" i="1"/>
  <c r="HX97" i="1"/>
  <c r="HW97" i="1"/>
  <c r="HV97" i="1"/>
  <c r="HU97" i="1"/>
  <c r="HT97" i="1"/>
  <c r="HS97" i="1"/>
  <c r="HR97" i="1"/>
  <c r="HQ97" i="1"/>
  <c r="HP97" i="1"/>
  <c r="HO97" i="1"/>
  <c r="HN97" i="1"/>
  <c r="HM97" i="1"/>
  <c r="HL97" i="1"/>
  <c r="HK97" i="1"/>
  <c r="HJ97" i="1"/>
  <c r="DJ97" i="1"/>
  <c r="DL97" i="1" s="1"/>
  <c r="DJ5" i="1"/>
  <c r="DL5" i="1" s="1"/>
  <c r="HJ5" i="1"/>
  <c r="HK5" i="1"/>
  <c r="HL5" i="1"/>
  <c r="HM5" i="1"/>
  <c r="HN5" i="1"/>
  <c r="HO5" i="1"/>
  <c r="HP5" i="1"/>
  <c r="HQ5" i="1"/>
  <c r="HR5" i="1"/>
  <c r="HS5" i="1"/>
  <c r="HT5" i="1"/>
  <c r="HU5" i="1"/>
  <c r="HV5" i="1"/>
  <c r="HW5" i="1"/>
  <c r="HX5" i="1"/>
  <c r="HY5" i="1"/>
  <c r="HZ5" i="1"/>
  <c r="IA5" i="1"/>
  <c r="IB5" i="1"/>
  <c r="IC5" i="1"/>
  <c r="ID5" i="1"/>
  <c r="IE5" i="1"/>
  <c r="IF5" i="1"/>
  <c r="IG5" i="1"/>
  <c r="IH5" i="1"/>
  <c r="II5" i="1"/>
  <c r="IJ5" i="1"/>
  <c r="IK5" i="1"/>
  <c r="IL5" i="1"/>
  <c r="IM5" i="1"/>
  <c r="IN5" i="1"/>
  <c r="IO5" i="1"/>
  <c r="IQ93" i="1" l="1"/>
  <c r="IQ5" i="1"/>
  <c r="IQ97" i="1"/>
  <c r="IP97" i="1"/>
  <c r="IP93" i="1"/>
  <c r="IP5" i="1"/>
  <c r="IQ27" i="1"/>
  <c r="IP27" i="1"/>
  <c r="IP2" i="26" l="1"/>
  <c r="IO7" i="26"/>
  <c r="IO6" i="26"/>
  <c r="IO5" i="26"/>
  <c r="IN7" i="26"/>
  <c r="IN6" i="26"/>
  <c r="IN5" i="26"/>
  <c r="IM7" i="26"/>
  <c r="IM6" i="26"/>
  <c r="IM5" i="26"/>
  <c r="IL7" i="26"/>
  <c r="IL6" i="26"/>
  <c r="IL5" i="26"/>
  <c r="IK7" i="26"/>
  <c r="IK6" i="26"/>
  <c r="IK5" i="26"/>
  <c r="IJ7" i="26"/>
  <c r="IJ6" i="26"/>
  <c r="IJ5" i="26"/>
  <c r="II7" i="26"/>
  <c r="II6" i="26"/>
  <c r="II5" i="26"/>
  <c r="IH7" i="26"/>
  <c r="IH6" i="26"/>
  <c r="IH5" i="26"/>
  <c r="IG7" i="26"/>
  <c r="IG6" i="26"/>
  <c r="IG5" i="26"/>
  <c r="IF7" i="26"/>
  <c r="IF6" i="26"/>
  <c r="IF5" i="26"/>
  <c r="IE7" i="26"/>
  <c r="IE6" i="26"/>
  <c r="IE5" i="26"/>
  <c r="ID7" i="26"/>
  <c r="ID6" i="26"/>
  <c r="ID5" i="26"/>
  <c r="IC7" i="26"/>
  <c r="IC6" i="26"/>
  <c r="IC5" i="26"/>
  <c r="IB7" i="26"/>
  <c r="IB6" i="26"/>
  <c r="IB5" i="26"/>
  <c r="IA7" i="26"/>
  <c r="IA6" i="26"/>
  <c r="IA5" i="26"/>
  <c r="HZ7" i="26"/>
  <c r="HZ6" i="26"/>
  <c r="HZ5" i="26"/>
  <c r="HY7" i="26"/>
  <c r="HY6" i="26"/>
  <c r="HY5" i="26"/>
  <c r="HX7" i="26"/>
  <c r="HX6" i="26"/>
  <c r="HX5" i="26"/>
  <c r="HW7" i="26"/>
  <c r="HW6" i="26"/>
  <c r="HW5" i="26"/>
  <c r="HV7" i="26"/>
  <c r="HV6" i="26"/>
  <c r="HV5" i="26"/>
  <c r="HU7" i="26"/>
  <c r="HU6" i="26"/>
  <c r="HU5" i="26"/>
  <c r="HT7" i="26"/>
  <c r="HT6" i="26"/>
  <c r="HT5" i="26"/>
  <c r="HS7" i="26"/>
  <c r="HS6" i="26"/>
  <c r="HS5" i="26"/>
  <c r="HR7" i="26"/>
  <c r="HR6" i="26"/>
  <c r="HR5" i="26"/>
  <c r="HQ7" i="26"/>
  <c r="HQ6" i="26"/>
  <c r="HQ5" i="26"/>
  <c r="HP7" i="26"/>
  <c r="HP6" i="26"/>
  <c r="HP5" i="26"/>
  <c r="HO7" i="26"/>
  <c r="HO6" i="26"/>
  <c r="HO5" i="26"/>
  <c r="HG7" i="26"/>
  <c r="HG6" i="26"/>
  <c r="HG5" i="26"/>
  <c r="HF7" i="26"/>
  <c r="HF6" i="26"/>
  <c r="HF5" i="26"/>
  <c r="HE7" i="26"/>
  <c r="HE6" i="26"/>
  <c r="HE5" i="26"/>
  <c r="HD7" i="26"/>
  <c r="HD6" i="26"/>
  <c r="HD5" i="26"/>
  <c r="HC7" i="26"/>
  <c r="HC6" i="26"/>
  <c r="HC5" i="26"/>
  <c r="HB7" i="26"/>
  <c r="HB6" i="26"/>
  <c r="HB5" i="26"/>
  <c r="HA7" i="26"/>
  <c r="HA6" i="26"/>
  <c r="HA5" i="26"/>
  <c r="GZ7" i="26"/>
  <c r="GZ6" i="26"/>
  <c r="GZ5" i="26"/>
  <c r="GY7" i="26"/>
  <c r="GY6" i="26"/>
  <c r="GY5" i="26"/>
  <c r="GX7" i="26"/>
  <c r="GX6" i="26"/>
  <c r="GX5" i="26"/>
  <c r="GW7" i="26"/>
  <c r="GW6" i="26"/>
  <c r="GW5" i="26"/>
  <c r="GV7" i="26"/>
  <c r="GV6" i="26"/>
  <c r="GV5" i="26"/>
  <c r="GU7" i="26"/>
  <c r="GU6" i="26"/>
  <c r="GU5" i="26"/>
  <c r="GT7" i="26"/>
  <c r="GT6" i="26"/>
  <c r="GT5" i="26"/>
  <c r="GS7" i="26"/>
  <c r="GS6" i="26"/>
  <c r="GS5" i="26"/>
  <c r="GR7" i="26"/>
  <c r="GR6" i="26"/>
  <c r="GR5" i="26"/>
  <c r="GQ7" i="26"/>
  <c r="GQ6" i="26"/>
  <c r="GQ5" i="26"/>
  <c r="GP7" i="26"/>
  <c r="GP6" i="26"/>
  <c r="GP5" i="26"/>
  <c r="GO7" i="26"/>
  <c r="GO6" i="26"/>
  <c r="GO5" i="26"/>
  <c r="GN7" i="26"/>
  <c r="GN6" i="26"/>
  <c r="GN5" i="26"/>
  <c r="GM7" i="26"/>
  <c r="GM6" i="26"/>
  <c r="GM5" i="26"/>
  <c r="GL7" i="26"/>
  <c r="GL6" i="26"/>
  <c r="GL5" i="26"/>
  <c r="GK7" i="26"/>
  <c r="GK6" i="26"/>
  <c r="GK5" i="26"/>
  <c r="GJ7" i="26"/>
  <c r="GJ6" i="26"/>
  <c r="GJ5" i="26"/>
  <c r="GI7" i="26"/>
  <c r="GI6" i="26"/>
  <c r="GI5" i="26"/>
  <c r="GH7" i="26"/>
  <c r="GH6" i="26"/>
  <c r="GH5" i="26"/>
  <c r="GG7" i="26"/>
  <c r="GG6" i="26"/>
  <c r="GG5" i="26"/>
  <c r="FZ7" i="26"/>
  <c r="FZ6" i="26"/>
  <c r="FZ5" i="26"/>
  <c r="FY7" i="26"/>
  <c r="FY6" i="26"/>
  <c r="FY5" i="26"/>
  <c r="FX7" i="26"/>
  <c r="FX6" i="26"/>
  <c r="FX5" i="26"/>
  <c r="FW7" i="26"/>
  <c r="FW6" i="26"/>
  <c r="FW5" i="26"/>
  <c r="FV7" i="26"/>
  <c r="FV6" i="26"/>
  <c r="FV5" i="26"/>
  <c r="FU7" i="26"/>
  <c r="FU6" i="26"/>
  <c r="FU5" i="26"/>
  <c r="FT7" i="26"/>
  <c r="FT6" i="26"/>
  <c r="FT5" i="26"/>
  <c r="FS7" i="26"/>
  <c r="FS6" i="26"/>
  <c r="FS5" i="26"/>
  <c r="FR7" i="26"/>
  <c r="FR6" i="26"/>
  <c r="FR5" i="26"/>
  <c r="FQ7" i="26"/>
  <c r="FQ6" i="26"/>
  <c r="FQ5" i="26"/>
  <c r="FP7" i="26"/>
  <c r="FP6" i="26"/>
  <c r="FP5" i="26"/>
  <c r="FO7" i="26"/>
  <c r="FO6" i="26"/>
  <c r="FO5" i="26"/>
  <c r="FN7" i="26"/>
  <c r="FN6" i="26"/>
  <c r="FN5" i="26"/>
  <c r="FM7" i="26"/>
  <c r="FM6" i="26"/>
  <c r="FM5" i="26"/>
  <c r="FL7" i="26"/>
  <c r="FL6" i="26"/>
  <c r="FL5" i="26"/>
  <c r="FK7" i="26"/>
  <c r="FK6" i="26"/>
  <c r="FK5" i="26"/>
  <c r="FJ7" i="26"/>
  <c r="FJ6" i="26"/>
  <c r="FJ5" i="26"/>
  <c r="FI7" i="26"/>
  <c r="FI6" i="26"/>
  <c r="FI5" i="26"/>
  <c r="FH7" i="26"/>
  <c r="FH6" i="26"/>
  <c r="FH5" i="26"/>
  <c r="FG7" i="26"/>
  <c r="FG6" i="26"/>
  <c r="FG5" i="26"/>
  <c r="FF7" i="26"/>
  <c r="FF6" i="26"/>
  <c r="FF5" i="26"/>
  <c r="FE7" i="26"/>
  <c r="FE6" i="26"/>
  <c r="FE5" i="26"/>
  <c r="FD7" i="26"/>
  <c r="FD6" i="26"/>
  <c r="FD5" i="26"/>
  <c r="FC7" i="26"/>
  <c r="FC6" i="26"/>
  <c r="FC5" i="26"/>
  <c r="FB7" i="26"/>
  <c r="FB6" i="26"/>
  <c r="FB5" i="26"/>
  <c r="FA7" i="26"/>
  <c r="FA6" i="26"/>
  <c r="FA5" i="26"/>
  <c r="EZ7" i="26"/>
  <c r="EZ6" i="26"/>
  <c r="EZ5" i="26"/>
  <c r="ES7" i="26"/>
  <c r="ES6" i="26"/>
  <c r="ES5" i="26"/>
  <c r="ER7" i="26"/>
  <c r="ER6" i="26"/>
  <c r="ER5" i="26"/>
  <c r="EQ7" i="26"/>
  <c r="EQ6" i="26"/>
  <c r="EQ5" i="26"/>
  <c r="EP7" i="26"/>
  <c r="EP6" i="26"/>
  <c r="EP5" i="26"/>
  <c r="EO7" i="26"/>
  <c r="EO6" i="26"/>
  <c r="EO5" i="26"/>
  <c r="EN7" i="26"/>
  <c r="EN6" i="26"/>
  <c r="EN5" i="26"/>
  <c r="EM7" i="26"/>
  <c r="EM6" i="26"/>
  <c r="EM5" i="26"/>
  <c r="EL7" i="26"/>
  <c r="EL6" i="26"/>
  <c r="EL5" i="26"/>
  <c r="EK7" i="26"/>
  <c r="EK6" i="26"/>
  <c r="EK5" i="26"/>
  <c r="EJ7" i="26"/>
  <c r="EJ6" i="26"/>
  <c r="EJ5" i="26"/>
  <c r="EI7" i="26"/>
  <c r="EI6" i="26"/>
  <c r="EI5" i="26"/>
  <c r="EH7" i="26"/>
  <c r="EH6" i="26"/>
  <c r="EH5" i="26"/>
  <c r="EG7" i="26"/>
  <c r="EG6" i="26"/>
  <c r="EG5" i="26"/>
  <c r="EF7" i="26"/>
  <c r="EF6" i="26"/>
  <c r="EF5" i="26"/>
  <c r="EE7" i="26"/>
  <c r="EE6" i="26"/>
  <c r="EE5" i="26"/>
  <c r="ED7" i="26"/>
  <c r="ED6" i="26"/>
  <c r="ED5" i="26"/>
  <c r="EC7" i="26"/>
  <c r="EC6" i="26"/>
  <c r="EC5" i="26"/>
  <c r="EB7" i="26"/>
  <c r="EB6" i="26"/>
  <c r="EB5" i="26"/>
  <c r="EA7" i="26"/>
  <c r="EA6" i="26"/>
  <c r="EA5" i="26"/>
  <c r="DZ7" i="26"/>
  <c r="DZ6" i="26"/>
  <c r="DZ5" i="26"/>
  <c r="DY7" i="26"/>
  <c r="DY6" i="26"/>
  <c r="DY5" i="26"/>
  <c r="DX7" i="26"/>
  <c r="DX6" i="26"/>
  <c r="DX5" i="26"/>
  <c r="DW7" i="26"/>
  <c r="DW6" i="26"/>
  <c r="DW5" i="26"/>
  <c r="DV7" i="26"/>
  <c r="DV6" i="26"/>
  <c r="DV5" i="26"/>
  <c r="DU7" i="26"/>
  <c r="DU6" i="26"/>
  <c r="DU5" i="26"/>
  <c r="DT7" i="26"/>
  <c r="DT6" i="26"/>
  <c r="DT5" i="26"/>
  <c r="DS7" i="26"/>
  <c r="DS6" i="26"/>
  <c r="DS5" i="26"/>
  <c r="IP2" i="25"/>
  <c r="IO15" i="25"/>
  <c r="IO14" i="25"/>
  <c r="IO5" i="25"/>
  <c r="IN15" i="25"/>
  <c r="IN14" i="25"/>
  <c r="IN5" i="25"/>
  <c r="IM15" i="25"/>
  <c r="IM14" i="25"/>
  <c r="IM5" i="25"/>
  <c r="IL15" i="25"/>
  <c r="IL14" i="25"/>
  <c r="IL5" i="25"/>
  <c r="IK15" i="25"/>
  <c r="IK14" i="25"/>
  <c r="IK5" i="25"/>
  <c r="IJ15" i="25"/>
  <c r="IJ14" i="25"/>
  <c r="IJ5" i="25"/>
  <c r="II15" i="25"/>
  <c r="II14" i="25"/>
  <c r="II5" i="25"/>
  <c r="IH15" i="25"/>
  <c r="IH14" i="25"/>
  <c r="IH5" i="25"/>
  <c r="IG15" i="25"/>
  <c r="IG14" i="25"/>
  <c r="IG5" i="25"/>
  <c r="IF15" i="25"/>
  <c r="IF14" i="25"/>
  <c r="IF5" i="25"/>
  <c r="IE15" i="25"/>
  <c r="IE14" i="25"/>
  <c r="IE5" i="25"/>
  <c r="ID15" i="25"/>
  <c r="ID14" i="25"/>
  <c r="ID5" i="25"/>
  <c r="IC15" i="25"/>
  <c r="IC14" i="25"/>
  <c r="IC5" i="25"/>
  <c r="IB15" i="25"/>
  <c r="IB14" i="25"/>
  <c r="IB5" i="25"/>
  <c r="IA15" i="25"/>
  <c r="IA14" i="25"/>
  <c r="IA5" i="25"/>
  <c r="HZ15" i="25"/>
  <c r="HZ14" i="25"/>
  <c r="HZ5" i="25"/>
  <c r="HY15" i="25"/>
  <c r="HY14" i="25"/>
  <c r="HY5" i="25"/>
  <c r="HX15" i="25"/>
  <c r="HX14" i="25"/>
  <c r="HX5" i="25"/>
  <c r="HW15" i="25"/>
  <c r="HW14" i="25"/>
  <c r="HW5" i="25"/>
  <c r="HV15" i="25"/>
  <c r="HV14" i="25"/>
  <c r="HV5" i="25"/>
  <c r="HU15" i="25"/>
  <c r="HU14" i="25"/>
  <c r="HU5" i="25"/>
  <c r="HT15" i="25"/>
  <c r="HT14" i="25"/>
  <c r="HT5" i="25"/>
  <c r="HS15" i="25"/>
  <c r="HS14" i="25"/>
  <c r="HS5" i="25"/>
  <c r="HR15" i="25"/>
  <c r="HR14" i="25"/>
  <c r="HR5" i="25"/>
  <c r="HQ15" i="25"/>
  <c r="HQ14" i="25"/>
  <c r="HQ5" i="25"/>
  <c r="HP15" i="25"/>
  <c r="HP14" i="25"/>
  <c r="HP5" i="25"/>
  <c r="HO15" i="25"/>
  <c r="HO14" i="25"/>
  <c r="HO5" i="25"/>
  <c r="HG15" i="25"/>
  <c r="HG14" i="25"/>
  <c r="HG5" i="25"/>
  <c r="HF15" i="25"/>
  <c r="HF14" i="25"/>
  <c r="HF5" i="25"/>
  <c r="HE15" i="25"/>
  <c r="HE14" i="25"/>
  <c r="HE5" i="25"/>
  <c r="HD15" i="25"/>
  <c r="HD14" i="25"/>
  <c r="HD5" i="25"/>
  <c r="HC15" i="25"/>
  <c r="HC14" i="25"/>
  <c r="HC5" i="25"/>
  <c r="HB15" i="25"/>
  <c r="HB14" i="25"/>
  <c r="HB5" i="25"/>
  <c r="HA15" i="25"/>
  <c r="HA14" i="25"/>
  <c r="HA5" i="25"/>
  <c r="GZ15" i="25"/>
  <c r="GZ14" i="25"/>
  <c r="GZ5" i="25"/>
  <c r="GY15" i="25"/>
  <c r="GY14" i="25"/>
  <c r="GY5" i="25"/>
  <c r="GX15" i="25"/>
  <c r="GX14" i="25"/>
  <c r="GX5" i="25"/>
  <c r="GW15" i="25"/>
  <c r="GW14" i="25"/>
  <c r="GW5" i="25"/>
  <c r="GV15" i="25"/>
  <c r="GV14" i="25"/>
  <c r="GV5" i="25"/>
  <c r="GU15" i="25"/>
  <c r="GU14" i="25"/>
  <c r="GU5" i="25"/>
  <c r="GT15" i="25"/>
  <c r="GT14" i="25"/>
  <c r="GT5" i="25"/>
  <c r="GS15" i="25"/>
  <c r="GS14" i="25"/>
  <c r="GS5" i="25"/>
  <c r="GR15" i="25"/>
  <c r="GR14" i="25"/>
  <c r="GR5" i="25"/>
  <c r="GQ15" i="25"/>
  <c r="GQ14" i="25"/>
  <c r="GQ5" i="25"/>
  <c r="GP15" i="25"/>
  <c r="GP14" i="25"/>
  <c r="GP5" i="25"/>
  <c r="GO15" i="25"/>
  <c r="GO14" i="25"/>
  <c r="GO5" i="25"/>
  <c r="GN15" i="25"/>
  <c r="GN14" i="25"/>
  <c r="GN5" i="25"/>
  <c r="GM15" i="25"/>
  <c r="GM14" i="25"/>
  <c r="GM5" i="25"/>
  <c r="GL15" i="25"/>
  <c r="GL14" i="25"/>
  <c r="GL5" i="25"/>
  <c r="GK15" i="25"/>
  <c r="GK14" i="25"/>
  <c r="GK5" i="25"/>
  <c r="GJ15" i="25"/>
  <c r="GJ14" i="25"/>
  <c r="GJ5" i="25"/>
  <c r="GI15" i="25"/>
  <c r="GI14" i="25"/>
  <c r="GI5" i="25"/>
  <c r="GH15" i="25"/>
  <c r="GH14" i="25"/>
  <c r="GH5" i="25"/>
  <c r="GG15" i="25"/>
  <c r="GG14" i="25"/>
  <c r="GG5" i="25"/>
  <c r="FZ15" i="25"/>
  <c r="FZ14" i="25"/>
  <c r="FZ5" i="25"/>
  <c r="FY15" i="25"/>
  <c r="FY14" i="25"/>
  <c r="FY5" i="25"/>
  <c r="FX15" i="25"/>
  <c r="FX14" i="25"/>
  <c r="FX5" i="25"/>
  <c r="FW15" i="25"/>
  <c r="FW14" i="25"/>
  <c r="FW5" i="25"/>
  <c r="FV15" i="25"/>
  <c r="FV14" i="25"/>
  <c r="FV5" i="25"/>
  <c r="FU15" i="25"/>
  <c r="FU14" i="25"/>
  <c r="FU5" i="25"/>
  <c r="FT15" i="25"/>
  <c r="FT14" i="25"/>
  <c r="FT5" i="25"/>
  <c r="FS15" i="25"/>
  <c r="FS14" i="25"/>
  <c r="FS5" i="25"/>
  <c r="FR15" i="25"/>
  <c r="FR14" i="25"/>
  <c r="FR5" i="25"/>
  <c r="FQ15" i="25"/>
  <c r="FQ14" i="25"/>
  <c r="FQ5" i="25"/>
  <c r="FP15" i="25"/>
  <c r="FP14" i="25"/>
  <c r="FP5" i="25"/>
  <c r="FO15" i="25"/>
  <c r="FO14" i="25"/>
  <c r="FO5" i="25"/>
  <c r="FN15" i="25"/>
  <c r="FN14" i="25"/>
  <c r="FN5" i="25"/>
  <c r="FM15" i="25"/>
  <c r="FM14" i="25"/>
  <c r="FM5" i="25"/>
  <c r="FL15" i="25"/>
  <c r="FL14" i="25"/>
  <c r="FL5" i="25"/>
  <c r="FK15" i="25"/>
  <c r="FK14" i="25"/>
  <c r="FK5" i="25"/>
  <c r="FJ15" i="25"/>
  <c r="FJ14" i="25"/>
  <c r="FJ5" i="25"/>
  <c r="FI15" i="25"/>
  <c r="FI14" i="25"/>
  <c r="FI5" i="25"/>
  <c r="FH15" i="25"/>
  <c r="FH14" i="25"/>
  <c r="FH5" i="25"/>
  <c r="FG15" i="25"/>
  <c r="FG14" i="25"/>
  <c r="FG5" i="25"/>
  <c r="FF15" i="25"/>
  <c r="FF14" i="25"/>
  <c r="FF5" i="25"/>
  <c r="FE15" i="25"/>
  <c r="FE14" i="25"/>
  <c r="FE5" i="25"/>
  <c r="FD15" i="25"/>
  <c r="FD14" i="25"/>
  <c r="FD5" i="25"/>
  <c r="FC15" i="25"/>
  <c r="FC14" i="25"/>
  <c r="FC5" i="25"/>
  <c r="FB15" i="25"/>
  <c r="FB14" i="25"/>
  <c r="FB5" i="25"/>
  <c r="FA15" i="25"/>
  <c r="FA14" i="25"/>
  <c r="FA5" i="25"/>
  <c r="EZ15" i="25"/>
  <c r="EZ14" i="25"/>
  <c r="EZ5" i="25"/>
  <c r="ES15" i="25"/>
  <c r="ES14" i="25"/>
  <c r="ES5" i="25"/>
  <c r="ER15" i="25"/>
  <c r="ER14" i="25"/>
  <c r="ER5" i="25"/>
  <c r="EQ15" i="25"/>
  <c r="EQ14" i="25"/>
  <c r="EQ5" i="25"/>
  <c r="EP15" i="25"/>
  <c r="EP14" i="25"/>
  <c r="EP5" i="25"/>
  <c r="EO15" i="25"/>
  <c r="EO14" i="25"/>
  <c r="EO5" i="25"/>
  <c r="EN15" i="25"/>
  <c r="EN14" i="25"/>
  <c r="EN5" i="25"/>
  <c r="EM15" i="25"/>
  <c r="EM14" i="25"/>
  <c r="EM5" i="25"/>
  <c r="EL15" i="25"/>
  <c r="EL14" i="25"/>
  <c r="EL5" i="25"/>
  <c r="EK15" i="25"/>
  <c r="EK14" i="25"/>
  <c r="EK5" i="25"/>
  <c r="EJ15" i="25"/>
  <c r="EJ14" i="25"/>
  <c r="EJ5" i="25"/>
  <c r="EI15" i="25"/>
  <c r="EI14" i="25"/>
  <c r="EI5" i="25"/>
  <c r="EH15" i="25"/>
  <c r="EH14" i="25"/>
  <c r="EH5" i="25"/>
  <c r="EG15" i="25"/>
  <c r="EG14" i="25"/>
  <c r="EG5" i="25"/>
  <c r="EF15" i="25"/>
  <c r="EF14" i="25"/>
  <c r="EF5" i="25"/>
  <c r="EE15" i="25"/>
  <c r="EE14" i="25"/>
  <c r="EE5" i="25"/>
  <c r="ED15" i="25"/>
  <c r="ED14" i="25"/>
  <c r="ED5" i="25"/>
  <c r="EC15" i="25"/>
  <c r="EC14" i="25"/>
  <c r="EC5" i="25"/>
  <c r="EB15" i="25"/>
  <c r="EB14" i="25"/>
  <c r="EB5" i="25"/>
  <c r="EA15" i="25"/>
  <c r="EA14" i="25"/>
  <c r="EA5" i="25"/>
  <c r="DZ15" i="25"/>
  <c r="DZ14" i="25"/>
  <c r="DZ5" i="25"/>
  <c r="DY15" i="25"/>
  <c r="DY14" i="25"/>
  <c r="DY5" i="25"/>
  <c r="DX15" i="25"/>
  <c r="DX14" i="25"/>
  <c r="DX5" i="25"/>
  <c r="DW15" i="25"/>
  <c r="DW14" i="25"/>
  <c r="DW5" i="25"/>
  <c r="DV15" i="25"/>
  <c r="DV14" i="25"/>
  <c r="DV5" i="25"/>
  <c r="DU15" i="25"/>
  <c r="DU14" i="25"/>
  <c r="DU5" i="25"/>
  <c r="DT15" i="25"/>
  <c r="DT14" i="25"/>
  <c r="DT5" i="25"/>
  <c r="DS15" i="25"/>
  <c r="DS14" i="25"/>
  <c r="DS5" i="25"/>
  <c r="IP2" i="24"/>
  <c r="IO246" i="24"/>
  <c r="IO245" i="24"/>
  <c r="IO244" i="24"/>
  <c r="IO240" i="24"/>
  <c r="IO239" i="24"/>
  <c r="IO238" i="24"/>
  <c r="IO234" i="24"/>
  <c r="IO233" i="24"/>
  <c r="IO232" i="24"/>
  <c r="IO228" i="24"/>
  <c r="IO227" i="24"/>
  <c r="IO226" i="24"/>
  <c r="IO222" i="24"/>
  <c r="IO221" i="24"/>
  <c r="IO220" i="24"/>
  <c r="IO216" i="24"/>
  <c r="IO215" i="24"/>
  <c r="IO214" i="24"/>
  <c r="IO210" i="24"/>
  <c r="IO209" i="24"/>
  <c r="IO208" i="24"/>
  <c r="IO204" i="24"/>
  <c r="IO203" i="24"/>
  <c r="IO202" i="24"/>
  <c r="IO198" i="24"/>
  <c r="IO197" i="24"/>
  <c r="IO196" i="24"/>
  <c r="IN246" i="24"/>
  <c r="IN245" i="24"/>
  <c r="IN244" i="24"/>
  <c r="IN240" i="24"/>
  <c r="IN239" i="24"/>
  <c r="IN238" i="24"/>
  <c r="IN234" i="24"/>
  <c r="IN233" i="24"/>
  <c r="IN232" i="24"/>
  <c r="IN228" i="24"/>
  <c r="IN227" i="24"/>
  <c r="IN226" i="24"/>
  <c r="IN222" i="24"/>
  <c r="IN221" i="24"/>
  <c r="IN220" i="24"/>
  <c r="IN216" i="24"/>
  <c r="IN215" i="24"/>
  <c r="IN214" i="24"/>
  <c r="IN210" i="24"/>
  <c r="IN209" i="24"/>
  <c r="IN208" i="24"/>
  <c r="IN204" i="24"/>
  <c r="IN203" i="24"/>
  <c r="IN202" i="24"/>
  <c r="IN198" i="24"/>
  <c r="IN197" i="24"/>
  <c r="IN196" i="24"/>
  <c r="IM246" i="24"/>
  <c r="IM245" i="24"/>
  <c r="IM244" i="24"/>
  <c r="IM240" i="24"/>
  <c r="IM239" i="24"/>
  <c r="IM238" i="24"/>
  <c r="IM234" i="24"/>
  <c r="IM233" i="24"/>
  <c r="IM232" i="24"/>
  <c r="IM228" i="24"/>
  <c r="IM227" i="24"/>
  <c r="IM226" i="24"/>
  <c r="IM222" i="24"/>
  <c r="IM221" i="24"/>
  <c r="IM220" i="24"/>
  <c r="IM216" i="24"/>
  <c r="IM215" i="24"/>
  <c r="IM214" i="24"/>
  <c r="IM210" i="24"/>
  <c r="IM209" i="24"/>
  <c r="IM208" i="24"/>
  <c r="IM204" i="24"/>
  <c r="IM203" i="24"/>
  <c r="IM202" i="24"/>
  <c r="IM198" i="24"/>
  <c r="IM197" i="24"/>
  <c r="IM196" i="24"/>
  <c r="IL246" i="24"/>
  <c r="IL245" i="24"/>
  <c r="IL244" i="24"/>
  <c r="IL240" i="24"/>
  <c r="IL239" i="24"/>
  <c r="IL238" i="24"/>
  <c r="IL234" i="24"/>
  <c r="IL233" i="24"/>
  <c r="IL232" i="24"/>
  <c r="IL228" i="24"/>
  <c r="IL227" i="24"/>
  <c r="IL226" i="24"/>
  <c r="IL222" i="24"/>
  <c r="IL221" i="24"/>
  <c r="IL220" i="24"/>
  <c r="IL216" i="24"/>
  <c r="IL215" i="24"/>
  <c r="IL214" i="24"/>
  <c r="IL210" i="24"/>
  <c r="IL209" i="24"/>
  <c r="IL208" i="24"/>
  <c r="IL204" i="24"/>
  <c r="IL203" i="24"/>
  <c r="IL202" i="24"/>
  <c r="IL198" i="24"/>
  <c r="IL197" i="24"/>
  <c r="IL196" i="24"/>
  <c r="IK246" i="24"/>
  <c r="IK245" i="24"/>
  <c r="IK244" i="24"/>
  <c r="IK240" i="24"/>
  <c r="IK239" i="24"/>
  <c r="IK238" i="24"/>
  <c r="IK234" i="24"/>
  <c r="IK233" i="24"/>
  <c r="IK232" i="24"/>
  <c r="IK228" i="24"/>
  <c r="IK227" i="24"/>
  <c r="IK226" i="24"/>
  <c r="IK222" i="24"/>
  <c r="IK221" i="24"/>
  <c r="IK220" i="24"/>
  <c r="IK216" i="24"/>
  <c r="IK215" i="24"/>
  <c r="IK214" i="24"/>
  <c r="IK210" i="24"/>
  <c r="IK209" i="24"/>
  <c r="IK208" i="24"/>
  <c r="IK204" i="24"/>
  <c r="IK203" i="24"/>
  <c r="IK202" i="24"/>
  <c r="IK198" i="24"/>
  <c r="IK197" i="24"/>
  <c r="IK196" i="24"/>
  <c r="IJ246" i="24"/>
  <c r="IJ245" i="24"/>
  <c r="IJ244" i="24"/>
  <c r="IJ240" i="24"/>
  <c r="IJ239" i="24"/>
  <c r="IJ238" i="24"/>
  <c r="IJ234" i="24"/>
  <c r="IJ233" i="24"/>
  <c r="IJ232" i="24"/>
  <c r="IJ228" i="24"/>
  <c r="IJ227" i="24"/>
  <c r="IJ226" i="24"/>
  <c r="IJ222" i="24"/>
  <c r="IJ221" i="24"/>
  <c r="IJ220" i="24"/>
  <c r="IJ216" i="24"/>
  <c r="IJ215" i="24"/>
  <c r="IJ214" i="24"/>
  <c r="IJ210" i="24"/>
  <c r="IJ209" i="24"/>
  <c r="IJ208" i="24"/>
  <c r="IJ204" i="24"/>
  <c r="IJ203" i="24"/>
  <c r="IJ202" i="24"/>
  <c r="IJ198" i="24"/>
  <c r="IJ197" i="24"/>
  <c r="IJ196" i="24"/>
  <c r="II246" i="24"/>
  <c r="II245" i="24"/>
  <c r="II244" i="24"/>
  <c r="II240" i="24"/>
  <c r="II239" i="24"/>
  <c r="II238" i="24"/>
  <c r="II234" i="24"/>
  <c r="II233" i="24"/>
  <c r="II232" i="24"/>
  <c r="II228" i="24"/>
  <c r="II227" i="24"/>
  <c r="II226" i="24"/>
  <c r="II222" i="24"/>
  <c r="II221" i="24"/>
  <c r="II220" i="24"/>
  <c r="II216" i="24"/>
  <c r="II215" i="24"/>
  <c r="II214" i="24"/>
  <c r="II210" i="24"/>
  <c r="II209" i="24"/>
  <c r="II208" i="24"/>
  <c r="II204" i="24"/>
  <c r="II203" i="24"/>
  <c r="II202" i="24"/>
  <c r="II198" i="24"/>
  <c r="II197" i="24"/>
  <c r="II196" i="24"/>
  <c r="IH246" i="24"/>
  <c r="IH245" i="24"/>
  <c r="IH244" i="24"/>
  <c r="IH240" i="24"/>
  <c r="IH239" i="24"/>
  <c r="IH238" i="24"/>
  <c r="IH234" i="24"/>
  <c r="IH233" i="24"/>
  <c r="IH232" i="24"/>
  <c r="IH228" i="24"/>
  <c r="IH227" i="24"/>
  <c r="IH226" i="24"/>
  <c r="IH222" i="24"/>
  <c r="IH221" i="24"/>
  <c r="IH220" i="24"/>
  <c r="IH216" i="24"/>
  <c r="IH215" i="24"/>
  <c r="IH214" i="24"/>
  <c r="IH210" i="24"/>
  <c r="IH209" i="24"/>
  <c r="IH208" i="24"/>
  <c r="IH204" i="24"/>
  <c r="IH203" i="24"/>
  <c r="IH202" i="24"/>
  <c r="IH198" i="24"/>
  <c r="IH197" i="24"/>
  <c r="IH196" i="24"/>
  <c r="IG246" i="24"/>
  <c r="IG245" i="24"/>
  <c r="IG244" i="24"/>
  <c r="IG240" i="24"/>
  <c r="IG239" i="24"/>
  <c r="IG238" i="24"/>
  <c r="IG234" i="24"/>
  <c r="IG233" i="24"/>
  <c r="IG232" i="24"/>
  <c r="IG228" i="24"/>
  <c r="IG227" i="24"/>
  <c r="IG226" i="24"/>
  <c r="IG222" i="24"/>
  <c r="IG221" i="24"/>
  <c r="IG220" i="24"/>
  <c r="IG216" i="24"/>
  <c r="IG215" i="24"/>
  <c r="IG214" i="24"/>
  <c r="IG210" i="24"/>
  <c r="IG209" i="24"/>
  <c r="IG208" i="24"/>
  <c r="IG204" i="24"/>
  <c r="IG203" i="24"/>
  <c r="IG202" i="24"/>
  <c r="IG198" i="24"/>
  <c r="IG197" i="24"/>
  <c r="IG196" i="24"/>
  <c r="IF246" i="24"/>
  <c r="IF245" i="24"/>
  <c r="IF244" i="24"/>
  <c r="IF240" i="24"/>
  <c r="IF239" i="24"/>
  <c r="IF238" i="24"/>
  <c r="IF234" i="24"/>
  <c r="IF233" i="24"/>
  <c r="IF232" i="24"/>
  <c r="IF228" i="24"/>
  <c r="IF227" i="24"/>
  <c r="IF226" i="24"/>
  <c r="IF222" i="24"/>
  <c r="IF221" i="24"/>
  <c r="IF220" i="24"/>
  <c r="IF216" i="24"/>
  <c r="IF215" i="24"/>
  <c r="IF214" i="24"/>
  <c r="IF210" i="24"/>
  <c r="IF209" i="24"/>
  <c r="IF208" i="24"/>
  <c r="IF204" i="24"/>
  <c r="IF203" i="24"/>
  <c r="IF202" i="24"/>
  <c r="IF198" i="24"/>
  <c r="IF197" i="24"/>
  <c r="IF196" i="24"/>
  <c r="IE246" i="24"/>
  <c r="IE245" i="24"/>
  <c r="IE244" i="24"/>
  <c r="IE240" i="24"/>
  <c r="IE239" i="24"/>
  <c r="IE238" i="24"/>
  <c r="IE234" i="24"/>
  <c r="IE233" i="24"/>
  <c r="IE232" i="24"/>
  <c r="IE228" i="24"/>
  <c r="IE227" i="24"/>
  <c r="IE226" i="24"/>
  <c r="IE222" i="24"/>
  <c r="IE221" i="24"/>
  <c r="IE220" i="24"/>
  <c r="IE216" i="24"/>
  <c r="IE215" i="24"/>
  <c r="IE214" i="24"/>
  <c r="IE210" i="24"/>
  <c r="IE209" i="24"/>
  <c r="IE208" i="24"/>
  <c r="IE204" i="24"/>
  <c r="IE203" i="24"/>
  <c r="IE202" i="24"/>
  <c r="IE198" i="24"/>
  <c r="IE197" i="24"/>
  <c r="IE196" i="24"/>
  <c r="ID246" i="24"/>
  <c r="ID245" i="24"/>
  <c r="ID244" i="24"/>
  <c r="ID240" i="24"/>
  <c r="ID239" i="24"/>
  <c r="ID238" i="24"/>
  <c r="ID234" i="24"/>
  <c r="ID233" i="24"/>
  <c r="ID232" i="24"/>
  <c r="ID228" i="24"/>
  <c r="ID227" i="24"/>
  <c r="ID226" i="24"/>
  <c r="ID222" i="24"/>
  <c r="ID221" i="24"/>
  <c r="ID220" i="24"/>
  <c r="ID216" i="24"/>
  <c r="ID215" i="24"/>
  <c r="ID214" i="24"/>
  <c r="ID210" i="24"/>
  <c r="ID209" i="24"/>
  <c r="ID208" i="24"/>
  <c r="ID204" i="24"/>
  <c r="ID203" i="24"/>
  <c r="ID202" i="24"/>
  <c r="ID198" i="24"/>
  <c r="ID197" i="24"/>
  <c r="ID196" i="24"/>
  <c r="IC246" i="24"/>
  <c r="IC245" i="24"/>
  <c r="IC244" i="24"/>
  <c r="IC240" i="24"/>
  <c r="IC239" i="24"/>
  <c r="IC238" i="24"/>
  <c r="IC234" i="24"/>
  <c r="IC233" i="24"/>
  <c r="IC232" i="24"/>
  <c r="IC228" i="24"/>
  <c r="IC227" i="24"/>
  <c r="IC226" i="24"/>
  <c r="IC222" i="24"/>
  <c r="IC221" i="24"/>
  <c r="IC220" i="24"/>
  <c r="IC216" i="24"/>
  <c r="IC215" i="24"/>
  <c r="IC214" i="24"/>
  <c r="IC210" i="24"/>
  <c r="IC209" i="24"/>
  <c r="IC208" i="24"/>
  <c r="IC204" i="24"/>
  <c r="IC203" i="24"/>
  <c r="IC202" i="24"/>
  <c r="IC198" i="24"/>
  <c r="IC197" i="24"/>
  <c r="IC196" i="24"/>
  <c r="IB246" i="24"/>
  <c r="IB245" i="24"/>
  <c r="IB244" i="24"/>
  <c r="IB240" i="24"/>
  <c r="IB239" i="24"/>
  <c r="IB238" i="24"/>
  <c r="IB234" i="24"/>
  <c r="IB233" i="24"/>
  <c r="IB232" i="24"/>
  <c r="IB228" i="24"/>
  <c r="IB227" i="24"/>
  <c r="IB226" i="24"/>
  <c r="IB222" i="24"/>
  <c r="IB221" i="24"/>
  <c r="IB220" i="24"/>
  <c r="IB216" i="24"/>
  <c r="IB215" i="24"/>
  <c r="IB214" i="24"/>
  <c r="IB210" i="24"/>
  <c r="IB209" i="24"/>
  <c r="IB208" i="24"/>
  <c r="IB204" i="24"/>
  <c r="IB203" i="24"/>
  <c r="IB202" i="24"/>
  <c r="IB198" i="24"/>
  <c r="IB197" i="24"/>
  <c r="IB196" i="24"/>
  <c r="IA246" i="24"/>
  <c r="IA245" i="24"/>
  <c r="IA244" i="24"/>
  <c r="IA240" i="24"/>
  <c r="IA239" i="24"/>
  <c r="IA238" i="24"/>
  <c r="IA234" i="24"/>
  <c r="IA233" i="24"/>
  <c r="IA232" i="24"/>
  <c r="IA228" i="24"/>
  <c r="IA227" i="24"/>
  <c r="IA226" i="24"/>
  <c r="IA222" i="24"/>
  <c r="IA221" i="24"/>
  <c r="IA220" i="24"/>
  <c r="IA216" i="24"/>
  <c r="IA215" i="24"/>
  <c r="IA214" i="24"/>
  <c r="IA210" i="24"/>
  <c r="IA209" i="24"/>
  <c r="IA208" i="24"/>
  <c r="IA204" i="24"/>
  <c r="IA203" i="24"/>
  <c r="IA202" i="24"/>
  <c r="IA198" i="24"/>
  <c r="IA197" i="24"/>
  <c r="IA196" i="24"/>
  <c r="HZ246" i="24"/>
  <c r="HZ245" i="24"/>
  <c r="HZ244" i="24"/>
  <c r="HZ240" i="24"/>
  <c r="HZ239" i="24"/>
  <c r="HZ238" i="24"/>
  <c r="HZ234" i="24"/>
  <c r="HZ233" i="24"/>
  <c r="HZ232" i="24"/>
  <c r="HZ228" i="24"/>
  <c r="HZ227" i="24"/>
  <c r="HZ226" i="24"/>
  <c r="HZ222" i="24"/>
  <c r="HZ221" i="24"/>
  <c r="HZ220" i="24"/>
  <c r="HZ216" i="24"/>
  <c r="HZ215" i="24"/>
  <c r="HZ214" i="24"/>
  <c r="HZ210" i="24"/>
  <c r="HZ209" i="24"/>
  <c r="HZ208" i="24"/>
  <c r="HZ204" i="24"/>
  <c r="HZ203" i="24"/>
  <c r="HZ202" i="24"/>
  <c r="HZ198" i="24"/>
  <c r="HZ197" i="24"/>
  <c r="HZ196" i="24"/>
  <c r="HY246" i="24"/>
  <c r="HY245" i="24"/>
  <c r="HY244" i="24"/>
  <c r="HY240" i="24"/>
  <c r="HY239" i="24"/>
  <c r="HY238" i="24"/>
  <c r="HY234" i="24"/>
  <c r="HY233" i="24"/>
  <c r="HY232" i="24"/>
  <c r="HY228" i="24"/>
  <c r="HY227" i="24"/>
  <c r="HY226" i="24"/>
  <c r="HY222" i="24"/>
  <c r="HY221" i="24"/>
  <c r="HY220" i="24"/>
  <c r="HY216" i="24"/>
  <c r="HY215" i="24"/>
  <c r="HY214" i="24"/>
  <c r="HY210" i="24"/>
  <c r="HY209" i="24"/>
  <c r="HY208" i="24"/>
  <c r="HY204" i="24"/>
  <c r="HY203" i="24"/>
  <c r="HY202" i="24"/>
  <c r="HY198" i="24"/>
  <c r="HY197" i="24"/>
  <c r="HY196" i="24"/>
  <c r="HX246" i="24"/>
  <c r="HX245" i="24"/>
  <c r="HX244" i="24"/>
  <c r="HX240" i="24"/>
  <c r="HX239" i="24"/>
  <c r="HX238" i="24"/>
  <c r="HX234" i="24"/>
  <c r="HX233" i="24"/>
  <c r="HX232" i="24"/>
  <c r="HX228" i="24"/>
  <c r="HX227" i="24"/>
  <c r="HX226" i="24"/>
  <c r="HX222" i="24"/>
  <c r="HX221" i="24"/>
  <c r="HX220" i="24"/>
  <c r="HX216" i="24"/>
  <c r="HX215" i="24"/>
  <c r="HX214" i="24"/>
  <c r="HX210" i="24"/>
  <c r="HX209" i="24"/>
  <c r="HX208" i="24"/>
  <c r="HX204" i="24"/>
  <c r="HX203" i="24"/>
  <c r="HX202" i="24"/>
  <c r="HX198" i="24"/>
  <c r="HX197" i="24"/>
  <c r="HX196" i="24"/>
  <c r="HW246" i="24"/>
  <c r="HW245" i="24"/>
  <c r="HW244" i="24"/>
  <c r="HW240" i="24"/>
  <c r="HW239" i="24"/>
  <c r="HW238" i="24"/>
  <c r="HW234" i="24"/>
  <c r="HW233" i="24"/>
  <c r="HW232" i="24"/>
  <c r="HW228" i="24"/>
  <c r="HW227" i="24"/>
  <c r="HW226" i="24"/>
  <c r="HW222" i="24"/>
  <c r="HW221" i="24"/>
  <c r="HW220" i="24"/>
  <c r="HW216" i="24"/>
  <c r="HW215" i="24"/>
  <c r="HW214" i="24"/>
  <c r="HW210" i="24"/>
  <c r="HW209" i="24"/>
  <c r="HW208" i="24"/>
  <c r="HW204" i="24"/>
  <c r="HW203" i="24"/>
  <c r="HW202" i="24"/>
  <c r="HW198" i="24"/>
  <c r="HW197" i="24"/>
  <c r="HW196" i="24"/>
  <c r="HV246" i="24"/>
  <c r="HV245" i="24"/>
  <c r="HV244" i="24"/>
  <c r="HV240" i="24"/>
  <c r="HV239" i="24"/>
  <c r="HV238" i="24"/>
  <c r="HV234" i="24"/>
  <c r="HV233" i="24"/>
  <c r="HV232" i="24"/>
  <c r="HV228" i="24"/>
  <c r="HV227" i="24"/>
  <c r="HV226" i="24"/>
  <c r="HV222" i="24"/>
  <c r="HV221" i="24"/>
  <c r="HV220" i="24"/>
  <c r="HV216" i="24"/>
  <c r="HV215" i="24"/>
  <c r="HV214" i="24"/>
  <c r="HV210" i="24"/>
  <c r="HV209" i="24"/>
  <c r="HV208" i="24"/>
  <c r="HV204" i="24"/>
  <c r="HV203" i="24"/>
  <c r="HV202" i="24"/>
  <c r="HV198" i="24"/>
  <c r="HV197" i="24"/>
  <c r="HV196" i="24"/>
  <c r="HU246" i="24"/>
  <c r="HU245" i="24"/>
  <c r="HU244" i="24"/>
  <c r="HU240" i="24"/>
  <c r="HU239" i="24"/>
  <c r="HU238" i="24"/>
  <c r="HU234" i="24"/>
  <c r="HU233" i="24"/>
  <c r="HU232" i="24"/>
  <c r="HU228" i="24"/>
  <c r="HU227" i="24"/>
  <c r="HU226" i="24"/>
  <c r="HU222" i="24"/>
  <c r="HU221" i="24"/>
  <c r="HU220" i="24"/>
  <c r="HU216" i="24"/>
  <c r="HU215" i="24"/>
  <c r="HU214" i="24"/>
  <c r="HU210" i="24"/>
  <c r="HU209" i="24"/>
  <c r="HU208" i="24"/>
  <c r="HU204" i="24"/>
  <c r="HU203" i="24"/>
  <c r="HU202" i="24"/>
  <c r="HU198" i="24"/>
  <c r="HU197" i="24"/>
  <c r="HU196" i="24"/>
  <c r="HT246" i="24"/>
  <c r="HT245" i="24"/>
  <c r="HT244" i="24"/>
  <c r="HT240" i="24"/>
  <c r="HT239" i="24"/>
  <c r="HT238" i="24"/>
  <c r="HT234" i="24"/>
  <c r="HT233" i="24"/>
  <c r="HT232" i="24"/>
  <c r="HT228" i="24"/>
  <c r="HT227" i="24"/>
  <c r="HT226" i="24"/>
  <c r="HT222" i="24"/>
  <c r="HT221" i="24"/>
  <c r="HT220" i="24"/>
  <c r="HT216" i="24"/>
  <c r="HT215" i="24"/>
  <c r="HT214" i="24"/>
  <c r="HT210" i="24"/>
  <c r="HT209" i="24"/>
  <c r="HT208" i="24"/>
  <c r="HT204" i="24"/>
  <c r="HT203" i="24"/>
  <c r="HT202" i="24"/>
  <c r="HT198" i="24"/>
  <c r="HT197" i="24"/>
  <c r="HT196" i="24"/>
  <c r="HS246" i="24"/>
  <c r="HS245" i="24"/>
  <c r="HS244" i="24"/>
  <c r="HS240" i="24"/>
  <c r="HS239" i="24"/>
  <c r="HS238" i="24"/>
  <c r="HS234" i="24"/>
  <c r="HS233" i="24"/>
  <c r="HS232" i="24"/>
  <c r="HS228" i="24"/>
  <c r="HS227" i="24"/>
  <c r="HS226" i="24"/>
  <c r="HS222" i="24"/>
  <c r="HS221" i="24"/>
  <c r="HS220" i="24"/>
  <c r="HS216" i="24"/>
  <c r="HS215" i="24"/>
  <c r="HS214" i="24"/>
  <c r="HS210" i="24"/>
  <c r="HS209" i="24"/>
  <c r="HS208" i="24"/>
  <c r="HS204" i="24"/>
  <c r="HS203" i="24"/>
  <c r="HS202" i="24"/>
  <c r="HS198" i="24"/>
  <c r="HS197" i="24"/>
  <c r="HS196" i="24"/>
  <c r="HR246" i="24"/>
  <c r="HR245" i="24"/>
  <c r="HR244" i="24"/>
  <c r="HR240" i="24"/>
  <c r="HR239" i="24"/>
  <c r="HR238" i="24"/>
  <c r="HR234" i="24"/>
  <c r="HR233" i="24"/>
  <c r="HR232" i="24"/>
  <c r="HR228" i="24"/>
  <c r="HR227" i="24"/>
  <c r="HR226" i="24"/>
  <c r="HR222" i="24"/>
  <c r="HR221" i="24"/>
  <c r="HR220" i="24"/>
  <c r="HR216" i="24"/>
  <c r="HR215" i="24"/>
  <c r="HR214" i="24"/>
  <c r="HR210" i="24"/>
  <c r="HR209" i="24"/>
  <c r="HR208" i="24"/>
  <c r="HR204" i="24"/>
  <c r="HR203" i="24"/>
  <c r="HR202" i="24"/>
  <c r="HR198" i="24"/>
  <c r="HR197" i="24"/>
  <c r="HR196" i="24"/>
  <c r="HQ246" i="24"/>
  <c r="HQ245" i="24"/>
  <c r="HQ244" i="24"/>
  <c r="HQ240" i="24"/>
  <c r="HQ239" i="24"/>
  <c r="HQ238" i="24"/>
  <c r="HQ234" i="24"/>
  <c r="HQ233" i="24"/>
  <c r="HQ232" i="24"/>
  <c r="HQ228" i="24"/>
  <c r="HQ227" i="24"/>
  <c r="HQ226" i="24"/>
  <c r="HQ222" i="24"/>
  <c r="HQ221" i="24"/>
  <c r="HQ220" i="24"/>
  <c r="HQ216" i="24"/>
  <c r="HQ215" i="24"/>
  <c r="HQ214" i="24"/>
  <c r="HQ210" i="24"/>
  <c r="HQ209" i="24"/>
  <c r="HQ208" i="24"/>
  <c r="HQ204" i="24"/>
  <c r="HQ203" i="24"/>
  <c r="HQ202" i="24"/>
  <c r="HQ198" i="24"/>
  <c r="HQ197" i="24"/>
  <c r="HQ196" i="24"/>
  <c r="HP246" i="24"/>
  <c r="HP245" i="24"/>
  <c r="HP244" i="24"/>
  <c r="HP240" i="24"/>
  <c r="HP239" i="24"/>
  <c r="HP238" i="24"/>
  <c r="HP234" i="24"/>
  <c r="HP233" i="24"/>
  <c r="HP232" i="24"/>
  <c r="HP228" i="24"/>
  <c r="HP227" i="24"/>
  <c r="HP226" i="24"/>
  <c r="HP222" i="24"/>
  <c r="HP221" i="24"/>
  <c r="HP220" i="24"/>
  <c r="HP216" i="24"/>
  <c r="HP215" i="24"/>
  <c r="HP214" i="24"/>
  <c r="HP210" i="24"/>
  <c r="HP209" i="24"/>
  <c r="HP208" i="24"/>
  <c r="HP204" i="24"/>
  <c r="HP203" i="24"/>
  <c r="HP202" i="24"/>
  <c r="HP198" i="24"/>
  <c r="HP197" i="24"/>
  <c r="HP196" i="24"/>
  <c r="HO246" i="24"/>
  <c r="HO245" i="24"/>
  <c r="HO244" i="24"/>
  <c r="HO240" i="24"/>
  <c r="HO239" i="24"/>
  <c r="HO238" i="24"/>
  <c r="HO234" i="24"/>
  <c r="HO233" i="24"/>
  <c r="HO232" i="24"/>
  <c r="HO228" i="24"/>
  <c r="HO227" i="24"/>
  <c r="HO226" i="24"/>
  <c r="HO222" i="24"/>
  <c r="HO221" i="24"/>
  <c r="HO220" i="24"/>
  <c r="HO216" i="24"/>
  <c r="HO215" i="24"/>
  <c r="HO214" i="24"/>
  <c r="HO210" i="24"/>
  <c r="HO209" i="24"/>
  <c r="HO208" i="24"/>
  <c r="HO204" i="24"/>
  <c r="HO203" i="24"/>
  <c r="HO202" i="24"/>
  <c r="HO198" i="24"/>
  <c r="HO197" i="24"/>
  <c r="HO196" i="24"/>
  <c r="HG246" i="24"/>
  <c r="HG245" i="24"/>
  <c r="HG244" i="24"/>
  <c r="HG240" i="24"/>
  <c r="HG239" i="24"/>
  <c r="HG238" i="24"/>
  <c r="HG234" i="24"/>
  <c r="HG233" i="24"/>
  <c r="HG232" i="24"/>
  <c r="HG228" i="24"/>
  <c r="HG227" i="24"/>
  <c r="HG226" i="24"/>
  <c r="HG222" i="24"/>
  <c r="HG221" i="24"/>
  <c r="HG220" i="24"/>
  <c r="HG216" i="24"/>
  <c r="HG215" i="24"/>
  <c r="HG214" i="24"/>
  <c r="HG210" i="24"/>
  <c r="HG209" i="24"/>
  <c r="HG208" i="24"/>
  <c r="HG204" i="24"/>
  <c r="HG203" i="24"/>
  <c r="HG202" i="24"/>
  <c r="HG198" i="24"/>
  <c r="HG197" i="24"/>
  <c r="HG196" i="24"/>
  <c r="HF246" i="24"/>
  <c r="HF245" i="24"/>
  <c r="HF244" i="24"/>
  <c r="HF240" i="24"/>
  <c r="HF239" i="24"/>
  <c r="HF238" i="24"/>
  <c r="HF234" i="24"/>
  <c r="HF233" i="24"/>
  <c r="HF232" i="24"/>
  <c r="HF228" i="24"/>
  <c r="HF227" i="24"/>
  <c r="HF226" i="24"/>
  <c r="HF222" i="24"/>
  <c r="HF221" i="24"/>
  <c r="HF220" i="24"/>
  <c r="HF216" i="24"/>
  <c r="HF215" i="24"/>
  <c r="HF214" i="24"/>
  <c r="HF210" i="24"/>
  <c r="HF209" i="24"/>
  <c r="HF208" i="24"/>
  <c r="HF204" i="24"/>
  <c r="HF203" i="24"/>
  <c r="HF202" i="24"/>
  <c r="HF198" i="24"/>
  <c r="HF197" i="24"/>
  <c r="HF196" i="24"/>
  <c r="HE246" i="24"/>
  <c r="HE245" i="24"/>
  <c r="HE244" i="24"/>
  <c r="HE240" i="24"/>
  <c r="HE239" i="24"/>
  <c r="HE238" i="24"/>
  <c r="HE234" i="24"/>
  <c r="HE233" i="24"/>
  <c r="HE232" i="24"/>
  <c r="HE228" i="24"/>
  <c r="HE227" i="24"/>
  <c r="HE226" i="24"/>
  <c r="HE222" i="24"/>
  <c r="HE221" i="24"/>
  <c r="HE220" i="24"/>
  <c r="HE216" i="24"/>
  <c r="HE215" i="24"/>
  <c r="HE214" i="24"/>
  <c r="HE210" i="24"/>
  <c r="HE209" i="24"/>
  <c r="HE208" i="24"/>
  <c r="HE204" i="24"/>
  <c r="HE203" i="24"/>
  <c r="HE202" i="24"/>
  <c r="HE198" i="24"/>
  <c r="HE197" i="24"/>
  <c r="HE196" i="24"/>
  <c r="HD246" i="24"/>
  <c r="HD245" i="24"/>
  <c r="HD244" i="24"/>
  <c r="HD240" i="24"/>
  <c r="HD239" i="24"/>
  <c r="HD238" i="24"/>
  <c r="HD234" i="24"/>
  <c r="HD233" i="24"/>
  <c r="HD232" i="24"/>
  <c r="HD228" i="24"/>
  <c r="HD227" i="24"/>
  <c r="HD226" i="24"/>
  <c r="HD222" i="24"/>
  <c r="HD221" i="24"/>
  <c r="HD220" i="24"/>
  <c r="HD216" i="24"/>
  <c r="HD215" i="24"/>
  <c r="HD214" i="24"/>
  <c r="HD210" i="24"/>
  <c r="HD209" i="24"/>
  <c r="HD208" i="24"/>
  <c r="HD204" i="24"/>
  <c r="HD203" i="24"/>
  <c r="HD202" i="24"/>
  <c r="HD198" i="24"/>
  <c r="HD197" i="24"/>
  <c r="HD196" i="24"/>
  <c r="HC246" i="24"/>
  <c r="HC245" i="24"/>
  <c r="HC244" i="24"/>
  <c r="HC240" i="24"/>
  <c r="HC239" i="24"/>
  <c r="HC238" i="24"/>
  <c r="HC234" i="24"/>
  <c r="HC233" i="24"/>
  <c r="HC232" i="24"/>
  <c r="HC228" i="24"/>
  <c r="HC227" i="24"/>
  <c r="HC226" i="24"/>
  <c r="HC222" i="24"/>
  <c r="HC221" i="24"/>
  <c r="HC220" i="24"/>
  <c r="HC216" i="24"/>
  <c r="HC215" i="24"/>
  <c r="HC214" i="24"/>
  <c r="HC210" i="24"/>
  <c r="HC209" i="24"/>
  <c r="HC208" i="24"/>
  <c r="HC204" i="24"/>
  <c r="HC203" i="24"/>
  <c r="HC202" i="24"/>
  <c r="HC198" i="24"/>
  <c r="HC197" i="24"/>
  <c r="HC196" i="24"/>
  <c r="HB246" i="24"/>
  <c r="HB245" i="24"/>
  <c r="HB244" i="24"/>
  <c r="HB240" i="24"/>
  <c r="HB239" i="24"/>
  <c r="HB238" i="24"/>
  <c r="HB234" i="24"/>
  <c r="HB233" i="24"/>
  <c r="HB232" i="24"/>
  <c r="HB228" i="24"/>
  <c r="HB227" i="24"/>
  <c r="HB226" i="24"/>
  <c r="HB222" i="24"/>
  <c r="HB221" i="24"/>
  <c r="HB220" i="24"/>
  <c r="HB216" i="24"/>
  <c r="HB215" i="24"/>
  <c r="HB214" i="24"/>
  <c r="HB210" i="24"/>
  <c r="HB209" i="24"/>
  <c r="HB208" i="24"/>
  <c r="HB204" i="24"/>
  <c r="HB203" i="24"/>
  <c r="HB202" i="24"/>
  <c r="HB198" i="24"/>
  <c r="HB197" i="24"/>
  <c r="HB196" i="24"/>
  <c r="HA246" i="24"/>
  <c r="HA245" i="24"/>
  <c r="HA244" i="24"/>
  <c r="HA240" i="24"/>
  <c r="HA239" i="24"/>
  <c r="HA238" i="24"/>
  <c r="HA234" i="24"/>
  <c r="HA233" i="24"/>
  <c r="HA232" i="24"/>
  <c r="HA228" i="24"/>
  <c r="HA227" i="24"/>
  <c r="HA226" i="24"/>
  <c r="HA222" i="24"/>
  <c r="HA221" i="24"/>
  <c r="HA220" i="24"/>
  <c r="HA216" i="24"/>
  <c r="HA215" i="24"/>
  <c r="HA214" i="24"/>
  <c r="HA210" i="24"/>
  <c r="HA209" i="24"/>
  <c r="HA208" i="24"/>
  <c r="HA204" i="24"/>
  <c r="HA203" i="24"/>
  <c r="HA202" i="24"/>
  <c r="HA198" i="24"/>
  <c r="HA197" i="24"/>
  <c r="HA196" i="24"/>
  <c r="GZ246" i="24"/>
  <c r="GZ245" i="24"/>
  <c r="GZ244" i="24"/>
  <c r="GZ240" i="24"/>
  <c r="GZ239" i="24"/>
  <c r="GZ238" i="24"/>
  <c r="GZ234" i="24"/>
  <c r="GZ233" i="24"/>
  <c r="GZ232" i="24"/>
  <c r="GZ228" i="24"/>
  <c r="GZ227" i="24"/>
  <c r="GZ226" i="24"/>
  <c r="GZ222" i="24"/>
  <c r="GZ221" i="24"/>
  <c r="GZ220" i="24"/>
  <c r="GZ216" i="24"/>
  <c r="GZ215" i="24"/>
  <c r="GZ214" i="24"/>
  <c r="GZ210" i="24"/>
  <c r="GZ209" i="24"/>
  <c r="GZ208" i="24"/>
  <c r="GZ204" i="24"/>
  <c r="GZ203" i="24"/>
  <c r="GZ202" i="24"/>
  <c r="GZ198" i="24"/>
  <c r="GZ197" i="24"/>
  <c r="GZ196" i="24"/>
  <c r="GY246" i="24"/>
  <c r="GY245" i="24"/>
  <c r="GY244" i="24"/>
  <c r="GY240" i="24"/>
  <c r="GY239" i="24"/>
  <c r="GY238" i="24"/>
  <c r="GY234" i="24"/>
  <c r="GY233" i="24"/>
  <c r="GY232" i="24"/>
  <c r="GY228" i="24"/>
  <c r="GY227" i="24"/>
  <c r="GY226" i="24"/>
  <c r="GY222" i="24"/>
  <c r="GY221" i="24"/>
  <c r="GY220" i="24"/>
  <c r="GY216" i="24"/>
  <c r="GY215" i="24"/>
  <c r="GY214" i="24"/>
  <c r="GY210" i="24"/>
  <c r="GY209" i="24"/>
  <c r="GY208" i="24"/>
  <c r="GY204" i="24"/>
  <c r="GY203" i="24"/>
  <c r="GY202" i="24"/>
  <c r="GY198" i="24"/>
  <c r="GY197" i="24"/>
  <c r="GY196" i="24"/>
  <c r="GX246" i="24"/>
  <c r="GX245" i="24"/>
  <c r="GX244" i="24"/>
  <c r="GX240" i="24"/>
  <c r="GX239" i="24"/>
  <c r="GX238" i="24"/>
  <c r="GX234" i="24"/>
  <c r="GX233" i="24"/>
  <c r="GX232" i="24"/>
  <c r="GX228" i="24"/>
  <c r="GX227" i="24"/>
  <c r="GX226" i="24"/>
  <c r="GX222" i="24"/>
  <c r="GX221" i="24"/>
  <c r="GX220" i="24"/>
  <c r="GX216" i="24"/>
  <c r="GX215" i="24"/>
  <c r="GX214" i="24"/>
  <c r="GX210" i="24"/>
  <c r="GX209" i="24"/>
  <c r="GX208" i="24"/>
  <c r="GX204" i="24"/>
  <c r="GX203" i="24"/>
  <c r="GX202" i="24"/>
  <c r="GX198" i="24"/>
  <c r="GX197" i="24"/>
  <c r="GX196" i="24"/>
  <c r="GW246" i="24"/>
  <c r="GW245" i="24"/>
  <c r="GW244" i="24"/>
  <c r="GW240" i="24"/>
  <c r="GW239" i="24"/>
  <c r="GW238" i="24"/>
  <c r="GW234" i="24"/>
  <c r="GW233" i="24"/>
  <c r="GW232" i="24"/>
  <c r="GW228" i="24"/>
  <c r="GW227" i="24"/>
  <c r="GW226" i="24"/>
  <c r="GW222" i="24"/>
  <c r="GW221" i="24"/>
  <c r="GW220" i="24"/>
  <c r="GW216" i="24"/>
  <c r="GW215" i="24"/>
  <c r="GW214" i="24"/>
  <c r="GW210" i="24"/>
  <c r="GW209" i="24"/>
  <c r="GW208" i="24"/>
  <c r="GW204" i="24"/>
  <c r="GW203" i="24"/>
  <c r="GW202" i="24"/>
  <c r="GW198" i="24"/>
  <c r="GW197" i="24"/>
  <c r="GW196" i="24"/>
  <c r="GV246" i="24"/>
  <c r="GV245" i="24"/>
  <c r="GV244" i="24"/>
  <c r="GV240" i="24"/>
  <c r="GV239" i="24"/>
  <c r="GV238" i="24"/>
  <c r="GV234" i="24"/>
  <c r="GV233" i="24"/>
  <c r="GV232" i="24"/>
  <c r="GV228" i="24"/>
  <c r="GV227" i="24"/>
  <c r="GV226" i="24"/>
  <c r="GV222" i="24"/>
  <c r="GV221" i="24"/>
  <c r="GV220" i="24"/>
  <c r="GV216" i="24"/>
  <c r="GV215" i="24"/>
  <c r="GV214" i="24"/>
  <c r="GV210" i="24"/>
  <c r="GV209" i="24"/>
  <c r="GV208" i="24"/>
  <c r="GV204" i="24"/>
  <c r="GV203" i="24"/>
  <c r="GV202" i="24"/>
  <c r="GV198" i="24"/>
  <c r="GV197" i="24"/>
  <c r="GV196" i="24"/>
  <c r="GU246" i="24"/>
  <c r="GU245" i="24"/>
  <c r="GU244" i="24"/>
  <c r="GU240" i="24"/>
  <c r="GU239" i="24"/>
  <c r="GU238" i="24"/>
  <c r="GU234" i="24"/>
  <c r="GU233" i="24"/>
  <c r="GU232" i="24"/>
  <c r="GU228" i="24"/>
  <c r="GU227" i="24"/>
  <c r="GU226" i="24"/>
  <c r="GU222" i="24"/>
  <c r="GU221" i="24"/>
  <c r="GU220" i="24"/>
  <c r="GU216" i="24"/>
  <c r="GU215" i="24"/>
  <c r="GU214" i="24"/>
  <c r="GU210" i="24"/>
  <c r="GU209" i="24"/>
  <c r="GU208" i="24"/>
  <c r="GU204" i="24"/>
  <c r="GU203" i="24"/>
  <c r="GU202" i="24"/>
  <c r="GU198" i="24"/>
  <c r="GU197" i="24"/>
  <c r="GU196" i="24"/>
  <c r="GT246" i="24"/>
  <c r="GT245" i="24"/>
  <c r="GT244" i="24"/>
  <c r="GT240" i="24"/>
  <c r="GT239" i="24"/>
  <c r="GT238" i="24"/>
  <c r="GT234" i="24"/>
  <c r="GT233" i="24"/>
  <c r="GT232" i="24"/>
  <c r="GT228" i="24"/>
  <c r="GT227" i="24"/>
  <c r="GT226" i="24"/>
  <c r="GT222" i="24"/>
  <c r="GT221" i="24"/>
  <c r="GT220" i="24"/>
  <c r="GT216" i="24"/>
  <c r="GT215" i="24"/>
  <c r="GT214" i="24"/>
  <c r="GT210" i="24"/>
  <c r="GT209" i="24"/>
  <c r="GT208" i="24"/>
  <c r="GT204" i="24"/>
  <c r="GT203" i="24"/>
  <c r="GT202" i="24"/>
  <c r="GT198" i="24"/>
  <c r="GT197" i="24"/>
  <c r="GT196" i="24"/>
  <c r="GS246" i="24"/>
  <c r="GS245" i="24"/>
  <c r="GS244" i="24"/>
  <c r="GS240" i="24"/>
  <c r="GS239" i="24"/>
  <c r="GS238" i="24"/>
  <c r="GS234" i="24"/>
  <c r="GS233" i="24"/>
  <c r="GS232" i="24"/>
  <c r="GS228" i="24"/>
  <c r="GS227" i="24"/>
  <c r="GS226" i="24"/>
  <c r="GS222" i="24"/>
  <c r="GS221" i="24"/>
  <c r="GS220" i="24"/>
  <c r="GS216" i="24"/>
  <c r="GS215" i="24"/>
  <c r="GS214" i="24"/>
  <c r="GS210" i="24"/>
  <c r="GS209" i="24"/>
  <c r="GS208" i="24"/>
  <c r="GS204" i="24"/>
  <c r="GS203" i="24"/>
  <c r="GS202" i="24"/>
  <c r="GS198" i="24"/>
  <c r="GS197" i="24"/>
  <c r="GS196" i="24"/>
  <c r="GR246" i="24"/>
  <c r="GR245" i="24"/>
  <c r="GR244" i="24"/>
  <c r="GR240" i="24"/>
  <c r="GR239" i="24"/>
  <c r="GR238" i="24"/>
  <c r="GR234" i="24"/>
  <c r="GR233" i="24"/>
  <c r="GR232" i="24"/>
  <c r="GR228" i="24"/>
  <c r="GR227" i="24"/>
  <c r="GR226" i="24"/>
  <c r="GR222" i="24"/>
  <c r="GR221" i="24"/>
  <c r="GR220" i="24"/>
  <c r="GR216" i="24"/>
  <c r="GR215" i="24"/>
  <c r="GR214" i="24"/>
  <c r="GR210" i="24"/>
  <c r="GR209" i="24"/>
  <c r="GR208" i="24"/>
  <c r="GR204" i="24"/>
  <c r="GR203" i="24"/>
  <c r="GR202" i="24"/>
  <c r="GR198" i="24"/>
  <c r="GR197" i="24"/>
  <c r="GR196" i="24"/>
  <c r="GQ246" i="24"/>
  <c r="GQ245" i="24"/>
  <c r="GQ244" i="24"/>
  <c r="GQ240" i="24"/>
  <c r="GQ239" i="24"/>
  <c r="GQ238" i="24"/>
  <c r="GQ234" i="24"/>
  <c r="GQ233" i="24"/>
  <c r="GQ232" i="24"/>
  <c r="GQ228" i="24"/>
  <c r="GQ227" i="24"/>
  <c r="GQ226" i="24"/>
  <c r="GQ222" i="24"/>
  <c r="GQ221" i="24"/>
  <c r="GQ220" i="24"/>
  <c r="GQ216" i="24"/>
  <c r="GQ215" i="24"/>
  <c r="GQ214" i="24"/>
  <c r="GQ210" i="24"/>
  <c r="GQ209" i="24"/>
  <c r="GQ208" i="24"/>
  <c r="GQ204" i="24"/>
  <c r="GQ203" i="24"/>
  <c r="GQ202" i="24"/>
  <c r="GQ198" i="24"/>
  <c r="GQ197" i="24"/>
  <c r="GQ196" i="24"/>
  <c r="GP246" i="24"/>
  <c r="GP245" i="24"/>
  <c r="GP244" i="24"/>
  <c r="GP240" i="24"/>
  <c r="GP239" i="24"/>
  <c r="GP238" i="24"/>
  <c r="GP234" i="24"/>
  <c r="GP233" i="24"/>
  <c r="GP232" i="24"/>
  <c r="GP228" i="24"/>
  <c r="GP227" i="24"/>
  <c r="GP226" i="24"/>
  <c r="GP222" i="24"/>
  <c r="GP221" i="24"/>
  <c r="GP220" i="24"/>
  <c r="GP216" i="24"/>
  <c r="GP215" i="24"/>
  <c r="GP214" i="24"/>
  <c r="GP210" i="24"/>
  <c r="GP209" i="24"/>
  <c r="GP208" i="24"/>
  <c r="GP204" i="24"/>
  <c r="GP203" i="24"/>
  <c r="GP202" i="24"/>
  <c r="GP198" i="24"/>
  <c r="GP197" i="24"/>
  <c r="GP196" i="24"/>
  <c r="GO246" i="24"/>
  <c r="GO245" i="24"/>
  <c r="GO244" i="24"/>
  <c r="GO240" i="24"/>
  <c r="GO239" i="24"/>
  <c r="GO238" i="24"/>
  <c r="GO234" i="24"/>
  <c r="GO233" i="24"/>
  <c r="GO232" i="24"/>
  <c r="GO228" i="24"/>
  <c r="GO227" i="24"/>
  <c r="GO226" i="24"/>
  <c r="GO222" i="24"/>
  <c r="GO221" i="24"/>
  <c r="GO220" i="24"/>
  <c r="GO216" i="24"/>
  <c r="GO215" i="24"/>
  <c r="GO214" i="24"/>
  <c r="GO210" i="24"/>
  <c r="GO209" i="24"/>
  <c r="GO208" i="24"/>
  <c r="GO204" i="24"/>
  <c r="GO203" i="24"/>
  <c r="GO202" i="24"/>
  <c r="GO198" i="24"/>
  <c r="GO197" i="24"/>
  <c r="GO196" i="24"/>
  <c r="GN246" i="24"/>
  <c r="GN245" i="24"/>
  <c r="GN244" i="24"/>
  <c r="GN240" i="24"/>
  <c r="GN239" i="24"/>
  <c r="GN238" i="24"/>
  <c r="GN234" i="24"/>
  <c r="GN233" i="24"/>
  <c r="GN232" i="24"/>
  <c r="GN228" i="24"/>
  <c r="GN227" i="24"/>
  <c r="GN226" i="24"/>
  <c r="GN222" i="24"/>
  <c r="GN221" i="24"/>
  <c r="GN220" i="24"/>
  <c r="GN216" i="24"/>
  <c r="GN215" i="24"/>
  <c r="GN214" i="24"/>
  <c r="GN210" i="24"/>
  <c r="GN209" i="24"/>
  <c r="GN208" i="24"/>
  <c r="GN204" i="24"/>
  <c r="GN203" i="24"/>
  <c r="GN202" i="24"/>
  <c r="GN198" i="24"/>
  <c r="GN197" i="24"/>
  <c r="GN196" i="24"/>
  <c r="GM246" i="24"/>
  <c r="GM245" i="24"/>
  <c r="GM244" i="24"/>
  <c r="GM240" i="24"/>
  <c r="GM239" i="24"/>
  <c r="GM238" i="24"/>
  <c r="GM234" i="24"/>
  <c r="GM233" i="24"/>
  <c r="GM232" i="24"/>
  <c r="GM228" i="24"/>
  <c r="GM227" i="24"/>
  <c r="GM226" i="24"/>
  <c r="GM222" i="24"/>
  <c r="GM221" i="24"/>
  <c r="GM220" i="24"/>
  <c r="GM216" i="24"/>
  <c r="GM215" i="24"/>
  <c r="GM214" i="24"/>
  <c r="GM210" i="24"/>
  <c r="GM209" i="24"/>
  <c r="GM208" i="24"/>
  <c r="GM204" i="24"/>
  <c r="GM203" i="24"/>
  <c r="GM202" i="24"/>
  <c r="GM198" i="24"/>
  <c r="GM197" i="24"/>
  <c r="GM196" i="24"/>
  <c r="GL246" i="24"/>
  <c r="GL245" i="24"/>
  <c r="GL244" i="24"/>
  <c r="GL240" i="24"/>
  <c r="GL239" i="24"/>
  <c r="GL238" i="24"/>
  <c r="GL234" i="24"/>
  <c r="GL233" i="24"/>
  <c r="GL232" i="24"/>
  <c r="GL228" i="24"/>
  <c r="GL227" i="24"/>
  <c r="GL226" i="24"/>
  <c r="GL222" i="24"/>
  <c r="GL221" i="24"/>
  <c r="GL220" i="24"/>
  <c r="GL216" i="24"/>
  <c r="GL215" i="24"/>
  <c r="GL214" i="24"/>
  <c r="GL210" i="24"/>
  <c r="GL209" i="24"/>
  <c r="GL208" i="24"/>
  <c r="GL204" i="24"/>
  <c r="GL203" i="24"/>
  <c r="GL202" i="24"/>
  <c r="GL198" i="24"/>
  <c r="GL197" i="24"/>
  <c r="GL196" i="24"/>
  <c r="GK246" i="24"/>
  <c r="GK245" i="24"/>
  <c r="GK244" i="24"/>
  <c r="GK240" i="24"/>
  <c r="GK239" i="24"/>
  <c r="GK238" i="24"/>
  <c r="GK234" i="24"/>
  <c r="GK233" i="24"/>
  <c r="GK232" i="24"/>
  <c r="GK228" i="24"/>
  <c r="GK227" i="24"/>
  <c r="GK226" i="24"/>
  <c r="GK222" i="24"/>
  <c r="GK221" i="24"/>
  <c r="GK220" i="24"/>
  <c r="GK216" i="24"/>
  <c r="GK215" i="24"/>
  <c r="GK214" i="24"/>
  <c r="GK210" i="24"/>
  <c r="GK209" i="24"/>
  <c r="GK208" i="24"/>
  <c r="GK204" i="24"/>
  <c r="GK203" i="24"/>
  <c r="GK202" i="24"/>
  <c r="GK198" i="24"/>
  <c r="GK197" i="24"/>
  <c r="GK196" i="24"/>
  <c r="GJ246" i="24"/>
  <c r="GJ245" i="24"/>
  <c r="GJ244" i="24"/>
  <c r="GJ240" i="24"/>
  <c r="GJ239" i="24"/>
  <c r="GJ238" i="24"/>
  <c r="GJ234" i="24"/>
  <c r="GJ233" i="24"/>
  <c r="GJ232" i="24"/>
  <c r="GJ228" i="24"/>
  <c r="GJ227" i="24"/>
  <c r="GJ226" i="24"/>
  <c r="GJ222" i="24"/>
  <c r="GJ221" i="24"/>
  <c r="GJ220" i="24"/>
  <c r="GJ216" i="24"/>
  <c r="GJ215" i="24"/>
  <c r="GJ214" i="24"/>
  <c r="GJ210" i="24"/>
  <c r="GJ209" i="24"/>
  <c r="GJ208" i="24"/>
  <c r="GJ204" i="24"/>
  <c r="GJ203" i="24"/>
  <c r="GJ202" i="24"/>
  <c r="GJ198" i="24"/>
  <c r="GJ197" i="24"/>
  <c r="GJ196" i="24"/>
  <c r="GI246" i="24"/>
  <c r="GI245" i="24"/>
  <c r="GI244" i="24"/>
  <c r="GI240" i="24"/>
  <c r="GI239" i="24"/>
  <c r="GI238" i="24"/>
  <c r="GI234" i="24"/>
  <c r="GI233" i="24"/>
  <c r="GI232" i="24"/>
  <c r="GI228" i="24"/>
  <c r="GI227" i="24"/>
  <c r="GI226" i="24"/>
  <c r="GI222" i="24"/>
  <c r="GI221" i="24"/>
  <c r="GI220" i="24"/>
  <c r="GI216" i="24"/>
  <c r="GI215" i="24"/>
  <c r="GI214" i="24"/>
  <c r="GI210" i="24"/>
  <c r="GI209" i="24"/>
  <c r="GI208" i="24"/>
  <c r="GI204" i="24"/>
  <c r="GI203" i="24"/>
  <c r="GI202" i="24"/>
  <c r="GI198" i="24"/>
  <c r="GI197" i="24"/>
  <c r="GI196" i="24"/>
  <c r="GH246" i="24"/>
  <c r="GH245" i="24"/>
  <c r="GH244" i="24"/>
  <c r="GH240" i="24"/>
  <c r="GH239" i="24"/>
  <c r="GH238" i="24"/>
  <c r="GH234" i="24"/>
  <c r="GH233" i="24"/>
  <c r="GH232" i="24"/>
  <c r="GH228" i="24"/>
  <c r="GH227" i="24"/>
  <c r="GH226" i="24"/>
  <c r="GH222" i="24"/>
  <c r="GH221" i="24"/>
  <c r="GH220" i="24"/>
  <c r="GH216" i="24"/>
  <c r="GH215" i="24"/>
  <c r="GH214" i="24"/>
  <c r="GH210" i="24"/>
  <c r="GH209" i="24"/>
  <c r="GH208" i="24"/>
  <c r="GH204" i="24"/>
  <c r="GH203" i="24"/>
  <c r="GH202" i="24"/>
  <c r="GH198" i="24"/>
  <c r="GH197" i="24"/>
  <c r="GH196" i="24"/>
  <c r="GG246" i="24"/>
  <c r="GG245" i="24"/>
  <c r="GG244" i="24"/>
  <c r="GG240" i="24"/>
  <c r="GG239" i="24"/>
  <c r="GG238" i="24"/>
  <c r="GG234" i="24"/>
  <c r="GG233" i="24"/>
  <c r="GG232" i="24"/>
  <c r="GG228" i="24"/>
  <c r="GG227" i="24"/>
  <c r="GG226" i="24"/>
  <c r="GG222" i="24"/>
  <c r="GG221" i="24"/>
  <c r="GG220" i="24"/>
  <c r="GG216" i="24"/>
  <c r="GG215" i="24"/>
  <c r="GG214" i="24"/>
  <c r="GG210" i="24"/>
  <c r="GG209" i="24"/>
  <c r="GG208" i="24"/>
  <c r="GG204" i="24"/>
  <c r="GG203" i="24"/>
  <c r="GG202" i="24"/>
  <c r="GG198" i="24"/>
  <c r="GG197" i="24"/>
  <c r="GG196" i="24"/>
  <c r="FZ246" i="24"/>
  <c r="FZ245" i="24"/>
  <c r="FZ244" i="24"/>
  <c r="FZ240" i="24"/>
  <c r="FZ239" i="24"/>
  <c r="FZ238" i="24"/>
  <c r="FZ234" i="24"/>
  <c r="FZ233" i="24"/>
  <c r="FZ232" i="24"/>
  <c r="FZ228" i="24"/>
  <c r="FZ227" i="24"/>
  <c r="FZ226" i="24"/>
  <c r="FZ222" i="24"/>
  <c r="FZ221" i="24"/>
  <c r="FZ220" i="24"/>
  <c r="FZ216" i="24"/>
  <c r="FZ215" i="24"/>
  <c r="FZ214" i="24"/>
  <c r="FZ210" i="24"/>
  <c r="FZ209" i="24"/>
  <c r="FZ208" i="24"/>
  <c r="FZ204" i="24"/>
  <c r="FZ203" i="24"/>
  <c r="FZ202" i="24"/>
  <c r="FZ198" i="24"/>
  <c r="FZ197" i="24"/>
  <c r="FZ196" i="24"/>
  <c r="FY246" i="24"/>
  <c r="FY245" i="24"/>
  <c r="FY244" i="24"/>
  <c r="FY240" i="24"/>
  <c r="FY239" i="24"/>
  <c r="FY238" i="24"/>
  <c r="FY234" i="24"/>
  <c r="FY233" i="24"/>
  <c r="FY232" i="24"/>
  <c r="FY228" i="24"/>
  <c r="FY227" i="24"/>
  <c r="FY226" i="24"/>
  <c r="FY222" i="24"/>
  <c r="FY221" i="24"/>
  <c r="FY220" i="24"/>
  <c r="FY216" i="24"/>
  <c r="FY215" i="24"/>
  <c r="FY214" i="24"/>
  <c r="FY210" i="24"/>
  <c r="FY209" i="24"/>
  <c r="FY208" i="24"/>
  <c r="FY204" i="24"/>
  <c r="FY203" i="24"/>
  <c r="FY202" i="24"/>
  <c r="FY198" i="24"/>
  <c r="FY197" i="24"/>
  <c r="FY196" i="24"/>
  <c r="FX246" i="24"/>
  <c r="FX245" i="24"/>
  <c r="FX244" i="24"/>
  <c r="FX240" i="24"/>
  <c r="FX239" i="24"/>
  <c r="FX238" i="24"/>
  <c r="FX234" i="24"/>
  <c r="FX233" i="24"/>
  <c r="FX232" i="24"/>
  <c r="FX228" i="24"/>
  <c r="FX227" i="24"/>
  <c r="FX226" i="24"/>
  <c r="FX222" i="24"/>
  <c r="FX221" i="24"/>
  <c r="FX220" i="24"/>
  <c r="FX216" i="24"/>
  <c r="FX215" i="24"/>
  <c r="FX214" i="24"/>
  <c r="FX210" i="24"/>
  <c r="FX209" i="24"/>
  <c r="FX208" i="24"/>
  <c r="FX204" i="24"/>
  <c r="FX203" i="24"/>
  <c r="FX202" i="24"/>
  <c r="FX198" i="24"/>
  <c r="FX197" i="24"/>
  <c r="FX196" i="24"/>
  <c r="FW246" i="24"/>
  <c r="FW245" i="24"/>
  <c r="FW244" i="24"/>
  <c r="FW240" i="24"/>
  <c r="FW239" i="24"/>
  <c r="FW238" i="24"/>
  <c r="FW234" i="24"/>
  <c r="FW233" i="24"/>
  <c r="FW232" i="24"/>
  <c r="FW228" i="24"/>
  <c r="FW227" i="24"/>
  <c r="FW226" i="24"/>
  <c r="FW222" i="24"/>
  <c r="FW221" i="24"/>
  <c r="FW220" i="24"/>
  <c r="FW216" i="24"/>
  <c r="FW215" i="24"/>
  <c r="FW214" i="24"/>
  <c r="FW210" i="24"/>
  <c r="FW209" i="24"/>
  <c r="FW208" i="24"/>
  <c r="FW204" i="24"/>
  <c r="FW203" i="24"/>
  <c r="FW202" i="24"/>
  <c r="FW198" i="24"/>
  <c r="FW197" i="24"/>
  <c r="FW196" i="24"/>
  <c r="FV246" i="24"/>
  <c r="FV245" i="24"/>
  <c r="FV244" i="24"/>
  <c r="FV240" i="24"/>
  <c r="FV239" i="24"/>
  <c r="FV238" i="24"/>
  <c r="FV234" i="24"/>
  <c r="FV233" i="24"/>
  <c r="FV232" i="24"/>
  <c r="FV228" i="24"/>
  <c r="FV227" i="24"/>
  <c r="FV226" i="24"/>
  <c r="FV222" i="24"/>
  <c r="FV221" i="24"/>
  <c r="FV220" i="24"/>
  <c r="FV216" i="24"/>
  <c r="FV215" i="24"/>
  <c r="FV214" i="24"/>
  <c r="FV210" i="24"/>
  <c r="FV209" i="24"/>
  <c r="FV208" i="24"/>
  <c r="FV204" i="24"/>
  <c r="FV203" i="24"/>
  <c r="FV202" i="24"/>
  <c r="FV198" i="24"/>
  <c r="FV197" i="24"/>
  <c r="FV196" i="24"/>
  <c r="FU246" i="24"/>
  <c r="FU245" i="24"/>
  <c r="FU244" i="24"/>
  <c r="FU240" i="24"/>
  <c r="FU239" i="24"/>
  <c r="FU238" i="24"/>
  <c r="FU234" i="24"/>
  <c r="FU233" i="24"/>
  <c r="FU232" i="24"/>
  <c r="FU228" i="24"/>
  <c r="FU227" i="24"/>
  <c r="FU226" i="24"/>
  <c r="FU222" i="24"/>
  <c r="FU221" i="24"/>
  <c r="FU220" i="24"/>
  <c r="FU216" i="24"/>
  <c r="FU215" i="24"/>
  <c r="FU214" i="24"/>
  <c r="FU210" i="24"/>
  <c r="FU209" i="24"/>
  <c r="FU208" i="24"/>
  <c r="FU204" i="24"/>
  <c r="FU203" i="24"/>
  <c r="FU202" i="24"/>
  <c r="FU198" i="24"/>
  <c r="FU197" i="24"/>
  <c r="FU196" i="24"/>
  <c r="FT246" i="24"/>
  <c r="FT245" i="24"/>
  <c r="FT244" i="24"/>
  <c r="FT240" i="24"/>
  <c r="FT239" i="24"/>
  <c r="FT238" i="24"/>
  <c r="FT234" i="24"/>
  <c r="FT233" i="24"/>
  <c r="FT232" i="24"/>
  <c r="FT228" i="24"/>
  <c r="FT227" i="24"/>
  <c r="FT226" i="24"/>
  <c r="FT222" i="24"/>
  <c r="FT221" i="24"/>
  <c r="FT220" i="24"/>
  <c r="FT216" i="24"/>
  <c r="FT215" i="24"/>
  <c r="FT214" i="24"/>
  <c r="FT210" i="24"/>
  <c r="FT209" i="24"/>
  <c r="FT208" i="24"/>
  <c r="FT204" i="24"/>
  <c r="FT203" i="24"/>
  <c r="FT202" i="24"/>
  <c r="FT198" i="24"/>
  <c r="FT197" i="24"/>
  <c r="FT196" i="24"/>
  <c r="FS246" i="24"/>
  <c r="FS245" i="24"/>
  <c r="FS244" i="24"/>
  <c r="FS240" i="24"/>
  <c r="FS239" i="24"/>
  <c r="FS238" i="24"/>
  <c r="FS234" i="24"/>
  <c r="FS233" i="24"/>
  <c r="FS232" i="24"/>
  <c r="FS228" i="24"/>
  <c r="FS227" i="24"/>
  <c r="FS226" i="24"/>
  <c r="FS222" i="24"/>
  <c r="FS221" i="24"/>
  <c r="FS220" i="24"/>
  <c r="FS216" i="24"/>
  <c r="FS215" i="24"/>
  <c r="FS214" i="24"/>
  <c r="FS210" i="24"/>
  <c r="FS209" i="24"/>
  <c r="FS208" i="24"/>
  <c r="FS204" i="24"/>
  <c r="FS203" i="24"/>
  <c r="FS202" i="24"/>
  <c r="FS198" i="24"/>
  <c r="FS197" i="24"/>
  <c r="FS196" i="24"/>
  <c r="FR246" i="24"/>
  <c r="FR245" i="24"/>
  <c r="FR244" i="24"/>
  <c r="FR240" i="24"/>
  <c r="FR239" i="24"/>
  <c r="FR238" i="24"/>
  <c r="FR234" i="24"/>
  <c r="FR233" i="24"/>
  <c r="FR232" i="24"/>
  <c r="FR228" i="24"/>
  <c r="FR227" i="24"/>
  <c r="FR226" i="24"/>
  <c r="FR222" i="24"/>
  <c r="FR221" i="24"/>
  <c r="FR220" i="24"/>
  <c r="FR216" i="24"/>
  <c r="FR215" i="24"/>
  <c r="FR214" i="24"/>
  <c r="FR210" i="24"/>
  <c r="FR209" i="24"/>
  <c r="FR208" i="24"/>
  <c r="FR204" i="24"/>
  <c r="FR203" i="24"/>
  <c r="FR202" i="24"/>
  <c r="FR198" i="24"/>
  <c r="FR197" i="24"/>
  <c r="FR196" i="24"/>
  <c r="FQ246" i="24"/>
  <c r="FQ245" i="24"/>
  <c r="FQ244" i="24"/>
  <c r="FQ240" i="24"/>
  <c r="FQ239" i="24"/>
  <c r="FQ238" i="24"/>
  <c r="FQ234" i="24"/>
  <c r="FQ233" i="24"/>
  <c r="FQ232" i="24"/>
  <c r="FQ228" i="24"/>
  <c r="FQ227" i="24"/>
  <c r="FQ226" i="24"/>
  <c r="FQ222" i="24"/>
  <c r="FQ221" i="24"/>
  <c r="FQ220" i="24"/>
  <c r="FQ216" i="24"/>
  <c r="FQ215" i="24"/>
  <c r="FQ214" i="24"/>
  <c r="FQ210" i="24"/>
  <c r="FQ209" i="24"/>
  <c r="FQ208" i="24"/>
  <c r="FQ204" i="24"/>
  <c r="FQ203" i="24"/>
  <c r="FQ202" i="24"/>
  <c r="FQ198" i="24"/>
  <c r="FQ197" i="24"/>
  <c r="FQ196" i="24"/>
  <c r="FP246" i="24"/>
  <c r="FP245" i="24"/>
  <c r="FP244" i="24"/>
  <c r="FP240" i="24"/>
  <c r="FP239" i="24"/>
  <c r="FP238" i="24"/>
  <c r="FP234" i="24"/>
  <c r="FP233" i="24"/>
  <c r="FP232" i="24"/>
  <c r="FP228" i="24"/>
  <c r="FP227" i="24"/>
  <c r="FP226" i="24"/>
  <c r="FP222" i="24"/>
  <c r="FP221" i="24"/>
  <c r="FP220" i="24"/>
  <c r="FP216" i="24"/>
  <c r="FP215" i="24"/>
  <c r="FP214" i="24"/>
  <c r="FP210" i="24"/>
  <c r="FP209" i="24"/>
  <c r="FP208" i="24"/>
  <c r="FP204" i="24"/>
  <c r="FP203" i="24"/>
  <c r="FP202" i="24"/>
  <c r="FP198" i="24"/>
  <c r="FP197" i="24"/>
  <c r="FP196" i="24"/>
  <c r="FO246" i="24"/>
  <c r="FO245" i="24"/>
  <c r="FO244" i="24"/>
  <c r="FO240" i="24"/>
  <c r="FO239" i="24"/>
  <c r="FO238" i="24"/>
  <c r="FO234" i="24"/>
  <c r="FO233" i="24"/>
  <c r="FO232" i="24"/>
  <c r="FO228" i="24"/>
  <c r="FO227" i="24"/>
  <c r="FO226" i="24"/>
  <c r="FO222" i="24"/>
  <c r="FO221" i="24"/>
  <c r="FO220" i="24"/>
  <c r="FO216" i="24"/>
  <c r="FO215" i="24"/>
  <c r="FO214" i="24"/>
  <c r="FO210" i="24"/>
  <c r="FO209" i="24"/>
  <c r="FO208" i="24"/>
  <c r="FO204" i="24"/>
  <c r="FO203" i="24"/>
  <c r="FO202" i="24"/>
  <c r="FO198" i="24"/>
  <c r="FO197" i="24"/>
  <c r="FO196" i="24"/>
  <c r="FN246" i="24"/>
  <c r="FN245" i="24"/>
  <c r="FN244" i="24"/>
  <c r="FN240" i="24"/>
  <c r="FN239" i="24"/>
  <c r="FN238" i="24"/>
  <c r="FN234" i="24"/>
  <c r="FN233" i="24"/>
  <c r="FN232" i="24"/>
  <c r="FN228" i="24"/>
  <c r="FN227" i="24"/>
  <c r="FN226" i="24"/>
  <c r="FN222" i="24"/>
  <c r="FN221" i="24"/>
  <c r="FN220" i="24"/>
  <c r="FN216" i="24"/>
  <c r="FN215" i="24"/>
  <c r="FN214" i="24"/>
  <c r="FN210" i="24"/>
  <c r="FN209" i="24"/>
  <c r="FN208" i="24"/>
  <c r="FN204" i="24"/>
  <c r="FN203" i="24"/>
  <c r="FN202" i="24"/>
  <c r="FN198" i="24"/>
  <c r="FN197" i="24"/>
  <c r="FN196" i="24"/>
  <c r="FM246" i="24"/>
  <c r="FM245" i="24"/>
  <c r="FM244" i="24"/>
  <c r="FM240" i="24"/>
  <c r="FM239" i="24"/>
  <c r="FM238" i="24"/>
  <c r="FM234" i="24"/>
  <c r="FM233" i="24"/>
  <c r="FM232" i="24"/>
  <c r="FM228" i="24"/>
  <c r="FM227" i="24"/>
  <c r="FM226" i="24"/>
  <c r="FM222" i="24"/>
  <c r="FM221" i="24"/>
  <c r="FM220" i="24"/>
  <c r="FM216" i="24"/>
  <c r="FM215" i="24"/>
  <c r="FM214" i="24"/>
  <c r="FM210" i="24"/>
  <c r="FM209" i="24"/>
  <c r="FM208" i="24"/>
  <c r="FM204" i="24"/>
  <c r="FM203" i="24"/>
  <c r="FM202" i="24"/>
  <c r="FM198" i="24"/>
  <c r="FM197" i="24"/>
  <c r="FM196" i="24"/>
  <c r="FL246" i="24"/>
  <c r="FL245" i="24"/>
  <c r="FL244" i="24"/>
  <c r="FL240" i="24"/>
  <c r="FL239" i="24"/>
  <c r="FL238" i="24"/>
  <c r="FL234" i="24"/>
  <c r="FL233" i="24"/>
  <c r="FL232" i="24"/>
  <c r="FL228" i="24"/>
  <c r="FL227" i="24"/>
  <c r="FL226" i="24"/>
  <c r="FL222" i="24"/>
  <c r="FL221" i="24"/>
  <c r="FL220" i="24"/>
  <c r="FL216" i="24"/>
  <c r="FL215" i="24"/>
  <c r="FL214" i="24"/>
  <c r="FL210" i="24"/>
  <c r="FL209" i="24"/>
  <c r="FL208" i="24"/>
  <c r="FL204" i="24"/>
  <c r="FL203" i="24"/>
  <c r="FL202" i="24"/>
  <c r="FL198" i="24"/>
  <c r="FL197" i="24"/>
  <c r="FL196" i="24"/>
  <c r="FK246" i="24"/>
  <c r="FK245" i="24"/>
  <c r="FK244" i="24"/>
  <c r="FK240" i="24"/>
  <c r="FK239" i="24"/>
  <c r="FK238" i="24"/>
  <c r="FK234" i="24"/>
  <c r="FK233" i="24"/>
  <c r="FK232" i="24"/>
  <c r="FK228" i="24"/>
  <c r="FK227" i="24"/>
  <c r="FK226" i="24"/>
  <c r="FK222" i="24"/>
  <c r="FK221" i="24"/>
  <c r="FK220" i="24"/>
  <c r="FK216" i="24"/>
  <c r="FK215" i="24"/>
  <c r="FK214" i="24"/>
  <c r="FK210" i="24"/>
  <c r="FK209" i="24"/>
  <c r="FK208" i="24"/>
  <c r="FK204" i="24"/>
  <c r="FK203" i="24"/>
  <c r="FK202" i="24"/>
  <c r="FK198" i="24"/>
  <c r="FK197" i="24"/>
  <c r="FK196" i="24"/>
  <c r="FJ246" i="24"/>
  <c r="FJ245" i="24"/>
  <c r="FJ244" i="24"/>
  <c r="FJ240" i="24"/>
  <c r="FJ239" i="24"/>
  <c r="FJ238" i="24"/>
  <c r="FJ234" i="24"/>
  <c r="FJ233" i="24"/>
  <c r="FJ232" i="24"/>
  <c r="FJ228" i="24"/>
  <c r="FJ227" i="24"/>
  <c r="FJ226" i="24"/>
  <c r="FJ222" i="24"/>
  <c r="FJ221" i="24"/>
  <c r="FJ220" i="24"/>
  <c r="FJ216" i="24"/>
  <c r="FJ215" i="24"/>
  <c r="FJ214" i="24"/>
  <c r="FJ210" i="24"/>
  <c r="FJ209" i="24"/>
  <c r="FJ208" i="24"/>
  <c r="FJ204" i="24"/>
  <c r="FJ203" i="24"/>
  <c r="FJ202" i="24"/>
  <c r="FJ198" i="24"/>
  <c r="FJ197" i="24"/>
  <c r="FJ196" i="24"/>
  <c r="FI246" i="24"/>
  <c r="FI245" i="24"/>
  <c r="FI244" i="24"/>
  <c r="FI240" i="24"/>
  <c r="FI239" i="24"/>
  <c r="FI238" i="24"/>
  <c r="FI234" i="24"/>
  <c r="FI233" i="24"/>
  <c r="FI232" i="24"/>
  <c r="FI228" i="24"/>
  <c r="FI227" i="24"/>
  <c r="FI226" i="24"/>
  <c r="FI222" i="24"/>
  <c r="FI221" i="24"/>
  <c r="FI220" i="24"/>
  <c r="FI216" i="24"/>
  <c r="FI215" i="24"/>
  <c r="FI214" i="24"/>
  <c r="FI210" i="24"/>
  <c r="FI209" i="24"/>
  <c r="FI208" i="24"/>
  <c r="FI204" i="24"/>
  <c r="FI203" i="24"/>
  <c r="FI202" i="24"/>
  <c r="FI198" i="24"/>
  <c r="FI197" i="24"/>
  <c r="FI196" i="24"/>
  <c r="FH246" i="24"/>
  <c r="FH245" i="24"/>
  <c r="FH244" i="24"/>
  <c r="FH240" i="24"/>
  <c r="FH239" i="24"/>
  <c r="FH238" i="24"/>
  <c r="FH234" i="24"/>
  <c r="FH233" i="24"/>
  <c r="FH232" i="24"/>
  <c r="FH228" i="24"/>
  <c r="FH227" i="24"/>
  <c r="FH226" i="24"/>
  <c r="FH222" i="24"/>
  <c r="FH221" i="24"/>
  <c r="FH220" i="24"/>
  <c r="FH216" i="24"/>
  <c r="FH215" i="24"/>
  <c r="FH214" i="24"/>
  <c r="FH210" i="24"/>
  <c r="FH209" i="24"/>
  <c r="FH208" i="24"/>
  <c r="FH204" i="24"/>
  <c r="FH203" i="24"/>
  <c r="FH202" i="24"/>
  <c r="FH198" i="24"/>
  <c r="FH197" i="24"/>
  <c r="FH196" i="24"/>
  <c r="FG246" i="24"/>
  <c r="FG245" i="24"/>
  <c r="FG244" i="24"/>
  <c r="FG240" i="24"/>
  <c r="FG239" i="24"/>
  <c r="FG238" i="24"/>
  <c r="FG234" i="24"/>
  <c r="FG233" i="24"/>
  <c r="FG232" i="24"/>
  <c r="FG228" i="24"/>
  <c r="FG227" i="24"/>
  <c r="FG226" i="24"/>
  <c r="FG222" i="24"/>
  <c r="FG221" i="24"/>
  <c r="FG220" i="24"/>
  <c r="FG216" i="24"/>
  <c r="FG215" i="24"/>
  <c r="FG214" i="24"/>
  <c r="FG210" i="24"/>
  <c r="FG209" i="24"/>
  <c r="FG208" i="24"/>
  <c r="FG204" i="24"/>
  <c r="FG203" i="24"/>
  <c r="FG202" i="24"/>
  <c r="FG198" i="24"/>
  <c r="FG197" i="24"/>
  <c r="FG196" i="24"/>
  <c r="FF246" i="24"/>
  <c r="FF245" i="24"/>
  <c r="FF244" i="24"/>
  <c r="FF240" i="24"/>
  <c r="FF239" i="24"/>
  <c r="FF238" i="24"/>
  <c r="FF234" i="24"/>
  <c r="FF233" i="24"/>
  <c r="FF232" i="24"/>
  <c r="FF228" i="24"/>
  <c r="FF227" i="24"/>
  <c r="FF226" i="24"/>
  <c r="FF222" i="24"/>
  <c r="FF221" i="24"/>
  <c r="FF220" i="24"/>
  <c r="FF216" i="24"/>
  <c r="FF215" i="24"/>
  <c r="FF214" i="24"/>
  <c r="FF210" i="24"/>
  <c r="FF209" i="24"/>
  <c r="FF208" i="24"/>
  <c r="FF204" i="24"/>
  <c r="FF203" i="24"/>
  <c r="FF202" i="24"/>
  <c r="FF198" i="24"/>
  <c r="FF197" i="24"/>
  <c r="FF196" i="24"/>
  <c r="FE246" i="24"/>
  <c r="FE245" i="24"/>
  <c r="FE244" i="24"/>
  <c r="FE240" i="24"/>
  <c r="FE239" i="24"/>
  <c r="FE238" i="24"/>
  <c r="FE234" i="24"/>
  <c r="FE233" i="24"/>
  <c r="FE232" i="24"/>
  <c r="FE228" i="24"/>
  <c r="FE227" i="24"/>
  <c r="FE226" i="24"/>
  <c r="FE222" i="24"/>
  <c r="FE221" i="24"/>
  <c r="FE220" i="24"/>
  <c r="FE216" i="24"/>
  <c r="FE215" i="24"/>
  <c r="FE214" i="24"/>
  <c r="FE210" i="24"/>
  <c r="FE209" i="24"/>
  <c r="FE208" i="24"/>
  <c r="FE204" i="24"/>
  <c r="FE203" i="24"/>
  <c r="FE202" i="24"/>
  <c r="FE198" i="24"/>
  <c r="FE197" i="24"/>
  <c r="FE196" i="24"/>
  <c r="FD246" i="24"/>
  <c r="FD245" i="24"/>
  <c r="FD244" i="24"/>
  <c r="FD240" i="24"/>
  <c r="FD239" i="24"/>
  <c r="FD238" i="24"/>
  <c r="FD234" i="24"/>
  <c r="FD233" i="24"/>
  <c r="FD232" i="24"/>
  <c r="FD228" i="24"/>
  <c r="FD227" i="24"/>
  <c r="FD226" i="24"/>
  <c r="FD222" i="24"/>
  <c r="FD221" i="24"/>
  <c r="FD220" i="24"/>
  <c r="FD216" i="24"/>
  <c r="FD215" i="24"/>
  <c r="FD214" i="24"/>
  <c r="FD210" i="24"/>
  <c r="FD209" i="24"/>
  <c r="FD208" i="24"/>
  <c r="FD204" i="24"/>
  <c r="FD203" i="24"/>
  <c r="FD202" i="24"/>
  <c r="FD198" i="24"/>
  <c r="FD197" i="24"/>
  <c r="FD196" i="24"/>
  <c r="FC246" i="24"/>
  <c r="FC245" i="24"/>
  <c r="FC244" i="24"/>
  <c r="FC240" i="24"/>
  <c r="FC239" i="24"/>
  <c r="FC238" i="24"/>
  <c r="FC234" i="24"/>
  <c r="FC233" i="24"/>
  <c r="FC232" i="24"/>
  <c r="FC228" i="24"/>
  <c r="FC227" i="24"/>
  <c r="FC226" i="24"/>
  <c r="FC222" i="24"/>
  <c r="FC221" i="24"/>
  <c r="FC220" i="24"/>
  <c r="FC216" i="24"/>
  <c r="FC215" i="24"/>
  <c r="FC214" i="24"/>
  <c r="FC210" i="24"/>
  <c r="FC209" i="24"/>
  <c r="FC208" i="24"/>
  <c r="FC204" i="24"/>
  <c r="FC203" i="24"/>
  <c r="FC202" i="24"/>
  <c r="FC198" i="24"/>
  <c r="FC197" i="24"/>
  <c r="FC196" i="24"/>
  <c r="FB246" i="24"/>
  <c r="FB245" i="24"/>
  <c r="FB244" i="24"/>
  <c r="FB240" i="24"/>
  <c r="FB239" i="24"/>
  <c r="FB238" i="24"/>
  <c r="FB234" i="24"/>
  <c r="FB233" i="24"/>
  <c r="FB232" i="24"/>
  <c r="FB228" i="24"/>
  <c r="FB227" i="24"/>
  <c r="FB226" i="24"/>
  <c r="FB222" i="24"/>
  <c r="FB221" i="24"/>
  <c r="FB220" i="24"/>
  <c r="FB216" i="24"/>
  <c r="FB215" i="24"/>
  <c r="FB214" i="24"/>
  <c r="FB210" i="24"/>
  <c r="FB209" i="24"/>
  <c r="FB208" i="24"/>
  <c r="FB204" i="24"/>
  <c r="FB203" i="24"/>
  <c r="FB202" i="24"/>
  <c r="FB198" i="24"/>
  <c r="FB197" i="24"/>
  <c r="FB196" i="24"/>
  <c r="FA246" i="24"/>
  <c r="FA245" i="24"/>
  <c r="FA244" i="24"/>
  <c r="FA240" i="24"/>
  <c r="FA239" i="24"/>
  <c r="FA238" i="24"/>
  <c r="FA234" i="24"/>
  <c r="FA233" i="24"/>
  <c r="FA232" i="24"/>
  <c r="FA228" i="24"/>
  <c r="FA227" i="24"/>
  <c r="FA226" i="24"/>
  <c r="FA222" i="24"/>
  <c r="FA221" i="24"/>
  <c r="FA220" i="24"/>
  <c r="FA216" i="24"/>
  <c r="FA215" i="24"/>
  <c r="FA214" i="24"/>
  <c r="FA210" i="24"/>
  <c r="FA209" i="24"/>
  <c r="FA208" i="24"/>
  <c r="FA204" i="24"/>
  <c r="FA203" i="24"/>
  <c r="FA202" i="24"/>
  <c r="FA198" i="24"/>
  <c r="FA197" i="24"/>
  <c r="FA196" i="24"/>
  <c r="EZ246" i="24"/>
  <c r="EZ245" i="24"/>
  <c r="EZ244" i="24"/>
  <c r="EZ240" i="24"/>
  <c r="EZ239" i="24"/>
  <c r="EZ238" i="24"/>
  <c r="EZ234" i="24"/>
  <c r="EZ233" i="24"/>
  <c r="EZ232" i="24"/>
  <c r="EZ228" i="24"/>
  <c r="EZ227" i="24"/>
  <c r="EZ226" i="24"/>
  <c r="EZ222" i="24"/>
  <c r="EZ221" i="24"/>
  <c r="EZ220" i="24"/>
  <c r="EZ216" i="24"/>
  <c r="EZ215" i="24"/>
  <c r="EZ214" i="24"/>
  <c r="EZ210" i="24"/>
  <c r="EZ209" i="24"/>
  <c r="EZ208" i="24"/>
  <c r="EZ204" i="24"/>
  <c r="EZ203" i="24"/>
  <c r="EZ202" i="24"/>
  <c r="EZ198" i="24"/>
  <c r="EZ197" i="24"/>
  <c r="EZ196" i="24"/>
  <c r="ES246" i="24"/>
  <c r="ES245" i="24"/>
  <c r="ES244" i="24"/>
  <c r="ES240" i="24"/>
  <c r="ES239" i="24"/>
  <c r="ES238" i="24"/>
  <c r="ES234" i="24"/>
  <c r="ES233" i="24"/>
  <c r="ES232" i="24"/>
  <c r="ES228" i="24"/>
  <c r="ES227" i="24"/>
  <c r="ES226" i="24"/>
  <c r="ES222" i="24"/>
  <c r="ES221" i="24"/>
  <c r="ES220" i="24"/>
  <c r="ES216" i="24"/>
  <c r="ES215" i="24"/>
  <c r="ES214" i="24"/>
  <c r="ES210" i="24"/>
  <c r="ES209" i="24"/>
  <c r="ES208" i="24"/>
  <c r="ES204" i="24"/>
  <c r="ES203" i="24"/>
  <c r="ES202" i="24"/>
  <c r="ES198" i="24"/>
  <c r="ES197" i="24"/>
  <c r="ES196" i="24"/>
  <c r="ER246" i="24"/>
  <c r="ER245" i="24"/>
  <c r="ER244" i="24"/>
  <c r="ER240" i="24"/>
  <c r="ER239" i="24"/>
  <c r="ER238" i="24"/>
  <c r="ER234" i="24"/>
  <c r="ER233" i="24"/>
  <c r="ER232" i="24"/>
  <c r="ER228" i="24"/>
  <c r="ER227" i="24"/>
  <c r="ER226" i="24"/>
  <c r="ER222" i="24"/>
  <c r="ER221" i="24"/>
  <c r="ER220" i="24"/>
  <c r="ER216" i="24"/>
  <c r="ER215" i="24"/>
  <c r="ER214" i="24"/>
  <c r="ER210" i="24"/>
  <c r="ER209" i="24"/>
  <c r="ER208" i="24"/>
  <c r="ER204" i="24"/>
  <c r="ER203" i="24"/>
  <c r="ER202" i="24"/>
  <c r="ER198" i="24"/>
  <c r="ER197" i="24"/>
  <c r="ER196" i="24"/>
  <c r="EQ246" i="24"/>
  <c r="EQ245" i="24"/>
  <c r="EQ244" i="24"/>
  <c r="EQ240" i="24"/>
  <c r="EQ239" i="24"/>
  <c r="EQ238" i="24"/>
  <c r="EQ234" i="24"/>
  <c r="EQ233" i="24"/>
  <c r="EQ232" i="24"/>
  <c r="EQ228" i="24"/>
  <c r="EQ227" i="24"/>
  <c r="EQ226" i="24"/>
  <c r="EQ222" i="24"/>
  <c r="EQ221" i="24"/>
  <c r="EQ220" i="24"/>
  <c r="EQ216" i="24"/>
  <c r="EQ215" i="24"/>
  <c r="EQ214" i="24"/>
  <c r="EQ210" i="24"/>
  <c r="EQ209" i="24"/>
  <c r="EQ208" i="24"/>
  <c r="EQ204" i="24"/>
  <c r="EQ203" i="24"/>
  <c r="EQ202" i="24"/>
  <c r="EQ198" i="24"/>
  <c r="EQ197" i="24"/>
  <c r="EQ196" i="24"/>
  <c r="EP246" i="24"/>
  <c r="EP245" i="24"/>
  <c r="EP244" i="24"/>
  <c r="EP240" i="24"/>
  <c r="EP239" i="24"/>
  <c r="EP238" i="24"/>
  <c r="EP234" i="24"/>
  <c r="EP233" i="24"/>
  <c r="EP232" i="24"/>
  <c r="EP228" i="24"/>
  <c r="EP227" i="24"/>
  <c r="EP226" i="24"/>
  <c r="EP222" i="24"/>
  <c r="EP221" i="24"/>
  <c r="EP220" i="24"/>
  <c r="EP216" i="24"/>
  <c r="EP215" i="24"/>
  <c r="EP214" i="24"/>
  <c r="EP210" i="24"/>
  <c r="EP209" i="24"/>
  <c r="EP208" i="24"/>
  <c r="EP204" i="24"/>
  <c r="EP203" i="24"/>
  <c r="EP202" i="24"/>
  <c r="EP198" i="24"/>
  <c r="EP197" i="24"/>
  <c r="EP196" i="24"/>
  <c r="EO246" i="24"/>
  <c r="EO245" i="24"/>
  <c r="EO244" i="24"/>
  <c r="EO240" i="24"/>
  <c r="EO239" i="24"/>
  <c r="EO238" i="24"/>
  <c r="EO234" i="24"/>
  <c r="EO233" i="24"/>
  <c r="EO232" i="24"/>
  <c r="EO228" i="24"/>
  <c r="EO227" i="24"/>
  <c r="EO226" i="24"/>
  <c r="EO222" i="24"/>
  <c r="EO221" i="24"/>
  <c r="EO220" i="24"/>
  <c r="EO216" i="24"/>
  <c r="EO215" i="24"/>
  <c r="EO214" i="24"/>
  <c r="EO210" i="24"/>
  <c r="EO209" i="24"/>
  <c r="EO208" i="24"/>
  <c r="EO204" i="24"/>
  <c r="EO203" i="24"/>
  <c r="EO202" i="24"/>
  <c r="EO198" i="24"/>
  <c r="EO197" i="24"/>
  <c r="EO196" i="24"/>
  <c r="EN246" i="24"/>
  <c r="EN245" i="24"/>
  <c r="EN244" i="24"/>
  <c r="EN240" i="24"/>
  <c r="EN239" i="24"/>
  <c r="EN238" i="24"/>
  <c r="EN234" i="24"/>
  <c r="EN233" i="24"/>
  <c r="EN232" i="24"/>
  <c r="EN228" i="24"/>
  <c r="EN227" i="24"/>
  <c r="EN226" i="24"/>
  <c r="EN222" i="24"/>
  <c r="EN221" i="24"/>
  <c r="EN220" i="24"/>
  <c r="EN216" i="24"/>
  <c r="EN215" i="24"/>
  <c r="EN214" i="24"/>
  <c r="EN210" i="24"/>
  <c r="EN209" i="24"/>
  <c r="EN208" i="24"/>
  <c r="EN204" i="24"/>
  <c r="EN203" i="24"/>
  <c r="EN202" i="24"/>
  <c r="EN198" i="24"/>
  <c r="EN197" i="24"/>
  <c r="EN196" i="24"/>
  <c r="EM246" i="24"/>
  <c r="EM245" i="24"/>
  <c r="EM244" i="24"/>
  <c r="EM240" i="24"/>
  <c r="EM239" i="24"/>
  <c r="EM238" i="24"/>
  <c r="EM234" i="24"/>
  <c r="EM233" i="24"/>
  <c r="EM232" i="24"/>
  <c r="EM228" i="24"/>
  <c r="EM227" i="24"/>
  <c r="EM226" i="24"/>
  <c r="EM222" i="24"/>
  <c r="EM221" i="24"/>
  <c r="EM220" i="24"/>
  <c r="EM216" i="24"/>
  <c r="EM215" i="24"/>
  <c r="EM214" i="24"/>
  <c r="EM210" i="24"/>
  <c r="EM209" i="24"/>
  <c r="EM208" i="24"/>
  <c r="EM204" i="24"/>
  <c r="EM203" i="24"/>
  <c r="EM202" i="24"/>
  <c r="EM198" i="24"/>
  <c r="EM197" i="24"/>
  <c r="EM196" i="24"/>
  <c r="EL246" i="24"/>
  <c r="EL245" i="24"/>
  <c r="EL244" i="24"/>
  <c r="EL240" i="24"/>
  <c r="EL239" i="24"/>
  <c r="EL238" i="24"/>
  <c r="EL234" i="24"/>
  <c r="EL233" i="24"/>
  <c r="EL232" i="24"/>
  <c r="EL228" i="24"/>
  <c r="EL227" i="24"/>
  <c r="EL226" i="24"/>
  <c r="EL222" i="24"/>
  <c r="EL221" i="24"/>
  <c r="EL220" i="24"/>
  <c r="EL216" i="24"/>
  <c r="EL215" i="24"/>
  <c r="EL214" i="24"/>
  <c r="EL210" i="24"/>
  <c r="EL209" i="24"/>
  <c r="EL208" i="24"/>
  <c r="EL204" i="24"/>
  <c r="EL203" i="24"/>
  <c r="EL202" i="24"/>
  <c r="EL198" i="24"/>
  <c r="EL197" i="24"/>
  <c r="EL196" i="24"/>
  <c r="EK246" i="24"/>
  <c r="EK245" i="24"/>
  <c r="EK244" i="24"/>
  <c r="EK240" i="24"/>
  <c r="EK239" i="24"/>
  <c r="EK238" i="24"/>
  <c r="EK234" i="24"/>
  <c r="EK233" i="24"/>
  <c r="EK232" i="24"/>
  <c r="EK228" i="24"/>
  <c r="EK227" i="24"/>
  <c r="EK226" i="24"/>
  <c r="EK222" i="24"/>
  <c r="EK221" i="24"/>
  <c r="EK220" i="24"/>
  <c r="EK216" i="24"/>
  <c r="EK215" i="24"/>
  <c r="EK214" i="24"/>
  <c r="EK210" i="24"/>
  <c r="EK209" i="24"/>
  <c r="EK208" i="24"/>
  <c r="EK204" i="24"/>
  <c r="EK203" i="24"/>
  <c r="EK202" i="24"/>
  <c r="EK198" i="24"/>
  <c r="EK197" i="24"/>
  <c r="EK196" i="24"/>
  <c r="EJ246" i="24"/>
  <c r="EJ245" i="24"/>
  <c r="EJ244" i="24"/>
  <c r="EJ240" i="24"/>
  <c r="EJ239" i="24"/>
  <c r="EJ238" i="24"/>
  <c r="EJ234" i="24"/>
  <c r="EJ233" i="24"/>
  <c r="EJ232" i="24"/>
  <c r="EJ228" i="24"/>
  <c r="EJ227" i="24"/>
  <c r="EJ226" i="24"/>
  <c r="EJ222" i="24"/>
  <c r="EJ221" i="24"/>
  <c r="EJ220" i="24"/>
  <c r="EJ216" i="24"/>
  <c r="EJ215" i="24"/>
  <c r="EJ214" i="24"/>
  <c r="EJ210" i="24"/>
  <c r="EJ209" i="24"/>
  <c r="EJ208" i="24"/>
  <c r="EJ204" i="24"/>
  <c r="EJ203" i="24"/>
  <c r="EJ202" i="24"/>
  <c r="EJ198" i="24"/>
  <c r="EJ197" i="24"/>
  <c r="EJ196" i="24"/>
  <c r="EI246" i="24"/>
  <c r="EI245" i="24"/>
  <c r="EI244" i="24"/>
  <c r="EI240" i="24"/>
  <c r="EI239" i="24"/>
  <c r="EI238" i="24"/>
  <c r="EI234" i="24"/>
  <c r="EI233" i="24"/>
  <c r="EI232" i="24"/>
  <c r="EI228" i="24"/>
  <c r="EI227" i="24"/>
  <c r="EI226" i="24"/>
  <c r="EI222" i="24"/>
  <c r="EI221" i="24"/>
  <c r="EI220" i="24"/>
  <c r="EI216" i="24"/>
  <c r="EI215" i="24"/>
  <c r="EI214" i="24"/>
  <c r="EI210" i="24"/>
  <c r="EI209" i="24"/>
  <c r="EI208" i="24"/>
  <c r="EI204" i="24"/>
  <c r="EI203" i="24"/>
  <c r="EI202" i="24"/>
  <c r="EI198" i="24"/>
  <c r="EI197" i="24"/>
  <c r="EI196" i="24"/>
  <c r="EH246" i="24"/>
  <c r="EH245" i="24"/>
  <c r="EH244" i="24"/>
  <c r="EH240" i="24"/>
  <c r="EH239" i="24"/>
  <c r="EH238" i="24"/>
  <c r="EH234" i="24"/>
  <c r="EH233" i="24"/>
  <c r="EH232" i="24"/>
  <c r="EH228" i="24"/>
  <c r="EH227" i="24"/>
  <c r="EH226" i="24"/>
  <c r="EH222" i="24"/>
  <c r="EH221" i="24"/>
  <c r="EH220" i="24"/>
  <c r="EH216" i="24"/>
  <c r="EH215" i="24"/>
  <c r="EH214" i="24"/>
  <c r="EH210" i="24"/>
  <c r="EH209" i="24"/>
  <c r="EH208" i="24"/>
  <c r="EH204" i="24"/>
  <c r="EH203" i="24"/>
  <c r="EH202" i="24"/>
  <c r="EH198" i="24"/>
  <c r="EH197" i="24"/>
  <c r="EH196" i="24"/>
  <c r="EG246" i="24"/>
  <c r="EG245" i="24"/>
  <c r="EG244" i="24"/>
  <c r="EG240" i="24"/>
  <c r="EG239" i="24"/>
  <c r="EG238" i="24"/>
  <c r="EG234" i="24"/>
  <c r="EG233" i="24"/>
  <c r="EG232" i="24"/>
  <c r="EG228" i="24"/>
  <c r="EG227" i="24"/>
  <c r="EG226" i="24"/>
  <c r="EG222" i="24"/>
  <c r="EG221" i="24"/>
  <c r="EG220" i="24"/>
  <c r="EG216" i="24"/>
  <c r="EG215" i="24"/>
  <c r="EG214" i="24"/>
  <c r="EG210" i="24"/>
  <c r="EG209" i="24"/>
  <c r="EG208" i="24"/>
  <c r="EG204" i="24"/>
  <c r="EG203" i="24"/>
  <c r="EG202" i="24"/>
  <c r="EG198" i="24"/>
  <c r="EG197" i="24"/>
  <c r="EG196" i="24"/>
  <c r="EF246" i="24"/>
  <c r="EF245" i="24"/>
  <c r="EF244" i="24"/>
  <c r="EF240" i="24"/>
  <c r="EF239" i="24"/>
  <c r="EF238" i="24"/>
  <c r="EF234" i="24"/>
  <c r="EF233" i="24"/>
  <c r="EF232" i="24"/>
  <c r="EF228" i="24"/>
  <c r="EF227" i="24"/>
  <c r="EF226" i="24"/>
  <c r="EF222" i="24"/>
  <c r="EF221" i="24"/>
  <c r="EF220" i="24"/>
  <c r="EF216" i="24"/>
  <c r="EF215" i="24"/>
  <c r="EF214" i="24"/>
  <c r="EF210" i="24"/>
  <c r="EF209" i="24"/>
  <c r="EF208" i="24"/>
  <c r="EF204" i="24"/>
  <c r="EF203" i="24"/>
  <c r="EF202" i="24"/>
  <c r="EF198" i="24"/>
  <c r="EF197" i="24"/>
  <c r="EF196" i="24"/>
  <c r="EE246" i="24"/>
  <c r="EE245" i="24"/>
  <c r="EE244" i="24"/>
  <c r="EE240" i="24"/>
  <c r="EE239" i="24"/>
  <c r="EE238" i="24"/>
  <c r="EE234" i="24"/>
  <c r="EE233" i="24"/>
  <c r="EE232" i="24"/>
  <c r="EE228" i="24"/>
  <c r="EE227" i="24"/>
  <c r="EE226" i="24"/>
  <c r="EE222" i="24"/>
  <c r="EE221" i="24"/>
  <c r="EE220" i="24"/>
  <c r="EE216" i="24"/>
  <c r="EE215" i="24"/>
  <c r="EE214" i="24"/>
  <c r="EE210" i="24"/>
  <c r="EE209" i="24"/>
  <c r="EE208" i="24"/>
  <c r="EE204" i="24"/>
  <c r="EE203" i="24"/>
  <c r="EE202" i="24"/>
  <c r="EE198" i="24"/>
  <c r="EE197" i="24"/>
  <c r="EE196" i="24"/>
  <c r="ED246" i="24"/>
  <c r="ED245" i="24"/>
  <c r="ED244" i="24"/>
  <c r="ED240" i="24"/>
  <c r="ED239" i="24"/>
  <c r="ED238" i="24"/>
  <c r="ED234" i="24"/>
  <c r="ED233" i="24"/>
  <c r="ED232" i="24"/>
  <c r="ED228" i="24"/>
  <c r="ED227" i="24"/>
  <c r="ED226" i="24"/>
  <c r="ED222" i="24"/>
  <c r="ED221" i="24"/>
  <c r="ED220" i="24"/>
  <c r="ED216" i="24"/>
  <c r="ED215" i="24"/>
  <c r="ED214" i="24"/>
  <c r="ED210" i="24"/>
  <c r="ED209" i="24"/>
  <c r="ED208" i="24"/>
  <c r="ED204" i="24"/>
  <c r="ED203" i="24"/>
  <c r="ED202" i="24"/>
  <c r="ED198" i="24"/>
  <c r="ED197" i="24"/>
  <c r="ED196" i="24"/>
  <c r="EC246" i="24"/>
  <c r="EC245" i="24"/>
  <c r="EC244" i="24"/>
  <c r="EC240" i="24"/>
  <c r="EC239" i="24"/>
  <c r="EC238" i="24"/>
  <c r="EC234" i="24"/>
  <c r="EC233" i="24"/>
  <c r="EC232" i="24"/>
  <c r="EC228" i="24"/>
  <c r="EC227" i="24"/>
  <c r="EC226" i="24"/>
  <c r="EC222" i="24"/>
  <c r="EC221" i="24"/>
  <c r="EC220" i="24"/>
  <c r="EC216" i="24"/>
  <c r="EC215" i="24"/>
  <c r="EC214" i="24"/>
  <c r="EC210" i="24"/>
  <c r="EC209" i="24"/>
  <c r="EC208" i="24"/>
  <c r="EC204" i="24"/>
  <c r="EC203" i="24"/>
  <c r="EC202" i="24"/>
  <c r="EC198" i="24"/>
  <c r="EC197" i="24"/>
  <c r="EC196" i="24"/>
  <c r="EB246" i="24"/>
  <c r="EB245" i="24"/>
  <c r="EB244" i="24"/>
  <c r="EB240" i="24"/>
  <c r="EB239" i="24"/>
  <c r="EB238" i="24"/>
  <c r="EB234" i="24"/>
  <c r="EB233" i="24"/>
  <c r="EB232" i="24"/>
  <c r="EB228" i="24"/>
  <c r="EB227" i="24"/>
  <c r="EB226" i="24"/>
  <c r="EB222" i="24"/>
  <c r="EB221" i="24"/>
  <c r="EB220" i="24"/>
  <c r="EB216" i="24"/>
  <c r="EB215" i="24"/>
  <c r="EB214" i="24"/>
  <c r="EB210" i="24"/>
  <c r="EB209" i="24"/>
  <c r="EB208" i="24"/>
  <c r="EB204" i="24"/>
  <c r="EB203" i="24"/>
  <c r="EB202" i="24"/>
  <c r="EB198" i="24"/>
  <c r="EB197" i="24"/>
  <c r="EB196" i="24"/>
  <c r="EA246" i="24"/>
  <c r="EA245" i="24"/>
  <c r="EA244" i="24"/>
  <c r="EA240" i="24"/>
  <c r="EA239" i="24"/>
  <c r="EA238" i="24"/>
  <c r="EA234" i="24"/>
  <c r="EA233" i="24"/>
  <c r="EA232" i="24"/>
  <c r="EA228" i="24"/>
  <c r="EA227" i="24"/>
  <c r="EA226" i="24"/>
  <c r="EA222" i="24"/>
  <c r="EA221" i="24"/>
  <c r="EA220" i="24"/>
  <c r="EA216" i="24"/>
  <c r="EA215" i="24"/>
  <c r="EA214" i="24"/>
  <c r="EA210" i="24"/>
  <c r="EA209" i="24"/>
  <c r="EA208" i="24"/>
  <c r="EA204" i="24"/>
  <c r="EA203" i="24"/>
  <c r="EA202" i="24"/>
  <c r="EA198" i="24"/>
  <c r="EA197" i="24"/>
  <c r="EA196" i="24"/>
  <c r="DZ246" i="24"/>
  <c r="DZ245" i="24"/>
  <c r="DZ244" i="24"/>
  <c r="DZ240" i="24"/>
  <c r="DZ239" i="24"/>
  <c r="DZ238" i="24"/>
  <c r="DZ234" i="24"/>
  <c r="DZ233" i="24"/>
  <c r="DZ232" i="24"/>
  <c r="DZ228" i="24"/>
  <c r="DZ227" i="24"/>
  <c r="DZ226" i="24"/>
  <c r="DZ222" i="24"/>
  <c r="DZ221" i="24"/>
  <c r="DZ220" i="24"/>
  <c r="DZ216" i="24"/>
  <c r="DZ215" i="24"/>
  <c r="DZ214" i="24"/>
  <c r="DZ210" i="24"/>
  <c r="DZ209" i="24"/>
  <c r="DZ208" i="24"/>
  <c r="DZ204" i="24"/>
  <c r="DZ203" i="24"/>
  <c r="DZ202" i="24"/>
  <c r="DZ198" i="24"/>
  <c r="DZ197" i="24"/>
  <c r="DZ196" i="24"/>
  <c r="DY246" i="24"/>
  <c r="DY245" i="24"/>
  <c r="DY244" i="24"/>
  <c r="DY240" i="24"/>
  <c r="DY239" i="24"/>
  <c r="DY238" i="24"/>
  <c r="DY234" i="24"/>
  <c r="DY233" i="24"/>
  <c r="DY232" i="24"/>
  <c r="DY228" i="24"/>
  <c r="DY227" i="24"/>
  <c r="DY226" i="24"/>
  <c r="DY222" i="24"/>
  <c r="DY221" i="24"/>
  <c r="DY220" i="24"/>
  <c r="DY216" i="24"/>
  <c r="DY215" i="24"/>
  <c r="DY214" i="24"/>
  <c r="DY210" i="24"/>
  <c r="DY209" i="24"/>
  <c r="DY208" i="24"/>
  <c r="DY204" i="24"/>
  <c r="DY203" i="24"/>
  <c r="DY202" i="24"/>
  <c r="DY198" i="24"/>
  <c r="DY197" i="24"/>
  <c r="DY196" i="24"/>
  <c r="DX246" i="24"/>
  <c r="DX245" i="24"/>
  <c r="DX244" i="24"/>
  <c r="DX240" i="24"/>
  <c r="DX239" i="24"/>
  <c r="DX238" i="24"/>
  <c r="DX234" i="24"/>
  <c r="DX233" i="24"/>
  <c r="DX232" i="24"/>
  <c r="DX228" i="24"/>
  <c r="DX227" i="24"/>
  <c r="DX226" i="24"/>
  <c r="DX222" i="24"/>
  <c r="DX221" i="24"/>
  <c r="DX220" i="24"/>
  <c r="DX216" i="24"/>
  <c r="DX215" i="24"/>
  <c r="DX214" i="24"/>
  <c r="DX210" i="24"/>
  <c r="DX209" i="24"/>
  <c r="DX208" i="24"/>
  <c r="DX204" i="24"/>
  <c r="DX203" i="24"/>
  <c r="DX202" i="24"/>
  <c r="DX198" i="24"/>
  <c r="DX197" i="24"/>
  <c r="DX196" i="24"/>
  <c r="DW246" i="24"/>
  <c r="DW245" i="24"/>
  <c r="DW244" i="24"/>
  <c r="DW240" i="24"/>
  <c r="DW239" i="24"/>
  <c r="DW238" i="24"/>
  <c r="DW234" i="24"/>
  <c r="DW233" i="24"/>
  <c r="DW232" i="24"/>
  <c r="DW228" i="24"/>
  <c r="DW227" i="24"/>
  <c r="DW226" i="24"/>
  <c r="DW222" i="24"/>
  <c r="DW221" i="24"/>
  <c r="DW220" i="24"/>
  <c r="DW216" i="24"/>
  <c r="DW215" i="24"/>
  <c r="DW214" i="24"/>
  <c r="DW210" i="24"/>
  <c r="DW209" i="24"/>
  <c r="DW208" i="24"/>
  <c r="DW204" i="24"/>
  <c r="DW203" i="24"/>
  <c r="DW202" i="24"/>
  <c r="DW198" i="24"/>
  <c r="DW197" i="24"/>
  <c r="DW196" i="24"/>
  <c r="DV246" i="24"/>
  <c r="DV245" i="24"/>
  <c r="DV244" i="24"/>
  <c r="DV240" i="24"/>
  <c r="DV239" i="24"/>
  <c r="DV238" i="24"/>
  <c r="DV234" i="24"/>
  <c r="DV233" i="24"/>
  <c r="DV232" i="24"/>
  <c r="DV228" i="24"/>
  <c r="DV227" i="24"/>
  <c r="DV226" i="24"/>
  <c r="DV222" i="24"/>
  <c r="DV221" i="24"/>
  <c r="DV220" i="24"/>
  <c r="DV216" i="24"/>
  <c r="DV215" i="24"/>
  <c r="DV214" i="24"/>
  <c r="DV210" i="24"/>
  <c r="DV209" i="24"/>
  <c r="DV208" i="24"/>
  <c r="DV204" i="24"/>
  <c r="DV203" i="24"/>
  <c r="DV202" i="24"/>
  <c r="DV198" i="24"/>
  <c r="DV197" i="24"/>
  <c r="DV196" i="24"/>
  <c r="DU246" i="24"/>
  <c r="DU245" i="24"/>
  <c r="DU244" i="24"/>
  <c r="DU240" i="24"/>
  <c r="DU239" i="24"/>
  <c r="DU238" i="24"/>
  <c r="DU234" i="24"/>
  <c r="DU233" i="24"/>
  <c r="DU232" i="24"/>
  <c r="DU228" i="24"/>
  <c r="DU227" i="24"/>
  <c r="DU226" i="24"/>
  <c r="DU222" i="24"/>
  <c r="DU221" i="24"/>
  <c r="DU220" i="24"/>
  <c r="DU216" i="24"/>
  <c r="DU215" i="24"/>
  <c r="DU214" i="24"/>
  <c r="DU210" i="24"/>
  <c r="DU209" i="24"/>
  <c r="DU208" i="24"/>
  <c r="DU204" i="24"/>
  <c r="DU203" i="24"/>
  <c r="DU202" i="24"/>
  <c r="DU198" i="24"/>
  <c r="DU197" i="24"/>
  <c r="DU196" i="24"/>
  <c r="DT246" i="24"/>
  <c r="DT245" i="24"/>
  <c r="DT244" i="24"/>
  <c r="DT240" i="24"/>
  <c r="DT239" i="24"/>
  <c r="DT238" i="24"/>
  <c r="DT234" i="24"/>
  <c r="DT233" i="24"/>
  <c r="DT232" i="24"/>
  <c r="DT228" i="24"/>
  <c r="DT227" i="24"/>
  <c r="DT226" i="24"/>
  <c r="DT222" i="24"/>
  <c r="DT221" i="24"/>
  <c r="DT220" i="24"/>
  <c r="DT216" i="24"/>
  <c r="DT215" i="24"/>
  <c r="DT214" i="24"/>
  <c r="DT210" i="24"/>
  <c r="DT209" i="24"/>
  <c r="DT208" i="24"/>
  <c r="DT204" i="24"/>
  <c r="DT203" i="24"/>
  <c r="DT202" i="24"/>
  <c r="DT198" i="24"/>
  <c r="DT197" i="24"/>
  <c r="DT196" i="24"/>
  <c r="DS246" i="24"/>
  <c r="DS245" i="24"/>
  <c r="DS244" i="24"/>
  <c r="DS240" i="24"/>
  <c r="DS239" i="24"/>
  <c r="DS238" i="24"/>
  <c r="DS234" i="24"/>
  <c r="DS233" i="24"/>
  <c r="DS232" i="24"/>
  <c r="DS228" i="24"/>
  <c r="DS227" i="24"/>
  <c r="DS226" i="24"/>
  <c r="DS222" i="24"/>
  <c r="DS221" i="24"/>
  <c r="DS220" i="24"/>
  <c r="DS216" i="24"/>
  <c r="DS215" i="24"/>
  <c r="DS214" i="24"/>
  <c r="DS210" i="24"/>
  <c r="DS209" i="24"/>
  <c r="DS208" i="24"/>
  <c r="DS204" i="24"/>
  <c r="DS203" i="24"/>
  <c r="DS202" i="24"/>
  <c r="DS198" i="24"/>
  <c r="DS197" i="24"/>
  <c r="DS196" i="24"/>
  <c r="IP2" i="1"/>
  <c r="IO132" i="1"/>
  <c r="IO131" i="1"/>
  <c r="IO130" i="1"/>
  <c r="IO129" i="1"/>
  <c r="IO128" i="1"/>
  <c r="IO127" i="1"/>
  <c r="IO126" i="1"/>
  <c r="IO125" i="1"/>
  <c r="IO124" i="1"/>
  <c r="IO123" i="1"/>
  <c r="IO122" i="1"/>
  <c r="IO121" i="1"/>
  <c r="IO119" i="1"/>
  <c r="IO118" i="1"/>
  <c r="IO117" i="1"/>
  <c r="IO30" i="1"/>
  <c r="IO29" i="1"/>
  <c r="IO28" i="1"/>
  <c r="IO140" i="1"/>
  <c r="IO136" i="1"/>
  <c r="IO133" i="1"/>
  <c r="IO135" i="1"/>
  <c r="IO137" i="1"/>
  <c r="IO139" i="1"/>
  <c r="IO138" i="1"/>
  <c r="IO80" i="1"/>
  <c r="IO79" i="1"/>
  <c r="IO78" i="1"/>
  <c r="IO77" i="1"/>
  <c r="IO91" i="1"/>
  <c r="IO89" i="1"/>
  <c r="IO143" i="1"/>
  <c r="IO90" i="1"/>
  <c r="IO110" i="1"/>
  <c r="IO145" i="1"/>
  <c r="IO142" i="1"/>
  <c r="IO144" i="1"/>
  <c r="IO141" i="1"/>
  <c r="IO87" i="1"/>
  <c r="IO86" i="1"/>
  <c r="IO116" i="1"/>
  <c r="IN132" i="1"/>
  <c r="IN131" i="1"/>
  <c r="IN130" i="1"/>
  <c r="IN129" i="1"/>
  <c r="IN128" i="1"/>
  <c r="IN127" i="1"/>
  <c r="IN126" i="1"/>
  <c r="IN125" i="1"/>
  <c r="IN124" i="1"/>
  <c r="IN123" i="1"/>
  <c r="IN122" i="1"/>
  <c r="IN121" i="1"/>
  <c r="IN119" i="1"/>
  <c r="IN118" i="1"/>
  <c r="IN117" i="1"/>
  <c r="IN30" i="1"/>
  <c r="IN29" i="1"/>
  <c r="IN28" i="1"/>
  <c r="IN140" i="1"/>
  <c r="IN136" i="1"/>
  <c r="IN133" i="1"/>
  <c r="IN135" i="1"/>
  <c r="IN137" i="1"/>
  <c r="IN139" i="1"/>
  <c r="IN138" i="1"/>
  <c r="IN80" i="1"/>
  <c r="IN79" i="1"/>
  <c r="IN78" i="1"/>
  <c r="IN77" i="1"/>
  <c r="IN91" i="1"/>
  <c r="IN89" i="1"/>
  <c r="IN143" i="1"/>
  <c r="IN90" i="1"/>
  <c r="IN110" i="1"/>
  <c r="IN145" i="1"/>
  <c r="IN142" i="1"/>
  <c r="IN144" i="1"/>
  <c r="IN141" i="1"/>
  <c r="IN87" i="1"/>
  <c r="IN86" i="1"/>
  <c r="IN116" i="1"/>
  <c r="IM132" i="1"/>
  <c r="IM131" i="1"/>
  <c r="IM130" i="1"/>
  <c r="IM129" i="1"/>
  <c r="IM128" i="1"/>
  <c r="IM127" i="1"/>
  <c r="IM126" i="1"/>
  <c r="IM125" i="1"/>
  <c r="IM124" i="1"/>
  <c r="IM123" i="1"/>
  <c r="IM122" i="1"/>
  <c r="IM121" i="1"/>
  <c r="IM119" i="1"/>
  <c r="IM118" i="1"/>
  <c r="IM117" i="1"/>
  <c r="IM30" i="1"/>
  <c r="IM29" i="1"/>
  <c r="IM28" i="1"/>
  <c r="IM140" i="1"/>
  <c r="IM136" i="1"/>
  <c r="IM133" i="1"/>
  <c r="IM135" i="1"/>
  <c r="IM137" i="1"/>
  <c r="IM139" i="1"/>
  <c r="IM138" i="1"/>
  <c r="IM80" i="1"/>
  <c r="IM79" i="1"/>
  <c r="IM78" i="1"/>
  <c r="IM77" i="1"/>
  <c r="IM91" i="1"/>
  <c r="IM89" i="1"/>
  <c r="IM143" i="1"/>
  <c r="IM90" i="1"/>
  <c r="IM110" i="1"/>
  <c r="IM145" i="1"/>
  <c r="IM142" i="1"/>
  <c r="IM144" i="1"/>
  <c r="IM141" i="1"/>
  <c r="IM87" i="1"/>
  <c r="IM86" i="1"/>
  <c r="IM116" i="1"/>
  <c r="IL132" i="1"/>
  <c r="IL131" i="1"/>
  <c r="IL130" i="1"/>
  <c r="IL129" i="1"/>
  <c r="IL128" i="1"/>
  <c r="IL127" i="1"/>
  <c r="IL126" i="1"/>
  <c r="IL125" i="1"/>
  <c r="IL124" i="1"/>
  <c r="IL123" i="1"/>
  <c r="IL122" i="1"/>
  <c r="IL121" i="1"/>
  <c r="IL119" i="1"/>
  <c r="IL118" i="1"/>
  <c r="IL117" i="1"/>
  <c r="IL30" i="1"/>
  <c r="IL29" i="1"/>
  <c r="IL28" i="1"/>
  <c r="IL140" i="1"/>
  <c r="IL136" i="1"/>
  <c r="IL133" i="1"/>
  <c r="IL135" i="1"/>
  <c r="IL137" i="1"/>
  <c r="IL139" i="1"/>
  <c r="IL138" i="1"/>
  <c r="IL80" i="1"/>
  <c r="IL79" i="1"/>
  <c r="IL78" i="1"/>
  <c r="IL77" i="1"/>
  <c r="IL91" i="1"/>
  <c r="IL89" i="1"/>
  <c r="IL143" i="1"/>
  <c r="IL90" i="1"/>
  <c r="IL110" i="1"/>
  <c r="IL145" i="1"/>
  <c r="IL142" i="1"/>
  <c r="IL144" i="1"/>
  <c r="IL141" i="1"/>
  <c r="IL87" i="1"/>
  <c r="IL86" i="1"/>
  <c r="IL116" i="1"/>
  <c r="IK132" i="1"/>
  <c r="IK131" i="1"/>
  <c r="IK130" i="1"/>
  <c r="IK129" i="1"/>
  <c r="IK128" i="1"/>
  <c r="IK127" i="1"/>
  <c r="IK126" i="1"/>
  <c r="IK125" i="1"/>
  <c r="IK124" i="1"/>
  <c r="IK123" i="1"/>
  <c r="IK122" i="1"/>
  <c r="IK121" i="1"/>
  <c r="IK119" i="1"/>
  <c r="IK118" i="1"/>
  <c r="IK117" i="1"/>
  <c r="IK30" i="1"/>
  <c r="IK29" i="1"/>
  <c r="IK28" i="1"/>
  <c r="IK140" i="1"/>
  <c r="IK136" i="1"/>
  <c r="IK133" i="1"/>
  <c r="IK135" i="1"/>
  <c r="IK137" i="1"/>
  <c r="IK139" i="1"/>
  <c r="IK138" i="1"/>
  <c r="IK80" i="1"/>
  <c r="IK79" i="1"/>
  <c r="IK78" i="1"/>
  <c r="IK77" i="1"/>
  <c r="IK91" i="1"/>
  <c r="IK89" i="1"/>
  <c r="IK143" i="1"/>
  <c r="IK90" i="1"/>
  <c r="IK110" i="1"/>
  <c r="IK145" i="1"/>
  <c r="IK142" i="1"/>
  <c r="IK144" i="1"/>
  <c r="IK141" i="1"/>
  <c r="IK87" i="1"/>
  <c r="IK86" i="1"/>
  <c r="IK116" i="1"/>
  <c r="IJ132" i="1"/>
  <c r="IJ131" i="1"/>
  <c r="IJ130" i="1"/>
  <c r="IJ129" i="1"/>
  <c r="IJ128" i="1"/>
  <c r="IJ127" i="1"/>
  <c r="IJ126" i="1"/>
  <c r="IJ125" i="1"/>
  <c r="IJ124" i="1"/>
  <c r="IJ123" i="1"/>
  <c r="IJ122" i="1"/>
  <c r="IJ121" i="1"/>
  <c r="IJ119" i="1"/>
  <c r="IJ118" i="1"/>
  <c r="IJ117" i="1"/>
  <c r="IJ30" i="1"/>
  <c r="IJ29" i="1"/>
  <c r="IJ28" i="1"/>
  <c r="IJ140" i="1"/>
  <c r="IJ136" i="1"/>
  <c r="IJ133" i="1"/>
  <c r="IJ135" i="1"/>
  <c r="IJ137" i="1"/>
  <c r="IJ139" i="1"/>
  <c r="IJ138" i="1"/>
  <c r="IJ80" i="1"/>
  <c r="IJ79" i="1"/>
  <c r="IJ78" i="1"/>
  <c r="IJ77" i="1"/>
  <c r="IJ91" i="1"/>
  <c r="IJ89" i="1"/>
  <c r="IJ143" i="1"/>
  <c r="IJ90" i="1"/>
  <c r="IJ110" i="1"/>
  <c r="IJ145" i="1"/>
  <c r="IJ142" i="1"/>
  <c r="IJ144" i="1"/>
  <c r="IJ141" i="1"/>
  <c r="IJ87" i="1"/>
  <c r="IJ86" i="1"/>
  <c r="IJ116" i="1"/>
  <c r="II132" i="1"/>
  <c r="II131" i="1"/>
  <c r="II130" i="1"/>
  <c r="II129" i="1"/>
  <c r="II128" i="1"/>
  <c r="II127" i="1"/>
  <c r="II126" i="1"/>
  <c r="II125" i="1"/>
  <c r="II124" i="1"/>
  <c r="II123" i="1"/>
  <c r="II122" i="1"/>
  <c r="II121" i="1"/>
  <c r="II119" i="1"/>
  <c r="II118" i="1"/>
  <c r="II117" i="1"/>
  <c r="II30" i="1"/>
  <c r="II29" i="1"/>
  <c r="II28" i="1"/>
  <c r="II140" i="1"/>
  <c r="II136" i="1"/>
  <c r="II133" i="1"/>
  <c r="II135" i="1"/>
  <c r="II137" i="1"/>
  <c r="II139" i="1"/>
  <c r="II138" i="1"/>
  <c r="II80" i="1"/>
  <c r="II79" i="1"/>
  <c r="II78" i="1"/>
  <c r="II77" i="1"/>
  <c r="II91" i="1"/>
  <c r="II89" i="1"/>
  <c r="II143" i="1"/>
  <c r="II90" i="1"/>
  <c r="II110" i="1"/>
  <c r="II145" i="1"/>
  <c r="II142" i="1"/>
  <c r="II144" i="1"/>
  <c r="II141" i="1"/>
  <c r="II87" i="1"/>
  <c r="II86" i="1"/>
  <c r="II116" i="1"/>
  <c r="IH132" i="1"/>
  <c r="IH131" i="1"/>
  <c r="IH130" i="1"/>
  <c r="IH129" i="1"/>
  <c r="IH128" i="1"/>
  <c r="IH127" i="1"/>
  <c r="IH126" i="1"/>
  <c r="IH125" i="1"/>
  <c r="IH124" i="1"/>
  <c r="IH123" i="1"/>
  <c r="IH122" i="1"/>
  <c r="IH121" i="1"/>
  <c r="IH119" i="1"/>
  <c r="IH118" i="1"/>
  <c r="IH117" i="1"/>
  <c r="IH30" i="1"/>
  <c r="IH29" i="1"/>
  <c r="IH28" i="1"/>
  <c r="IH140" i="1"/>
  <c r="IH136" i="1"/>
  <c r="IH133" i="1"/>
  <c r="IH135" i="1"/>
  <c r="IH137" i="1"/>
  <c r="IH139" i="1"/>
  <c r="IH138" i="1"/>
  <c r="IH80" i="1"/>
  <c r="IH79" i="1"/>
  <c r="IH78" i="1"/>
  <c r="IH77" i="1"/>
  <c r="IH91" i="1"/>
  <c r="IH89" i="1"/>
  <c r="IH143" i="1"/>
  <c r="IH90" i="1"/>
  <c r="IH110" i="1"/>
  <c r="IH145" i="1"/>
  <c r="IH142" i="1"/>
  <c r="IH144" i="1"/>
  <c r="IH141" i="1"/>
  <c r="IH87" i="1"/>
  <c r="IH86" i="1"/>
  <c r="IH116" i="1"/>
  <c r="IG132" i="1"/>
  <c r="IG131" i="1"/>
  <c r="IG130" i="1"/>
  <c r="IG129" i="1"/>
  <c r="IG128" i="1"/>
  <c r="IG127" i="1"/>
  <c r="IG126" i="1"/>
  <c r="IG125" i="1"/>
  <c r="IG124" i="1"/>
  <c r="IG123" i="1"/>
  <c r="IG122" i="1"/>
  <c r="IG121" i="1"/>
  <c r="IG119" i="1"/>
  <c r="IG118" i="1"/>
  <c r="IG117" i="1"/>
  <c r="IG30" i="1"/>
  <c r="IG29" i="1"/>
  <c r="IG28" i="1"/>
  <c r="IG140" i="1"/>
  <c r="IG136" i="1"/>
  <c r="IG133" i="1"/>
  <c r="IG135" i="1"/>
  <c r="IG137" i="1"/>
  <c r="IG139" i="1"/>
  <c r="IG138" i="1"/>
  <c r="IG80" i="1"/>
  <c r="IG79" i="1"/>
  <c r="IG78" i="1"/>
  <c r="IG77" i="1"/>
  <c r="IG91" i="1"/>
  <c r="IG89" i="1"/>
  <c r="IG143" i="1"/>
  <c r="IG90" i="1"/>
  <c r="IG110" i="1"/>
  <c r="IG145" i="1"/>
  <c r="IG142" i="1"/>
  <c r="IG144" i="1"/>
  <c r="IG141" i="1"/>
  <c r="IG87" i="1"/>
  <c r="IG86" i="1"/>
  <c r="IG116" i="1"/>
  <c r="IF132" i="1"/>
  <c r="IF131" i="1"/>
  <c r="IF130" i="1"/>
  <c r="IF129" i="1"/>
  <c r="IF128" i="1"/>
  <c r="IF127" i="1"/>
  <c r="IF126" i="1"/>
  <c r="IF125" i="1"/>
  <c r="IF124" i="1"/>
  <c r="IF123" i="1"/>
  <c r="IF122" i="1"/>
  <c r="IF121" i="1"/>
  <c r="IF119" i="1"/>
  <c r="IF118" i="1"/>
  <c r="IF117" i="1"/>
  <c r="IF30" i="1"/>
  <c r="IF29" i="1"/>
  <c r="IF28" i="1"/>
  <c r="IF140" i="1"/>
  <c r="IF136" i="1"/>
  <c r="IF133" i="1"/>
  <c r="IF135" i="1"/>
  <c r="IF137" i="1"/>
  <c r="IF139" i="1"/>
  <c r="IF138" i="1"/>
  <c r="IF80" i="1"/>
  <c r="IF79" i="1"/>
  <c r="IF78" i="1"/>
  <c r="IF77" i="1"/>
  <c r="IF91" i="1"/>
  <c r="IF89" i="1"/>
  <c r="IF143" i="1"/>
  <c r="IF90" i="1"/>
  <c r="IF110" i="1"/>
  <c r="IF145" i="1"/>
  <c r="IF142" i="1"/>
  <c r="IF144" i="1"/>
  <c r="IF141" i="1"/>
  <c r="IF87" i="1"/>
  <c r="IF86" i="1"/>
  <c r="IF116" i="1"/>
  <c r="IE132" i="1"/>
  <c r="IE131" i="1"/>
  <c r="IE130" i="1"/>
  <c r="IE129" i="1"/>
  <c r="IE128" i="1"/>
  <c r="IE127" i="1"/>
  <c r="IE126" i="1"/>
  <c r="IE125" i="1"/>
  <c r="IE124" i="1"/>
  <c r="IE123" i="1"/>
  <c r="IE122" i="1"/>
  <c r="IE121" i="1"/>
  <c r="IE119" i="1"/>
  <c r="IE118" i="1"/>
  <c r="IE117" i="1"/>
  <c r="IE30" i="1"/>
  <c r="IE29" i="1"/>
  <c r="IE28" i="1"/>
  <c r="IE140" i="1"/>
  <c r="IE136" i="1"/>
  <c r="IE133" i="1"/>
  <c r="IE135" i="1"/>
  <c r="IE137" i="1"/>
  <c r="IE139" i="1"/>
  <c r="IE138" i="1"/>
  <c r="IE80" i="1"/>
  <c r="IE79" i="1"/>
  <c r="IE78" i="1"/>
  <c r="IE77" i="1"/>
  <c r="IE91" i="1"/>
  <c r="IE89" i="1"/>
  <c r="IE143" i="1"/>
  <c r="IE90" i="1"/>
  <c r="IE110" i="1"/>
  <c r="IE145" i="1"/>
  <c r="IE142" i="1"/>
  <c r="IE144" i="1"/>
  <c r="IE141" i="1"/>
  <c r="IE87" i="1"/>
  <c r="IE86" i="1"/>
  <c r="IE116" i="1"/>
  <c r="ID132" i="1"/>
  <c r="ID131" i="1"/>
  <c r="ID130" i="1"/>
  <c r="ID129" i="1"/>
  <c r="ID128" i="1"/>
  <c r="ID127" i="1"/>
  <c r="ID126" i="1"/>
  <c r="ID125" i="1"/>
  <c r="ID124" i="1"/>
  <c r="ID123" i="1"/>
  <c r="ID122" i="1"/>
  <c r="ID121" i="1"/>
  <c r="ID119" i="1"/>
  <c r="ID118" i="1"/>
  <c r="ID117" i="1"/>
  <c r="ID30" i="1"/>
  <c r="ID29" i="1"/>
  <c r="ID28" i="1"/>
  <c r="ID140" i="1"/>
  <c r="ID136" i="1"/>
  <c r="ID133" i="1"/>
  <c r="ID135" i="1"/>
  <c r="ID137" i="1"/>
  <c r="ID139" i="1"/>
  <c r="ID138" i="1"/>
  <c r="ID80" i="1"/>
  <c r="ID79" i="1"/>
  <c r="ID78" i="1"/>
  <c r="ID77" i="1"/>
  <c r="ID91" i="1"/>
  <c r="ID89" i="1"/>
  <c r="ID143" i="1"/>
  <c r="ID90" i="1"/>
  <c r="ID110" i="1"/>
  <c r="ID145" i="1"/>
  <c r="ID142" i="1"/>
  <c r="ID144" i="1"/>
  <c r="ID141" i="1"/>
  <c r="ID87" i="1"/>
  <c r="ID86" i="1"/>
  <c r="ID116" i="1"/>
  <c r="IC132" i="1"/>
  <c r="IC131" i="1"/>
  <c r="IC130" i="1"/>
  <c r="IC129" i="1"/>
  <c r="IC128" i="1"/>
  <c r="IC127" i="1"/>
  <c r="IC126" i="1"/>
  <c r="IC125" i="1"/>
  <c r="IC124" i="1"/>
  <c r="IC123" i="1"/>
  <c r="IC122" i="1"/>
  <c r="IC121" i="1"/>
  <c r="IC119" i="1"/>
  <c r="IC118" i="1"/>
  <c r="IC117" i="1"/>
  <c r="IC30" i="1"/>
  <c r="IC29" i="1"/>
  <c r="IC28" i="1"/>
  <c r="IC140" i="1"/>
  <c r="IC136" i="1"/>
  <c r="IC133" i="1"/>
  <c r="IC135" i="1"/>
  <c r="IC137" i="1"/>
  <c r="IC139" i="1"/>
  <c r="IC138" i="1"/>
  <c r="IC80" i="1"/>
  <c r="IC79" i="1"/>
  <c r="IC78" i="1"/>
  <c r="IC77" i="1"/>
  <c r="IC91" i="1"/>
  <c r="IC89" i="1"/>
  <c r="IC143" i="1"/>
  <c r="IC90" i="1"/>
  <c r="IC110" i="1"/>
  <c r="IC145" i="1"/>
  <c r="IC142" i="1"/>
  <c r="IC144" i="1"/>
  <c r="IC141" i="1"/>
  <c r="IC87" i="1"/>
  <c r="IC86" i="1"/>
  <c r="IC116" i="1"/>
  <c r="IB132" i="1"/>
  <c r="IB131" i="1"/>
  <c r="IB130" i="1"/>
  <c r="IB129" i="1"/>
  <c r="IB128" i="1"/>
  <c r="IB127" i="1"/>
  <c r="IB126" i="1"/>
  <c r="IB125" i="1"/>
  <c r="IB124" i="1"/>
  <c r="IB123" i="1"/>
  <c r="IB122" i="1"/>
  <c r="IB121" i="1"/>
  <c r="IB119" i="1"/>
  <c r="IB118" i="1"/>
  <c r="IB117" i="1"/>
  <c r="IB30" i="1"/>
  <c r="IB29" i="1"/>
  <c r="IB28" i="1"/>
  <c r="IB140" i="1"/>
  <c r="IB136" i="1"/>
  <c r="IB133" i="1"/>
  <c r="IB135" i="1"/>
  <c r="IB137" i="1"/>
  <c r="IB139" i="1"/>
  <c r="IB138" i="1"/>
  <c r="IB80" i="1"/>
  <c r="IB79" i="1"/>
  <c r="IB78" i="1"/>
  <c r="IB77" i="1"/>
  <c r="IB91" i="1"/>
  <c r="IB89" i="1"/>
  <c r="IB143" i="1"/>
  <c r="IB90" i="1"/>
  <c r="IB110" i="1"/>
  <c r="IB145" i="1"/>
  <c r="IB142" i="1"/>
  <c r="IB144" i="1"/>
  <c r="IB141" i="1"/>
  <c r="IB87" i="1"/>
  <c r="IB86" i="1"/>
  <c r="IB116" i="1"/>
  <c r="IA132" i="1"/>
  <c r="IA131" i="1"/>
  <c r="IA130" i="1"/>
  <c r="IA129" i="1"/>
  <c r="IA128" i="1"/>
  <c r="IA127" i="1"/>
  <c r="IA126" i="1"/>
  <c r="IA125" i="1"/>
  <c r="IA124" i="1"/>
  <c r="IA123" i="1"/>
  <c r="IA122" i="1"/>
  <c r="IA121" i="1"/>
  <c r="IA119" i="1"/>
  <c r="IA118" i="1"/>
  <c r="IA117" i="1"/>
  <c r="IA30" i="1"/>
  <c r="IA29" i="1"/>
  <c r="IA28" i="1"/>
  <c r="IA140" i="1"/>
  <c r="IA136" i="1"/>
  <c r="IA133" i="1"/>
  <c r="IA135" i="1"/>
  <c r="IA137" i="1"/>
  <c r="IA139" i="1"/>
  <c r="IA138" i="1"/>
  <c r="IA80" i="1"/>
  <c r="IA79" i="1"/>
  <c r="IA78" i="1"/>
  <c r="IA77" i="1"/>
  <c r="IA91" i="1"/>
  <c r="IA89" i="1"/>
  <c r="IA143" i="1"/>
  <c r="IA90" i="1"/>
  <c r="IA110" i="1"/>
  <c r="IA145" i="1"/>
  <c r="IA142" i="1"/>
  <c r="IA144" i="1"/>
  <c r="IA141" i="1"/>
  <c r="IA87" i="1"/>
  <c r="IA86" i="1"/>
  <c r="IA116" i="1"/>
  <c r="HZ132" i="1"/>
  <c r="HZ131" i="1"/>
  <c r="HZ130" i="1"/>
  <c r="HZ129" i="1"/>
  <c r="HZ128" i="1"/>
  <c r="HZ127" i="1"/>
  <c r="HZ126" i="1"/>
  <c r="HZ125" i="1"/>
  <c r="HZ124" i="1"/>
  <c r="HZ123" i="1"/>
  <c r="HZ122" i="1"/>
  <c r="HZ121" i="1"/>
  <c r="HZ119" i="1"/>
  <c r="HZ118" i="1"/>
  <c r="HZ117" i="1"/>
  <c r="HZ30" i="1"/>
  <c r="HZ29" i="1"/>
  <c r="HZ28" i="1"/>
  <c r="HZ140" i="1"/>
  <c r="HZ136" i="1"/>
  <c r="HZ133" i="1"/>
  <c r="HZ135" i="1"/>
  <c r="HZ137" i="1"/>
  <c r="HZ139" i="1"/>
  <c r="HZ138" i="1"/>
  <c r="HZ80" i="1"/>
  <c r="HZ79" i="1"/>
  <c r="HZ78" i="1"/>
  <c r="HZ77" i="1"/>
  <c r="HZ91" i="1"/>
  <c r="HZ89" i="1"/>
  <c r="HZ143" i="1"/>
  <c r="HZ90" i="1"/>
  <c r="HZ110" i="1"/>
  <c r="HZ145" i="1"/>
  <c r="HZ142" i="1"/>
  <c r="HZ144" i="1"/>
  <c r="HZ141" i="1"/>
  <c r="HZ87" i="1"/>
  <c r="HZ86" i="1"/>
  <c r="HZ116" i="1"/>
  <c r="HY132" i="1"/>
  <c r="HY131" i="1"/>
  <c r="HY130" i="1"/>
  <c r="HY129" i="1"/>
  <c r="HY128" i="1"/>
  <c r="HY127" i="1"/>
  <c r="HY126" i="1"/>
  <c r="HY125" i="1"/>
  <c r="HY124" i="1"/>
  <c r="HY123" i="1"/>
  <c r="HY122" i="1"/>
  <c r="HY121" i="1"/>
  <c r="HY119" i="1"/>
  <c r="HY118" i="1"/>
  <c r="HY117" i="1"/>
  <c r="HY30" i="1"/>
  <c r="HY29" i="1"/>
  <c r="HY28" i="1"/>
  <c r="HY140" i="1"/>
  <c r="HY136" i="1"/>
  <c r="HY133" i="1"/>
  <c r="HY135" i="1"/>
  <c r="HY137" i="1"/>
  <c r="HY139" i="1"/>
  <c r="HY138" i="1"/>
  <c r="HY80" i="1"/>
  <c r="HY79" i="1"/>
  <c r="HY78" i="1"/>
  <c r="HY77" i="1"/>
  <c r="HY91" i="1"/>
  <c r="HY89" i="1"/>
  <c r="HY143" i="1"/>
  <c r="HY90" i="1"/>
  <c r="HY110" i="1"/>
  <c r="HY145" i="1"/>
  <c r="HY142" i="1"/>
  <c r="HY144" i="1"/>
  <c r="HY141" i="1"/>
  <c r="HY87" i="1"/>
  <c r="HY86" i="1"/>
  <c r="HY116" i="1"/>
  <c r="HX132" i="1"/>
  <c r="HX131" i="1"/>
  <c r="HX130" i="1"/>
  <c r="HX129" i="1"/>
  <c r="HX128" i="1"/>
  <c r="HX127" i="1"/>
  <c r="HX126" i="1"/>
  <c r="HX125" i="1"/>
  <c r="HX124" i="1"/>
  <c r="HX123" i="1"/>
  <c r="HX122" i="1"/>
  <c r="HX121" i="1"/>
  <c r="HX119" i="1"/>
  <c r="HX118" i="1"/>
  <c r="HX117" i="1"/>
  <c r="HX30" i="1"/>
  <c r="HX29" i="1"/>
  <c r="HX28" i="1"/>
  <c r="HX140" i="1"/>
  <c r="HX136" i="1"/>
  <c r="HX133" i="1"/>
  <c r="HX135" i="1"/>
  <c r="HX137" i="1"/>
  <c r="HX139" i="1"/>
  <c r="HX138" i="1"/>
  <c r="HX80" i="1"/>
  <c r="HX79" i="1"/>
  <c r="HX78" i="1"/>
  <c r="HX77" i="1"/>
  <c r="HX91" i="1"/>
  <c r="HX89" i="1"/>
  <c r="HX143" i="1"/>
  <c r="HX90" i="1"/>
  <c r="HX110" i="1"/>
  <c r="HX145" i="1"/>
  <c r="HX142" i="1"/>
  <c r="HX144" i="1"/>
  <c r="HX141" i="1"/>
  <c r="HX87" i="1"/>
  <c r="HX86" i="1"/>
  <c r="HX116" i="1"/>
  <c r="HW132" i="1"/>
  <c r="HW131" i="1"/>
  <c r="HW130" i="1"/>
  <c r="HW129" i="1"/>
  <c r="HW128" i="1"/>
  <c r="HW127" i="1"/>
  <c r="HW126" i="1"/>
  <c r="HW125" i="1"/>
  <c r="HW124" i="1"/>
  <c r="HW123" i="1"/>
  <c r="HW122" i="1"/>
  <c r="HW121" i="1"/>
  <c r="HW119" i="1"/>
  <c r="HW118" i="1"/>
  <c r="HW117" i="1"/>
  <c r="HW30" i="1"/>
  <c r="HW29" i="1"/>
  <c r="HW28" i="1"/>
  <c r="HW140" i="1"/>
  <c r="HW136" i="1"/>
  <c r="HW133" i="1"/>
  <c r="HW135" i="1"/>
  <c r="HW137" i="1"/>
  <c r="HW139" i="1"/>
  <c r="HW138" i="1"/>
  <c r="HW80" i="1"/>
  <c r="HW79" i="1"/>
  <c r="HW78" i="1"/>
  <c r="HW77" i="1"/>
  <c r="HW91" i="1"/>
  <c r="HW89" i="1"/>
  <c r="HW143" i="1"/>
  <c r="HW90" i="1"/>
  <c r="HW110" i="1"/>
  <c r="HW145" i="1"/>
  <c r="HW142" i="1"/>
  <c r="HW144" i="1"/>
  <c r="HW141" i="1"/>
  <c r="HW87" i="1"/>
  <c r="HW86" i="1"/>
  <c r="HW116" i="1"/>
  <c r="HV132" i="1"/>
  <c r="HV131" i="1"/>
  <c r="HV130" i="1"/>
  <c r="HV129" i="1"/>
  <c r="HV128" i="1"/>
  <c r="HV127" i="1"/>
  <c r="HV126" i="1"/>
  <c r="HV125" i="1"/>
  <c r="HV124" i="1"/>
  <c r="HV123" i="1"/>
  <c r="HV122" i="1"/>
  <c r="HV121" i="1"/>
  <c r="HV119" i="1"/>
  <c r="HV118" i="1"/>
  <c r="HV117" i="1"/>
  <c r="HV30" i="1"/>
  <c r="HV29" i="1"/>
  <c r="HV28" i="1"/>
  <c r="HV140" i="1"/>
  <c r="HV136" i="1"/>
  <c r="HV133" i="1"/>
  <c r="HV135" i="1"/>
  <c r="HV137" i="1"/>
  <c r="HV139" i="1"/>
  <c r="HV138" i="1"/>
  <c r="HV80" i="1"/>
  <c r="HV79" i="1"/>
  <c r="HV78" i="1"/>
  <c r="HV77" i="1"/>
  <c r="HV91" i="1"/>
  <c r="HV89" i="1"/>
  <c r="HV143" i="1"/>
  <c r="HV90" i="1"/>
  <c r="HV110" i="1"/>
  <c r="HV145" i="1"/>
  <c r="HV142" i="1"/>
  <c r="HV144" i="1"/>
  <c r="HV141" i="1"/>
  <c r="HV87" i="1"/>
  <c r="HV86" i="1"/>
  <c r="HV116" i="1"/>
  <c r="HU132" i="1"/>
  <c r="HU131" i="1"/>
  <c r="HU130" i="1"/>
  <c r="HU129" i="1"/>
  <c r="HU128" i="1"/>
  <c r="HU127" i="1"/>
  <c r="HU126" i="1"/>
  <c r="HU125" i="1"/>
  <c r="HU124" i="1"/>
  <c r="HU123" i="1"/>
  <c r="HU122" i="1"/>
  <c r="HU121" i="1"/>
  <c r="HU119" i="1"/>
  <c r="HU118" i="1"/>
  <c r="HU117" i="1"/>
  <c r="HU30" i="1"/>
  <c r="HU29" i="1"/>
  <c r="HU28" i="1"/>
  <c r="HU140" i="1"/>
  <c r="HU136" i="1"/>
  <c r="HU133" i="1"/>
  <c r="HU135" i="1"/>
  <c r="HU137" i="1"/>
  <c r="HU139" i="1"/>
  <c r="HU138" i="1"/>
  <c r="HU80" i="1"/>
  <c r="HU79" i="1"/>
  <c r="HU78" i="1"/>
  <c r="HU77" i="1"/>
  <c r="HU91" i="1"/>
  <c r="HU89" i="1"/>
  <c r="HU143" i="1"/>
  <c r="HU90" i="1"/>
  <c r="HU110" i="1"/>
  <c r="HU145" i="1"/>
  <c r="HU142" i="1"/>
  <c r="HU144" i="1"/>
  <c r="HU141" i="1"/>
  <c r="HU87" i="1"/>
  <c r="HU86" i="1"/>
  <c r="HU116" i="1"/>
  <c r="HT132" i="1"/>
  <c r="HT131" i="1"/>
  <c r="HT130" i="1"/>
  <c r="HT129" i="1"/>
  <c r="HT128" i="1"/>
  <c r="HT127" i="1"/>
  <c r="HT126" i="1"/>
  <c r="HT125" i="1"/>
  <c r="HT124" i="1"/>
  <c r="HT123" i="1"/>
  <c r="HT122" i="1"/>
  <c r="HT121" i="1"/>
  <c r="HT119" i="1"/>
  <c r="HT118" i="1"/>
  <c r="HT117" i="1"/>
  <c r="HT30" i="1"/>
  <c r="HT29" i="1"/>
  <c r="HT28" i="1"/>
  <c r="HT140" i="1"/>
  <c r="HT136" i="1"/>
  <c r="HT133" i="1"/>
  <c r="HT135" i="1"/>
  <c r="HT137" i="1"/>
  <c r="HT139" i="1"/>
  <c r="HT138" i="1"/>
  <c r="HT80" i="1"/>
  <c r="HT79" i="1"/>
  <c r="HT78" i="1"/>
  <c r="HT77" i="1"/>
  <c r="HT91" i="1"/>
  <c r="HT89" i="1"/>
  <c r="HT143" i="1"/>
  <c r="HT90" i="1"/>
  <c r="HT110" i="1"/>
  <c r="HT145" i="1"/>
  <c r="HT142" i="1"/>
  <c r="HT144" i="1"/>
  <c r="HT141" i="1"/>
  <c r="HT87" i="1"/>
  <c r="HT86" i="1"/>
  <c r="HT116" i="1"/>
  <c r="HS132" i="1"/>
  <c r="HS131" i="1"/>
  <c r="HS130" i="1"/>
  <c r="HS129" i="1"/>
  <c r="HS128" i="1"/>
  <c r="HS127" i="1"/>
  <c r="HS126" i="1"/>
  <c r="HS125" i="1"/>
  <c r="HS124" i="1"/>
  <c r="HS123" i="1"/>
  <c r="HS122" i="1"/>
  <c r="HS121" i="1"/>
  <c r="HS119" i="1"/>
  <c r="HS118" i="1"/>
  <c r="HS117" i="1"/>
  <c r="HS30" i="1"/>
  <c r="HS29" i="1"/>
  <c r="HS28" i="1"/>
  <c r="HS140" i="1"/>
  <c r="HS136" i="1"/>
  <c r="HS133" i="1"/>
  <c r="HS135" i="1"/>
  <c r="HS137" i="1"/>
  <c r="HS139" i="1"/>
  <c r="HS138" i="1"/>
  <c r="HS80" i="1"/>
  <c r="HS79" i="1"/>
  <c r="HS78" i="1"/>
  <c r="HS77" i="1"/>
  <c r="HS91" i="1"/>
  <c r="HS89" i="1"/>
  <c r="HS143" i="1"/>
  <c r="HS90" i="1"/>
  <c r="HS110" i="1"/>
  <c r="HS145" i="1"/>
  <c r="HS142" i="1"/>
  <c r="HS144" i="1"/>
  <c r="HS141" i="1"/>
  <c r="HS87" i="1"/>
  <c r="HS86" i="1"/>
  <c r="HS116" i="1"/>
  <c r="HR132" i="1"/>
  <c r="HR131" i="1"/>
  <c r="HR130" i="1"/>
  <c r="HR129" i="1"/>
  <c r="HR128" i="1"/>
  <c r="HR127" i="1"/>
  <c r="HR126" i="1"/>
  <c r="HR125" i="1"/>
  <c r="HR124" i="1"/>
  <c r="HR123" i="1"/>
  <c r="HR122" i="1"/>
  <c r="HR121" i="1"/>
  <c r="HR119" i="1"/>
  <c r="HR118" i="1"/>
  <c r="HR117" i="1"/>
  <c r="HR30" i="1"/>
  <c r="HR29" i="1"/>
  <c r="HR28" i="1"/>
  <c r="HR140" i="1"/>
  <c r="HR136" i="1"/>
  <c r="HR133" i="1"/>
  <c r="HR135" i="1"/>
  <c r="HR137" i="1"/>
  <c r="HR139" i="1"/>
  <c r="HR138" i="1"/>
  <c r="HR80" i="1"/>
  <c r="HR79" i="1"/>
  <c r="HR78" i="1"/>
  <c r="HR77" i="1"/>
  <c r="HR91" i="1"/>
  <c r="HR89" i="1"/>
  <c r="HR143" i="1"/>
  <c r="HR90" i="1"/>
  <c r="HR110" i="1"/>
  <c r="HR145" i="1"/>
  <c r="HR142" i="1"/>
  <c r="HR144" i="1"/>
  <c r="HR141" i="1"/>
  <c r="HR87" i="1"/>
  <c r="HR86" i="1"/>
  <c r="HR116" i="1"/>
  <c r="HQ132" i="1"/>
  <c r="HQ131" i="1"/>
  <c r="HQ130" i="1"/>
  <c r="HQ129" i="1"/>
  <c r="HQ128" i="1"/>
  <c r="HQ127" i="1"/>
  <c r="HQ126" i="1"/>
  <c r="HQ125" i="1"/>
  <c r="HQ124" i="1"/>
  <c r="HQ123" i="1"/>
  <c r="HQ122" i="1"/>
  <c r="HQ121" i="1"/>
  <c r="HQ119" i="1"/>
  <c r="HQ118" i="1"/>
  <c r="HQ117" i="1"/>
  <c r="HQ30" i="1"/>
  <c r="HQ29" i="1"/>
  <c r="HQ28" i="1"/>
  <c r="HQ140" i="1"/>
  <c r="HQ136" i="1"/>
  <c r="HQ133" i="1"/>
  <c r="HQ135" i="1"/>
  <c r="HQ137" i="1"/>
  <c r="HQ139" i="1"/>
  <c r="HQ138" i="1"/>
  <c r="HQ80" i="1"/>
  <c r="HQ79" i="1"/>
  <c r="HQ78" i="1"/>
  <c r="HQ77" i="1"/>
  <c r="HQ91" i="1"/>
  <c r="HQ89" i="1"/>
  <c r="HQ143" i="1"/>
  <c r="HQ90" i="1"/>
  <c r="HQ110" i="1"/>
  <c r="HQ145" i="1"/>
  <c r="HQ142" i="1"/>
  <c r="HQ144" i="1"/>
  <c r="HQ141" i="1"/>
  <c r="HQ87" i="1"/>
  <c r="HQ86" i="1"/>
  <c r="HQ116" i="1"/>
  <c r="HP132" i="1"/>
  <c r="HP131" i="1"/>
  <c r="HP130" i="1"/>
  <c r="HP129" i="1"/>
  <c r="HP128" i="1"/>
  <c r="HP127" i="1"/>
  <c r="HP126" i="1"/>
  <c r="HP125" i="1"/>
  <c r="HP124" i="1"/>
  <c r="HP123" i="1"/>
  <c r="HP122" i="1"/>
  <c r="HP121" i="1"/>
  <c r="HP119" i="1"/>
  <c r="HP118" i="1"/>
  <c r="HP117" i="1"/>
  <c r="HP30" i="1"/>
  <c r="HP29" i="1"/>
  <c r="HP28" i="1"/>
  <c r="HP140" i="1"/>
  <c r="HP136" i="1"/>
  <c r="HP133" i="1"/>
  <c r="HP135" i="1"/>
  <c r="HP137" i="1"/>
  <c r="HP139" i="1"/>
  <c r="HP138" i="1"/>
  <c r="HP80" i="1"/>
  <c r="HP79" i="1"/>
  <c r="HP78" i="1"/>
  <c r="HP77" i="1"/>
  <c r="HP91" i="1"/>
  <c r="HP89" i="1"/>
  <c r="HP143" i="1"/>
  <c r="HP90" i="1"/>
  <c r="HP110" i="1"/>
  <c r="HP145" i="1"/>
  <c r="HP142" i="1"/>
  <c r="HP144" i="1"/>
  <c r="HP141" i="1"/>
  <c r="HP87" i="1"/>
  <c r="HP86" i="1"/>
  <c r="HP116" i="1"/>
  <c r="HO132" i="1"/>
  <c r="HO131" i="1"/>
  <c r="HO130" i="1"/>
  <c r="HO129" i="1"/>
  <c r="HO128" i="1"/>
  <c r="HO127" i="1"/>
  <c r="HO126" i="1"/>
  <c r="HO125" i="1"/>
  <c r="HO124" i="1"/>
  <c r="HO123" i="1"/>
  <c r="HO122" i="1"/>
  <c r="HO121" i="1"/>
  <c r="HO119" i="1"/>
  <c r="HO118" i="1"/>
  <c r="HO117" i="1"/>
  <c r="HO30" i="1"/>
  <c r="HO29" i="1"/>
  <c r="HO28" i="1"/>
  <c r="HO140" i="1"/>
  <c r="HO136" i="1"/>
  <c r="HO133" i="1"/>
  <c r="HO135" i="1"/>
  <c r="HO137" i="1"/>
  <c r="HO139" i="1"/>
  <c r="HO138" i="1"/>
  <c r="HO80" i="1"/>
  <c r="HO79" i="1"/>
  <c r="HO78" i="1"/>
  <c r="HO77" i="1"/>
  <c r="HO91" i="1"/>
  <c r="HO89" i="1"/>
  <c r="HO143" i="1"/>
  <c r="HO90" i="1"/>
  <c r="HO110" i="1"/>
  <c r="HO145" i="1"/>
  <c r="HO142" i="1"/>
  <c r="HO144" i="1"/>
  <c r="HO141" i="1"/>
  <c r="HO87" i="1"/>
  <c r="HO86" i="1"/>
  <c r="HO116" i="1"/>
  <c r="DI148" i="1" l="1"/>
  <c r="V27" i="20"/>
  <c r="V35" i="20"/>
  <c r="V34" i="20"/>
  <c r="V33" i="20"/>
  <c r="V32" i="20"/>
  <c r="V31" i="20"/>
  <c r="V30" i="20"/>
  <c r="V29" i="20"/>
  <c r="V26" i="20"/>
  <c r="V25" i="20"/>
  <c r="V24" i="20"/>
  <c r="V23" i="20"/>
  <c r="V22" i="20"/>
  <c r="V21" i="20"/>
  <c r="R17" i="20"/>
  <c r="X8" i="20"/>
  <c r="DJ132" i="1"/>
  <c r="DJ131" i="1"/>
  <c r="DJ130" i="1"/>
  <c r="DJ129" i="1"/>
  <c r="DJ128" i="1"/>
  <c r="DJ127" i="1"/>
  <c r="DJ126" i="1"/>
  <c r="DJ125" i="1"/>
  <c r="DJ124" i="1"/>
  <c r="DJ123" i="1"/>
  <c r="DJ122" i="1"/>
  <c r="DJ121" i="1"/>
  <c r="DJ119" i="1"/>
  <c r="DJ118" i="1"/>
  <c r="DJ117" i="1"/>
  <c r="DJ30" i="1"/>
  <c r="DJ29" i="1"/>
  <c r="DJ28" i="1"/>
  <c r="DJ140" i="1"/>
  <c r="DJ136" i="1"/>
  <c r="DJ133" i="1"/>
  <c r="DJ135" i="1"/>
  <c r="DJ137" i="1"/>
  <c r="DJ139" i="1"/>
  <c r="DJ138" i="1"/>
  <c r="DJ80" i="1"/>
  <c r="DJ79" i="1"/>
  <c r="DJ78" i="1"/>
  <c r="DJ77" i="1"/>
  <c r="DJ91" i="1"/>
  <c r="DJ89" i="1"/>
  <c r="DJ90" i="1"/>
  <c r="DJ110" i="1"/>
  <c r="DJ145" i="1"/>
  <c r="DJ142" i="1"/>
  <c r="DJ141" i="1"/>
  <c r="DJ87" i="1"/>
  <c r="DJ86" i="1"/>
  <c r="DJ116" i="1"/>
  <c r="J32" i="19" l="1"/>
  <c r="J31" i="19"/>
  <c r="J30" i="19"/>
  <c r="J29" i="19"/>
  <c r="J28" i="19"/>
  <c r="J27" i="19"/>
  <c r="J24" i="19"/>
  <c r="J23" i="19"/>
  <c r="J22" i="19"/>
  <c r="J21" i="19"/>
  <c r="J18" i="19"/>
  <c r="J17" i="19"/>
  <c r="J16" i="19"/>
  <c r="J15" i="19"/>
  <c r="J14" i="19"/>
  <c r="J13" i="19"/>
  <c r="J12" i="19"/>
  <c r="Q3" i="19" l="1"/>
  <c r="HO1" i="26" l="1"/>
  <c r="HO1" i="25"/>
  <c r="HO1" i="24"/>
  <c r="BS302" i="17" l="1"/>
  <c r="BR302" i="17"/>
  <c r="BQ302" i="17"/>
  <c r="BP302" i="17"/>
  <c r="BO302" i="17"/>
  <c r="BN302" i="17"/>
  <c r="BS3" i="17"/>
  <c r="BR3" i="17"/>
  <c r="BQ3" i="17"/>
  <c r="BP3" i="17"/>
  <c r="BO3" i="17"/>
  <c r="BN3" i="17"/>
  <c r="E9" i="26"/>
  <c r="HN7" i="26"/>
  <c r="HM7" i="26"/>
  <c r="HL7" i="26"/>
  <c r="HK7" i="26"/>
  <c r="HJ7" i="26"/>
  <c r="IQ7" i="26" s="1"/>
  <c r="GF7" i="26"/>
  <c r="GE7" i="26"/>
  <c r="GD7" i="26"/>
  <c r="GC7" i="26"/>
  <c r="GB7" i="26"/>
  <c r="EY7" i="26"/>
  <c r="EX7" i="26"/>
  <c r="EW7" i="26"/>
  <c r="EV7" i="26"/>
  <c r="EU7" i="26"/>
  <c r="DR7" i="26"/>
  <c r="DQ7" i="26"/>
  <c r="DP7" i="26"/>
  <c r="DO7" i="26"/>
  <c r="DN7" i="26"/>
  <c r="DL7" i="26"/>
  <c r="DJ7" i="26"/>
  <c r="HN6" i="26"/>
  <c r="HM6" i="26"/>
  <c r="HL6" i="26"/>
  <c r="HK6" i="26"/>
  <c r="HJ6" i="26"/>
  <c r="GF6" i="26"/>
  <c r="GE6" i="26"/>
  <c r="GD6" i="26"/>
  <c r="GC6" i="26"/>
  <c r="GB6" i="26"/>
  <c r="EY6" i="26"/>
  <c r="EX6" i="26"/>
  <c r="EW6" i="26"/>
  <c r="EV6" i="26"/>
  <c r="EU6" i="26"/>
  <c r="DR6" i="26"/>
  <c r="DQ6" i="26"/>
  <c r="DP6" i="26"/>
  <c r="DO6" i="26"/>
  <c r="DN6" i="26"/>
  <c r="DL6" i="26"/>
  <c r="DJ6" i="26"/>
  <c r="HN5" i="26"/>
  <c r="HM5" i="26"/>
  <c r="HL5" i="26"/>
  <c r="HK5" i="26"/>
  <c r="HJ5" i="26"/>
  <c r="GF5" i="26"/>
  <c r="GE5" i="26"/>
  <c r="GD5" i="26"/>
  <c r="GC5" i="26"/>
  <c r="GB5" i="26"/>
  <c r="EY5" i="26"/>
  <c r="EX5" i="26"/>
  <c r="EW5" i="26"/>
  <c r="EV5" i="26"/>
  <c r="EU5" i="26"/>
  <c r="DR5" i="26"/>
  <c r="DQ5" i="26"/>
  <c r="DP5" i="26"/>
  <c r="DO5" i="26"/>
  <c r="DN5" i="26"/>
  <c r="DL5" i="26"/>
  <c r="DJ5" i="26"/>
  <c r="DL3" i="26"/>
  <c r="DK3" i="26"/>
  <c r="DJ3" i="26"/>
  <c r="DI3" i="26"/>
  <c r="DH3" i="26"/>
  <c r="DG3" i="26"/>
  <c r="DF3" i="26"/>
  <c r="DE3" i="26"/>
  <c r="DD3" i="26"/>
  <c r="DC3" i="26"/>
  <c r="DB3" i="26"/>
  <c r="DA3" i="26"/>
  <c r="CZ3" i="26"/>
  <c r="CY3" i="26"/>
  <c r="CX3" i="26"/>
  <c r="CW3" i="26"/>
  <c r="CV3" i="26"/>
  <c r="CU3" i="26"/>
  <c r="CT3" i="26"/>
  <c r="CS3" i="26"/>
  <c r="CR3" i="26"/>
  <c r="CQ3" i="26"/>
  <c r="CP3" i="26"/>
  <c r="CO3" i="26"/>
  <c r="CN3" i="26"/>
  <c r="CM3" i="26"/>
  <c r="CL3" i="26"/>
  <c r="CK3" i="26"/>
  <c r="CJ3" i="26"/>
  <c r="CI3" i="26"/>
  <c r="CH3" i="26"/>
  <c r="CG3" i="26"/>
  <c r="CF3" i="26"/>
  <c r="CE3" i="26"/>
  <c r="CD3" i="26"/>
  <c r="CC3" i="26"/>
  <c r="CB3" i="26"/>
  <c r="CA3" i="26"/>
  <c r="BZ3" i="26"/>
  <c r="BY3" i="26"/>
  <c r="BX3" i="26"/>
  <c r="BW3" i="26"/>
  <c r="BV3" i="26"/>
  <c r="BU3" i="26"/>
  <c r="BT3" i="26"/>
  <c r="BS3" i="26"/>
  <c r="BR3" i="26"/>
  <c r="BQ3" i="26"/>
  <c r="BP3" i="26"/>
  <c r="BO3" i="26"/>
  <c r="BN3" i="26"/>
  <c r="BM3" i="26"/>
  <c r="BL3" i="26"/>
  <c r="BK3" i="26"/>
  <c r="BJ3" i="26"/>
  <c r="BI3" i="26"/>
  <c r="BH3" i="26"/>
  <c r="BG3" i="26"/>
  <c r="BF3" i="26"/>
  <c r="BE3" i="26"/>
  <c r="BD3" i="26"/>
  <c r="BC3" i="26"/>
  <c r="BB3" i="26"/>
  <c r="BA3" i="26"/>
  <c r="AZ3" i="26"/>
  <c r="AY3" i="26"/>
  <c r="AX3" i="26"/>
  <c r="AW3" i="26"/>
  <c r="AV3" i="26"/>
  <c r="AU3" i="26"/>
  <c r="AT3" i="26"/>
  <c r="AS3" i="26"/>
  <c r="AR3" i="26"/>
  <c r="AQ3" i="26"/>
  <c r="AP3" i="26"/>
  <c r="AO3" i="26"/>
  <c r="AN3" i="26"/>
  <c r="AM3" i="26"/>
  <c r="AL3" i="26"/>
  <c r="AK3" i="26"/>
  <c r="AJ3" i="26"/>
  <c r="AI3" i="26"/>
  <c r="AH3" i="26"/>
  <c r="AG3" i="26"/>
  <c r="AF3" i="26"/>
  <c r="AE3" i="26"/>
  <c r="AD3" i="26"/>
  <c r="AC3" i="26"/>
  <c r="AB3" i="26"/>
  <c r="AA3" i="26"/>
  <c r="Z3" i="26"/>
  <c r="Y3" i="26"/>
  <c r="X3" i="26"/>
  <c r="W3" i="26"/>
  <c r="V3" i="26"/>
  <c r="U3" i="26"/>
  <c r="T3" i="26"/>
  <c r="S3" i="26"/>
  <c r="R3" i="26"/>
  <c r="Q3" i="26"/>
  <c r="P3" i="26"/>
  <c r="O3" i="26"/>
  <c r="N3" i="26"/>
  <c r="M3" i="26"/>
  <c r="L3" i="26"/>
  <c r="K3" i="26"/>
  <c r="J3" i="26"/>
  <c r="I3" i="26"/>
  <c r="H3" i="26"/>
  <c r="G3" i="26"/>
  <c r="F3" i="26"/>
  <c r="E3" i="26"/>
  <c r="D3" i="26"/>
  <c r="IQ2" i="26"/>
  <c r="HH2" i="26"/>
  <c r="GA2" i="26"/>
  <c r="ET2" i="26"/>
  <c r="DM1" i="26"/>
  <c r="DM2" i="26" s="1"/>
  <c r="E17" i="25"/>
  <c r="HN15" i="25"/>
  <c r="HM15" i="25"/>
  <c r="HL15" i="25"/>
  <c r="HK15" i="25"/>
  <c r="HJ15" i="25"/>
  <c r="GF15" i="25"/>
  <c r="GE15" i="25"/>
  <c r="GD15" i="25"/>
  <c r="GC15" i="25"/>
  <c r="GB15" i="25"/>
  <c r="EY15" i="25"/>
  <c r="EX15" i="25"/>
  <c r="EW15" i="25"/>
  <c r="EV15" i="25"/>
  <c r="EU15" i="25"/>
  <c r="DR15" i="25"/>
  <c r="DQ15" i="25"/>
  <c r="DP15" i="25"/>
  <c r="DO15" i="25"/>
  <c r="DN15" i="25"/>
  <c r="DJ15" i="25"/>
  <c r="DL15" i="25" s="1"/>
  <c r="HN14" i="25"/>
  <c r="HM14" i="25"/>
  <c r="HL14" i="25"/>
  <c r="HK14" i="25"/>
  <c r="HJ14" i="25"/>
  <c r="GF14" i="25"/>
  <c r="GE14" i="25"/>
  <c r="GD14" i="25"/>
  <c r="GC14" i="25"/>
  <c r="GB14" i="25"/>
  <c r="EY14" i="25"/>
  <c r="EX14" i="25"/>
  <c r="EW14" i="25"/>
  <c r="EV14" i="25"/>
  <c r="EU14" i="25"/>
  <c r="DR14" i="25"/>
  <c r="DQ14" i="25"/>
  <c r="DP14" i="25"/>
  <c r="DO14" i="25"/>
  <c r="DN14" i="25"/>
  <c r="DJ14" i="25"/>
  <c r="DL14" i="25" s="1"/>
  <c r="HN5" i="25"/>
  <c r="HM5" i="25"/>
  <c r="HL5" i="25"/>
  <c r="HK5" i="25"/>
  <c r="HJ5" i="25"/>
  <c r="GF5" i="25"/>
  <c r="GE5" i="25"/>
  <c r="GD5" i="25"/>
  <c r="GC5" i="25"/>
  <c r="GB5" i="25"/>
  <c r="EY5" i="25"/>
  <c r="EX5" i="25"/>
  <c r="EW5" i="25"/>
  <c r="EV5" i="25"/>
  <c r="EU5" i="25"/>
  <c r="DR5" i="25"/>
  <c r="DQ5" i="25"/>
  <c r="DP5" i="25"/>
  <c r="DO5" i="25"/>
  <c r="DN5" i="25"/>
  <c r="DJ5" i="25"/>
  <c r="DL5" i="25" s="1"/>
  <c r="DL3" i="25"/>
  <c r="DK3" i="25"/>
  <c r="DJ3" i="25"/>
  <c r="DI3" i="25"/>
  <c r="DH3" i="25"/>
  <c r="DG3" i="25"/>
  <c r="DF3" i="25"/>
  <c r="DE3" i="25"/>
  <c r="DD3" i="25"/>
  <c r="DC3" i="25"/>
  <c r="DB3" i="25"/>
  <c r="DA3" i="25"/>
  <c r="CZ3" i="25"/>
  <c r="CY3" i="25"/>
  <c r="CX3" i="25"/>
  <c r="CW3" i="25"/>
  <c r="CV3" i="25"/>
  <c r="CU3" i="25"/>
  <c r="CT3" i="25"/>
  <c r="CS3" i="25"/>
  <c r="CR3" i="25"/>
  <c r="CQ3" i="25"/>
  <c r="CP3" i="25"/>
  <c r="CO3" i="25"/>
  <c r="CN3" i="25"/>
  <c r="CM3" i="25"/>
  <c r="CL3" i="25"/>
  <c r="CK3" i="25"/>
  <c r="CJ3" i="25"/>
  <c r="CI3" i="25"/>
  <c r="CH3" i="25"/>
  <c r="CG3" i="25"/>
  <c r="CF3" i="25"/>
  <c r="CE3" i="25"/>
  <c r="CD3" i="25"/>
  <c r="CC3" i="25"/>
  <c r="CB3" i="25"/>
  <c r="CA3" i="25"/>
  <c r="BZ3" i="25"/>
  <c r="BY3" i="25"/>
  <c r="BX3" i="25"/>
  <c r="BW3" i="25"/>
  <c r="BV3" i="25"/>
  <c r="BU3" i="25"/>
  <c r="BT3" i="25"/>
  <c r="BS3" i="25"/>
  <c r="BR3" i="25"/>
  <c r="BQ3" i="25"/>
  <c r="BP3" i="25"/>
  <c r="BO3" i="25"/>
  <c r="BN3" i="25"/>
  <c r="BM3" i="25"/>
  <c r="BL3" i="25"/>
  <c r="BK3" i="25"/>
  <c r="BJ3" i="25"/>
  <c r="BI3" i="25"/>
  <c r="BH3" i="25"/>
  <c r="BG3" i="25"/>
  <c r="BF3" i="25"/>
  <c r="BE3" i="25"/>
  <c r="BD3" i="25"/>
  <c r="BC3" i="25"/>
  <c r="BB3" i="25"/>
  <c r="BA3" i="25"/>
  <c r="AZ3" i="25"/>
  <c r="AY3" i="25"/>
  <c r="AX3" i="25"/>
  <c r="AW3" i="25"/>
  <c r="AV3" i="25"/>
  <c r="AU3" i="25"/>
  <c r="AT3" i="25"/>
  <c r="AS3" i="25"/>
  <c r="AR3" i="25"/>
  <c r="AQ3" i="25"/>
  <c r="AP3" i="25"/>
  <c r="AO3" i="25"/>
  <c r="AN3" i="25"/>
  <c r="AM3" i="25"/>
  <c r="AL3" i="25"/>
  <c r="AK3" i="25"/>
  <c r="AJ3" i="25"/>
  <c r="AI3" i="25"/>
  <c r="AH3" i="25"/>
  <c r="AG3" i="25"/>
  <c r="AF3" i="25"/>
  <c r="AE3" i="25"/>
  <c r="AD3" i="25"/>
  <c r="AC3" i="25"/>
  <c r="AB3" i="25"/>
  <c r="AA3" i="25"/>
  <c r="Z3" i="25"/>
  <c r="Y3" i="25"/>
  <c r="X3" i="25"/>
  <c r="W3" i="25"/>
  <c r="V3" i="25"/>
  <c r="U3" i="25"/>
  <c r="T3" i="25"/>
  <c r="S3" i="25"/>
  <c r="R3" i="25"/>
  <c r="Q3" i="25"/>
  <c r="P3" i="25"/>
  <c r="O3" i="25"/>
  <c r="N3" i="25"/>
  <c r="M3" i="25"/>
  <c r="L3" i="25"/>
  <c r="K3" i="25"/>
  <c r="J3" i="25"/>
  <c r="I3" i="25"/>
  <c r="H3" i="25"/>
  <c r="G3" i="25"/>
  <c r="F3" i="25"/>
  <c r="E3" i="25"/>
  <c r="D3" i="25"/>
  <c r="IQ2" i="25"/>
  <c r="HH2" i="25"/>
  <c r="GA2" i="25"/>
  <c r="ET2" i="25"/>
  <c r="DM1" i="25"/>
  <c r="DM2" i="25" s="1"/>
  <c r="DL248" i="24"/>
  <c r="DK248" i="24"/>
  <c r="DJ248" i="24"/>
  <c r="DI248" i="24"/>
  <c r="DL242" i="24"/>
  <c r="DK242" i="24"/>
  <c r="DJ242" i="24"/>
  <c r="DI242" i="24"/>
  <c r="DL236" i="24"/>
  <c r="DK236" i="24"/>
  <c r="DJ236" i="24"/>
  <c r="DI236" i="24"/>
  <c r="DL230" i="24"/>
  <c r="DK230" i="24"/>
  <c r="DJ230" i="24"/>
  <c r="DI230" i="24"/>
  <c r="DL224" i="24"/>
  <c r="DK224" i="24"/>
  <c r="DJ224" i="24"/>
  <c r="DI224" i="24"/>
  <c r="DL218" i="24"/>
  <c r="DK218" i="24"/>
  <c r="DJ218" i="24"/>
  <c r="DI218" i="24"/>
  <c r="DL212" i="24"/>
  <c r="DK212" i="24"/>
  <c r="DJ212" i="24"/>
  <c r="DI212" i="24"/>
  <c r="DL206" i="24"/>
  <c r="DK206" i="24"/>
  <c r="DJ206" i="24"/>
  <c r="DI206" i="24"/>
  <c r="DL200" i="24"/>
  <c r="DK200" i="24"/>
  <c r="DK249" i="24" s="1"/>
  <c r="DJ200" i="24"/>
  <c r="DI200" i="24"/>
  <c r="DM1" i="24"/>
  <c r="E224" i="24"/>
  <c r="HN222" i="24"/>
  <c r="HM222" i="24"/>
  <c r="HL222" i="24"/>
  <c r="HK222" i="24"/>
  <c r="HJ222" i="24"/>
  <c r="DJ222" i="24"/>
  <c r="DL222" i="24" s="1"/>
  <c r="HN221" i="24"/>
  <c r="HM221" i="24"/>
  <c r="HL221" i="24"/>
  <c r="HK221" i="24"/>
  <c r="HJ221" i="24"/>
  <c r="GF221" i="24"/>
  <c r="DJ221" i="24"/>
  <c r="DL221" i="24" s="1"/>
  <c r="HN220" i="24"/>
  <c r="HM220" i="24"/>
  <c r="HL220" i="24"/>
  <c r="HK220" i="24"/>
  <c r="HJ220" i="24"/>
  <c r="DJ220" i="24"/>
  <c r="DL220" i="24" s="1"/>
  <c r="E218" i="24"/>
  <c r="HN216" i="24"/>
  <c r="HM216" i="24"/>
  <c r="HL216" i="24"/>
  <c r="HK216" i="24"/>
  <c r="HJ216" i="24"/>
  <c r="DJ216" i="24"/>
  <c r="DL216" i="24" s="1"/>
  <c r="HN215" i="24"/>
  <c r="HM215" i="24"/>
  <c r="HL215" i="24"/>
  <c r="HK215" i="24"/>
  <c r="HJ215" i="24"/>
  <c r="DJ215" i="24"/>
  <c r="DL215" i="24" s="1"/>
  <c r="HN214" i="24"/>
  <c r="HM214" i="24"/>
  <c r="HL214" i="24"/>
  <c r="HK214" i="24"/>
  <c r="HJ214" i="24"/>
  <c r="DJ214" i="24"/>
  <c r="DL214" i="24" s="1"/>
  <c r="E212" i="24"/>
  <c r="HN210" i="24"/>
  <c r="HM210" i="24"/>
  <c r="HL210" i="24"/>
  <c r="HK210" i="24"/>
  <c r="HJ210" i="24"/>
  <c r="DJ210" i="24"/>
  <c r="DL210" i="24" s="1"/>
  <c r="HN209" i="24"/>
  <c r="HM209" i="24"/>
  <c r="HL209" i="24"/>
  <c r="HK209" i="24"/>
  <c r="HJ209" i="24"/>
  <c r="DJ209" i="24"/>
  <c r="DL209" i="24" s="1"/>
  <c r="HN208" i="24"/>
  <c r="HM208" i="24"/>
  <c r="HL208" i="24"/>
  <c r="HK208" i="24"/>
  <c r="HJ208" i="24"/>
  <c r="DJ208" i="24"/>
  <c r="DL208" i="24" s="1"/>
  <c r="E206" i="24"/>
  <c r="HN204" i="24"/>
  <c r="HM204" i="24"/>
  <c r="HL204" i="24"/>
  <c r="HK204" i="24"/>
  <c r="HJ204" i="24"/>
  <c r="DJ204" i="24"/>
  <c r="DL204" i="24" s="1"/>
  <c r="HN203" i="24"/>
  <c r="HM203" i="24"/>
  <c r="HL203" i="24"/>
  <c r="HK203" i="24"/>
  <c r="HJ203" i="24"/>
  <c r="DJ203" i="24"/>
  <c r="DL203" i="24" s="1"/>
  <c r="HN202" i="24"/>
  <c r="HM202" i="24"/>
  <c r="HL202" i="24"/>
  <c r="HK202" i="24"/>
  <c r="HJ202" i="24"/>
  <c r="DJ202" i="24"/>
  <c r="DL202" i="24" s="1"/>
  <c r="E248" i="24"/>
  <c r="HN246" i="24"/>
  <c r="HM246" i="24"/>
  <c r="HL246" i="24"/>
  <c r="HK246" i="24"/>
  <c r="HJ246" i="24"/>
  <c r="DJ246" i="24"/>
  <c r="DL246" i="24" s="1"/>
  <c r="HN245" i="24"/>
  <c r="HM245" i="24"/>
  <c r="HL245" i="24"/>
  <c r="HK245" i="24"/>
  <c r="HJ245" i="24"/>
  <c r="DJ245" i="24"/>
  <c r="DL245" i="24" s="1"/>
  <c r="HN244" i="24"/>
  <c r="HM244" i="24"/>
  <c r="HL244" i="24"/>
  <c r="HK244" i="24"/>
  <c r="HJ244" i="24"/>
  <c r="DJ244" i="24"/>
  <c r="DL244" i="24" s="1"/>
  <c r="E242" i="24"/>
  <c r="HN240" i="24"/>
  <c r="HM240" i="24"/>
  <c r="HL240" i="24"/>
  <c r="HK240" i="24"/>
  <c r="HJ240" i="24"/>
  <c r="DJ240" i="24"/>
  <c r="DL240" i="24" s="1"/>
  <c r="HN239" i="24"/>
  <c r="HM239" i="24"/>
  <c r="HL239" i="24"/>
  <c r="HK239" i="24"/>
  <c r="HJ239" i="24"/>
  <c r="DJ239" i="24"/>
  <c r="DL239" i="24" s="1"/>
  <c r="HN238" i="24"/>
  <c r="HM238" i="24"/>
  <c r="HL238" i="24"/>
  <c r="HK238" i="24"/>
  <c r="HJ238" i="24"/>
  <c r="DJ238" i="24"/>
  <c r="DL238" i="24" s="1"/>
  <c r="E236" i="24"/>
  <c r="E230" i="24"/>
  <c r="E200" i="24"/>
  <c r="HN198" i="24"/>
  <c r="HM198" i="24"/>
  <c r="HL198" i="24"/>
  <c r="HK198" i="24"/>
  <c r="HJ198" i="24"/>
  <c r="DJ198" i="24"/>
  <c r="DL198" i="24" s="1"/>
  <c r="HN197" i="24"/>
  <c r="HM197" i="24"/>
  <c r="HL197" i="24"/>
  <c r="HK197" i="24"/>
  <c r="HJ197" i="24"/>
  <c r="DJ197" i="24"/>
  <c r="DL197" i="24" s="1"/>
  <c r="HN196" i="24"/>
  <c r="HM196" i="24"/>
  <c r="HL196" i="24"/>
  <c r="HK196" i="24"/>
  <c r="HJ196" i="24"/>
  <c r="DJ196" i="24"/>
  <c r="DL196" i="24" s="1"/>
  <c r="HN234" i="24"/>
  <c r="HM234" i="24"/>
  <c r="HL234" i="24"/>
  <c r="HK234" i="24"/>
  <c r="HJ234" i="24"/>
  <c r="DJ234" i="24"/>
  <c r="DL234" i="24" s="1"/>
  <c r="HN233" i="24"/>
  <c r="HM233" i="24"/>
  <c r="HL233" i="24"/>
  <c r="HK233" i="24"/>
  <c r="HJ233" i="24"/>
  <c r="DJ233" i="24"/>
  <c r="DL233" i="24" s="1"/>
  <c r="HN232" i="24"/>
  <c r="HM232" i="24"/>
  <c r="HL232" i="24"/>
  <c r="HK232" i="24"/>
  <c r="HJ232" i="24"/>
  <c r="DJ232" i="24"/>
  <c r="DL232" i="24" s="1"/>
  <c r="HN228" i="24"/>
  <c r="HM228" i="24"/>
  <c r="HL228" i="24"/>
  <c r="HK228" i="24"/>
  <c r="HJ228" i="24"/>
  <c r="DJ228" i="24"/>
  <c r="DL228" i="24" s="1"/>
  <c r="HN227" i="24"/>
  <c r="HM227" i="24"/>
  <c r="HL227" i="24"/>
  <c r="HK227" i="24"/>
  <c r="HJ227" i="24"/>
  <c r="DJ227" i="24"/>
  <c r="DL227" i="24" s="1"/>
  <c r="HN226" i="24"/>
  <c r="HM226" i="24"/>
  <c r="HL226" i="24"/>
  <c r="HK226" i="24"/>
  <c r="HJ226" i="24"/>
  <c r="DJ226" i="24"/>
  <c r="DL226" i="24" s="1"/>
  <c r="DL3" i="24"/>
  <c r="DK3" i="24"/>
  <c r="DJ3" i="24"/>
  <c r="DI3" i="24"/>
  <c r="DH3" i="24"/>
  <c r="DG3" i="24"/>
  <c r="DF3" i="24"/>
  <c r="DE3" i="24"/>
  <c r="DD3" i="24"/>
  <c r="DC3" i="24"/>
  <c r="DB3" i="24"/>
  <c r="DA3" i="24"/>
  <c r="CZ3" i="24"/>
  <c r="CY3" i="24"/>
  <c r="CX3" i="24"/>
  <c r="CW3" i="24"/>
  <c r="CV3" i="24"/>
  <c r="CU3" i="24"/>
  <c r="CT3" i="24"/>
  <c r="CS3" i="24"/>
  <c r="CR3" i="24"/>
  <c r="CQ3" i="24"/>
  <c r="CP3" i="24"/>
  <c r="CO3" i="24"/>
  <c r="CN3" i="24"/>
  <c r="CM3" i="24"/>
  <c r="CL3" i="24"/>
  <c r="CK3" i="24"/>
  <c r="CJ3" i="24"/>
  <c r="CI3" i="24"/>
  <c r="CH3" i="24"/>
  <c r="CG3" i="24"/>
  <c r="CF3" i="24"/>
  <c r="CE3" i="24"/>
  <c r="CD3" i="24"/>
  <c r="CC3" i="24"/>
  <c r="CB3" i="24"/>
  <c r="CA3" i="24"/>
  <c r="BZ3" i="24"/>
  <c r="BY3" i="24"/>
  <c r="BX3" i="24"/>
  <c r="BW3" i="24"/>
  <c r="BV3" i="24"/>
  <c r="BU3" i="24"/>
  <c r="BT3" i="24"/>
  <c r="BS3" i="24"/>
  <c r="BR3" i="24"/>
  <c r="BQ3" i="24"/>
  <c r="BP3" i="24"/>
  <c r="BO3" i="24"/>
  <c r="BN3" i="24"/>
  <c r="BM3" i="24"/>
  <c r="BL3" i="24"/>
  <c r="BK3" i="24"/>
  <c r="BJ3" i="24"/>
  <c r="BI3" i="24"/>
  <c r="BH3" i="24"/>
  <c r="BG3" i="24"/>
  <c r="BF3" i="24"/>
  <c r="BE3" i="24"/>
  <c r="BD3" i="24"/>
  <c r="BC3" i="24"/>
  <c r="BB3" i="24"/>
  <c r="BA3" i="24"/>
  <c r="AZ3" i="24"/>
  <c r="AY3" i="24"/>
  <c r="AX3" i="24"/>
  <c r="AW3" i="24"/>
  <c r="AV3" i="24"/>
  <c r="AU3" i="24"/>
  <c r="AT3" i="24"/>
  <c r="AS3" i="24"/>
  <c r="AR3" i="24"/>
  <c r="AQ3" i="24"/>
  <c r="AP3" i="24"/>
  <c r="AO3" i="24"/>
  <c r="AN3" i="24"/>
  <c r="AM3" i="24"/>
  <c r="AL3" i="24"/>
  <c r="AK3" i="24"/>
  <c r="AJ3" i="24"/>
  <c r="AI3" i="24"/>
  <c r="AH3" i="24"/>
  <c r="AG3" i="24"/>
  <c r="AF3" i="24"/>
  <c r="AE3" i="24"/>
  <c r="AD3" i="24"/>
  <c r="AC3" i="24"/>
  <c r="AB3" i="24"/>
  <c r="AA3" i="24"/>
  <c r="Z3" i="24"/>
  <c r="Y3" i="24"/>
  <c r="X3" i="24"/>
  <c r="W3" i="24"/>
  <c r="V3" i="24"/>
  <c r="U3" i="24"/>
  <c r="T3" i="24"/>
  <c r="S3" i="24"/>
  <c r="R3" i="24"/>
  <c r="Q3" i="24"/>
  <c r="P3" i="24"/>
  <c r="O3" i="24"/>
  <c r="N3" i="24"/>
  <c r="M3" i="24"/>
  <c r="L3" i="24"/>
  <c r="K3" i="24"/>
  <c r="J3" i="24"/>
  <c r="I3" i="24"/>
  <c r="H3" i="24"/>
  <c r="G3" i="24"/>
  <c r="F3" i="24"/>
  <c r="E3" i="24"/>
  <c r="D3" i="24"/>
  <c r="IQ2" i="24"/>
  <c r="GC220" i="24"/>
  <c r="DL249" i="24" l="1"/>
  <c r="DI249" i="24"/>
  <c r="E249" i="24"/>
  <c r="DJ249" i="24"/>
  <c r="IQ5" i="26"/>
  <c r="IP203" i="24"/>
  <c r="IP15" i="25"/>
  <c r="ET7" i="26"/>
  <c r="HH5" i="26"/>
  <c r="GA7" i="26"/>
  <c r="HH7" i="26"/>
  <c r="IP5" i="26"/>
  <c r="ET6" i="26"/>
  <c r="GA6" i="26"/>
  <c r="HH6" i="26"/>
  <c r="ET5" i="26"/>
  <c r="GA5" i="26"/>
  <c r="IP7" i="26"/>
  <c r="IQ6" i="26"/>
  <c r="IP6" i="26"/>
  <c r="DM3" i="26"/>
  <c r="DM5" i="26"/>
  <c r="DM6" i="26"/>
  <c r="DM7" i="26"/>
  <c r="ET5" i="25"/>
  <c r="HH5" i="25"/>
  <c r="ET14" i="25"/>
  <c r="GA14" i="25"/>
  <c r="HH14" i="25"/>
  <c r="IQ14" i="25"/>
  <c r="GA5" i="25"/>
  <c r="IQ5" i="25"/>
  <c r="IP5" i="25"/>
  <c r="IP14" i="25"/>
  <c r="ET15" i="25"/>
  <c r="GA15" i="25"/>
  <c r="HH15" i="25"/>
  <c r="IQ15" i="25"/>
  <c r="DM5" i="25"/>
  <c r="DM14" i="25"/>
  <c r="DM15" i="25"/>
  <c r="DM3" i="25"/>
  <c r="DM2" i="24"/>
  <c r="DM202" i="24" s="1"/>
  <c r="DM3" i="24"/>
  <c r="DQ204" i="24"/>
  <c r="EX204" i="24"/>
  <c r="GE204" i="24"/>
  <c r="DQ208" i="24"/>
  <c r="EU210" i="24"/>
  <c r="IQ214" i="24"/>
  <c r="IP214" i="24"/>
  <c r="EY216" i="24"/>
  <c r="DQ202" i="24"/>
  <c r="EX202" i="24"/>
  <c r="GE202" i="24"/>
  <c r="DO203" i="24"/>
  <c r="EV203" i="24"/>
  <c r="GC203" i="24"/>
  <c r="EW208" i="24"/>
  <c r="GD208" i="24"/>
  <c r="DN210" i="24"/>
  <c r="GB210" i="24"/>
  <c r="IQ222" i="24"/>
  <c r="IP222" i="24"/>
  <c r="DR222" i="24"/>
  <c r="DN222" i="24"/>
  <c r="DQ221" i="24"/>
  <c r="DQ222" i="24"/>
  <c r="DP222" i="24"/>
  <c r="DO221" i="24"/>
  <c r="DR220" i="24"/>
  <c r="DN220" i="24"/>
  <c r="DO222" i="24"/>
  <c r="DP221" i="24"/>
  <c r="DQ216" i="24"/>
  <c r="DO215" i="24"/>
  <c r="DN221" i="24"/>
  <c r="DQ220" i="24"/>
  <c r="DP216" i="24"/>
  <c r="DR215" i="24"/>
  <c r="DN215" i="24"/>
  <c r="DP220" i="24"/>
  <c r="DO216" i="24"/>
  <c r="DQ215" i="24"/>
  <c r="DN216" i="24"/>
  <c r="DR214" i="24"/>
  <c r="DN214" i="24"/>
  <c r="DQ210" i="24"/>
  <c r="DP209" i="24"/>
  <c r="DP215" i="24"/>
  <c r="DQ214" i="24"/>
  <c r="DP210" i="24"/>
  <c r="DP214" i="24"/>
  <c r="DO210" i="24"/>
  <c r="DR209" i="24"/>
  <c r="DN209" i="24"/>
  <c r="DN202" i="24"/>
  <c r="DR202" i="24"/>
  <c r="EU202" i="24"/>
  <c r="EY202" i="24"/>
  <c r="GB202" i="24"/>
  <c r="GF202" i="24"/>
  <c r="IQ202" i="24"/>
  <c r="DP203" i="24"/>
  <c r="EW203" i="24"/>
  <c r="GD203" i="24"/>
  <c r="DN204" i="24"/>
  <c r="DR204" i="24"/>
  <c r="EU204" i="24"/>
  <c r="EY204" i="24"/>
  <c r="GB204" i="24"/>
  <c r="GF204" i="24"/>
  <c r="IQ204" i="24"/>
  <c r="DN208" i="24"/>
  <c r="DR208" i="24"/>
  <c r="EY208" i="24"/>
  <c r="GF208" i="24"/>
  <c r="DO209" i="24"/>
  <c r="EV209" i="24"/>
  <c r="DR210" i="24"/>
  <c r="EY210" i="24"/>
  <c r="GF210" i="24"/>
  <c r="DO202" i="24"/>
  <c r="EV202" i="24"/>
  <c r="GC202" i="24"/>
  <c r="DQ203" i="24"/>
  <c r="EX203" i="24"/>
  <c r="GE203" i="24"/>
  <c r="DO204" i="24"/>
  <c r="EV204" i="24"/>
  <c r="GC204" i="24"/>
  <c r="IP204" i="24"/>
  <c r="DO208" i="24"/>
  <c r="DQ209" i="24"/>
  <c r="EX209" i="24"/>
  <c r="GE209" i="24"/>
  <c r="DO214" i="24"/>
  <c r="EV214" i="24"/>
  <c r="GC214" i="24"/>
  <c r="DR216" i="24"/>
  <c r="DR221" i="24"/>
  <c r="EY222" i="24"/>
  <c r="EU222" i="24"/>
  <c r="EX221" i="24"/>
  <c r="EX222" i="24"/>
  <c r="EW222" i="24"/>
  <c r="EV221" i="24"/>
  <c r="EY220" i="24"/>
  <c r="EU220" i="24"/>
  <c r="EV222" i="24"/>
  <c r="EW221" i="24"/>
  <c r="EX216" i="24"/>
  <c r="EV215" i="24"/>
  <c r="EU221" i="24"/>
  <c r="EX220" i="24"/>
  <c r="EW216" i="24"/>
  <c r="EY215" i="24"/>
  <c r="EU215" i="24"/>
  <c r="EW220" i="24"/>
  <c r="EV216" i="24"/>
  <c r="EX215" i="24"/>
  <c r="EU216" i="24"/>
  <c r="EY214" i="24"/>
  <c r="EU214" i="24"/>
  <c r="EX210" i="24"/>
  <c r="EW209" i="24"/>
  <c r="EV208" i="24"/>
  <c r="EV220" i="24"/>
  <c r="EW215" i="24"/>
  <c r="EX214" i="24"/>
  <c r="EW210" i="24"/>
  <c r="EW214" i="24"/>
  <c r="EV210" i="24"/>
  <c r="EY209" i="24"/>
  <c r="EU209" i="24"/>
  <c r="EX208" i="24"/>
  <c r="GF222" i="24"/>
  <c r="GB222" i="24"/>
  <c r="GE221" i="24"/>
  <c r="GE222" i="24"/>
  <c r="GD222" i="24"/>
  <c r="GC221" i="24"/>
  <c r="GF220" i="24"/>
  <c r="GB220" i="24"/>
  <c r="GF216" i="24"/>
  <c r="GB216" i="24"/>
  <c r="GC222" i="24"/>
  <c r="GD221" i="24"/>
  <c r="GC215" i="24"/>
  <c r="GB221" i="24"/>
  <c r="GE220" i="24"/>
  <c r="GE216" i="24"/>
  <c r="GF215" i="24"/>
  <c r="GB215" i="24"/>
  <c r="GD220" i="24"/>
  <c r="GD216" i="24"/>
  <c r="GE215" i="24"/>
  <c r="GC216" i="24"/>
  <c r="GF214" i="24"/>
  <c r="GB214" i="24"/>
  <c r="GE210" i="24"/>
  <c r="GD209" i="24"/>
  <c r="GC208" i="24"/>
  <c r="GD215" i="24"/>
  <c r="GE214" i="24"/>
  <c r="GD210" i="24"/>
  <c r="GC209" i="24"/>
  <c r="GD214" i="24"/>
  <c r="GC210" i="24"/>
  <c r="GF209" i="24"/>
  <c r="GB209" i="24"/>
  <c r="GE208" i="24"/>
  <c r="IP246" i="24"/>
  <c r="DP202" i="24"/>
  <c r="EW202" i="24"/>
  <c r="GD202" i="24"/>
  <c r="IP202" i="24"/>
  <c r="DN203" i="24"/>
  <c r="DR203" i="24"/>
  <c r="EU203" i="24"/>
  <c r="EY203" i="24"/>
  <c r="GB203" i="24"/>
  <c r="GF203" i="24"/>
  <c r="IQ203" i="24"/>
  <c r="DP204" i="24"/>
  <c r="EW204" i="24"/>
  <c r="GD204" i="24"/>
  <c r="DP208" i="24"/>
  <c r="EU208" i="24"/>
  <c r="GB208" i="24"/>
  <c r="DO220" i="24"/>
  <c r="EY221" i="24"/>
  <c r="IQ210" i="24"/>
  <c r="IP210" i="24"/>
  <c r="IQ209" i="24"/>
  <c r="IP209" i="24"/>
  <c r="IQ208" i="24"/>
  <c r="IP208" i="24"/>
  <c r="IQ220" i="24"/>
  <c r="IP220" i="24"/>
  <c r="IQ215" i="24"/>
  <c r="IP215" i="24"/>
  <c r="IQ216" i="24"/>
  <c r="IP216" i="24"/>
  <c r="IQ221" i="24"/>
  <c r="IP221" i="24"/>
  <c r="IQ239" i="24"/>
  <c r="IP239" i="24"/>
  <c r="IQ245" i="24"/>
  <c r="GF246" i="24"/>
  <c r="GB246" i="24"/>
  <c r="GE245" i="24"/>
  <c r="GD244" i="24"/>
  <c r="GE246" i="24"/>
  <c r="GD245" i="24"/>
  <c r="GC244" i="24"/>
  <c r="GC240" i="24"/>
  <c r="GD246" i="24"/>
  <c r="GC245" i="24"/>
  <c r="GF244" i="24"/>
  <c r="GB244" i="24"/>
  <c r="GC246" i="24"/>
  <c r="GF245" i="24"/>
  <c r="GE240" i="24"/>
  <c r="GE239" i="24"/>
  <c r="GB245" i="24"/>
  <c r="GD240" i="24"/>
  <c r="GD239" i="24"/>
  <c r="GE244" i="24"/>
  <c r="GB240" i="24"/>
  <c r="GC239" i="24"/>
  <c r="GF238" i="24"/>
  <c r="GB238" i="24"/>
  <c r="DQ238" i="24"/>
  <c r="EV238" i="24"/>
  <c r="GC238" i="24"/>
  <c r="DR239" i="24"/>
  <c r="EU239" i="24"/>
  <c r="GB239" i="24"/>
  <c r="DN238" i="24"/>
  <c r="DR238" i="24"/>
  <c r="EW238" i="24"/>
  <c r="GD238" i="24"/>
  <c r="EY239" i="24"/>
  <c r="GF239" i="24"/>
  <c r="DO240" i="24"/>
  <c r="EV240" i="24"/>
  <c r="GF240" i="24"/>
  <c r="DR246" i="24"/>
  <c r="DN246" i="24"/>
  <c r="DQ245" i="24"/>
  <c r="DP244" i="24"/>
  <c r="DQ246" i="24"/>
  <c r="DP245" i="24"/>
  <c r="DO244" i="24"/>
  <c r="DP246" i="24"/>
  <c r="DO245" i="24"/>
  <c r="DR244" i="24"/>
  <c r="DN244" i="24"/>
  <c r="DO246" i="24"/>
  <c r="DR245" i="24"/>
  <c r="DR240" i="24"/>
  <c r="DN240" i="24"/>
  <c r="DQ239" i="24"/>
  <c r="DN245" i="24"/>
  <c r="DQ240" i="24"/>
  <c r="DQ244" i="24"/>
  <c r="DP240" i="24"/>
  <c r="DO239" i="24"/>
  <c r="DO238" i="24"/>
  <c r="EX238" i="24"/>
  <c r="GE238" i="24"/>
  <c r="DN239" i="24"/>
  <c r="EY246" i="24"/>
  <c r="EU246" i="24"/>
  <c r="EX245" i="24"/>
  <c r="EW244" i="24"/>
  <c r="EX246" i="24"/>
  <c r="EW245" i="24"/>
  <c r="EV244" i="24"/>
  <c r="EW246" i="24"/>
  <c r="EV245" i="24"/>
  <c r="EY244" i="24"/>
  <c r="EU244" i="24"/>
  <c r="EV246" i="24"/>
  <c r="EY245" i="24"/>
  <c r="EY240" i="24"/>
  <c r="EU240" i="24"/>
  <c r="EX239" i="24"/>
  <c r="EU245" i="24"/>
  <c r="EX240" i="24"/>
  <c r="EW239" i="24"/>
  <c r="EX244" i="24"/>
  <c r="EW240" i="24"/>
  <c r="EV239" i="24"/>
  <c r="EY238" i="24"/>
  <c r="EU238" i="24"/>
  <c r="DP238" i="24"/>
  <c r="DP239" i="24"/>
  <c r="IQ238" i="24"/>
  <c r="IP238" i="24"/>
  <c r="IQ240" i="24"/>
  <c r="IP240" i="24"/>
  <c r="IQ244" i="24"/>
  <c r="IP245" i="24"/>
  <c r="IP244" i="24"/>
  <c r="IQ246" i="24"/>
  <c r="IQ198" i="24"/>
  <c r="HH2" i="24"/>
  <c r="IP197" i="24"/>
  <c r="DQ198" i="24"/>
  <c r="DO197" i="24"/>
  <c r="DQ196" i="24"/>
  <c r="DP198" i="24"/>
  <c r="DR197" i="24"/>
  <c r="DN197" i="24"/>
  <c r="DP196" i="24"/>
  <c r="DO198" i="24"/>
  <c r="DQ197" i="24"/>
  <c r="DO196" i="24"/>
  <c r="DN198" i="24"/>
  <c r="EU198" i="24"/>
  <c r="GB198" i="24"/>
  <c r="DR198" i="24"/>
  <c r="EY198" i="24"/>
  <c r="GF198" i="24"/>
  <c r="EX198" i="24"/>
  <c r="EV197" i="24"/>
  <c r="EX196" i="24"/>
  <c r="EW198" i="24"/>
  <c r="EY197" i="24"/>
  <c r="EU197" i="24"/>
  <c r="EW196" i="24"/>
  <c r="EV198" i="24"/>
  <c r="EX197" i="24"/>
  <c r="EV196" i="24"/>
  <c r="GE198" i="24"/>
  <c r="GC197" i="24"/>
  <c r="GE196" i="24"/>
  <c r="GD198" i="24"/>
  <c r="GF197" i="24"/>
  <c r="GB197" i="24"/>
  <c r="GD196" i="24"/>
  <c r="GC198" i="24"/>
  <c r="GE197" i="24"/>
  <c r="GC196" i="24"/>
  <c r="IP227" i="24"/>
  <c r="IQ228" i="24"/>
  <c r="IP233" i="24"/>
  <c r="IQ234" i="24"/>
  <c r="DN196" i="24"/>
  <c r="EU196" i="24"/>
  <c r="GB196" i="24"/>
  <c r="DR196" i="24"/>
  <c r="EY196" i="24"/>
  <c r="GF196" i="24"/>
  <c r="DP197" i="24"/>
  <c r="EW197" i="24"/>
  <c r="GD197" i="24"/>
  <c r="IP196" i="24"/>
  <c r="IP234" i="24"/>
  <c r="IQ232" i="24"/>
  <c r="IQ197" i="24"/>
  <c r="IP198" i="24"/>
  <c r="IP228" i="24"/>
  <c r="IP226" i="24"/>
  <c r="IP232" i="24"/>
  <c r="IQ233" i="24"/>
  <c r="IQ196" i="24"/>
  <c r="IQ226" i="24"/>
  <c r="IQ227" i="24"/>
  <c r="DN226" i="24"/>
  <c r="DR226" i="24"/>
  <c r="EX226" i="24"/>
  <c r="GD226" i="24"/>
  <c r="DN227" i="24"/>
  <c r="DR227" i="24"/>
  <c r="EX227" i="24"/>
  <c r="GD227" i="24"/>
  <c r="DN228" i="24"/>
  <c r="DR228" i="24"/>
  <c r="EX228" i="24"/>
  <c r="DQ234" i="24"/>
  <c r="DQ233" i="24"/>
  <c r="DQ232" i="24"/>
  <c r="DP234" i="24"/>
  <c r="DP233" i="24"/>
  <c r="DP232" i="24"/>
  <c r="DO234" i="24"/>
  <c r="DO233" i="24"/>
  <c r="DO232" i="24"/>
  <c r="DR234" i="24"/>
  <c r="DN234" i="24"/>
  <c r="DR233" i="24"/>
  <c r="DN233" i="24"/>
  <c r="DR232" i="24"/>
  <c r="DN232" i="24"/>
  <c r="EW234" i="24"/>
  <c r="EW233" i="24"/>
  <c r="EW232" i="24"/>
  <c r="EV234" i="24"/>
  <c r="EV233" i="24"/>
  <c r="EV232" i="24"/>
  <c r="EY234" i="24"/>
  <c r="EU234" i="24"/>
  <c r="EY233" i="24"/>
  <c r="EU233" i="24"/>
  <c r="EY232" i="24"/>
  <c r="EU232" i="24"/>
  <c r="EX234" i="24"/>
  <c r="EX233" i="24"/>
  <c r="EX232" i="24"/>
  <c r="ET2" i="24"/>
  <c r="DO226" i="24"/>
  <c r="EU226" i="24"/>
  <c r="EY226" i="24"/>
  <c r="GE226" i="24"/>
  <c r="DO227" i="24"/>
  <c r="EU227" i="24"/>
  <c r="EY227" i="24"/>
  <c r="GE227" i="24"/>
  <c r="DO228" i="24"/>
  <c r="EU228" i="24"/>
  <c r="EY228" i="24"/>
  <c r="GC234" i="24"/>
  <c r="GC233" i="24"/>
  <c r="GC232" i="24"/>
  <c r="GD228" i="24"/>
  <c r="GF234" i="24"/>
  <c r="GB234" i="24"/>
  <c r="GF233" i="24"/>
  <c r="GB233" i="24"/>
  <c r="GF232" i="24"/>
  <c r="GB232" i="24"/>
  <c r="GC228" i="24"/>
  <c r="GE234" i="24"/>
  <c r="GE233" i="24"/>
  <c r="GE232" i="24"/>
  <c r="GF228" i="24"/>
  <c r="GB228" i="24"/>
  <c r="GD234" i="24"/>
  <c r="GD233" i="24"/>
  <c r="GD232" i="24"/>
  <c r="GE228" i="24"/>
  <c r="GA2" i="24"/>
  <c r="DP226" i="24"/>
  <c r="EV226" i="24"/>
  <c r="GB226" i="24"/>
  <c r="GF226" i="24"/>
  <c r="DP227" i="24"/>
  <c r="EV227" i="24"/>
  <c r="GB227" i="24"/>
  <c r="GF227" i="24"/>
  <c r="DP228" i="24"/>
  <c r="EV228" i="24"/>
  <c r="DQ226" i="24"/>
  <c r="EW226" i="24"/>
  <c r="GC226" i="24"/>
  <c r="DQ227" i="24"/>
  <c r="EW227" i="24"/>
  <c r="GC227" i="24"/>
  <c r="DQ228" i="24"/>
  <c r="EW228" i="24"/>
  <c r="G13" i="20"/>
  <c r="HO1" i="1"/>
  <c r="B19" i="20" s="1"/>
  <c r="DM3" i="1"/>
  <c r="CK3" i="1"/>
  <c r="CJ3" i="1"/>
  <c r="CI3" i="1"/>
  <c r="DM49" i="24" l="1"/>
  <c r="DM50" i="24"/>
  <c r="DM51" i="24"/>
  <c r="DM46" i="24"/>
  <c r="DM226" i="24"/>
  <c r="DM244" i="24"/>
  <c r="DM234" i="24"/>
  <c r="DM196" i="24"/>
  <c r="DM246" i="24"/>
  <c r="DM203" i="24"/>
  <c r="DM210" i="24"/>
  <c r="DM222" i="24"/>
  <c r="DM198" i="24"/>
  <c r="DM245" i="24"/>
  <c r="DM215" i="24"/>
  <c r="DM221" i="24"/>
  <c r="DM209" i="24"/>
  <c r="DM228" i="24"/>
  <c r="DM232" i="24"/>
  <c r="DM240" i="24"/>
  <c r="DM238" i="24"/>
  <c r="DM216" i="24"/>
  <c r="DM208" i="24"/>
  <c r="DM227" i="24"/>
  <c r="DM233" i="24"/>
  <c r="DM197" i="24"/>
  <c r="DM239" i="24"/>
  <c r="DM214" i="24"/>
  <c r="DM220" i="24"/>
  <c r="DM204" i="24"/>
  <c r="GA210" i="24"/>
  <c r="ET210" i="24"/>
  <c r="HH210" i="24"/>
  <c r="HH214" i="24"/>
  <c r="GA216" i="24"/>
  <c r="GA221" i="24"/>
  <c r="HH204" i="24"/>
  <c r="GA204" i="24"/>
  <c r="ET204" i="24"/>
  <c r="HH209" i="24"/>
  <c r="HH215" i="24"/>
  <c r="HH221" i="24"/>
  <c r="HH202" i="24"/>
  <c r="GA202" i="24"/>
  <c r="ET202" i="24"/>
  <c r="ET209" i="24"/>
  <c r="ET216" i="24"/>
  <c r="ET215" i="24"/>
  <c r="ET220" i="24"/>
  <c r="ET222" i="24"/>
  <c r="HH203" i="24"/>
  <c r="GA203" i="24"/>
  <c r="ET203" i="24"/>
  <c r="HH216" i="24"/>
  <c r="HH220" i="24"/>
  <c r="HH222" i="24"/>
  <c r="GA209" i="24"/>
  <c r="GA214" i="24"/>
  <c r="GA215" i="24"/>
  <c r="GA220" i="24"/>
  <c r="GA222" i="24"/>
  <c r="HH208" i="24"/>
  <c r="GA208" i="24"/>
  <c r="ET208" i="24"/>
  <c r="ET214" i="24"/>
  <c r="ET221" i="24"/>
  <c r="GA238" i="24"/>
  <c r="GA244" i="24"/>
  <c r="ET239" i="24"/>
  <c r="ET245" i="24"/>
  <c r="ET240" i="24"/>
  <c r="ET238" i="24"/>
  <c r="GA239" i="24"/>
  <c r="GA245" i="24"/>
  <c r="GA240" i="24"/>
  <c r="GA246" i="24"/>
  <c r="ET244" i="24"/>
  <c r="ET246" i="24"/>
  <c r="HH239" i="24"/>
  <c r="HH238" i="24"/>
  <c r="HH240" i="24"/>
  <c r="HH245" i="24"/>
  <c r="HH244" i="24"/>
  <c r="HH246" i="24"/>
  <c r="HH197" i="24"/>
  <c r="ET198" i="24"/>
  <c r="HH196" i="24"/>
  <c r="GA198" i="24"/>
  <c r="GA196" i="24"/>
  <c r="GA197" i="24"/>
  <c r="HH198" i="24"/>
  <c r="ET196" i="24"/>
  <c r="ET197" i="24"/>
  <c r="ET232" i="24"/>
  <c r="ET233" i="24"/>
  <c r="ET234" i="24"/>
  <c r="GA227" i="24"/>
  <c r="GA226" i="24"/>
  <c r="HH232" i="24"/>
  <c r="HH233" i="24"/>
  <c r="HH234" i="24"/>
  <c r="GA228" i="24"/>
  <c r="HH227" i="24"/>
  <c r="HH226" i="24"/>
  <c r="GA232" i="24"/>
  <c r="GA233" i="24"/>
  <c r="GA234" i="24"/>
  <c r="HH228" i="24"/>
  <c r="ET228" i="24"/>
  <c r="ET227" i="24"/>
  <c r="ET226" i="24"/>
  <c r="CI153" i="1"/>
  <c r="AO161" i="1" s="1"/>
  <c r="CI151" i="1"/>
  <c r="AO159" i="1" s="1"/>
  <c r="CI155" i="1"/>
  <c r="AO163" i="1" s="1"/>
  <c r="HN136" i="1"/>
  <c r="HM136" i="1"/>
  <c r="HL136" i="1"/>
  <c r="HK136" i="1"/>
  <c r="HJ136" i="1"/>
  <c r="DL136" i="1"/>
  <c r="HN133" i="1"/>
  <c r="HM133" i="1"/>
  <c r="HL133" i="1"/>
  <c r="HK133" i="1"/>
  <c r="HJ133" i="1"/>
  <c r="DL133" i="1"/>
  <c r="HN135" i="1"/>
  <c r="HM135" i="1"/>
  <c r="HL135" i="1"/>
  <c r="HK135" i="1"/>
  <c r="HJ135" i="1"/>
  <c r="DL135" i="1"/>
  <c r="HN137" i="1"/>
  <c r="HM137" i="1"/>
  <c r="HL137" i="1"/>
  <c r="HK137" i="1"/>
  <c r="HJ137" i="1"/>
  <c r="DL137" i="1"/>
  <c r="HN139" i="1"/>
  <c r="HM139" i="1"/>
  <c r="HL139" i="1"/>
  <c r="HK139" i="1"/>
  <c r="HJ139" i="1"/>
  <c r="DL139" i="1"/>
  <c r="HN138" i="1"/>
  <c r="HM138" i="1"/>
  <c r="HL138" i="1"/>
  <c r="HK138" i="1"/>
  <c r="HJ138" i="1"/>
  <c r="DL138" i="1"/>
  <c r="HN80" i="1"/>
  <c r="HM80" i="1"/>
  <c r="HL80" i="1"/>
  <c r="HK80" i="1"/>
  <c r="HJ80" i="1"/>
  <c r="DL80" i="1"/>
  <c r="HN79" i="1"/>
  <c r="HM79" i="1"/>
  <c r="HL79" i="1"/>
  <c r="HK79" i="1"/>
  <c r="HJ79" i="1"/>
  <c r="DL79" i="1"/>
  <c r="IP79" i="1" l="1"/>
  <c r="IP138" i="1"/>
  <c r="IP137" i="1"/>
  <c r="IP136" i="1"/>
  <c r="IP80" i="1"/>
  <c r="IQ80" i="1"/>
  <c r="IQ79" i="1"/>
  <c r="IQ138" i="1"/>
  <c r="IP139" i="1"/>
  <c r="IQ137" i="1"/>
  <c r="IP135" i="1"/>
  <c r="IP133" i="1"/>
  <c r="IQ136" i="1"/>
  <c r="IQ139" i="1"/>
  <c r="IQ135" i="1"/>
  <c r="IQ133" i="1"/>
  <c r="DL89" i="1"/>
  <c r="HJ89" i="1"/>
  <c r="HK89" i="1"/>
  <c r="HL89" i="1"/>
  <c r="HM89" i="1"/>
  <c r="HN89" i="1"/>
  <c r="DL78" i="1"/>
  <c r="HJ78" i="1"/>
  <c r="HK78" i="1"/>
  <c r="HL78" i="1"/>
  <c r="HM78" i="1"/>
  <c r="HN78" i="1"/>
  <c r="DL140" i="1"/>
  <c r="HJ140" i="1"/>
  <c r="HK140" i="1"/>
  <c r="HL140" i="1"/>
  <c r="HM140" i="1"/>
  <c r="HN140" i="1"/>
  <c r="DL28" i="1"/>
  <c r="HJ28" i="1"/>
  <c r="HK28" i="1"/>
  <c r="HL28" i="1"/>
  <c r="HM28" i="1"/>
  <c r="HN28" i="1"/>
  <c r="DL29" i="1"/>
  <c r="HJ29" i="1"/>
  <c r="HK29" i="1"/>
  <c r="HL29" i="1"/>
  <c r="HM29" i="1"/>
  <c r="HN29" i="1"/>
  <c r="DL30" i="1"/>
  <c r="HJ30" i="1"/>
  <c r="HK30" i="1"/>
  <c r="HL30" i="1"/>
  <c r="HM30" i="1"/>
  <c r="HN30" i="1"/>
  <c r="DL117" i="1"/>
  <c r="HJ117" i="1"/>
  <c r="HK117" i="1"/>
  <c r="HL117" i="1"/>
  <c r="HM117" i="1"/>
  <c r="HN117" i="1"/>
  <c r="DL118" i="1"/>
  <c r="HJ118" i="1"/>
  <c r="HK118" i="1"/>
  <c r="HL118" i="1"/>
  <c r="HM118" i="1"/>
  <c r="HN118" i="1"/>
  <c r="DL119" i="1"/>
  <c r="HJ119" i="1"/>
  <c r="HK119" i="1"/>
  <c r="HL119" i="1"/>
  <c r="HM119" i="1"/>
  <c r="HN119" i="1"/>
  <c r="DL121" i="1"/>
  <c r="HJ121" i="1"/>
  <c r="HK121" i="1"/>
  <c r="HL121" i="1"/>
  <c r="HM121" i="1"/>
  <c r="HN121" i="1"/>
  <c r="DL122" i="1"/>
  <c r="HJ122" i="1"/>
  <c r="HK122" i="1"/>
  <c r="HL122" i="1"/>
  <c r="HM122" i="1"/>
  <c r="HN122" i="1"/>
  <c r="DL123" i="1"/>
  <c r="HJ123" i="1"/>
  <c r="HK123" i="1"/>
  <c r="HL123" i="1"/>
  <c r="HM123" i="1"/>
  <c r="HN123" i="1"/>
  <c r="DL124" i="1"/>
  <c r="HJ124" i="1"/>
  <c r="HK124" i="1"/>
  <c r="HL124" i="1"/>
  <c r="HM124" i="1"/>
  <c r="HN124" i="1"/>
  <c r="DL125" i="1"/>
  <c r="HJ125" i="1"/>
  <c r="HK125" i="1"/>
  <c r="HL125" i="1"/>
  <c r="HM125" i="1"/>
  <c r="HN125" i="1"/>
  <c r="DL126" i="1"/>
  <c r="HJ126" i="1"/>
  <c r="HK126" i="1"/>
  <c r="HL126" i="1"/>
  <c r="HM126" i="1"/>
  <c r="HN126" i="1"/>
  <c r="DL127" i="1"/>
  <c r="HJ127" i="1"/>
  <c r="HK127" i="1"/>
  <c r="HL127" i="1"/>
  <c r="HM127" i="1"/>
  <c r="HN127" i="1"/>
  <c r="DL128" i="1"/>
  <c r="HJ128" i="1"/>
  <c r="HK128" i="1"/>
  <c r="HL128" i="1"/>
  <c r="HM128" i="1"/>
  <c r="HN128" i="1"/>
  <c r="DL129" i="1"/>
  <c r="HJ129" i="1"/>
  <c r="HK129" i="1"/>
  <c r="HL129" i="1"/>
  <c r="HM129" i="1"/>
  <c r="HN129" i="1"/>
  <c r="DL130" i="1"/>
  <c r="HJ130" i="1"/>
  <c r="HK130" i="1"/>
  <c r="HL130" i="1"/>
  <c r="HM130" i="1"/>
  <c r="HN130" i="1"/>
  <c r="DL131" i="1"/>
  <c r="HJ131" i="1"/>
  <c r="HK131" i="1"/>
  <c r="HL131" i="1"/>
  <c r="HM131" i="1"/>
  <c r="HN131" i="1"/>
  <c r="DL132" i="1"/>
  <c r="HJ132" i="1"/>
  <c r="HK132" i="1"/>
  <c r="HL132" i="1"/>
  <c r="HM132" i="1"/>
  <c r="HN132" i="1"/>
  <c r="IP121" i="1" l="1"/>
  <c r="IP131" i="1"/>
  <c r="IP129" i="1"/>
  <c r="IP117" i="1"/>
  <c r="IP127" i="1"/>
  <c r="IP29" i="1"/>
  <c r="IQ140" i="1"/>
  <c r="IP128" i="1"/>
  <c r="IP119" i="1"/>
  <c r="IP118" i="1"/>
  <c r="IP28" i="1"/>
  <c r="IP140" i="1"/>
  <c r="IP130" i="1"/>
  <c r="IP89" i="1"/>
  <c r="IQ121" i="1"/>
  <c r="IQ130" i="1"/>
  <c r="IQ127" i="1"/>
  <c r="IQ125" i="1"/>
  <c r="IQ124" i="1"/>
  <c r="IQ123" i="1"/>
  <c r="IQ122" i="1"/>
  <c r="IQ30" i="1"/>
  <c r="IQ28" i="1"/>
  <c r="IP126" i="1"/>
  <c r="IQ132" i="1"/>
  <c r="IQ128" i="1"/>
  <c r="IP132" i="1"/>
  <c r="IP124" i="1"/>
  <c r="IP122" i="1"/>
  <c r="IQ131" i="1"/>
  <c r="IQ129" i="1"/>
  <c r="IP125" i="1"/>
  <c r="IP123" i="1"/>
  <c r="IQ126" i="1"/>
  <c r="IQ118" i="1"/>
  <c r="IP30" i="1"/>
  <c r="IQ29" i="1"/>
  <c r="IQ119" i="1"/>
  <c r="IQ117" i="1"/>
  <c r="IP78" i="1"/>
  <c r="IQ78" i="1"/>
  <c r="IQ89" i="1"/>
  <c r="HN77" i="1"/>
  <c r="HM77" i="1"/>
  <c r="HL77" i="1"/>
  <c r="HK77" i="1"/>
  <c r="HJ77" i="1"/>
  <c r="DL77" i="1"/>
  <c r="HN91" i="1"/>
  <c r="HM91" i="1"/>
  <c r="HL91" i="1"/>
  <c r="HK91" i="1"/>
  <c r="HJ91" i="1"/>
  <c r="DL91" i="1"/>
  <c r="HN143" i="1"/>
  <c r="HM143" i="1"/>
  <c r="HL143" i="1"/>
  <c r="HK143" i="1"/>
  <c r="HJ143" i="1"/>
  <c r="DL143" i="1"/>
  <c r="HN90" i="1"/>
  <c r="HM90" i="1"/>
  <c r="HL90" i="1"/>
  <c r="HK90" i="1"/>
  <c r="HJ90" i="1"/>
  <c r="DL90" i="1"/>
  <c r="IP143" i="1" l="1"/>
  <c r="IP91" i="1"/>
  <c r="IQ77" i="1"/>
  <c r="IQ90" i="1"/>
  <c r="IP90" i="1"/>
  <c r="IQ91" i="1"/>
  <c r="IQ143" i="1"/>
  <c r="IP77" i="1"/>
  <c r="G14" i="20"/>
  <c r="J16" i="20"/>
  <c r="G11" i="20"/>
  <c r="G10" i="20"/>
  <c r="D16" i="20"/>
  <c r="D15" i="20"/>
  <c r="D14" i="20"/>
  <c r="D13" i="20"/>
  <c r="D12" i="20"/>
  <c r="D11" i="20"/>
  <c r="D10" i="20"/>
  <c r="A16" i="20"/>
  <c r="A15" i="20"/>
  <c r="A14" i="20"/>
  <c r="A13" i="20"/>
  <c r="A12" i="20"/>
  <c r="A11" i="20"/>
  <c r="A10" i="20"/>
  <c r="HN110" i="1" l="1"/>
  <c r="HM110" i="1"/>
  <c r="HL110" i="1"/>
  <c r="HK110" i="1"/>
  <c r="HJ110" i="1"/>
  <c r="HN145" i="1"/>
  <c r="HM145" i="1"/>
  <c r="HL145" i="1"/>
  <c r="HK145" i="1"/>
  <c r="HJ145" i="1"/>
  <c r="HN142" i="1"/>
  <c r="HM142" i="1"/>
  <c r="HL142" i="1"/>
  <c r="HK142" i="1"/>
  <c r="HJ142" i="1"/>
  <c r="HN144" i="1"/>
  <c r="HM144" i="1"/>
  <c r="HL144" i="1"/>
  <c r="HK144" i="1"/>
  <c r="HJ144" i="1"/>
  <c r="HN141" i="1"/>
  <c r="HM141" i="1"/>
  <c r="HL141" i="1"/>
  <c r="HK141" i="1"/>
  <c r="HJ141" i="1"/>
  <c r="HN87" i="1"/>
  <c r="HM87" i="1"/>
  <c r="HL87" i="1"/>
  <c r="HK87" i="1"/>
  <c r="HJ87" i="1"/>
  <c r="HN86" i="1"/>
  <c r="HM86" i="1"/>
  <c r="HL86" i="1"/>
  <c r="HK86" i="1"/>
  <c r="HJ86" i="1"/>
  <c r="HN116" i="1"/>
  <c r="HM116" i="1"/>
  <c r="HL116" i="1"/>
  <c r="HK116" i="1"/>
  <c r="HJ116" i="1"/>
  <c r="IP110" i="1" l="1"/>
  <c r="IQ141" i="1"/>
  <c r="IP142" i="1"/>
  <c r="IP144" i="1"/>
  <c r="IP141" i="1"/>
  <c r="IQ144" i="1"/>
  <c r="IQ142" i="1"/>
  <c r="IP145" i="1"/>
  <c r="IQ145" i="1"/>
  <c r="IQ110" i="1"/>
  <c r="IP87" i="1" l="1"/>
  <c r="IQ87" i="1"/>
  <c r="IP86" i="1"/>
  <c r="IQ86" i="1"/>
  <c r="IP116" i="1"/>
  <c r="IQ116" i="1"/>
  <c r="K20" i="19" l="1"/>
  <c r="E20" i="19"/>
  <c r="CU3" i="1" l="1"/>
  <c r="CV3" i="1"/>
  <c r="CW3" i="1"/>
  <c r="CX3" i="1"/>
  <c r="CY3" i="1"/>
  <c r="CZ3" i="1"/>
  <c r="CU151" i="1" l="1"/>
  <c r="AS159" i="1" s="1"/>
  <c r="CU153" i="1"/>
  <c r="AS161" i="1" s="1"/>
  <c r="CU155" i="1"/>
  <c r="AS163" i="1" s="1"/>
  <c r="CX153" i="1"/>
  <c r="AT161" i="1" s="1"/>
  <c r="CX151" i="1"/>
  <c r="AT159" i="1" s="1"/>
  <c r="CX155" i="1"/>
  <c r="AT163" i="1" s="1"/>
  <c r="E34" i="19" l="1"/>
  <c r="K11" i="19" l="1"/>
  <c r="K2" i="19"/>
  <c r="E11" i="19"/>
  <c r="E2" i="19"/>
  <c r="DL110" i="1"/>
  <c r="DL145" i="1"/>
  <c r="DL142" i="1"/>
  <c r="DL144" i="1"/>
  <c r="DL141" i="1"/>
  <c r="DL87" i="1"/>
  <c r="DL86" i="1"/>
  <c r="DH3" i="1" l="1"/>
  <c r="DI3" i="1"/>
  <c r="E114" i="1"/>
  <c r="E83" i="1"/>
  <c r="E37" i="1"/>
  <c r="E25" i="1"/>
  <c r="E21" i="1"/>
  <c r="E15" i="1"/>
  <c r="E11" i="1"/>
  <c r="E8" i="1"/>
  <c r="E38" i="1" l="1"/>
  <c r="E16" i="1"/>
  <c r="DC3" i="1" l="1"/>
  <c r="DB3" i="1"/>
  <c r="DA3" i="1"/>
  <c r="DF3" i="1"/>
  <c r="DE3" i="1"/>
  <c r="DD3" i="1"/>
  <c r="DA153" i="1" l="1"/>
  <c r="AU161" i="1" s="1"/>
  <c r="DA151" i="1"/>
  <c r="AU159" i="1" s="1"/>
  <c r="DA155" i="1"/>
  <c r="AU163" i="1" s="1"/>
  <c r="DD153" i="1"/>
  <c r="AV161" i="1" s="1"/>
  <c r="DD151" i="1"/>
  <c r="AV159" i="1" s="1"/>
  <c r="DD155" i="1"/>
  <c r="AV163" i="1" s="1"/>
  <c r="DK148" i="1" l="1"/>
  <c r="DL116" i="1" l="1"/>
  <c r="E8" i="10" l="1"/>
  <c r="D8" i="10"/>
  <c r="C8" i="10"/>
  <c r="BU3" i="1" l="1"/>
  <c r="E148" i="1" l="1"/>
  <c r="E149" i="1" l="1"/>
  <c r="IQ2" i="1" l="1"/>
  <c r="CI156" i="1" l="1"/>
  <c r="AO164" i="1" s="1"/>
  <c r="CI154" i="1"/>
  <c r="AO162" i="1" s="1"/>
  <c r="CI152" i="1"/>
  <c r="AO160" i="1" s="1"/>
  <c r="O3" i="1"/>
  <c r="N3" i="1"/>
  <c r="C46" i="20" s="1"/>
  <c r="C47" i="20" s="1"/>
  <c r="C48" i="20" s="1"/>
  <c r="C49" i="20" s="1"/>
  <c r="C50" i="20" s="1"/>
  <c r="C51" i="20" s="1"/>
  <c r="C52" i="20" s="1"/>
  <c r="C53" i="20" s="1"/>
  <c r="M3" i="1"/>
  <c r="CX152" i="1" l="1"/>
  <c r="AT160" i="1" s="1"/>
  <c r="CU152" i="1"/>
  <c r="AS160" i="1" s="1"/>
  <c r="CX154" i="1"/>
  <c r="AT162" i="1" s="1"/>
  <c r="CU154" i="1"/>
  <c r="AS162" i="1" s="1"/>
  <c r="CX156" i="1"/>
  <c r="AT164" i="1" s="1"/>
  <c r="CU156" i="1"/>
  <c r="AS164" i="1" s="1"/>
  <c r="DA152" i="1"/>
  <c r="AU160" i="1" s="1"/>
  <c r="DD152" i="1"/>
  <c r="AV160" i="1" s="1"/>
  <c r="DD154" i="1"/>
  <c r="AV162" i="1" s="1"/>
  <c r="DA154" i="1"/>
  <c r="AU162" i="1" s="1"/>
  <c r="DD156" i="1"/>
  <c r="AV164" i="1" s="1"/>
  <c r="DA156" i="1"/>
  <c r="AU164" i="1" s="1"/>
  <c r="N152" i="1"/>
  <c r="N160" i="1" s="1"/>
  <c r="N154" i="1"/>
  <c r="N162" i="1" s="1"/>
  <c r="N155" i="1"/>
  <c r="N163" i="1" s="1"/>
  <c r="N153" i="1"/>
  <c r="N161" i="1" s="1"/>
  <c r="N151" i="1"/>
  <c r="N159" i="1" s="1"/>
  <c r="N156" i="1"/>
  <c r="N164" i="1" s="1"/>
  <c r="C18" i="22" l="1"/>
  <c r="C19" i="22" s="1"/>
  <c r="C20" i="22" s="1"/>
  <c r="C21" i="22" s="1"/>
  <c r="C15" i="22"/>
  <c r="C16" i="22" s="1"/>
  <c r="C11" i="22"/>
  <c r="C12" i="22" s="1"/>
  <c r="C13" i="22" s="1"/>
  <c r="C9" i="22"/>
  <c r="C7" i="22"/>
  <c r="C3" i="22"/>
  <c r="C4" i="22" s="1"/>
  <c r="C5" i="22" s="1"/>
  <c r="E2" i="20" l="1"/>
  <c r="G2" i="20"/>
  <c r="J47" i="19" l="1"/>
  <c r="J46" i="19"/>
  <c r="J45" i="19"/>
  <c r="J44" i="19"/>
  <c r="J43" i="19"/>
  <c r="J42" i="19"/>
  <c r="J41" i="19"/>
  <c r="J40" i="19"/>
  <c r="J39" i="19"/>
  <c r="J38" i="19"/>
  <c r="J37" i="19"/>
  <c r="J35" i="19"/>
  <c r="J9" i="19"/>
  <c r="J8" i="19"/>
  <c r="J7" i="19"/>
  <c r="J6" i="19"/>
  <c r="J5" i="19"/>
  <c r="J4" i="19"/>
  <c r="J3" i="19"/>
  <c r="L19" i="20"/>
  <c r="B46" i="20" l="1"/>
  <c r="B47" i="20" s="1"/>
  <c r="B48" i="20" s="1"/>
  <c r="B49" i="20" s="1"/>
  <c r="B50" i="20" s="1"/>
  <c r="B51" i="20" s="1"/>
  <c r="B52" i="20" s="1"/>
  <c r="B20" i="20"/>
  <c r="HH1" i="1"/>
  <c r="GA1" i="1"/>
  <c r="ET1" i="1"/>
  <c r="L20" i="20"/>
  <c r="HF6" i="25" l="1"/>
  <c r="HB6" i="25"/>
  <c r="GX6" i="25"/>
  <c r="GT6" i="25"/>
  <c r="GP6" i="25"/>
  <c r="GL6" i="25"/>
  <c r="GH6" i="25"/>
  <c r="GD6" i="25"/>
  <c r="HE6" i="25"/>
  <c r="GW6" i="25"/>
  <c r="GS6" i="25"/>
  <c r="GO6" i="25"/>
  <c r="GK6" i="25"/>
  <c r="GC6" i="25"/>
  <c r="HD6" i="25"/>
  <c r="GZ6" i="25"/>
  <c r="GV6" i="25"/>
  <c r="GN6" i="25"/>
  <c r="GJ6" i="25"/>
  <c r="GB6" i="25"/>
  <c r="HG6" i="25"/>
  <c r="GY6" i="25"/>
  <c r="GQ6" i="25"/>
  <c r="GI6" i="25"/>
  <c r="HA6" i="25"/>
  <c r="GG6" i="25"/>
  <c r="GR6" i="25"/>
  <c r="GF6" i="25"/>
  <c r="HC6" i="25"/>
  <c r="GU6" i="25"/>
  <c r="GM6" i="25"/>
  <c r="GE6" i="25"/>
  <c r="FZ6" i="25"/>
  <c r="FV6" i="25"/>
  <c r="FR6" i="25"/>
  <c r="FN6" i="25"/>
  <c r="FJ6" i="25"/>
  <c r="FF6" i="25"/>
  <c r="FB6" i="25"/>
  <c r="EX6" i="25"/>
  <c r="FY6" i="25"/>
  <c r="FQ6" i="25"/>
  <c r="FM6" i="25"/>
  <c r="FE6" i="25"/>
  <c r="EW6" i="25"/>
  <c r="FT6" i="25"/>
  <c r="FP6" i="25"/>
  <c r="FH6" i="25"/>
  <c r="FD6" i="25"/>
  <c r="EV6" i="25"/>
  <c r="FO6" i="25"/>
  <c r="FG6" i="25"/>
  <c r="EY6" i="25"/>
  <c r="FU6" i="25"/>
  <c r="FI6" i="25"/>
  <c r="FA6" i="25"/>
  <c r="FX6" i="25"/>
  <c r="FL6" i="25"/>
  <c r="EZ6" i="25"/>
  <c r="FW6" i="25"/>
  <c r="FS6" i="25"/>
  <c r="FK6" i="25"/>
  <c r="FC6" i="25"/>
  <c r="EU6" i="25"/>
  <c r="EP6" i="25"/>
  <c r="EL6" i="25"/>
  <c r="EH6" i="25"/>
  <c r="ED6" i="25"/>
  <c r="DZ6" i="25"/>
  <c r="DV6" i="25"/>
  <c r="DR6" i="25"/>
  <c r="DN6" i="25"/>
  <c r="ES6" i="25"/>
  <c r="EK6" i="25"/>
  <c r="EG6" i="25"/>
  <c r="EC6" i="25"/>
  <c r="DU6" i="25"/>
  <c r="DQ6" i="25"/>
  <c r="ER6" i="25"/>
  <c r="EJ6" i="25"/>
  <c r="EB6" i="25"/>
  <c r="DX6" i="25"/>
  <c r="DP6" i="25"/>
  <c r="EQ6" i="25"/>
  <c r="EE6" i="25"/>
  <c r="DW6" i="25"/>
  <c r="DS6" i="25"/>
  <c r="EO6" i="25"/>
  <c r="DY6" i="25"/>
  <c r="EN6" i="25"/>
  <c r="EF6" i="25"/>
  <c r="DT6" i="25"/>
  <c r="EM6" i="25"/>
  <c r="EI6" i="25"/>
  <c r="EA6" i="25"/>
  <c r="DO6" i="25"/>
  <c r="EP7" i="25"/>
  <c r="EL7" i="25"/>
  <c r="EH7" i="25"/>
  <c r="ED7" i="25"/>
  <c r="DZ7" i="25"/>
  <c r="DV7" i="25"/>
  <c r="DR7" i="25"/>
  <c r="DN7" i="25"/>
  <c r="ES7" i="25"/>
  <c r="EO7" i="25"/>
  <c r="EK7" i="25"/>
  <c r="EG7" i="25"/>
  <c r="EC7" i="25"/>
  <c r="DY7" i="25"/>
  <c r="DU7" i="25"/>
  <c r="DQ7" i="25"/>
  <c r="ER7" i="25"/>
  <c r="EN7" i="25"/>
  <c r="EJ7" i="25"/>
  <c r="EF7" i="25"/>
  <c r="EB7" i="25"/>
  <c r="DX7" i="25"/>
  <c r="DT7" i="25"/>
  <c r="DP7" i="25"/>
  <c r="EQ7" i="25"/>
  <c r="EM7" i="25"/>
  <c r="EI7" i="25"/>
  <c r="EE7" i="25"/>
  <c r="EA7" i="25"/>
  <c r="DW7" i="25"/>
  <c r="DS7" i="25"/>
  <c r="DO7" i="25"/>
  <c r="FZ7" i="25"/>
  <c r="FV7" i="25"/>
  <c r="FR7" i="25"/>
  <c r="FN7" i="25"/>
  <c r="FJ7" i="25"/>
  <c r="FF7" i="25"/>
  <c r="FB7" i="25"/>
  <c r="EX7" i="25"/>
  <c r="FY7" i="25"/>
  <c r="FU7" i="25"/>
  <c r="FQ7" i="25"/>
  <c r="FM7" i="25"/>
  <c r="FI7" i="25"/>
  <c r="FE7" i="25"/>
  <c r="FA7" i="25"/>
  <c r="EW7" i="25"/>
  <c r="FX7" i="25"/>
  <c r="FT7" i="25"/>
  <c r="FP7" i="25"/>
  <c r="FL7" i="25"/>
  <c r="FH7" i="25"/>
  <c r="FD7" i="25"/>
  <c r="EZ7" i="25"/>
  <c r="EV7" i="25"/>
  <c r="FW7" i="25"/>
  <c r="FS7" i="25"/>
  <c r="FO7" i="25"/>
  <c r="FK7" i="25"/>
  <c r="FG7" i="25"/>
  <c r="FC7" i="25"/>
  <c r="EY7" i="25"/>
  <c r="EU7" i="25"/>
  <c r="HF7" i="25"/>
  <c r="HB7" i="25"/>
  <c r="GX7" i="25"/>
  <c r="GT7" i="25"/>
  <c r="GP7" i="25"/>
  <c r="GL7" i="25"/>
  <c r="GH7" i="25"/>
  <c r="GD7" i="25"/>
  <c r="HE7" i="25"/>
  <c r="HA7" i="25"/>
  <c r="GW7" i="25"/>
  <c r="GS7" i="25"/>
  <c r="GO7" i="25"/>
  <c r="GK7" i="25"/>
  <c r="GG7" i="25"/>
  <c r="GC7" i="25"/>
  <c r="HD7" i="25"/>
  <c r="GZ7" i="25"/>
  <c r="GV7" i="25"/>
  <c r="GR7" i="25"/>
  <c r="GN7" i="25"/>
  <c r="GJ7" i="25"/>
  <c r="GF7" i="25"/>
  <c r="GB7" i="25"/>
  <c r="HG7" i="25"/>
  <c r="HC7" i="25"/>
  <c r="GY7" i="25"/>
  <c r="GU7" i="25"/>
  <c r="GQ7" i="25"/>
  <c r="GM7" i="25"/>
  <c r="GI7" i="25"/>
  <c r="GE7" i="25"/>
  <c r="FZ6" i="24"/>
  <c r="FV6" i="24"/>
  <c r="FR6" i="24"/>
  <c r="FN6" i="24"/>
  <c r="FJ6" i="24"/>
  <c r="FF6" i="24"/>
  <c r="FB6" i="24"/>
  <c r="EX6" i="24"/>
  <c r="FX6" i="24"/>
  <c r="FP6" i="24"/>
  <c r="FH6" i="24"/>
  <c r="EZ6" i="24"/>
  <c r="FO6" i="24"/>
  <c r="FG6" i="24"/>
  <c r="EY6" i="24"/>
  <c r="FY6" i="24"/>
  <c r="FU6" i="24"/>
  <c r="FQ6" i="24"/>
  <c r="FM6" i="24"/>
  <c r="FI6" i="24"/>
  <c r="FE6" i="24"/>
  <c r="FA6" i="24"/>
  <c r="EW6" i="24"/>
  <c r="FT6" i="24"/>
  <c r="FL6" i="24"/>
  <c r="FD6" i="24"/>
  <c r="EV6" i="24"/>
  <c r="FW6" i="24"/>
  <c r="FS6" i="24"/>
  <c r="FK6" i="24"/>
  <c r="FC6" i="24"/>
  <c r="EU6" i="24"/>
  <c r="HF6" i="24"/>
  <c r="HB6" i="24"/>
  <c r="GX6" i="24"/>
  <c r="GT6" i="24"/>
  <c r="GP6" i="24"/>
  <c r="GL6" i="24"/>
  <c r="GH6" i="24"/>
  <c r="GD6" i="24"/>
  <c r="HD6" i="24"/>
  <c r="GV6" i="24"/>
  <c r="GN6" i="24"/>
  <c r="GF6" i="24"/>
  <c r="HG6" i="24"/>
  <c r="HC6" i="24"/>
  <c r="GU6" i="24"/>
  <c r="GQ6" i="24"/>
  <c r="GI6" i="24"/>
  <c r="HE6" i="24"/>
  <c r="HA6" i="24"/>
  <c r="GW6" i="24"/>
  <c r="GS6" i="24"/>
  <c r="GO6" i="24"/>
  <c r="GK6" i="24"/>
  <c r="GG6" i="24"/>
  <c r="GC6" i="24"/>
  <c r="GZ6" i="24"/>
  <c r="GR6" i="24"/>
  <c r="GJ6" i="24"/>
  <c r="GB6" i="24"/>
  <c r="GY6" i="24"/>
  <c r="GM6" i="24"/>
  <c r="GE6" i="24"/>
  <c r="EP6" i="24"/>
  <c r="EL6" i="24"/>
  <c r="EH6" i="24"/>
  <c r="ED6" i="24"/>
  <c r="DZ6" i="24"/>
  <c r="DV6" i="24"/>
  <c r="DR6" i="24"/>
  <c r="DN6" i="24"/>
  <c r="ER6" i="24"/>
  <c r="EJ6" i="24"/>
  <c r="DX6" i="24"/>
  <c r="DP6" i="24"/>
  <c r="EQ6" i="24"/>
  <c r="EI6" i="24"/>
  <c r="EA6" i="24"/>
  <c r="DS6" i="24"/>
  <c r="ES6" i="24"/>
  <c r="EO6" i="24"/>
  <c r="EK6" i="24"/>
  <c r="EG6" i="24"/>
  <c r="EC6" i="24"/>
  <c r="DY6" i="24"/>
  <c r="DU6" i="24"/>
  <c r="DQ6" i="24"/>
  <c r="EN6" i="24"/>
  <c r="EF6" i="24"/>
  <c r="EB6" i="24"/>
  <c r="DT6" i="24"/>
  <c r="EM6" i="24"/>
  <c r="EE6" i="24"/>
  <c r="DW6" i="24"/>
  <c r="DO6" i="24"/>
  <c r="HF25" i="24"/>
  <c r="HB25" i="24"/>
  <c r="GX25" i="24"/>
  <c r="GT25" i="24"/>
  <c r="GP25" i="24"/>
  <c r="GL25" i="24"/>
  <c r="GH25" i="24"/>
  <c r="GD25" i="24"/>
  <c r="HE24" i="24"/>
  <c r="HA24" i="24"/>
  <c r="GW24" i="24"/>
  <c r="GS24" i="24"/>
  <c r="GO24" i="24"/>
  <c r="GK24" i="24"/>
  <c r="GG24" i="24"/>
  <c r="GC24" i="24"/>
  <c r="HD23" i="24"/>
  <c r="GZ23" i="24"/>
  <c r="GV23" i="24"/>
  <c r="GR23" i="24"/>
  <c r="GN23" i="24"/>
  <c r="GJ23" i="24"/>
  <c r="GF23" i="24"/>
  <c r="GB23" i="24"/>
  <c r="HG22" i="24"/>
  <c r="HC22" i="24"/>
  <c r="GY22" i="24"/>
  <c r="HE25" i="24"/>
  <c r="HA25" i="24"/>
  <c r="GW25" i="24"/>
  <c r="GS25" i="24"/>
  <c r="GO25" i="24"/>
  <c r="GK25" i="24"/>
  <c r="GG25" i="24"/>
  <c r="GC25" i="24"/>
  <c r="HD24" i="24"/>
  <c r="GZ24" i="24"/>
  <c r="GV24" i="24"/>
  <c r="GR24" i="24"/>
  <c r="GN24" i="24"/>
  <c r="GJ24" i="24"/>
  <c r="GF24" i="24"/>
  <c r="GB24" i="24"/>
  <c r="HG23" i="24"/>
  <c r="HC23" i="24"/>
  <c r="GY23" i="24"/>
  <c r="GU23" i="24"/>
  <c r="GQ23" i="24"/>
  <c r="GM23" i="24"/>
  <c r="GI23" i="24"/>
  <c r="GE23" i="24"/>
  <c r="HF22" i="24"/>
  <c r="HB22" i="24"/>
  <c r="GX22" i="24"/>
  <c r="GT22" i="24"/>
  <c r="GP22" i="24"/>
  <c r="GL22" i="24"/>
  <c r="GH22" i="24"/>
  <c r="GD22" i="24"/>
  <c r="HD25" i="24"/>
  <c r="GZ25" i="24"/>
  <c r="GV25" i="24"/>
  <c r="GR25" i="24"/>
  <c r="GN25" i="24"/>
  <c r="GJ25" i="24"/>
  <c r="GF25" i="24"/>
  <c r="GB25" i="24"/>
  <c r="HG24" i="24"/>
  <c r="HC24" i="24"/>
  <c r="GY24" i="24"/>
  <c r="GU24" i="24"/>
  <c r="GQ24" i="24"/>
  <c r="GM24" i="24"/>
  <c r="GI24" i="24"/>
  <c r="GE24" i="24"/>
  <c r="HF23" i="24"/>
  <c r="HB23" i="24"/>
  <c r="GX23" i="24"/>
  <c r="GT23" i="24"/>
  <c r="GP23" i="24"/>
  <c r="GL23" i="24"/>
  <c r="GH23" i="24"/>
  <c r="GD23" i="24"/>
  <c r="HE22" i="24"/>
  <c r="HA22" i="24"/>
  <c r="GW22" i="24"/>
  <c r="GS22" i="24"/>
  <c r="GO22" i="24"/>
  <c r="GK22" i="24"/>
  <c r="GG22" i="24"/>
  <c r="GC22" i="24"/>
  <c r="HG25" i="24"/>
  <c r="GQ25" i="24"/>
  <c r="HB24" i="24"/>
  <c r="GL24" i="24"/>
  <c r="GW23" i="24"/>
  <c r="GG23" i="24"/>
  <c r="GU22" i="24"/>
  <c r="GM22" i="24"/>
  <c r="GE22" i="24"/>
  <c r="HD21" i="24"/>
  <c r="GZ21" i="24"/>
  <c r="GV21" i="24"/>
  <c r="GR21" i="24"/>
  <c r="GN21" i="24"/>
  <c r="GJ21" i="24"/>
  <c r="GF21" i="24"/>
  <c r="GB21" i="24"/>
  <c r="HG20" i="24"/>
  <c r="HC20" i="24"/>
  <c r="GY20" i="24"/>
  <c r="GU20" i="24"/>
  <c r="GQ20" i="24"/>
  <c r="GM20" i="24"/>
  <c r="GI20" i="24"/>
  <c r="GE20" i="24"/>
  <c r="HC25" i="24"/>
  <c r="GM25" i="24"/>
  <c r="GX24" i="24"/>
  <c r="GH24" i="24"/>
  <c r="GS23" i="24"/>
  <c r="GC23" i="24"/>
  <c r="HD22" i="24"/>
  <c r="GR22" i="24"/>
  <c r="GJ22" i="24"/>
  <c r="GB22" i="24"/>
  <c r="GY25" i="24"/>
  <c r="GI25" i="24"/>
  <c r="GT24" i="24"/>
  <c r="GD24" i="24"/>
  <c r="HE23" i="24"/>
  <c r="GO23" i="24"/>
  <c r="GZ22" i="24"/>
  <c r="GQ22" i="24"/>
  <c r="GI22" i="24"/>
  <c r="HF21" i="24"/>
  <c r="HB21" i="24"/>
  <c r="GX21" i="24"/>
  <c r="GT21" i="24"/>
  <c r="GP21" i="24"/>
  <c r="GL21" i="24"/>
  <c r="GH21" i="24"/>
  <c r="GD21" i="24"/>
  <c r="HE20" i="24"/>
  <c r="HA20" i="24"/>
  <c r="GW20" i="24"/>
  <c r="GS20" i="24"/>
  <c r="GO20" i="24"/>
  <c r="GK20" i="24"/>
  <c r="GG20" i="24"/>
  <c r="GC20" i="24"/>
  <c r="GU25" i="24"/>
  <c r="GP24" i="24"/>
  <c r="GK23" i="24"/>
  <c r="GF22" i="24"/>
  <c r="HG21" i="24"/>
  <c r="GY21" i="24"/>
  <c r="GQ21" i="24"/>
  <c r="GI21" i="24"/>
  <c r="GZ20" i="24"/>
  <c r="GR20" i="24"/>
  <c r="GJ20" i="24"/>
  <c r="GB20" i="24"/>
  <c r="HE19" i="24"/>
  <c r="HA19" i="24"/>
  <c r="GW19" i="24"/>
  <c r="GS19" i="24"/>
  <c r="GO19" i="24"/>
  <c r="GK19" i="24"/>
  <c r="GG19" i="24"/>
  <c r="GC19" i="24"/>
  <c r="HD18" i="24"/>
  <c r="GZ18" i="24"/>
  <c r="GV18" i="24"/>
  <c r="GR18" i="24"/>
  <c r="GN18" i="24"/>
  <c r="GJ18" i="24"/>
  <c r="GF18" i="24"/>
  <c r="GB18" i="24"/>
  <c r="GE25" i="24"/>
  <c r="HE21" i="24"/>
  <c r="GW21" i="24"/>
  <c r="GO21" i="24"/>
  <c r="GG21" i="24"/>
  <c r="HF20" i="24"/>
  <c r="GX20" i="24"/>
  <c r="GP20" i="24"/>
  <c r="GH20" i="24"/>
  <c r="HD19" i="24"/>
  <c r="GZ19" i="24"/>
  <c r="GV19" i="24"/>
  <c r="GR19" i="24"/>
  <c r="GN19" i="24"/>
  <c r="GJ19" i="24"/>
  <c r="GF19" i="24"/>
  <c r="GB19" i="24"/>
  <c r="HG18" i="24"/>
  <c r="HC18" i="24"/>
  <c r="GY18" i="24"/>
  <c r="GU18" i="24"/>
  <c r="GQ18" i="24"/>
  <c r="GV22" i="24"/>
  <c r="HC21" i="24"/>
  <c r="GU21" i="24"/>
  <c r="GM21" i="24"/>
  <c r="GE21" i="24"/>
  <c r="HD20" i="24"/>
  <c r="GV20" i="24"/>
  <c r="GN20" i="24"/>
  <c r="GF20" i="24"/>
  <c r="HG19" i="24"/>
  <c r="HC19" i="24"/>
  <c r="GY19" i="24"/>
  <c r="GU19" i="24"/>
  <c r="GQ19" i="24"/>
  <c r="GM19" i="24"/>
  <c r="GI19" i="24"/>
  <c r="GE19" i="24"/>
  <c r="HF18" i="24"/>
  <c r="HB18" i="24"/>
  <c r="GX18" i="24"/>
  <c r="GT18" i="24"/>
  <c r="GP18" i="24"/>
  <c r="GL18" i="24"/>
  <c r="GH18" i="24"/>
  <c r="GD18" i="24"/>
  <c r="GN22" i="24"/>
  <c r="GS21" i="24"/>
  <c r="GD20" i="24"/>
  <c r="HB19" i="24"/>
  <c r="GL19" i="24"/>
  <c r="GW18" i="24"/>
  <c r="GK18" i="24"/>
  <c r="GC18" i="24"/>
  <c r="HE17" i="24"/>
  <c r="HA17" i="24"/>
  <c r="GW17" i="24"/>
  <c r="GS17" i="24"/>
  <c r="GO17" i="24"/>
  <c r="GK17" i="24"/>
  <c r="GG17" i="24"/>
  <c r="GC17" i="24"/>
  <c r="HD16" i="24"/>
  <c r="GZ16" i="24"/>
  <c r="GV16" i="24"/>
  <c r="GR16" i="24"/>
  <c r="GN16" i="24"/>
  <c r="GJ16" i="24"/>
  <c r="GF16" i="24"/>
  <c r="GB16" i="24"/>
  <c r="HG15" i="24"/>
  <c r="HC15" i="24"/>
  <c r="GY15" i="24"/>
  <c r="GU15" i="24"/>
  <c r="GQ15" i="24"/>
  <c r="GM15" i="24"/>
  <c r="GI15" i="24"/>
  <c r="GE15" i="24"/>
  <c r="HF14" i="24"/>
  <c r="HB14" i="24"/>
  <c r="GX14" i="24"/>
  <c r="GT14" i="24"/>
  <c r="GP14" i="24"/>
  <c r="GL14" i="24"/>
  <c r="GH14" i="24"/>
  <c r="GD14" i="24"/>
  <c r="HE13" i="24"/>
  <c r="HA13" i="24"/>
  <c r="GW13" i="24"/>
  <c r="GS13" i="24"/>
  <c r="GO13" i="24"/>
  <c r="GK13" i="24"/>
  <c r="GG13" i="24"/>
  <c r="GC13" i="24"/>
  <c r="HD12" i="24"/>
  <c r="GZ12" i="24"/>
  <c r="GV12" i="24"/>
  <c r="GR12" i="24"/>
  <c r="GN12" i="24"/>
  <c r="GJ12" i="24"/>
  <c r="GF12" i="24"/>
  <c r="GB12" i="24"/>
  <c r="HA23" i="24"/>
  <c r="GK21" i="24"/>
  <c r="HB20" i="24"/>
  <c r="GX19" i="24"/>
  <c r="GH19" i="24"/>
  <c r="GS18" i="24"/>
  <c r="GI18" i="24"/>
  <c r="HD17" i="24"/>
  <c r="GZ17" i="24"/>
  <c r="GV17" i="24"/>
  <c r="GR17" i="24"/>
  <c r="GN17" i="24"/>
  <c r="GJ17" i="24"/>
  <c r="GF17" i="24"/>
  <c r="GB17" i="24"/>
  <c r="HG16" i="24"/>
  <c r="HC16" i="24"/>
  <c r="GY16" i="24"/>
  <c r="GU16" i="24"/>
  <c r="GQ16" i="24"/>
  <c r="GM16" i="24"/>
  <c r="GI16" i="24"/>
  <c r="GE16" i="24"/>
  <c r="HF15" i="24"/>
  <c r="HB15" i="24"/>
  <c r="GX15" i="24"/>
  <c r="GT15" i="24"/>
  <c r="GP15" i="24"/>
  <c r="GL15" i="24"/>
  <c r="GH15" i="24"/>
  <c r="GD15" i="24"/>
  <c r="HE14" i="24"/>
  <c r="HA14" i="24"/>
  <c r="GW14" i="24"/>
  <c r="GS14" i="24"/>
  <c r="GO14" i="24"/>
  <c r="GK14" i="24"/>
  <c r="GG14" i="24"/>
  <c r="GC14" i="24"/>
  <c r="HD13" i="24"/>
  <c r="GZ13" i="24"/>
  <c r="GV13" i="24"/>
  <c r="GR13" i="24"/>
  <c r="GN13" i="24"/>
  <c r="GJ13" i="24"/>
  <c r="GF13" i="24"/>
  <c r="GB13" i="24"/>
  <c r="HG12" i="24"/>
  <c r="HC12" i="24"/>
  <c r="HF24" i="24"/>
  <c r="GC21" i="24"/>
  <c r="GT20" i="24"/>
  <c r="GT19" i="24"/>
  <c r="GD19" i="24"/>
  <c r="HE18" i="24"/>
  <c r="GO18" i="24"/>
  <c r="GG18" i="24"/>
  <c r="HG17" i="24"/>
  <c r="HC17" i="24"/>
  <c r="GY17" i="24"/>
  <c r="GU17" i="24"/>
  <c r="GQ17" i="24"/>
  <c r="GM17" i="24"/>
  <c r="GI17" i="24"/>
  <c r="GE17" i="24"/>
  <c r="HF16" i="24"/>
  <c r="HB16" i="24"/>
  <c r="GX16" i="24"/>
  <c r="GT16" i="24"/>
  <c r="GP16" i="24"/>
  <c r="GL16" i="24"/>
  <c r="GH16" i="24"/>
  <c r="GD16" i="24"/>
  <c r="HE15" i="24"/>
  <c r="HA15" i="24"/>
  <c r="GW15" i="24"/>
  <c r="GS15" i="24"/>
  <c r="GO15" i="24"/>
  <c r="GK15" i="24"/>
  <c r="GG15" i="24"/>
  <c r="GC15" i="24"/>
  <c r="HD14" i="24"/>
  <c r="GZ14" i="24"/>
  <c r="GV14" i="24"/>
  <c r="GR14" i="24"/>
  <c r="GN14" i="24"/>
  <c r="GJ14" i="24"/>
  <c r="GF14" i="24"/>
  <c r="GB14" i="24"/>
  <c r="HG13" i="24"/>
  <c r="HC13" i="24"/>
  <c r="GY13" i="24"/>
  <c r="GU13" i="24"/>
  <c r="GQ13" i="24"/>
  <c r="GM13" i="24"/>
  <c r="GI13" i="24"/>
  <c r="GE13" i="24"/>
  <c r="HF17" i="24"/>
  <c r="GP17" i="24"/>
  <c r="HA16" i="24"/>
  <c r="GK16" i="24"/>
  <c r="GV15" i="24"/>
  <c r="GF15" i="24"/>
  <c r="HC14" i="24"/>
  <c r="GM14" i="24"/>
  <c r="GX13" i="24"/>
  <c r="GH13" i="24"/>
  <c r="HF12" i="24"/>
  <c r="GY12" i="24"/>
  <c r="GT12" i="24"/>
  <c r="GO12" i="24"/>
  <c r="GI12" i="24"/>
  <c r="GD12" i="24"/>
  <c r="HD11" i="24"/>
  <c r="GZ11" i="24"/>
  <c r="GV11" i="24"/>
  <c r="GR11" i="24"/>
  <c r="GN11" i="24"/>
  <c r="GJ11" i="24"/>
  <c r="GF11" i="24"/>
  <c r="GB11" i="24"/>
  <c r="HG10" i="24"/>
  <c r="HC10" i="24"/>
  <c r="GY10" i="24"/>
  <c r="GU10" i="24"/>
  <c r="GQ10" i="24"/>
  <c r="GM10" i="24"/>
  <c r="GI10" i="24"/>
  <c r="GE10" i="24"/>
  <c r="HF9" i="24"/>
  <c r="HB9" i="24"/>
  <c r="GX9" i="24"/>
  <c r="GT9" i="24"/>
  <c r="GP9" i="24"/>
  <c r="GL9" i="24"/>
  <c r="GH9" i="24"/>
  <c r="GD9" i="24"/>
  <c r="HE8" i="24"/>
  <c r="HA8" i="24"/>
  <c r="GW8" i="24"/>
  <c r="GS8" i="24"/>
  <c r="GO8" i="24"/>
  <c r="GK8" i="24"/>
  <c r="GG8" i="24"/>
  <c r="GC8" i="24"/>
  <c r="HD7" i="24"/>
  <c r="GZ7" i="24"/>
  <c r="GV7" i="24"/>
  <c r="GR7" i="24"/>
  <c r="GN7" i="24"/>
  <c r="GJ7" i="24"/>
  <c r="GF7" i="24"/>
  <c r="GB7" i="24"/>
  <c r="HF19" i="24"/>
  <c r="HA18" i="24"/>
  <c r="HB17" i="24"/>
  <c r="GL17" i="24"/>
  <c r="GW16" i="24"/>
  <c r="GG16" i="24"/>
  <c r="GR15" i="24"/>
  <c r="GB15" i="24"/>
  <c r="GY14" i="24"/>
  <c r="GI14" i="24"/>
  <c r="GT13" i="24"/>
  <c r="GD13" i="24"/>
  <c r="HE12" i="24"/>
  <c r="GX12" i="24"/>
  <c r="GS12" i="24"/>
  <c r="GM12" i="24"/>
  <c r="GH12" i="24"/>
  <c r="GC12" i="24"/>
  <c r="HG11" i="24"/>
  <c r="HC11" i="24"/>
  <c r="GY11" i="24"/>
  <c r="GU11" i="24"/>
  <c r="GQ11" i="24"/>
  <c r="GM11" i="24"/>
  <c r="GI11" i="24"/>
  <c r="GE11" i="24"/>
  <c r="HF10" i="24"/>
  <c r="HB10" i="24"/>
  <c r="GX10" i="24"/>
  <c r="GT10" i="24"/>
  <c r="GP10" i="24"/>
  <c r="GL10" i="24"/>
  <c r="GH10" i="24"/>
  <c r="GD10" i="24"/>
  <c r="HE9" i="24"/>
  <c r="HA9" i="24"/>
  <c r="GW9" i="24"/>
  <c r="GS9" i="24"/>
  <c r="GO9" i="24"/>
  <c r="GK9" i="24"/>
  <c r="GG9" i="24"/>
  <c r="GC9" i="24"/>
  <c r="HD8" i="24"/>
  <c r="GZ8" i="24"/>
  <c r="GV8" i="24"/>
  <c r="GR8" i="24"/>
  <c r="GN8" i="24"/>
  <c r="GJ8" i="24"/>
  <c r="GF8" i="24"/>
  <c r="GB8" i="24"/>
  <c r="HG7" i="24"/>
  <c r="HC7" i="24"/>
  <c r="GY7" i="24"/>
  <c r="GU7" i="24"/>
  <c r="HA21" i="24"/>
  <c r="GP19" i="24"/>
  <c r="GM18" i="24"/>
  <c r="GX17" i="24"/>
  <c r="GH17" i="24"/>
  <c r="GS16" i="24"/>
  <c r="GC16" i="24"/>
  <c r="HD15" i="24"/>
  <c r="GN15" i="24"/>
  <c r="GU14" i="24"/>
  <c r="GE14" i="24"/>
  <c r="HF13" i="24"/>
  <c r="GP13" i="24"/>
  <c r="HB12" i="24"/>
  <c r="GW12" i="24"/>
  <c r="GQ12" i="24"/>
  <c r="GL12" i="24"/>
  <c r="GG12" i="24"/>
  <c r="HF11" i="24"/>
  <c r="HB11" i="24"/>
  <c r="GX11" i="24"/>
  <c r="GT11" i="24"/>
  <c r="GP11" i="24"/>
  <c r="GL11" i="24"/>
  <c r="GH11" i="24"/>
  <c r="GD11" i="24"/>
  <c r="HE10" i="24"/>
  <c r="HA10" i="24"/>
  <c r="GW10" i="24"/>
  <c r="GS10" i="24"/>
  <c r="GO10" i="24"/>
  <c r="GK10" i="24"/>
  <c r="GG10" i="24"/>
  <c r="GC10" i="24"/>
  <c r="HD9" i="24"/>
  <c r="GZ9" i="24"/>
  <c r="GV9" i="24"/>
  <c r="GR9" i="24"/>
  <c r="GN9" i="24"/>
  <c r="GJ9" i="24"/>
  <c r="GF9" i="24"/>
  <c r="GB9" i="24"/>
  <c r="HG8" i="24"/>
  <c r="HC8" i="24"/>
  <c r="GY8" i="24"/>
  <c r="GU8" i="24"/>
  <c r="GQ8" i="24"/>
  <c r="GM8" i="24"/>
  <c r="GI8" i="24"/>
  <c r="GE8" i="24"/>
  <c r="GD17" i="24"/>
  <c r="GU12" i="24"/>
  <c r="HA11" i="24"/>
  <c r="GK11" i="24"/>
  <c r="GV10" i="24"/>
  <c r="GF10" i="24"/>
  <c r="HC9" i="24"/>
  <c r="GM9" i="24"/>
  <c r="GX8" i="24"/>
  <c r="GH8" i="24"/>
  <c r="HA7" i="24"/>
  <c r="GS7" i="24"/>
  <c r="GM7" i="24"/>
  <c r="GH7" i="24"/>
  <c r="GC7" i="24"/>
  <c r="GT17" i="24"/>
  <c r="HA12" i="24"/>
  <c r="GO11" i="24"/>
  <c r="GJ10" i="24"/>
  <c r="HG9" i="24"/>
  <c r="HB8" i="24"/>
  <c r="GO7" i="24"/>
  <c r="GE18" i="24"/>
  <c r="HG14" i="24"/>
  <c r="HB13" i="24"/>
  <c r="GP12" i="24"/>
  <c r="GW11" i="24"/>
  <c r="GG11" i="24"/>
  <c r="GR10" i="24"/>
  <c r="GB10" i="24"/>
  <c r="GY9" i="24"/>
  <c r="GI9" i="24"/>
  <c r="GT8" i="24"/>
  <c r="GD8" i="24"/>
  <c r="HF7" i="24"/>
  <c r="GX7" i="24"/>
  <c r="GQ7" i="24"/>
  <c r="GL7" i="24"/>
  <c r="GG7" i="24"/>
  <c r="GE12" i="24"/>
  <c r="GZ10" i="24"/>
  <c r="GQ9" i="24"/>
  <c r="GL8" i="24"/>
  <c r="HB7" i="24"/>
  <c r="GT7" i="24"/>
  <c r="GI7" i="24"/>
  <c r="HE16" i="24"/>
  <c r="GZ15" i="24"/>
  <c r="GQ14" i="24"/>
  <c r="GL13" i="24"/>
  <c r="GK12" i="24"/>
  <c r="GS11" i="24"/>
  <c r="GC11" i="24"/>
  <c r="HD10" i="24"/>
  <c r="GN10" i="24"/>
  <c r="GU9" i="24"/>
  <c r="GE9" i="24"/>
  <c r="HF8" i="24"/>
  <c r="GP8" i="24"/>
  <c r="HE7" i="24"/>
  <c r="GW7" i="24"/>
  <c r="GP7" i="24"/>
  <c r="GK7" i="24"/>
  <c r="GE7" i="24"/>
  <c r="GL20" i="24"/>
  <c r="GO16" i="24"/>
  <c r="GJ15" i="24"/>
  <c r="HE11" i="24"/>
  <c r="GD7" i="24"/>
  <c r="FZ25" i="24"/>
  <c r="FV25" i="24"/>
  <c r="FR25" i="24"/>
  <c r="FN25" i="24"/>
  <c r="FJ25" i="24"/>
  <c r="FF25" i="24"/>
  <c r="FB25" i="24"/>
  <c r="EX25" i="24"/>
  <c r="FY24" i="24"/>
  <c r="FU24" i="24"/>
  <c r="FQ24" i="24"/>
  <c r="FM24" i="24"/>
  <c r="FI24" i="24"/>
  <c r="FE24" i="24"/>
  <c r="FA24" i="24"/>
  <c r="EW24" i="24"/>
  <c r="FX23" i="24"/>
  <c r="FT23" i="24"/>
  <c r="FP23" i="24"/>
  <c r="FL23" i="24"/>
  <c r="FH23" i="24"/>
  <c r="FD23" i="24"/>
  <c r="EZ23" i="24"/>
  <c r="EV23" i="24"/>
  <c r="FY25" i="24"/>
  <c r="FU25" i="24"/>
  <c r="FQ25" i="24"/>
  <c r="FM25" i="24"/>
  <c r="FI25" i="24"/>
  <c r="FE25" i="24"/>
  <c r="FA25" i="24"/>
  <c r="EW25" i="24"/>
  <c r="FX24" i="24"/>
  <c r="FT24" i="24"/>
  <c r="FP24" i="24"/>
  <c r="FL24" i="24"/>
  <c r="FH24" i="24"/>
  <c r="FD24" i="24"/>
  <c r="EZ24" i="24"/>
  <c r="EV24" i="24"/>
  <c r="FW23" i="24"/>
  <c r="FS23" i="24"/>
  <c r="FO23" i="24"/>
  <c r="FK23" i="24"/>
  <c r="FG23" i="24"/>
  <c r="FC23" i="24"/>
  <c r="EY23" i="24"/>
  <c r="EU23" i="24"/>
  <c r="FX25" i="24"/>
  <c r="FT25" i="24"/>
  <c r="FP25" i="24"/>
  <c r="FL25" i="24"/>
  <c r="FH25" i="24"/>
  <c r="FD25" i="24"/>
  <c r="EZ25" i="24"/>
  <c r="EV25" i="24"/>
  <c r="FW24" i="24"/>
  <c r="FS24" i="24"/>
  <c r="FO24" i="24"/>
  <c r="FK24" i="24"/>
  <c r="FG24" i="24"/>
  <c r="FC24" i="24"/>
  <c r="EY24" i="24"/>
  <c r="EU24" i="24"/>
  <c r="FZ23" i="24"/>
  <c r="FV23" i="24"/>
  <c r="FR23" i="24"/>
  <c r="FN23" i="24"/>
  <c r="FJ23" i="24"/>
  <c r="FF23" i="24"/>
  <c r="FB23" i="24"/>
  <c r="EX23" i="24"/>
  <c r="FK25" i="24"/>
  <c r="EU25" i="24"/>
  <c r="FV24" i="24"/>
  <c r="FF24" i="24"/>
  <c r="FQ23" i="24"/>
  <c r="FA23" i="24"/>
  <c r="FY22" i="24"/>
  <c r="FU22" i="24"/>
  <c r="FQ22" i="24"/>
  <c r="FM22" i="24"/>
  <c r="FI22" i="24"/>
  <c r="FE22" i="24"/>
  <c r="FA22" i="24"/>
  <c r="EW22" i="24"/>
  <c r="FX21" i="24"/>
  <c r="FT21" i="24"/>
  <c r="FP21" i="24"/>
  <c r="FL21" i="24"/>
  <c r="FH21" i="24"/>
  <c r="FD21" i="24"/>
  <c r="EZ21" i="24"/>
  <c r="EV21" i="24"/>
  <c r="FW20" i="24"/>
  <c r="FS20" i="24"/>
  <c r="FO20" i="24"/>
  <c r="FK20" i="24"/>
  <c r="FG20" i="24"/>
  <c r="FC20" i="24"/>
  <c r="EY20" i="24"/>
  <c r="EU20" i="24"/>
  <c r="FW25" i="24"/>
  <c r="FG25" i="24"/>
  <c r="FR24" i="24"/>
  <c r="FB24" i="24"/>
  <c r="FM23" i="24"/>
  <c r="EW23" i="24"/>
  <c r="FX22" i="24"/>
  <c r="FT22" i="24"/>
  <c r="FP22" i="24"/>
  <c r="FL22" i="24"/>
  <c r="FH22" i="24"/>
  <c r="FD22" i="24"/>
  <c r="EZ22" i="24"/>
  <c r="EV22" i="24"/>
  <c r="FS25" i="24"/>
  <c r="FC25" i="24"/>
  <c r="FN24" i="24"/>
  <c r="EX24" i="24"/>
  <c r="FY23" i="24"/>
  <c r="FI23" i="24"/>
  <c r="FW22" i="24"/>
  <c r="FS22" i="24"/>
  <c r="FO22" i="24"/>
  <c r="FK22" i="24"/>
  <c r="FG22" i="24"/>
  <c r="FC22" i="24"/>
  <c r="EY22" i="24"/>
  <c r="EU22" i="24"/>
  <c r="FZ21" i="24"/>
  <c r="FV21" i="24"/>
  <c r="FR21" i="24"/>
  <c r="FN21" i="24"/>
  <c r="FJ21" i="24"/>
  <c r="FF21" i="24"/>
  <c r="FB21" i="24"/>
  <c r="EX21" i="24"/>
  <c r="FY20" i="24"/>
  <c r="FU20" i="24"/>
  <c r="FQ20" i="24"/>
  <c r="FM20" i="24"/>
  <c r="FI20" i="24"/>
  <c r="FE20" i="24"/>
  <c r="FA20" i="24"/>
  <c r="EW20" i="24"/>
  <c r="FN22" i="24"/>
  <c r="EX22" i="24"/>
  <c r="FS21" i="24"/>
  <c r="FK21" i="24"/>
  <c r="FC21" i="24"/>
  <c r="EU21" i="24"/>
  <c r="FT20" i="24"/>
  <c r="FL20" i="24"/>
  <c r="FD20" i="24"/>
  <c r="EV20" i="24"/>
  <c r="FY19" i="24"/>
  <c r="FU19" i="24"/>
  <c r="FQ19" i="24"/>
  <c r="FM19" i="24"/>
  <c r="FI19" i="24"/>
  <c r="FE19" i="24"/>
  <c r="FA19" i="24"/>
  <c r="EW19" i="24"/>
  <c r="FX18" i="24"/>
  <c r="FT18" i="24"/>
  <c r="FP18" i="24"/>
  <c r="FL18" i="24"/>
  <c r="FH18" i="24"/>
  <c r="FD18" i="24"/>
  <c r="EZ18" i="24"/>
  <c r="EV18" i="24"/>
  <c r="FZ24" i="24"/>
  <c r="FU23" i="24"/>
  <c r="FZ22" i="24"/>
  <c r="FJ22" i="24"/>
  <c r="FY21" i="24"/>
  <c r="FQ21" i="24"/>
  <c r="FI21" i="24"/>
  <c r="FA21" i="24"/>
  <c r="FZ20" i="24"/>
  <c r="FR20" i="24"/>
  <c r="FJ20" i="24"/>
  <c r="FB20" i="24"/>
  <c r="FX19" i="24"/>
  <c r="FT19" i="24"/>
  <c r="FP19" i="24"/>
  <c r="FL19" i="24"/>
  <c r="FH19" i="24"/>
  <c r="FD19" i="24"/>
  <c r="EZ19" i="24"/>
  <c r="EV19" i="24"/>
  <c r="FO25" i="24"/>
  <c r="FJ24" i="24"/>
  <c r="FE23" i="24"/>
  <c r="FV22" i="24"/>
  <c r="FF22" i="24"/>
  <c r="FW21" i="24"/>
  <c r="FO21" i="24"/>
  <c r="FG21" i="24"/>
  <c r="EY21" i="24"/>
  <c r="FX20" i="24"/>
  <c r="FP20" i="24"/>
  <c r="FH20" i="24"/>
  <c r="EZ20" i="24"/>
  <c r="FW19" i="24"/>
  <c r="FS19" i="24"/>
  <c r="FO19" i="24"/>
  <c r="FK19" i="24"/>
  <c r="FG19" i="24"/>
  <c r="FC19" i="24"/>
  <c r="EY19" i="24"/>
  <c r="EU19" i="24"/>
  <c r="FZ18" i="24"/>
  <c r="EY25" i="24"/>
  <c r="FM21" i="24"/>
  <c r="EX20" i="24"/>
  <c r="FV19" i="24"/>
  <c r="FF19" i="24"/>
  <c r="FV18" i="24"/>
  <c r="FQ18" i="24"/>
  <c r="FK18" i="24"/>
  <c r="FF18" i="24"/>
  <c r="FA18" i="24"/>
  <c r="EU18" i="24"/>
  <c r="FY17" i="24"/>
  <c r="FU17" i="24"/>
  <c r="FQ17" i="24"/>
  <c r="FM17" i="24"/>
  <c r="FI17" i="24"/>
  <c r="FE17" i="24"/>
  <c r="FA17" i="24"/>
  <c r="EW17" i="24"/>
  <c r="FX16" i="24"/>
  <c r="FT16" i="24"/>
  <c r="FP16" i="24"/>
  <c r="FL16" i="24"/>
  <c r="FH16" i="24"/>
  <c r="FD16" i="24"/>
  <c r="EZ16" i="24"/>
  <c r="EV16" i="24"/>
  <c r="FW15" i="24"/>
  <c r="FS15" i="24"/>
  <c r="FO15" i="24"/>
  <c r="FK15" i="24"/>
  <c r="FG15" i="24"/>
  <c r="FC15" i="24"/>
  <c r="EY15" i="24"/>
  <c r="EU15" i="24"/>
  <c r="FZ14" i="24"/>
  <c r="FV14" i="24"/>
  <c r="FR14" i="24"/>
  <c r="FN14" i="24"/>
  <c r="FJ14" i="24"/>
  <c r="FF14" i="24"/>
  <c r="FB14" i="24"/>
  <c r="EX14" i="24"/>
  <c r="FY13" i="24"/>
  <c r="FU13" i="24"/>
  <c r="FQ13" i="24"/>
  <c r="FM13" i="24"/>
  <c r="FI13" i="24"/>
  <c r="FE13" i="24"/>
  <c r="FA13" i="24"/>
  <c r="EW13" i="24"/>
  <c r="FR22" i="24"/>
  <c r="FE21" i="24"/>
  <c r="FV20" i="24"/>
  <c r="FR19" i="24"/>
  <c r="FB19" i="24"/>
  <c r="FU18" i="24"/>
  <c r="FO18" i="24"/>
  <c r="FJ18" i="24"/>
  <c r="FE18" i="24"/>
  <c r="EY18" i="24"/>
  <c r="FX17" i="24"/>
  <c r="FT17" i="24"/>
  <c r="FP17" i="24"/>
  <c r="FL17" i="24"/>
  <c r="FH17" i="24"/>
  <c r="FD17" i="24"/>
  <c r="EZ17" i="24"/>
  <c r="EV17" i="24"/>
  <c r="FW16" i="24"/>
  <c r="FS16" i="24"/>
  <c r="FO16" i="24"/>
  <c r="FK16" i="24"/>
  <c r="FG16" i="24"/>
  <c r="FC16" i="24"/>
  <c r="EY16" i="24"/>
  <c r="EU16" i="24"/>
  <c r="FZ15" i="24"/>
  <c r="FV15" i="24"/>
  <c r="FR15" i="24"/>
  <c r="FN15" i="24"/>
  <c r="FJ15" i="24"/>
  <c r="FF15" i="24"/>
  <c r="FB15" i="24"/>
  <c r="EX15" i="24"/>
  <c r="FY14" i="24"/>
  <c r="FU14" i="24"/>
  <c r="FQ14" i="24"/>
  <c r="FM14" i="24"/>
  <c r="FI14" i="24"/>
  <c r="FE14" i="24"/>
  <c r="FA14" i="24"/>
  <c r="EW14" i="24"/>
  <c r="FX13" i="24"/>
  <c r="FT13" i="24"/>
  <c r="FP13" i="24"/>
  <c r="FL13" i="24"/>
  <c r="FH13" i="24"/>
  <c r="FD13" i="24"/>
  <c r="EZ13" i="24"/>
  <c r="EV13" i="24"/>
  <c r="FB22" i="24"/>
  <c r="EW21" i="24"/>
  <c r="FN20" i="24"/>
  <c r="FN19" i="24"/>
  <c r="EX19" i="24"/>
  <c r="FY18" i="24"/>
  <c r="FS18" i="24"/>
  <c r="FN18" i="24"/>
  <c r="FI18" i="24"/>
  <c r="FC18" i="24"/>
  <c r="EX18" i="24"/>
  <c r="FW17" i="24"/>
  <c r="FS17" i="24"/>
  <c r="FO17" i="24"/>
  <c r="FK17" i="24"/>
  <c r="FG17" i="24"/>
  <c r="FC17" i="24"/>
  <c r="EY17" i="24"/>
  <c r="EU17" i="24"/>
  <c r="FZ16" i="24"/>
  <c r="FV16" i="24"/>
  <c r="FR16" i="24"/>
  <c r="FN16" i="24"/>
  <c r="FJ16" i="24"/>
  <c r="FF16" i="24"/>
  <c r="FB16" i="24"/>
  <c r="EX16" i="24"/>
  <c r="FY15" i="24"/>
  <c r="FU15" i="24"/>
  <c r="FQ15" i="24"/>
  <c r="FM15" i="24"/>
  <c r="FI15" i="24"/>
  <c r="FE15" i="24"/>
  <c r="FA15" i="24"/>
  <c r="EW15" i="24"/>
  <c r="FX14" i="24"/>
  <c r="FT14" i="24"/>
  <c r="FP14" i="24"/>
  <c r="FL14" i="24"/>
  <c r="FH14" i="24"/>
  <c r="FD14" i="24"/>
  <c r="EZ14" i="24"/>
  <c r="EV14" i="24"/>
  <c r="FW13" i="24"/>
  <c r="FS13" i="24"/>
  <c r="FO13" i="24"/>
  <c r="FK13" i="24"/>
  <c r="FG13" i="24"/>
  <c r="FC13" i="24"/>
  <c r="EY13" i="24"/>
  <c r="EU13" i="24"/>
  <c r="FF20" i="24"/>
  <c r="FJ19" i="24"/>
  <c r="FW18" i="24"/>
  <c r="FB18" i="24"/>
  <c r="FZ17" i="24"/>
  <c r="FJ17" i="24"/>
  <c r="FU16" i="24"/>
  <c r="FE16" i="24"/>
  <c r="FP15" i="24"/>
  <c r="EZ15" i="24"/>
  <c r="FW14" i="24"/>
  <c r="FG14" i="24"/>
  <c r="FR13" i="24"/>
  <c r="FB13" i="24"/>
  <c r="FY12" i="24"/>
  <c r="FU12" i="24"/>
  <c r="FQ12" i="24"/>
  <c r="FM12" i="24"/>
  <c r="FI12" i="24"/>
  <c r="FE12" i="24"/>
  <c r="FA12" i="24"/>
  <c r="EW12" i="24"/>
  <c r="FX11" i="24"/>
  <c r="FT11" i="24"/>
  <c r="FP11" i="24"/>
  <c r="FL11" i="24"/>
  <c r="FH11" i="24"/>
  <c r="FD11" i="24"/>
  <c r="EZ11" i="24"/>
  <c r="EV11" i="24"/>
  <c r="FW10" i="24"/>
  <c r="FS10" i="24"/>
  <c r="FO10" i="24"/>
  <c r="FK10" i="24"/>
  <c r="FG10" i="24"/>
  <c r="FC10" i="24"/>
  <c r="EY10" i="24"/>
  <c r="EU10" i="24"/>
  <c r="FZ9" i="24"/>
  <c r="FV9" i="24"/>
  <c r="FR9" i="24"/>
  <c r="FN9" i="24"/>
  <c r="FJ9" i="24"/>
  <c r="FF9" i="24"/>
  <c r="FB9" i="24"/>
  <c r="EX9" i="24"/>
  <c r="FY8" i="24"/>
  <c r="FU8" i="24"/>
  <c r="FQ8" i="24"/>
  <c r="FM8" i="24"/>
  <c r="FI8" i="24"/>
  <c r="FE8" i="24"/>
  <c r="FA8" i="24"/>
  <c r="EW8" i="24"/>
  <c r="FX7" i="24"/>
  <c r="FT7" i="24"/>
  <c r="FP7" i="24"/>
  <c r="FL7" i="24"/>
  <c r="FR18" i="24"/>
  <c r="EW18" i="24"/>
  <c r="FV17" i="24"/>
  <c r="FF17" i="24"/>
  <c r="FQ16" i="24"/>
  <c r="FA16" i="24"/>
  <c r="FL15" i="24"/>
  <c r="EV15" i="24"/>
  <c r="FS14" i="24"/>
  <c r="FC14" i="24"/>
  <c r="FN13" i="24"/>
  <c r="EX13" i="24"/>
  <c r="FX12" i="24"/>
  <c r="FT12" i="24"/>
  <c r="FP12" i="24"/>
  <c r="FL12" i="24"/>
  <c r="FH12" i="24"/>
  <c r="FD12" i="24"/>
  <c r="EZ12" i="24"/>
  <c r="EV12" i="24"/>
  <c r="FW11" i="24"/>
  <c r="FS11" i="24"/>
  <c r="FO11" i="24"/>
  <c r="FK11" i="24"/>
  <c r="FG11" i="24"/>
  <c r="FC11" i="24"/>
  <c r="EY11" i="24"/>
  <c r="EU11" i="24"/>
  <c r="FZ10" i="24"/>
  <c r="FV10" i="24"/>
  <c r="FR10" i="24"/>
  <c r="FN10" i="24"/>
  <c r="FJ10" i="24"/>
  <c r="FF10" i="24"/>
  <c r="FB10" i="24"/>
  <c r="EX10" i="24"/>
  <c r="FY9" i="24"/>
  <c r="FU9" i="24"/>
  <c r="FQ9" i="24"/>
  <c r="FM9" i="24"/>
  <c r="FI9" i="24"/>
  <c r="FE9" i="24"/>
  <c r="FA9" i="24"/>
  <c r="EW9" i="24"/>
  <c r="FX8" i="24"/>
  <c r="FT8" i="24"/>
  <c r="FP8" i="24"/>
  <c r="FL8" i="24"/>
  <c r="FH8" i="24"/>
  <c r="FD8" i="24"/>
  <c r="EZ8" i="24"/>
  <c r="EV8" i="24"/>
  <c r="FM18" i="24"/>
  <c r="FR17" i="24"/>
  <c r="FB17" i="24"/>
  <c r="FM16" i="24"/>
  <c r="EW16" i="24"/>
  <c r="FX15" i="24"/>
  <c r="FH15" i="24"/>
  <c r="FO14" i="24"/>
  <c r="EY14" i="24"/>
  <c r="FZ13" i="24"/>
  <c r="FJ13" i="24"/>
  <c r="FW12" i="24"/>
  <c r="FS12" i="24"/>
  <c r="FO12" i="24"/>
  <c r="FK12" i="24"/>
  <c r="FG12" i="24"/>
  <c r="FC12" i="24"/>
  <c r="EY12" i="24"/>
  <c r="EU12" i="24"/>
  <c r="FZ11" i="24"/>
  <c r="FV11" i="24"/>
  <c r="FR11" i="24"/>
  <c r="FN11" i="24"/>
  <c r="FJ11" i="24"/>
  <c r="FF11" i="24"/>
  <c r="FB11" i="24"/>
  <c r="EX11" i="24"/>
  <c r="FY10" i="24"/>
  <c r="FU10" i="24"/>
  <c r="FQ10" i="24"/>
  <c r="FM10" i="24"/>
  <c r="FI10" i="24"/>
  <c r="FE10" i="24"/>
  <c r="FA10" i="24"/>
  <c r="EW10" i="24"/>
  <c r="FX9" i="24"/>
  <c r="FT9" i="24"/>
  <c r="FP9" i="24"/>
  <c r="FL9" i="24"/>
  <c r="FH9" i="24"/>
  <c r="FD9" i="24"/>
  <c r="EZ9" i="24"/>
  <c r="EV9" i="24"/>
  <c r="FW8" i="24"/>
  <c r="FS8" i="24"/>
  <c r="FO8" i="24"/>
  <c r="FK8" i="24"/>
  <c r="FG8" i="24"/>
  <c r="FC8" i="24"/>
  <c r="EY8" i="24"/>
  <c r="EU8" i="24"/>
  <c r="FU21" i="24"/>
  <c r="FY16" i="24"/>
  <c r="FT15" i="24"/>
  <c r="FK14" i="24"/>
  <c r="FF13" i="24"/>
  <c r="FZ12" i="24"/>
  <c r="FJ12" i="24"/>
  <c r="FU11" i="24"/>
  <c r="FE11" i="24"/>
  <c r="FP10" i="24"/>
  <c r="EZ10" i="24"/>
  <c r="FW9" i="24"/>
  <c r="FG9" i="24"/>
  <c r="FR8" i="24"/>
  <c r="FB8" i="24"/>
  <c r="FW7" i="24"/>
  <c r="FR7" i="24"/>
  <c r="FM7" i="24"/>
  <c r="FH7" i="24"/>
  <c r="FD7" i="24"/>
  <c r="EZ7" i="24"/>
  <c r="EV7" i="24"/>
  <c r="FV13" i="24"/>
  <c r="EX12" i="24"/>
  <c r="FI11" i="24"/>
  <c r="FD10" i="24"/>
  <c r="FK9" i="24"/>
  <c r="FF8" i="24"/>
  <c r="FY7" i="24"/>
  <c r="FI7" i="24"/>
  <c r="EW7" i="24"/>
  <c r="FN17" i="24"/>
  <c r="FI16" i="24"/>
  <c r="FD15" i="24"/>
  <c r="EU14" i="24"/>
  <c r="FV12" i="24"/>
  <c r="FF12" i="24"/>
  <c r="FQ11" i="24"/>
  <c r="FA11" i="24"/>
  <c r="FL10" i="24"/>
  <c r="EV10" i="24"/>
  <c r="FS9" i="24"/>
  <c r="FC9" i="24"/>
  <c r="FN8" i="24"/>
  <c r="EX8" i="24"/>
  <c r="FV7" i="24"/>
  <c r="FQ7" i="24"/>
  <c r="FK7" i="24"/>
  <c r="FG7" i="24"/>
  <c r="FC7" i="24"/>
  <c r="EY7" i="24"/>
  <c r="EU7" i="24"/>
  <c r="FY11" i="24"/>
  <c r="EU9" i="24"/>
  <c r="FN7" i="24"/>
  <c r="FA7" i="24"/>
  <c r="FZ19" i="24"/>
  <c r="FG18" i="24"/>
  <c r="EX17" i="24"/>
  <c r="FR12" i="24"/>
  <c r="FB12" i="24"/>
  <c r="FM11" i="24"/>
  <c r="EW11" i="24"/>
  <c r="FX10" i="24"/>
  <c r="FH10" i="24"/>
  <c r="FO9" i="24"/>
  <c r="EY9" i="24"/>
  <c r="FZ8" i="24"/>
  <c r="FJ8" i="24"/>
  <c r="FZ7" i="24"/>
  <c r="FU7" i="24"/>
  <c r="FO7" i="24"/>
  <c r="FJ7" i="24"/>
  <c r="FF7" i="24"/>
  <c r="FB7" i="24"/>
  <c r="EX7" i="24"/>
  <c r="FN12" i="24"/>
  <c r="FT10" i="24"/>
  <c r="FV8" i="24"/>
  <c r="FS7" i="24"/>
  <c r="FE7" i="24"/>
  <c r="EP25" i="24"/>
  <c r="EL25" i="24"/>
  <c r="EH25" i="24"/>
  <c r="ED25" i="24"/>
  <c r="DZ25" i="24"/>
  <c r="DV25" i="24"/>
  <c r="DR25" i="24"/>
  <c r="DN25" i="24"/>
  <c r="ES24" i="24"/>
  <c r="EO24" i="24"/>
  <c r="EK24" i="24"/>
  <c r="EG24" i="24"/>
  <c r="EC24" i="24"/>
  <c r="DY24" i="24"/>
  <c r="DU24" i="24"/>
  <c r="DQ24" i="24"/>
  <c r="ER23" i="24"/>
  <c r="EN23" i="24"/>
  <c r="EJ23" i="24"/>
  <c r="EF23" i="24"/>
  <c r="EB23" i="24"/>
  <c r="DX23" i="24"/>
  <c r="DT23" i="24"/>
  <c r="DP23" i="24"/>
  <c r="ES25" i="24"/>
  <c r="EO25" i="24"/>
  <c r="EK25" i="24"/>
  <c r="EG25" i="24"/>
  <c r="EC25" i="24"/>
  <c r="DY25" i="24"/>
  <c r="DU25" i="24"/>
  <c r="DQ25" i="24"/>
  <c r="ER24" i="24"/>
  <c r="EN24" i="24"/>
  <c r="EJ24" i="24"/>
  <c r="EF24" i="24"/>
  <c r="EB24" i="24"/>
  <c r="DX24" i="24"/>
  <c r="DT24" i="24"/>
  <c r="DP24" i="24"/>
  <c r="EQ23" i="24"/>
  <c r="EM23" i="24"/>
  <c r="EI23" i="24"/>
  <c r="EE23" i="24"/>
  <c r="EA23" i="24"/>
  <c r="DW23" i="24"/>
  <c r="DS23" i="24"/>
  <c r="DO23" i="24"/>
  <c r="ER25" i="24"/>
  <c r="EN25" i="24"/>
  <c r="EJ25" i="24"/>
  <c r="EF25" i="24"/>
  <c r="EB25" i="24"/>
  <c r="DX25" i="24"/>
  <c r="DT25" i="24"/>
  <c r="DP25" i="24"/>
  <c r="EQ24" i="24"/>
  <c r="EM24" i="24"/>
  <c r="EI24" i="24"/>
  <c r="EE24" i="24"/>
  <c r="EA24" i="24"/>
  <c r="DW24" i="24"/>
  <c r="DS24" i="24"/>
  <c r="DO24" i="24"/>
  <c r="EP23" i="24"/>
  <c r="EL23" i="24"/>
  <c r="EH23" i="24"/>
  <c r="ED23" i="24"/>
  <c r="DZ23" i="24"/>
  <c r="DV23" i="24"/>
  <c r="DR23" i="24"/>
  <c r="DN23" i="24"/>
  <c r="EE25" i="24"/>
  <c r="DO25" i="24"/>
  <c r="EP24" i="24"/>
  <c r="DZ24" i="24"/>
  <c r="EK23" i="24"/>
  <c r="DU23" i="24"/>
  <c r="ES22" i="24"/>
  <c r="EO22" i="24"/>
  <c r="EK22" i="24"/>
  <c r="EG22" i="24"/>
  <c r="EC22" i="24"/>
  <c r="DY22" i="24"/>
  <c r="DU22" i="24"/>
  <c r="DQ22" i="24"/>
  <c r="ER21" i="24"/>
  <c r="EN21" i="24"/>
  <c r="EJ21" i="24"/>
  <c r="EF21" i="24"/>
  <c r="EB21" i="24"/>
  <c r="DX21" i="24"/>
  <c r="DT21" i="24"/>
  <c r="DP21" i="24"/>
  <c r="EQ20" i="24"/>
  <c r="EQ25" i="24"/>
  <c r="EA25" i="24"/>
  <c r="EL24" i="24"/>
  <c r="DV24" i="24"/>
  <c r="EG23" i="24"/>
  <c r="DQ23" i="24"/>
  <c r="ER22" i="24"/>
  <c r="EN22" i="24"/>
  <c r="EJ22" i="24"/>
  <c r="EF22" i="24"/>
  <c r="EB22" i="24"/>
  <c r="DX22" i="24"/>
  <c r="DT22" i="24"/>
  <c r="DP22" i="24"/>
  <c r="EM25" i="24"/>
  <c r="DW25" i="24"/>
  <c r="EH24" i="24"/>
  <c r="DR24" i="24"/>
  <c r="ES23" i="24"/>
  <c r="EC23" i="24"/>
  <c r="EQ22" i="24"/>
  <c r="EM22" i="24"/>
  <c r="EI22" i="24"/>
  <c r="EE22" i="24"/>
  <c r="EA22" i="24"/>
  <c r="DW22" i="24"/>
  <c r="DS22" i="24"/>
  <c r="DO22" i="24"/>
  <c r="EP21" i="24"/>
  <c r="EL21" i="24"/>
  <c r="EH21" i="24"/>
  <c r="ED21" i="24"/>
  <c r="DZ21" i="24"/>
  <c r="DV21" i="24"/>
  <c r="DR21" i="24"/>
  <c r="DN21" i="24"/>
  <c r="EI25" i="24"/>
  <c r="ED24" i="24"/>
  <c r="DY23" i="24"/>
  <c r="EH22" i="24"/>
  <c r="DR22" i="24"/>
  <c r="EM21" i="24"/>
  <c r="EE21" i="24"/>
  <c r="DW21" i="24"/>
  <c r="DO21" i="24"/>
  <c r="EP20" i="24"/>
  <c r="EL20" i="24"/>
  <c r="EH20" i="24"/>
  <c r="ED20" i="24"/>
  <c r="DZ20" i="24"/>
  <c r="DV20" i="24"/>
  <c r="DR20" i="24"/>
  <c r="DN20" i="24"/>
  <c r="ES19" i="24"/>
  <c r="EO19" i="24"/>
  <c r="EK19" i="24"/>
  <c r="EG19" i="24"/>
  <c r="EC19" i="24"/>
  <c r="DY19" i="24"/>
  <c r="DU19" i="24"/>
  <c r="DQ19" i="24"/>
  <c r="ER18" i="24"/>
  <c r="DS25" i="24"/>
  <c r="DN24" i="24"/>
  <c r="ED22" i="24"/>
  <c r="DN22" i="24"/>
  <c r="ES21" i="24"/>
  <c r="EK21" i="24"/>
  <c r="EC21" i="24"/>
  <c r="DU21" i="24"/>
  <c r="EO20" i="24"/>
  <c r="EK20" i="24"/>
  <c r="EG20" i="24"/>
  <c r="EC20" i="24"/>
  <c r="DY20" i="24"/>
  <c r="DU20" i="24"/>
  <c r="DQ20" i="24"/>
  <c r="ER19" i="24"/>
  <c r="EN19" i="24"/>
  <c r="EJ19" i="24"/>
  <c r="EF19" i="24"/>
  <c r="EB19" i="24"/>
  <c r="DX19" i="24"/>
  <c r="DT19" i="24"/>
  <c r="DP19" i="24"/>
  <c r="EP22" i="24"/>
  <c r="DZ22" i="24"/>
  <c r="EQ21" i="24"/>
  <c r="EI21" i="24"/>
  <c r="EA21" i="24"/>
  <c r="DS21" i="24"/>
  <c r="ES20" i="24"/>
  <c r="EN20" i="24"/>
  <c r="EJ20" i="24"/>
  <c r="EF20" i="24"/>
  <c r="EB20" i="24"/>
  <c r="DX20" i="24"/>
  <c r="DT20" i="24"/>
  <c r="DP20" i="24"/>
  <c r="EQ19" i="24"/>
  <c r="EM19" i="24"/>
  <c r="EI19" i="24"/>
  <c r="EE19" i="24"/>
  <c r="EA19" i="24"/>
  <c r="DW19" i="24"/>
  <c r="DS19" i="24"/>
  <c r="DO19" i="24"/>
  <c r="DV22" i="24"/>
  <c r="EG21" i="24"/>
  <c r="EE20" i="24"/>
  <c r="DO20" i="24"/>
  <c r="EP19" i="24"/>
  <c r="DZ19" i="24"/>
  <c r="EP18" i="24"/>
  <c r="EL18" i="24"/>
  <c r="EH18" i="24"/>
  <c r="ED18" i="24"/>
  <c r="DZ18" i="24"/>
  <c r="DV18" i="24"/>
  <c r="DR18" i="24"/>
  <c r="DN18" i="24"/>
  <c r="ES17" i="24"/>
  <c r="EO17" i="24"/>
  <c r="EK17" i="24"/>
  <c r="EG17" i="24"/>
  <c r="EC17" i="24"/>
  <c r="DY17" i="24"/>
  <c r="DU17" i="24"/>
  <c r="DQ17" i="24"/>
  <c r="ER16" i="24"/>
  <c r="EN16" i="24"/>
  <c r="EJ16" i="24"/>
  <c r="EF16" i="24"/>
  <c r="EB16" i="24"/>
  <c r="DX16" i="24"/>
  <c r="DT16" i="24"/>
  <c r="DP16" i="24"/>
  <c r="EQ15" i="24"/>
  <c r="EM15" i="24"/>
  <c r="EI15" i="24"/>
  <c r="EE15" i="24"/>
  <c r="EA15" i="24"/>
  <c r="DW15" i="24"/>
  <c r="DS15" i="24"/>
  <c r="DO15" i="24"/>
  <c r="EP14" i="24"/>
  <c r="EL14" i="24"/>
  <c r="EH14" i="24"/>
  <c r="ED14" i="24"/>
  <c r="DZ14" i="24"/>
  <c r="DV14" i="24"/>
  <c r="DR14" i="24"/>
  <c r="DN14" i="24"/>
  <c r="ES13" i="24"/>
  <c r="EO13" i="24"/>
  <c r="EK13" i="24"/>
  <c r="EG13" i="24"/>
  <c r="EC13" i="24"/>
  <c r="DY13" i="24"/>
  <c r="DU13" i="24"/>
  <c r="DQ13" i="24"/>
  <c r="DY21" i="24"/>
  <c r="ER20" i="24"/>
  <c r="EA20" i="24"/>
  <c r="EL19" i="24"/>
  <c r="DV19" i="24"/>
  <c r="EO18" i="24"/>
  <c r="EK18" i="24"/>
  <c r="EG18" i="24"/>
  <c r="EC18" i="24"/>
  <c r="DY18" i="24"/>
  <c r="DU18" i="24"/>
  <c r="DQ18" i="24"/>
  <c r="ER17" i="24"/>
  <c r="EN17" i="24"/>
  <c r="EJ17" i="24"/>
  <c r="EF17" i="24"/>
  <c r="EB17" i="24"/>
  <c r="DX17" i="24"/>
  <c r="DT17" i="24"/>
  <c r="DP17" i="24"/>
  <c r="EQ16" i="24"/>
  <c r="EM16" i="24"/>
  <c r="EI16" i="24"/>
  <c r="EE16" i="24"/>
  <c r="EA16" i="24"/>
  <c r="DW16" i="24"/>
  <c r="DS16" i="24"/>
  <c r="DO16" i="24"/>
  <c r="EP15" i="24"/>
  <c r="EL15" i="24"/>
  <c r="EH15" i="24"/>
  <c r="ED15" i="24"/>
  <c r="DZ15" i="24"/>
  <c r="DV15" i="24"/>
  <c r="DR15" i="24"/>
  <c r="DN15" i="24"/>
  <c r="ES14" i="24"/>
  <c r="EO14" i="24"/>
  <c r="EK14" i="24"/>
  <c r="EG14" i="24"/>
  <c r="EC14" i="24"/>
  <c r="DY14" i="24"/>
  <c r="DU14" i="24"/>
  <c r="DQ14" i="24"/>
  <c r="ER13" i="24"/>
  <c r="EN13" i="24"/>
  <c r="EJ13" i="24"/>
  <c r="EF13" i="24"/>
  <c r="EB13" i="24"/>
  <c r="DX13" i="24"/>
  <c r="DT13" i="24"/>
  <c r="DP13" i="24"/>
  <c r="EO23" i="24"/>
  <c r="DQ21" i="24"/>
  <c r="EM20" i="24"/>
  <c r="DW20" i="24"/>
  <c r="EH19" i="24"/>
  <c r="DR19" i="24"/>
  <c r="ES18" i="24"/>
  <c r="EN18" i="24"/>
  <c r="EJ18" i="24"/>
  <c r="EF18" i="24"/>
  <c r="EB18" i="24"/>
  <c r="DX18" i="24"/>
  <c r="DT18" i="24"/>
  <c r="DP18" i="24"/>
  <c r="EQ17" i="24"/>
  <c r="EM17" i="24"/>
  <c r="EI17" i="24"/>
  <c r="EE17" i="24"/>
  <c r="EA17" i="24"/>
  <c r="DW17" i="24"/>
  <c r="DS17" i="24"/>
  <c r="DO17" i="24"/>
  <c r="EP16" i="24"/>
  <c r="EL16" i="24"/>
  <c r="EH16" i="24"/>
  <c r="ED16" i="24"/>
  <c r="DZ16" i="24"/>
  <c r="DV16" i="24"/>
  <c r="DR16" i="24"/>
  <c r="DN16" i="24"/>
  <c r="ES15" i="24"/>
  <c r="EO15" i="24"/>
  <c r="EK15" i="24"/>
  <c r="EG15" i="24"/>
  <c r="EC15" i="24"/>
  <c r="DY15" i="24"/>
  <c r="DU15" i="24"/>
  <c r="DQ15" i="24"/>
  <c r="ER14" i="24"/>
  <c r="EN14" i="24"/>
  <c r="EJ14" i="24"/>
  <c r="EF14" i="24"/>
  <c r="EB14" i="24"/>
  <c r="DX14" i="24"/>
  <c r="DT14" i="24"/>
  <c r="DP14" i="24"/>
  <c r="EQ13" i="24"/>
  <c r="EM13" i="24"/>
  <c r="EL22" i="24"/>
  <c r="EO21" i="24"/>
  <c r="EI18" i="24"/>
  <c r="DS18" i="24"/>
  <c r="ED17" i="24"/>
  <c r="DN17" i="24"/>
  <c r="EO16" i="24"/>
  <c r="DY16" i="24"/>
  <c r="EJ15" i="24"/>
  <c r="DT15" i="24"/>
  <c r="EQ14" i="24"/>
  <c r="EA14" i="24"/>
  <c r="EL13" i="24"/>
  <c r="ED13" i="24"/>
  <c r="DV13" i="24"/>
  <c r="DN13" i="24"/>
  <c r="ES12" i="24"/>
  <c r="EO12" i="24"/>
  <c r="EK12" i="24"/>
  <c r="EG12" i="24"/>
  <c r="EC12" i="24"/>
  <c r="DY12" i="24"/>
  <c r="DU12" i="24"/>
  <c r="DQ12" i="24"/>
  <c r="ER11" i="24"/>
  <c r="EN11" i="24"/>
  <c r="EJ11" i="24"/>
  <c r="EF11" i="24"/>
  <c r="EB11" i="24"/>
  <c r="DX11" i="24"/>
  <c r="DT11" i="24"/>
  <c r="DP11" i="24"/>
  <c r="EQ10" i="24"/>
  <c r="EM10" i="24"/>
  <c r="EI10" i="24"/>
  <c r="EE10" i="24"/>
  <c r="EA10" i="24"/>
  <c r="DW10" i="24"/>
  <c r="DS10" i="24"/>
  <c r="DO10" i="24"/>
  <c r="EP9" i="24"/>
  <c r="EL9" i="24"/>
  <c r="EH9" i="24"/>
  <c r="ED9" i="24"/>
  <c r="DZ9" i="24"/>
  <c r="DV9" i="24"/>
  <c r="DR9" i="24"/>
  <c r="DN9" i="24"/>
  <c r="ES8" i="24"/>
  <c r="EO8" i="24"/>
  <c r="EK8" i="24"/>
  <c r="EG8" i="24"/>
  <c r="EC8" i="24"/>
  <c r="DY8" i="24"/>
  <c r="DU8" i="24"/>
  <c r="DQ8" i="24"/>
  <c r="EI20" i="24"/>
  <c r="EE18" i="24"/>
  <c r="DO18" i="24"/>
  <c r="EP17" i="24"/>
  <c r="DZ17" i="24"/>
  <c r="EK16" i="24"/>
  <c r="DU16" i="24"/>
  <c r="EF15" i="24"/>
  <c r="DP15" i="24"/>
  <c r="EM14" i="24"/>
  <c r="DW14" i="24"/>
  <c r="EI13" i="24"/>
  <c r="EA13" i="24"/>
  <c r="DS13" i="24"/>
  <c r="ER12" i="24"/>
  <c r="EN12" i="24"/>
  <c r="EJ12" i="24"/>
  <c r="EF12" i="24"/>
  <c r="EB12" i="24"/>
  <c r="DX12" i="24"/>
  <c r="DT12" i="24"/>
  <c r="DP12" i="24"/>
  <c r="EQ11" i="24"/>
  <c r="EM11" i="24"/>
  <c r="EI11" i="24"/>
  <c r="EE11" i="24"/>
  <c r="EA11" i="24"/>
  <c r="DW11" i="24"/>
  <c r="DS11" i="24"/>
  <c r="DO11" i="24"/>
  <c r="EP10" i="24"/>
  <c r="EL10" i="24"/>
  <c r="EH10" i="24"/>
  <c r="ED10" i="24"/>
  <c r="DZ10" i="24"/>
  <c r="DV10" i="24"/>
  <c r="DR10" i="24"/>
  <c r="DN10" i="24"/>
  <c r="ES9" i="24"/>
  <c r="EO9" i="24"/>
  <c r="EK9" i="24"/>
  <c r="EG9" i="24"/>
  <c r="EC9" i="24"/>
  <c r="DY9" i="24"/>
  <c r="DU9" i="24"/>
  <c r="DQ9" i="24"/>
  <c r="ER8" i="24"/>
  <c r="EN8" i="24"/>
  <c r="EJ8" i="24"/>
  <c r="EF8" i="24"/>
  <c r="EB8" i="24"/>
  <c r="DX8" i="24"/>
  <c r="DT8" i="24"/>
  <c r="DP8" i="24"/>
  <c r="DS20" i="24"/>
  <c r="ED19" i="24"/>
  <c r="EQ18" i="24"/>
  <c r="EA18" i="24"/>
  <c r="EL17" i="24"/>
  <c r="DV17" i="24"/>
  <c r="EG16" i="24"/>
  <c r="DQ16" i="24"/>
  <c r="ER15" i="24"/>
  <c r="EB15" i="24"/>
  <c r="EI14" i="24"/>
  <c r="DS14" i="24"/>
  <c r="EH13" i="24"/>
  <c r="DZ13" i="24"/>
  <c r="DR13" i="24"/>
  <c r="EQ12" i="24"/>
  <c r="EM12" i="24"/>
  <c r="EI12" i="24"/>
  <c r="EE12" i="24"/>
  <c r="EA12" i="24"/>
  <c r="DW12" i="24"/>
  <c r="DS12" i="24"/>
  <c r="DO12" i="24"/>
  <c r="EP11" i="24"/>
  <c r="EL11" i="24"/>
  <c r="EH11" i="24"/>
  <c r="ED11" i="24"/>
  <c r="DZ11" i="24"/>
  <c r="DV11" i="24"/>
  <c r="DR11" i="24"/>
  <c r="DN11" i="24"/>
  <c r="ES10" i="24"/>
  <c r="EO10" i="24"/>
  <c r="EK10" i="24"/>
  <c r="EG10" i="24"/>
  <c r="EC10" i="24"/>
  <c r="DY10" i="24"/>
  <c r="DU10" i="24"/>
  <c r="DQ10" i="24"/>
  <c r="ER9" i="24"/>
  <c r="EN9" i="24"/>
  <c r="EJ9" i="24"/>
  <c r="EF9" i="24"/>
  <c r="EB9" i="24"/>
  <c r="DX9" i="24"/>
  <c r="DT9" i="24"/>
  <c r="DP9" i="24"/>
  <c r="EQ8" i="24"/>
  <c r="EM8" i="24"/>
  <c r="EI8" i="24"/>
  <c r="EE8" i="24"/>
  <c r="EA8" i="24"/>
  <c r="DW8" i="24"/>
  <c r="DS8" i="24"/>
  <c r="DO8" i="24"/>
  <c r="DW18" i="24"/>
  <c r="DR17" i="24"/>
  <c r="DO13" i="24"/>
  <c r="ED12" i="24"/>
  <c r="DN12" i="24"/>
  <c r="EO11" i="24"/>
  <c r="DY11" i="24"/>
  <c r="EJ10" i="24"/>
  <c r="DT10" i="24"/>
  <c r="EQ9" i="24"/>
  <c r="EA9" i="24"/>
  <c r="EL8" i="24"/>
  <c r="DV8" i="24"/>
  <c r="ER7" i="24"/>
  <c r="EN7" i="24"/>
  <c r="EJ7" i="24"/>
  <c r="EF7" i="24"/>
  <c r="EB7" i="24"/>
  <c r="DX7" i="24"/>
  <c r="DT7" i="24"/>
  <c r="DP7" i="24"/>
  <c r="DN19" i="24"/>
  <c r="EC16" i="24"/>
  <c r="DX15" i="24"/>
  <c r="DO14" i="24"/>
  <c r="EH12" i="24"/>
  <c r="EE9" i="24"/>
  <c r="EO7" i="24"/>
  <c r="EC7" i="24"/>
  <c r="DQ7" i="24"/>
  <c r="EP13" i="24"/>
  <c r="EP12" i="24"/>
  <c r="DZ12" i="24"/>
  <c r="EK11" i="24"/>
  <c r="DU11" i="24"/>
  <c r="EF10" i="24"/>
  <c r="DP10" i="24"/>
  <c r="EM9" i="24"/>
  <c r="DW9" i="24"/>
  <c r="EH8" i="24"/>
  <c r="DR8" i="24"/>
  <c r="EQ7" i="24"/>
  <c r="EM7" i="24"/>
  <c r="EI7" i="24"/>
  <c r="EE7" i="24"/>
  <c r="EA7" i="24"/>
  <c r="DW7" i="24"/>
  <c r="DS7" i="24"/>
  <c r="DO7" i="24"/>
  <c r="DW13" i="24"/>
  <c r="DR12" i="24"/>
  <c r="EN10" i="24"/>
  <c r="EP8" i="24"/>
  <c r="EK7" i="24"/>
  <c r="DU7" i="24"/>
  <c r="ES16" i="24"/>
  <c r="EN15" i="24"/>
  <c r="EE14" i="24"/>
  <c r="EE13" i="24"/>
  <c r="EL12" i="24"/>
  <c r="DV12" i="24"/>
  <c r="EG11" i="24"/>
  <c r="DQ11" i="24"/>
  <c r="ER10" i="24"/>
  <c r="EB10" i="24"/>
  <c r="EI9" i="24"/>
  <c r="DS9" i="24"/>
  <c r="ED8" i="24"/>
  <c r="DN8" i="24"/>
  <c r="EP7" i="24"/>
  <c r="EL7" i="24"/>
  <c r="EH7" i="24"/>
  <c r="ED7" i="24"/>
  <c r="DZ7" i="24"/>
  <c r="DV7" i="24"/>
  <c r="DR7" i="24"/>
  <c r="DN7" i="24"/>
  <c r="EM18" i="24"/>
  <c r="EH17" i="24"/>
  <c r="ES11" i="24"/>
  <c r="EC11" i="24"/>
  <c r="DX10" i="24"/>
  <c r="DO9" i="24"/>
  <c r="DZ8" i="24"/>
  <c r="ES7" i="24"/>
  <c r="EG7" i="24"/>
  <c r="DY7" i="24"/>
  <c r="HF26" i="24"/>
  <c r="HB26" i="24"/>
  <c r="GX26" i="24"/>
  <c r="GT26" i="24"/>
  <c r="GP26" i="24"/>
  <c r="GL26" i="24"/>
  <c r="GH26" i="24"/>
  <c r="GD26" i="24"/>
  <c r="HG26" i="24"/>
  <c r="GY26" i="24"/>
  <c r="GQ26" i="24"/>
  <c r="GE26" i="24"/>
  <c r="HE26" i="24"/>
  <c r="HA26" i="24"/>
  <c r="GW26" i="24"/>
  <c r="GS26" i="24"/>
  <c r="GO26" i="24"/>
  <c r="GK26" i="24"/>
  <c r="GG26" i="24"/>
  <c r="GC26" i="24"/>
  <c r="HC26" i="24"/>
  <c r="GU26" i="24"/>
  <c r="GM26" i="24"/>
  <c r="HD26" i="24"/>
  <c r="GZ26" i="24"/>
  <c r="GV26" i="24"/>
  <c r="GR26" i="24"/>
  <c r="GN26" i="24"/>
  <c r="GJ26" i="24"/>
  <c r="GF26" i="24"/>
  <c r="GB26" i="24"/>
  <c r="GI26" i="24"/>
  <c r="FZ26" i="24"/>
  <c r="FV26" i="24"/>
  <c r="FR26" i="24"/>
  <c r="FN26" i="24"/>
  <c r="FJ26" i="24"/>
  <c r="FF26" i="24"/>
  <c r="FB26" i="24"/>
  <c r="EX26" i="24"/>
  <c r="FS26" i="24"/>
  <c r="FG26" i="24"/>
  <c r="FC26" i="24"/>
  <c r="FY26" i="24"/>
  <c r="FU26" i="24"/>
  <c r="FQ26" i="24"/>
  <c r="FM26" i="24"/>
  <c r="FI26" i="24"/>
  <c r="FE26" i="24"/>
  <c r="FA26" i="24"/>
  <c r="EW26" i="24"/>
  <c r="FK26" i="24"/>
  <c r="EU26" i="24"/>
  <c r="FX26" i="24"/>
  <c r="FT26" i="24"/>
  <c r="FP26" i="24"/>
  <c r="FL26" i="24"/>
  <c r="FH26" i="24"/>
  <c r="FD26" i="24"/>
  <c r="EZ26" i="24"/>
  <c r="EV26" i="24"/>
  <c r="FW26" i="24"/>
  <c r="FO26" i="24"/>
  <c r="EY26" i="24"/>
  <c r="EP26" i="24"/>
  <c r="EL26" i="24"/>
  <c r="EH26" i="24"/>
  <c r="ED26" i="24"/>
  <c r="DZ26" i="24"/>
  <c r="DV26" i="24"/>
  <c r="DR26" i="24"/>
  <c r="DN26" i="24"/>
  <c r="EQ26" i="24"/>
  <c r="EI26" i="24"/>
  <c r="DW26" i="24"/>
  <c r="ES26" i="24"/>
  <c r="EO26" i="24"/>
  <c r="EK26" i="24"/>
  <c r="EG26" i="24"/>
  <c r="EC26" i="24"/>
  <c r="DY26" i="24"/>
  <c r="DU26" i="24"/>
  <c r="DQ26" i="24"/>
  <c r="EE26" i="24"/>
  <c r="DS26" i="24"/>
  <c r="ER26" i="24"/>
  <c r="EN26" i="24"/>
  <c r="EJ26" i="24"/>
  <c r="EF26" i="24"/>
  <c r="EB26" i="24"/>
  <c r="DX26" i="24"/>
  <c r="DT26" i="24"/>
  <c r="DP26" i="24"/>
  <c r="EM26" i="24"/>
  <c r="EA26" i="24"/>
  <c r="DO26" i="24"/>
  <c r="EP27" i="24"/>
  <c r="EL27" i="24"/>
  <c r="EH27" i="24"/>
  <c r="ED27" i="24"/>
  <c r="DZ27" i="24"/>
  <c r="DV27" i="24"/>
  <c r="DR27" i="24"/>
  <c r="DN27" i="24"/>
  <c r="ER27" i="24"/>
  <c r="EF27" i="24"/>
  <c r="DT27" i="24"/>
  <c r="ES27" i="24"/>
  <c r="EO27" i="24"/>
  <c r="EK27" i="24"/>
  <c r="EG27" i="24"/>
  <c r="EC27" i="24"/>
  <c r="DY27" i="24"/>
  <c r="DU27" i="24"/>
  <c r="DQ27" i="24"/>
  <c r="EJ27" i="24"/>
  <c r="DX27" i="24"/>
  <c r="EQ27" i="24"/>
  <c r="EM27" i="24"/>
  <c r="EI27" i="24"/>
  <c r="EE27" i="24"/>
  <c r="EA27" i="24"/>
  <c r="DW27" i="24"/>
  <c r="DS27" i="24"/>
  <c r="DO27" i="24"/>
  <c r="EN27" i="24"/>
  <c r="EB27" i="24"/>
  <c r="DP27" i="24"/>
  <c r="HF27" i="24"/>
  <c r="HB27" i="24"/>
  <c r="GX27" i="24"/>
  <c r="GT27" i="24"/>
  <c r="GP27" i="24"/>
  <c r="GL27" i="24"/>
  <c r="GH27" i="24"/>
  <c r="GD27" i="24"/>
  <c r="GN27" i="24"/>
  <c r="GB27" i="24"/>
  <c r="HE27" i="24"/>
  <c r="HA27" i="24"/>
  <c r="GW27" i="24"/>
  <c r="GS27" i="24"/>
  <c r="GO27" i="24"/>
  <c r="GK27" i="24"/>
  <c r="GG27" i="24"/>
  <c r="GC27" i="24"/>
  <c r="GZ27" i="24"/>
  <c r="GV27" i="24"/>
  <c r="GJ27" i="24"/>
  <c r="HG27" i="24"/>
  <c r="HC27" i="24"/>
  <c r="GY27" i="24"/>
  <c r="GU27" i="24"/>
  <c r="GQ27" i="24"/>
  <c r="GM27" i="24"/>
  <c r="GI27" i="24"/>
  <c r="GE27" i="24"/>
  <c r="HD27" i="24"/>
  <c r="GR27" i="24"/>
  <c r="GF27" i="24"/>
  <c r="FZ27" i="24"/>
  <c r="FV27" i="24"/>
  <c r="FR27" i="24"/>
  <c r="FN27" i="24"/>
  <c r="FJ27" i="24"/>
  <c r="FF27" i="24"/>
  <c r="FB27" i="24"/>
  <c r="EX27" i="24"/>
  <c r="FP27" i="24"/>
  <c r="FD27" i="24"/>
  <c r="FY27" i="24"/>
  <c r="FU27" i="24"/>
  <c r="FQ27" i="24"/>
  <c r="FM27" i="24"/>
  <c r="FI27" i="24"/>
  <c r="FE27" i="24"/>
  <c r="FA27" i="24"/>
  <c r="EW27" i="24"/>
  <c r="FX27" i="24"/>
  <c r="FH27" i="24"/>
  <c r="EV27" i="24"/>
  <c r="FW27" i="24"/>
  <c r="FS27" i="24"/>
  <c r="FO27" i="24"/>
  <c r="FK27" i="24"/>
  <c r="FG27" i="24"/>
  <c r="FC27" i="24"/>
  <c r="EY27" i="24"/>
  <c r="EU27" i="24"/>
  <c r="FT27" i="24"/>
  <c r="FL27" i="24"/>
  <c r="EZ27" i="24"/>
  <c r="FZ28" i="24"/>
  <c r="FV28" i="24"/>
  <c r="FR28" i="24"/>
  <c r="FN28" i="24"/>
  <c r="FJ28" i="24"/>
  <c r="FF28" i="24"/>
  <c r="FB28" i="24"/>
  <c r="EX28" i="24"/>
  <c r="FW28" i="24"/>
  <c r="FO28" i="24"/>
  <c r="FG28" i="24"/>
  <c r="EU28" i="24"/>
  <c r="FY28" i="24"/>
  <c r="FU28" i="24"/>
  <c r="FQ28" i="24"/>
  <c r="FM28" i="24"/>
  <c r="FI28" i="24"/>
  <c r="FE28" i="24"/>
  <c r="FA28" i="24"/>
  <c r="EW28" i="24"/>
  <c r="FC28" i="24"/>
  <c r="FX28" i="24"/>
  <c r="FT28" i="24"/>
  <c r="FP28" i="24"/>
  <c r="FL28" i="24"/>
  <c r="FH28" i="24"/>
  <c r="FD28" i="24"/>
  <c r="EZ28" i="24"/>
  <c r="EV28" i="24"/>
  <c r="FS28" i="24"/>
  <c r="FK28" i="24"/>
  <c r="EY28" i="24"/>
  <c r="HF28" i="24"/>
  <c r="HB28" i="24"/>
  <c r="GX28" i="24"/>
  <c r="GT28" i="24"/>
  <c r="GP28" i="24"/>
  <c r="GL28" i="24"/>
  <c r="GH28" i="24"/>
  <c r="GD28" i="24"/>
  <c r="GU28" i="24"/>
  <c r="GI28" i="24"/>
  <c r="HE28" i="24"/>
  <c r="HA28" i="24"/>
  <c r="GW28" i="24"/>
  <c r="GS28" i="24"/>
  <c r="GO28" i="24"/>
  <c r="GK28" i="24"/>
  <c r="GG28" i="24"/>
  <c r="GC28" i="24"/>
  <c r="HG28" i="24"/>
  <c r="HC28" i="24"/>
  <c r="GY28" i="24"/>
  <c r="GM28" i="24"/>
  <c r="HD28" i="24"/>
  <c r="GZ28" i="24"/>
  <c r="GV28" i="24"/>
  <c r="GR28" i="24"/>
  <c r="GN28" i="24"/>
  <c r="GJ28" i="24"/>
  <c r="GF28" i="24"/>
  <c r="GB28" i="24"/>
  <c r="GQ28" i="24"/>
  <c r="GE28" i="24"/>
  <c r="EP28" i="24"/>
  <c r="EL28" i="24"/>
  <c r="EH28" i="24"/>
  <c r="ED28" i="24"/>
  <c r="DZ28" i="24"/>
  <c r="DV28" i="24"/>
  <c r="DR28" i="24"/>
  <c r="DN28" i="24"/>
  <c r="EC28" i="24"/>
  <c r="DQ28" i="24"/>
  <c r="EQ28" i="24"/>
  <c r="EE28" i="24"/>
  <c r="DS28" i="24"/>
  <c r="ES28" i="24"/>
  <c r="EO28" i="24"/>
  <c r="EK28" i="24"/>
  <c r="EG28" i="24"/>
  <c r="DY28" i="24"/>
  <c r="DU28" i="24"/>
  <c r="EI28" i="24"/>
  <c r="DW28" i="24"/>
  <c r="ER28" i="24"/>
  <c r="EN28" i="24"/>
  <c r="EJ28" i="24"/>
  <c r="EF28" i="24"/>
  <c r="EB28" i="24"/>
  <c r="DX28" i="24"/>
  <c r="DT28" i="24"/>
  <c r="DP28" i="24"/>
  <c r="EM28" i="24"/>
  <c r="EA28" i="24"/>
  <c r="DO28" i="24"/>
  <c r="EP31" i="24"/>
  <c r="EL31" i="24"/>
  <c r="EH31" i="24"/>
  <c r="ED31" i="24"/>
  <c r="DZ31" i="24"/>
  <c r="DV31" i="24"/>
  <c r="DR31" i="24"/>
  <c r="DN31" i="24"/>
  <c r="ES30" i="24"/>
  <c r="EO30" i="24"/>
  <c r="EK30" i="24"/>
  <c r="EG30" i="24"/>
  <c r="EC30" i="24"/>
  <c r="DY30" i="24"/>
  <c r="DU30" i="24"/>
  <c r="DQ30" i="24"/>
  <c r="ER29" i="24"/>
  <c r="EN29" i="24"/>
  <c r="EJ29" i="24"/>
  <c r="EF29" i="24"/>
  <c r="EB29" i="24"/>
  <c r="DX29" i="24"/>
  <c r="DT29" i="24"/>
  <c r="DP29" i="24"/>
  <c r="EM31" i="24"/>
  <c r="ES31" i="24"/>
  <c r="EO31" i="24"/>
  <c r="EK31" i="24"/>
  <c r="EG31" i="24"/>
  <c r="EC31" i="24"/>
  <c r="DY31" i="24"/>
  <c r="DU31" i="24"/>
  <c r="DQ31" i="24"/>
  <c r="ER30" i="24"/>
  <c r="EN30" i="24"/>
  <c r="EJ30" i="24"/>
  <c r="EF30" i="24"/>
  <c r="EB30" i="24"/>
  <c r="DX30" i="24"/>
  <c r="DT30" i="24"/>
  <c r="DP30" i="24"/>
  <c r="EQ29" i="24"/>
  <c r="EM29" i="24"/>
  <c r="EI29" i="24"/>
  <c r="EE29" i="24"/>
  <c r="EA29" i="24"/>
  <c r="DW29" i="24"/>
  <c r="DS29" i="24"/>
  <c r="DO29" i="24"/>
  <c r="EQ31" i="24"/>
  <c r="ER31" i="24"/>
  <c r="EN31" i="24"/>
  <c r="EJ31" i="24"/>
  <c r="EF31" i="24"/>
  <c r="EB31" i="24"/>
  <c r="DX31" i="24"/>
  <c r="DT31" i="24"/>
  <c r="DP31" i="24"/>
  <c r="EQ30" i="24"/>
  <c r="EM30" i="24"/>
  <c r="EI30" i="24"/>
  <c r="EE30" i="24"/>
  <c r="EA30" i="24"/>
  <c r="DW30" i="24"/>
  <c r="DS30" i="24"/>
  <c r="DO30" i="24"/>
  <c r="EP29" i="24"/>
  <c r="EL29" i="24"/>
  <c r="EH29" i="24"/>
  <c r="ED29" i="24"/>
  <c r="DZ29" i="24"/>
  <c r="DV29" i="24"/>
  <c r="DR29" i="24"/>
  <c r="DN29" i="24"/>
  <c r="EI31" i="24"/>
  <c r="DS31" i="24"/>
  <c r="ED30" i="24"/>
  <c r="DN30" i="24"/>
  <c r="EO29" i="24"/>
  <c r="DY29" i="24"/>
  <c r="DR30" i="24"/>
  <c r="ES29" i="24"/>
  <c r="EE31" i="24"/>
  <c r="DO31" i="24"/>
  <c r="EP30" i="24"/>
  <c r="DZ30" i="24"/>
  <c r="EK29" i="24"/>
  <c r="DU29" i="24"/>
  <c r="EL30" i="24"/>
  <c r="EG29" i="24"/>
  <c r="DQ29" i="24"/>
  <c r="DW31" i="24"/>
  <c r="EH30" i="24"/>
  <c r="EA31" i="24"/>
  <c r="DV30" i="24"/>
  <c r="EC29" i="24"/>
  <c r="HF31" i="24"/>
  <c r="HB31" i="24"/>
  <c r="GX31" i="24"/>
  <c r="GT31" i="24"/>
  <c r="GP31" i="24"/>
  <c r="GL31" i="24"/>
  <c r="GH31" i="24"/>
  <c r="GD31" i="24"/>
  <c r="HE30" i="24"/>
  <c r="HA30" i="24"/>
  <c r="GW30" i="24"/>
  <c r="GS30" i="24"/>
  <c r="GO30" i="24"/>
  <c r="GK30" i="24"/>
  <c r="GG30" i="24"/>
  <c r="GC30" i="24"/>
  <c r="HD29" i="24"/>
  <c r="GZ29" i="24"/>
  <c r="GV29" i="24"/>
  <c r="GR29" i="24"/>
  <c r="GN29" i="24"/>
  <c r="GJ29" i="24"/>
  <c r="GF29" i="24"/>
  <c r="GB29" i="24"/>
  <c r="GQ31" i="24"/>
  <c r="HE31" i="24"/>
  <c r="HA31" i="24"/>
  <c r="GW31" i="24"/>
  <c r="GS31" i="24"/>
  <c r="GO31" i="24"/>
  <c r="GK31" i="24"/>
  <c r="GG31" i="24"/>
  <c r="GC31" i="24"/>
  <c r="HD30" i="24"/>
  <c r="GZ30" i="24"/>
  <c r="GV30" i="24"/>
  <c r="GR30" i="24"/>
  <c r="GN30" i="24"/>
  <c r="GJ30" i="24"/>
  <c r="GF30" i="24"/>
  <c r="GB30" i="24"/>
  <c r="HG29" i="24"/>
  <c r="HC29" i="24"/>
  <c r="GY29" i="24"/>
  <c r="GU29" i="24"/>
  <c r="GQ29" i="24"/>
  <c r="GM29" i="24"/>
  <c r="GI29" i="24"/>
  <c r="GE29" i="24"/>
  <c r="HG31" i="24"/>
  <c r="GY31" i="24"/>
  <c r="GM31" i="24"/>
  <c r="HD31" i="24"/>
  <c r="GZ31" i="24"/>
  <c r="GV31" i="24"/>
  <c r="GR31" i="24"/>
  <c r="GN31" i="24"/>
  <c r="GJ31" i="24"/>
  <c r="GF31" i="24"/>
  <c r="GB31" i="24"/>
  <c r="HG30" i="24"/>
  <c r="HC30" i="24"/>
  <c r="GY30" i="24"/>
  <c r="GU30" i="24"/>
  <c r="GQ30" i="24"/>
  <c r="GM30" i="24"/>
  <c r="GI30" i="24"/>
  <c r="GE30" i="24"/>
  <c r="HF29" i="24"/>
  <c r="HB29" i="24"/>
  <c r="GX29" i="24"/>
  <c r="GT29" i="24"/>
  <c r="GP29" i="24"/>
  <c r="GL29" i="24"/>
  <c r="GH29" i="24"/>
  <c r="GD29" i="24"/>
  <c r="HC31" i="24"/>
  <c r="GU31" i="24"/>
  <c r="GI31" i="24"/>
  <c r="GE31" i="24"/>
  <c r="HF30" i="24"/>
  <c r="GP30" i="24"/>
  <c r="HA29" i="24"/>
  <c r="GK29" i="24"/>
  <c r="GD30" i="24"/>
  <c r="GO29" i="24"/>
  <c r="HB30" i="24"/>
  <c r="GL30" i="24"/>
  <c r="GW29" i="24"/>
  <c r="GG29" i="24"/>
  <c r="GS29" i="24"/>
  <c r="GC29" i="24"/>
  <c r="HE29" i="24"/>
  <c r="GX30" i="24"/>
  <c r="GH30" i="24"/>
  <c r="GT30" i="24"/>
  <c r="FZ31" i="24"/>
  <c r="FV31" i="24"/>
  <c r="FR31" i="24"/>
  <c r="FN31" i="24"/>
  <c r="FJ31" i="24"/>
  <c r="FF31" i="24"/>
  <c r="FB31" i="24"/>
  <c r="EX31" i="24"/>
  <c r="FY30" i="24"/>
  <c r="FU30" i="24"/>
  <c r="FQ30" i="24"/>
  <c r="FM30" i="24"/>
  <c r="FI30" i="24"/>
  <c r="FE30" i="24"/>
  <c r="FA30" i="24"/>
  <c r="EW30" i="24"/>
  <c r="FX29" i="24"/>
  <c r="FT29" i="24"/>
  <c r="FP29" i="24"/>
  <c r="FL29" i="24"/>
  <c r="FH29" i="24"/>
  <c r="FD29" i="24"/>
  <c r="EZ29" i="24"/>
  <c r="EV29" i="24"/>
  <c r="FW31" i="24"/>
  <c r="FG31" i="24"/>
  <c r="EU31" i="24"/>
  <c r="FY31" i="24"/>
  <c r="FU31" i="24"/>
  <c r="FQ31" i="24"/>
  <c r="FM31" i="24"/>
  <c r="FI31" i="24"/>
  <c r="FE31" i="24"/>
  <c r="FA31" i="24"/>
  <c r="EW31" i="24"/>
  <c r="FX30" i="24"/>
  <c r="FT30" i="24"/>
  <c r="FP30" i="24"/>
  <c r="FL30" i="24"/>
  <c r="FH30" i="24"/>
  <c r="FD30" i="24"/>
  <c r="EZ30" i="24"/>
  <c r="EV30" i="24"/>
  <c r="FW29" i="24"/>
  <c r="FS29" i="24"/>
  <c r="FO29" i="24"/>
  <c r="FK29" i="24"/>
  <c r="FG29" i="24"/>
  <c r="FC29" i="24"/>
  <c r="EY29" i="24"/>
  <c r="EU29" i="24"/>
  <c r="FO31" i="24"/>
  <c r="FK31" i="24"/>
  <c r="EY31" i="24"/>
  <c r="FX31" i="24"/>
  <c r="FT31" i="24"/>
  <c r="FP31" i="24"/>
  <c r="FL31" i="24"/>
  <c r="FH31" i="24"/>
  <c r="FD31" i="24"/>
  <c r="EZ31" i="24"/>
  <c r="EV31" i="24"/>
  <c r="FW30" i="24"/>
  <c r="FS30" i="24"/>
  <c r="FO30" i="24"/>
  <c r="FK30" i="24"/>
  <c r="FG30" i="24"/>
  <c r="FC30" i="24"/>
  <c r="EY30" i="24"/>
  <c r="EU30" i="24"/>
  <c r="FZ29" i="24"/>
  <c r="FV29" i="24"/>
  <c r="FR29" i="24"/>
  <c r="FN29" i="24"/>
  <c r="FJ29" i="24"/>
  <c r="FF29" i="24"/>
  <c r="FB29" i="24"/>
  <c r="EX29" i="24"/>
  <c r="FS31" i="24"/>
  <c r="FC31" i="24"/>
  <c r="FZ30" i="24"/>
  <c r="FJ30" i="24"/>
  <c r="FU29" i="24"/>
  <c r="FE29" i="24"/>
  <c r="FV30" i="24"/>
  <c r="FF30" i="24"/>
  <c r="FQ29" i="24"/>
  <c r="FA29" i="24"/>
  <c r="FM29" i="24"/>
  <c r="EW29" i="24"/>
  <c r="FN30" i="24"/>
  <c r="FI29" i="24"/>
  <c r="FR30" i="24"/>
  <c r="FB30" i="24"/>
  <c r="EX30" i="24"/>
  <c r="FY29" i="24"/>
  <c r="HF32" i="24"/>
  <c r="HB32" i="24"/>
  <c r="GX32" i="24"/>
  <c r="GT32" i="24"/>
  <c r="GP32" i="24"/>
  <c r="GL32" i="24"/>
  <c r="GH32" i="24"/>
  <c r="GD32" i="24"/>
  <c r="HE32" i="24"/>
  <c r="HA32" i="24"/>
  <c r="GW32" i="24"/>
  <c r="GS32" i="24"/>
  <c r="GO32" i="24"/>
  <c r="GK32" i="24"/>
  <c r="GG32" i="24"/>
  <c r="GC32" i="24"/>
  <c r="HD32" i="24"/>
  <c r="GZ32" i="24"/>
  <c r="GV32" i="24"/>
  <c r="GR32" i="24"/>
  <c r="GN32" i="24"/>
  <c r="GJ32" i="24"/>
  <c r="GF32" i="24"/>
  <c r="GB32" i="24"/>
  <c r="HG32" i="24"/>
  <c r="HC32" i="24"/>
  <c r="GY32" i="24"/>
  <c r="GU32" i="24"/>
  <c r="GQ32" i="24"/>
  <c r="GM32" i="24"/>
  <c r="GI32" i="24"/>
  <c r="GE32" i="24"/>
  <c r="FZ32" i="24"/>
  <c r="FV32" i="24"/>
  <c r="FR32" i="24"/>
  <c r="FN32" i="24"/>
  <c r="FJ32" i="24"/>
  <c r="FF32" i="24"/>
  <c r="FB32" i="24"/>
  <c r="EX32" i="24"/>
  <c r="FY32" i="24"/>
  <c r="FU32" i="24"/>
  <c r="FQ32" i="24"/>
  <c r="FM32" i="24"/>
  <c r="FI32" i="24"/>
  <c r="FE32" i="24"/>
  <c r="FA32" i="24"/>
  <c r="EW32" i="24"/>
  <c r="FX32" i="24"/>
  <c r="FT32" i="24"/>
  <c r="FP32" i="24"/>
  <c r="FL32" i="24"/>
  <c r="FH32" i="24"/>
  <c r="FD32" i="24"/>
  <c r="EZ32" i="24"/>
  <c r="EV32" i="24"/>
  <c r="FW32" i="24"/>
  <c r="FS32" i="24"/>
  <c r="FO32" i="24"/>
  <c r="FK32" i="24"/>
  <c r="FG32" i="24"/>
  <c r="FC32" i="24"/>
  <c r="EY32" i="24"/>
  <c r="EU32" i="24"/>
  <c r="EP32" i="24"/>
  <c r="EL32" i="24"/>
  <c r="EH32" i="24"/>
  <c r="ED32" i="24"/>
  <c r="DZ32" i="24"/>
  <c r="DV32" i="24"/>
  <c r="DR32" i="24"/>
  <c r="DN32" i="24"/>
  <c r="ES32" i="24"/>
  <c r="EO32" i="24"/>
  <c r="EK32" i="24"/>
  <c r="EG32" i="24"/>
  <c r="EC32" i="24"/>
  <c r="DY32" i="24"/>
  <c r="DU32" i="24"/>
  <c r="DQ32" i="24"/>
  <c r="ER32" i="24"/>
  <c r="EN32" i="24"/>
  <c r="EJ32" i="24"/>
  <c r="EF32" i="24"/>
  <c r="EB32" i="24"/>
  <c r="DX32" i="24"/>
  <c r="DT32" i="24"/>
  <c r="DP32" i="24"/>
  <c r="EQ32" i="24"/>
  <c r="EM32" i="24"/>
  <c r="EI32" i="24"/>
  <c r="EE32" i="24"/>
  <c r="EA32" i="24"/>
  <c r="DW32" i="24"/>
  <c r="DS32" i="24"/>
  <c r="DO32" i="24"/>
  <c r="HF37" i="24"/>
  <c r="HB37" i="24"/>
  <c r="GX37" i="24"/>
  <c r="GT37" i="24"/>
  <c r="GP37" i="24"/>
  <c r="GL37" i="24"/>
  <c r="GH37" i="24"/>
  <c r="GD37" i="24"/>
  <c r="HE36" i="24"/>
  <c r="HA36" i="24"/>
  <c r="GW36" i="24"/>
  <c r="GS36" i="24"/>
  <c r="GO36" i="24"/>
  <c r="GK36" i="24"/>
  <c r="GG36" i="24"/>
  <c r="GC36" i="24"/>
  <c r="HD35" i="24"/>
  <c r="GZ35" i="24"/>
  <c r="GV35" i="24"/>
  <c r="GR35" i="24"/>
  <c r="GN35" i="24"/>
  <c r="GJ35" i="24"/>
  <c r="GF35" i="24"/>
  <c r="GB35" i="24"/>
  <c r="HG34" i="24"/>
  <c r="HC34" i="24"/>
  <c r="GY34" i="24"/>
  <c r="GU34" i="24"/>
  <c r="GQ34" i="24"/>
  <c r="GM34" i="24"/>
  <c r="GI34" i="24"/>
  <c r="GE34" i="24"/>
  <c r="HE37" i="24"/>
  <c r="HA37" i="24"/>
  <c r="GW37" i="24"/>
  <c r="GS37" i="24"/>
  <c r="GO37" i="24"/>
  <c r="GK37" i="24"/>
  <c r="GG37" i="24"/>
  <c r="GC37" i="24"/>
  <c r="HD36" i="24"/>
  <c r="GZ36" i="24"/>
  <c r="GV36" i="24"/>
  <c r="GR36" i="24"/>
  <c r="GN36" i="24"/>
  <c r="GJ36" i="24"/>
  <c r="GF36" i="24"/>
  <c r="GB36" i="24"/>
  <c r="HG37" i="24"/>
  <c r="HC37" i="24"/>
  <c r="GY37" i="24"/>
  <c r="GU37" i="24"/>
  <c r="GQ37" i="24"/>
  <c r="GM37" i="24"/>
  <c r="GI37" i="24"/>
  <c r="GE37" i="24"/>
  <c r="HF36" i="24"/>
  <c r="HB36" i="24"/>
  <c r="GX36" i="24"/>
  <c r="GT36" i="24"/>
  <c r="GP36" i="24"/>
  <c r="GL36" i="24"/>
  <c r="GH36" i="24"/>
  <c r="GD36" i="24"/>
  <c r="HD37" i="24"/>
  <c r="GN37" i="24"/>
  <c r="GU36" i="24"/>
  <c r="GE36" i="24"/>
  <c r="HG35" i="24"/>
  <c r="HB35" i="24"/>
  <c r="GW35" i="24"/>
  <c r="GQ35" i="24"/>
  <c r="GL35" i="24"/>
  <c r="GG35" i="24"/>
  <c r="HE34" i="24"/>
  <c r="GZ34" i="24"/>
  <c r="GT34" i="24"/>
  <c r="GO34" i="24"/>
  <c r="GJ34" i="24"/>
  <c r="GD34" i="24"/>
  <c r="HE33" i="24"/>
  <c r="HA33" i="24"/>
  <c r="GW33" i="24"/>
  <c r="GS33" i="24"/>
  <c r="GO33" i="24"/>
  <c r="GK33" i="24"/>
  <c r="GG33" i="24"/>
  <c r="GC33" i="24"/>
  <c r="GZ37" i="24"/>
  <c r="GJ37" i="24"/>
  <c r="HG36" i="24"/>
  <c r="GQ36" i="24"/>
  <c r="HF35" i="24"/>
  <c r="HA35" i="24"/>
  <c r="GU35" i="24"/>
  <c r="GP35" i="24"/>
  <c r="GK35" i="24"/>
  <c r="GE35" i="24"/>
  <c r="HD34" i="24"/>
  <c r="GX34" i="24"/>
  <c r="GS34" i="24"/>
  <c r="GN34" i="24"/>
  <c r="GH34" i="24"/>
  <c r="GC34" i="24"/>
  <c r="HD33" i="24"/>
  <c r="GZ33" i="24"/>
  <c r="GV33" i="24"/>
  <c r="GR33" i="24"/>
  <c r="GN33" i="24"/>
  <c r="GJ33" i="24"/>
  <c r="GF33" i="24"/>
  <c r="GB33" i="24"/>
  <c r="GV37" i="24"/>
  <c r="GF37" i="24"/>
  <c r="HC36" i="24"/>
  <c r="GM36" i="24"/>
  <c r="HE35" i="24"/>
  <c r="GY35" i="24"/>
  <c r="GT35" i="24"/>
  <c r="GO35" i="24"/>
  <c r="GI35" i="24"/>
  <c r="GD35" i="24"/>
  <c r="HB34" i="24"/>
  <c r="GW34" i="24"/>
  <c r="GR34" i="24"/>
  <c r="GL34" i="24"/>
  <c r="GG34" i="24"/>
  <c r="GB34" i="24"/>
  <c r="HG33" i="24"/>
  <c r="HC33" i="24"/>
  <c r="GY33" i="24"/>
  <c r="GU33" i="24"/>
  <c r="GQ33" i="24"/>
  <c r="GM33" i="24"/>
  <c r="GI33" i="24"/>
  <c r="GE33" i="24"/>
  <c r="GR37" i="24"/>
  <c r="GB37" i="24"/>
  <c r="GY36" i="24"/>
  <c r="GI36" i="24"/>
  <c r="HC35" i="24"/>
  <c r="GX35" i="24"/>
  <c r="GS35" i="24"/>
  <c r="GM35" i="24"/>
  <c r="GH35" i="24"/>
  <c r="GC35" i="24"/>
  <c r="HF34" i="24"/>
  <c r="HA34" i="24"/>
  <c r="GV34" i="24"/>
  <c r="GP34" i="24"/>
  <c r="GK34" i="24"/>
  <c r="GF34" i="24"/>
  <c r="HF33" i="24"/>
  <c r="HB33" i="24"/>
  <c r="GX33" i="24"/>
  <c r="GT33" i="24"/>
  <c r="GP33" i="24"/>
  <c r="GL33" i="24"/>
  <c r="GH33" i="24"/>
  <c r="GD33" i="24"/>
  <c r="FZ37" i="24"/>
  <c r="FV37" i="24"/>
  <c r="FR37" i="24"/>
  <c r="FN37" i="24"/>
  <c r="FJ37" i="24"/>
  <c r="FF37" i="24"/>
  <c r="FB37" i="24"/>
  <c r="EX37" i="24"/>
  <c r="FY36" i="24"/>
  <c r="FU36" i="24"/>
  <c r="FQ36" i="24"/>
  <c r="FM36" i="24"/>
  <c r="FI36" i="24"/>
  <c r="FE36" i="24"/>
  <c r="FA36" i="24"/>
  <c r="EW36" i="24"/>
  <c r="FX35" i="24"/>
  <c r="FT35" i="24"/>
  <c r="FP35" i="24"/>
  <c r="FL35" i="24"/>
  <c r="FH35" i="24"/>
  <c r="FD35" i="24"/>
  <c r="EZ35" i="24"/>
  <c r="EV35" i="24"/>
  <c r="FY37" i="24"/>
  <c r="FU37" i="24"/>
  <c r="FQ37" i="24"/>
  <c r="FM37" i="24"/>
  <c r="FI37" i="24"/>
  <c r="FE37" i="24"/>
  <c r="FA37" i="24"/>
  <c r="EW37" i="24"/>
  <c r="FX36" i="24"/>
  <c r="FT36" i="24"/>
  <c r="FP36" i="24"/>
  <c r="FL36" i="24"/>
  <c r="FH36" i="24"/>
  <c r="FD36" i="24"/>
  <c r="EZ36" i="24"/>
  <c r="EV36" i="24"/>
  <c r="FW37" i="24"/>
  <c r="FS37" i="24"/>
  <c r="FO37" i="24"/>
  <c r="FK37" i="24"/>
  <c r="FG37" i="24"/>
  <c r="FC37" i="24"/>
  <c r="EY37" i="24"/>
  <c r="EU37" i="24"/>
  <c r="FZ36" i="24"/>
  <c r="FV36" i="24"/>
  <c r="FR36" i="24"/>
  <c r="FN36" i="24"/>
  <c r="FJ36" i="24"/>
  <c r="FF36" i="24"/>
  <c r="FB36" i="24"/>
  <c r="EX36" i="24"/>
  <c r="FX37" i="24"/>
  <c r="FH37" i="24"/>
  <c r="FO36" i="24"/>
  <c r="EY36" i="24"/>
  <c r="FV35" i="24"/>
  <c r="FQ35" i="24"/>
  <c r="FK35" i="24"/>
  <c r="FF35" i="24"/>
  <c r="FA35" i="24"/>
  <c r="EU35" i="24"/>
  <c r="FZ34" i="24"/>
  <c r="FV34" i="24"/>
  <c r="FR34" i="24"/>
  <c r="FN34" i="24"/>
  <c r="FJ34" i="24"/>
  <c r="FF34" i="24"/>
  <c r="FB34" i="24"/>
  <c r="EX34" i="24"/>
  <c r="FY33" i="24"/>
  <c r="FU33" i="24"/>
  <c r="FQ33" i="24"/>
  <c r="FM33" i="24"/>
  <c r="FI33" i="24"/>
  <c r="FE33" i="24"/>
  <c r="FA33" i="24"/>
  <c r="EW33" i="24"/>
  <c r="FT37" i="24"/>
  <c r="FD37" i="24"/>
  <c r="FK36" i="24"/>
  <c r="EU36" i="24"/>
  <c r="FZ35" i="24"/>
  <c r="FU35" i="24"/>
  <c r="FO35" i="24"/>
  <c r="FJ35" i="24"/>
  <c r="FE35" i="24"/>
  <c r="EY35" i="24"/>
  <c r="FY34" i="24"/>
  <c r="FU34" i="24"/>
  <c r="FQ34" i="24"/>
  <c r="FM34" i="24"/>
  <c r="FI34" i="24"/>
  <c r="FE34" i="24"/>
  <c r="FA34" i="24"/>
  <c r="EW34" i="24"/>
  <c r="FX33" i="24"/>
  <c r="FT33" i="24"/>
  <c r="FP33" i="24"/>
  <c r="FL33" i="24"/>
  <c r="FH33" i="24"/>
  <c r="FD33" i="24"/>
  <c r="EZ33" i="24"/>
  <c r="EV33" i="24"/>
  <c r="FP37" i="24"/>
  <c r="EZ37" i="24"/>
  <c r="FW36" i="24"/>
  <c r="FG36" i="24"/>
  <c r="FY35" i="24"/>
  <c r="FS35" i="24"/>
  <c r="FN35" i="24"/>
  <c r="FI35" i="24"/>
  <c r="FC35" i="24"/>
  <c r="EX35" i="24"/>
  <c r="FX34" i="24"/>
  <c r="FT34" i="24"/>
  <c r="FP34" i="24"/>
  <c r="FL34" i="24"/>
  <c r="FH34" i="24"/>
  <c r="FD34" i="24"/>
  <c r="EZ34" i="24"/>
  <c r="EV34" i="24"/>
  <c r="FW33" i="24"/>
  <c r="FS33" i="24"/>
  <c r="FO33" i="24"/>
  <c r="FK33" i="24"/>
  <c r="FG33" i="24"/>
  <c r="FC33" i="24"/>
  <c r="EY33" i="24"/>
  <c r="EU33" i="24"/>
  <c r="FL37" i="24"/>
  <c r="EV37" i="24"/>
  <c r="FS36" i="24"/>
  <c r="FC36" i="24"/>
  <c r="FW35" i="24"/>
  <c r="FR35" i="24"/>
  <c r="FM35" i="24"/>
  <c r="FG35" i="24"/>
  <c r="FB35" i="24"/>
  <c r="EW35" i="24"/>
  <c r="FW34" i="24"/>
  <c r="FS34" i="24"/>
  <c r="FO34" i="24"/>
  <c r="FK34" i="24"/>
  <c r="FG34" i="24"/>
  <c r="FC34" i="24"/>
  <c r="EY34" i="24"/>
  <c r="EU34" i="24"/>
  <c r="FZ33" i="24"/>
  <c r="FV33" i="24"/>
  <c r="FR33" i="24"/>
  <c r="FN33" i="24"/>
  <c r="FJ33" i="24"/>
  <c r="FF33" i="24"/>
  <c r="FB33" i="24"/>
  <c r="EX33" i="24"/>
  <c r="EP37" i="24"/>
  <c r="EL37" i="24"/>
  <c r="EH37" i="24"/>
  <c r="ED37" i="24"/>
  <c r="DZ37" i="24"/>
  <c r="DV37" i="24"/>
  <c r="DR37" i="24"/>
  <c r="DN37" i="24"/>
  <c r="ES36" i="24"/>
  <c r="EO36" i="24"/>
  <c r="EK36" i="24"/>
  <c r="EG36" i="24"/>
  <c r="EC36" i="24"/>
  <c r="DY36" i="24"/>
  <c r="DU36" i="24"/>
  <c r="DQ36" i="24"/>
  <c r="ER35" i="24"/>
  <c r="EN35" i="24"/>
  <c r="EJ35" i="24"/>
  <c r="EF35" i="24"/>
  <c r="EB35" i="24"/>
  <c r="DX35" i="24"/>
  <c r="DT35" i="24"/>
  <c r="DP35" i="24"/>
  <c r="ES37" i="24"/>
  <c r="EO37" i="24"/>
  <c r="EK37" i="24"/>
  <c r="EG37" i="24"/>
  <c r="EC37" i="24"/>
  <c r="DY37" i="24"/>
  <c r="DU37" i="24"/>
  <c r="DQ37" i="24"/>
  <c r="ER36" i="24"/>
  <c r="EN36" i="24"/>
  <c r="EJ36" i="24"/>
  <c r="EF36" i="24"/>
  <c r="EB36" i="24"/>
  <c r="DX36" i="24"/>
  <c r="DT36" i="24"/>
  <c r="DP36" i="24"/>
  <c r="EQ37" i="24"/>
  <c r="EM37" i="24"/>
  <c r="EI37" i="24"/>
  <c r="EE37" i="24"/>
  <c r="EA37" i="24"/>
  <c r="DW37" i="24"/>
  <c r="DS37" i="24"/>
  <c r="DO37" i="24"/>
  <c r="EP36" i="24"/>
  <c r="EL36" i="24"/>
  <c r="EH36" i="24"/>
  <c r="ED36" i="24"/>
  <c r="DZ36" i="24"/>
  <c r="DV36" i="24"/>
  <c r="DR36" i="24"/>
  <c r="DN36" i="24"/>
  <c r="ER37" i="24"/>
  <c r="EB37" i="24"/>
  <c r="EI36" i="24"/>
  <c r="DS36" i="24"/>
  <c r="EP35" i="24"/>
  <c r="EK35" i="24"/>
  <c r="EE35" i="24"/>
  <c r="DZ35" i="24"/>
  <c r="DU35" i="24"/>
  <c r="DO35" i="24"/>
  <c r="EP34" i="24"/>
  <c r="EL34" i="24"/>
  <c r="EH34" i="24"/>
  <c r="ED34" i="24"/>
  <c r="DZ34" i="24"/>
  <c r="DV34" i="24"/>
  <c r="DR34" i="24"/>
  <c r="DN34" i="24"/>
  <c r="ES33" i="24"/>
  <c r="EO33" i="24"/>
  <c r="EK33" i="24"/>
  <c r="EG33" i="24"/>
  <c r="EC33" i="24"/>
  <c r="DY33" i="24"/>
  <c r="DU33" i="24"/>
  <c r="DQ33" i="24"/>
  <c r="EN37" i="24"/>
  <c r="DX37" i="24"/>
  <c r="EE36" i="24"/>
  <c r="DO36" i="24"/>
  <c r="EO35" i="24"/>
  <c r="EI35" i="24"/>
  <c r="ED35" i="24"/>
  <c r="DY35" i="24"/>
  <c r="DS35" i="24"/>
  <c r="DN35" i="24"/>
  <c r="ES34" i="24"/>
  <c r="EO34" i="24"/>
  <c r="EK34" i="24"/>
  <c r="EG34" i="24"/>
  <c r="EC34" i="24"/>
  <c r="DY34" i="24"/>
  <c r="DU34" i="24"/>
  <c r="DQ34" i="24"/>
  <c r="ER33" i="24"/>
  <c r="EN33" i="24"/>
  <c r="EJ33" i="24"/>
  <c r="EF33" i="24"/>
  <c r="EB33" i="24"/>
  <c r="DX33" i="24"/>
  <c r="DT33" i="24"/>
  <c r="DP33" i="24"/>
  <c r="EJ37" i="24"/>
  <c r="DT37" i="24"/>
  <c r="EQ36" i="24"/>
  <c r="EA36" i="24"/>
  <c r="ES35" i="24"/>
  <c r="EM35" i="24"/>
  <c r="EH35" i="24"/>
  <c r="EC35" i="24"/>
  <c r="DW35" i="24"/>
  <c r="DR35" i="24"/>
  <c r="ER34" i="24"/>
  <c r="EN34" i="24"/>
  <c r="EJ34" i="24"/>
  <c r="EF34" i="24"/>
  <c r="EB34" i="24"/>
  <c r="DX34" i="24"/>
  <c r="DT34" i="24"/>
  <c r="DP34" i="24"/>
  <c r="EQ33" i="24"/>
  <c r="EM33" i="24"/>
  <c r="EI33" i="24"/>
  <c r="EE33" i="24"/>
  <c r="EA33" i="24"/>
  <c r="DW33" i="24"/>
  <c r="DS33" i="24"/>
  <c r="DO33" i="24"/>
  <c r="EF37" i="24"/>
  <c r="DP37" i="24"/>
  <c r="EM36" i="24"/>
  <c r="DW36" i="24"/>
  <c r="EQ35" i="24"/>
  <c r="EL35" i="24"/>
  <c r="EG35" i="24"/>
  <c r="EA35" i="24"/>
  <c r="DV35" i="24"/>
  <c r="DQ35" i="24"/>
  <c r="EQ34" i="24"/>
  <c r="EM34" i="24"/>
  <c r="EI34" i="24"/>
  <c r="EE34" i="24"/>
  <c r="EA34" i="24"/>
  <c r="DW34" i="24"/>
  <c r="DS34" i="24"/>
  <c r="DO34" i="24"/>
  <c r="EP33" i="24"/>
  <c r="EL33" i="24"/>
  <c r="EH33" i="24"/>
  <c r="ED33" i="24"/>
  <c r="DZ33" i="24"/>
  <c r="DV33" i="24"/>
  <c r="DR33" i="24"/>
  <c r="DN33" i="24"/>
  <c r="FZ43" i="24"/>
  <c r="FV43" i="24"/>
  <c r="FR43" i="24"/>
  <c r="FN43" i="24"/>
  <c r="FJ43" i="24"/>
  <c r="FF43" i="24"/>
  <c r="FB43" i="24"/>
  <c r="EX43" i="24"/>
  <c r="FY42" i="24"/>
  <c r="FU42" i="24"/>
  <c r="FQ42" i="24"/>
  <c r="FM42" i="24"/>
  <c r="FI42" i="24"/>
  <c r="FE42" i="24"/>
  <c r="FA42" i="24"/>
  <c r="EW42" i="24"/>
  <c r="FY43" i="24"/>
  <c r="FU43" i="24"/>
  <c r="FQ43" i="24"/>
  <c r="FM43" i="24"/>
  <c r="FI43" i="24"/>
  <c r="FE43" i="24"/>
  <c r="FA43" i="24"/>
  <c r="EW43" i="24"/>
  <c r="FX42" i="24"/>
  <c r="FT42" i="24"/>
  <c r="FP42" i="24"/>
  <c r="FL42" i="24"/>
  <c r="FH42" i="24"/>
  <c r="FD42" i="24"/>
  <c r="EZ42" i="24"/>
  <c r="EV42" i="24"/>
  <c r="FW41" i="24"/>
  <c r="FS41" i="24"/>
  <c r="FO41" i="24"/>
  <c r="FK41" i="24"/>
  <c r="FG41" i="24"/>
  <c r="FC41" i="24"/>
  <c r="EY41" i="24"/>
  <c r="EU41" i="24"/>
  <c r="FT43" i="24"/>
  <c r="FL43" i="24"/>
  <c r="FD43" i="24"/>
  <c r="EV43" i="24"/>
  <c r="FS42" i="24"/>
  <c r="FK42" i="24"/>
  <c r="FC42" i="24"/>
  <c r="EU42" i="24"/>
  <c r="FV41" i="24"/>
  <c r="FQ41" i="24"/>
  <c r="FL41" i="24"/>
  <c r="FF41" i="24"/>
  <c r="FA41" i="24"/>
  <c r="EV41" i="24"/>
  <c r="FY40" i="24"/>
  <c r="FU40" i="24"/>
  <c r="FQ40" i="24"/>
  <c r="FM40" i="24"/>
  <c r="FI40" i="24"/>
  <c r="FE40" i="24"/>
  <c r="FA40" i="24"/>
  <c r="EW40" i="24"/>
  <c r="FX39" i="24"/>
  <c r="FT39" i="24"/>
  <c r="FP39" i="24"/>
  <c r="FL39" i="24"/>
  <c r="FH39" i="24"/>
  <c r="FD39" i="24"/>
  <c r="FP43" i="24"/>
  <c r="FG43" i="24"/>
  <c r="EU43" i="24"/>
  <c r="FW42" i="24"/>
  <c r="FN42" i="24"/>
  <c r="FB42" i="24"/>
  <c r="FZ41" i="24"/>
  <c r="FT41" i="24"/>
  <c r="FM41" i="24"/>
  <c r="FE41" i="24"/>
  <c r="EX41" i="24"/>
  <c r="FX40" i="24"/>
  <c r="FS40" i="24"/>
  <c r="FN40" i="24"/>
  <c r="FH40" i="24"/>
  <c r="FC40" i="24"/>
  <c r="EX40" i="24"/>
  <c r="FZ39" i="24"/>
  <c r="FU39" i="24"/>
  <c r="FO39" i="24"/>
  <c r="FJ39" i="24"/>
  <c r="FE39" i="24"/>
  <c r="EZ39" i="24"/>
  <c r="EV39" i="24"/>
  <c r="FW38" i="24"/>
  <c r="FS38" i="24"/>
  <c r="FO38" i="24"/>
  <c r="FK38" i="24"/>
  <c r="FG38" i="24"/>
  <c r="FC38" i="24"/>
  <c r="EY38" i="24"/>
  <c r="EU38" i="24"/>
  <c r="FZ8" i="25"/>
  <c r="FV8" i="25"/>
  <c r="FR8" i="25"/>
  <c r="FN8" i="25"/>
  <c r="FJ8" i="25"/>
  <c r="FF8" i="25"/>
  <c r="FB8" i="25"/>
  <c r="EX8" i="25"/>
  <c r="FK43" i="24"/>
  <c r="FG42" i="24"/>
  <c r="FP41" i="24"/>
  <c r="FI41" i="24"/>
  <c r="FV40" i="24"/>
  <c r="FP40" i="24"/>
  <c r="FK40" i="24"/>
  <c r="EZ40" i="24"/>
  <c r="EU40" i="24"/>
  <c r="FW39" i="24"/>
  <c r="FR39" i="24"/>
  <c r="FM39" i="24"/>
  <c r="FG39" i="24"/>
  <c r="FB39" i="24"/>
  <c r="EX39" i="24"/>
  <c r="FX43" i="24"/>
  <c r="FO43" i="24"/>
  <c r="FC43" i="24"/>
  <c r="FV42" i="24"/>
  <c r="FJ42" i="24"/>
  <c r="EY42" i="24"/>
  <c r="FY41" i="24"/>
  <c r="FR41" i="24"/>
  <c r="FJ41" i="24"/>
  <c r="FD41" i="24"/>
  <c r="EW41" i="24"/>
  <c r="FW40" i="24"/>
  <c r="FR40" i="24"/>
  <c r="FL40" i="24"/>
  <c r="FG40" i="24"/>
  <c r="FB40" i="24"/>
  <c r="EV40" i="24"/>
  <c r="FY39" i="24"/>
  <c r="FS39" i="24"/>
  <c r="FN39" i="24"/>
  <c r="FI39" i="24"/>
  <c r="FC39" i="24"/>
  <c r="EY39" i="24"/>
  <c r="EU39" i="24"/>
  <c r="FZ38" i="24"/>
  <c r="FV38" i="24"/>
  <c r="FR38" i="24"/>
  <c r="FN38" i="24"/>
  <c r="FJ38" i="24"/>
  <c r="FF38" i="24"/>
  <c r="FB38" i="24"/>
  <c r="EX38" i="24"/>
  <c r="FY8" i="25"/>
  <c r="FU8" i="25"/>
  <c r="FQ8" i="25"/>
  <c r="FM8" i="25"/>
  <c r="FI8" i="25"/>
  <c r="FE8" i="25"/>
  <c r="FA8" i="25"/>
  <c r="EW8" i="25"/>
  <c r="FW43" i="24"/>
  <c r="EZ43" i="24"/>
  <c r="FR42" i="24"/>
  <c r="EX42" i="24"/>
  <c r="FX41" i="24"/>
  <c r="FB41" i="24"/>
  <c r="FF40" i="24"/>
  <c r="FH43" i="24"/>
  <c r="FF42" i="24"/>
  <c r="FU41" i="24"/>
  <c r="FT40" i="24"/>
  <c r="EY40" i="24"/>
  <c r="FV39" i="24"/>
  <c r="FA39" i="24"/>
  <c r="FU38" i="24"/>
  <c r="FM38" i="24"/>
  <c r="FE38" i="24"/>
  <c r="EW38" i="24"/>
  <c r="FX8" i="25"/>
  <c r="FP8" i="25"/>
  <c r="FH8" i="25"/>
  <c r="EZ8" i="25"/>
  <c r="FS43" i="24"/>
  <c r="FO42" i="24"/>
  <c r="EZ41" i="24"/>
  <c r="FZ40" i="24"/>
  <c r="FF39" i="24"/>
  <c r="FX38" i="24"/>
  <c r="FH38" i="24"/>
  <c r="FS8" i="25"/>
  <c r="FC8" i="25"/>
  <c r="EY43" i="24"/>
  <c r="FN41" i="24"/>
  <c r="FO40" i="24"/>
  <c r="FQ39" i="24"/>
  <c r="EW39" i="24"/>
  <c r="FT38" i="24"/>
  <c r="FL38" i="24"/>
  <c r="FD38" i="24"/>
  <c r="EV38" i="24"/>
  <c r="FW8" i="25"/>
  <c r="FO8" i="25"/>
  <c r="FG8" i="25"/>
  <c r="EY8" i="25"/>
  <c r="FZ42" i="24"/>
  <c r="FH41" i="24"/>
  <c r="FJ40" i="24"/>
  <c r="FK39" i="24"/>
  <c r="FY38" i="24"/>
  <c r="FQ38" i="24"/>
  <c r="FI38" i="24"/>
  <c r="FA38" i="24"/>
  <c r="FT8" i="25"/>
  <c r="FL8" i="25"/>
  <c r="FD8" i="25"/>
  <c r="EV8" i="25"/>
  <c r="FD40" i="24"/>
  <c r="FP38" i="24"/>
  <c r="EZ38" i="24"/>
  <c r="FK8" i="25"/>
  <c r="EU8" i="25"/>
  <c r="HF43" i="24"/>
  <c r="HB43" i="24"/>
  <c r="GX43" i="24"/>
  <c r="GT43" i="24"/>
  <c r="GP43" i="24"/>
  <c r="GL43" i="24"/>
  <c r="GH43" i="24"/>
  <c r="GD43" i="24"/>
  <c r="HE42" i="24"/>
  <c r="HA42" i="24"/>
  <c r="GW42" i="24"/>
  <c r="GS42" i="24"/>
  <c r="GO42" i="24"/>
  <c r="GK42" i="24"/>
  <c r="GG42" i="24"/>
  <c r="GC42" i="24"/>
  <c r="HE43" i="24"/>
  <c r="HA43" i="24"/>
  <c r="GW43" i="24"/>
  <c r="GS43" i="24"/>
  <c r="GO43" i="24"/>
  <c r="GK43" i="24"/>
  <c r="GG43" i="24"/>
  <c r="GC43" i="24"/>
  <c r="HD42" i="24"/>
  <c r="GZ42" i="24"/>
  <c r="GV42" i="24"/>
  <c r="GR42" i="24"/>
  <c r="GN42" i="24"/>
  <c r="GJ42" i="24"/>
  <c r="GF42" i="24"/>
  <c r="GB42" i="24"/>
  <c r="HG41" i="24"/>
  <c r="HC41" i="24"/>
  <c r="GY41" i="24"/>
  <c r="GU41" i="24"/>
  <c r="GQ41" i="24"/>
  <c r="GM41" i="24"/>
  <c r="GI41" i="24"/>
  <c r="GE41" i="24"/>
  <c r="HF40" i="24"/>
  <c r="HB40" i="24"/>
  <c r="GX40" i="24"/>
  <c r="GT40" i="24"/>
  <c r="GP40" i="24"/>
  <c r="GL40" i="24"/>
  <c r="GH40" i="24"/>
  <c r="GD40" i="24"/>
  <c r="GZ43" i="24"/>
  <c r="GR43" i="24"/>
  <c r="GJ43" i="24"/>
  <c r="GB43" i="24"/>
  <c r="HG42" i="24"/>
  <c r="GY42" i="24"/>
  <c r="GQ42" i="24"/>
  <c r="GI42" i="24"/>
  <c r="HB41" i="24"/>
  <c r="GW41" i="24"/>
  <c r="GR41" i="24"/>
  <c r="GL41" i="24"/>
  <c r="GG41" i="24"/>
  <c r="GB41" i="24"/>
  <c r="HD40" i="24"/>
  <c r="GY40" i="24"/>
  <c r="GS40" i="24"/>
  <c r="GN40" i="24"/>
  <c r="GI40" i="24"/>
  <c r="GC40" i="24"/>
  <c r="HD39" i="24"/>
  <c r="GZ39" i="24"/>
  <c r="GV39" i="24"/>
  <c r="GR39" i="24"/>
  <c r="GN39" i="24"/>
  <c r="GJ39" i="24"/>
  <c r="GF39" i="24"/>
  <c r="GB39" i="24"/>
  <c r="HG43" i="24"/>
  <c r="GV43" i="24"/>
  <c r="GM43" i="24"/>
  <c r="HC42" i="24"/>
  <c r="GT42" i="24"/>
  <c r="GH42" i="24"/>
  <c r="HD41" i="24"/>
  <c r="GV41" i="24"/>
  <c r="GO41" i="24"/>
  <c r="GH41" i="24"/>
  <c r="HG40" i="24"/>
  <c r="GZ40" i="24"/>
  <c r="GR40" i="24"/>
  <c r="GK40" i="24"/>
  <c r="GE40" i="24"/>
  <c r="HF39" i="24"/>
  <c r="HA39" i="24"/>
  <c r="GU39" i="24"/>
  <c r="GP39" i="24"/>
  <c r="GK39" i="24"/>
  <c r="GE39" i="24"/>
  <c r="HG38" i="24"/>
  <c r="HC38" i="24"/>
  <c r="GY38" i="24"/>
  <c r="GU38" i="24"/>
  <c r="GQ38" i="24"/>
  <c r="GM38" i="24"/>
  <c r="GI38" i="24"/>
  <c r="GE38" i="24"/>
  <c r="HG8" i="25"/>
  <c r="HC8" i="25"/>
  <c r="GY8" i="25"/>
  <c r="GU8" i="25"/>
  <c r="GQ8" i="25"/>
  <c r="GM8" i="25"/>
  <c r="GI8" i="25"/>
  <c r="GE8" i="25"/>
  <c r="GM42" i="24"/>
  <c r="GZ41" i="24"/>
  <c r="GS41" i="24"/>
  <c r="GD41" i="24"/>
  <c r="HC40" i="24"/>
  <c r="GV40" i="24"/>
  <c r="GO40" i="24"/>
  <c r="GG40" i="24"/>
  <c r="HC39" i="24"/>
  <c r="GX39" i="24"/>
  <c r="GS39" i="24"/>
  <c r="GM39" i="24"/>
  <c r="GH39" i="24"/>
  <c r="GC39" i="24"/>
  <c r="HD43" i="24"/>
  <c r="GU43" i="24"/>
  <c r="GI43" i="24"/>
  <c r="HB42" i="24"/>
  <c r="GP42" i="24"/>
  <c r="GE42" i="24"/>
  <c r="HA41" i="24"/>
  <c r="GT41" i="24"/>
  <c r="GN41" i="24"/>
  <c r="GF41" i="24"/>
  <c r="HE40" i="24"/>
  <c r="GW40" i="24"/>
  <c r="GQ40" i="24"/>
  <c r="GJ40" i="24"/>
  <c r="GB40" i="24"/>
  <c r="HE39" i="24"/>
  <c r="GY39" i="24"/>
  <c r="GT39" i="24"/>
  <c r="GO39" i="24"/>
  <c r="GI39" i="24"/>
  <c r="GD39" i="24"/>
  <c r="HF38" i="24"/>
  <c r="HB38" i="24"/>
  <c r="GX38" i="24"/>
  <c r="GT38" i="24"/>
  <c r="GP38" i="24"/>
  <c r="GL38" i="24"/>
  <c r="GH38" i="24"/>
  <c r="GD38" i="24"/>
  <c r="HF8" i="25"/>
  <c r="HB8" i="25"/>
  <c r="GX8" i="25"/>
  <c r="GT8" i="25"/>
  <c r="GP8" i="25"/>
  <c r="GL8" i="25"/>
  <c r="GH8" i="25"/>
  <c r="GD8" i="25"/>
  <c r="HC43" i="24"/>
  <c r="GQ43" i="24"/>
  <c r="GF43" i="24"/>
  <c r="GX42" i="24"/>
  <c r="GD42" i="24"/>
  <c r="HF41" i="24"/>
  <c r="GK41" i="24"/>
  <c r="GY43" i="24"/>
  <c r="GU42" i="24"/>
  <c r="GX41" i="24"/>
  <c r="GU40" i="24"/>
  <c r="GQ39" i="24"/>
  <c r="HA38" i="24"/>
  <c r="GS38" i="24"/>
  <c r="GK38" i="24"/>
  <c r="GC38" i="24"/>
  <c r="HE8" i="25"/>
  <c r="GW8" i="25"/>
  <c r="GO8" i="25"/>
  <c r="GG8" i="25"/>
  <c r="HE41" i="24"/>
  <c r="GW39" i="24"/>
  <c r="HD38" i="24"/>
  <c r="GN38" i="24"/>
  <c r="GN43" i="24"/>
  <c r="GL42" i="24"/>
  <c r="GP41" i="24"/>
  <c r="GM40" i="24"/>
  <c r="HG39" i="24"/>
  <c r="GL39" i="24"/>
  <c r="GZ38" i="24"/>
  <c r="GR38" i="24"/>
  <c r="GJ38" i="24"/>
  <c r="GB38" i="24"/>
  <c r="HD8" i="25"/>
  <c r="GV8" i="25"/>
  <c r="GN8" i="25"/>
  <c r="GF8" i="25"/>
  <c r="GE43" i="24"/>
  <c r="GJ41" i="24"/>
  <c r="GF40" i="24"/>
  <c r="HB39" i="24"/>
  <c r="GG39" i="24"/>
  <c r="HE38" i="24"/>
  <c r="GW38" i="24"/>
  <c r="GO38" i="24"/>
  <c r="GG38" i="24"/>
  <c r="HA8" i="25"/>
  <c r="GS8" i="25"/>
  <c r="GK8" i="25"/>
  <c r="GC8" i="25"/>
  <c r="HF42" i="24"/>
  <c r="GC41" i="24"/>
  <c r="HA40" i="24"/>
  <c r="GV38" i="24"/>
  <c r="GF38" i="24"/>
  <c r="GZ8" i="25"/>
  <c r="GR8" i="25"/>
  <c r="GJ8" i="25"/>
  <c r="GB8" i="25"/>
  <c r="EP43" i="24"/>
  <c r="EL43" i="24"/>
  <c r="EH43" i="24"/>
  <c r="ED43" i="24"/>
  <c r="DZ43" i="24"/>
  <c r="DV43" i="24"/>
  <c r="DR43" i="24"/>
  <c r="DN43" i="24"/>
  <c r="ES42" i="24"/>
  <c r="EO42" i="24"/>
  <c r="EK42" i="24"/>
  <c r="EG42" i="24"/>
  <c r="EC42" i="24"/>
  <c r="DY42" i="24"/>
  <c r="DU42" i="24"/>
  <c r="DQ42" i="24"/>
  <c r="ES43" i="24"/>
  <c r="EO43" i="24"/>
  <c r="EK43" i="24"/>
  <c r="EG43" i="24"/>
  <c r="EC43" i="24"/>
  <c r="DY43" i="24"/>
  <c r="DU43" i="24"/>
  <c r="DQ43" i="24"/>
  <c r="ER42" i="24"/>
  <c r="EN42" i="24"/>
  <c r="EJ42" i="24"/>
  <c r="EF42" i="24"/>
  <c r="EB42" i="24"/>
  <c r="DX42" i="24"/>
  <c r="DT42" i="24"/>
  <c r="DP42" i="24"/>
  <c r="EQ41" i="24"/>
  <c r="EM41" i="24"/>
  <c r="EI41" i="24"/>
  <c r="EE41" i="24"/>
  <c r="EA41" i="24"/>
  <c r="DW41" i="24"/>
  <c r="DS41" i="24"/>
  <c r="DO41" i="24"/>
  <c r="EN43" i="24"/>
  <c r="EF43" i="24"/>
  <c r="DX43" i="24"/>
  <c r="DP43" i="24"/>
  <c r="EM42" i="24"/>
  <c r="EE42" i="24"/>
  <c r="DW42" i="24"/>
  <c r="DO42" i="24"/>
  <c r="EP41" i="24"/>
  <c r="EK41" i="24"/>
  <c r="EF41" i="24"/>
  <c r="DZ41" i="24"/>
  <c r="DU41" i="24"/>
  <c r="DP41" i="24"/>
  <c r="ES40" i="24"/>
  <c r="EO40" i="24"/>
  <c r="EK40" i="24"/>
  <c r="EG40" i="24"/>
  <c r="EC40" i="24"/>
  <c r="DY40" i="24"/>
  <c r="DU40" i="24"/>
  <c r="DQ40" i="24"/>
  <c r="EJ43" i="24"/>
  <c r="EA43" i="24"/>
  <c r="DO43" i="24"/>
  <c r="EQ42" i="24"/>
  <c r="EH42" i="24"/>
  <c r="DV42" i="24"/>
  <c r="ER41" i="24"/>
  <c r="EJ41" i="24"/>
  <c r="EC41" i="24"/>
  <c r="DV41" i="24"/>
  <c r="DN41" i="24"/>
  <c r="ER40" i="24"/>
  <c r="EM40" i="24"/>
  <c r="EH40" i="24"/>
  <c r="EB40" i="24"/>
  <c r="DW40" i="24"/>
  <c r="DR40" i="24"/>
  <c r="ER39" i="24"/>
  <c r="EN39" i="24"/>
  <c r="EJ39" i="24"/>
  <c r="EF39" i="24"/>
  <c r="EB39" i="24"/>
  <c r="DX39" i="24"/>
  <c r="DT39" i="24"/>
  <c r="DP39" i="24"/>
  <c r="EQ38" i="24"/>
  <c r="EM38" i="24"/>
  <c r="EI38" i="24"/>
  <c r="EE38" i="24"/>
  <c r="EA38" i="24"/>
  <c r="DW38" i="24"/>
  <c r="DS38" i="24"/>
  <c r="DO38" i="24"/>
  <c r="ES8" i="25"/>
  <c r="EO8" i="25"/>
  <c r="EK8" i="25"/>
  <c r="EG8" i="25"/>
  <c r="EC8" i="25"/>
  <c r="DY8" i="25"/>
  <c r="DU8" i="25"/>
  <c r="DQ8" i="25"/>
  <c r="EE43" i="24"/>
  <c r="EL42" i="24"/>
  <c r="DR42" i="24"/>
  <c r="EG41" i="24"/>
  <c r="DR41" i="24"/>
  <c r="EJ40" i="24"/>
  <c r="DZ40" i="24"/>
  <c r="DT40" i="24"/>
  <c r="EP39" i="24"/>
  <c r="EL39" i="24"/>
  <c r="EH39" i="24"/>
  <c r="ED39" i="24"/>
  <c r="DZ39" i="24"/>
  <c r="DV39" i="24"/>
  <c r="DR39" i="24"/>
  <c r="DN39" i="24"/>
  <c r="ER43" i="24"/>
  <c r="EI43" i="24"/>
  <c r="DW43" i="24"/>
  <c r="EP42" i="24"/>
  <c r="ED42" i="24"/>
  <c r="DS42" i="24"/>
  <c r="EO41" i="24"/>
  <c r="EH41" i="24"/>
  <c r="EB41" i="24"/>
  <c r="DT41" i="24"/>
  <c r="EQ40" i="24"/>
  <c r="EL40" i="24"/>
  <c r="EF40" i="24"/>
  <c r="EA40" i="24"/>
  <c r="DV40" i="24"/>
  <c r="DP40" i="24"/>
  <c r="EQ39" i="24"/>
  <c r="EM39" i="24"/>
  <c r="EI39" i="24"/>
  <c r="EE39" i="24"/>
  <c r="EA39" i="24"/>
  <c r="DW39" i="24"/>
  <c r="DS39" i="24"/>
  <c r="DO39" i="24"/>
  <c r="EP38" i="24"/>
  <c r="EL38" i="24"/>
  <c r="EH38" i="24"/>
  <c r="ED38" i="24"/>
  <c r="DZ38" i="24"/>
  <c r="DV38" i="24"/>
  <c r="DR38" i="24"/>
  <c r="DN38" i="24"/>
  <c r="ER8" i="25"/>
  <c r="EN8" i="25"/>
  <c r="EJ8" i="25"/>
  <c r="EF8" i="25"/>
  <c r="EB8" i="25"/>
  <c r="DX8" i="25"/>
  <c r="DT8" i="25"/>
  <c r="DP8" i="25"/>
  <c r="EQ43" i="24"/>
  <c r="DT43" i="24"/>
  <c r="EA42" i="24"/>
  <c r="EN41" i="24"/>
  <c r="DY41" i="24"/>
  <c r="EP40" i="24"/>
  <c r="EE40" i="24"/>
  <c r="DO40" i="24"/>
  <c r="DS43" i="24"/>
  <c r="DN42" i="24"/>
  <c r="ES41" i="24"/>
  <c r="DQ41" i="24"/>
  <c r="ED40" i="24"/>
  <c r="EK39" i="24"/>
  <c r="DU39" i="24"/>
  <c r="EO38" i="24"/>
  <c r="EG38" i="24"/>
  <c r="DY38" i="24"/>
  <c r="DQ38" i="24"/>
  <c r="EQ8" i="25"/>
  <c r="EI8" i="25"/>
  <c r="EA8" i="25"/>
  <c r="DS8" i="25"/>
  <c r="EB43" i="24"/>
  <c r="DZ42" i="24"/>
  <c r="EI40" i="24"/>
  <c r="EO39" i="24"/>
  <c r="ER38" i="24"/>
  <c r="EB38" i="24"/>
  <c r="ED8" i="25"/>
  <c r="DN8" i="25"/>
  <c r="EL41" i="24"/>
  <c r="DX40" i="24"/>
  <c r="EG39" i="24"/>
  <c r="DQ39" i="24"/>
  <c r="EN38" i="24"/>
  <c r="EF38" i="24"/>
  <c r="DX38" i="24"/>
  <c r="DP38" i="24"/>
  <c r="EP8" i="25"/>
  <c r="EH8" i="25"/>
  <c r="DZ8" i="25"/>
  <c r="DR8" i="25"/>
  <c r="EM43" i="24"/>
  <c r="EI42" i="24"/>
  <c r="ED41" i="24"/>
  <c r="EN40" i="24"/>
  <c r="DS40" i="24"/>
  <c r="ES39" i="24"/>
  <c r="EC39" i="24"/>
  <c r="ES38" i="24"/>
  <c r="EK38" i="24"/>
  <c r="EC38" i="24"/>
  <c r="DU38" i="24"/>
  <c r="EM8" i="25"/>
  <c r="EE8" i="25"/>
  <c r="DW8" i="25"/>
  <c r="DO8" i="25"/>
  <c r="DX41" i="24"/>
  <c r="DN40" i="24"/>
  <c r="DY39" i="24"/>
  <c r="EJ38" i="24"/>
  <c r="DT38" i="24"/>
  <c r="EL8" i="25"/>
  <c r="DV8" i="25"/>
  <c r="FZ44" i="24"/>
  <c r="FV44" i="24"/>
  <c r="FR44" i="24"/>
  <c r="FN44" i="24"/>
  <c r="FJ44" i="24"/>
  <c r="FF44" i="24"/>
  <c r="FB44" i="24"/>
  <c r="EX44" i="24"/>
  <c r="FY44" i="24"/>
  <c r="FU44" i="24"/>
  <c r="FQ44" i="24"/>
  <c r="FM44" i="24"/>
  <c r="FI44" i="24"/>
  <c r="FE44" i="24"/>
  <c r="FA44" i="24"/>
  <c r="EW44" i="24"/>
  <c r="FX44" i="24"/>
  <c r="FT44" i="24"/>
  <c r="FP44" i="24"/>
  <c r="FL44" i="24"/>
  <c r="FH44" i="24"/>
  <c r="FD44" i="24"/>
  <c r="EZ44" i="24"/>
  <c r="EV44" i="24"/>
  <c r="FW44" i="24"/>
  <c r="FS44" i="24"/>
  <c r="FO44" i="24"/>
  <c r="FK44" i="24"/>
  <c r="FG44" i="24"/>
  <c r="FC44" i="24"/>
  <c r="EY44" i="24"/>
  <c r="EU44" i="24"/>
  <c r="HF44" i="24"/>
  <c r="HB44" i="24"/>
  <c r="GX44" i="24"/>
  <c r="GT44" i="24"/>
  <c r="GP44" i="24"/>
  <c r="GL44" i="24"/>
  <c r="GH44" i="24"/>
  <c r="GD44" i="24"/>
  <c r="HE44" i="24"/>
  <c r="HA44" i="24"/>
  <c r="GW44" i="24"/>
  <c r="GS44" i="24"/>
  <c r="GO44" i="24"/>
  <c r="GK44" i="24"/>
  <c r="GG44" i="24"/>
  <c r="GC44" i="24"/>
  <c r="HD44" i="24"/>
  <c r="GZ44" i="24"/>
  <c r="GV44" i="24"/>
  <c r="GR44" i="24"/>
  <c r="GN44" i="24"/>
  <c r="GJ44" i="24"/>
  <c r="GF44" i="24"/>
  <c r="GB44" i="24"/>
  <c r="HG44" i="24"/>
  <c r="HC44" i="24"/>
  <c r="GY44" i="24"/>
  <c r="GU44" i="24"/>
  <c r="GQ44" i="24"/>
  <c r="GM44" i="24"/>
  <c r="GI44" i="24"/>
  <c r="GE44" i="24"/>
  <c r="EP44" i="24"/>
  <c r="EL44" i="24"/>
  <c r="EH44" i="24"/>
  <c r="ED44" i="24"/>
  <c r="DZ44" i="24"/>
  <c r="DV44" i="24"/>
  <c r="DR44" i="24"/>
  <c r="DN44" i="24"/>
  <c r="ES44" i="24"/>
  <c r="EO44" i="24"/>
  <c r="EK44" i="24"/>
  <c r="EG44" i="24"/>
  <c r="EC44" i="24"/>
  <c r="DY44" i="24"/>
  <c r="DU44" i="24"/>
  <c r="DQ44" i="24"/>
  <c r="ER44" i="24"/>
  <c r="EN44" i="24"/>
  <c r="EJ44" i="24"/>
  <c r="EF44" i="24"/>
  <c r="EB44" i="24"/>
  <c r="DX44" i="24"/>
  <c r="DT44" i="24"/>
  <c r="DP44" i="24"/>
  <c r="EQ44" i="24"/>
  <c r="EM44" i="24"/>
  <c r="EI44" i="24"/>
  <c r="EE44" i="24"/>
  <c r="EA44" i="24"/>
  <c r="DW44" i="24"/>
  <c r="DS44" i="24"/>
  <c r="DO44" i="24"/>
  <c r="FZ45" i="24"/>
  <c r="FV45" i="24"/>
  <c r="FR45" i="24"/>
  <c r="FN45" i="24"/>
  <c r="FJ45" i="24"/>
  <c r="FF45" i="24"/>
  <c r="FB45" i="24"/>
  <c r="EX45" i="24"/>
  <c r="FX45" i="24"/>
  <c r="FP45" i="24"/>
  <c r="FH45" i="24"/>
  <c r="EV45" i="24"/>
  <c r="FW45" i="24"/>
  <c r="FO45" i="24"/>
  <c r="FG45" i="24"/>
  <c r="EY45" i="24"/>
  <c r="FY45" i="24"/>
  <c r="FU45" i="24"/>
  <c r="FQ45" i="24"/>
  <c r="FM45" i="24"/>
  <c r="FI45" i="24"/>
  <c r="FE45" i="24"/>
  <c r="FA45" i="24"/>
  <c r="EW45" i="24"/>
  <c r="FT45" i="24"/>
  <c r="FL45" i="24"/>
  <c r="FD45" i="24"/>
  <c r="EZ45" i="24"/>
  <c r="FK45" i="24"/>
  <c r="EU45" i="24"/>
  <c r="FS45" i="24"/>
  <c r="FC45" i="24"/>
  <c r="HF45" i="24"/>
  <c r="HB45" i="24"/>
  <c r="GX45" i="24"/>
  <c r="GT45" i="24"/>
  <c r="GP45" i="24"/>
  <c r="GL45" i="24"/>
  <c r="GH45" i="24"/>
  <c r="GD45" i="24"/>
  <c r="HD45" i="24"/>
  <c r="GV45" i="24"/>
  <c r="GN45" i="24"/>
  <c r="GF45" i="24"/>
  <c r="HC45" i="24"/>
  <c r="GM45" i="24"/>
  <c r="GE45" i="24"/>
  <c r="HE45" i="24"/>
  <c r="HA45" i="24"/>
  <c r="GW45" i="24"/>
  <c r="GS45" i="24"/>
  <c r="GO45" i="24"/>
  <c r="GK45" i="24"/>
  <c r="GG45" i="24"/>
  <c r="GC45" i="24"/>
  <c r="GZ45" i="24"/>
  <c r="GR45" i="24"/>
  <c r="GJ45" i="24"/>
  <c r="GB45" i="24"/>
  <c r="HG45" i="24"/>
  <c r="GY45" i="24"/>
  <c r="GQ45" i="24"/>
  <c r="GI45" i="24"/>
  <c r="GU45" i="24"/>
  <c r="EP45" i="24"/>
  <c r="EL45" i="24"/>
  <c r="EH45" i="24"/>
  <c r="ED45" i="24"/>
  <c r="DZ45" i="24"/>
  <c r="DV45" i="24"/>
  <c r="DR45" i="24"/>
  <c r="DN45" i="24"/>
  <c r="EN45" i="24"/>
  <c r="EF45" i="24"/>
  <c r="DX45" i="24"/>
  <c r="DP45" i="24"/>
  <c r="EM45" i="24"/>
  <c r="EA45" i="24"/>
  <c r="DS45" i="24"/>
  <c r="ES45" i="24"/>
  <c r="EO45" i="24"/>
  <c r="EK45" i="24"/>
  <c r="EG45" i="24"/>
  <c r="EC45" i="24"/>
  <c r="DY45" i="24"/>
  <c r="DU45" i="24"/>
  <c r="DQ45" i="24"/>
  <c r="ER45" i="24"/>
  <c r="EJ45" i="24"/>
  <c r="EB45" i="24"/>
  <c r="DT45" i="24"/>
  <c r="EI45" i="24"/>
  <c r="DW45" i="24"/>
  <c r="EQ45" i="24"/>
  <c r="EE45" i="24"/>
  <c r="DO45" i="24"/>
  <c r="FZ47" i="24"/>
  <c r="FV47" i="24"/>
  <c r="FR47" i="24"/>
  <c r="FN47" i="24"/>
  <c r="FJ47" i="24"/>
  <c r="FF47" i="24"/>
  <c r="FB47" i="24"/>
  <c r="EX47" i="24"/>
  <c r="FO47" i="24"/>
  <c r="FC47" i="24"/>
  <c r="FY47" i="24"/>
  <c r="FU47" i="24"/>
  <c r="FQ47" i="24"/>
  <c r="FM47" i="24"/>
  <c r="FI47" i="24"/>
  <c r="FE47" i="24"/>
  <c r="FA47" i="24"/>
  <c r="EW47" i="24"/>
  <c r="FW47" i="24"/>
  <c r="FK47" i="24"/>
  <c r="EY47" i="24"/>
  <c r="FX47" i="24"/>
  <c r="FT47" i="24"/>
  <c r="FP47" i="24"/>
  <c r="FL47" i="24"/>
  <c r="FH47" i="24"/>
  <c r="FD47" i="24"/>
  <c r="EZ47" i="24"/>
  <c r="EV47" i="24"/>
  <c r="FS47" i="24"/>
  <c r="FG47" i="24"/>
  <c r="EU47" i="24"/>
  <c r="FZ104" i="1"/>
  <c r="FV104" i="1"/>
  <c r="FR104" i="1"/>
  <c r="FN104" i="1"/>
  <c r="FJ104" i="1"/>
  <c r="FF104" i="1"/>
  <c r="FB104" i="1"/>
  <c r="EX104" i="1"/>
  <c r="FZ108" i="1"/>
  <c r="FV108" i="1"/>
  <c r="FR108" i="1"/>
  <c r="FN108" i="1"/>
  <c r="FJ108" i="1"/>
  <c r="FF108" i="1"/>
  <c r="FB108" i="1"/>
  <c r="EX108" i="1"/>
  <c r="FZ107" i="1"/>
  <c r="FV107" i="1"/>
  <c r="FR107" i="1"/>
  <c r="FN107" i="1"/>
  <c r="FJ107" i="1"/>
  <c r="FF107" i="1"/>
  <c r="FB107" i="1"/>
  <c r="EX107" i="1"/>
  <c r="FZ106" i="1"/>
  <c r="FV106" i="1"/>
  <c r="FR106" i="1"/>
  <c r="FN106" i="1"/>
  <c r="FJ106" i="1"/>
  <c r="FY104" i="1"/>
  <c r="FU104" i="1"/>
  <c r="FQ104" i="1"/>
  <c r="FM104" i="1"/>
  <c r="FI104" i="1"/>
  <c r="FE104" i="1"/>
  <c r="FA104" i="1"/>
  <c r="EW104" i="1"/>
  <c r="FY108" i="1"/>
  <c r="FU108" i="1"/>
  <c r="FQ108" i="1"/>
  <c r="FM108" i="1"/>
  <c r="FI108" i="1"/>
  <c r="FE108" i="1"/>
  <c r="FA108" i="1"/>
  <c r="EW108" i="1"/>
  <c r="FY107" i="1"/>
  <c r="FU107" i="1"/>
  <c r="FQ107" i="1"/>
  <c r="FM107" i="1"/>
  <c r="FI107" i="1"/>
  <c r="FE107" i="1"/>
  <c r="FA107" i="1"/>
  <c r="EW107" i="1"/>
  <c r="FY106" i="1"/>
  <c r="FU106" i="1"/>
  <c r="FQ106" i="1"/>
  <c r="FM106" i="1"/>
  <c r="FX104" i="1"/>
  <c r="FP104" i="1"/>
  <c r="FH104" i="1"/>
  <c r="EZ104" i="1"/>
  <c r="FX108" i="1"/>
  <c r="FP108" i="1"/>
  <c r="FH108" i="1"/>
  <c r="EZ108" i="1"/>
  <c r="FX107" i="1"/>
  <c r="FP107" i="1"/>
  <c r="FH107" i="1"/>
  <c r="EZ107" i="1"/>
  <c r="FX106" i="1"/>
  <c r="FP106" i="1"/>
  <c r="FI106" i="1"/>
  <c r="FE106" i="1"/>
  <c r="FA106" i="1"/>
  <c r="EW106" i="1"/>
  <c r="FY102" i="1"/>
  <c r="FU102" i="1"/>
  <c r="FQ102" i="1"/>
  <c r="FM102" i="1"/>
  <c r="FI102" i="1"/>
  <c r="FE102" i="1"/>
  <c r="FA102" i="1"/>
  <c r="EW102" i="1"/>
  <c r="FY101" i="1"/>
  <c r="FU101" i="1"/>
  <c r="FQ101" i="1"/>
  <c r="FM101" i="1"/>
  <c r="FI101" i="1"/>
  <c r="FE101" i="1"/>
  <c r="FA101" i="1"/>
  <c r="EW101" i="1"/>
  <c r="FW104" i="1"/>
  <c r="FO104" i="1"/>
  <c r="FG104" i="1"/>
  <c r="EY104" i="1"/>
  <c r="FW108" i="1"/>
  <c r="FO108" i="1"/>
  <c r="FG108" i="1"/>
  <c r="EY108" i="1"/>
  <c r="FW107" i="1"/>
  <c r="FO107" i="1"/>
  <c r="FG107" i="1"/>
  <c r="EY107" i="1"/>
  <c r="FW106" i="1"/>
  <c r="FO106" i="1"/>
  <c r="FH106" i="1"/>
  <c r="FD106" i="1"/>
  <c r="EZ106" i="1"/>
  <c r="EV106" i="1"/>
  <c r="FX102" i="1"/>
  <c r="FT102" i="1"/>
  <c r="FP102" i="1"/>
  <c r="FL102" i="1"/>
  <c r="FH102" i="1"/>
  <c r="FD102" i="1"/>
  <c r="EZ102" i="1"/>
  <c r="EV102" i="1"/>
  <c r="FT104" i="1"/>
  <c r="FD104" i="1"/>
  <c r="FT108" i="1"/>
  <c r="FD108" i="1"/>
  <c r="FT107" i="1"/>
  <c r="FD107" i="1"/>
  <c r="FT106" i="1"/>
  <c r="FG106" i="1"/>
  <c r="EY106" i="1"/>
  <c r="FW102" i="1"/>
  <c r="FO102" i="1"/>
  <c r="FG102" i="1"/>
  <c r="EY102" i="1"/>
  <c r="FX101" i="1"/>
  <c r="FS101" i="1"/>
  <c r="FN101" i="1"/>
  <c r="FH101" i="1"/>
  <c r="FC101" i="1"/>
  <c r="EX101" i="1"/>
  <c r="FY100" i="1"/>
  <c r="FU100" i="1"/>
  <c r="FQ100" i="1"/>
  <c r="FM100" i="1"/>
  <c r="FI100" i="1"/>
  <c r="FE100" i="1"/>
  <c r="FA100" i="1"/>
  <c r="EW100" i="1"/>
  <c r="FY99" i="1"/>
  <c r="FU99" i="1"/>
  <c r="FQ99" i="1"/>
  <c r="FM99" i="1"/>
  <c r="FI99" i="1"/>
  <c r="FE99" i="1"/>
  <c r="FA99" i="1"/>
  <c r="EW99" i="1"/>
  <c r="FY34" i="1"/>
  <c r="FU34" i="1"/>
  <c r="FQ34" i="1"/>
  <c r="FM34" i="1"/>
  <c r="FI34" i="1"/>
  <c r="FE34" i="1"/>
  <c r="FA34" i="1"/>
  <c r="EW34" i="1"/>
  <c r="FY33" i="1"/>
  <c r="FU33" i="1"/>
  <c r="FQ33" i="1"/>
  <c r="FM33" i="1"/>
  <c r="FI33" i="1"/>
  <c r="FE33" i="1"/>
  <c r="FA33" i="1"/>
  <c r="EW33" i="1"/>
  <c r="FY32" i="1"/>
  <c r="FU32" i="1"/>
  <c r="FS104" i="1"/>
  <c r="FC104" i="1"/>
  <c r="FS108" i="1"/>
  <c r="FC108" i="1"/>
  <c r="FS107" i="1"/>
  <c r="FC107" i="1"/>
  <c r="FS106" i="1"/>
  <c r="FF106" i="1"/>
  <c r="EX106" i="1"/>
  <c r="FV102" i="1"/>
  <c r="FN102" i="1"/>
  <c r="FF102" i="1"/>
  <c r="EX102" i="1"/>
  <c r="FW101" i="1"/>
  <c r="FR101" i="1"/>
  <c r="FL101" i="1"/>
  <c r="FG101" i="1"/>
  <c r="FB101" i="1"/>
  <c r="EV101" i="1"/>
  <c r="FX100" i="1"/>
  <c r="FT100" i="1"/>
  <c r="FP100" i="1"/>
  <c r="FL100" i="1"/>
  <c r="FH100" i="1"/>
  <c r="FD100" i="1"/>
  <c r="EZ100" i="1"/>
  <c r="EV100" i="1"/>
  <c r="FX99" i="1"/>
  <c r="FT99" i="1"/>
  <c r="FP99" i="1"/>
  <c r="FL99" i="1"/>
  <c r="FH99" i="1"/>
  <c r="FD99" i="1"/>
  <c r="EZ99" i="1"/>
  <c r="EV99" i="1"/>
  <c r="FX34" i="1"/>
  <c r="FT34" i="1"/>
  <c r="FP34" i="1"/>
  <c r="FL34" i="1"/>
  <c r="FH34" i="1"/>
  <c r="FD34" i="1"/>
  <c r="EZ34" i="1"/>
  <c r="EV34" i="1"/>
  <c r="FX33" i="1"/>
  <c r="FT33" i="1"/>
  <c r="FP33" i="1"/>
  <c r="FL33" i="1"/>
  <c r="FH33" i="1"/>
  <c r="FD33" i="1"/>
  <c r="EZ33" i="1"/>
  <c r="EV33" i="1"/>
  <c r="FX32" i="1"/>
  <c r="FT32" i="1"/>
  <c r="FP32" i="1"/>
  <c r="FL32" i="1"/>
  <c r="FH32" i="1"/>
  <c r="FL104" i="1"/>
  <c r="FL108" i="1"/>
  <c r="FL107" i="1"/>
  <c r="FL106" i="1"/>
  <c r="EU106" i="1"/>
  <c r="FK102" i="1"/>
  <c r="EU102" i="1"/>
  <c r="FV101" i="1"/>
  <c r="FK101" i="1"/>
  <c r="EZ101" i="1"/>
  <c r="FW100" i="1"/>
  <c r="FO100" i="1"/>
  <c r="FG100" i="1"/>
  <c r="EY100" i="1"/>
  <c r="FW99" i="1"/>
  <c r="FO99" i="1"/>
  <c r="FG99" i="1"/>
  <c r="EY99" i="1"/>
  <c r="FW34" i="1"/>
  <c r="FO34" i="1"/>
  <c r="FG34" i="1"/>
  <c r="EY34" i="1"/>
  <c r="FW33" i="1"/>
  <c r="FO33" i="1"/>
  <c r="FG33" i="1"/>
  <c r="EY33" i="1"/>
  <c r="FW32" i="1"/>
  <c r="FQ32" i="1"/>
  <c r="FK32" i="1"/>
  <c r="FF32" i="1"/>
  <c r="FB32" i="1"/>
  <c r="EX32" i="1"/>
  <c r="EV107" i="1"/>
  <c r="FC106" i="1"/>
  <c r="FS102" i="1"/>
  <c r="FF101" i="1"/>
  <c r="FK100" i="1"/>
  <c r="FS99" i="1"/>
  <c r="FK99" i="1"/>
  <c r="EU99" i="1"/>
  <c r="FK34" i="1"/>
  <c r="FC33" i="1"/>
  <c r="FS32" i="1"/>
  <c r="FN32" i="1"/>
  <c r="FD32" i="1"/>
  <c r="EV32" i="1"/>
  <c r="EU104" i="1"/>
  <c r="EU108" i="1"/>
  <c r="EU107" i="1"/>
  <c r="FB106" i="1"/>
  <c r="FB102" i="1"/>
  <c r="FZ101" i="1"/>
  <c r="FD101" i="1"/>
  <c r="FJ100" i="1"/>
  <c r="FK104" i="1"/>
  <c r="FK108" i="1"/>
  <c r="FK107" i="1"/>
  <c r="FK106" i="1"/>
  <c r="FZ102" i="1"/>
  <c r="FJ102" i="1"/>
  <c r="FT101" i="1"/>
  <c r="FJ101" i="1"/>
  <c r="EY101" i="1"/>
  <c r="FV100" i="1"/>
  <c r="FN100" i="1"/>
  <c r="FF100" i="1"/>
  <c r="EX100" i="1"/>
  <c r="FV99" i="1"/>
  <c r="FN99" i="1"/>
  <c r="FF99" i="1"/>
  <c r="EX99" i="1"/>
  <c r="FV34" i="1"/>
  <c r="FN34" i="1"/>
  <c r="FF34" i="1"/>
  <c r="EX34" i="1"/>
  <c r="FV33" i="1"/>
  <c r="FN33" i="1"/>
  <c r="FF33" i="1"/>
  <c r="EX33" i="1"/>
  <c r="FV32" i="1"/>
  <c r="FO32" i="1"/>
  <c r="FJ32" i="1"/>
  <c r="FE32" i="1"/>
  <c r="FA32" i="1"/>
  <c r="EW32" i="1"/>
  <c r="EV104" i="1"/>
  <c r="EV108" i="1"/>
  <c r="FC102" i="1"/>
  <c r="FP101" i="1"/>
  <c r="EU101" i="1"/>
  <c r="FS100" i="1"/>
  <c r="FC100" i="1"/>
  <c r="EU100" i="1"/>
  <c r="FC99" i="1"/>
  <c r="FS34" i="1"/>
  <c r="FC34" i="1"/>
  <c r="EU34" i="1"/>
  <c r="FS33" i="1"/>
  <c r="FK33" i="1"/>
  <c r="EU33" i="1"/>
  <c r="FI32" i="1"/>
  <c r="EZ32" i="1"/>
  <c r="FR102" i="1"/>
  <c r="FO101" i="1"/>
  <c r="FZ100" i="1"/>
  <c r="FR100" i="1"/>
  <c r="FB100" i="1"/>
  <c r="FZ99" i="1"/>
  <c r="FZ34" i="1"/>
  <c r="FZ33" i="1"/>
  <c r="FZ32" i="1"/>
  <c r="FC32" i="1"/>
  <c r="FR99" i="1"/>
  <c r="FR34" i="1"/>
  <c r="FR33" i="1"/>
  <c r="FR32" i="1"/>
  <c r="EY32" i="1"/>
  <c r="FJ99" i="1"/>
  <c r="FJ34" i="1"/>
  <c r="FJ33" i="1"/>
  <c r="FM32" i="1"/>
  <c r="EU32" i="1"/>
  <c r="FB99" i="1"/>
  <c r="FB34" i="1"/>
  <c r="FB33" i="1"/>
  <c r="FG32" i="1"/>
  <c r="HF47" i="24"/>
  <c r="HB47" i="24"/>
  <c r="GX47" i="24"/>
  <c r="GT47" i="24"/>
  <c r="GP47" i="24"/>
  <c r="GL47" i="24"/>
  <c r="GH47" i="24"/>
  <c r="GD47" i="24"/>
  <c r="GM47" i="24"/>
  <c r="HE47" i="24"/>
  <c r="HA47" i="24"/>
  <c r="GW47" i="24"/>
  <c r="GS47" i="24"/>
  <c r="GO47" i="24"/>
  <c r="GK47" i="24"/>
  <c r="GG47" i="24"/>
  <c r="GC47" i="24"/>
  <c r="GU47" i="24"/>
  <c r="GI47" i="24"/>
  <c r="HD47" i="24"/>
  <c r="GZ47" i="24"/>
  <c r="GV47" i="24"/>
  <c r="GR47" i="24"/>
  <c r="GN47" i="24"/>
  <c r="GJ47" i="24"/>
  <c r="GF47" i="24"/>
  <c r="GB47" i="24"/>
  <c r="HG47" i="24"/>
  <c r="HC47" i="24"/>
  <c r="GY47" i="24"/>
  <c r="GQ47" i="24"/>
  <c r="GE47" i="24"/>
  <c r="HG104" i="1"/>
  <c r="HC104" i="1"/>
  <c r="GY104" i="1"/>
  <c r="GU104" i="1"/>
  <c r="GQ104" i="1"/>
  <c r="GM104" i="1"/>
  <c r="GI104" i="1"/>
  <c r="GE104" i="1"/>
  <c r="HG108" i="1"/>
  <c r="HC108" i="1"/>
  <c r="GY108" i="1"/>
  <c r="GU108" i="1"/>
  <c r="GQ108" i="1"/>
  <c r="GM108" i="1"/>
  <c r="GI108" i="1"/>
  <c r="GE108" i="1"/>
  <c r="HG107" i="1"/>
  <c r="HC107" i="1"/>
  <c r="GY107" i="1"/>
  <c r="GU107" i="1"/>
  <c r="GQ107" i="1"/>
  <c r="GM107" i="1"/>
  <c r="GI107" i="1"/>
  <c r="GE107" i="1"/>
  <c r="HG106" i="1"/>
  <c r="HC106" i="1"/>
  <c r="GY106" i="1"/>
  <c r="GU106" i="1"/>
  <c r="GQ106" i="1"/>
  <c r="GM106" i="1"/>
  <c r="GI106" i="1"/>
  <c r="GE106" i="1"/>
  <c r="HF104" i="1"/>
  <c r="HB104" i="1"/>
  <c r="GX104" i="1"/>
  <c r="GT104" i="1"/>
  <c r="GP104" i="1"/>
  <c r="GL104" i="1"/>
  <c r="GH104" i="1"/>
  <c r="GD104" i="1"/>
  <c r="HF108" i="1"/>
  <c r="HB108" i="1"/>
  <c r="GX108" i="1"/>
  <c r="GT108" i="1"/>
  <c r="GP108" i="1"/>
  <c r="GL108" i="1"/>
  <c r="GH108" i="1"/>
  <c r="GD108" i="1"/>
  <c r="HF107" i="1"/>
  <c r="HB107" i="1"/>
  <c r="GX107" i="1"/>
  <c r="GT107" i="1"/>
  <c r="GP107" i="1"/>
  <c r="GL107" i="1"/>
  <c r="GH107" i="1"/>
  <c r="GD107" i="1"/>
  <c r="HF106" i="1"/>
  <c r="HB106" i="1"/>
  <c r="GX106" i="1"/>
  <c r="GT106" i="1"/>
  <c r="GP106" i="1"/>
  <c r="GL106" i="1"/>
  <c r="GH106" i="1"/>
  <c r="GD106" i="1"/>
  <c r="HE104" i="1"/>
  <c r="GW104" i="1"/>
  <c r="GO104" i="1"/>
  <c r="GG104" i="1"/>
  <c r="HE108" i="1"/>
  <c r="GW108" i="1"/>
  <c r="GO108" i="1"/>
  <c r="GG108" i="1"/>
  <c r="HE107" i="1"/>
  <c r="GW107" i="1"/>
  <c r="GO107" i="1"/>
  <c r="GG107" i="1"/>
  <c r="HE106" i="1"/>
  <c r="GW106" i="1"/>
  <c r="GO106" i="1"/>
  <c r="GG106" i="1"/>
  <c r="HF102" i="1"/>
  <c r="HB102" i="1"/>
  <c r="GX102" i="1"/>
  <c r="GT102" i="1"/>
  <c r="GP102" i="1"/>
  <c r="GL102" i="1"/>
  <c r="GH102" i="1"/>
  <c r="GD102" i="1"/>
  <c r="HF101" i="1"/>
  <c r="HB101" i="1"/>
  <c r="GX101" i="1"/>
  <c r="GT101" i="1"/>
  <c r="GP101" i="1"/>
  <c r="GL101" i="1"/>
  <c r="GH101" i="1"/>
  <c r="GD101" i="1"/>
  <c r="HD104" i="1"/>
  <c r="GV104" i="1"/>
  <c r="GN104" i="1"/>
  <c r="GF104" i="1"/>
  <c r="HD108" i="1"/>
  <c r="GV108" i="1"/>
  <c r="GN108" i="1"/>
  <c r="GF108" i="1"/>
  <c r="HD107" i="1"/>
  <c r="GV107" i="1"/>
  <c r="GN107" i="1"/>
  <c r="GF107" i="1"/>
  <c r="HD106" i="1"/>
  <c r="GV106" i="1"/>
  <c r="GN106" i="1"/>
  <c r="GF106" i="1"/>
  <c r="HE102" i="1"/>
  <c r="HA102" i="1"/>
  <c r="GW102" i="1"/>
  <c r="GS102" i="1"/>
  <c r="GO102" i="1"/>
  <c r="GK102" i="1"/>
  <c r="GG102" i="1"/>
  <c r="GC102" i="1"/>
  <c r="HE101" i="1"/>
  <c r="HA101" i="1"/>
  <c r="GW101" i="1"/>
  <c r="GS101" i="1"/>
  <c r="HA104" i="1"/>
  <c r="GK104" i="1"/>
  <c r="HA108" i="1"/>
  <c r="GK108" i="1"/>
  <c r="HA107" i="1"/>
  <c r="GK107" i="1"/>
  <c r="HA106" i="1"/>
  <c r="GK106" i="1"/>
  <c r="HD102" i="1"/>
  <c r="GV102" i="1"/>
  <c r="GN102" i="1"/>
  <c r="GF102" i="1"/>
  <c r="HD101" i="1"/>
  <c r="GV101" i="1"/>
  <c r="GO101" i="1"/>
  <c r="GJ101" i="1"/>
  <c r="GE101" i="1"/>
  <c r="HF100" i="1"/>
  <c r="HB100" i="1"/>
  <c r="GX100" i="1"/>
  <c r="GT100" i="1"/>
  <c r="GP100" i="1"/>
  <c r="GL100" i="1"/>
  <c r="GH100" i="1"/>
  <c r="GD100" i="1"/>
  <c r="HF99" i="1"/>
  <c r="HB99" i="1"/>
  <c r="GX99" i="1"/>
  <c r="GT99" i="1"/>
  <c r="GP99" i="1"/>
  <c r="GL99" i="1"/>
  <c r="GH99" i="1"/>
  <c r="GD99" i="1"/>
  <c r="HF34" i="1"/>
  <c r="HB34" i="1"/>
  <c r="GX34" i="1"/>
  <c r="GT34" i="1"/>
  <c r="GP34" i="1"/>
  <c r="GL34" i="1"/>
  <c r="GH34" i="1"/>
  <c r="GD34" i="1"/>
  <c r="HF33" i="1"/>
  <c r="HB33" i="1"/>
  <c r="GX33" i="1"/>
  <c r="GT33" i="1"/>
  <c r="GP33" i="1"/>
  <c r="GL33" i="1"/>
  <c r="GH33" i="1"/>
  <c r="GD33" i="1"/>
  <c r="HF32" i="1"/>
  <c r="HB32" i="1"/>
  <c r="GX32" i="1"/>
  <c r="GT32" i="1"/>
  <c r="GP32" i="1"/>
  <c r="GL32" i="1"/>
  <c r="GH32" i="1"/>
  <c r="GD32" i="1"/>
  <c r="GZ104" i="1"/>
  <c r="GJ104" i="1"/>
  <c r="GZ108" i="1"/>
  <c r="GJ108" i="1"/>
  <c r="GZ107" i="1"/>
  <c r="GJ107" i="1"/>
  <c r="GZ106" i="1"/>
  <c r="GJ106" i="1"/>
  <c r="HC102" i="1"/>
  <c r="GU102" i="1"/>
  <c r="GM102" i="1"/>
  <c r="GE102" i="1"/>
  <c r="HC101" i="1"/>
  <c r="GU101" i="1"/>
  <c r="GN101" i="1"/>
  <c r="GI101" i="1"/>
  <c r="GC101" i="1"/>
  <c r="HE100" i="1"/>
  <c r="HA100" i="1"/>
  <c r="GW100" i="1"/>
  <c r="GS100" i="1"/>
  <c r="GO100" i="1"/>
  <c r="GK100" i="1"/>
  <c r="GG100" i="1"/>
  <c r="GC100" i="1"/>
  <c r="HE99" i="1"/>
  <c r="HA99" i="1"/>
  <c r="GW99" i="1"/>
  <c r="GS99" i="1"/>
  <c r="GO99" i="1"/>
  <c r="GK99" i="1"/>
  <c r="GG99" i="1"/>
  <c r="GC99" i="1"/>
  <c r="HE34" i="1"/>
  <c r="HA34" i="1"/>
  <c r="GW34" i="1"/>
  <c r="GS34" i="1"/>
  <c r="GO34" i="1"/>
  <c r="GK34" i="1"/>
  <c r="GG34" i="1"/>
  <c r="GC34" i="1"/>
  <c r="HE33" i="1"/>
  <c r="HA33" i="1"/>
  <c r="GW33" i="1"/>
  <c r="GS33" i="1"/>
  <c r="GO33" i="1"/>
  <c r="GK33" i="1"/>
  <c r="GG33" i="1"/>
  <c r="GC33" i="1"/>
  <c r="HE32" i="1"/>
  <c r="HA32" i="1"/>
  <c r="GW32" i="1"/>
  <c r="GS32" i="1"/>
  <c r="GO32" i="1"/>
  <c r="GK32" i="1"/>
  <c r="GG32" i="1"/>
  <c r="GC32" i="1"/>
  <c r="GS104" i="1"/>
  <c r="GS108" i="1"/>
  <c r="GS107" i="1"/>
  <c r="GS106" i="1"/>
  <c r="GR102" i="1"/>
  <c r="GB102" i="1"/>
  <c r="GR101" i="1"/>
  <c r="GG101" i="1"/>
  <c r="HD100" i="1"/>
  <c r="GV100" i="1"/>
  <c r="GN100" i="1"/>
  <c r="GF100" i="1"/>
  <c r="HD99" i="1"/>
  <c r="GV99" i="1"/>
  <c r="GN99" i="1"/>
  <c r="GF99" i="1"/>
  <c r="HD34" i="1"/>
  <c r="GV34" i="1"/>
  <c r="GN34" i="1"/>
  <c r="GF34" i="1"/>
  <c r="HD33" i="1"/>
  <c r="GV33" i="1"/>
  <c r="GN33" i="1"/>
  <c r="GF33" i="1"/>
  <c r="HD32" i="1"/>
  <c r="GV32" i="1"/>
  <c r="GN32" i="1"/>
  <c r="GF32" i="1"/>
  <c r="GC104" i="1"/>
  <c r="GZ102" i="1"/>
  <c r="GZ101" i="1"/>
  <c r="GB101" i="1"/>
  <c r="GZ100" i="1"/>
  <c r="GR100" i="1"/>
  <c r="GJ100" i="1"/>
  <c r="GB100" i="1"/>
  <c r="GZ99" i="1"/>
  <c r="GR99" i="1"/>
  <c r="GJ99" i="1"/>
  <c r="GZ34" i="1"/>
  <c r="GR34" i="1"/>
  <c r="GB34" i="1"/>
  <c r="GZ32" i="1"/>
  <c r="GR32" i="1"/>
  <c r="GB32" i="1"/>
  <c r="GB104" i="1"/>
  <c r="GB108" i="1"/>
  <c r="GB107" i="1"/>
  <c r="GB106" i="1"/>
  <c r="GI102" i="1"/>
  <c r="GK101" i="1"/>
  <c r="GI100" i="1"/>
  <c r="GR104" i="1"/>
  <c r="GR108" i="1"/>
  <c r="GR107" i="1"/>
  <c r="GR106" i="1"/>
  <c r="HG102" i="1"/>
  <c r="GQ102" i="1"/>
  <c r="HG101" i="1"/>
  <c r="GQ101" i="1"/>
  <c r="GF101" i="1"/>
  <c r="HC100" i="1"/>
  <c r="GU100" i="1"/>
  <c r="GM100" i="1"/>
  <c r="GE100" i="1"/>
  <c r="HC99" i="1"/>
  <c r="GU99" i="1"/>
  <c r="GM99" i="1"/>
  <c r="GE99" i="1"/>
  <c r="HC34" i="1"/>
  <c r="GU34" i="1"/>
  <c r="GM34" i="1"/>
  <c r="GE34" i="1"/>
  <c r="HC33" i="1"/>
  <c r="GU33" i="1"/>
  <c r="GM33" i="1"/>
  <c r="GE33" i="1"/>
  <c r="HC32" i="1"/>
  <c r="GU32" i="1"/>
  <c r="GM32" i="1"/>
  <c r="GE32" i="1"/>
  <c r="GC108" i="1"/>
  <c r="GC107" i="1"/>
  <c r="GC106" i="1"/>
  <c r="GJ102" i="1"/>
  <c r="GM101" i="1"/>
  <c r="GB99" i="1"/>
  <c r="GJ34" i="1"/>
  <c r="GZ33" i="1"/>
  <c r="GR33" i="1"/>
  <c r="GJ33" i="1"/>
  <c r="GB33" i="1"/>
  <c r="GJ32" i="1"/>
  <c r="GY102" i="1"/>
  <c r="GY101" i="1"/>
  <c r="HG100" i="1"/>
  <c r="GY100" i="1"/>
  <c r="GQ100" i="1"/>
  <c r="HG99" i="1"/>
  <c r="HG34" i="1"/>
  <c r="HG33" i="1"/>
  <c r="HG32" i="1"/>
  <c r="GY99" i="1"/>
  <c r="GY34" i="1"/>
  <c r="GY33" i="1"/>
  <c r="GY32" i="1"/>
  <c r="GQ99" i="1"/>
  <c r="GQ34" i="1"/>
  <c r="GQ33" i="1"/>
  <c r="GQ32" i="1"/>
  <c r="GI99" i="1"/>
  <c r="GI34" i="1"/>
  <c r="GI33" i="1"/>
  <c r="GI32" i="1"/>
  <c r="EP47" i="24"/>
  <c r="EL47" i="24"/>
  <c r="EH47" i="24"/>
  <c r="ED47" i="24"/>
  <c r="DZ47" i="24"/>
  <c r="DV47" i="24"/>
  <c r="DR47" i="24"/>
  <c r="DN47" i="24"/>
  <c r="ES47" i="24"/>
  <c r="EK47" i="24"/>
  <c r="EC47" i="24"/>
  <c r="DU47" i="24"/>
  <c r="DQ47" i="24"/>
  <c r="EQ47" i="24"/>
  <c r="EM47" i="24"/>
  <c r="EI47" i="24"/>
  <c r="EA47" i="24"/>
  <c r="DS47" i="24"/>
  <c r="EO47" i="24"/>
  <c r="EG47" i="24"/>
  <c r="DY47" i="24"/>
  <c r="EE47" i="24"/>
  <c r="DO47" i="24"/>
  <c r="ER47" i="24"/>
  <c r="EN47" i="24"/>
  <c r="EJ47" i="24"/>
  <c r="EF47" i="24"/>
  <c r="EB47" i="24"/>
  <c r="DX47" i="24"/>
  <c r="DT47" i="24"/>
  <c r="DP47" i="24"/>
  <c r="DW47" i="24"/>
  <c r="ES104" i="1"/>
  <c r="EO104" i="1"/>
  <c r="EK104" i="1"/>
  <c r="EG104" i="1"/>
  <c r="EC104" i="1"/>
  <c r="DY104" i="1"/>
  <c r="DU104" i="1"/>
  <c r="DQ104" i="1"/>
  <c r="ES108" i="1"/>
  <c r="EO108" i="1"/>
  <c r="EK108" i="1"/>
  <c r="EG108" i="1"/>
  <c r="EC108" i="1"/>
  <c r="DY108" i="1"/>
  <c r="DU108" i="1"/>
  <c r="DQ108" i="1"/>
  <c r="ES107" i="1"/>
  <c r="EO107" i="1"/>
  <c r="EK107" i="1"/>
  <c r="EG107" i="1"/>
  <c r="EC107" i="1"/>
  <c r="DY107" i="1"/>
  <c r="DU107" i="1"/>
  <c r="DQ107" i="1"/>
  <c r="ER104" i="1"/>
  <c r="EN104" i="1"/>
  <c r="EJ104" i="1"/>
  <c r="EF104" i="1"/>
  <c r="EB104" i="1"/>
  <c r="DX104" i="1"/>
  <c r="DT104" i="1"/>
  <c r="DP104" i="1"/>
  <c r="ER108" i="1"/>
  <c r="EN108" i="1"/>
  <c r="EJ108" i="1"/>
  <c r="EF108" i="1"/>
  <c r="EB108" i="1"/>
  <c r="DX108" i="1"/>
  <c r="DT108" i="1"/>
  <c r="DP108" i="1"/>
  <c r="ER107" i="1"/>
  <c r="EN107" i="1"/>
  <c r="EJ107" i="1"/>
  <c r="EF107" i="1"/>
  <c r="EB107" i="1"/>
  <c r="DX107" i="1"/>
  <c r="DT107" i="1"/>
  <c r="DP107" i="1"/>
  <c r="EQ104" i="1"/>
  <c r="EI104" i="1"/>
  <c r="EA104" i="1"/>
  <c r="DS104" i="1"/>
  <c r="EQ108" i="1"/>
  <c r="EI108" i="1"/>
  <c r="EA108" i="1"/>
  <c r="DS108" i="1"/>
  <c r="EQ107" i="1"/>
  <c r="EI107" i="1"/>
  <c r="EA107" i="1"/>
  <c r="DS107" i="1"/>
  <c r="ER106" i="1"/>
  <c r="EN106" i="1"/>
  <c r="EJ106" i="1"/>
  <c r="EF106" i="1"/>
  <c r="EB106" i="1"/>
  <c r="DX106" i="1"/>
  <c r="DT106" i="1"/>
  <c r="DP106" i="1"/>
  <c r="ER102" i="1"/>
  <c r="EN102" i="1"/>
  <c r="EJ102" i="1"/>
  <c r="EF102" i="1"/>
  <c r="EB102" i="1"/>
  <c r="DX102" i="1"/>
  <c r="DT102" i="1"/>
  <c r="DP102" i="1"/>
  <c r="ER101" i="1"/>
  <c r="EN101" i="1"/>
  <c r="EJ101" i="1"/>
  <c r="EF101" i="1"/>
  <c r="EB101" i="1"/>
  <c r="DX101" i="1"/>
  <c r="DT101" i="1"/>
  <c r="DP101" i="1"/>
  <c r="EP104" i="1"/>
  <c r="EH104" i="1"/>
  <c r="DZ104" i="1"/>
  <c r="DR104" i="1"/>
  <c r="EP108" i="1"/>
  <c r="EH108" i="1"/>
  <c r="DZ108" i="1"/>
  <c r="DR108" i="1"/>
  <c r="EP107" i="1"/>
  <c r="EH107" i="1"/>
  <c r="DZ107" i="1"/>
  <c r="DR107" i="1"/>
  <c r="EQ106" i="1"/>
  <c r="EM106" i="1"/>
  <c r="EI106" i="1"/>
  <c r="EE106" i="1"/>
  <c r="EA106" i="1"/>
  <c r="DW106" i="1"/>
  <c r="DS106" i="1"/>
  <c r="DO106" i="1"/>
  <c r="EQ102" i="1"/>
  <c r="EM102" i="1"/>
  <c r="EI102" i="1"/>
  <c r="EE102" i="1"/>
  <c r="EA102" i="1"/>
  <c r="DW102" i="1"/>
  <c r="DS102" i="1"/>
  <c r="DO102" i="1"/>
  <c r="EM104" i="1"/>
  <c r="DW104" i="1"/>
  <c r="EM108" i="1"/>
  <c r="DW108" i="1"/>
  <c r="EM107" i="1"/>
  <c r="DW107" i="1"/>
  <c r="EP106" i="1"/>
  <c r="EH106" i="1"/>
  <c r="DZ106" i="1"/>
  <c r="DR106" i="1"/>
  <c r="EP102" i="1"/>
  <c r="EH102" i="1"/>
  <c r="DZ102" i="1"/>
  <c r="DR102" i="1"/>
  <c r="EQ101" i="1"/>
  <c r="EL101" i="1"/>
  <c r="EG101" i="1"/>
  <c r="EA101" i="1"/>
  <c r="DV101" i="1"/>
  <c r="DQ101" i="1"/>
  <c r="ER100" i="1"/>
  <c r="EN100" i="1"/>
  <c r="EJ100" i="1"/>
  <c r="EF100" i="1"/>
  <c r="EB100" i="1"/>
  <c r="DX100" i="1"/>
  <c r="DT100" i="1"/>
  <c r="DP100" i="1"/>
  <c r="ER99" i="1"/>
  <c r="EN99" i="1"/>
  <c r="EJ99" i="1"/>
  <c r="EF99" i="1"/>
  <c r="EB99" i="1"/>
  <c r="DX99" i="1"/>
  <c r="DT99" i="1"/>
  <c r="DP99" i="1"/>
  <c r="ER34" i="1"/>
  <c r="EN34" i="1"/>
  <c r="EJ34" i="1"/>
  <c r="EF34" i="1"/>
  <c r="EB34" i="1"/>
  <c r="DX34" i="1"/>
  <c r="DT34" i="1"/>
  <c r="DP34" i="1"/>
  <c r="ER33" i="1"/>
  <c r="EN33" i="1"/>
  <c r="EJ33" i="1"/>
  <c r="EF33" i="1"/>
  <c r="EB33" i="1"/>
  <c r="DX33" i="1"/>
  <c r="DT33" i="1"/>
  <c r="DP33" i="1"/>
  <c r="EL104" i="1"/>
  <c r="DV104" i="1"/>
  <c r="EL108" i="1"/>
  <c r="DV108" i="1"/>
  <c r="EL107" i="1"/>
  <c r="DV107" i="1"/>
  <c r="EO106" i="1"/>
  <c r="EG106" i="1"/>
  <c r="DY106" i="1"/>
  <c r="DQ106" i="1"/>
  <c r="EO102" i="1"/>
  <c r="EG102" i="1"/>
  <c r="DY102" i="1"/>
  <c r="DQ102" i="1"/>
  <c r="EP101" i="1"/>
  <c r="EK101" i="1"/>
  <c r="EE101" i="1"/>
  <c r="DZ101" i="1"/>
  <c r="DU101" i="1"/>
  <c r="DO101" i="1"/>
  <c r="EQ100" i="1"/>
  <c r="EM100" i="1"/>
  <c r="EI100" i="1"/>
  <c r="EE100" i="1"/>
  <c r="EA100" i="1"/>
  <c r="DW100" i="1"/>
  <c r="DS100" i="1"/>
  <c r="DO100" i="1"/>
  <c r="EQ99" i="1"/>
  <c r="EM99" i="1"/>
  <c r="EI99" i="1"/>
  <c r="EE99" i="1"/>
  <c r="EA99" i="1"/>
  <c r="DW99" i="1"/>
  <c r="DS99" i="1"/>
  <c r="DO99" i="1"/>
  <c r="EQ34" i="1"/>
  <c r="EM34" i="1"/>
  <c r="EI34" i="1"/>
  <c r="EE34" i="1"/>
  <c r="EA34" i="1"/>
  <c r="DW34" i="1"/>
  <c r="DS34" i="1"/>
  <c r="DO34" i="1"/>
  <c r="EQ33" i="1"/>
  <c r="EM33" i="1"/>
  <c r="EI33" i="1"/>
  <c r="EE33" i="1"/>
  <c r="EA33" i="1"/>
  <c r="DW33" i="1"/>
  <c r="DS33" i="1"/>
  <c r="DO33" i="1"/>
  <c r="EE104" i="1"/>
  <c r="EE108" i="1"/>
  <c r="EE107" i="1"/>
  <c r="ED106" i="1"/>
  <c r="DN106" i="1"/>
  <c r="ED102" i="1"/>
  <c r="DN102" i="1"/>
  <c r="EO101" i="1"/>
  <c r="ED101" i="1"/>
  <c r="DS101" i="1"/>
  <c r="EP100" i="1"/>
  <c r="EH100" i="1"/>
  <c r="DZ100" i="1"/>
  <c r="DR100" i="1"/>
  <c r="EP99" i="1"/>
  <c r="EH99" i="1"/>
  <c r="DZ99" i="1"/>
  <c r="DR99" i="1"/>
  <c r="EP34" i="1"/>
  <c r="EH34" i="1"/>
  <c r="DZ34" i="1"/>
  <c r="DR34" i="1"/>
  <c r="EP33" i="1"/>
  <c r="EH33" i="1"/>
  <c r="DZ33" i="1"/>
  <c r="DR33" i="1"/>
  <c r="ES32" i="1"/>
  <c r="EO32" i="1"/>
  <c r="EK32" i="1"/>
  <c r="EG32" i="1"/>
  <c r="EC32" i="1"/>
  <c r="DY32" i="1"/>
  <c r="DU32" i="1"/>
  <c r="DQ32" i="1"/>
  <c r="EJ32" i="1"/>
  <c r="DX32" i="1"/>
  <c r="DP32" i="1"/>
  <c r="DO104" i="1"/>
  <c r="EL106" i="1"/>
  <c r="EL102" i="1"/>
  <c r="EI101" i="1"/>
  <c r="DN101" i="1"/>
  <c r="EL100" i="1"/>
  <c r="DV100" i="1"/>
  <c r="ED99" i="1"/>
  <c r="DN99" i="1"/>
  <c r="EL34" i="1"/>
  <c r="DV34" i="1"/>
  <c r="DV33" i="1"/>
  <c r="EM32" i="1"/>
  <c r="EE32" i="1"/>
  <c r="DW32" i="1"/>
  <c r="DO32" i="1"/>
  <c r="DN104" i="1"/>
  <c r="DN108" i="1"/>
  <c r="DN107" i="1"/>
  <c r="EK106" i="1"/>
  <c r="EH101" i="1"/>
  <c r="ED104" i="1"/>
  <c r="ED108" i="1"/>
  <c r="ED107" i="1"/>
  <c r="ES106" i="1"/>
  <c r="EC106" i="1"/>
  <c r="ES102" i="1"/>
  <c r="EC102" i="1"/>
  <c r="EM101" i="1"/>
  <c r="EC101" i="1"/>
  <c r="DR101" i="1"/>
  <c r="EO100" i="1"/>
  <c r="EG100" i="1"/>
  <c r="DY100" i="1"/>
  <c r="DQ100" i="1"/>
  <c r="EO99" i="1"/>
  <c r="EG99" i="1"/>
  <c r="DY99" i="1"/>
  <c r="DQ99" i="1"/>
  <c r="EO34" i="1"/>
  <c r="EG34" i="1"/>
  <c r="DY34" i="1"/>
  <c r="DQ34" i="1"/>
  <c r="EO33" i="1"/>
  <c r="EG33" i="1"/>
  <c r="DY33" i="1"/>
  <c r="DQ33" i="1"/>
  <c r="ER32" i="1"/>
  <c r="EN32" i="1"/>
  <c r="EF32" i="1"/>
  <c r="EB32" i="1"/>
  <c r="DT32" i="1"/>
  <c r="DO108" i="1"/>
  <c r="DO107" i="1"/>
  <c r="DV106" i="1"/>
  <c r="DV102" i="1"/>
  <c r="DY101" i="1"/>
  <c r="ED100" i="1"/>
  <c r="DN100" i="1"/>
  <c r="EL99" i="1"/>
  <c r="DV99" i="1"/>
  <c r="ED34" i="1"/>
  <c r="DN34" i="1"/>
  <c r="EL33" i="1"/>
  <c r="ED33" i="1"/>
  <c r="DN33" i="1"/>
  <c r="EQ32" i="1"/>
  <c r="EI32" i="1"/>
  <c r="EA32" i="1"/>
  <c r="DS32" i="1"/>
  <c r="DU106" i="1"/>
  <c r="EK102" i="1"/>
  <c r="DU102" i="1"/>
  <c r="ES101" i="1"/>
  <c r="DW101" i="1"/>
  <c r="ES100" i="1"/>
  <c r="ES99" i="1"/>
  <c r="ES34" i="1"/>
  <c r="ES33" i="1"/>
  <c r="EL32" i="1"/>
  <c r="DV32" i="1"/>
  <c r="EK100" i="1"/>
  <c r="EK99" i="1"/>
  <c r="EK34" i="1"/>
  <c r="EK33" i="1"/>
  <c r="EH32" i="1"/>
  <c r="DR32" i="1"/>
  <c r="EC100" i="1"/>
  <c r="EC99" i="1"/>
  <c r="EC34" i="1"/>
  <c r="EC33" i="1"/>
  <c r="ED32" i="1"/>
  <c r="DN32" i="1"/>
  <c r="DU100" i="1"/>
  <c r="DU99" i="1"/>
  <c r="DU34" i="1"/>
  <c r="DU33" i="1"/>
  <c r="EP32" i="1"/>
  <c r="DZ32" i="1"/>
  <c r="HG31" i="1"/>
  <c r="HC31" i="1"/>
  <c r="GY31" i="1"/>
  <c r="GU31" i="1"/>
  <c r="GQ31" i="1"/>
  <c r="GM31" i="1"/>
  <c r="GI31" i="1"/>
  <c r="GE31" i="1"/>
  <c r="HE31" i="1"/>
  <c r="GW31" i="1"/>
  <c r="GO31" i="1"/>
  <c r="GG31" i="1"/>
  <c r="GZ31" i="1"/>
  <c r="GV31" i="1"/>
  <c r="GN31" i="1"/>
  <c r="GF31" i="1"/>
  <c r="HF31" i="1"/>
  <c r="HB31" i="1"/>
  <c r="GX31" i="1"/>
  <c r="GT31" i="1"/>
  <c r="GP31" i="1"/>
  <c r="GL31" i="1"/>
  <c r="GH31" i="1"/>
  <c r="GD31" i="1"/>
  <c r="HA31" i="1"/>
  <c r="GS31" i="1"/>
  <c r="GK31" i="1"/>
  <c r="GC31" i="1"/>
  <c r="HD31" i="1"/>
  <c r="GR31" i="1"/>
  <c r="GJ31" i="1"/>
  <c r="GB31" i="1"/>
  <c r="FZ31" i="1"/>
  <c r="FV31" i="1"/>
  <c r="FR31" i="1"/>
  <c r="FN31" i="1"/>
  <c r="FJ31" i="1"/>
  <c r="FF31" i="1"/>
  <c r="FB31" i="1"/>
  <c r="EX31" i="1"/>
  <c r="EV31" i="1"/>
  <c r="FS31" i="1"/>
  <c r="FK31" i="1"/>
  <c r="EY31" i="1"/>
  <c r="FY31" i="1"/>
  <c r="FU31" i="1"/>
  <c r="FQ31" i="1"/>
  <c r="FM31" i="1"/>
  <c r="FI31" i="1"/>
  <c r="FE31" i="1"/>
  <c r="FA31" i="1"/>
  <c r="EW31" i="1"/>
  <c r="FO31" i="1"/>
  <c r="FC31" i="1"/>
  <c r="FX31" i="1"/>
  <c r="FT31" i="1"/>
  <c r="FP31" i="1"/>
  <c r="FL31" i="1"/>
  <c r="FH31" i="1"/>
  <c r="FD31" i="1"/>
  <c r="EZ31" i="1"/>
  <c r="FW31" i="1"/>
  <c r="FG31" i="1"/>
  <c r="EU31" i="1"/>
  <c r="ES31" i="1"/>
  <c r="EO31" i="1"/>
  <c r="EK31" i="1"/>
  <c r="EG31" i="1"/>
  <c r="EC31" i="1"/>
  <c r="DY31" i="1"/>
  <c r="DU31" i="1"/>
  <c r="DQ31" i="1"/>
  <c r="ER31" i="1"/>
  <c r="EN31" i="1"/>
  <c r="EJ31" i="1"/>
  <c r="EF31" i="1"/>
  <c r="EB31" i="1"/>
  <c r="DX31" i="1"/>
  <c r="DT31" i="1"/>
  <c r="DP31" i="1"/>
  <c r="EQ31" i="1"/>
  <c r="EM31" i="1"/>
  <c r="EI31" i="1"/>
  <c r="EA31" i="1"/>
  <c r="DW31" i="1"/>
  <c r="DS31" i="1"/>
  <c r="DO31" i="1"/>
  <c r="EP31" i="1"/>
  <c r="EH31" i="1"/>
  <c r="DZ31" i="1"/>
  <c r="DR31" i="1"/>
  <c r="DN31" i="1"/>
  <c r="EE31" i="1"/>
  <c r="EL31" i="1"/>
  <c r="ED31" i="1"/>
  <c r="DV31" i="1"/>
  <c r="FZ13" i="25"/>
  <c r="FV13" i="25"/>
  <c r="FR13" i="25"/>
  <c r="FN13" i="25"/>
  <c r="FJ13" i="25"/>
  <c r="FF13" i="25"/>
  <c r="FB13" i="25"/>
  <c r="EX13" i="25"/>
  <c r="FX13" i="25"/>
  <c r="FT13" i="25"/>
  <c r="FL13" i="25"/>
  <c r="FD13" i="25"/>
  <c r="EZ13" i="25"/>
  <c r="FW13" i="25"/>
  <c r="FS13" i="25"/>
  <c r="FO13" i="25"/>
  <c r="FG13" i="25"/>
  <c r="FC13" i="25"/>
  <c r="EU13" i="25"/>
  <c r="FY13" i="25"/>
  <c r="FU13" i="25"/>
  <c r="FQ13" i="25"/>
  <c r="FM13" i="25"/>
  <c r="FI13" i="25"/>
  <c r="FE13" i="25"/>
  <c r="FA13" i="25"/>
  <c r="EW13" i="25"/>
  <c r="FP13" i="25"/>
  <c r="FH13" i="25"/>
  <c r="EV13" i="25"/>
  <c r="FK13" i="25"/>
  <c r="EY13" i="25"/>
  <c r="HF13" i="25"/>
  <c r="HB13" i="25"/>
  <c r="GX13" i="25"/>
  <c r="GT13" i="25"/>
  <c r="GP13" i="25"/>
  <c r="GL13" i="25"/>
  <c r="GH13" i="25"/>
  <c r="GD13" i="25"/>
  <c r="HD13" i="25"/>
  <c r="GV13" i="25"/>
  <c r="GN13" i="25"/>
  <c r="GF13" i="25"/>
  <c r="GY13" i="25"/>
  <c r="GQ13" i="25"/>
  <c r="GM13" i="25"/>
  <c r="GE13" i="25"/>
  <c r="HE13" i="25"/>
  <c r="HA13" i="25"/>
  <c r="GW13" i="25"/>
  <c r="GS13" i="25"/>
  <c r="GO13" i="25"/>
  <c r="GK13" i="25"/>
  <c r="GG13" i="25"/>
  <c r="GC13" i="25"/>
  <c r="GZ13" i="25"/>
  <c r="GR13" i="25"/>
  <c r="GJ13" i="25"/>
  <c r="GB13" i="25"/>
  <c r="HG13" i="25"/>
  <c r="HC13" i="25"/>
  <c r="GU13" i="25"/>
  <c r="GI13" i="25"/>
  <c r="EP13" i="25"/>
  <c r="EL13" i="25"/>
  <c r="EH13" i="25"/>
  <c r="ED13" i="25"/>
  <c r="DZ13" i="25"/>
  <c r="DV13" i="25"/>
  <c r="DR13" i="25"/>
  <c r="DN13" i="25"/>
  <c r="ER13" i="25"/>
  <c r="EN13" i="25"/>
  <c r="EF13" i="25"/>
  <c r="DX13" i="25"/>
  <c r="DT13" i="25"/>
  <c r="EM13" i="25"/>
  <c r="EI13" i="25"/>
  <c r="EA13" i="25"/>
  <c r="DS13" i="25"/>
  <c r="ES13" i="25"/>
  <c r="EO13" i="25"/>
  <c r="EK13" i="25"/>
  <c r="EG13" i="25"/>
  <c r="EC13" i="25"/>
  <c r="DY13" i="25"/>
  <c r="DU13" i="25"/>
  <c r="DQ13" i="25"/>
  <c r="EJ13" i="25"/>
  <c r="EB13" i="25"/>
  <c r="DP13" i="25"/>
  <c r="EQ13" i="25"/>
  <c r="EE13" i="25"/>
  <c r="DW13" i="25"/>
  <c r="DO13" i="25"/>
  <c r="HF12" i="25"/>
  <c r="HB12" i="25"/>
  <c r="GX12" i="25"/>
  <c r="GT12" i="25"/>
  <c r="GP12" i="25"/>
  <c r="GL12" i="25"/>
  <c r="GH12" i="25"/>
  <c r="GD12" i="25"/>
  <c r="HD12" i="25"/>
  <c r="GV12" i="25"/>
  <c r="GN12" i="25"/>
  <c r="GF12" i="25"/>
  <c r="HG12" i="25"/>
  <c r="GY12" i="25"/>
  <c r="GQ12" i="25"/>
  <c r="GI12" i="25"/>
  <c r="HE12" i="25"/>
  <c r="HA12" i="25"/>
  <c r="GW12" i="25"/>
  <c r="GS12" i="25"/>
  <c r="GO12" i="25"/>
  <c r="GK12" i="25"/>
  <c r="GG12" i="25"/>
  <c r="GC12" i="25"/>
  <c r="GZ12" i="25"/>
  <c r="GR12" i="25"/>
  <c r="GJ12" i="25"/>
  <c r="GB12" i="25"/>
  <c r="HC12" i="25"/>
  <c r="GU12" i="25"/>
  <c r="GM12" i="25"/>
  <c r="GE12" i="25"/>
  <c r="FZ12" i="25"/>
  <c r="FV12" i="25"/>
  <c r="FR12" i="25"/>
  <c r="FN12" i="25"/>
  <c r="FJ12" i="25"/>
  <c r="FF12" i="25"/>
  <c r="FB12" i="25"/>
  <c r="EX12" i="25"/>
  <c r="FX12" i="25"/>
  <c r="FT12" i="25"/>
  <c r="FH12" i="25"/>
  <c r="EZ12" i="25"/>
  <c r="FO12" i="25"/>
  <c r="FG12" i="25"/>
  <c r="EY12" i="25"/>
  <c r="FY12" i="25"/>
  <c r="FU12" i="25"/>
  <c r="FQ12" i="25"/>
  <c r="FM12" i="25"/>
  <c r="FI12" i="25"/>
  <c r="FE12" i="25"/>
  <c r="FA12" i="25"/>
  <c r="EW12" i="25"/>
  <c r="FP12" i="25"/>
  <c r="FL12" i="25"/>
  <c r="FD12" i="25"/>
  <c r="EV12" i="25"/>
  <c r="FW12" i="25"/>
  <c r="FS12" i="25"/>
  <c r="FK12" i="25"/>
  <c r="FC12" i="25"/>
  <c r="EU12" i="25"/>
  <c r="EP12" i="25"/>
  <c r="EL12" i="25"/>
  <c r="EH12" i="25"/>
  <c r="ED12" i="25"/>
  <c r="DZ12" i="25"/>
  <c r="DV12" i="25"/>
  <c r="DR12" i="25"/>
  <c r="DN12" i="25"/>
  <c r="ER12" i="25"/>
  <c r="EJ12" i="25"/>
  <c r="EB12" i="25"/>
  <c r="DT12" i="25"/>
  <c r="EQ12" i="25"/>
  <c r="EI12" i="25"/>
  <c r="EA12" i="25"/>
  <c r="DS12" i="25"/>
  <c r="ES12" i="25"/>
  <c r="EO12" i="25"/>
  <c r="EK12" i="25"/>
  <c r="EG12" i="25"/>
  <c r="EC12" i="25"/>
  <c r="DY12" i="25"/>
  <c r="DU12" i="25"/>
  <c r="DQ12" i="25"/>
  <c r="EN12" i="25"/>
  <c r="EF12" i="25"/>
  <c r="DX12" i="25"/>
  <c r="DP12" i="25"/>
  <c r="EM12" i="25"/>
  <c r="EE12" i="25"/>
  <c r="DW12" i="25"/>
  <c r="DO12" i="25"/>
  <c r="EP11" i="25"/>
  <c r="EL11" i="25"/>
  <c r="EH11" i="25"/>
  <c r="ED11" i="25"/>
  <c r="DZ11" i="25"/>
  <c r="DV11" i="25"/>
  <c r="DR11" i="25"/>
  <c r="DN11" i="25"/>
  <c r="EQ11" i="25"/>
  <c r="EI11" i="25"/>
  <c r="EA11" i="25"/>
  <c r="DO11" i="25"/>
  <c r="ES11" i="25"/>
  <c r="EO11" i="25"/>
  <c r="EK11" i="25"/>
  <c r="EG11" i="25"/>
  <c r="EC11" i="25"/>
  <c r="DY11" i="25"/>
  <c r="DU11" i="25"/>
  <c r="DQ11" i="25"/>
  <c r="EM11" i="25"/>
  <c r="DW11" i="25"/>
  <c r="ER11" i="25"/>
  <c r="EN11" i="25"/>
  <c r="EJ11" i="25"/>
  <c r="EF11" i="25"/>
  <c r="EB11" i="25"/>
  <c r="DX11" i="25"/>
  <c r="DT11" i="25"/>
  <c r="DP11" i="25"/>
  <c r="EE11" i="25"/>
  <c r="DS11" i="25"/>
  <c r="FZ11" i="25"/>
  <c r="FV11" i="25"/>
  <c r="FR11" i="25"/>
  <c r="FN11" i="25"/>
  <c r="FJ11" i="25"/>
  <c r="FF11" i="25"/>
  <c r="FB11" i="25"/>
  <c r="EX11" i="25"/>
  <c r="FO11" i="25"/>
  <c r="FC11" i="25"/>
  <c r="FY11" i="25"/>
  <c r="FU11" i="25"/>
  <c r="FQ11" i="25"/>
  <c r="FM11" i="25"/>
  <c r="FI11" i="25"/>
  <c r="FE11" i="25"/>
  <c r="FA11" i="25"/>
  <c r="EW11" i="25"/>
  <c r="FW11" i="25"/>
  <c r="FK11" i="25"/>
  <c r="EY11" i="25"/>
  <c r="FX11" i="25"/>
  <c r="FT11" i="25"/>
  <c r="FP11" i="25"/>
  <c r="FL11" i="25"/>
  <c r="FH11" i="25"/>
  <c r="FD11" i="25"/>
  <c r="EZ11" i="25"/>
  <c r="EV11" i="25"/>
  <c r="FS11" i="25"/>
  <c r="FG11" i="25"/>
  <c r="EU11" i="25"/>
  <c r="HF11" i="25"/>
  <c r="HB11" i="25"/>
  <c r="GX11" i="25"/>
  <c r="GT11" i="25"/>
  <c r="GP11" i="25"/>
  <c r="GL11" i="25"/>
  <c r="GH11" i="25"/>
  <c r="GD11" i="25"/>
  <c r="HC11" i="25"/>
  <c r="GU11" i="25"/>
  <c r="GI11" i="25"/>
  <c r="HE11" i="25"/>
  <c r="HA11" i="25"/>
  <c r="GW11" i="25"/>
  <c r="GS11" i="25"/>
  <c r="GO11" i="25"/>
  <c r="GK11" i="25"/>
  <c r="GG11" i="25"/>
  <c r="GC11" i="25"/>
  <c r="GQ11" i="25"/>
  <c r="HD11" i="25"/>
  <c r="GZ11" i="25"/>
  <c r="GV11" i="25"/>
  <c r="GR11" i="25"/>
  <c r="GN11" i="25"/>
  <c r="GJ11" i="25"/>
  <c r="GF11" i="25"/>
  <c r="GB11" i="25"/>
  <c r="HG11" i="25"/>
  <c r="GY11" i="25"/>
  <c r="GM11" i="25"/>
  <c r="GE11" i="25"/>
  <c r="FZ54" i="24"/>
  <c r="FV54" i="24"/>
  <c r="FR54" i="24"/>
  <c r="FN54" i="24"/>
  <c r="FJ54" i="24"/>
  <c r="FF54" i="24"/>
  <c r="FB54" i="24"/>
  <c r="EX54" i="24"/>
  <c r="FS54" i="24"/>
  <c r="FO54" i="24"/>
  <c r="FG54" i="24"/>
  <c r="EY54" i="24"/>
  <c r="EU54" i="24"/>
  <c r="FY54" i="24"/>
  <c r="FU54" i="24"/>
  <c r="FQ54" i="24"/>
  <c r="FM54" i="24"/>
  <c r="FI54" i="24"/>
  <c r="FE54" i="24"/>
  <c r="FA54" i="24"/>
  <c r="EW54" i="24"/>
  <c r="FW54" i="24"/>
  <c r="FK54" i="24"/>
  <c r="FC54" i="24"/>
  <c r="FX54" i="24"/>
  <c r="FT54" i="24"/>
  <c r="FP54" i="24"/>
  <c r="FL54" i="24"/>
  <c r="FH54" i="24"/>
  <c r="FD54" i="24"/>
  <c r="EZ54" i="24"/>
  <c r="EV54" i="24"/>
  <c r="HF54" i="24"/>
  <c r="HB54" i="24"/>
  <c r="GX54" i="24"/>
  <c r="GT54" i="24"/>
  <c r="GP54" i="24"/>
  <c r="GL54" i="24"/>
  <c r="GH54" i="24"/>
  <c r="GD54" i="24"/>
  <c r="HG54" i="24"/>
  <c r="GQ54" i="24"/>
  <c r="GI54" i="24"/>
  <c r="HE54" i="24"/>
  <c r="HA54" i="24"/>
  <c r="GW54" i="24"/>
  <c r="GS54" i="24"/>
  <c r="GO54" i="24"/>
  <c r="GK54" i="24"/>
  <c r="GG54" i="24"/>
  <c r="GC54" i="24"/>
  <c r="GM54" i="24"/>
  <c r="HD54" i="24"/>
  <c r="GZ54" i="24"/>
  <c r="GV54" i="24"/>
  <c r="GR54" i="24"/>
  <c r="GN54" i="24"/>
  <c r="GJ54" i="24"/>
  <c r="GF54" i="24"/>
  <c r="GB54" i="24"/>
  <c r="HC54" i="24"/>
  <c r="GY54" i="24"/>
  <c r="GU54" i="24"/>
  <c r="GE54" i="24"/>
  <c r="EP54" i="24"/>
  <c r="EL54" i="24"/>
  <c r="EH54" i="24"/>
  <c r="ED54" i="24"/>
  <c r="DZ54" i="24"/>
  <c r="DV54" i="24"/>
  <c r="DR54" i="24"/>
  <c r="DN54" i="24"/>
  <c r="EI54" i="24"/>
  <c r="EA54" i="24"/>
  <c r="DO54" i="24"/>
  <c r="ES54" i="24"/>
  <c r="EO54" i="24"/>
  <c r="EK54" i="24"/>
  <c r="EG54" i="24"/>
  <c r="EC54" i="24"/>
  <c r="DY54" i="24"/>
  <c r="DU54" i="24"/>
  <c r="DQ54" i="24"/>
  <c r="EQ54" i="24"/>
  <c r="EE54" i="24"/>
  <c r="DS54" i="24"/>
  <c r="ER54" i="24"/>
  <c r="EN54" i="24"/>
  <c r="EJ54" i="24"/>
  <c r="EF54" i="24"/>
  <c r="EB54" i="24"/>
  <c r="DX54" i="24"/>
  <c r="DT54" i="24"/>
  <c r="DP54" i="24"/>
  <c r="EM54" i="24"/>
  <c r="DW54" i="24"/>
  <c r="HF64" i="24"/>
  <c r="HB64" i="24"/>
  <c r="GX64" i="24"/>
  <c r="GT64" i="24"/>
  <c r="GP64" i="24"/>
  <c r="GL64" i="24"/>
  <c r="GH64" i="24"/>
  <c r="GD64" i="24"/>
  <c r="HF63" i="24"/>
  <c r="HB63" i="24"/>
  <c r="GX63" i="24"/>
  <c r="GT63" i="24"/>
  <c r="GP63" i="24"/>
  <c r="GL63" i="24"/>
  <c r="GH63" i="24"/>
  <c r="GD63" i="24"/>
  <c r="HF62" i="24"/>
  <c r="HB62" i="24"/>
  <c r="GX62" i="24"/>
  <c r="GT62" i="24"/>
  <c r="GP62" i="24"/>
  <c r="GL62" i="24"/>
  <c r="GH62" i="24"/>
  <c r="GD62" i="24"/>
  <c r="HF61" i="24"/>
  <c r="HB61" i="24"/>
  <c r="GX61" i="24"/>
  <c r="GT61" i="24"/>
  <c r="GP61" i="24"/>
  <c r="GL61" i="24"/>
  <c r="HG64" i="24"/>
  <c r="HC64" i="24"/>
  <c r="GY64" i="24"/>
  <c r="GU64" i="24"/>
  <c r="GQ64" i="24"/>
  <c r="GM64" i="24"/>
  <c r="GI64" i="24"/>
  <c r="GE64" i="24"/>
  <c r="HG63" i="24"/>
  <c r="HC63" i="24"/>
  <c r="GY63" i="24"/>
  <c r="GU63" i="24"/>
  <c r="GQ63" i="24"/>
  <c r="GM63" i="24"/>
  <c r="GI63" i="24"/>
  <c r="GE63" i="24"/>
  <c r="HA64" i="24"/>
  <c r="GS64" i="24"/>
  <c r="GK64" i="24"/>
  <c r="GC64" i="24"/>
  <c r="HD63" i="24"/>
  <c r="GV63" i="24"/>
  <c r="GN63" i="24"/>
  <c r="GF63" i="24"/>
  <c r="HG62" i="24"/>
  <c r="HA62" i="24"/>
  <c r="GV62" i="24"/>
  <c r="GQ62" i="24"/>
  <c r="GK62" i="24"/>
  <c r="GF62" i="24"/>
  <c r="HD61" i="24"/>
  <c r="GY61" i="24"/>
  <c r="GS61" i="24"/>
  <c r="GN61" i="24"/>
  <c r="GI61" i="24"/>
  <c r="GE61" i="24"/>
  <c r="GZ64" i="24"/>
  <c r="GR64" i="24"/>
  <c r="GJ64" i="24"/>
  <c r="GB64" i="24"/>
  <c r="HA63" i="24"/>
  <c r="GS63" i="24"/>
  <c r="GK63" i="24"/>
  <c r="GC63" i="24"/>
  <c r="HE62" i="24"/>
  <c r="GZ62" i="24"/>
  <c r="GU62" i="24"/>
  <c r="GO62" i="24"/>
  <c r="GJ62" i="24"/>
  <c r="GE62" i="24"/>
  <c r="HC61" i="24"/>
  <c r="GW61" i="24"/>
  <c r="GR61" i="24"/>
  <c r="GM61" i="24"/>
  <c r="GH61" i="24"/>
  <c r="GD61" i="24"/>
  <c r="HF60" i="24"/>
  <c r="HB60" i="24"/>
  <c r="GX60" i="24"/>
  <c r="GT60" i="24"/>
  <c r="GP60" i="24"/>
  <c r="GL60" i="24"/>
  <c r="GH60" i="24"/>
  <c r="GD60" i="24"/>
  <c r="HE64" i="24"/>
  <c r="GW64" i="24"/>
  <c r="GO64" i="24"/>
  <c r="GG64" i="24"/>
  <c r="GZ63" i="24"/>
  <c r="GR63" i="24"/>
  <c r="GJ63" i="24"/>
  <c r="GB63" i="24"/>
  <c r="HD62" i="24"/>
  <c r="GY62" i="24"/>
  <c r="GS62" i="24"/>
  <c r="GN62" i="24"/>
  <c r="GI62" i="24"/>
  <c r="GC62" i="24"/>
  <c r="HG61" i="24"/>
  <c r="HA61" i="24"/>
  <c r="GV61" i="24"/>
  <c r="GQ61" i="24"/>
  <c r="GK61" i="24"/>
  <c r="GG61" i="24"/>
  <c r="GC61" i="24"/>
  <c r="HE60" i="24"/>
  <c r="HA60" i="24"/>
  <c r="GW60" i="24"/>
  <c r="GS60" i="24"/>
  <c r="GO60" i="24"/>
  <c r="GK60" i="24"/>
  <c r="GG60" i="24"/>
  <c r="GC60" i="24"/>
  <c r="HD64" i="24"/>
  <c r="GO63" i="24"/>
  <c r="GR62" i="24"/>
  <c r="GO61" i="24"/>
  <c r="HD60" i="24"/>
  <c r="GV60" i="24"/>
  <c r="GN60" i="24"/>
  <c r="GF60" i="24"/>
  <c r="HF59" i="24"/>
  <c r="HB59" i="24"/>
  <c r="GX59" i="24"/>
  <c r="GT59" i="24"/>
  <c r="GP59" i="24"/>
  <c r="GL59" i="24"/>
  <c r="GH59" i="24"/>
  <c r="GD59" i="24"/>
  <c r="HF58" i="24"/>
  <c r="HB58" i="24"/>
  <c r="GX58" i="24"/>
  <c r="GT58" i="24"/>
  <c r="GP58" i="24"/>
  <c r="GL58" i="24"/>
  <c r="GH58" i="24"/>
  <c r="GD58" i="24"/>
  <c r="GV64" i="24"/>
  <c r="GG63" i="24"/>
  <c r="GM62" i="24"/>
  <c r="HE61" i="24"/>
  <c r="GJ61" i="24"/>
  <c r="HC60" i="24"/>
  <c r="GU60" i="24"/>
  <c r="GM60" i="24"/>
  <c r="GE60" i="24"/>
  <c r="HE59" i="24"/>
  <c r="HA59" i="24"/>
  <c r="GW59" i="24"/>
  <c r="GS59" i="24"/>
  <c r="GO59" i="24"/>
  <c r="GK59" i="24"/>
  <c r="GG59" i="24"/>
  <c r="GC59" i="24"/>
  <c r="HE58" i="24"/>
  <c r="HA58" i="24"/>
  <c r="GW58" i="24"/>
  <c r="GS58" i="24"/>
  <c r="GO58" i="24"/>
  <c r="GK58" i="24"/>
  <c r="GG58" i="24"/>
  <c r="GC58" i="24"/>
  <c r="GN64" i="24"/>
  <c r="HE63" i="24"/>
  <c r="GB62" i="24"/>
  <c r="GZ61" i="24"/>
  <c r="GZ60" i="24"/>
  <c r="GJ60" i="24"/>
  <c r="GZ59" i="24"/>
  <c r="GR59" i="24"/>
  <c r="GJ59" i="24"/>
  <c r="GB59" i="24"/>
  <c r="GZ58" i="24"/>
  <c r="GR58" i="24"/>
  <c r="GJ58" i="24"/>
  <c r="GB58" i="24"/>
  <c r="HD57" i="24"/>
  <c r="GZ57" i="24"/>
  <c r="GV57" i="24"/>
  <c r="GR57" i="24"/>
  <c r="GN57" i="24"/>
  <c r="GJ57" i="24"/>
  <c r="GF57" i="24"/>
  <c r="GB57" i="24"/>
  <c r="HD56" i="24"/>
  <c r="GZ56" i="24"/>
  <c r="GV56" i="24"/>
  <c r="GR56" i="24"/>
  <c r="GN56" i="24"/>
  <c r="GJ56" i="24"/>
  <c r="GF56" i="24"/>
  <c r="GB56" i="24"/>
  <c r="HD55" i="24"/>
  <c r="GZ55" i="24"/>
  <c r="GV55" i="24"/>
  <c r="GR55" i="24"/>
  <c r="GN55" i="24"/>
  <c r="GJ55" i="24"/>
  <c r="GF55" i="24"/>
  <c r="GB55" i="24"/>
  <c r="HG56" i="24"/>
  <c r="HC56" i="24"/>
  <c r="GY56" i="24"/>
  <c r="GQ56" i="24"/>
  <c r="GI56" i="24"/>
  <c r="HG55" i="24"/>
  <c r="HC55" i="24"/>
  <c r="GU55" i="24"/>
  <c r="GM55" i="24"/>
  <c r="GI55" i="24"/>
  <c r="GW62" i="24"/>
  <c r="GB60" i="24"/>
  <c r="GF59" i="24"/>
  <c r="HD58" i="24"/>
  <c r="GF64" i="24"/>
  <c r="GW63" i="24"/>
  <c r="HC62" i="24"/>
  <c r="GU61" i="24"/>
  <c r="GY60" i="24"/>
  <c r="GI60" i="24"/>
  <c r="HG59" i="24"/>
  <c r="GY59" i="24"/>
  <c r="GQ59" i="24"/>
  <c r="GI59" i="24"/>
  <c r="HG58" i="24"/>
  <c r="GY58" i="24"/>
  <c r="GQ58" i="24"/>
  <c r="GI58" i="24"/>
  <c r="HG57" i="24"/>
  <c r="HC57" i="24"/>
  <c r="GY57" i="24"/>
  <c r="GU57" i="24"/>
  <c r="GQ57" i="24"/>
  <c r="GM57" i="24"/>
  <c r="GI57" i="24"/>
  <c r="GE57" i="24"/>
  <c r="GU56" i="24"/>
  <c r="GM56" i="24"/>
  <c r="GE56" i="24"/>
  <c r="GY55" i="24"/>
  <c r="GQ55" i="24"/>
  <c r="GE55" i="24"/>
  <c r="GF61" i="24"/>
  <c r="GR60" i="24"/>
  <c r="HD59" i="24"/>
  <c r="GV59" i="24"/>
  <c r="GN59" i="24"/>
  <c r="HC59" i="24"/>
  <c r="GN58" i="24"/>
  <c r="HF57" i="24"/>
  <c r="GX57" i="24"/>
  <c r="GP57" i="24"/>
  <c r="GH57" i="24"/>
  <c r="HA56" i="24"/>
  <c r="GS56" i="24"/>
  <c r="GK56" i="24"/>
  <c r="GC56" i="24"/>
  <c r="HB55" i="24"/>
  <c r="GT55" i="24"/>
  <c r="GL55" i="24"/>
  <c r="GD55" i="24"/>
  <c r="GU58" i="24"/>
  <c r="HA57" i="24"/>
  <c r="GS57" i="24"/>
  <c r="GK57" i="24"/>
  <c r="HB56" i="24"/>
  <c r="GT56" i="24"/>
  <c r="GL56" i="24"/>
  <c r="HE55" i="24"/>
  <c r="GW55" i="24"/>
  <c r="GG55" i="24"/>
  <c r="GB61" i="24"/>
  <c r="GU59" i="24"/>
  <c r="HC58" i="24"/>
  <c r="GM58" i="24"/>
  <c r="HE57" i="24"/>
  <c r="GW57" i="24"/>
  <c r="GO57" i="24"/>
  <c r="GG57" i="24"/>
  <c r="HF56" i="24"/>
  <c r="GX56" i="24"/>
  <c r="GP56" i="24"/>
  <c r="GH56" i="24"/>
  <c r="HA55" i="24"/>
  <c r="GS55" i="24"/>
  <c r="GK55" i="24"/>
  <c r="GC55" i="24"/>
  <c r="GG62" i="24"/>
  <c r="HG60" i="24"/>
  <c r="GM59" i="24"/>
  <c r="GV58" i="24"/>
  <c r="GF58" i="24"/>
  <c r="HB57" i="24"/>
  <c r="GT57" i="24"/>
  <c r="GL57" i="24"/>
  <c r="GD57" i="24"/>
  <c r="HE56" i="24"/>
  <c r="GW56" i="24"/>
  <c r="GO56" i="24"/>
  <c r="GG56" i="24"/>
  <c r="HF55" i="24"/>
  <c r="GX55" i="24"/>
  <c r="GP55" i="24"/>
  <c r="GH55" i="24"/>
  <c r="GQ60" i="24"/>
  <c r="GE59" i="24"/>
  <c r="GE58" i="24"/>
  <c r="GC57" i="24"/>
  <c r="GD56" i="24"/>
  <c r="GO55" i="24"/>
  <c r="FZ64" i="24"/>
  <c r="FV64" i="24"/>
  <c r="FR64" i="24"/>
  <c r="FN64" i="24"/>
  <c r="FJ64" i="24"/>
  <c r="FF64" i="24"/>
  <c r="FB64" i="24"/>
  <c r="EX64" i="24"/>
  <c r="FZ63" i="24"/>
  <c r="FV63" i="24"/>
  <c r="FR63" i="24"/>
  <c r="FN63" i="24"/>
  <c r="FJ63" i="24"/>
  <c r="FF63" i="24"/>
  <c r="FB63" i="24"/>
  <c r="EX63" i="24"/>
  <c r="FZ62" i="24"/>
  <c r="FV62" i="24"/>
  <c r="FR62" i="24"/>
  <c r="FN62" i="24"/>
  <c r="FJ62" i="24"/>
  <c r="FF62" i="24"/>
  <c r="FB62" i="24"/>
  <c r="EX62" i="24"/>
  <c r="FW64" i="24"/>
  <c r="FS64" i="24"/>
  <c r="FO64" i="24"/>
  <c r="FK64" i="24"/>
  <c r="FG64" i="24"/>
  <c r="FC64" i="24"/>
  <c r="EY64" i="24"/>
  <c r="EU64" i="24"/>
  <c r="FW63" i="24"/>
  <c r="FS63" i="24"/>
  <c r="FO63" i="24"/>
  <c r="FK63" i="24"/>
  <c r="FG63" i="24"/>
  <c r="FC63" i="24"/>
  <c r="EY63" i="24"/>
  <c r="EU63" i="24"/>
  <c r="FU64" i="24"/>
  <c r="FM64" i="24"/>
  <c r="FE64" i="24"/>
  <c r="EW64" i="24"/>
  <c r="FX63" i="24"/>
  <c r="FP63" i="24"/>
  <c r="FH63" i="24"/>
  <c r="EZ63" i="24"/>
  <c r="FU62" i="24"/>
  <c r="FP62" i="24"/>
  <c r="FK62" i="24"/>
  <c r="FE62" i="24"/>
  <c r="EZ62" i="24"/>
  <c r="EU62" i="24"/>
  <c r="FW61" i="24"/>
  <c r="FS61" i="24"/>
  <c r="FO61" i="24"/>
  <c r="FK61" i="24"/>
  <c r="FG61" i="24"/>
  <c r="FC61" i="24"/>
  <c r="EY61" i="24"/>
  <c r="EU61" i="24"/>
  <c r="FT64" i="24"/>
  <c r="FL64" i="24"/>
  <c r="FD64" i="24"/>
  <c r="EV64" i="24"/>
  <c r="FU63" i="24"/>
  <c r="FM63" i="24"/>
  <c r="FE63" i="24"/>
  <c r="EW63" i="24"/>
  <c r="FY62" i="24"/>
  <c r="FT62" i="24"/>
  <c r="FO62" i="24"/>
  <c r="FI62" i="24"/>
  <c r="FD62" i="24"/>
  <c r="EY62" i="24"/>
  <c r="FZ61" i="24"/>
  <c r="FV61" i="24"/>
  <c r="FR61" i="24"/>
  <c r="FN61" i="24"/>
  <c r="FJ61" i="24"/>
  <c r="FF61" i="24"/>
  <c r="FB61" i="24"/>
  <c r="EX61" i="24"/>
  <c r="FZ60" i="24"/>
  <c r="FV60" i="24"/>
  <c r="FR60" i="24"/>
  <c r="FN60" i="24"/>
  <c r="FJ60" i="24"/>
  <c r="FF60" i="24"/>
  <c r="FB60" i="24"/>
  <c r="FY64" i="24"/>
  <c r="FQ64" i="24"/>
  <c r="FI64" i="24"/>
  <c r="FA64" i="24"/>
  <c r="FT63" i="24"/>
  <c r="FL63" i="24"/>
  <c r="FD63" i="24"/>
  <c r="EV63" i="24"/>
  <c r="FX62" i="24"/>
  <c r="FS62" i="24"/>
  <c r="FM62" i="24"/>
  <c r="FH62" i="24"/>
  <c r="FC62" i="24"/>
  <c r="EW62" i="24"/>
  <c r="FY61" i="24"/>
  <c r="FU61" i="24"/>
  <c r="FQ61" i="24"/>
  <c r="FM61" i="24"/>
  <c r="FI61" i="24"/>
  <c r="FE61" i="24"/>
  <c r="FA61" i="24"/>
  <c r="EW61" i="24"/>
  <c r="FY60" i="24"/>
  <c r="FU60" i="24"/>
  <c r="FQ60" i="24"/>
  <c r="FM60" i="24"/>
  <c r="FI60" i="24"/>
  <c r="FX64" i="24"/>
  <c r="FI63" i="24"/>
  <c r="FW62" i="24"/>
  <c r="FA62" i="24"/>
  <c r="FX61" i="24"/>
  <c r="FH61" i="24"/>
  <c r="FX60" i="24"/>
  <c r="FP60" i="24"/>
  <c r="FH60" i="24"/>
  <c r="FC60" i="24"/>
  <c r="EX60" i="24"/>
  <c r="FZ59" i="24"/>
  <c r="FV59" i="24"/>
  <c r="FR59" i="24"/>
  <c r="FN59" i="24"/>
  <c r="FJ59" i="24"/>
  <c r="FF59" i="24"/>
  <c r="FB59" i="24"/>
  <c r="EX59" i="24"/>
  <c r="FZ58" i="24"/>
  <c r="FV58" i="24"/>
  <c r="FR58" i="24"/>
  <c r="FN58" i="24"/>
  <c r="FJ58" i="24"/>
  <c r="FF58" i="24"/>
  <c r="FB58" i="24"/>
  <c r="EX58" i="24"/>
  <c r="FP64" i="24"/>
  <c r="FA63" i="24"/>
  <c r="FQ62" i="24"/>
  <c r="EV62" i="24"/>
  <c r="FT61" i="24"/>
  <c r="FD61" i="24"/>
  <c r="FW60" i="24"/>
  <c r="FO60" i="24"/>
  <c r="FG60" i="24"/>
  <c r="FA60" i="24"/>
  <c r="EW60" i="24"/>
  <c r="FY59" i="24"/>
  <c r="FU59" i="24"/>
  <c r="FQ59" i="24"/>
  <c r="FM59" i="24"/>
  <c r="FI59" i="24"/>
  <c r="FE59" i="24"/>
  <c r="FA59" i="24"/>
  <c r="EW59" i="24"/>
  <c r="FY58" i="24"/>
  <c r="FU58" i="24"/>
  <c r="FQ58" i="24"/>
  <c r="FM58" i="24"/>
  <c r="FI58" i="24"/>
  <c r="FE58" i="24"/>
  <c r="FA58" i="24"/>
  <c r="EW58" i="24"/>
  <c r="FP61" i="24"/>
  <c r="FT60" i="24"/>
  <c r="FE60" i="24"/>
  <c r="EV60" i="24"/>
  <c r="FT59" i="24"/>
  <c r="FL59" i="24"/>
  <c r="FD59" i="24"/>
  <c r="EV59" i="24"/>
  <c r="FT58" i="24"/>
  <c r="FL58" i="24"/>
  <c r="FD58" i="24"/>
  <c r="EV58" i="24"/>
  <c r="FX57" i="24"/>
  <c r="FT57" i="24"/>
  <c r="FP57" i="24"/>
  <c r="FL57" i="24"/>
  <c r="FH57" i="24"/>
  <c r="FD57" i="24"/>
  <c r="EZ57" i="24"/>
  <c r="EV57" i="24"/>
  <c r="FX56" i="24"/>
  <c r="FT56" i="24"/>
  <c r="FP56" i="24"/>
  <c r="FL56" i="24"/>
  <c r="FH56" i="24"/>
  <c r="FD56" i="24"/>
  <c r="EZ56" i="24"/>
  <c r="EV56" i="24"/>
  <c r="FX55" i="24"/>
  <c r="FT55" i="24"/>
  <c r="FP55" i="24"/>
  <c r="FL55" i="24"/>
  <c r="FH55" i="24"/>
  <c r="FD55" i="24"/>
  <c r="EZ55" i="24"/>
  <c r="EV55" i="24"/>
  <c r="FS56" i="24"/>
  <c r="FK56" i="24"/>
  <c r="FC56" i="24"/>
  <c r="EY56" i="24"/>
  <c r="FO55" i="24"/>
  <c r="FC55" i="24"/>
  <c r="EU55" i="24"/>
  <c r="FH64" i="24"/>
  <c r="FG62" i="24"/>
  <c r="EZ61" i="24"/>
  <c r="EZ60" i="24"/>
  <c r="FP59" i="24"/>
  <c r="FH59" i="24"/>
  <c r="FL62" i="24"/>
  <c r="FL61" i="24"/>
  <c r="FS60" i="24"/>
  <c r="FD60" i="24"/>
  <c r="EU60" i="24"/>
  <c r="FS59" i="24"/>
  <c r="FK59" i="24"/>
  <c r="FC59" i="24"/>
  <c r="EU59" i="24"/>
  <c r="FS58" i="24"/>
  <c r="FK58" i="24"/>
  <c r="FC58" i="24"/>
  <c r="EU58" i="24"/>
  <c r="FW57" i="24"/>
  <c r="FS57" i="24"/>
  <c r="FO57" i="24"/>
  <c r="FK57" i="24"/>
  <c r="FG57" i="24"/>
  <c r="FC57" i="24"/>
  <c r="EY57" i="24"/>
  <c r="EU57" i="24"/>
  <c r="FW56" i="24"/>
  <c r="FO56" i="24"/>
  <c r="FG56" i="24"/>
  <c r="EU56" i="24"/>
  <c r="FW55" i="24"/>
  <c r="FS55" i="24"/>
  <c r="FK55" i="24"/>
  <c r="FG55" i="24"/>
  <c r="EY55" i="24"/>
  <c r="FY63" i="24"/>
  <c r="FL60" i="24"/>
  <c r="FX59" i="24"/>
  <c r="EZ59" i="24"/>
  <c r="EZ64" i="24"/>
  <c r="FW59" i="24"/>
  <c r="FX58" i="24"/>
  <c r="FH58" i="24"/>
  <c r="FZ57" i="24"/>
  <c r="FR57" i="24"/>
  <c r="FJ57" i="24"/>
  <c r="FB57" i="24"/>
  <c r="FU56" i="24"/>
  <c r="FM56" i="24"/>
  <c r="FE56" i="24"/>
  <c r="EW56" i="24"/>
  <c r="FV55" i="24"/>
  <c r="FN55" i="24"/>
  <c r="FF55" i="24"/>
  <c r="EX55" i="24"/>
  <c r="FQ63" i="24"/>
  <c r="FO58" i="24"/>
  <c r="FU57" i="24"/>
  <c r="FE57" i="24"/>
  <c r="EW57" i="24"/>
  <c r="FV56" i="24"/>
  <c r="FF56" i="24"/>
  <c r="FY55" i="24"/>
  <c r="FA55" i="24"/>
  <c r="FK60" i="24"/>
  <c r="FO59" i="24"/>
  <c r="FW58" i="24"/>
  <c r="FG58" i="24"/>
  <c r="FY57" i="24"/>
  <c r="FQ57" i="24"/>
  <c r="FI57" i="24"/>
  <c r="FA57" i="24"/>
  <c r="FZ56" i="24"/>
  <c r="FR56" i="24"/>
  <c r="FJ56" i="24"/>
  <c r="FB56" i="24"/>
  <c r="FU55" i="24"/>
  <c r="FM55" i="24"/>
  <c r="FE55" i="24"/>
  <c r="EW55" i="24"/>
  <c r="EV61" i="24"/>
  <c r="EY60" i="24"/>
  <c r="FG59" i="24"/>
  <c r="FP58" i="24"/>
  <c r="EZ58" i="24"/>
  <c r="FV57" i="24"/>
  <c r="FN57" i="24"/>
  <c r="FF57" i="24"/>
  <c r="EX57" i="24"/>
  <c r="FY56" i="24"/>
  <c r="FQ56" i="24"/>
  <c r="FI56" i="24"/>
  <c r="FA56" i="24"/>
  <c r="FZ55" i="24"/>
  <c r="FR55" i="24"/>
  <c r="FJ55" i="24"/>
  <c r="FB55" i="24"/>
  <c r="EY59" i="24"/>
  <c r="EY58" i="24"/>
  <c r="FM57" i="24"/>
  <c r="FN56" i="24"/>
  <c r="EX56" i="24"/>
  <c r="FQ55" i="24"/>
  <c r="FI55" i="24"/>
  <c r="EP64" i="24"/>
  <c r="EL64" i="24"/>
  <c r="EH64" i="24"/>
  <c r="ED64" i="24"/>
  <c r="DZ64" i="24"/>
  <c r="DV64" i="24"/>
  <c r="DR64" i="24"/>
  <c r="DN64" i="24"/>
  <c r="EP63" i="24"/>
  <c r="EL63" i="24"/>
  <c r="EH63" i="24"/>
  <c r="ED63" i="24"/>
  <c r="DZ63" i="24"/>
  <c r="DV63" i="24"/>
  <c r="DR63" i="24"/>
  <c r="DN63" i="24"/>
  <c r="EP62" i="24"/>
  <c r="EL62" i="24"/>
  <c r="EH62" i="24"/>
  <c r="ED62" i="24"/>
  <c r="DZ62" i="24"/>
  <c r="DV62" i="24"/>
  <c r="DR62" i="24"/>
  <c r="DN62" i="24"/>
  <c r="EQ64" i="24"/>
  <c r="EM64" i="24"/>
  <c r="EI64" i="24"/>
  <c r="EE64" i="24"/>
  <c r="EA64" i="24"/>
  <c r="DW64" i="24"/>
  <c r="DS64" i="24"/>
  <c r="DO64" i="24"/>
  <c r="EQ63" i="24"/>
  <c r="EM63" i="24"/>
  <c r="EI63" i="24"/>
  <c r="EE63" i="24"/>
  <c r="EA63" i="24"/>
  <c r="DW63" i="24"/>
  <c r="DS63" i="24"/>
  <c r="DO63" i="24"/>
  <c r="EO64" i="24"/>
  <c r="EG64" i="24"/>
  <c r="DY64" i="24"/>
  <c r="DQ64" i="24"/>
  <c r="ER63" i="24"/>
  <c r="EJ63" i="24"/>
  <c r="EB63" i="24"/>
  <c r="DT63" i="24"/>
  <c r="EO62" i="24"/>
  <c r="EJ62" i="24"/>
  <c r="EE62" i="24"/>
  <c r="DY62" i="24"/>
  <c r="DT62" i="24"/>
  <c r="DO62" i="24"/>
  <c r="EQ61" i="24"/>
  <c r="EM61" i="24"/>
  <c r="EI61" i="24"/>
  <c r="EE61" i="24"/>
  <c r="EA61" i="24"/>
  <c r="DW61" i="24"/>
  <c r="DS61" i="24"/>
  <c r="DO61" i="24"/>
  <c r="EN64" i="24"/>
  <c r="EF64" i="24"/>
  <c r="DX64" i="24"/>
  <c r="DP64" i="24"/>
  <c r="EO63" i="24"/>
  <c r="EG63" i="24"/>
  <c r="DY63" i="24"/>
  <c r="DQ63" i="24"/>
  <c r="ES62" i="24"/>
  <c r="EN62" i="24"/>
  <c r="EI62" i="24"/>
  <c r="EC62" i="24"/>
  <c r="DX62" i="24"/>
  <c r="DS62" i="24"/>
  <c r="EP61" i="24"/>
  <c r="EL61" i="24"/>
  <c r="EH61" i="24"/>
  <c r="ED61" i="24"/>
  <c r="DZ61" i="24"/>
  <c r="DV61" i="24"/>
  <c r="DR61" i="24"/>
  <c r="DN61" i="24"/>
  <c r="ES64" i="24"/>
  <c r="EK64" i="24"/>
  <c r="EC64" i="24"/>
  <c r="DU64" i="24"/>
  <c r="EN63" i="24"/>
  <c r="EF63" i="24"/>
  <c r="DX63" i="24"/>
  <c r="DP63" i="24"/>
  <c r="ER62" i="24"/>
  <c r="EM62" i="24"/>
  <c r="EG62" i="24"/>
  <c r="EB62" i="24"/>
  <c r="DW62" i="24"/>
  <c r="DQ62" i="24"/>
  <c r="ES61" i="24"/>
  <c r="EO61" i="24"/>
  <c r="EK61" i="24"/>
  <c r="EG61" i="24"/>
  <c r="EC61" i="24"/>
  <c r="DY61" i="24"/>
  <c r="DU61" i="24"/>
  <c r="DQ61" i="24"/>
  <c r="ER64" i="24"/>
  <c r="EC63" i="24"/>
  <c r="EF62" i="24"/>
  <c r="ER61" i="24"/>
  <c r="EB61" i="24"/>
  <c r="EP60" i="24"/>
  <c r="EL60" i="24"/>
  <c r="EH60" i="24"/>
  <c r="ED60" i="24"/>
  <c r="DZ60" i="24"/>
  <c r="DV60" i="24"/>
  <c r="DR60" i="24"/>
  <c r="DN60" i="24"/>
  <c r="EP59" i="24"/>
  <c r="EL59" i="24"/>
  <c r="EH59" i="24"/>
  <c r="ED59" i="24"/>
  <c r="DZ59" i="24"/>
  <c r="DV59" i="24"/>
  <c r="DR59" i="24"/>
  <c r="DN59" i="24"/>
  <c r="EP58" i="24"/>
  <c r="EL58" i="24"/>
  <c r="EH58" i="24"/>
  <c r="ED58" i="24"/>
  <c r="DZ58" i="24"/>
  <c r="DV58" i="24"/>
  <c r="DR58" i="24"/>
  <c r="DN58" i="24"/>
  <c r="EJ64" i="24"/>
  <c r="DU63" i="24"/>
  <c r="EA62" i="24"/>
  <c r="EN61" i="24"/>
  <c r="DX61" i="24"/>
  <c r="ES60" i="24"/>
  <c r="EO60" i="24"/>
  <c r="EK60" i="24"/>
  <c r="EG60" i="24"/>
  <c r="EC60" i="24"/>
  <c r="DY60" i="24"/>
  <c r="DU60" i="24"/>
  <c r="DQ60" i="24"/>
  <c r="ES59" i="24"/>
  <c r="EO59" i="24"/>
  <c r="EK59" i="24"/>
  <c r="EG59" i="24"/>
  <c r="EC59" i="24"/>
  <c r="DY59" i="24"/>
  <c r="DU59" i="24"/>
  <c r="DQ59" i="24"/>
  <c r="ES58" i="24"/>
  <c r="EO58" i="24"/>
  <c r="EK58" i="24"/>
  <c r="EG58" i="24"/>
  <c r="EC58" i="24"/>
  <c r="DY58" i="24"/>
  <c r="EB64" i="24"/>
  <c r="ES63" i="24"/>
  <c r="EK62" i="24"/>
  <c r="EJ61" i="24"/>
  <c r="EN60" i="24"/>
  <c r="EF60" i="24"/>
  <c r="DX60" i="24"/>
  <c r="DP60" i="24"/>
  <c r="EN59" i="24"/>
  <c r="EF59" i="24"/>
  <c r="DX59" i="24"/>
  <c r="DP59" i="24"/>
  <c r="EN58" i="24"/>
  <c r="EF58" i="24"/>
  <c r="DX58" i="24"/>
  <c r="DS58" i="24"/>
  <c r="ER57" i="24"/>
  <c r="EN57" i="24"/>
  <c r="EJ57" i="24"/>
  <c r="EF57" i="24"/>
  <c r="EB57" i="24"/>
  <c r="DX57" i="24"/>
  <c r="DT57" i="24"/>
  <c r="DP57" i="24"/>
  <c r="ER56" i="24"/>
  <c r="EN56" i="24"/>
  <c r="EJ56" i="24"/>
  <c r="EF56" i="24"/>
  <c r="EB56" i="24"/>
  <c r="DX56" i="24"/>
  <c r="DT56" i="24"/>
  <c r="DP56" i="24"/>
  <c r="ER55" i="24"/>
  <c r="EN55" i="24"/>
  <c r="EJ55" i="24"/>
  <c r="EF55" i="24"/>
  <c r="EB55" i="24"/>
  <c r="DX55" i="24"/>
  <c r="DT55" i="24"/>
  <c r="DP55" i="24"/>
  <c r="EQ56" i="24"/>
  <c r="EI56" i="24"/>
  <c r="EA56" i="24"/>
  <c r="DS56" i="24"/>
  <c r="EM55" i="24"/>
  <c r="EE55" i="24"/>
  <c r="EA55" i="24"/>
  <c r="DS55" i="24"/>
  <c r="DP62" i="24"/>
  <c r="EJ60" i="24"/>
  <c r="DT60" i="24"/>
  <c r="ER59" i="24"/>
  <c r="DT59" i="24"/>
  <c r="DT64" i="24"/>
  <c r="EK63" i="24"/>
  <c r="DU62" i="24"/>
  <c r="EF61" i="24"/>
  <c r="EM60" i="24"/>
  <c r="EE60" i="24"/>
  <c r="DW60" i="24"/>
  <c r="DO60" i="24"/>
  <c r="EM59" i="24"/>
  <c r="EE59" i="24"/>
  <c r="DW59" i="24"/>
  <c r="DO59" i="24"/>
  <c r="EM58" i="24"/>
  <c r="EE58" i="24"/>
  <c r="DW58" i="24"/>
  <c r="DQ58" i="24"/>
  <c r="EQ57" i="24"/>
  <c r="EM57" i="24"/>
  <c r="EI57" i="24"/>
  <c r="EE57" i="24"/>
  <c r="EA57" i="24"/>
  <c r="DW57" i="24"/>
  <c r="DS57" i="24"/>
  <c r="DO57" i="24"/>
  <c r="EM56" i="24"/>
  <c r="EE56" i="24"/>
  <c r="DW56" i="24"/>
  <c r="DO56" i="24"/>
  <c r="EQ55" i="24"/>
  <c r="EI55" i="24"/>
  <c r="DW55" i="24"/>
  <c r="DO55" i="24"/>
  <c r="DT61" i="24"/>
  <c r="ER60" i="24"/>
  <c r="EB60" i="24"/>
  <c r="EJ59" i="24"/>
  <c r="EB59" i="24"/>
  <c r="EI60" i="24"/>
  <c r="EQ59" i="24"/>
  <c r="ER58" i="24"/>
  <c r="EB58" i="24"/>
  <c r="DP58" i="24"/>
  <c r="EL57" i="24"/>
  <c r="ED57" i="24"/>
  <c r="DV57" i="24"/>
  <c r="DN57" i="24"/>
  <c r="EO56" i="24"/>
  <c r="EG56" i="24"/>
  <c r="DY56" i="24"/>
  <c r="DQ56" i="24"/>
  <c r="EP55" i="24"/>
  <c r="EH55" i="24"/>
  <c r="DZ55" i="24"/>
  <c r="DR55" i="24"/>
  <c r="DP61" i="24"/>
  <c r="EI58" i="24"/>
  <c r="EG57" i="24"/>
  <c r="DQ57" i="24"/>
  <c r="EP56" i="24"/>
  <c r="DR56" i="24"/>
  <c r="EK55" i="24"/>
  <c r="DU55" i="24"/>
  <c r="EA60" i="24"/>
  <c r="EI59" i="24"/>
  <c r="EQ58" i="24"/>
  <c r="EA58" i="24"/>
  <c r="DO58" i="24"/>
  <c r="ES57" i="24"/>
  <c r="EK57" i="24"/>
  <c r="EC57" i="24"/>
  <c r="DU57" i="24"/>
  <c r="EL56" i="24"/>
  <c r="ED56" i="24"/>
  <c r="DV56" i="24"/>
  <c r="DN56" i="24"/>
  <c r="EO55" i="24"/>
  <c r="EG55" i="24"/>
  <c r="DY55" i="24"/>
  <c r="DQ55" i="24"/>
  <c r="DS60" i="24"/>
  <c r="EA59" i="24"/>
  <c r="EJ58" i="24"/>
  <c r="DU58" i="24"/>
  <c r="EP57" i="24"/>
  <c r="EH57" i="24"/>
  <c r="DZ57" i="24"/>
  <c r="DR57" i="24"/>
  <c r="ES56" i="24"/>
  <c r="EK56" i="24"/>
  <c r="EC56" i="24"/>
  <c r="DU56" i="24"/>
  <c r="EL55" i="24"/>
  <c r="ED55" i="24"/>
  <c r="DV55" i="24"/>
  <c r="DN55" i="24"/>
  <c r="EQ62" i="24"/>
  <c r="EQ60" i="24"/>
  <c r="DS59" i="24"/>
  <c r="DT58" i="24"/>
  <c r="EO57" i="24"/>
  <c r="DY57" i="24"/>
  <c r="EH56" i="24"/>
  <c r="DZ56" i="24"/>
  <c r="ES55" i="24"/>
  <c r="EC55" i="24"/>
  <c r="FZ65" i="24"/>
  <c r="FV65" i="24"/>
  <c r="FR65" i="24"/>
  <c r="FN65" i="24"/>
  <c r="FJ65" i="24"/>
  <c r="FF65" i="24"/>
  <c r="FB65" i="24"/>
  <c r="EX65" i="24"/>
  <c r="FY65" i="24"/>
  <c r="FU65" i="24"/>
  <c r="FQ65" i="24"/>
  <c r="FM65" i="24"/>
  <c r="FI65" i="24"/>
  <c r="FE65" i="24"/>
  <c r="FA65" i="24"/>
  <c r="EW65" i="24"/>
  <c r="FX65" i="24"/>
  <c r="FT65" i="24"/>
  <c r="FP65" i="24"/>
  <c r="FL65" i="24"/>
  <c r="FH65" i="24"/>
  <c r="FD65" i="24"/>
  <c r="EZ65" i="24"/>
  <c r="EV65" i="24"/>
  <c r="FW65" i="24"/>
  <c r="FS65" i="24"/>
  <c r="FO65" i="24"/>
  <c r="FK65" i="24"/>
  <c r="FG65" i="24"/>
  <c r="FC65" i="24"/>
  <c r="EY65" i="24"/>
  <c r="EU65" i="24"/>
  <c r="HF65" i="24"/>
  <c r="GX65" i="24"/>
  <c r="GP65" i="24"/>
  <c r="GL65" i="24"/>
  <c r="GH65" i="24"/>
  <c r="GD65" i="24"/>
  <c r="HE65" i="24"/>
  <c r="HA65" i="24"/>
  <c r="GW65" i="24"/>
  <c r="GS65" i="24"/>
  <c r="GO65" i="24"/>
  <c r="GK65" i="24"/>
  <c r="GG65" i="24"/>
  <c r="GC65" i="24"/>
  <c r="HD65" i="24"/>
  <c r="GZ65" i="24"/>
  <c r="GV65" i="24"/>
  <c r="GR65" i="24"/>
  <c r="GN65" i="24"/>
  <c r="GJ65" i="24"/>
  <c r="GF65" i="24"/>
  <c r="GB65" i="24"/>
  <c r="HG65" i="24"/>
  <c r="HC65" i="24"/>
  <c r="GY65" i="24"/>
  <c r="GU65" i="24"/>
  <c r="GQ65" i="24"/>
  <c r="GM65" i="24"/>
  <c r="GI65" i="24"/>
  <c r="GE65" i="24"/>
  <c r="HB65" i="24"/>
  <c r="GT65" i="24"/>
  <c r="EP65" i="24"/>
  <c r="EL65" i="24"/>
  <c r="EH65" i="24"/>
  <c r="ED65" i="24"/>
  <c r="DZ65" i="24"/>
  <c r="DV65" i="24"/>
  <c r="DR65" i="24"/>
  <c r="DN65" i="24"/>
  <c r="ES65" i="24"/>
  <c r="EO65" i="24"/>
  <c r="EK65" i="24"/>
  <c r="EG65" i="24"/>
  <c r="EC65" i="24"/>
  <c r="DY65" i="24"/>
  <c r="DU65" i="24"/>
  <c r="DQ65" i="24"/>
  <c r="ER65" i="24"/>
  <c r="EN65" i="24"/>
  <c r="EJ65" i="24"/>
  <c r="EF65" i="24"/>
  <c r="EB65" i="24"/>
  <c r="DX65" i="24"/>
  <c r="DT65" i="24"/>
  <c r="DP65" i="24"/>
  <c r="EQ65" i="24"/>
  <c r="EM65" i="24"/>
  <c r="EI65" i="24"/>
  <c r="EE65" i="24"/>
  <c r="EA65" i="24"/>
  <c r="DW65" i="24"/>
  <c r="DS65" i="24"/>
  <c r="DO65" i="24"/>
  <c r="FZ66" i="24"/>
  <c r="FV66" i="24"/>
  <c r="FR66" i="24"/>
  <c r="FN66" i="24"/>
  <c r="FJ66" i="24"/>
  <c r="FF66" i="24"/>
  <c r="FB66" i="24"/>
  <c r="EX66" i="24"/>
  <c r="FX66" i="24"/>
  <c r="FP66" i="24"/>
  <c r="FH66" i="24"/>
  <c r="EV66" i="24"/>
  <c r="FO66" i="24"/>
  <c r="FC66" i="24"/>
  <c r="EU66" i="24"/>
  <c r="FY66" i="24"/>
  <c r="FU66" i="24"/>
  <c r="FQ66" i="24"/>
  <c r="FM66" i="24"/>
  <c r="FI66" i="24"/>
  <c r="FE66" i="24"/>
  <c r="FA66" i="24"/>
  <c r="EW66" i="24"/>
  <c r="FT66" i="24"/>
  <c r="FL66" i="24"/>
  <c r="FD66" i="24"/>
  <c r="EZ66" i="24"/>
  <c r="FW66" i="24"/>
  <c r="FS66" i="24"/>
  <c r="FK66" i="24"/>
  <c r="FG66" i="24"/>
  <c r="EY66" i="24"/>
  <c r="HF66" i="24"/>
  <c r="HB66" i="24"/>
  <c r="GX66" i="24"/>
  <c r="GT66" i="24"/>
  <c r="GP66" i="24"/>
  <c r="GL66" i="24"/>
  <c r="GH66" i="24"/>
  <c r="GD66" i="24"/>
  <c r="HD66" i="24"/>
  <c r="GR66" i="24"/>
  <c r="GJ66" i="24"/>
  <c r="HG66" i="24"/>
  <c r="GY66" i="24"/>
  <c r="GQ66" i="24"/>
  <c r="GI66" i="24"/>
  <c r="HE66" i="24"/>
  <c r="HA66" i="24"/>
  <c r="GW66" i="24"/>
  <c r="GS66" i="24"/>
  <c r="GO66" i="24"/>
  <c r="GK66" i="24"/>
  <c r="GG66" i="24"/>
  <c r="GC66" i="24"/>
  <c r="GZ66" i="24"/>
  <c r="GV66" i="24"/>
  <c r="GN66" i="24"/>
  <c r="GF66" i="24"/>
  <c r="GB66" i="24"/>
  <c r="HC66" i="24"/>
  <c r="GU66" i="24"/>
  <c r="GM66" i="24"/>
  <c r="GE66" i="24"/>
  <c r="EP66" i="24"/>
  <c r="EL66" i="24"/>
  <c r="EH66" i="24"/>
  <c r="ED66" i="24"/>
  <c r="DZ66" i="24"/>
  <c r="DV66" i="24"/>
  <c r="DR66" i="24"/>
  <c r="DN66" i="24"/>
  <c r="EN66" i="24"/>
  <c r="EB66" i="24"/>
  <c r="DT66" i="24"/>
  <c r="EI66" i="24"/>
  <c r="EA66" i="24"/>
  <c r="DO66" i="24"/>
  <c r="ES66" i="24"/>
  <c r="EO66" i="24"/>
  <c r="EK66" i="24"/>
  <c r="EG66" i="24"/>
  <c r="EC66" i="24"/>
  <c r="DY66" i="24"/>
  <c r="DU66" i="24"/>
  <c r="DQ66" i="24"/>
  <c r="ER66" i="24"/>
  <c r="EJ66" i="24"/>
  <c r="EF66" i="24"/>
  <c r="DX66" i="24"/>
  <c r="DP66" i="24"/>
  <c r="EQ66" i="24"/>
  <c r="EM66" i="24"/>
  <c r="EE66" i="24"/>
  <c r="DW66" i="24"/>
  <c r="DS66" i="24"/>
  <c r="FZ9" i="25"/>
  <c r="FV9" i="25"/>
  <c r="FR9" i="25"/>
  <c r="FN9" i="25"/>
  <c r="FJ9" i="25"/>
  <c r="FF9" i="25"/>
  <c r="FB9" i="25"/>
  <c r="EX9" i="25"/>
  <c r="FT9" i="25"/>
  <c r="FL9" i="25"/>
  <c r="FD9" i="25"/>
  <c r="EV9" i="25"/>
  <c r="FO9" i="25"/>
  <c r="FG9" i="25"/>
  <c r="EY9" i="25"/>
  <c r="EU9" i="25"/>
  <c r="FY9" i="25"/>
  <c r="FU9" i="25"/>
  <c r="FQ9" i="25"/>
  <c r="FM9" i="25"/>
  <c r="FI9" i="25"/>
  <c r="FE9" i="25"/>
  <c r="FA9" i="25"/>
  <c r="EW9" i="25"/>
  <c r="FX9" i="25"/>
  <c r="FP9" i="25"/>
  <c r="FH9" i="25"/>
  <c r="EZ9" i="25"/>
  <c r="FW9" i="25"/>
  <c r="FS9" i="25"/>
  <c r="FK9" i="25"/>
  <c r="FC9" i="25"/>
  <c r="HF9" i="25"/>
  <c r="HB9" i="25"/>
  <c r="GX9" i="25"/>
  <c r="GT9" i="25"/>
  <c r="GP9" i="25"/>
  <c r="GL9" i="25"/>
  <c r="GH9" i="25"/>
  <c r="GD9" i="25"/>
  <c r="HD9" i="25"/>
  <c r="GZ9" i="25"/>
  <c r="GR9" i="25"/>
  <c r="GJ9" i="25"/>
  <c r="GB9" i="25"/>
  <c r="GY9" i="25"/>
  <c r="GQ9" i="25"/>
  <c r="GI9" i="25"/>
  <c r="HE9" i="25"/>
  <c r="HA9" i="25"/>
  <c r="GW9" i="25"/>
  <c r="GS9" i="25"/>
  <c r="GO9" i="25"/>
  <c r="GK9" i="25"/>
  <c r="GG9" i="25"/>
  <c r="GC9" i="25"/>
  <c r="GV9" i="25"/>
  <c r="GN9" i="25"/>
  <c r="GF9" i="25"/>
  <c r="HG9" i="25"/>
  <c r="HC9" i="25"/>
  <c r="GU9" i="25"/>
  <c r="GM9" i="25"/>
  <c r="GE9" i="25"/>
  <c r="EP9" i="25"/>
  <c r="EL9" i="25"/>
  <c r="EH9" i="25"/>
  <c r="ED9" i="25"/>
  <c r="DZ9" i="25"/>
  <c r="DV9" i="25"/>
  <c r="DR9" i="25"/>
  <c r="DN9" i="25"/>
  <c r="EN9" i="25"/>
  <c r="EF9" i="25"/>
  <c r="DX9" i="25"/>
  <c r="DP9" i="25"/>
  <c r="EM9" i="25"/>
  <c r="EE9" i="25"/>
  <c r="DW9" i="25"/>
  <c r="DO9" i="25"/>
  <c r="ES9" i="25"/>
  <c r="EO9" i="25"/>
  <c r="EK9" i="25"/>
  <c r="EG9" i="25"/>
  <c r="EC9" i="25"/>
  <c r="DY9" i="25"/>
  <c r="DU9" i="25"/>
  <c r="DQ9" i="25"/>
  <c r="ER9" i="25"/>
  <c r="EJ9" i="25"/>
  <c r="EB9" i="25"/>
  <c r="DT9" i="25"/>
  <c r="EQ9" i="25"/>
  <c r="EI9" i="25"/>
  <c r="EA9" i="25"/>
  <c r="DS9" i="25"/>
  <c r="HF43" i="1"/>
  <c r="HB43" i="1"/>
  <c r="GX43" i="1"/>
  <c r="GT43" i="1"/>
  <c r="GP43" i="1"/>
  <c r="GL43" i="1"/>
  <c r="GH43" i="1"/>
  <c r="GD43" i="1"/>
  <c r="HD42" i="1"/>
  <c r="GZ42" i="1"/>
  <c r="GV42" i="1"/>
  <c r="GR42" i="1"/>
  <c r="GN42" i="1"/>
  <c r="GJ42" i="1"/>
  <c r="GF42" i="1"/>
  <c r="GB42" i="1"/>
  <c r="HF41" i="1"/>
  <c r="HB41" i="1"/>
  <c r="GX41" i="1"/>
  <c r="GT41" i="1"/>
  <c r="GP41" i="1"/>
  <c r="GL41" i="1"/>
  <c r="GH41" i="1"/>
  <c r="GD41" i="1"/>
  <c r="HD40" i="1"/>
  <c r="GZ40" i="1"/>
  <c r="GV40" i="1"/>
  <c r="GR40" i="1"/>
  <c r="GN40" i="1"/>
  <c r="GJ40" i="1"/>
  <c r="GF40" i="1"/>
  <c r="GB40" i="1"/>
  <c r="HF59" i="1"/>
  <c r="HB59" i="1"/>
  <c r="GX59" i="1"/>
  <c r="GT59" i="1"/>
  <c r="GP59" i="1"/>
  <c r="GL59" i="1"/>
  <c r="GH59" i="1"/>
  <c r="GD59" i="1"/>
  <c r="HD58" i="1"/>
  <c r="GZ58" i="1"/>
  <c r="GV58" i="1"/>
  <c r="GR58" i="1"/>
  <c r="GN58" i="1"/>
  <c r="GJ58" i="1"/>
  <c r="GF58" i="1"/>
  <c r="GB58" i="1"/>
  <c r="HF57" i="1"/>
  <c r="HB57" i="1"/>
  <c r="GX57" i="1"/>
  <c r="GT57" i="1"/>
  <c r="GP57" i="1"/>
  <c r="GL57" i="1"/>
  <c r="GH57" i="1"/>
  <c r="GD57" i="1"/>
  <c r="HD56" i="1"/>
  <c r="GZ56" i="1"/>
  <c r="GV56" i="1"/>
  <c r="GR56" i="1"/>
  <c r="GN56" i="1"/>
  <c r="GJ56" i="1"/>
  <c r="GF56" i="1"/>
  <c r="GB56" i="1"/>
  <c r="HF55" i="1"/>
  <c r="HB55" i="1"/>
  <c r="GX55" i="1"/>
  <c r="GT55" i="1"/>
  <c r="GP55" i="1"/>
  <c r="GL55" i="1"/>
  <c r="GH55" i="1"/>
  <c r="GD55" i="1"/>
  <c r="HD54" i="1"/>
  <c r="GZ54" i="1"/>
  <c r="GV54" i="1"/>
  <c r="GR54" i="1"/>
  <c r="GN54" i="1"/>
  <c r="GJ54" i="1"/>
  <c r="GF54" i="1"/>
  <c r="GB54" i="1"/>
  <c r="HF53" i="1"/>
  <c r="HB53" i="1"/>
  <c r="GX53" i="1"/>
  <c r="GT53" i="1"/>
  <c r="GP53" i="1"/>
  <c r="HE43" i="1"/>
  <c r="HA43" i="1"/>
  <c r="GW43" i="1"/>
  <c r="GS43" i="1"/>
  <c r="GO43" i="1"/>
  <c r="GK43" i="1"/>
  <c r="GG43" i="1"/>
  <c r="GC43" i="1"/>
  <c r="HG42" i="1"/>
  <c r="HC42" i="1"/>
  <c r="GY42" i="1"/>
  <c r="GU42" i="1"/>
  <c r="GQ42" i="1"/>
  <c r="GM42" i="1"/>
  <c r="GI42" i="1"/>
  <c r="GE42" i="1"/>
  <c r="HE41" i="1"/>
  <c r="HA41" i="1"/>
  <c r="GW41" i="1"/>
  <c r="GS41" i="1"/>
  <c r="GO41" i="1"/>
  <c r="GK41" i="1"/>
  <c r="GG41" i="1"/>
  <c r="GC41" i="1"/>
  <c r="HG40" i="1"/>
  <c r="HC40" i="1"/>
  <c r="GY40" i="1"/>
  <c r="GU40" i="1"/>
  <c r="GQ40" i="1"/>
  <c r="GM40" i="1"/>
  <c r="GI40" i="1"/>
  <c r="GE40" i="1"/>
  <c r="HE59" i="1"/>
  <c r="HA59" i="1"/>
  <c r="GW59" i="1"/>
  <c r="GS59" i="1"/>
  <c r="GO59" i="1"/>
  <c r="GK59" i="1"/>
  <c r="GG59" i="1"/>
  <c r="GC59" i="1"/>
  <c r="HG58" i="1"/>
  <c r="HC58" i="1"/>
  <c r="GY58" i="1"/>
  <c r="GU58" i="1"/>
  <c r="GQ58" i="1"/>
  <c r="GM58" i="1"/>
  <c r="GI58" i="1"/>
  <c r="GE58" i="1"/>
  <c r="HE57" i="1"/>
  <c r="HA57" i="1"/>
  <c r="GW57" i="1"/>
  <c r="GS57" i="1"/>
  <c r="GO57" i="1"/>
  <c r="GK57" i="1"/>
  <c r="GG57" i="1"/>
  <c r="GC57" i="1"/>
  <c r="HG56" i="1"/>
  <c r="HC56" i="1"/>
  <c r="GY56" i="1"/>
  <c r="GU56" i="1"/>
  <c r="GQ56" i="1"/>
  <c r="GM56" i="1"/>
  <c r="GI56" i="1"/>
  <c r="GE56" i="1"/>
  <c r="HE55" i="1"/>
  <c r="HA55" i="1"/>
  <c r="GW55" i="1"/>
  <c r="GS55" i="1"/>
  <c r="HD43" i="1"/>
  <c r="GZ43" i="1"/>
  <c r="GV43" i="1"/>
  <c r="GR43" i="1"/>
  <c r="GN43" i="1"/>
  <c r="GJ43" i="1"/>
  <c r="GF43" i="1"/>
  <c r="GB43" i="1"/>
  <c r="HF42" i="1"/>
  <c r="HB42" i="1"/>
  <c r="GX42" i="1"/>
  <c r="GT42" i="1"/>
  <c r="GP42" i="1"/>
  <c r="GL42" i="1"/>
  <c r="GH42" i="1"/>
  <c r="GD42" i="1"/>
  <c r="HD41" i="1"/>
  <c r="GZ41" i="1"/>
  <c r="GV41" i="1"/>
  <c r="GR41" i="1"/>
  <c r="GN41" i="1"/>
  <c r="GJ41" i="1"/>
  <c r="GF41" i="1"/>
  <c r="GB41" i="1"/>
  <c r="HF40" i="1"/>
  <c r="HB40" i="1"/>
  <c r="GX40" i="1"/>
  <c r="GT40" i="1"/>
  <c r="GP40" i="1"/>
  <c r="GL40" i="1"/>
  <c r="GH40" i="1"/>
  <c r="GD40" i="1"/>
  <c r="HD59" i="1"/>
  <c r="GZ59" i="1"/>
  <c r="GV59" i="1"/>
  <c r="GR59" i="1"/>
  <c r="GN59" i="1"/>
  <c r="GJ59" i="1"/>
  <c r="GF59" i="1"/>
  <c r="GB59" i="1"/>
  <c r="HF58" i="1"/>
  <c r="HB58" i="1"/>
  <c r="GX58" i="1"/>
  <c r="GT58" i="1"/>
  <c r="GP58" i="1"/>
  <c r="GL58" i="1"/>
  <c r="GH58" i="1"/>
  <c r="GD58" i="1"/>
  <c r="HD57" i="1"/>
  <c r="GZ57" i="1"/>
  <c r="GV57" i="1"/>
  <c r="GR57" i="1"/>
  <c r="GN57" i="1"/>
  <c r="GJ57" i="1"/>
  <c r="GF57" i="1"/>
  <c r="GB57" i="1"/>
  <c r="HF56" i="1"/>
  <c r="HB56" i="1"/>
  <c r="GX56" i="1"/>
  <c r="GT56" i="1"/>
  <c r="GP56" i="1"/>
  <c r="GL56" i="1"/>
  <c r="GH56" i="1"/>
  <c r="GD56" i="1"/>
  <c r="HD55" i="1"/>
  <c r="GZ55" i="1"/>
  <c r="GV55" i="1"/>
  <c r="GR55" i="1"/>
  <c r="GN55" i="1"/>
  <c r="GJ55" i="1"/>
  <c r="GF55" i="1"/>
  <c r="GB55" i="1"/>
  <c r="HF54" i="1"/>
  <c r="HB54" i="1"/>
  <c r="GX54" i="1"/>
  <c r="GT54" i="1"/>
  <c r="GP54" i="1"/>
  <c r="GL54" i="1"/>
  <c r="GH54" i="1"/>
  <c r="GD54" i="1"/>
  <c r="HD53" i="1"/>
  <c r="GZ53" i="1"/>
  <c r="GV53" i="1"/>
  <c r="GR53" i="1"/>
  <c r="GN53" i="1"/>
  <c r="GY43" i="1"/>
  <c r="GI43" i="1"/>
  <c r="HE42" i="1"/>
  <c r="GO42" i="1"/>
  <c r="GY41" i="1"/>
  <c r="GI41" i="1"/>
  <c r="HE40" i="1"/>
  <c r="GO40" i="1"/>
  <c r="GY59" i="1"/>
  <c r="GI59" i="1"/>
  <c r="HE58" i="1"/>
  <c r="GO58" i="1"/>
  <c r="GY57" i="1"/>
  <c r="GI57" i="1"/>
  <c r="HE56" i="1"/>
  <c r="GO56" i="1"/>
  <c r="GY55" i="1"/>
  <c r="GM55" i="1"/>
  <c r="GE55" i="1"/>
  <c r="HG54" i="1"/>
  <c r="GY54" i="1"/>
  <c r="GQ54" i="1"/>
  <c r="GI54" i="1"/>
  <c r="HC53" i="1"/>
  <c r="GU53" i="1"/>
  <c r="GM53" i="1"/>
  <c r="GI53" i="1"/>
  <c r="GE53" i="1"/>
  <c r="HG51" i="1"/>
  <c r="HC51" i="1"/>
  <c r="GY51" i="1"/>
  <c r="GU51" i="1"/>
  <c r="GQ51" i="1"/>
  <c r="GM51" i="1"/>
  <c r="GI51" i="1"/>
  <c r="GE51" i="1"/>
  <c r="HE50" i="1"/>
  <c r="HA50" i="1"/>
  <c r="GW50" i="1"/>
  <c r="GS50" i="1"/>
  <c r="GO50" i="1"/>
  <c r="GK50" i="1"/>
  <c r="GG50" i="1"/>
  <c r="GC50" i="1"/>
  <c r="HG49" i="1"/>
  <c r="HC49" i="1"/>
  <c r="GY49" i="1"/>
  <c r="GU49" i="1"/>
  <c r="GQ49" i="1"/>
  <c r="GM49" i="1"/>
  <c r="GI49" i="1"/>
  <c r="GE49" i="1"/>
  <c r="HE48" i="1"/>
  <c r="HA48" i="1"/>
  <c r="GW48" i="1"/>
  <c r="GS48" i="1"/>
  <c r="GO48" i="1"/>
  <c r="GK48" i="1"/>
  <c r="GG48" i="1"/>
  <c r="GC48" i="1"/>
  <c r="HG47" i="1"/>
  <c r="HC47" i="1"/>
  <c r="GY47" i="1"/>
  <c r="GU47" i="1"/>
  <c r="GQ47" i="1"/>
  <c r="GM47" i="1"/>
  <c r="GI47" i="1"/>
  <c r="GE47" i="1"/>
  <c r="HE46" i="1"/>
  <c r="HA46" i="1"/>
  <c r="GW46" i="1"/>
  <c r="GS46" i="1"/>
  <c r="GO46" i="1"/>
  <c r="GK46" i="1"/>
  <c r="GG46" i="1"/>
  <c r="GC46" i="1"/>
  <c r="HG45" i="1"/>
  <c r="HC45" i="1"/>
  <c r="GY45" i="1"/>
  <c r="GU45" i="1"/>
  <c r="GQ45" i="1"/>
  <c r="GM45" i="1"/>
  <c r="GI45" i="1"/>
  <c r="GE45" i="1"/>
  <c r="GU43" i="1"/>
  <c r="GE43" i="1"/>
  <c r="HA42" i="1"/>
  <c r="GK42" i="1"/>
  <c r="GU41" i="1"/>
  <c r="GE41" i="1"/>
  <c r="HA40" i="1"/>
  <c r="GK40" i="1"/>
  <c r="GU59" i="1"/>
  <c r="GE59" i="1"/>
  <c r="HA58" i="1"/>
  <c r="GK58" i="1"/>
  <c r="GU57" i="1"/>
  <c r="GE57" i="1"/>
  <c r="HA56" i="1"/>
  <c r="GK56" i="1"/>
  <c r="GU55" i="1"/>
  <c r="GK55" i="1"/>
  <c r="GC55" i="1"/>
  <c r="HE54" i="1"/>
  <c r="GW54" i="1"/>
  <c r="GO54" i="1"/>
  <c r="GG54" i="1"/>
  <c r="HA53" i="1"/>
  <c r="GS53" i="1"/>
  <c r="GL53" i="1"/>
  <c r="GH53" i="1"/>
  <c r="GD53" i="1"/>
  <c r="HF51" i="1"/>
  <c r="HB51" i="1"/>
  <c r="GX51" i="1"/>
  <c r="GT51" i="1"/>
  <c r="GP51" i="1"/>
  <c r="GL51" i="1"/>
  <c r="GH51" i="1"/>
  <c r="GD51" i="1"/>
  <c r="HD50" i="1"/>
  <c r="GZ50" i="1"/>
  <c r="GV50" i="1"/>
  <c r="GR50" i="1"/>
  <c r="GN50" i="1"/>
  <c r="GJ50" i="1"/>
  <c r="GF50" i="1"/>
  <c r="GB50" i="1"/>
  <c r="HF49" i="1"/>
  <c r="HB49" i="1"/>
  <c r="GX49" i="1"/>
  <c r="GT49" i="1"/>
  <c r="GP49" i="1"/>
  <c r="GL49" i="1"/>
  <c r="GH49" i="1"/>
  <c r="GD49" i="1"/>
  <c r="HD48" i="1"/>
  <c r="GZ48" i="1"/>
  <c r="GV48" i="1"/>
  <c r="GR48" i="1"/>
  <c r="GN48" i="1"/>
  <c r="GJ48" i="1"/>
  <c r="GF48" i="1"/>
  <c r="GB48" i="1"/>
  <c r="HF47" i="1"/>
  <c r="HB47" i="1"/>
  <c r="GX47" i="1"/>
  <c r="GT47" i="1"/>
  <c r="GP47" i="1"/>
  <c r="GL47" i="1"/>
  <c r="GH47" i="1"/>
  <c r="GD47" i="1"/>
  <c r="HD46" i="1"/>
  <c r="GZ46" i="1"/>
  <c r="GV46" i="1"/>
  <c r="GR46" i="1"/>
  <c r="GN46" i="1"/>
  <c r="GJ46" i="1"/>
  <c r="GF46" i="1"/>
  <c r="GB46" i="1"/>
  <c r="HF45" i="1"/>
  <c r="HG43" i="1"/>
  <c r="GQ43" i="1"/>
  <c r="GW42" i="1"/>
  <c r="GG42" i="1"/>
  <c r="HG41" i="1"/>
  <c r="GQ41" i="1"/>
  <c r="GW40" i="1"/>
  <c r="GG40" i="1"/>
  <c r="HG59" i="1"/>
  <c r="GQ59" i="1"/>
  <c r="GW58" i="1"/>
  <c r="GG58" i="1"/>
  <c r="HG57" i="1"/>
  <c r="GQ57" i="1"/>
  <c r="GW56" i="1"/>
  <c r="GG56" i="1"/>
  <c r="HG55" i="1"/>
  <c r="GQ55" i="1"/>
  <c r="GI55" i="1"/>
  <c r="HC54" i="1"/>
  <c r="GU54" i="1"/>
  <c r="GM54" i="1"/>
  <c r="GE54" i="1"/>
  <c r="HG53" i="1"/>
  <c r="GY53" i="1"/>
  <c r="GQ53" i="1"/>
  <c r="GK53" i="1"/>
  <c r="GG53" i="1"/>
  <c r="GC53" i="1"/>
  <c r="HE51" i="1"/>
  <c r="HA51" i="1"/>
  <c r="GW51" i="1"/>
  <c r="GS51" i="1"/>
  <c r="GO51" i="1"/>
  <c r="GK51" i="1"/>
  <c r="GG51" i="1"/>
  <c r="GC51" i="1"/>
  <c r="HG50" i="1"/>
  <c r="HC50" i="1"/>
  <c r="GY50" i="1"/>
  <c r="GU50" i="1"/>
  <c r="GQ50" i="1"/>
  <c r="GM50" i="1"/>
  <c r="GI50" i="1"/>
  <c r="GE50" i="1"/>
  <c r="HE49" i="1"/>
  <c r="HA49" i="1"/>
  <c r="GW49" i="1"/>
  <c r="GS49" i="1"/>
  <c r="GO49" i="1"/>
  <c r="GK49" i="1"/>
  <c r="GG49" i="1"/>
  <c r="GC49" i="1"/>
  <c r="HG48" i="1"/>
  <c r="HC48" i="1"/>
  <c r="GY48" i="1"/>
  <c r="GU48" i="1"/>
  <c r="GQ48" i="1"/>
  <c r="GM48" i="1"/>
  <c r="GI48" i="1"/>
  <c r="GE48" i="1"/>
  <c r="HE47" i="1"/>
  <c r="HA47" i="1"/>
  <c r="GW47" i="1"/>
  <c r="GS47" i="1"/>
  <c r="GO47" i="1"/>
  <c r="GK47" i="1"/>
  <c r="GG47" i="1"/>
  <c r="GC47" i="1"/>
  <c r="HG46" i="1"/>
  <c r="HC46" i="1"/>
  <c r="GY46" i="1"/>
  <c r="GU46" i="1"/>
  <c r="GQ46" i="1"/>
  <c r="GM46" i="1"/>
  <c r="GI46" i="1"/>
  <c r="GE46" i="1"/>
  <c r="HE45" i="1"/>
  <c r="HA45" i="1"/>
  <c r="GW45" i="1"/>
  <c r="GS45" i="1"/>
  <c r="GO45" i="1"/>
  <c r="GK45" i="1"/>
  <c r="GG45" i="1"/>
  <c r="GC45" i="1"/>
  <c r="GG55" i="1"/>
  <c r="GS54" i="1"/>
  <c r="GJ53" i="1"/>
  <c r="GZ51" i="1"/>
  <c r="GJ51" i="1"/>
  <c r="GT50" i="1"/>
  <c r="GD50" i="1"/>
  <c r="GZ49" i="1"/>
  <c r="GJ49" i="1"/>
  <c r="GT48" i="1"/>
  <c r="GD48" i="1"/>
  <c r="GZ47" i="1"/>
  <c r="GJ47" i="1"/>
  <c r="GT46" i="1"/>
  <c r="GD46" i="1"/>
  <c r="HB45" i="1"/>
  <c r="GT45" i="1"/>
  <c r="GL45" i="1"/>
  <c r="GD45" i="1"/>
  <c r="HG44" i="1"/>
  <c r="HC44" i="1"/>
  <c r="GY44" i="1"/>
  <c r="GU44" i="1"/>
  <c r="GQ44" i="1"/>
  <c r="GM44" i="1"/>
  <c r="GI44" i="1"/>
  <c r="GE44" i="1"/>
  <c r="HE67" i="1"/>
  <c r="HA67" i="1"/>
  <c r="GW67" i="1"/>
  <c r="GS67" i="1"/>
  <c r="GO67" i="1"/>
  <c r="GK67" i="1"/>
  <c r="GG67" i="1"/>
  <c r="GC67" i="1"/>
  <c r="HG66" i="1"/>
  <c r="HC66" i="1"/>
  <c r="GY66" i="1"/>
  <c r="GU66" i="1"/>
  <c r="GQ66" i="1"/>
  <c r="GM66" i="1"/>
  <c r="GI66" i="1"/>
  <c r="GE66" i="1"/>
  <c r="HE65" i="1"/>
  <c r="HA65" i="1"/>
  <c r="GW65" i="1"/>
  <c r="GS65" i="1"/>
  <c r="GO65" i="1"/>
  <c r="GK65" i="1"/>
  <c r="GG65" i="1"/>
  <c r="GC65" i="1"/>
  <c r="HG64" i="1"/>
  <c r="HC64" i="1"/>
  <c r="GY64" i="1"/>
  <c r="GU64" i="1"/>
  <c r="GQ64" i="1"/>
  <c r="GM64" i="1"/>
  <c r="GI64" i="1"/>
  <c r="GE64" i="1"/>
  <c r="HE63" i="1"/>
  <c r="HA63" i="1"/>
  <c r="GW63" i="1"/>
  <c r="GS63" i="1"/>
  <c r="GO63" i="1"/>
  <c r="GK63" i="1"/>
  <c r="GG63" i="1"/>
  <c r="GC63" i="1"/>
  <c r="HG62" i="1"/>
  <c r="HC62" i="1"/>
  <c r="GY62" i="1"/>
  <c r="GU62" i="1"/>
  <c r="GQ62" i="1"/>
  <c r="GM62" i="1"/>
  <c r="GI62" i="1"/>
  <c r="GE62" i="1"/>
  <c r="HE61" i="1"/>
  <c r="HA61" i="1"/>
  <c r="GW61" i="1"/>
  <c r="GS61" i="1"/>
  <c r="GO61" i="1"/>
  <c r="GK61" i="1"/>
  <c r="GG61" i="1"/>
  <c r="GC61" i="1"/>
  <c r="HG60" i="1"/>
  <c r="HC60" i="1"/>
  <c r="GY60" i="1"/>
  <c r="GU60" i="1"/>
  <c r="GQ60" i="1"/>
  <c r="GM60" i="1"/>
  <c r="GI60" i="1"/>
  <c r="GE60" i="1"/>
  <c r="HE71" i="1"/>
  <c r="HA71" i="1"/>
  <c r="GW71" i="1"/>
  <c r="GS71" i="1"/>
  <c r="GO71" i="1"/>
  <c r="GK71" i="1"/>
  <c r="GG71" i="1"/>
  <c r="GC71" i="1"/>
  <c r="HG70" i="1"/>
  <c r="HC70" i="1"/>
  <c r="GY70" i="1"/>
  <c r="GU70" i="1"/>
  <c r="GQ70" i="1"/>
  <c r="GM70" i="1"/>
  <c r="GI70" i="1"/>
  <c r="GE70" i="1"/>
  <c r="HE69" i="1"/>
  <c r="HA69" i="1"/>
  <c r="GW69" i="1"/>
  <c r="GS69" i="1"/>
  <c r="GO69" i="1"/>
  <c r="GK69" i="1"/>
  <c r="GG69" i="1"/>
  <c r="GC69" i="1"/>
  <c r="HG68" i="1"/>
  <c r="HC68" i="1"/>
  <c r="GY68" i="1"/>
  <c r="GU68" i="1"/>
  <c r="GQ68" i="1"/>
  <c r="GM68" i="1"/>
  <c r="GI68" i="1"/>
  <c r="GE68" i="1"/>
  <c r="HE73" i="1"/>
  <c r="HA73" i="1"/>
  <c r="GW73" i="1"/>
  <c r="GS73" i="1"/>
  <c r="GO73" i="1"/>
  <c r="GK73" i="1"/>
  <c r="GG73" i="1"/>
  <c r="GC73" i="1"/>
  <c r="HG72" i="1"/>
  <c r="HC72" i="1"/>
  <c r="GY72" i="1"/>
  <c r="GU72" i="1"/>
  <c r="GQ72" i="1"/>
  <c r="GM72" i="1"/>
  <c r="GI72" i="1"/>
  <c r="GE72" i="1"/>
  <c r="HE74" i="1"/>
  <c r="HA74" i="1"/>
  <c r="GW74" i="1"/>
  <c r="GS74" i="1"/>
  <c r="GO74" i="1"/>
  <c r="GK74" i="1"/>
  <c r="GG74" i="1"/>
  <c r="GC74" i="1"/>
  <c r="HG75" i="1"/>
  <c r="HC75" i="1"/>
  <c r="GY75" i="1"/>
  <c r="GU75" i="1"/>
  <c r="GQ75" i="1"/>
  <c r="GM75" i="1"/>
  <c r="GI75" i="1"/>
  <c r="GE75" i="1"/>
  <c r="GM43" i="1"/>
  <c r="GC42" i="1"/>
  <c r="GM41" i="1"/>
  <c r="GM59" i="1"/>
  <c r="GM57" i="1"/>
  <c r="GC56" i="1"/>
  <c r="GO53" i="1"/>
  <c r="GX50" i="1"/>
  <c r="GK54" i="1"/>
  <c r="HE53" i="1"/>
  <c r="GF53" i="1"/>
  <c r="GV51" i="1"/>
  <c r="GF51" i="1"/>
  <c r="HF50" i="1"/>
  <c r="GP50" i="1"/>
  <c r="GV49" i="1"/>
  <c r="GF49" i="1"/>
  <c r="HF48" i="1"/>
  <c r="GP48" i="1"/>
  <c r="GV47" i="1"/>
  <c r="GF47" i="1"/>
  <c r="HF46" i="1"/>
  <c r="GP46" i="1"/>
  <c r="GZ45" i="1"/>
  <c r="GR45" i="1"/>
  <c r="GJ45" i="1"/>
  <c r="GB45" i="1"/>
  <c r="HF44" i="1"/>
  <c r="HB44" i="1"/>
  <c r="GX44" i="1"/>
  <c r="GT44" i="1"/>
  <c r="GP44" i="1"/>
  <c r="GL44" i="1"/>
  <c r="GH44" i="1"/>
  <c r="GD44" i="1"/>
  <c r="HD67" i="1"/>
  <c r="GZ67" i="1"/>
  <c r="GV67" i="1"/>
  <c r="GR67" i="1"/>
  <c r="GN67" i="1"/>
  <c r="GJ67" i="1"/>
  <c r="GF67" i="1"/>
  <c r="GB67" i="1"/>
  <c r="HF66" i="1"/>
  <c r="HB66" i="1"/>
  <c r="GX66" i="1"/>
  <c r="GT66" i="1"/>
  <c r="GP66" i="1"/>
  <c r="GL66" i="1"/>
  <c r="GH66" i="1"/>
  <c r="GD66" i="1"/>
  <c r="HD65" i="1"/>
  <c r="GZ65" i="1"/>
  <c r="GV65" i="1"/>
  <c r="GR65" i="1"/>
  <c r="GN65" i="1"/>
  <c r="GJ65" i="1"/>
  <c r="GF65" i="1"/>
  <c r="GB65" i="1"/>
  <c r="HF64" i="1"/>
  <c r="HB64" i="1"/>
  <c r="GX64" i="1"/>
  <c r="GT64" i="1"/>
  <c r="GP64" i="1"/>
  <c r="GL64" i="1"/>
  <c r="GH64" i="1"/>
  <c r="GD64" i="1"/>
  <c r="HD63" i="1"/>
  <c r="GZ63" i="1"/>
  <c r="GV63" i="1"/>
  <c r="GR63" i="1"/>
  <c r="GN63" i="1"/>
  <c r="GJ63" i="1"/>
  <c r="GF63" i="1"/>
  <c r="GB63" i="1"/>
  <c r="HF62" i="1"/>
  <c r="HB62" i="1"/>
  <c r="GX62" i="1"/>
  <c r="GT62" i="1"/>
  <c r="GP62" i="1"/>
  <c r="GL62" i="1"/>
  <c r="GH62" i="1"/>
  <c r="GD62" i="1"/>
  <c r="HD61" i="1"/>
  <c r="GZ61" i="1"/>
  <c r="GV61" i="1"/>
  <c r="GR61" i="1"/>
  <c r="GN61" i="1"/>
  <c r="GJ61" i="1"/>
  <c r="GF61" i="1"/>
  <c r="GB61" i="1"/>
  <c r="HF60" i="1"/>
  <c r="HB60" i="1"/>
  <c r="GX60" i="1"/>
  <c r="GT60" i="1"/>
  <c r="GP60" i="1"/>
  <c r="GL60" i="1"/>
  <c r="GH60" i="1"/>
  <c r="GD60" i="1"/>
  <c r="HD71" i="1"/>
  <c r="GZ71" i="1"/>
  <c r="GV71" i="1"/>
  <c r="GR71" i="1"/>
  <c r="GN71" i="1"/>
  <c r="GJ71" i="1"/>
  <c r="GF71" i="1"/>
  <c r="GB71" i="1"/>
  <c r="HF70" i="1"/>
  <c r="HB70" i="1"/>
  <c r="GX70" i="1"/>
  <c r="GT70" i="1"/>
  <c r="GP70" i="1"/>
  <c r="GL70" i="1"/>
  <c r="GH70" i="1"/>
  <c r="GD70" i="1"/>
  <c r="HD69" i="1"/>
  <c r="GZ69" i="1"/>
  <c r="GV69" i="1"/>
  <c r="GR69" i="1"/>
  <c r="GN69" i="1"/>
  <c r="GJ69" i="1"/>
  <c r="GF69" i="1"/>
  <c r="GB69" i="1"/>
  <c r="HF68" i="1"/>
  <c r="HB68" i="1"/>
  <c r="GX68" i="1"/>
  <c r="GT68" i="1"/>
  <c r="GP68" i="1"/>
  <c r="GL68" i="1"/>
  <c r="GH68" i="1"/>
  <c r="GD68" i="1"/>
  <c r="HD73" i="1"/>
  <c r="GZ73" i="1"/>
  <c r="GV73" i="1"/>
  <c r="GR73" i="1"/>
  <c r="GN73" i="1"/>
  <c r="GJ73" i="1"/>
  <c r="GF73" i="1"/>
  <c r="GB73" i="1"/>
  <c r="HF72" i="1"/>
  <c r="HB72" i="1"/>
  <c r="GX72" i="1"/>
  <c r="GT72" i="1"/>
  <c r="GP72" i="1"/>
  <c r="GL72" i="1"/>
  <c r="GH72" i="1"/>
  <c r="GD72" i="1"/>
  <c r="HD74" i="1"/>
  <c r="GZ74" i="1"/>
  <c r="GV74" i="1"/>
  <c r="GR74" i="1"/>
  <c r="GN74" i="1"/>
  <c r="GJ74" i="1"/>
  <c r="GF74" i="1"/>
  <c r="GB74" i="1"/>
  <c r="HF75" i="1"/>
  <c r="HB75" i="1"/>
  <c r="GX75" i="1"/>
  <c r="GT75" i="1"/>
  <c r="GP75" i="1"/>
  <c r="GL75" i="1"/>
  <c r="GH75" i="1"/>
  <c r="GD75" i="1"/>
  <c r="HA54" i="1"/>
  <c r="HD51" i="1"/>
  <c r="HC43" i="1"/>
  <c r="GS42" i="1"/>
  <c r="HC41" i="1"/>
  <c r="GS40" i="1"/>
  <c r="HC59" i="1"/>
  <c r="GS58" i="1"/>
  <c r="HC57" i="1"/>
  <c r="GS56" i="1"/>
  <c r="HC55" i="1"/>
  <c r="GC54" i="1"/>
  <c r="GW53" i="1"/>
  <c r="GB53" i="1"/>
  <c r="GR51" i="1"/>
  <c r="GB51" i="1"/>
  <c r="HB50" i="1"/>
  <c r="GL50" i="1"/>
  <c r="GR49" i="1"/>
  <c r="GB49" i="1"/>
  <c r="HB48" i="1"/>
  <c r="GL48" i="1"/>
  <c r="GR47" i="1"/>
  <c r="GB47" i="1"/>
  <c r="HB46" i="1"/>
  <c r="GL46" i="1"/>
  <c r="GX45" i="1"/>
  <c r="GP45" i="1"/>
  <c r="GH45" i="1"/>
  <c r="HE44" i="1"/>
  <c r="HA44" i="1"/>
  <c r="GW44" i="1"/>
  <c r="GS44" i="1"/>
  <c r="GO44" i="1"/>
  <c r="GK44" i="1"/>
  <c r="GG44" i="1"/>
  <c r="GC44" i="1"/>
  <c r="HG67" i="1"/>
  <c r="HC67" i="1"/>
  <c r="GY67" i="1"/>
  <c r="GU67" i="1"/>
  <c r="GQ67" i="1"/>
  <c r="GM67" i="1"/>
  <c r="GI67" i="1"/>
  <c r="GE67" i="1"/>
  <c r="HE66" i="1"/>
  <c r="HA66" i="1"/>
  <c r="GW66" i="1"/>
  <c r="GS66" i="1"/>
  <c r="GO66" i="1"/>
  <c r="GK66" i="1"/>
  <c r="GG66" i="1"/>
  <c r="GC66" i="1"/>
  <c r="HG65" i="1"/>
  <c r="HC65" i="1"/>
  <c r="GY65" i="1"/>
  <c r="GU65" i="1"/>
  <c r="GQ65" i="1"/>
  <c r="GM65" i="1"/>
  <c r="GI65" i="1"/>
  <c r="GE65" i="1"/>
  <c r="HE64" i="1"/>
  <c r="HA64" i="1"/>
  <c r="GW64" i="1"/>
  <c r="GS64" i="1"/>
  <c r="GO64" i="1"/>
  <c r="GK64" i="1"/>
  <c r="GG64" i="1"/>
  <c r="GC64" i="1"/>
  <c r="HG63" i="1"/>
  <c r="HC63" i="1"/>
  <c r="GY63" i="1"/>
  <c r="GU63" i="1"/>
  <c r="GQ63" i="1"/>
  <c r="GM63" i="1"/>
  <c r="GI63" i="1"/>
  <c r="GE63" i="1"/>
  <c r="HE62" i="1"/>
  <c r="HA62" i="1"/>
  <c r="GW62" i="1"/>
  <c r="GS62" i="1"/>
  <c r="GO62" i="1"/>
  <c r="GK62" i="1"/>
  <c r="GG62" i="1"/>
  <c r="GC62" i="1"/>
  <c r="HG61" i="1"/>
  <c r="HC61" i="1"/>
  <c r="GY61" i="1"/>
  <c r="GU61" i="1"/>
  <c r="GQ61" i="1"/>
  <c r="GM61" i="1"/>
  <c r="GI61" i="1"/>
  <c r="GE61" i="1"/>
  <c r="HE60" i="1"/>
  <c r="HA60" i="1"/>
  <c r="GW60" i="1"/>
  <c r="GS60" i="1"/>
  <c r="GO60" i="1"/>
  <c r="GK60" i="1"/>
  <c r="GG60" i="1"/>
  <c r="GC60" i="1"/>
  <c r="HG71" i="1"/>
  <c r="HC71" i="1"/>
  <c r="GY71" i="1"/>
  <c r="GU71" i="1"/>
  <c r="GQ71" i="1"/>
  <c r="GM71" i="1"/>
  <c r="GI71" i="1"/>
  <c r="GE71" i="1"/>
  <c r="HE70" i="1"/>
  <c r="HA70" i="1"/>
  <c r="GW70" i="1"/>
  <c r="GS70" i="1"/>
  <c r="GO70" i="1"/>
  <c r="GK70" i="1"/>
  <c r="GG70" i="1"/>
  <c r="GC70" i="1"/>
  <c r="HG69" i="1"/>
  <c r="HC69" i="1"/>
  <c r="GY69" i="1"/>
  <c r="GU69" i="1"/>
  <c r="GQ69" i="1"/>
  <c r="GM69" i="1"/>
  <c r="GI69" i="1"/>
  <c r="GE69" i="1"/>
  <c r="HE68" i="1"/>
  <c r="HA68" i="1"/>
  <c r="GW68" i="1"/>
  <c r="GS68" i="1"/>
  <c r="GO68" i="1"/>
  <c r="GK68" i="1"/>
  <c r="GG68" i="1"/>
  <c r="GC68" i="1"/>
  <c r="HG73" i="1"/>
  <c r="HC73" i="1"/>
  <c r="GY73" i="1"/>
  <c r="GU73" i="1"/>
  <c r="GQ73" i="1"/>
  <c r="GM73" i="1"/>
  <c r="GI73" i="1"/>
  <c r="GE73" i="1"/>
  <c r="HE72" i="1"/>
  <c r="HA72" i="1"/>
  <c r="GW72" i="1"/>
  <c r="GS72" i="1"/>
  <c r="GO72" i="1"/>
  <c r="GK72" i="1"/>
  <c r="GG72" i="1"/>
  <c r="GC72" i="1"/>
  <c r="HG74" i="1"/>
  <c r="HC74" i="1"/>
  <c r="GY74" i="1"/>
  <c r="GU74" i="1"/>
  <c r="GQ74" i="1"/>
  <c r="GM74" i="1"/>
  <c r="GI74" i="1"/>
  <c r="GE74" i="1"/>
  <c r="HE75" i="1"/>
  <c r="HA75" i="1"/>
  <c r="GW75" i="1"/>
  <c r="GS75" i="1"/>
  <c r="GO75" i="1"/>
  <c r="GK75" i="1"/>
  <c r="GG75" i="1"/>
  <c r="GC75" i="1"/>
  <c r="GC40" i="1"/>
  <c r="GC58" i="1"/>
  <c r="GO55" i="1"/>
  <c r="GN51" i="1"/>
  <c r="GH50" i="1"/>
  <c r="GN49" i="1"/>
  <c r="GH48" i="1"/>
  <c r="GN47" i="1"/>
  <c r="GH46" i="1"/>
  <c r="GV45" i="1"/>
  <c r="GR44" i="1"/>
  <c r="GB44" i="1"/>
  <c r="HB67" i="1"/>
  <c r="GL67" i="1"/>
  <c r="GR66" i="1"/>
  <c r="GB66" i="1"/>
  <c r="HB65" i="1"/>
  <c r="GL65" i="1"/>
  <c r="GR64" i="1"/>
  <c r="GB64" i="1"/>
  <c r="HB63" i="1"/>
  <c r="GL63" i="1"/>
  <c r="GR62" i="1"/>
  <c r="GB62" i="1"/>
  <c r="HB61" i="1"/>
  <c r="GL61" i="1"/>
  <c r="GR60" i="1"/>
  <c r="GB60" i="1"/>
  <c r="HB71" i="1"/>
  <c r="GL71" i="1"/>
  <c r="GR70" i="1"/>
  <c r="GB70" i="1"/>
  <c r="HB69" i="1"/>
  <c r="GL69" i="1"/>
  <c r="GR68" i="1"/>
  <c r="GB68" i="1"/>
  <c r="HB73" i="1"/>
  <c r="GL73" i="1"/>
  <c r="GR72" i="1"/>
  <c r="GB72" i="1"/>
  <c r="HB74" i="1"/>
  <c r="GL74" i="1"/>
  <c r="GR75" i="1"/>
  <c r="GB75" i="1"/>
  <c r="HD68" i="1"/>
  <c r="GH73" i="1"/>
  <c r="HD72" i="1"/>
  <c r="GH74" i="1"/>
  <c r="HD75" i="1"/>
  <c r="GX46" i="1"/>
  <c r="HD45" i="1"/>
  <c r="GF44" i="1"/>
  <c r="HF67" i="1"/>
  <c r="GV66" i="1"/>
  <c r="HF65" i="1"/>
  <c r="GP63" i="1"/>
  <c r="GF62" i="1"/>
  <c r="GV60" i="1"/>
  <c r="GP71" i="1"/>
  <c r="GF70" i="1"/>
  <c r="GF68" i="1"/>
  <c r="GV72" i="1"/>
  <c r="GV75" i="1"/>
  <c r="GN45" i="1"/>
  <c r="HD44" i="1"/>
  <c r="GN44" i="1"/>
  <c r="GX67" i="1"/>
  <c r="GH67" i="1"/>
  <c r="HD66" i="1"/>
  <c r="GN66" i="1"/>
  <c r="GX65" i="1"/>
  <c r="GH65" i="1"/>
  <c r="HD64" i="1"/>
  <c r="GN64" i="1"/>
  <c r="GX63" i="1"/>
  <c r="GH63" i="1"/>
  <c r="HD62" i="1"/>
  <c r="GN62" i="1"/>
  <c r="GX61" i="1"/>
  <c r="GH61" i="1"/>
  <c r="HD60" i="1"/>
  <c r="GN60" i="1"/>
  <c r="GX71" i="1"/>
  <c r="GH71" i="1"/>
  <c r="HD70" i="1"/>
  <c r="GN70" i="1"/>
  <c r="GX69" i="1"/>
  <c r="GH69" i="1"/>
  <c r="GN68" i="1"/>
  <c r="GX73" i="1"/>
  <c r="GN72" i="1"/>
  <c r="GX74" i="1"/>
  <c r="GN75" i="1"/>
  <c r="GF66" i="1"/>
  <c r="GV64" i="1"/>
  <c r="HF61" i="1"/>
  <c r="GF60" i="1"/>
  <c r="HF69" i="1"/>
  <c r="GP73" i="1"/>
  <c r="GF72" i="1"/>
  <c r="GP74" i="1"/>
  <c r="GF45" i="1"/>
  <c r="GZ44" i="1"/>
  <c r="GJ44" i="1"/>
  <c r="GT67" i="1"/>
  <c r="GD67" i="1"/>
  <c r="GZ66" i="1"/>
  <c r="GJ66" i="1"/>
  <c r="GT65" i="1"/>
  <c r="GD65" i="1"/>
  <c r="GZ64" i="1"/>
  <c r="GJ64" i="1"/>
  <c r="GT63" i="1"/>
  <c r="GD63" i="1"/>
  <c r="GZ62" i="1"/>
  <c r="GJ62" i="1"/>
  <c r="GT61" i="1"/>
  <c r="GD61" i="1"/>
  <c r="GZ60" i="1"/>
  <c r="GJ60" i="1"/>
  <c r="GT71" i="1"/>
  <c r="GD71" i="1"/>
  <c r="GZ70" i="1"/>
  <c r="GJ70" i="1"/>
  <c r="GT69" i="1"/>
  <c r="GD69" i="1"/>
  <c r="GZ68" i="1"/>
  <c r="GJ68" i="1"/>
  <c r="GT73" i="1"/>
  <c r="GD73" i="1"/>
  <c r="GZ72" i="1"/>
  <c r="GJ72" i="1"/>
  <c r="GT74" i="1"/>
  <c r="GD74" i="1"/>
  <c r="GZ75" i="1"/>
  <c r="GJ75" i="1"/>
  <c r="HD49" i="1"/>
  <c r="GX48" i="1"/>
  <c r="HD47" i="1"/>
  <c r="GV44" i="1"/>
  <c r="GP67" i="1"/>
  <c r="GP65" i="1"/>
  <c r="GF64" i="1"/>
  <c r="HF63" i="1"/>
  <c r="GV62" i="1"/>
  <c r="GP61" i="1"/>
  <c r="HF71" i="1"/>
  <c r="GV70" i="1"/>
  <c r="GP69" i="1"/>
  <c r="GV68" i="1"/>
  <c r="HF73" i="1"/>
  <c r="HF74" i="1"/>
  <c r="GF75" i="1"/>
  <c r="FZ43" i="1"/>
  <c r="FV43" i="1"/>
  <c r="FR43" i="1"/>
  <c r="FN43" i="1"/>
  <c r="FJ43" i="1"/>
  <c r="FF43" i="1"/>
  <c r="FB43" i="1"/>
  <c r="EX43" i="1"/>
  <c r="FX42" i="1"/>
  <c r="FT42" i="1"/>
  <c r="FP42" i="1"/>
  <c r="FL42" i="1"/>
  <c r="FH42" i="1"/>
  <c r="FD42" i="1"/>
  <c r="EZ42" i="1"/>
  <c r="EV42" i="1"/>
  <c r="FZ41" i="1"/>
  <c r="FV41" i="1"/>
  <c r="FR41" i="1"/>
  <c r="FN41" i="1"/>
  <c r="FJ41" i="1"/>
  <c r="FF41" i="1"/>
  <c r="FB41" i="1"/>
  <c r="EX41" i="1"/>
  <c r="FX40" i="1"/>
  <c r="FT40" i="1"/>
  <c r="FP40" i="1"/>
  <c r="FL40" i="1"/>
  <c r="FH40" i="1"/>
  <c r="FD40" i="1"/>
  <c r="EZ40" i="1"/>
  <c r="EV40" i="1"/>
  <c r="FZ59" i="1"/>
  <c r="FV59" i="1"/>
  <c r="FR59" i="1"/>
  <c r="FN59" i="1"/>
  <c r="FJ59" i="1"/>
  <c r="FF59" i="1"/>
  <c r="FB59" i="1"/>
  <c r="EX59" i="1"/>
  <c r="FX58" i="1"/>
  <c r="FT58" i="1"/>
  <c r="FP58" i="1"/>
  <c r="FL58" i="1"/>
  <c r="FH58" i="1"/>
  <c r="FD58" i="1"/>
  <c r="EZ58" i="1"/>
  <c r="EV58" i="1"/>
  <c r="FZ57" i="1"/>
  <c r="FV57" i="1"/>
  <c r="FR57" i="1"/>
  <c r="FN57" i="1"/>
  <c r="FJ57" i="1"/>
  <c r="FF57" i="1"/>
  <c r="FB57" i="1"/>
  <c r="EX57" i="1"/>
  <c r="FX56" i="1"/>
  <c r="FT56" i="1"/>
  <c r="FP56" i="1"/>
  <c r="FL56" i="1"/>
  <c r="FH56" i="1"/>
  <c r="FD56" i="1"/>
  <c r="EZ56" i="1"/>
  <c r="EV56" i="1"/>
  <c r="FZ55" i="1"/>
  <c r="FV55" i="1"/>
  <c r="FR55" i="1"/>
  <c r="FN55" i="1"/>
  <c r="FJ55" i="1"/>
  <c r="FF55" i="1"/>
  <c r="FB55" i="1"/>
  <c r="EX55" i="1"/>
  <c r="FX54" i="1"/>
  <c r="FT54" i="1"/>
  <c r="FP54" i="1"/>
  <c r="FL54" i="1"/>
  <c r="FH54" i="1"/>
  <c r="FD54" i="1"/>
  <c r="EZ54" i="1"/>
  <c r="EV54" i="1"/>
  <c r="FZ53" i="1"/>
  <c r="FV53" i="1"/>
  <c r="FR53" i="1"/>
  <c r="FN53" i="1"/>
  <c r="FJ53" i="1"/>
  <c r="FY43" i="1"/>
  <c r="FU43" i="1"/>
  <c r="FQ43" i="1"/>
  <c r="FM43" i="1"/>
  <c r="FI43" i="1"/>
  <c r="FE43" i="1"/>
  <c r="FA43" i="1"/>
  <c r="EW43" i="1"/>
  <c r="FW42" i="1"/>
  <c r="FS42" i="1"/>
  <c r="FO42" i="1"/>
  <c r="FK42" i="1"/>
  <c r="FG42" i="1"/>
  <c r="FC42" i="1"/>
  <c r="EY42" i="1"/>
  <c r="EU42" i="1"/>
  <c r="FY41" i="1"/>
  <c r="FU41" i="1"/>
  <c r="FQ41" i="1"/>
  <c r="FM41" i="1"/>
  <c r="FI41" i="1"/>
  <c r="FE41" i="1"/>
  <c r="FA41" i="1"/>
  <c r="EW41" i="1"/>
  <c r="FW40" i="1"/>
  <c r="FS40" i="1"/>
  <c r="FO40" i="1"/>
  <c r="FK40" i="1"/>
  <c r="FG40" i="1"/>
  <c r="FC40" i="1"/>
  <c r="EY40" i="1"/>
  <c r="EU40" i="1"/>
  <c r="FY59" i="1"/>
  <c r="FU59" i="1"/>
  <c r="FQ59" i="1"/>
  <c r="FM59" i="1"/>
  <c r="FI59" i="1"/>
  <c r="FE59" i="1"/>
  <c r="FA59" i="1"/>
  <c r="EW59" i="1"/>
  <c r="FW58" i="1"/>
  <c r="FS58" i="1"/>
  <c r="FO58" i="1"/>
  <c r="FK58" i="1"/>
  <c r="FG58" i="1"/>
  <c r="FC58" i="1"/>
  <c r="EY58" i="1"/>
  <c r="EU58" i="1"/>
  <c r="FY57" i="1"/>
  <c r="FU57" i="1"/>
  <c r="FQ57" i="1"/>
  <c r="FM57" i="1"/>
  <c r="FI57" i="1"/>
  <c r="FE57" i="1"/>
  <c r="FA57" i="1"/>
  <c r="EW57" i="1"/>
  <c r="FW56" i="1"/>
  <c r="FS56" i="1"/>
  <c r="FO56" i="1"/>
  <c r="FK56" i="1"/>
  <c r="FG56" i="1"/>
  <c r="FC56" i="1"/>
  <c r="EY56" i="1"/>
  <c r="EU56" i="1"/>
  <c r="FY55" i="1"/>
  <c r="FU55" i="1"/>
  <c r="FQ55" i="1"/>
  <c r="FM55" i="1"/>
  <c r="FI55" i="1"/>
  <c r="FE55" i="1"/>
  <c r="FA55" i="1"/>
  <c r="EW55" i="1"/>
  <c r="FW54" i="1"/>
  <c r="FS54" i="1"/>
  <c r="FO54" i="1"/>
  <c r="FK54" i="1"/>
  <c r="FG54" i="1"/>
  <c r="FC54" i="1"/>
  <c r="EY54" i="1"/>
  <c r="EU54" i="1"/>
  <c r="FY53" i="1"/>
  <c r="FU53" i="1"/>
  <c r="FQ53" i="1"/>
  <c r="FX43" i="1"/>
  <c r="FT43" i="1"/>
  <c r="FP43" i="1"/>
  <c r="FL43" i="1"/>
  <c r="FH43" i="1"/>
  <c r="FD43" i="1"/>
  <c r="EZ43" i="1"/>
  <c r="EV43" i="1"/>
  <c r="FZ42" i="1"/>
  <c r="FV42" i="1"/>
  <c r="FR42" i="1"/>
  <c r="FN42" i="1"/>
  <c r="FJ42" i="1"/>
  <c r="FF42" i="1"/>
  <c r="FB42" i="1"/>
  <c r="EX42" i="1"/>
  <c r="FX41" i="1"/>
  <c r="FT41" i="1"/>
  <c r="FP41" i="1"/>
  <c r="FL41" i="1"/>
  <c r="FH41" i="1"/>
  <c r="FD41" i="1"/>
  <c r="EZ41" i="1"/>
  <c r="EV41" i="1"/>
  <c r="FZ40" i="1"/>
  <c r="FV40" i="1"/>
  <c r="FR40" i="1"/>
  <c r="FN40" i="1"/>
  <c r="FJ40" i="1"/>
  <c r="FF40" i="1"/>
  <c r="FB40" i="1"/>
  <c r="EX40" i="1"/>
  <c r="FX59" i="1"/>
  <c r="FT59" i="1"/>
  <c r="FP59" i="1"/>
  <c r="FL59" i="1"/>
  <c r="FH59" i="1"/>
  <c r="FD59" i="1"/>
  <c r="EZ59" i="1"/>
  <c r="EV59" i="1"/>
  <c r="FZ58" i="1"/>
  <c r="FV58" i="1"/>
  <c r="FR58" i="1"/>
  <c r="FN58" i="1"/>
  <c r="FJ58" i="1"/>
  <c r="FF58" i="1"/>
  <c r="FB58" i="1"/>
  <c r="EX58" i="1"/>
  <c r="FX57" i="1"/>
  <c r="FT57" i="1"/>
  <c r="FP57" i="1"/>
  <c r="FL57" i="1"/>
  <c r="FH57" i="1"/>
  <c r="FD57" i="1"/>
  <c r="EZ57" i="1"/>
  <c r="EV57" i="1"/>
  <c r="FZ56" i="1"/>
  <c r="FV56" i="1"/>
  <c r="FR56" i="1"/>
  <c r="FN56" i="1"/>
  <c r="FJ56" i="1"/>
  <c r="FF56" i="1"/>
  <c r="FB56" i="1"/>
  <c r="EX56" i="1"/>
  <c r="FX55" i="1"/>
  <c r="FT55" i="1"/>
  <c r="FP55" i="1"/>
  <c r="FL55" i="1"/>
  <c r="FH55" i="1"/>
  <c r="FD55" i="1"/>
  <c r="EZ55" i="1"/>
  <c r="EV55" i="1"/>
  <c r="FZ54" i="1"/>
  <c r="FV54" i="1"/>
  <c r="FR54" i="1"/>
  <c r="FN54" i="1"/>
  <c r="FJ54" i="1"/>
  <c r="FF54" i="1"/>
  <c r="FB54" i="1"/>
  <c r="EX54" i="1"/>
  <c r="FX53" i="1"/>
  <c r="FT53" i="1"/>
  <c r="FP53" i="1"/>
  <c r="FL53" i="1"/>
  <c r="FH53" i="1"/>
  <c r="FS43" i="1"/>
  <c r="FC43" i="1"/>
  <c r="FM42" i="1"/>
  <c r="EW42" i="1"/>
  <c r="FS41" i="1"/>
  <c r="FC41" i="1"/>
  <c r="FM40" i="1"/>
  <c r="EW40" i="1"/>
  <c r="FS59" i="1"/>
  <c r="FC59" i="1"/>
  <c r="FM58" i="1"/>
  <c r="EW58" i="1"/>
  <c r="FS57" i="1"/>
  <c r="FC57" i="1"/>
  <c r="FM56" i="1"/>
  <c r="EW56" i="1"/>
  <c r="FS55" i="1"/>
  <c r="FC55" i="1"/>
  <c r="FM54" i="1"/>
  <c r="EW54" i="1"/>
  <c r="FS53" i="1"/>
  <c r="FI53" i="1"/>
  <c r="FD53" i="1"/>
  <c r="EZ53" i="1"/>
  <c r="EV53" i="1"/>
  <c r="FX51" i="1"/>
  <c r="FT51" i="1"/>
  <c r="FP51" i="1"/>
  <c r="FL51" i="1"/>
  <c r="FH51" i="1"/>
  <c r="FD51" i="1"/>
  <c r="EZ51" i="1"/>
  <c r="EV51" i="1"/>
  <c r="FZ50" i="1"/>
  <c r="FV50" i="1"/>
  <c r="FR50" i="1"/>
  <c r="FN50" i="1"/>
  <c r="FJ50" i="1"/>
  <c r="FF50" i="1"/>
  <c r="FB50" i="1"/>
  <c r="EX50" i="1"/>
  <c r="FX49" i="1"/>
  <c r="FT49" i="1"/>
  <c r="FP49" i="1"/>
  <c r="FL49" i="1"/>
  <c r="FH49" i="1"/>
  <c r="FD49" i="1"/>
  <c r="EZ49" i="1"/>
  <c r="EV49" i="1"/>
  <c r="FZ48" i="1"/>
  <c r="FV48" i="1"/>
  <c r="FR48" i="1"/>
  <c r="FN48" i="1"/>
  <c r="FJ48" i="1"/>
  <c r="FF48" i="1"/>
  <c r="FB48" i="1"/>
  <c r="EX48" i="1"/>
  <c r="FX47" i="1"/>
  <c r="FT47" i="1"/>
  <c r="FP47" i="1"/>
  <c r="FL47" i="1"/>
  <c r="FH47" i="1"/>
  <c r="FD47" i="1"/>
  <c r="EZ47" i="1"/>
  <c r="EV47" i="1"/>
  <c r="FZ46" i="1"/>
  <c r="FV46" i="1"/>
  <c r="FR46" i="1"/>
  <c r="FN46" i="1"/>
  <c r="FJ46" i="1"/>
  <c r="FF46" i="1"/>
  <c r="FB46" i="1"/>
  <c r="EX46" i="1"/>
  <c r="FX45" i="1"/>
  <c r="FT45" i="1"/>
  <c r="FP45" i="1"/>
  <c r="FL45" i="1"/>
  <c r="FH45" i="1"/>
  <c r="FO43" i="1"/>
  <c r="EY43" i="1"/>
  <c r="FY42" i="1"/>
  <c r="FI42" i="1"/>
  <c r="FO41" i="1"/>
  <c r="EY41" i="1"/>
  <c r="FY40" i="1"/>
  <c r="FI40" i="1"/>
  <c r="FO59" i="1"/>
  <c r="EY59" i="1"/>
  <c r="FY58" i="1"/>
  <c r="FI58" i="1"/>
  <c r="FO57" i="1"/>
  <c r="EY57" i="1"/>
  <c r="FY56" i="1"/>
  <c r="FI56" i="1"/>
  <c r="FO55" i="1"/>
  <c r="EY55" i="1"/>
  <c r="FY54" i="1"/>
  <c r="FI54" i="1"/>
  <c r="FO53" i="1"/>
  <c r="FG53" i="1"/>
  <c r="FC53" i="1"/>
  <c r="EY53" i="1"/>
  <c r="EU53" i="1"/>
  <c r="FW51" i="1"/>
  <c r="FS51" i="1"/>
  <c r="FO51" i="1"/>
  <c r="FK51" i="1"/>
  <c r="FG51" i="1"/>
  <c r="FC51" i="1"/>
  <c r="EY51" i="1"/>
  <c r="EU51" i="1"/>
  <c r="FY50" i="1"/>
  <c r="FU50" i="1"/>
  <c r="FQ50" i="1"/>
  <c r="FM50" i="1"/>
  <c r="FI50" i="1"/>
  <c r="FE50" i="1"/>
  <c r="FA50" i="1"/>
  <c r="EW50" i="1"/>
  <c r="FW49" i="1"/>
  <c r="FS49" i="1"/>
  <c r="FO49" i="1"/>
  <c r="FK49" i="1"/>
  <c r="FG49" i="1"/>
  <c r="FC49" i="1"/>
  <c r="EY49" i="1"/>
  <c r="EU49" i="1"/>
  <c r="FY48" i="1"/>
  <c r="FU48" i="1"/>
  <c r="FQ48" i="1"/>
  <c r="FM48" i="1"/>
  <c r="FI48" i="1"/>
  <c r="FE48" i="1"/>
  <c r="FA48" i="1"/>
  <c r="EW48" i="1"/>
  <c r="FW47" i="1"/>
  <c r="FS47" i="1"/>
  <c r="FO47" i="1"/>
  <c r="FK47" i="1"/>
  <c r="FG47" i="1"/>
  <c r="FC47" i="1"/>
  <c r="EY47" i="1"/>
  <c r="EU47" i="1"/>
  <c r="FY46" i="1"/>
  <c r="FU46" i="1"/>
  <c r="FQ46" i="1"/>
  <c r="FK43" i="1"/>
  <c r="EU43" i="1"/>
  <c r="FU42" i="1"/>
  <c r="FE42" i="1"/>
  <c r="FK41" i="1"/>
  <c r="EU41" i="1"/>
  <c r="FU40" i="1"/>
  <c r="FE40" i="1"/>
  <c r="FK59" i="1"/>
  <c r="EU59" i="1"/>
  <c r="FU58" i="1"/>
  <c r="FE58" i="1"/>
  <c r="FK57" i="1"/>
  <c r="EU57" i="1"/>
  <c r="FU56" i="1"/>
  <c r="FE56" i="1"/>
  <c r="FK55" i="1"/>
  <c r="EU55" i="1"/>
  <c r="FU54" i="1"/>
  <c r="FE54" i="1"/>
  <c r="FM53" i="1"/>
  <c r="FF53" i="1"/>
  <c r="FB53" i="1"/>
  <c r="EX53" i="1"/>
  <c r="FZ51" i="1"/>
  <c r="FV51" i="1"/>
  <c r="FR51" i="1"/>
  <c r="FN51" i="1"/>
  <c r="FJ51" i="1"/>
  <c r="FF51" i="1"/>
  <c r="FB51" i="1"/>
  <c r="EX51" i="1"/>
  <c r="FX50" i="1"/>
  <c r="FT50" i="1"/>
  <c r="FP50" i="1"/>
  <c r="FL50" i="1"/>
  <c r="FH50" i="1"/>
  <c r="FD50" i="1"/>
  <c r="EZ50" i="1"/>
  <c r="EV50" i="1"/>
  <c r="FZ49" i="1"/>
  <c r="FV49" i="1"/>
  <c r="FR49" i="1"/>
  <c r="FN49" i="1"/>
  <c r="FJ49" i="1"/>
  <c r="FF49" i="1"/>
  <c r="FB49" i="1"/>
  <c r="EX49" i="1"/>
  <c r="FX48" i="1"/>
  <c r="FT48" i="1"/>
  <c r="FP48" i="1"/>
  <c r="FL48" i="1"/>
  <c r="FH48" i="1"/>
  <c r="FD48" i="1"/>
  <c r="EZ48" i="1"/>
  <c r="EV48" i="1"/>
  <c r="FZ47" i="1"/>
  <c r="FV47" i="1"/>
  <c r="FR47" i="1"/>
  <c r="FN47" i="1"/>
  <c r="FJ47" i="1"/>
  <c r="FF47" i="1"/>
  <c r="FB47" i="1"/>
  <c r="EX47" i="1"/>
  <c r="FX46" i="1"/>
  <c r="FT46" i="1"/>
  <c r="FP46" i="1"/>
  <c r="FL46" i="1"/>
  <c r="FH46" i="1"/>
  <c r="FD46" i="1"/>
  <c r="EZ46" i="1"/>
  <c r="EV46" i="1"/>
  <c r="FZ45" i="1"/>
  <c r="FV45" i="1"/>
  <c r="FR45" i="1"/>
  <c r="FN45" i="1"/>
  <c r="FJ45" i="1"/>
  <c r="FG43" i="1"/>
  <c r="FA42" i="1"/>
  <c r="FG41" i="1"/>
  <c r="FA40" i="1"/>
  <c r="FG59" i="1"/>
  <c r="FA58" i="1"/>
  <c r="FG57" i="1"/>
  <c r="FA56" i="1"/>
  <c r="FG55" i="1"/>
  <c r="FA54" i="1"/>
  <c r="FK53" i="1"/>
  <c r="FY51" i="1"/>
  <c r="FI51" i="1"/>
  <c r="FO50" i="1"/>
  <c r="EY50" i="1"/>
  <c r="FY49" i="1"/>
  <c r="FI49" i="1"/>
  <c r="FO48" i="1"/>
  <c r="EY48" i="1"/>
  <c r="FY47" i="1"/>
  <c r="FI47" i="1"/>
  <c r="FO46" i="1"/>
  <c r="FG46" i="1"/>
  <c r="EY46" i="1"/>
  <c r="FS45" i="1"/>
  <c r="FK45" i="1"/>
  <c r="FE45" i="1"/>
  <c r="FA45" i="1"/>
  <c r="EW45" i="1"/>
  <c r="FW44" i="1"/>
  <c r="FS44" i="1"/>
  <c r="FO44" i="1"/>
  <c r="FK44" i="1"/>
  <c r="FG44" i="1"/>
  <c r="FC44" i="1"/>
  <c r="EY44" i="1"/>
  <c r="EU44" i="1"/>
  <c r="FY67" i="1"/>
  <c r="FU67" i="1"/>
  <c r="FQ67" i="1"/>
  <c r="FM67" i="1"/>
  <c r="FI67" i="1"/>
  <c r="FE67" i="1"/>
  <c r="FA67" i="1"/>
  <c r="EW67" i="1"/>
  <c r="FW66" i="1"/>
  <c r="FS66" i="1"/>
  <c r="FO66" i="1"/>
  <c r="FK66" i="1"/>
  <c r="FG66" i="1"/>
  <c r="FC66" i="1"/>
  <c r="EY66" i="1"/>
  <c r="EU66" i="1"/>
  <c r="FY65" i="1"/>
  <c r="FU65" i="1"/>
  <c r="FQ65" i="1"/>
  <c r="FM65" i="1"/>
  <c r="FI65" i="1"/>
  <c r="FE65" i="1"/>
  <c r="FA65" i="1"/>
  <c r="EW65" i="1"/>
  <c r="FW64" i="1"/>
  <c r="FS64" i="1"/>
  <c r="FO64" i="1"/>
  <c r="FK64" i="1"/>
  <c r="FG64" i="1"/>
  <c r="FC64" i="1"/>
  <c r="EY64" i="1"/>
  <c r="EU64" i="1"/>
  <c r="FY63" i="1"/>
  <c r="FU63" i="1"/>
  <c r="FQ63" i="1"/>
  <c r="FM63" i="1"/>
  <c r="FI63" i="1"/>
  <c r="FE63" i="1"/>
  <c r="FA63" i="1"/>
  <c r="EW63" i="1"/>
  <c r="FW62" i="1"/>
  <c r="FS62" i="1"/>
  <c r="FO62" i="1"/>
  <c r="FK62" i="1"/>
  <c r="FG62" i="1"/>
  <c r="FC62" i="1"/>
  <c r="EY62" i="1"/>
  <c r="EU62" i="1"/>
  <c r="FY61" i="1"/>
  <c r="FU61" i="1"/>
  <c r="FQ61" i="1"/>
  <c r="FM61" i="1"/>
  <c r="FI61" i="1"/>
  <c r="FE61" i="1"/>
  <c r="FA61" i="1"/>
  <c r="EW61" i="1"/>
  <c r="FW60" i="1"/>
  <c r="FE53" i="1"/>
  <c r="FU51" i="1"/>
  <c r="FE51" i="1"/>
  <c r="FK50" i="1"/>
  <c r="EU50" i="1"/>
  <c r="FU49" i="1"/>
  <c r="FE49" i="1"/>
  <c r="FK48" i="1"/>
  <c r="EU48" i="1"/>
  <c r="FU47" i="1"/>
  <c r="FE47" i="1"/>
  <c r="FM46" i="1"/>
  <c r="FE46" i="1"/>
  <c r="EW46" i="1"/>
  <c r="FY45" i="1"/>
  <c r="FQ45" i="1"/>
  <c r="FI45" i="1"/>
  <c r="FD45" i="1"/>
  <c r="EZ45" i="1"/>
  <c r="EV45" i="1"/>
  <c r="FZ44" i="1"/>
  <c r="FV44" i="1"/>
  <c r="FR44" i="1"/>
  <c r="FN44" i="1"/>
  <c r="FJ44" i="1"/>
  <c r="FF44" i="1"/>
  <c r="FB44" i="1"/>
  <c r="EX44" i="1"/>
  <c r="FX67" i="1"/>
  <c r="FT67" i="1"/>
  <c r="FP67" i="1"/>
  <c r="FL67" i="1"/>
  <c r="FH67" i="1"/>
  <c r="FD67" i="1"/>
  <c r="EZ67" i="1"/>
  <c r="EV67" i="1"/>
  <c r="FZ66" i="1"/>
  <c r="FV66" i="1"/>
  <c r="FR66" i="1"/>
  <c r="FN66" i="1"/>
  <c r="FJ66" i="1"/>
  <c r="FF66" i="1"/>
  <c r="FB66" i="1"/>
  <c r="EX66" i="1"/>
  <c r="FX65" i="1"/>
  <c r="FT65" i="1"/>
  <c r="FP65" i="1"/>
  <c r="FL65" i="1"/>
  <c r="FH65" i="1"/>
  <c r="FD65" i="1"/>
  <c r="EZ65" i="1"/>
  <c r="EV65" i="1"/>
  <c r="FZ64" i="1"/>
  <c r="FV64" i="1"/>
  <c r="FR64" i="1"/>
  <c r="FN64" i="1"/>
  <c r="FJ64" i="1"/>
  <c r="FF64" i="1"/>
  <c r="FB64" i="1"/>
  <c r="EX64" i="1"/>
  <c r="FX63" i="1"/>
  <c r="FT63" i="1"/>
  <c r="FP63" i="1"/>
  <c r="FL63" i="1"/>
  <c r="FH63" i="1"/>
  <c r="FD63" i="1"/>
  <c r="EZ63" i="1"/>
  <c r="EV63" i="1"/>
  <c r="FZ62" i="1"/>
  <c r="FV62" i="1"/>
  <c r="FR62" i="1"/>
  <c r="FN62" i="1"/>
  <c r="FJ62" i="1"/>
  <c r="FF62" i="1"/>
  <c r="FB62" i="1"/>
  <c r="EX62" i="1"/>
  <c r="FX61" i="1"/>
  <c r="FT61" i="1"/>
  <c r="FP61" i="1"/>
  <c r="FL61" i="1"/>
  <c r="FH61" i="1"/>
  <c r="FD61" i="1"/>
  <c r="EZ61" i="1"/>
  <c r="FA53" i="1"/>
  <c r="FQ51" i="1"/>
  <c r="FA51" i="1"/>
  <c r="FW50" i="1"/>
  <c r="FG50" i="1"/>
  <c r="FQ49" i="1"/>
  <c r="FA49" i="1"/>
  <c r="FW48" i="1"/>
  <c r="FG48" i="1"/>
  <c r="FQ47" i="1"/>
  <c r="FA47" i="1"/>
  <c r="FW46" i="1"/>
  <c r="FK46" i="1"/>
  <c r="FC46" i="1"/>
  <c r="EU46" i="1"/>
  <c r="FW45" i="1"/>
  <c r="FO45" i="1"/>
  <c r="FG45" i="1"/>
  <c r="FC45" i="1"/>
  <c r="EY45" i="1"/>
  <c r="EU45" i="1"/>
  <c r="FY44" i="1"/>
  <c r="FU44" i="1"/>
  <c r="FQ44" i="1"/>
  <c r="FM44" i="1"/>
  <c r="FI44" i="1"/>
  <c r="FE44" i="1"/>
  <c r="FA44" i="1"/>
  <c r="EW44" i="1"/>
  <c r="FW67" i="1"/>
  <c r="FS67" i="1"/>
  <c r="FO67" i="1"/>
  <c r="FK67" i="1"/>
  <c r="FG67" i="1"/>
  <c r="FC67" i="1"/>
  <c r="EY67" i="1"/>
  <c r="EU67" i="1"/>
  <c r="FY66" i="1"/>
  <c r="FU66" i="1"/>
  <c r="FQ66" i="1"/>
  <c r="FM66" i="1"/>
  <c r="FI66" i="1"/>
  <c r="FE66" i="1"/>
  <c r="FA66" i="1"/>
  <c r="EW66" i="1"/>
  <c r="FW65" i="1"/>
  <c r="FS65" i="1"/>
  <c r="FO65" i="1"/>
  <c r="FK65" i="1"/>
  <c r="FG65" i="1"/>
  <c r="FC65" i="1"/>
  <c r="EY65" i="1"/>
  <c r="EU65" i="1"/>
  <c r="FY64" i="1"/>
  <c r="FU64" i="1"/>
  <c r="FQ64" i="1"/>
  <c r="FM64" i="1"/>
  <c r="FI64" i="1"/>
  <c r="FE64" i="1"/>
  <c r="FA64" i="1"/>
  <c r="EW64" i="1"/>
  <c r="FW63" i="1"/>
  <c r="FS63" i="1"/>
  <c r="FO63" i="1"/>
  <c r="FK63" i="1"/>
  <c r="FG63" i="1"/>
  <c r="FC63" i="1"/>
  <c r="EY63" i="1"/>
  <c r="EU63" i="1"/>
  <c r="FY62" i="1"/>
  <c r="FU62" i="1"/>
  <c r="FQ62" i="1"/>
  <c r="FM62" i="1"/>
  <c r="FI62" i="1"/>
  <c r="FE62" i="1"/>
  <c r="FA62" i="1"/>
  <c r="EW62" i="1"/>
  <c r="FW61" i="1"/>
  <c r="FS61" i="1"/>
  <c r="FO61" i="1"/>
  <c r="FK61" i="1"/>
  <c r="FG61" i="1"/>
  <c r="FC61" i="1"/>
  <c r="EY61" i="1"/>
  <c r="EU61" i="1"/>
  <c r="FY60" i="1"/>
  <c r="FQ40" i="1"/>
  <c r="FQ56" i="1"/>
  <c r="FF45" i="1"/>
  <c r="FL44" i="1"/>
  <c r="EV44" i="1"/>
  <c r="FV67" i="1"/>
  <c r="FF67" i="1"/>
  <c r="FL66" i="1"/>
  <c r="EV66" i="1"/>
  <c r="FV65" i="1"/>
  <c r="FF65" i="1"/>
  <c r="FL64" i="1"/>
  <c r="EV64" i="1"/>
  <c r="FV63" i="1"/>
  <c r="FF63" i="1"/>
  <c r="FL62" i="1"/>
  <c r="EV62" i="1"/>
  <c r="FV61" i="1"/>
  <c r="FF61" i="1"/>
  <c r="FV60" i="1"/>
  <c r="FR60" i="1"/>
  <c r="FN60" i="1"/>
  <c r="FJ60" i="1"/>
  <c r="FF60" i="1"/>
  <c r="FB60" i="1"/>
  <c r="EX60" i="1"/>
  <c r="FX71" i="1"/>
  <c r="FT71" i="1"/>
  <c r="FP71" i="1"/>
  <c r="FL71" i="1"/>
  <c r="FH71" i="1"/>
  <c r="FD71" i="1"/>
  <c r="EZ71" i="1"/>
  <c r="EV71" i="1"/>
  <c r="FZ70" i="1"/>
  <c r="FV70" i="1"/>
  <c r="FR70" i="1"/>
  <c r="FN70" i="1"/>
  <c r="FJ70" i="1"/>
  <c r="FF70" i="1"/>
  <c r="FB70" i="1"/>
  <c r="EX70" i="1"/>
  <c r="FX69" i="1"/>
  <c r="FT69" i="1"/>
  <c r="FP69" i="1"/>
  <c r="FL69" i="1"/>
  <c r="FH69" i="1"/>
  <c r="FD69" i="1"/>
  <c r="EZ69" i="1"/>
  <c r="EV69" i="1"/>
  <c r="FZ68" i="1"/>
  <c r="FV68" i="1"/>
  <c r="FR68" i="1"/>
  <c r="FN68" i="1"/>
  <c r="FJ68" i="1"/>
  <c r="FF68" i="1"/>
  <c r="FB68" i="1"/>
  <c r="EX68" i="1"/>
  <c r="FX73" i="1"/>
  <c r="FT73" i="1"/>
  <c r="FP73" i="1"/>
  <c r="FL73" i="1"/>
  <c r="FH73" i="1"/>
  <c r="FD73" i="1"/>
  <c r="EZ73" i="1"/>
  <c r="EV73" i="1"/>
  <c r="FZ72" i="1"/>
  <c r="FV72" i="1"/>
  <c r="FR72" i="1"/>
  <c r="FN72" i="1"/>
  <c r="FJ72" i="1"/>
  <c r="FF72" i="1"/>
  <c r="FB72" i="1"/>
  <c r="EX72" i="1"/>
  <c r="FX74" i="1"/>
  <c r="FT74" i="1"/>
  <c r="FP74" i="1"/>
  <c r="FL74" i="1"/>
  <c r="FH74" i="1"/>
  <c r="FD74" i="1"/>
  <c r="EZ74" i="1"/>
  <c r="EV74" i="1"/>
  <c r="FZ75" i="1"/>
  <c r="FV75" i="1"/>
  <c r="FR75" i="1"/>
  <c r="FN75" i="1"/>
  <c r="FJ75" i="1"/>
  <c r="FF75" i="1"/>
  <c r="FB75" i="1"/>
  <c r="EX75" i="1"/>
  <c r="FU75" i="1"/>
  <c r="FI75" i="1"/>
  <c r="FA75" i="1"/>
  <c r="FW55" i="1"/>
  <c r="FA46" i="1"/>
  <c r="FJ67" i="1"/>
  <c r="FP64" i="1"/>
  <c r="FP62" i="1"/>
  <c r="EV61" i="1"/>
  <c r="FX60" i="1"/>
  <c r="FK60" i="1"/>
  <c r="EY60" i="1"/>
  <c r="FQ71" i="1"/>
  <c r="FM71" i="1"/>
  <c r="FA71" i="1"/>
  <c r="FW70" i="1"/>
  <c r="FK70" i="1"/>
  <c r="FC70" i="1"/>
  <c r="FQ69" i="1"/>
  <c r="FE69" i="1"/>
  <c r="EW69" i="1"/>
  <c r="FO68" i="1"/>
  <c r="FC68" i="1"/>
  <c r="FU73" i="1"/>
  <c r="FI73" i="1"/>
  <c r="EW73" i="1"/>
  <c r="FS72" i="1"/>
  <c r="FC72" i="1"/>
  <c r="FQ74" i="1"/>
  <c r="FE74" i="1"/>
  <c r="FS75" i="1"/>
  <c r="FG75" i="1"/>
  <c r="EY75" i="1"/>
  <c r="FW41" i="1"/>
  <c r="FW57" i="1"/>
  <c r="FW53" i="1"/>
  <c r="FM51" i="1"/>
  <c r="FS50" i="1"/>
  <c r="FM49" i="1"/>
  <c r="FS48" i="1"/>
  <c r="FM47" i="1"/>
  <c r="FS46" i="1"/>
  <c r="FB45" i="1"/>
  <c r="FX44" i="1"/>
  <c r="FH44" i="1"/>
  <c r="FR67" i="1"/>
  <c r="FB67" i="1"/>
  <c r="FX66" i="1"/>
  <c r="FH66" i="1"/>
  <c r="FR65" i="1"/>
  <c r="FB65" i="1"/>
  <c r="FX64" i="1"/>
  <c r="FH64" i="1"/>
  <c r="FR63" i="1"/>
  <c r="FB63" i="1"/>
  <c r="FX62" i="1"/>
  <c r="FH62" i="1"/>
  <c r="FR61" i="1"/>
  <c r="FB61" i="1"/>
  <c r="FU60" i="1"/>
  <c r="FQ60" i="1"/>
  <c r="FM60" i="1"/>
  <c r="FI60" i="1"/>
  <c r="FE60" i="1"/>
  <c r="FA60" i="1"/>
  <c r="EW60" i="1"/>
  <c r="FW71" i="1"/>
  <c r="FS71" i="1"/>
  <c r="FO71" i="1"/>
  <c r="FK71" i="1"/>
  <c r="FG71" i="1"/>
  <c r="FC71" i="1"/>
  <c r="EY71" i="1"/>
  <c r="EU71" i="1"/>
  <c r="FY70" i="1"/>
  <c r="FU70" i="1"/>
  <c r="FQ70" i="1"/>
  <c r="FM70" i="1"/>
  <c r="FI70" i="1"/>
  <c r="FE70" i="1"/>
  <c r="FA70" i="1"/>
  <c r="EW70" i="1"/>
  <c r="FW69" i="1"/>
  <c r="FS69" i="1"/>
  <c r="FO69" i="1"/>
  <c r="FK69" i="1"/>
  <c r="FG69" i="1"/>
  <c r="FC69" i="1"/>
  <c r="EY69" i="1"/>
  <c r="EU69" i="1"/>
  <c r="FY68" i="1"/>
  <c r="FU68" i="1"/>
  <c r="FQ68" i="1"/>
  <c r="FM68" i="1"/>
  <c r="FI68" i="1"/>
  <c r="FE68" i="1"/>
  <c r="FA68" i="1"/>
  <c r="EW68" i="1"/>
  <c r="FW73" i="1"/>
  <c r="FS73" i="1"/>
  <c r="FO73" i="1"/>
  <c r="FK73" i="1"/>
  <c r="FG73" i="1"/>
  <c r="FC73" i="1"/>
  <c r="EY73" i="1"/>
  <c r="EU73" i="1"/>
  <c r="FY72" i="1"/>
  <c r="FU72" i="1"/>
  <c r="FQ72" i="1"/>
  <c r="FM72" i="1"/>
  <c r="FI72" i="1"/>
  <c r="FE72" i="1"/>
  <c r="FA72" i="1"/>
  <c r="EW72" i="1"/>
  <c r="FW74" i="1"/>
  <c r="FS74" i="1"/>
  <c r="FO74" i="1"/>
  <c r="FK74" i="1"/>
  <c r="FG74" i="1"/>
  <c r="FC74" i="1"/>
  <c r="EY74" i="1"/>
  <c r="EU74" i="1"/>
  <c r="FY75" i="1"/>
  <c r="FQ75" i="1"/>
  <c r="FM75" i="1"/>
  <c r="FE75" i="1"/>
  <c r="EW75" i="1"/>
  <c r="FM45" i="1"/>
  <c r="FP44" i="1"/>
  <c r="EZ66" i="1"/>
  <c r="FZ65" i="1"/>
  <c r="EZ64" i="1"/>
  <c r="FZ63" i="1"/>
  <c r="EZ62" i="1"/>
  <c r="FZ61" i="1"/>
  <c r="FS60" i="1"/>
  <c r="FC60" i="1"/>
  <c r="FY71" i="1"/>
  <c r="FI71" i="1"/>
  <c r="EW71" i="1"/>
  <c r="FO70" i="1"/>
  <c r="EY70" i="1"/>
  <c r="FY69" i="1"/>
  <c r="FM69" i="1"/>
  <c r="FA69" i="1"/>
  <c r="FS68" i="1"/>
  <c r="FG68" i="1"/>
  <c r="EU68" i="1"/>
  <c r="FQ73" i="1"/>
  <c r="FE73" i="1"/>
  <c r="FO72" i="1"/>
  <c r="FG72" i="1"/>
  <c r="EU72" i="1"/>
  <c r="FY74" i="1"/>
  <c r="FM74" i="1"/>
  <c r="FA74" i="1"/>
  <c r="FO75" i="1"/>
  <c r="FC75" i="1"/>
  <c r="FQ42" i="1"/>
  <c r="FQ58" i="1"/>
  <c r="FQ54" i="1"/>
  <c r="EW53" i="1"/>
  <c r="EW51" i="1"/>
  <c r="FC50" i="1"/>
  <c r="EW49" i="1"/>
  <c r="FC48" i="1"/>
  <c r="EW47" i="1"/>
  <c r="FI46" i="1"/>
  <c r="FU45" i="1"/>
  <c r="EX45" i="1"/>
  <c r="FT44" i="1"/>
  <c r="FD44" i="1"/>
  <c r="FN67" i="1"/>
  <c r="EX67" i="1"/>
  <c r="FT66" i="1"/>
  <c r="FD66" i="1"/>
  <c r="FN65" i="1"/>
  <c r="EX65" i="1"/>
  <c r="FT64" i="1"/>
  <c r="FD64" i="1"/>
  <c r="FN63" i="1"/>
  <c r="EX63" i="1"/>
  <c r="FT62" i="1"/>
  <c r="FD62" i="1"/>
  <c r="FN61" i="1"/>
  <c r="EX61" i="1"/>
  <c r="FZ60" i="1"/>
  <c r="FT60" i="1"/>
  <c r="FP60" i="1"/>
  <c r="FL60" i="1"/>
  <c r="FH60" i="1"/>
  <c r="FD60" i="1"/>
  <c r="EZ60" i="1"/>
  <c r="EV60" i="1"/>
  <c r="FZ71" i="1"/>
  <c r="FV71" i="1"/>
  <c r="FR71" i="1"/>
  <c r="FN71" i="1"/>
  <c r="FJ71" i="1"/>
  <c r="FF71" i="1"/>
  <c r="FB71" i="1"/>
  <c r="EX71" i="1"/>
  <c r="FX70" i="1"/>
  <c r="FT70" i="1"/>
  <c r="FP70" i="1"/>
  <c r="FL70" i="1"/>
  <c r="FH70" i="1"/>
  <c r="FD70" i="1"/>
  <c r="EZ70" i="1"/>
  <c r="EV70" i="1"/>
  <c r="FZ69" i="1"/>
  <c r="FV69" i="1"/>
  <c r="FR69" i="1"/>
  <c r="FN69" i="1"/>
  <c r="FJ69" i="1"/>
  <c r="FF69" i="1"/>
  <c r="FB69" i="1"/>
  <c r="EX69" i="1"/>
  <c r="FX68" i="1"/>
  <c r="FT68" i="1"/>
  <c r="FP68" i="1"/>
  <c r="FL68" i="1"/>
  <c r="FH68" i="1"/>
  <c r="FD68" i="1"/>
  <c r="EZ68" i="1"/>
  <c r="EV68" i="1"/>
  <c r="FZ73" i="1"/>
  <c r="FV73" i="1"/>
  <c r="FR73" i="1"/>
  <c r="FN73" i="1"/>
  <c r="FJ73" i="1"/>
  <c r="FF73" i="1"/>
  <c r="FB73" i="1"/>
  <c r="EX73" i="1"/>
  <c r="FX72" i="1"/>
  <c r="FT72" i="1"/>
  <c r="FP72" i="1"/>
  <c r="FL72" i="1"/>
  <c r="FH72" i="1"/>
  <c r="FD72" i="1"/>
  <c r="EZ72" i="1"/>
  <c r="EV72" i="1"/>
  <c r="FZ74" i="1"/>
  <c r="FV74" i="1"/>
  <c r="FR74" i="1"/>
  <c r="FN74" i="1"/>
  <c r="FJ74" i="1"/>
  <c r="FF74" i="1"/>
  <c r="FB74" i="1"/>
  <c r="EX74" i="1"/>
  <c r="FX75" i="1"/>
  <c r="FT75" i="1"/>
  <c r="FP75" i="1"/>
  <c r="FL75" i="1"/>
  <c r="FH75" i="1"/>
  <c r="FD75" i="1"/>
  <c r="EZ75" i="1"/>
  <c r="EV75" i="1"/>
  <c r="FW43" i="1"/>
  <c r="FW59" i="1"/>
  <c r="EZ44" i="1"/>
  <c r="FZ67" i="1"/>
  <c r="FP66" i="1"/>
  <c r="FJ65" i="1"/>
  <c r="FJ63" i="1"/>
  <c r="FJ61" i="1"/>
  <c r="FO60" i="1"/>
  <c r="FG60" i="1"/>
  <c r="EU60" i="1"/>
  <c r="FU71" i="1"/>
  <c r="FE71" i="1"/>
  <c r="FS70" i="1"/>
  <c r="FG70" i="1"/>
  <c r="EU70" i="1"/>
  <c r="FU69" i="1"/>
  <c r="FI69" i="1"/>
  <c r="FW68" i="1"/>
  <c r="FK68" i="1"/>
  <c r="EY68" i="1"/>
  <c r="FY73" i="1"/>
  <c r="FM73" i="1"/>
  <c r="FA73" i="1"/>
  <c r="FW72" i="1"/>
  <c r="FK72" i="1"/>
  <c r="EY72" i="1"/>
  <c r="FU74" i="1"/>
  <c r="FI74" i="1"/>
  <c r="EW74" i="1"/>
  <c r="FW75" i="1"/>
  <c r="FK75" i="1"/>
  <c r="EU75" i="1"/>
  <c r="EP43" i="1"/>
  <c r="EL43" i="1"/>
  <c r="EH43" i="1"/>
  <c r="ED43" i="1"/>
  <c r="DZ43" i="1"/>
  <c r="DV43" i="1"/>
  <c r="DR43" i="1"/>
  <c r="DN43" i="1"/>
  <c r="ER42" i="1"/>
  <c r="EN42" i="1"/>
  <c r="EJ42" i="1"/>
  <c r="EF42" i="1"/>
  <c r="EB42" i="1"/>
  <c r="DX42" i="1"/>
  <c r="DT42" i="1"/>
  <c r="DP42" i="1"/>
  <c r="EP41" i="1"/>
  <c r="EL41" i="1"/>
  <c r="EH41" i="1"/>
  <c r="ED41" i="1"/>
  <c r="DZ41" i="1"/>
  <c r="DV41" i="1"/>
  <c r="DR41" i="1"/>
  <c r="DN41" i="1"/>
  <c r="ER40" i="1"/>
  <c r="EN40" i="1"/>
  <c r="EJ40" i="1"/>
  <c r="EF40" i="1"/>
  <c r="EB40" i="1"/>
  <c r="DX40" i="1"/>
  <c r="DT40" i="1"/>
  <c r="DP40" i="1"/>
  <c r="EP59" i="1"/>
  <c r="EL59" i="1"/>
  <c r="EH59" i="1"/>
  <c r="ED59" i="1"/>
  <c r="DZ59" i="1"/>
  <c r="DV59" i="1"/>
  <c r="DR59" i="1"/>
  <c r="DN59" i="1"/>
  <c r="ER58" i="1"/>
  <c r="EN58" i="1"/>
  <c r="EJ58" i="1"/>
  <c r="EF58" i="1"/>
  <c r="EB58" i="1"/>
  <c r="DX58" i="1"/>
  <c r="DT58" i="1"/>
  <c r="DP58" i="1"/>
  <c r="EP57" i="1"/>
  <c r="EL57" i="1"/>
  <c r="EH57" i="1"/>
  <c r="ED57" i="1"/>
  <c r="DZ57" i="1"/>
  <c r="DV57" i="1"/>
  <c r="DR57" i="1"/>
  <c r="DN57" i="1"/>
  <c r="ER56" i="1"/>
  <c r="EN56" i="1"/>
  <c r="EJ56" i="1"/>
  <c r="EF56" i="1"/>
  <c r="EB56" i="1"/>
  <c r="DX56" i="1"/>
  <c r="DT56" i="1"/>
  <c r="DP56" i="1"/>
  <c r="EP55" i="1"/>
  <c r="EL55" i="1"/>
  <c r="EH55" i="1"/>
  <c r="ED55" i="1"/>
  <c r="DZ55" i="1"/>
  <c r="DV55" i="1"/>
  <c r="DR55" i="1"/>
  <c r="DN55" i="1"/>
  <c r="ER54" i="1"/>
  <c r="EN54" i="1"/>
  <c r="EJ54" i="1"/>
  <c r="EF54" i="1"/>
  <c r="EB54" i="1"/>
  <c r="DX54" i="1"/>
  <c r="DT54" i="1"/>
  <c r="DP54" i="1"/>
  <c r="EP53" i="1"/>
  <c r="EL53" i="1"/>
  <c r="EH53" i="1"/>
  <c r="ED53" i="1"/>
  <c r="DZ53" i="1"/>
  <c r="ES43" i="1"/>
  <c r="EO43" i="1"/>
  <c r="EK43" i="1"/>
  <c r="EG43" i="1"/>
  <c r="EC43" i="1"/>
  <c r="DY43" i="1"/>
  <c r="DU43" i="1"/>
  <c r="DQ43" i="1"/>
  <c r="EQ42" i="1"/>
  <c r="EM42" i="1"/>
  <c r="EI42" i="1"/>
  <c r="EE42" i="1"/>
  <c r="EA42" i="1"/>
  <c r="DW42" i="1"/>
  <c r="DS42" i="1"/>
  <c r="DO42" i="1"/>
  <c r="ES41" i="1"/>
  <c r="EO41" i="1"/>
  <c r="EK41" i="1"/>
  <c r="EG41" i="1"/>
  <c r="EC41" i="1"/>
  <c r="DY41" i="1"/>
  <c r="DU41" i="1"/>
  <c r="DQ41" i="1"/>
  <c r="EQ40" i="1"/>
  <c r="EM40" i="1"/>
  <c r="EI40" i="1"/>
  <c r="EE40" i="1"/>
  <c r="EA40" i="1"/>
  <c r="DW40" i="1"/>
  <c r="DS40" i="1"/>
  <c r="DO40" i="1"/>
  <c r="ES59" i="1"/>
  <c r="EO59" i="1"/>
  <c r="EK59" i="1"/>
  <c r="EG59" i="1"/>
  <c r="EC59" i="1"/>
  <c r="DY59" i="1"/>
  <c r="DU59" i="1"/>
  <c r="DQ59" i="1"/>
  <c r="EQ58" i="1"/>
  <c r="EM58" i="1"/>
  <c r="EI58" i="1"/>
  <c r="EE58" i="1"/>
  <c r="EA58" i="1"/>
  <c r="DW58" i="1"/>
  <c r="DS58" i="1"/>
  <c r="DO58" i="1"/>
  <c r="ES57" i="1"/>
  <c r="EO57" i="1"/>
  <c r="EK57" i="1"/>
  <c r="EG57" i="1"/>
  <c r="EC57" i="1"/>
  <c r="DY57" i="1"/>
  <c r="DU57" i="1"/>
  <c r="DQ57" i="1"/>
  <c r="EQ56" i="1"/>
  <c r="EM56" i="1"/>
  <c r="EI56" i="1"/>
  <c r="EE56" i="1"/>
  <c r="EA56" i="1"/>
  <c r="DW56" i="1"/>
  <c r="DS56" i="1"/>
  <c r="DO56" i="1"/>
  <c r="ES55" i="1"/>
  <c r="EO55" i="1"/>
  <c r="EK55" i="1"/>
  <c r="EG55" i="1"/>
  <c r="EC55" i="1"/>
  <c r="DY55" i="1"/>
  <c r="DU55" i="1"/>
  <c r="DQ55" i="1"/>
  <c r="EQ54" i="1"/>
  <c r="EM54" i="1"/>
  <c r="EI54" i="1"/>
  <c r="EE54" i="1"/>
  <c r="EA54" i="1"/>
  <c r="ER43" i="1"/>
  <c r="EN43" i="1"/>
  <c r="EJ43" i="1"/>
  <c r="EF43" i="1"/>
  <c r="EB43" i="1"/>
  <c r="DX43" i="1"/>
  <c r="DT43" i="1"/>
  <c r="DP43" i="1"/>
  <c r="EP42" i="1"/>
  <c r="EL42" i="1"/>
  <c r="EH42" i="1"/>
  <c r="ED42" i="1"/>
  <c r="DZ42" i="1"/>
  <c r="DV42" i="1"/>
  <c r="DR42" i="1"/>
  <c r="DN42" i="1"/>
  <c r="ER41" i="1"/>
  <c r="EN41" i="1"/>
  <c r="EJ41" i="1"/>
  <c r="EF41" i="1"/>
  <c r="EB41" i="1"/>
  <c r="DX41" i="1"/>
  <c r="DT41" i="1"/>
  <c r="DP41" i="1"/>
  <c r="EP40" i="1"/>
  <c r="EL40" i="1"/>
  <c r="EH40" i="1"/>
  <c r="ED40" i="1"/>
  <c r="DZ40" i="1"/>
  <c r="DV40" i="1"/>
  <c r="DR40" i="1"/>
  <c r="DN40" i="1"/>
  <c r="ER59" i="1"/>
  <c r="EN59" i="1"/>
  <c r="EJ59" i="1"/>
  <c r="EF59" i="1"/>
  <c r="EB59" i="1"/>
  <c r="DX59" i="1"/>
  <c r="DT59" i="1"/>
  <c r="DP59" i="1"/>
  <c r="EP58" i="1"/>
  <c r="EL58" i="1"/>
  <c r="EH58" i="1"/>
  <c r="ED58" i="1"/>
  <c r="DZ58" i="1"/>
  <c r="DV58" i="1"/>
  <c r="DR58" i="1"/>
  <c r="DN58" i="1"/>
  <c r="ER57" i="1"/>
  <c r="EN57" i="1"/>
  <c r="EJ57" i="1"/>
  <c r="EF57" i="1"/>
  <c r="EB57" i="1"/>
  <c r="DX57" i="1"/>
  <c r="DT57" i="1"/>
  <c r="DP57" i="1"/>
  <c r="EP56" i="1"/>
  <c r="EL56" i="1"/>
  <c r="EH56" i="1"/>
  <c r="ED56" i="1"/>
  <c r="DZ56" i="1"/>
  <c r="DV56" i="1"/>
  <c r="DR56" i="1"/>
  <c r="DN56" i="1"/>
  <c r="ER55" i="1"/>
  <c r="EN55" i="1"/>
  <c r="EJ55" i="1"/>
  <c r="EF55" i="1"/>
  <c r="EB55" i="1"/>
  <c r="DX55" i="1"/>
  <c r="DT55" i="1"/>
  <c r="DP55" i="1"/>
  <c r="EP54" i="1"/>
  <c r="EL54" i="1"/>
  <c r="EH54" i="1"/>
  <c r="ED54" i="1"/>
  <c r="DZ54" i="1"/>
  <c r="DV54" i="1"/>
  <c r="DR54" i="1"/>
  <c r="DN54" i="1"/>
  <c r="ER53" i="1"/>
  <c r="EN53" i="1"/>
  <c r="EJ53" i="1"/>
  <c r="EF53" i="1"/>
  <c r="EB53" i="1"/>
  <c r="EQ43" i="1"/>
  <c r="EA43" i="1"/>
  <c r="EK42" i="1"/>
  <c r="DU42" i="1"/>
  <c r="EQ41" i="1"/>
  <c r="EA41" i="1"/>
  <c r="EK40" i="1"/>
  <c r="DU40" i="1"/>
  <c r="EQ59" i="1"/>
  <c r="EA59" i="1"/>
  <c r="EK58" i="1"/>
  <c r="DU58" i="1"/>
  <c r="EQ57" i="1"/>
  <c r="EA57" i="1"/>
  <c r="EK56" i="1"/>
  <c r="DU56" i="1"/>
  <c r="EQ55" i="1"/>
  <c r="EA55" i="1"/>
  <c r="EK54" i="1"/>
  <c r="DW54" i="1"/>
  <c r="DO54" i="1"/>
  <c r="EQ53" i="1"/>
  <c r="EI53" i="1"/>
  <c r="EA53" i="1"/>
  <c r="DV53" i="1"/>
  <c r="DR53" i="1"/>
  <c r="DN53" i="1"/>
  <c r="EP51" i="1"/>
  <c r="EL51" i="1"/>
  <c r="EH51" i="1"/>
  <c r="ED51" i="1"/>
  <c r="DZ51" i="1"/>
  <c r="DV51" i="1"/>
  <c r="DR51" i="1"/>
  <c r="DN51" i="1"/>
  <c r="ER50" i="1"/>
  <c r="EN50" i="1"/>
  <c r="EJ50" i="1"/>
  <c r="EF50" i="1"/>
  <c r="EB50" i="1"/>
  <c r="DX50" i="1"/>
  <c r="DT50" i="1"/>
  <c r="DP50" i="1"/>
  <c r="EP49" i="1"/>
  <c r="EL49" i="1"/>
  <c r="EH49" i="1"/>
  <c r="ED49" i="1"/>
  <c r="DZ49" i="1"/>
  <c r="DV49" i="1"/>
  <c r="DR49" i="1"/>
  <c r="DN49" i="1"/>
  <c r="ER48" i="1"/>
  <c r="EN48" i="1"/>
  <c r="EJ48" i="1"/>
  <c r="EF48" i="1"/>
  <c r="EB48" i="1"/>
  <c r="DX48" i="1"/>
  <c r="DT48" i="1"/>
  <c r="DP48" i="1"/>
  <c r="EP47" i="1"/>
  <c r="EL47" i="1"/>
  <c r="EH47" i="1"/>
  <c r="ED47" i="1"/>
  <c r="DZ47" i="1"/>
  <c r="DV47" i="1"/>
  <c r="DR47" i="1"/>
  <c r="DN47" i="1"/>
  <c r="ER46" i="1"/>
  <c r="EN46" i="1"/>
  <c r="EJ46" i="1"/>
  <c r="EF46" i="1"/>
  <c r="EB46" i="1"/>
  <c r="DX46" i="1"/>
  <c r="DT46" i="1"/>
  <c r="DP46" i="1"/>
  <c r="EP45" i="1"/>
  <c r="EL45" i="1"/>
  <c r="EH45" i="1"/>
  <c r="ED45" i="1"/>
  <c r="DZ45" i="1"/>
  <c r="DV45" i="1"/>
  <c r="DR45" i="1"/>
  <c r="DN45" i="1"/>
  <c r="ER44" i="1"/>
  <c r="EN44" i="1"/>
  <c r="EJ44" i="1"/>
  <c r="EF44" i="1"/>
  <c r="EB44" i="1"/>
  <c r="DX44" i="1"/>
  <c r="DT44" i="1"/>
  <c r="DP44" i="1"/>
  <c r="EP67" i="1"/>
  <c r="EL67" i="1"/>
  <c r="EH67" i="1"/>
  <c r="ED67" i="1"/>
  <c r="DZ67" i="1"/>
  <c r="DV67" i="1"/>
  <c r="DR67" i="1"/>
  <c r="DN67" i="1"/>
  <c r="ER66" i="1"/>
  <c r="EN66" i="1"/>
  <c r="EJ66" i="1"/>
  <c r="EF66" i="1"/>
  <c r="EB66" i="1"/>
  <c r="DX66" i="1"/>
  <c r="DT66" i="1"/>
  <c r="DP66" i="1"/>
  <c r="EP65" i="1"/>
  <c r="EL65" i="1"/>
  <c r="EH65" i="1"/>
  <c r="ED65" i="1"/>
  <c r="DZ65" i="1"/>
  <c r="DV65" i="1"/>
  <c r="DR65" i="1"/>
  <c r="DN65" i="1"/>
  <c r="EM43" i="1"/>
  <c r="DW43" i="1"/>
  <c r="EG42" i="1"/>
  <c r="DQ42" i="1"/>
  <c r="EM41" i="1"/>
  <c r="DW41" i="1"/>
  <c r="EG40" i="1"/>
  <c r="DQ40" i="1"/>
  <c r="EM59" i="1"/>
  <c r="DW59" i="1"/>
  <c r="EG58" i="1"/>
  <c r="DQ58" i="1"/>
  <c r="EM57" i="1"/>
  <c r="DW57" i="1"/>
  <c r="EG56" i="1"/>
  <c r="DQ56" i="1"/>
  <c r="EM55" i="1"/>
  <c r="DW55" i="1"/>
  <c r="EG54" i="1"/>
  <c r="DU54" i="1"/>
  <c r="EO53" i="1"/>
  <c r="EG53" i="1"/>
  <c r="DY53" i="1"/>
  <c r="DU53" i="1"/>
  <c r="DQ53" i="1"/>
  <c r="ES51" i="1"/>
  <c r="EO51" i="1"/>
  <c r="EK51" i="1"/>
  <c r="EG51" i="1"/>
  <c r="EC51" i="1"/>
  <c r="DY51" i="1"/>
  <c r="DU51" i="1"/>
  <c r="DQ51" i="1"/>
  <c r="EQ50" i="1"/>
  <c r="EM50" i="1"/>
  <c r="EI50" i="1"/>
  <c r="EE50" i="1"/>
  <c r="EA50" i="1"/>
  <c r="DW50" i="1"/>
  <c r="DS50" i="1"/>
  <c r="DO50" i="1"/>
  <c r="ES49" i="1"/>
  <c r="EO49" i="1"/>
  <c r="EK49" i="1"/>
  <c r="EG49" i="1"/>
  <c r="EC49" i="1"/>
  <c r="DY49" i="1"/>
  <c r="DU49" i="1"/>
  <c r="DQ49" i="1"/>
  <c r="EQ48" i="1"/>
  <c r="EM48" i="1"/>
  <c r="EI48" i="1"/>
  <c r="EE48" i="1"/>
  <c r="EA48" i="1"/>
  <c r="DW48" i="1"/>
  <c r="DS48" i="1"/>
  <c r="DO48" i="1"/>
  <c r="ES47" i="1"/>
  <c r="EO47" i="1"/>
  <c r="EK47" i="1"/>
  <c r="EG47" i="1"/>
  <c r="EC47" i="1"/>
  <c r="DY47" i="1"/>
  <c r="DU47" i="1"/>
  <c r="DQ47" i="1"/>
  <c r="EQ46" i="1"/>
  <c r="EM46" i="1"/>
  <c r="EI46" i="1"/>
  <c r="EE46" i="1"/>
  <c r="EA46" i="1"/>
  <c r="DW46" i="1"/>
  <c r="DS46" i="1"/>
  <c r="DO46" i="1"/>
  <c r="ES45" i="1"/>
  <c r="EO45" i="1"/>
  <c r="EK45" i="1"/>
  <c r="EG45" i="1"/>
  <c r="EI43" i="1"/>
  <c r="DS43" i="1"/>
  <c r="ES42" i="1"/>
  <c r="EC42" i="1"/>
  <c r="EI41" i="1"/>
  <c r="DS41" i="1"/>
  <c r="ES40" i="1"/>
  <c r="EC40" i="1"/>
  <c r="EI59" i="1"/>
  <c r="DS59" i="1"/>
  <c r="ES58" i="1"/>
  <c r="EC58" i="1"/>
  <c r="EI57" i="1"/>
  <c r="DS57" i="1"/>
  <c r="ES56" i="1"/>
  <c r="EC56" i="1"/>
  <c r="EI55" i="1"/>
  <c r="DS55" i="1"/>
  <c r="ES54" i="1"/>
  <c r="EC54" i="1"/>
  <c r="DS54" i="1"/>
  <c r="EM53" i="1"/>
  <c r="EE53" i="1"/>
  <c r="DX53" i="1"/>
  <c r="DT53" i="1"/>
  <c r="DP53" i="1"/>
  <c r="ER51" i="1"/>
  <c r="EN51" i="1"/>
  <c r="EJ51" i="1"/>
  <c r="EF51" i="1"/>
  <c r="EB51" i="1"/>
  <c r="DX51" i="1"/>
  <c r="DT51" i="1"/>
  <c r="DP51" i="1"/>
  <c r="EP50" i="1"/>
  <c r="EL50" i="1"/>
  <c r="EH50" i="1"/>
  <c r="ED50" i="1"/>
  <c r="DZ50" i="1"/>
  <c r="DV50" i="1"/>
  <c r="DR50" i="1"/>
  <c r="DN50" i="1"/>
  <c r="ER49" i="1"/>
  <c r="EN49" i="1"/>
  <c r="EJ49" i="1"/>
  <c r="EF49" i="1"/>
  <c r="EB49" i="1"/>
  <c r="DX49" i="1"/>
  <c r="DT49" i="1"/>
  <c r="DP49" i="1"/>
  <c r="EP48" i="1"/>
  <c r="EL48" i="1"/>
  <c r="EH48" i="1"/>
  <c r="ED48" i="1"/>
  <c r="DZ48" i="1"/>
  <c r="DV48" i="1"/>
  <c r="DR48" i="1"/>
  <c r="DN48" i="1"/>
  <c r="ER47" i="1"/>
  <c r="EN47" i="1"/>
  <c r="EJ47" i="1"/>
  <c r="EF47" i="1"/>
  <c r="EB47" i="1"/>
  <c r="DX47" i="1"/>
  <c r="DT47" i="1"/>
  <c r="DP47" i="1"/>
  <c r="EP46" i="1"/>
  <c r="EL46" i="1"/>
  <c r="EH46" i="1"/>
  <c r="ED46" i="1"/>
  <c r="DZ46" i="1"/>
  <c r="DV46" i="1"/>
  <c r="DR46" i="1"/>
  <c r="DN46" i="1"/>
  <c r="ER45" i="1"/>
  <c r="EN45" i="1"/>
  <c r="EJ45" i="1"/>
  <c r="EF45" i="1"/>
  <c r="EB45" i="1"/>
  <c r="DX45" i="1"/>
  <c r="DT45" i="1"/>
  <c r="DP45" i="1"/>
  <c r="EP44" i="1"/>
  <c r="EL44" i="1"/>
  <c r="EH44" i="1"/>
  <c r="ED44" i="1"/>
  <c r="DZ44" i="1"/>
  <c r="DV44" i="1"/>
  <c r="DR44" i="1"/>
  <c r="DN44" i="1"/>
  <c r="ER67" i="1"/>
  <c r="EN67" i="1"/>
  <c r="EJ67" i="1"/>
  <c r="EF67" i="1"/>
  <c r="EB67" i="1"/>
  <c r="DX67" i="1"/>
  <c r="DT67" i="1"/>
  <c r="DP67" i="1"/>
  <c r="EP66" i="1"/>
  <c r="EL66" i="1"/>
  <c r="EH66" i="1"/>
  <c r="ED66" i="1"/>
  <c r="DZ66" i="1"/>
  <c r="DV66" i="1"/>
  <c r="DR66" i="1"/>
  <c r="DN66" i="1"/>
  <c r="ER65" i="1"/>
  <c r="EN65" i="1"/>
  <c r="EJ65" i="1"/>
  <c r="EF65" i="1"/>
  <c r="EB65" i="1"/>
  <c r="DX65" i="1"/>
  <c r="DT65" i="1"/>
  <c r="EE43" i="1"/>
  <c r="EO42" i="1"/>
  <c r="EE41" i="1"/>
  <c r="EO40" i="1"/>
  <c r="EE59" i="1"/>
  <c r="EO58" i="1"/>
  <c r="EE57" i="1"/>
  <c r="EO56" i="1"/>
  <c r="EE55" i="1"/>
  <c r="EO54" i="1"/>
  <c r="DW53" i="1"/>
  <c r="EM51" i="1"/>
  <c r="DW51" i="1"/>
  <c r="EG50" i="1"/>
  <c r="DQ50" i="1"/>
  <c r="EM49" i="1"/>
  <c r="DW49" i="1"/>
  <c r="EG48" i="1"/>
  <c r="DQ48" i="1"/>
  <c r="EM47" i="1"/>
  <c r="DW47" i="1"/>
  <c r="EG46" i="1"/>
  <c r="DQ46" i="1"/>
  <c r="EM45" i="1"/>
  <c r="EA45" i="1"/>
  <c r="DS45" i="1"/>
  <c r="EM44" i="1"/>
  <c r="EE44" i="1"/>
  <c r="DW44" i="1"/>
  <c r="DO44" i="1"/>
  <c r="EQ67" i="1"/>
  <c r="EI67" i="1"/>
  <c r="EA67" i="1"/>
  <c r="DS67" i="1"/>
  <c r="EM66" i="1"/>
  <c r="EE66" i="1"/>
  <c r="DW66" i="1"/>
  <c r="DO66" i="1"/>
  <c r="EQ65" i="1"/>
  <c r="EI65" i="1"/>
  <c r="EA65" i="1"/>
  <c r="DS65" i="1"/>
  <c r="EQ64" i="1"/>
  <c r="EM64" i="1"/>
  <c r="EI64" i="1"/>
  <c r="EE64" i="1"/>
  <c r="EA64" i="1"/>
  <c r="DW64" i="1"/>
  <c r="DS64" i="1"/>
  <c r="DO64" i="1"/>
  <c r="ES63" i="1"/>
  <c r="EO63" i="1"/>
  <c r="EK63" i="1"/>
  <c r="EG63" i="1"/>
  <c r="EC63" i="1"/>
  <c r="DY63" i="1"/>
  <c r="DU63" i="1"/>
  <c r="DQ63" i="1"/>
  <c r="EQ62" i="1"/>
  <c r="EM62" i="1"/>
  <c r="EI62" i="1"/>
  <c r="EE62" i="1"/>
  <c r="EA62" i="1"/>
  <c r="DW62" i="1"/>
  <c r="DS62" i="1"/>
  <c r="DO62" i="1"/>
  <c r="ES61" i="1"/>
  <c r="EO61" i="1"/>
  <c r="EK61" i="1"/>
  <c r="EG61" i="1"/>
  <c r="EC61" i="1"/>
  <c r="DY61" i="1"/>
  <c r="DU61" i="1"/>
  <c r="DQ61" i="1"/>
  <c r="EQ60" i="1"/>
  <c r="EM60" i="1"/>
  <c r="EI60" i="1"/>
  <c r="EE60" i="1"/>
  <c r="EA60" i="1"/>
  <c r="DW60" i="1"/>
  <c r="DS60" i="1"/>
  <c r="DO60" i="1"/>
  <c r="ES71" i="1"/>
  <c r="EO71" i="1"/>
  <c r="EK71" i="1"/>
  <c r="EG71" i="1"/>
  <c r="EC71" i="1"/>
  <c r="DY71" i="1"/>
  <c r="DU71" i="1"/>
  <c r="DQ71" i="1"/>
  <c r="EQ70" i="1"/>
  <c r="EM70" i="1"/>
  <c r="EI70" i="1"/>
  <c r="EE70" i="1"/>
  <c r="EA70" i="1"/>
  <c r="DW70" i="1"/>
  <c r="DS70" i="1"/>
  <c r="DO70" i="1"/>
  <c r="ES69" i="1"/>
  <c r="EO69" i="1"/>
  <c r="EK69" i="1"/>
  <c r="EG69" i="1"/>
  <c r="EC69" i="1"/>
  <c r="DY69" i="1"/>
  <c r="DU69" i="1"/>
  <c r="DQ69" i="1"/>
  <c r="EQ68" i="1"/>
  <c r="EM68" i="1"/>
  <c r="EI68" i="1"/>
  <c r="EE68" i="1"/>
  <c r="EA68" i="1"/>
  <c r="DW68" i="1"/>
  <c r="DS68" i="1"/>
  <c r="DO68" i="1"/>
  <c r="ES73" i="1"/>
  <c r="EO73" i="1"/>
  <c r="EK73" i="1"/>
  <c r="EG73" i="1"/>
  <c r="EC73" i="1"/>
  <c r="DY73" i="1"/>
  <c r="DU73" i="1"/>
  <c r="DQ73" i="1"/>
  <c r="EQ72" i="1"/>
  <c r="EM72" i="1"/>
  <c r="EI72" i="1"/>
  <c r="EE72" i="1"/>
  <c r="EA72" i="1"/>
  <c r="DW72" i="1"/>
  <c r="DS72" i="1"/>
  <c r="DO72" i="1"/>
  <c r="ES74" i="1"/>
  <c r="EO74" i="1"/>
  <c r="EK74" i="1"/>
  <c r="EG74" i="1"/>
  <c r="EC74" i="1"/>
  <c r="DY74" i="1"/>
  <c r="DU74" i="1"/>
  <c r="DQ74" i="1"/>
  <c r="EQ75" i="1"/>
  <c r="EM75" i="1"/>
  <c r="EI75" i="1"/>
  <c r="EE75" i="1"/>
  <c r="EA75" i="1"/>
  <c r="DW75" i="1"/>
  <c r="DS75" i="1"/>
  <c r="DO75" i="1"/>
  <c r="EQ51" i="1"/>
  <c r="DU50" i="1"/>
  <c r="EA49" i="1"/>
  <c r="EQ47" i="1"/>
  <c r="DU46" i="1"/>
  <c r="EQ45" i="1"/>
  <c r="DY44" i="1"/>
  <c r="ES67" i="1"/>
  <c r="DU67" i="1"/>
  <c r="EO66" i="1"/>
  <c r="DQ66" i="1"/>
  <c r="EK65" i="1"/>
  <c r="DU65" i="1"/>
  <c r="ER64" i="1"/>
  <c r="EF64" i="1"/>
  <c r="DT64" i="1"/>
  <c r="EH63" i="1"/>
  <c r="DZ63" i="1"/>
  <c r="DN63" i="1"/>
  <c r="EJ62" i="1"/>
  <c r="DX62" i="1"/>
  <c r="DO43" i="1"/>
  <c r="DY42" i="1"/>
  <c r="DO41" i="1"/>
  <c r="DY40" i="1"/>
  <c r="DO59" i="1"/>
  <c r="DY58" i="1"/>
  <c r="DO57" i="1"/>
  <c r="DY56" i="1"/>
  <c r="DO55" i="1"/>
  <c r="DY54" i="1"/>
  <c r="ES53" i="1"/>
  <c r="DS53" i="1"/>
  <c r="EI51" i="1"/>
  <c r="DS51" i="1"/>
  <c r="ES50" i="1"/>
  <c r="EC50" i="1"/>
  <c r="EI49" i="1"/>
  <c r="DS49" i="1"/>
  <c r="ES48" i="1"/>
  <c r="EC48" i="1"/>
  <c r="EI47" i="1"/>
  <c r="DS47" i="1"/>
  <c r="ES46" i="1"/>
  <c r="EC46" i="1"/>
  <c r="EI45" i="1"/>
  <c r="DY45" i="1"/>
  <c r="DQ45" i="1"/>
  <c r="ES44" i="1"/>
  <c r="EK44" i="1"/>
  <c r="EC44" i="1"/>
  <c r="DU44" i="1"/>
  <c r="EO67" i="1"/>
  <c r="EG67" i="1"/>
  <c r="DY67" i="1"/>
  <c r="DQ67" i="1"/>
  <c r="ES66" i="1"/>
  <c r="EK66" i="1"/>
  <c r="EC66" i="1"/>
  <c r="DU66" i="1"/>
  <c r="EO65" i="1"/>
  <c r="EG65" i="1"/>
  <c r="DY65" i="1"/>
  <c r="DQ65" i="1"/>
  <c r="EP64" i="1"/>
  <c r="EL64" i="1"/>
  <c r="EH64" i="1"/>
  <c r="ED64" i="1"/>
  <c r="DZ64" i="1"/>
  <c r="DV64" i="1"/>
  <c r="DR64" i="1"/>
  <c r="DN64" i="1"/>
  <c r="ER63" i="1"/>
  <c r="EN63" i="1"/>
  <c r="EJ63" i="1"/>
  <c r="EF63" i="1"/>
  <c r="EB63" i="1"/>
  <c r="DX63" i="1"/>
  <c r="DT63" i="1"/>
  <c r="DP63" i="1"/>
  <c r="EP62" i="1"/>
  <c r="EL62" i="1"/>
  <c r="EH62" i="1"/>
  <c r="ED62" i="1"/>
  <c r="DZ62" i="1"/>
  <c r="DV62" i="1"/>
  <c r="DR62" i="1"/>
  <c r="DN62" i="1"/>
  <c r="ER61" i="1"/>
  <c r="EN61" i="1"/>
  <c r="EJ61" i="1"/>
  <c r="EF61" i="1"/>
  <c r="EB61" i="1"/>
  <c r="DX61" i="1"/>
  <c r="DT61" i="1"/>
  <c r="DP61" i="1"/>
  <c r="EP60" i="1"/>
  <c r="EL60" i="1"/>
  <c r="EH60" i="1"/>
  <c r="ED60" i="1"/>
  <c r="DZ60" i="1"/>
  <c r="DV60" i="1"/>
  <c r="DR60" i="1"/>
  <c r="DN60" i="1"/>
  <c r="ER71" i="1"/>
  <c r="EN71" i="1"/>
  <c r="EJ71" i="1"/>
  <c r="EF71" i="1"/>
  <c r="EB71" i="1"/>
  <c r="DX71" i="1"/>
  <c r="DT71" i="1"/>
  <c r="DP71" i="1"/>
  <c r="EP70" i="1"/>
  <c r="EL70" i="1"/>
  <c r="EH70" i="1"/>
  <c r="ED70" i="1"/>
  <c r="DZ70" i="1"/>
  <c r="DV70" i="1"/>
  <c r="DR70" i="1"/>
  <c r="DN70" i="1"/>
  <c r="ER69" i="1"/>
  <c r="EN69" i="1"/>
  <c r="EJ69" i="1"/>
  <c r="EF69" i="1"/>
  <c r="EB69" i="1"/>
  <c r="DX69" i="1"/>
  <c r="DT69" i="1"/>
  <c r="DP69" i="1"/>
  <c r="EP68" i="1"/>
  <c r="EL68" i="1"/>
  <c r="EH68" i="1"/>
  <c r="ED68" i="1"/>
  <c r="DZ68" i="1"/>
  <c r="DV68" i="1"/>
  <c r="DR68" i="1"/>
  <c r="DN68" i="1"/>
  <c r="ER73" i="1"/>
  <c r="EN73" i="1"/>
  <c r="EJ73" i="1"/>
  <c r="EF73" i="1"/>
  <c r="EB73" i="1"/>
  <c r="DX73" i="1"/>
  <c r="DT73" i="1"/>
  <c r="DP73" i="1"/>
  <c r="EP72" i="1"/>
  <c r="EL72" i="1"/>
  <c r="EH72" i="1"/>
  <c r="ED72" i="1"/>
  <c r="DZ72" i="1"/>
  <c r="DV72" i="1"/>
  <c r="DR72" i="1"/>
  <c r="DN72" i="1"/>
  <c r="ER74" i="1"/>
  <c r="EN74" i="1"/>
  <c r="EJ74" i="1"/>
  <c r="EF74" i="1"/>
  <c r="EB74" i="1"/>
  <c r="DX74" i="1"/>
  <c r="DT74" i="1"/>
  <c r="DP74" i="1"/>
  <c r="EP75" i="1"/>
  <c r="EL75" i="1"/>
  <c r="EH75" i="1"/>
  <c r="ED75" i="1"/>
  <c r="DZ75" i="1"/>
  <c r="DV75" i="1"/>
  <c r="DR75" i="1"/>
  <c r="DN75" i="1"/>
  <c r="EC53" i="1"/>
  <c r="EA51" i="1"/>
  <c r="EK50" i="1"/>
  <c r="DU48" i="1"/>
  <c r="EA47" i="1"/>
  <c r="EC45" i="1"/>
  <c r="EO44" i="1"/>
  <c r="EC67" i="1"/>
  <c r="EG66" i="1"/>
  <c r="EC65" i="1"/>
  <c r="EJ64" i="1"/>
  <c r="DX64" i="1"/>
  <c r="EP63" i="1"/>
  <c r="ED63" i="1"/>
  <c r="DR63" i="1"/>
  <c r="EN62" i="1"/>
  <c r="EF62" i="1"/>
  <c r="DT62" i="1"/>
  <c r="DQ54" i="1"/>
  <c r="EK53" i="1"/>
  <c r="DO53" i="1"/>
  <c r="EE51" i="1"/>
  <c r="DO51" i="1"/>
  <c r="EO50" i="1"/>
  <c r="DY50" i="1"/>
  <c r="EE49" i="1"/>
  <c r="DO49" i="1"/>
  <c r="EO48" i="1"/>
  <c r="DY48" i="1"/>
  <c r="EE47" i="1"/>
  <c r="DO47" i="1"/>
  <c r="EO46" i="1"/>
  <c r="DY46" i="1"/>
  <c r="EE45" i="1"/>
  <c r="DW45" i="1"/>
  <c r="DO45" i="1"/>
  <c r="EQ44" i="1"/>
  <c r="EI44" i="1"/>
  <c r="EA44" i="1"/>
  <c r="DS44" i="1"/>
  <c r="EM67" i="1"/>
  <c r="EE67" i="1"/>
  <c r="DW67" i="1"/>
  <c r="DO67" i="1"/>
  <c r="EQ66" i="1"/>
  <c r="EI66" i="1"/>
  <c r="EA66" i="1"/>
  <c r="DS66" i="1"/>
  <c r="EM65" i="1"/>
  <c r="EE65" i="1"/>
  <c r="DW65" i="1"/>
  <c r="DP65" i="1"/>
  <c r="ES64" i="1"/>
  <c r="EO64" i="1"/>
  <c r="EK64" i="1"/>
  <c r="EG64" i="1"/>
  <c r="EC64" i="1"/>
  <c r="DY64" i="1"/>
  <c r="DU64" i="1"/>
  <c r="DQ64" i="1"/>
  <c r="EQ63" i="1"/>
  <c r="EM63" i="1"/>
  <c r="EI63" i="1"/>
  <c r="EE63" i="1"/>
  <c r="EA63" i="1"/>
  <c r="DW63" i="1"/>
  <c r="DS63" i="1"/>
  <c r="DO63" i="1"/>
  <c r="ES62" i="1"/>
  <c r="EO62" i="1"/>
  <c r="EK62" i="1"/>
  <c r="EG62" i="1"/>
  <c r="EC62" i="1"/>
  <c r="DY62" i="1"/>
  <c r="DU62" i="1"/>
  <c r="DQ62" i="1"/>
  <c r="EQ61" i="1"/>
  <c r="EM61" i="1"/>
  <c r="EI61" i="1"/>
  <c r="EE61" i="1"/>
  <c r="EA61" i="1"/>
  <c r="DW61" i="1"/>
  <c r="DS61" i="1"/>
  <c r="DO61" i="1"/>
  <c r="ES60" i="1"/>
  <c r="EO60" i="1"/>
  <c r="EK60" i="1"/>
  <c r="EG60" i="1"/>
  <c r="EC60" i="1"/>
  <c r="DY60" i="1"/>
  <c r="DU60" i="1"/>
  <c r="DQ60" i="1"/>
  <c r="EQ71" i="1"/>
  <c r="EM71" i="1"/>
  <c r="EI71" i="1"/>
  <c r="EE71" i="1"/>
  <c r="EA71" i="1"/>
  <c r="DW71" i="1"/>
  <c r="DS71" i="1"/>
  <c r="DO71" i="1"/>
  <c r="ES70" i="1"/>
  <c r="EO70" i="1"/>
  <c r="EK70" i="1"/>
  <c r="EG70" i="1"/>
  <c r="EC70" i="1"/>
  <c r="DY70" i="1"/>
  <c r="DU70" i="1"/>
  <c r="DQ70" i="1"/>
  <c r="EQ69" i="1"/>
  <c r="EM69" i="1"/>
  <c r="EI69" i="1"/>
  <c r="EE69" i="1"/>
  <c r="EA69" i="1"/>
  <c r="DW69" i="1"/>
  <c r="DS69" i="1"/>
  <c r="DO69" i="1"/>
  <c r="ES68" i="1"/>
  <c r="EO68" i="1"/>
  <c r="EK68" i="1"/>
  <c r="EG68" i="1"/>
  <c r="EC68" i="1"/>
  <c r="DY68" i="1"/>
  <c r="DU68" i="1"/>
  <c r="DQ68" i="1"/>
  <c r="EQ73" i="1"/>
  <c r="EM73" i="1"/>
  <c r="EI73" i="1"/>
  <c r="EE73" i="1"/>
  <c r="EA73" i="1"/>
  <c r="DW73" i="1"/>
  <c r="DS73" i="1"/>
  <c r="DO73" i="1"/>
  <c r="ES72" i="1"/>
  <c r="EO72" i="1"/>
  <c r="EK72" i="1"/>
  <c r="EG72" i="1"/>
  <c r="EC72" i="1"/>
  <c r="DY72" i="1"/>
  <c r="DU72" i="1"/>
  <c r="DQ72" i="1"/>
  <c r="EQ74" i="1"/>
  <c r="EM74" i="1"/>
  <c r="EI74" i="1"/>
  <c r="EE74" i="1"/>
  <c r="EA74" i="1"/>
  <c r="DW74" i="1"/>
  <c r="DS74" i="1"/>
  <c r="DO74" i="1"/>
  <c r="ES75" i="1"/>
  <c r="EO75" i="1"/>
  <c r="EK75" i="1"/>
  <c r="EG75" i="1"/>
  <c r="EC75" i="1"/>
  <c r="DY75" i="1"/>
  <c r="DU75" i="1"/>
  <c r="DQ75" i="1"/>
  <c r="EQ49" i="1"/>
  <c r="EK48" i="1"/>
  <c r="EK46" i="1"/>
  <c r="DU45" i="1"/>
  <c r="EG44" i="1"/>
  <c r="DQ44" i="1"/>
  <c r="EK67" i="1"/>
  <c r="DY66" i="1"/>
  <c r="ES65" i="1"/>
  <c r="DO65" i="1"/>
  <c r="EN64" i="1"/>
  <c r="EB64" i="1"/>
  <c r="DP64" i="1"/>
  <c r="EL63" i="1"/>
  <c r="DV63" i="1"/>
  <c r="ER62" i="1"/>
  <c r="EB62" i="1"/>
  <c r="ED61" i="1"/>
  <c r="DN61" i="1"/>
  <c r="EN60" i="1"/>
  <c r="DX60" i="1"/>
  <c r="ED71" i="1"/>
  <c r="DN71" i="1"/>
  <c r="EN70" i="1"/>
  <c r="DX70" i="1"/>
  <c r="ED69" i="1"/>
  <c r="DN69" i="1"/>
  <c r="EN68" i="1"/>
  <c r="DX68" i="1"/>
  <c r="ED73" i="1"/>
  <c r="DN73" i="1"/>
  <c r="EN72" i="1"/>
  <c r="DX72" i="1"/>
  <c r="ED74" i="1"/>
  <c r="DN74" i="1"/>
  <c r="EN75" i="1"/>
  <c r="DX75" i="1"/>
  <c r="DZ74" i="1"/>
  <c r="DT75" i="1"/>
  <c r="DR61" i="1"/>
  <c r="ER60" i="1"/>
  <c r="EH71" i="1"/>
  <c r="ER70" i="1"/>
  <c r="EH69" i="1"/>
  <c r="ER68" i="1"/>
  <c r="DR73" i="1"/>
  <c r="EB72" i="1"/>
  <c r="EH74" i="1"/>
  <c r="EP61" i="1"/>
  <c r="DZ61" i="1"/>
  <c r="EJ60" i="1"/>
  <c r="DT60" i="1"/>
  <c r="EP71" i="1"/>
  <c r="DZ71" i="1"/>
  <c r="EJ70" i="1"/>
  <c r="DT70" i="1"/>
  <c r="EP69" i="1"/>
  <c r="DZ69" i="1"/>
  <c r="EJ68" i="1"/>
  <c r="DT68" i="1"/>
  <c r="EP73" i="1"/>
  <c r="DZ73" i="1"/>
  <c r="EJ72" i="1"/>
  <c r="DT72" i="1"/>
  <c r="EP74" i="1"/>
  <c r="EJ75" i="1"/>
  <c r="EH61" i="1"/>
  <c r="DR69" i="1"/>
  <c r="EH73" i="1"/>
  <c r="ER72" i="1"/>
  <c r="ER75" i="1"/>
  <c r="DP62" i="1"/>
  <c r="EL61" i="1"/>
  <c r="DV61" i="1"/>
  <c r="EF60" i="1"/>
  <c r="DP60" i="1"/>
  <c r="EL71" i="1"/>
  <c r="DV71" i="1"/>
  <c r="EF70" i="1"/>
  <c r="DP70" i="1"/>
  <c r="EL69" i="1"/>
  <c r="DV69" i="1"/>
  <c r="EF68" i="1"/>
  <c r="DP68" i="1"/>
  <c r="EL73" i="1"/>
  <c r="DV73" i="1"/>
  <c r="EF72" i="1"/>
  <c r="DP72" i="1"/>
  <c r="EL74" i="1"/>
  <c r="DV74" i="1"/>
  <c r="EF75" i="1"/>
  <c r="DP75" i="1"/>
  <c r="EB60" i="1"/>
  <c r="DR71" i="1"/>
  <c r="EB70" i="1"/>
  <c r="EB68" i="1"/>
  <c r="DR74" i="1"/>
  <c r="EB75" i="1"/>
  <c r="FZ67" i="24"/>
  <c r="FV67" i="24"/>
  <c r="FR67" i="24"/>
  <c r="FN67" i="24"/>
  <c r="FJ67" i="24"/>
  <c r="FF67" i="24"/>
  <c r="FB67" i="24"/>
  <c r="EX67" i="24"/>
  <c r="FK67" i="24"/>
  <c r="EU67" i="24"/>
  <c r="FY67" i="24"/>
  <c r="FU67" i="24"/>
  <c r="FQ67" i="24"/>
  <c r="FM67" i="24"/>
  <c r="FI67" i="24"/>
  <c r="FE67" i="24"/>
  <c r="FA67" i="24"/>
  <c r="EW67" i="24"/>
  <c r="FW67" i="24"/>
  <c r="FO67" i="24"/>
  <c r="FC67" i="24"/>
  <c r="FX67" i="24"/>
  <c r="FT67" i="24"/>
  <c r="FP67" i="24"/>
  <c r="FL67" i="24"/>
  <c r="FH67" i="24"/>
  <c r="FD67" i="24"/>
  <c r="EZ67" i="24"/>
  <c r="EV67" i="24"/>
  <c r="FS67" i="24"/>
  <c r="FG67" i="24"/>
  <c r="EY67" i="24"/>
  <c r="HF67" i="24"/>
  <c r="HB67" i="24"/>
  <c r="GX67" i="24"/>
  <c r="GT67" i="24"/>
  <c r="GP67" i="24"/>
  <c r="GL67" i="24"/>
  <c r="GH67" i="24"/>
  <c r="GD67" i="24"/>
  <c r="HG67" i="24"/>
  <c r="GU67" i="24"/>
  <c r="GI67" i="24"/>
  <c r="HE67" i="24"/>
  <c r="HA67" i="24"/>
  <c r="GW67" i="24"/>
  <c r="GS67" i="24"/>
  <c r="GO67" i="24"/>
  <c r="GK67" i="24"/>
  <c r="GG67" i="24"/>
  <c r="GC67" i="24"/>
  <c r="HC67" i="24"/>
  <c r="GM67" i="24"/>
  <c r="HD67" i="24"/>
  <c r="GZ67" i="24"/>
  <c r="GV67" i="24"/>
  <c r="GR67" i="24"/>
  <c r="GN67" i="24"/>
  <c r="GJ67" i="24"/>
  <c r="GF67" i="24"/>
  <c r="GB67" i="24"/>
  <c r="GY67" i="24"/>
  <c r="GQ67" i="24"/>
  <c r="GE67" i="24"/>
  <c r="EP67" i="24"/>
  <c r="EL67" i="24"/>
  <c r="EH67" i="24"/>
  <c r="ED67" i="24"/>
  <c r="DZ67" i="24"/>
  <c r="DV67" i="24"/>
  <c r="DR67" i="24"/>
  <c r="DN67" i="24"/>
  <c r="EI67" i="24"/>
  <c r="EA67" i="24"/>
  <c r="DO67" i="24"/>
  <c r="ES67" i="24"/>
  <c r="EO67" i="24"/>
  <c r="EK67" i="24"/>
  <c r="EG67" i="24"/>
  <c r="EC67" i="24"/>
  <c r="DY67" i="24"/>
  <c r="DU67" i="24"/>
  <c r="DQ67" i="24"/>
  <c r="EQ67" i="24"/>
  <c r="DW67" i="24"/>
  <c r="ER67" i="24"/>
  <c r="EN67" i="24"/>
  <c r="EJ67" i="24"/>
  <c r="EF67" i="24"/>
  <c r="EB67" i="24"/>
  <c r="DX67" i="24"/>
  <c r="DT67" i="24"/>
  <c r="DP67" i="24"/>
  <c r="EM67" i="24"/>
  <c r="EE67" i="24"/>
  <c r="DS67" i="24"/>
  <c r="EP69" i="24"/>
  <c r="EL69" i="24"/>
  <c r="EH69" i="24"/>
  <c r="ED69" i="24"/>
  <c r="DZ69" i="24"/>
  <c r="DV69" i="24"/>
  <c r="DR69" i="24"/>
  <c r="DN69" i="24"/>
  <c r="EP68" i="24"/>
  <c r="EL68" i="24"/>
  <c r="EH68" i="24"/>
  <c r="ED68" i="24"/>
  <c r="DZ68" i="24"/>
  <c r="DV68" i="24"/>
  <c r="DR68" i="24"/>
  <c r="DN68" i="24"/>
  <c r="ES69" i="24"/>
  <c r="EO69" i="24"/>
  <c r="EK69" i="24"/>
  <c r="EG69" i="24"/>
  <c r="EC69" i="24"/>
  <c r="DY69" i="24"/>
  <c r="DU69" i="24"/>
  <c r="DQ69" i="24"/>
  <c r="ES68" i="24"/>
  <c r="EO68" i="24"/>
  <c r="EK68" i="24"/>
  <c r="EG68" i="24"/>
  <c r="EC68" i="24"/>
  <c r="DY68" i="24"/>
  <c r="DU68" i="24"/>
  <c r="DQ68" i="24"/>
  <c r="ER69" i="24"/>
  <c r="EN69" i="24"/>
  <c r="EJ69" i="24"/>
  <c r="EF69" i="24"/>
  <c r="EB69" i="24"/>
  <c r="DX69" i="24"/>
  <c r="DT69" i="24"/>
  <c r="DP69" i="24"/>
  <c r="ER68" i="24"/>
  <c r="EN68" i="24"/>
  <c r="EJ68" i="24"/>
  <c r="EF68" i="24"/>
  <c r="EB68" i="24"/>
  <c r="DX68" i="24"/>
  <c r="DT68" i="24"/>
  <c r="DP68" i="24"/>
  <c r="EQ69" i="24"/>
  <c r="EM69" i="24"/>
  <c r="EI69" i="24"/>
  <c r="EE69" i="24"/>
  <c r="EA69" i="24"/>
  <c r="DW69" i="24"/>
  <c r="DS69" i="24"/>
  <c r="DO69" i="24"/>
  <c r="EQ68" i="24"/>
  <c r="EM68" i="24"/>
  <c r="EI68" i="24"/>
  <c r="EE68" i="24"/>
  <c r="EA68" i="24"/>
  <c r="DW68" i="24"/>
  <c r="DS68" i="24"/>
  <c r="DO68" i="24"/>
  <c r="HF69" i="24"/>
  <c r="HB69" i="24"/>
  <c r="GX69" i="24"/>
  <c r="GT69" i="24"/>
  <c r="GP69" i="24"/>
  <c r="GL69" i="24"/>
  <c r="GH69" i="24"/>
  <c r="GD69" i="24"/>
  <c r="HF68" i="24"/>
  <c r="HB68" i="24"/>
  <c r="GX68" i="24"/>
  <c r="GT68" i="24"/>
  <c r="GP68" i="24"/>
  <c r="GL68" i="24"/>
  <c r="GH68" i="24"/>
  <c r="GD68" i="24"/>
  <c r="HE69" i="24"/>
  <c r="HA69" i="24"/>
  <c r="GW69" i="24"/>
  <c r="GS69" i="24"/>
  <c r="GO69" i="24"/>
  <c r="GK69" i="24"/>
  <c r="GG69" i="24"/>
  <c r="GC69" i="24"/>
  <c r="HE68" i="24"/>
  <c r="HA68" i="24"/>
  <c r="GW68" i="24"/>
  <c r="GS68" i="24"/>
  <c r="GO68" i="24"/>
  <c r="GK68" i="24"/>
  <c r="GG68" i="24"/>
  <c r="GC68" i="24"/>
  <c r="HD69" i="24"/>
  <c r="GZ69" i="24"/>
  <c r="GV69" i="24"/>
  <c r="GR69" i="24"/>
  <c r="GN69" i="24"/>
  <c r="GJ69" i="24"/>
  <c r="GF69" i="24"/>
  <c r="GB69" i="24"/>
  <c r="HD68" i="24"/>
  <c r="GZ68" i="24"/>
  <c r="GV68" i="24"/>
  <c r="GR68" i="24"/>
  <c r="GN68" i="24"/>
  <c r="GJ68" i="24"/>
  <c r="GF68" i="24"/>
  <c r="GB68" i="24"/>
  <c r="HG69" i="24"/>
  <c r="HC69" i="24"/>
  <c r="GY69" i="24"/>
  <c r="GU69" i="24"/>
  <c r="GQ69" i="24"/>
  <c r="GM69" i="24"/>
  <c r="GI69" i="24"/>
  <c r="GE69" i="24"/>
  <c r="HG68" i="24"/>
  <c r="HC68" i="24"/>
  <c r="GY68" i="24"/>
  <c r="GU68" i="24"/>
  <c r="GQ68" i="24"/>
  <c r="GM68" i="24"/>
  <c r="GI68" i="24"/>
  <c r="GE68" i="24"/>
  <c r="FZ69" i="24"/>
  <c r="FV69" i="24"/>
  <c r="FR69" i="24"/>
  <c r="FN69" i="24"/>
  <c r="FJ69" i="24"/>
  <c r="FF69" i="24"/>
  <c r="FB69" i="24"/>
  <c r="EX69" i="24"/>
  <c r="FZ68" i="24"/>
  <c r="FV68" i="24"/>
  <c r="FR68" i="24"/>
  <c r="FN68" i="24"/>
  <c r="FJ68" i="24"/>
  <c r="FF68" i="24"/>
  <c r="FB68" i="24"/>
  <c r="EX68" i="24"/>
  <c r="FY69" i="24"/>
  <c r="FU69" i="24"/>
  <c r="FQ69" i="24"/>
  <c r="FM69" i="24"/>
  <c r="FI69" i="24"/>
  <c r="FE69" i="24"/>
  <c r="FA69" i="24"/>
  <c r="EW69" i="24"/>
  <c r="FY68" i="24"/>
  <c r="FU68" i="24"/>
  <c r="FQ68" i="24"/>
  <c r="FM68" i="24"/>
  <c r="FI68" i="24"/>
  <c r="FE68" i="24"/>
  <c r="FA68" i="24"/>
  <c r="EW68" i="24"/>
  <c r="FX69" i="24"/>
  <c r="FT69" i="24"/>
  <c r="FP69" i="24"/>
  <c r="FL69" i="24"/>
  <c r="FH69" i="24"/>
  <c r="FD69" i="24"/>
  <c r="EZ69" i="24"/>
  <c r="EV69" i="24"/>
  <c r="FX68" i="24"/>
  <c r="FT68" i="24"/>
  <c r="FP68" i="24"/>
  <c r="FL68" i="24"/>
  <c r="FH68" i="24"/>
  <c r="FD68" i="24"/>
  <c r="EZ68" i="24"/>
  <c r="EV68" i="24"/>
  <c r="FW69" i="24"/>
  <c r="FS69" i="24"/>
  <c r="FO69" i="24"/>
  <c r="FK69" i="24"/>
  <c r="FG69" i="24"/>
  <c r="FC69" i="24"/>
  <c r="EY69" i="24"/>
  <c r="EU69" i="24"/>
  <c r="FW68" i="24"/>
  <c r="FS68" i="24"/>
  <c r="FO68" i="24"/>
  <c r="FK68" i="24"/>
  <c r="FG68" i="24"/>
  <c r="FC68" i="24"/>
  <c r="EY68" i="24"/>
  <c r="EU68" i="24"/>
  <c r="HF76" i="24"/>
  <c r="HB76" i="24"/>
  <c r="GX76" i="24"/>
  <c r="GT76" i="24"/>
  <c r="GP76" i="24"/>
  <c r="GL76" i="24"/>
  <c r="GH76" i="24"/>
  <c r="GD76" i="24"/>
  <c r="HE75" i="24"/>
  <c r="HA75" i="24"/>
  <c r="GW75" i="24"/>
  <c r="GS75" i="24"/>
  <c r="GO75" i="24"/>
  <c r="GK75" i="24"/>
  <c r="GG75" i="24"/>
  <c r="GC75" i="24"/>
  <c r="HD74" i="24"/>
  <c r="GZ74" i="24"/>
  <c r="GV74" i="24"/>
  <c r="GR74" i="24"/>
  <c r="GN74" i="24"/>
  <c r="GJ74" i="24"/>
  <c r="GF74" i="24"/>
  <c r="GB74" i="24"/>
  <c r="HE76" i="24"/>
  <c r="HA76" i="24"/>
  <c r="GW76" i="24"/>
  <c r="GS76" i="24"/>
  <c r="GO76" i="24"/>
  <c r="GK76" i="24"/>
  <c r="GG76" i="24"/>
  <c r="GC76" i="24"/>
  <c r="HD75" i="24"/>
  <c r="GZ75" i="24"/>
  <c r="GV75" i="24"/>
  <c r="GR75" i="24"/>
  <c r="GN75" i="24"/>
  <c r="GJ75" i="24"/>
  <c r="GF75" i="24"/>
  <c r="GB75" i="24"/>
  <c r="HG74" i="24"/>
  <c r="HC74" i="24"/>
  <c r="GY74" i="24"/>
  <c r="GU74" i="24"/>
  <c r="GQ74" i="24"/>
  <c r="GM74" i="24"/>
  <c r="GI74" i="24"/>
  <c r="GE74" i="24"/>
  <c r="HF73" i="24"/>
  <c r="HB73" i="24"/>
  <c r="GX73" i="24"/>
  <c r="GT73" i="24"/>
  <c r="GP73" i="24"/>
  <c r="GL73" i="24"/>
  <c r="GH73" i="24"/>
  <c r="GD73" i="24"/>
  <c r="GZ76" i="24"/>
  <c r="GR76" i="24"/>
  <c r="GJ76" i="24"/>
  <c r="GB76" i="24"/>
  <c r="HG75" i="24"/>
  <c r="GY75" i="24"/>
  <c r="GQ75" i="24"/>
  <c r="GI75" i="24"/>
  <c r="HA74" i="24"/>
  <c r="GS74" i="24"/>
  <c r="GK74" i="24"/>
  <c r="GC74" i="24"/>
  <c r="HD73" i="24"/>
  <c r="GY73" i="24"/>
  <c r="GS73" i="24"/>
  <c r="GN73" i="24"/>
  <c r="GI73" i="24"/>
  <c r="GC73" i="24"/>
  <c r="HD72" i="24"/>
  <c r="GZ72" i="24"/>
  <c r="GV72" i="24"/>
  <c r="GR72" i="24"/>
  <c r="GN72" i="24"/>
  <c r="GJ72" i="24"/>
  <c r="GF72" i="24"/>
  <c r="GB72" i="24"/>
  <c r="HG76" i="24"/>
  <c r="GY76" i="24"/>
  <c r="GQ76" i="24"/>
  <c r="GI76" i="24"/>
  <c r="HF75" i="24"/>
  <c r="GX75" i="24"/>
  <c r="GP75" i="24"/>
  <c r="GH75" i="24"/>
  <c r="HF74" i="24"/>
  <c r="GX74" i="24"/>
  <c r="GP74" i="24"/>
  <c r="GH74" i="24"/>
  <c r="HC73" i="24"/>
  <c r="GW73" i="24"/>
  <c r="GR73" i="24"/>
  <c r="GM73" i="24"/>
  <c r="GG73" i="24"/>
  <c r="GB73" i="24"/>
  <c r="HG72" i="24"/>
  <c r="HC72" i="24"/>
  <c r="GY72" i="24"/>
  <c r="GU72" i="24"/>
  <c r="GQ72" i="24"/>
  <c r="GM72" i="24"/>
  <c r="GI72" i="24"/>
  <c r="GE72" i="24"/>
  <c r="HD76" i="24"/>
  <c r="GN76" i="24"/>
  <c r="GU75" i="24"/>
  <c r="GE75" i="24"/>
  <c r="HE74" i="24"/>
  <c r="GO74" i="24"/>
  <c r="HA73" i="24"/>
  <c r="GQ73" i="24"/>
  <c r="GF73" i="24"/>
  <c r="HE72" i="24"/>
  <c r="GW72" i="24"/>
  <c r="GO72" i="24"/>
  <c r="GG72" i="24"/>
  <c r="HE71" i="24"/>
  <c r="HA71" i="24"/>
  <c r="GW71" i="24"/>
  <c r="GS71" i="24"/>
  <c r="GO71" i="24"/>
  <c r="GK71" i="24"/>
  <c r="GG71" i="24"/>
  <c r="GC71" i="24"/>
  <c r="HD70" i="24"/>
  <c r="GZ70" i="24"/>
  <c r="GV70" i="24"/>
  <c r="GR70" i="24"/>
  <c r="GN70" i="24"/>
  <c r="GJ70" i="24"/>
  <c r="GF70" i="24"/>
  <c r="GB70" i="24"/>
  <c r="HC76" i="24"/>
  <c r="GM76" i="24"/>
  <c r="GT75" i="24"/>
  <c r="GD75" i="24"/>
  <c r="HB74" i="24"/>
  <c r="GL74" i="24"/>
  <c r="GZ73" i="24"/>
  <c r="GO73" i="24"/>
  <c r="GE73" i="24"/>
  <c r="HB72" i="24"/>
  <c r="GT72" i="24"/>
  <c r="GL72" i="24"/>
  <c r="GD72" i="24"/>
  <c r="HD71" i="24"/>
  <c r="GZ71" i="24"/>
  <c r="GV71" i="24"/>
  <c r="GR71" i="24"/>
  <c r="GN71" i="24"/>
  <c r="GJ71" i="24"/>
  <c r="GF71" i="24"/>
  <c r="GB71" i="24"/>
  <c r="HG70" i="24"/>
  <c r="HC70" i="24"/>
  <c r="GY70" i="24"/>
  <c r="GU70" i="24"/>
  <c r="GQ70" i="24"/>
  <c r="GM70" i="24"/>
  <c r="GI70" i="24"/>
  <c r="GE70" i="24"/>
  <c r="GV76" i="24"/>
  <c r="GF76" i="24"/>
  <c r="HC75" i="24"/>
  <c r="GM75" i="24"/>
  <c r="GW74" i="24"/>
  <c r="GG74" i="24"/>
  <c r="HG73" i="24"/>
  <c r="GV73" i="24"/>
  <c r="GK73" i="24"/>
  <c r="HA72" i="24"/>
  <c r="GS72" i="24"/>
  <c r="GK72" i="24"/>
  <c r="GC72" i="24"/>
  <c r="HG71" i="24"/>
  <c r="HC71" i="24"/>
  <c r="GY71" i="24"/>
  <c r="GU71" i="24"/>
  <c r="GQ71" i="24"/>
  <c r="GM71" i="24"/>
  <c r="GI71" i="24"/>
  <c r="GE71" i="24"/>
  <c r="HF70" i="24"/>
  <c r="HB70" i="24"/>
  <c r="GX70" i="24"/>
  <c r="GT70" i="24"/>
  <c r="GP70" i="24"/>
  <c r="GL70" i="24"/>
  <c r="GH70" i="24"/>
  <c r="GD70" i="24"/>
  <c r="GU76" i="24"/>
  <c r="GL75" i="24"/>
  <c r="GD74" i="24"/>
  <c r="GJ73" i="24"/>
  <c r="GX72" i="24"/>
  <c r="HB71" i="24"/>
  <c r="GL71" i="24"/>
  <c r="GW70" i="24"/>
  <c r="GG70" i="24"/>
  <c r="GP71" i="24"/>
  <c r="GK70" i="24"/>
  <c r="GE76" i="24"/>
  <c r="GP72" i="24"/>
  <c r="GX71" i="24"/>
  <c r="GH71" i="24"/>
  <c r="GS70" i="24"/>
  <c r="GC70" i="24"/>
  <c r="HA70" i="24"/>
  <c r="HE73" i="24"/>
  <c r="GH72" i="24"/>
  <c r="GT71" i="24"/>
  <c r="GD71" i="24"/>
  <c r="HE70" i="24"/>
  <c r="GO70" i="24"/>
  <c r="HB75" i="24"/>
  <c r="GT74" i="24"/>
  <c r="GU73" i="24"/>
  <c r="HF72" i="24"/>
  <c r="HF71" i="24"/>
  <c r="FZ76" i="24"/>
  <c r="FV76" i="24"/>
  <c r="FR76" i="24"/>
  <c r="FN76" i="24"/>
  <c r="FJ76" i="24"/>
  <c r="FF76" i="24"/>
  <c r="FB76" i="24"/>
  <c r="EX76" i="24"/>
  <c r="FY75" i="24"/>
  <c r="FU75" i="24"/>
  <c r="FQ75" i="24"/>
  <c r="FM75" i="24"/>
  <c r="FI75" i="24"/>
  <c r="FE75" i="24"/>
  <c r="FA75" i="24"/>
  <c r="EW75" i="24"/>
  <c r="FX74" i="24"/>
  <c r="FT74" i="24"/>
  <c r="FP74" i="24"/>
  <c r="FL74" i="24"/>
  <c r="FH74" i="24"/>
  <c r="FD74" i="24"/>
  <c r="EZ74" i="24"/>
  <c r="EV74" i="24"/>
  <c r="FY76" i="24"/>
  <c r="FU76" i="24"/>
  <c r="FQ76" i="24"/>
  <c r="FM76" i="24"/>
  <c r="FI76" i="24"/>
  <c r="FE76" i="24"/>
  <c r="FA76" i="24"/>
  <c r="EW76" i="24"/>
  <c r="FX75" i="24"/>
  <c r="FT75" i="24"/>
  <c r="FP75" i="24"/>
  <c r="FL75" i="24"/>
  <c r="FH75" i="24"/>
  <c r="FD75" i="24"/>
  <c r="EZ75" i="24"/>
  <c r="EV75" i="24"/>
  <c r="FW74" i="24"/>
  <c r="FS74" i="24"/>
  <c r="FO74" i="24"/>
  <c r="FK74" i="24"/>
  <c r="FG74" i="24"/>
  <c r="FC74" i="24"/>
  <c r="EY74" i="24"/>
  <c r="EU74" i="24"/>
  <c r="FT76" i="24"/>
  <c r="FL76" i="24"/>
  <c r="FD76" i="24"/>
  <c r="EV76" i="24"/>
  <c r="FS75" i="24"/>
  <c r="FK75" i="24"/>
  <c r="FC75" i="24"/>
  <c r="EU75" i="24"/>
  <c r="FU74" i="24"/>
  <c r="FM74" i="24"/>
  <c r="FE74" i="24"/>
  <c r="EW74" i="24"/>
  <c r="FY73" i="24"/>
  <c r="FU73" i="24"/>
  <c r="FQ73" i="24"/>
  <c r="FM73" i="24"/>
  <c r="FI73" i="24"/>
  <c r="FE73" i="24"/>
  <c r="FA73" i="24"/>
  <c r="EW73" i="24"/>
  <c r="FX72" i="24"/>
  <c r="FT72" i="24"/>
  <c r="FP72" i="24"/>
  <c r="FL72" i="24"/>
  <c r="FH72" i="24"/>
  <c r="FD72" i="24"/>
  <c r="EZ72" i="24"/>
  <c r="EV72" i="24"/>
  <c r="FS76" i="24"/>
  <c r="FK76" i="24"/>
  <c r="FC76" i="24"/>
  <c r="EU76" i="24"/>
  <c r="FZ75" i="24"/>
  <c r="FR75" i="24"/>
  <c r="FJ75" i="24"/>
  <c r="FB75" i="24"/>
  <c r="FZ74" i="24"/>
  <c r="FR74" i="24"/>
  <c r="FJ74" i="24"/>
  <c r="FB74" i="24"/>
  <c r="FX73" i="24"/>
  <c r="FT73" i="24"/>
  <c r="FP73" i="24"/>
  <c r="FL73" i="24"/>
  <c r="FH73" i="24"/>
  <c r="FD73" i="24"/>
  <c r="EZ73" i="24"/>
  <c r="EV73" i="24"/>
  <c r="FX76" i="24"/>
  <c r="FH76" i="24"/>
  <c r="FO75" i="24"/>
  <c r="EY75" i="24"/>
  <c r="FY74" i="24"/>
  <c r="FI74" i="24"/>
  <c r="FW73" i="24"/>
  <c r="FO73" i="24"/>
  <c r="FG73" i="24"/>
  <c r="EY73" i="24"/>
  <c r="FZ72" i="24"/>
  <c r="FU72" i="24"/>
  <c r="FO72" i="24"/>
  <c r="FJ72" i="24"/>
  <c r="FE72" i="24"/>
  <c r="EY72" i="24"/>
  <c r="FY71" i="24"/>
  <c r="FU71" i="24"/>
  <c r="FQ71" i="24"/>
  <c r="FM71" i="24"/>
  <c r="FI71" i="24"/>
  <c r="FE71" i="24"/>
  <c r="FA71" i="24"/>
  <c r="EW71" i="24"/>
  <c r="FX70" i="24"/>
  <c r="FT70" i="24"/>
  <c r="FP70" i="24"/>
  <c r="FL70" i="24"/>
  <c r="FH70" i="24"/>
  <c r="FD70" i="24"/>
  <c r="EZ70" i="24"/>
  <c r="EV70" i="24"/>
  <c r="FW76" i="24"/>
  <c r="FG76" i="24"/>
  <c r="FN75" i="24"/>
  <c r="EX75" i="24"/>
  <c r="FV74" i="24"/>
  <c r="FF74" i="24"/>
  <c r="FV73" i="24"/>
  <c r="FN73" i="24"/>
  <c r="FF73" i="24"/>
  <c r="EX73" i="24"/>
  <c r="FY72" i="24"/>
  <c r="FS72" i="24"/>
  <c r="FN72" i="24"/>
  <c r="FI72" i="24"/>
  <c r="FC72" i="24"/>
  <c r="EX72" i="24"/>
  <c r="FX71" i="24"/>
  <c r="FT71" i="24"/>
  <c r="FP71" i="24"/>
  <c r="FL71" i="24"/>
  <c r="FH71" i="24"/>
  <c r="FD71" i="24"/>
  <c r="EZ71" i="24"/>
  <c r="EV71" i="24"/>
  <c r="FW70" i="24"/>
  <c r="FS70" i="24"/>
  <c r="FO70" i="24"/>
  <c r="FK70" i="24"/>
  <c r="FG70" i="24"/>
  <c r="FC70" i="24"/>
  <c r="EY70" i="24"/>
  <c r="EU70" i="24"/>
  <c r="FP76" i="24"/>
  <c r="EZ76" i="24"/>
  <c r="FW75" i="24"/>
  <c r="FG75" i="24"/>
  <c r="FQ74" i="24"/>
  <c r="FA74" i="24"/>
  <c r="FS73" i="24"/>
  <c r="FK73" i="24"/>
  <c r="FC73" i="24"/>
  <c r="EU73" i="24"/>
  <c r="FW72" i="24"/>
  <c r="FR72" i="24"/>
  <c r="FM72" i="24"/>
  <c r="FG72" i="24"/>
  <c r="FB72" i="24"/>
  <c r="EW72" i="24"/>
  <c r="FW71" i="24"/>
  <c r="FS71" i="24"/>
  <c r="FO71" i="24"/>
  <c r="FK71" i="24"/>
  <c r="FG71" i="24"/>
  <c r="FC71" i="24"/>
  <c r="EY71" i="24"/>
  <c r="EU71" i="24"/>
  <c r="FZ70" i="24"/>
  <c r="FV70" i="24"/>
  <c r="FR70" i="24"/>
  <c r="FB73" i="24"/>
  <c r="FV72" i="24"/>
  <c r="FA72" i="24"/>
  <c r="FV71" i="24"/>
  <c r="FF71" i="24"/>
  <c r="FQ70" i="24"/>
  <c r="FI70" i="24"/>
  <c r="FA70" i="24"/>
  <c r="FB70" i="24"/>
  <c r="FV75" i="24"/>
  <c r="FN74" i="24"/>
  <c r="FZ73" i="24"/>
  <c r="FQ72" i="24"/>
  <c r="EU72" i="24"/>
  <c r="FR71" i="24"/>
  <c r="FB71" i="24"/>
  <c r="FN70" i="24"/>
  <c r="FF70" i="24"/>
  <c r="EX70" i="24"/>
  <c r="FZ71" i="24"/>
  <c r="FJ70" i="24"/>
  <c r="FO76" i="24"/>
  <c r="FF75" i="24"/>
  <c r="EX74" i="24"/>
  <c r="FR73" i="24"/>
  <c r="FK72" i="24"/>
  <c r="FN71" i="24"/>
  <c r="EX71" i="24"/>
  <c r="FY70" i="24"/>
  <c r="FM70" i="24"/>
  <c r="FE70" i="24"/>
  <c r="EW70" i="24"/>
  <c r="EY76" i="24"/>
  <c r="FJ73" i="24"/>
  <c r="FF72" i="24"/>
  <c r="FJ71" i="24"/>
  <c r="FU70" i="24"/>
  <c r="EP76" i="24"/>
  <c r="EL76" i="24"/>
  <c r="EH76" i="24"/>
  <c r="ED76" i="24"/>
  <c r="DZ76" i="24"/>
  <c r="DV76" i="24"/>
  <c r="DR76" i="24"/>
  <c r="DN76" i="24"/>
  <c r="ES75" i="24"/>
  <c r="EO75" i="24"/>
  <c r="EK75" i="24"/>
  <c r="EG75" i="24"/>
  <c r="EC75" i="24"/>
  <c r="DY75" i="24"/>
  <c r="DU75" i="24"/>
  <c r="DQ75" i="24"/>
  <c r="ER74" i="24"/>
  <c r="EN74" i="24"/>
  <c r="EJ74" i="24"/>
  <c r="EF74" i="24"/>
  <c r="EB74" i="24"/>
  <c r="DX74" i="24"/>
  <c r="DT74" i="24"/>
  <c r="DP74" i="24"/>
  <c r="ES76" i="24"/>
  <c r="EO76" i="24"/>
  <c r="EK76" i="24"/>
  <c r="EG76" i="24"/>
  <c r="EC76" i="24"/>
  <c r="DY76" i="24"/>
  <c r="DU76" i="24"/>
  <c r="DQ76" i="24"/>
  <c r="ER75" i="24"/>
  <c r="EN75" i="24"/>
  <c r="EJ75" i="24"/>
  <c r="EF75" i="24"/>
  <c r="EB75" i="24"/>
  <c r="DX75" i="24"/>
  <c r="DT75" i="24"/>
  <c r="DP75" i="24"/>
  <c r="EQ74" i="24"/>
  <c r="EM74" i="24"/>
  <c r="EI74" i="24"/>
  <c r="EE74" i="24"/>
  <c r="EA74" i="24"/>
  <c r="DW74" i="24"/>
  <c r="DS74" i="24"/>
  <c r="DO74" i="24"/>
  <c r="EN76" i="24"/>
  <c r="EF76" i="24"/>
  <c r="DX76" i="24"/>
  <c r="DP76" i="24"/>
  <c r="EM75" i="24"/>
  <c r="EE75" i="24"/>
  <c r="DW75" i="24"/>
  <c r="DO75" i="24"/>
  <c r="EO74" i="24"/>
  <c r="EG74" i="24"/>
  <c r="DY74" i="24"/>
  <c r="DQ74" i="24"/>
  <c r="ES73" i="24"/>
  <c r="EO73" i="24"/>
  <c r="EK73" i="24"/>
  <c r="EG73" i="24"/>
  <c r="EC73" i="24"/>
  <c r="DY73" i="24"/>
  <c r="DU73" i="24"/>
  <c r="DQ73" i="24"/>
  <c r="ER72" i="24"/>
  <c r="EN72" i="24"/>
  <c r="EJ72" i="24"/>
  <c r="EF72" i="24"/>
  <c r="EM76" i="24"/>
  <c r="EE76" i="24"/>
  <c r="DW76" i="24"/>
  <c r="DO76" i="24"/>
  <c r="EL75" i="24"/>
  <c r="ED75" i="24"/>
  <c r="DV75" i="24"/>
  <c r="DN75" i="24"/>
  <c r="EL74" i="24"/>
  <c r="ED74" i="24"/>
  <c r="DV74" i="24"/>
  <c r="DN74" i="24"/>
  <c r="ER73" i="24"/>
  <c r="EN73" i="24"/>
  <c r="EJ73" i="24"/>
  <c r="EF73" i="24"/>
  <c r="EB73" i="24"/>
  <c r="DX73" i="24"/>
  <c r="DT73" i="24"/>
  <c r="DP73" i="24"/>
  <c r="ER76" i="24"/>
  <c r="EB76" i="24"/>
  <c r="EI75" i="24"/>
  <c r="DS75" i="24"/>
  <c r="ES74" i="24"/>
  <c r="EC74" i="24"/>
  <c r="EQ73" i="24"/>
  <c r="EI73" i="24"/>
  <c r="EA73" i="24"/>
  <c r="DS73" i="24"/>
  <c r="EO72" i="24"/>
  <c r="EI72" i="24"/>
  <c r="ED72" i="24"/>
  <c r="DZ72" i="24"/>
  <c r="DV72" i="24"/>
  <c r="DR72" i="24"/>
  <c r="DN72" i="24"/>
  <c r="ES71" i="24"/>
  <c r="EO71" i="24"/>
  <c r="EK71" i="24"/>
  <c r="EG71" i="24"/>
  <c r="EC71" i="24"/>
  <c r="DY71" i="24"/>
  <c r="DU71" i="24"/>
  <c r="DQ71" i="24"/>
  <c r="ER70" i="24"/>
  <c r="EN70" i="24"/>
  <c r="EJ70" i="24"/>
  <c r="EF70" i="24"/>
  <c r="EB70" i="24"/>
  <c r="DX70" i="24"/>
  <c r="DT70" i="24"/>
  <c r="DP70" i="24"/>
  <c r="EQ76" i="24"/>
  <c r="EA76" i="24"/>
  <c r="EH75" i="24"/>
  <c r="DR75" i="24"/>
  <c r="EP74" i="24"/>
  <c r="DZ74" i="24"/>
  <c r="EP73" i="24"/>
  <c r="EH73" i="24"/>
  <c r="DZ73" i="24"/>
  <c r="DR73" i="24"/>
  <c r="ES72" i="24"/>
  <c r="EM72" i="24"/>
  <c r="EH72" i="24"/>
  <c r="EC72" i="24"/>
  <c r="DY72" i="24"/>
  <c r="DU72" i="24"/>
  <c r="DQ72" i="24"/>
  <c r="ER71" i="24"/>
  <c r="EN71" i="24"/>
  <c r="EJ71" i="24"/>
  <c r="EF71" i="24"/>
  <c r="EB71" i="24"/>
  <c r="DX71" i="24"/>
  <c r="DT71" i="24"/>
  <c r="DP71" i="24"/>
  <c r="EQ70" i="24"/>
  <c r="EM70" i="24"/>
  <c r="EI70" i="24"/>
  <c r="EE70" i="24"/>
  <c r="EA70" i="24"/>
  <c r="DW70" i="24"/>
  <c r="DS70" i="24"/>
  <c r="DO70" i="24"/>
  <c r="EJ76" i="24"/>
  <c r="DT76" i="24"/>
  <c r="EQ75" i="24"/>
  <c r="EA75" i="24"/>
  <c r="EK74" i="24"/>
  <c r="DU74" i="24"/>
  <c r="EM73" i="24"/>
  <c r="EE73" i="24"/>
  <c r="DW73" i="24"/>
  <c r="DO73" i="24"/>
  <c r="EQ72" i="24"/>
  <c r="EL72" i="24"/>
  <c r="EG72" i="24"/>
  <c r="EB72" i="24"/>
  <c r="DX72" i="24"/>
  <c r="DT72" i="24"/>
  <c r="DP72" i="24"/>
  <c r="EQ71" i="24"/>
  <c r="EM71" i="24"/>
  <c r="EI71" i="24"/>
  <c r="EE71" i="24"/>
  <c r="EA71" i="24"/>
  <c r="DW71" i="24"/>
  <c r="DS71" i="24"/>
  <c r="DO71" i="24"/>
  <c r="EI76" i="24"/>
  <c r="DZ75" i="24"/>
  <c r="DR74" i="24"/>
  <c r="DV73" i="24"/>
  <c r="EE72" i="24"/>
  <c r="DO72" i="24"/>
  <c r="EP71" i="24"/>
  <c r="DZ71" i="24"/>
  <c r="ES70" i="24"/>
  <c r="EK70" i="24"/>
  <c r="EC70" i="24"/>
  <c r="DU70" i="24"/>
  <c r="DZ70" i="24"/>
  <c r="ED70" i="24"/>
  <c r="DS76" i="24"/>
  <c r="DN73" i="24"/>
  <c r="EA72" i="24"/>
  <c r="EL71" i="24"/>
  <c r="DV71" i="24"/>
  <c r="EP70" i="24"/>
  <c r="EH70" i="24"/>
  <c r="DR70" i="24"/>
  <c r="DN71" i="24"/>
  <c r="EL70" i="24"/>
  <c r="DN70" i="24"/>
  <c r="EL73" i="24"/>
  <c r="EP72" i="24"/>
  <c r="DW72" i="24"/>
  <c r="EH71" i="24"/>
  <c r="DR71" i="24"/>
  <c r="EO70" i="24"/>
  <c r="EG70" i="24"/>
  <c r="DY70" i="24"/>
  <c r="DQ70" i="24"/>
  <c r="EP75" i="24"/>
  <c r="EH74" i="24"/>
  <c r="ED73" i="24"/>
  <c r="EK72" i="24"/>
  <c r="DS72" i="24"/>
  <c r="ED71" i="24"/>
  <c r="DV70" i="24"/>
  <c r="ED77" i="24"/>
  <c r="DR77" i="24"/>
  <c r="ES77" i="24"/>
  <c r="EK77" i="24"/>
  <c r="EC77" i="24"/>
  <c r="DU77" i="24"/>
  <c r="EJ77" i="24"/>
  <c r="DX77" i="24"/>
  <c r="EN77" i="24"/>
  <c r="EB77" i="24"/>
  <c r="DP77" i="24"/>
  <c r="EQ77" i="24"/>
  <c r="EM77" i="24"/>
  <c r="EI77" i="24"/>
  <c r="EE77" i="24"/>
  <c r="EA77" i="24"/>
  <c r="DW77" i="24"/>
  <c r="DS77" i="24"/>
  <c r="DO77" i="24"/>
  <c r="EP77" i="24"/>
  <c r="EL77" i="24"/>
  <c r="EH77" i="24"/>
  <c r="DZ77" i="24"/>
  <c r="DV77" i="24"/>
  <c r="DN77" i="24"/>
  <c r="EO77" i="24"/>
  <c r="EG77" i="24"/>
  <c r="DY77" i="24"/>
  <c r="DQ77" i="24"/>
  <c r="ER77" i="24"/>
  <c r="EF77" i="24"/>
  <c r="DT77" i="24"/>
  <c r="FV77" i="24"/>
  <c r="FJ77" i="24"/>
  <c r="FB77" i="24"/>
  <c r="FY77" i="24"/>
  <c r="FQ77" i="24"/>
  <c r="FI77" i="24"/>
  <c r="EW77" i="24"/>
  <c r="FT77" i="24"/>
  <c r="FH77" i="24"/>
  <c r="EV77" i="24"/>
  <c r="FX77" i="24"/>
  <c r="FL77" i="24"/>
  <c r="EZ77" i="24"/>
  <c r="FW77" i="24"/>
  <c r="FS77" i="24"/>
  <c r="FO77" i="24"/>
  <c r="FK77" i="24"/>
  <c r="FG77" i="24"/>
  <c r="FC77" i="24"/>
  <c r="EY77" i="24"/>
  <c r="EU77" i="24"/>
  <c r="FZ77" i="24"/>
  <c r="FR77" i="24"/>
  <c r="FN77" i="24"/>
  <c r="FF77" i="24"/>
  <c r="EX77" i="24"/>
  <c r="FU77" i="24"/>
  <c r="FM77" i="24"/>
  <c r="FE77" i="24"/>
  <c r="FA77" i="24"/>
  <c r="FP77" i="24"/>
  <c r="FD77" i="24"/>
  <c r="HF77" i="24"/>
  <c r="GX77" i="24"/>
  <c r="GP77" i="24"/>
  <c r="GH77" i="24"/>
  <c r="HA77" i="24"/>
  <c r="GS77" i="24"/>
  <c r="GK77" i="24"/>
  <c r="GC77" i="24"/>
  <c r="GV77" i="24"/>
  <c r="GF77" i="24"/>
  <c r="HD77" i="24"/>
  <c r="GR77" i="24"/>
  <c r="GJ77" i="24"/>
  <c r="HG77" i="24"/>
  <c r="HC77" i="24"/>
  <c r="GY77" i="24"/>
  <c r="GU77" i="24"/>
  <c r="GQ77" i="24"/>
  <c r="GM77" i="24"/>
  <c r="GI77" i="24"/>
  <c r="GE77" i="24"/>
  <c r="HB77" i="24"/>
  <c r="GT77" i="24"/>
  <c r="GL77" i="24"/>
  <c r="GD77" i="24"/>
  <c r="HE77" i="24"/>
  <c r="GW77" i="24"/>
  <c r="GO77" i="24"/>
  <c r="GG77" i="24"/>
  <c r="GZ77" i="24"/>
  <c r="GN77" i="24"/>
  <c r="GB77" i="24"/>
  <c r="HF78" i="24"/>
  <c r="HB78" i="24"/>
  <c r="GX78" i="24"/>
  <c r="GT78" i="24"/>
  <c r="GP78" i="24"/>
  <c r="GL78" i="24"/>
  <c r="GH78" i="24"/>
  <c r="GD78" i="24"/>
  <c r="HC78" i="24"/>
  <c r="GU78" i="24"/>
  <c r="GI78" i="24"/>
  <c r="HE78" i="24"/>
  <c r="HA78" i="24"/>
  <c r="GW78" i="24"/>
  <c r="GS78" i="24"/>
  <c r="GO78" i="24"/>
  <c r="GK78" i="24"/>
  <c r="GG78" i="24"/>
  <c r="GC78" i="24"/>
  <c r="GQ78" i="24"/>
  <c r="HD78" i="24"/>
  <c r="GZ78" i="24"/>
  <c r="GV78" i="24"/>
  <c r="GR78" i="24"/>
  <c r="GN78" i="24"/>
  <c r="GJ78" i="24"/>
  <c r="GF78" i="24"/>
  <c r="GB78" i="24"/>
  <c r="HG78" i="24"/>
  <c r="GY78" i="24"/>
  <c r="GM78" i="24"/>
  <c r="GE78" i="24"/>
  <c r="FZ78" i="24"/>
  <c r="FV78" i="24"/>
  <c r="FR78" i="24"/>
  <c r="FN78" i="24"/>
  <c r="FJ78" i="24"/>
  <c r="FF78" i="24"/>
  <c r="FB78" i="24"/>
  <c r="EX78" i="24"/>
  <c r="FO78" i="24"/>
  <c r="FC78" i="24"/>
  <c r="FY78" i="24"/>
  <c r="FU78" i="24"/>
  <c r="FQ78" i="24"/>
  <c r="FM78" i="24"/>
  <c r="FI78" i="24"/>
  <c r="FE78" i="24"/>
  <c r="FA78" i="24"/>
  <c r="EW78" i="24"/>
  <c r="FW78" i="24"/>
  <c r="FK78" i="24"/>
  <c r="EY78" i="24"/>
  <c r="FX78" i="24"/>
  <c r="FT78" i="24"/>
  <c r="FP78" i="24"/>
  <c r="FL78" i="24"/>
  <c r="FH78" i="24"/>
  <c r="FD78" i="24"/>
  <c r="EZ78" i="24"/>
  <c r="EV78" i="24"/>
  <c r="FS78" i="24"/>
  <c r="FG78" i="24"/>
  <c r="EU78" i="24"/>
  <c r="EP78" i="24"/>
  <c r="EL78" i="24"/>
  <c r="EH78" i="24"/>
  <c r="ED78" i="24"/>
  <c r="DZ78" i="24"/>
  <c r="DV78" i="24"/>
  <c r="DR78" i="24"/>
  <c r="DN78" i="24"/>
  <c r="EQ78" i="24"/>
  <c r="EE78" i="24"/>
  <c r="DS78" i="24"/>
  <c r="ES78" i="24"/>
  <c r="EO78" i="24"/>
  <c r="EK78" i="24"/>
  <c r="EG78" i="24"/>
  <c r="EC78" i="24"/>
  <c r="DY78" i="24"/>
  <c r="DU78" i="24"/>
  <c r="DQ78" i="24"/>
  <c r="EM78" i="24"/>
  <c r="EA78" i="24"/>
  <c r="DO78" i="24"/>
  <c r="ER78" i="24"/>
  <c r="EN78" i="24"/>
  <c r="EJ78" i="24"/>
  <c r="EF78" i="24"/>
  <c r="EB78" i="24"/>
  <c r="DX78" i="24"/>
  <c r="DT78" i="24"/>
  <c r="DP78" i="24"/>
  <c r="EI78" i="24"/>
  <c r="DW78" i="24"/>
  <c r="HF80" i="24"/>
  <c r="HB80" i="24"/>
  <c r="GX80" i="24"/>
  <c r="GT80" i="24"/>
  <c r="GP80" i="24"/>
  <c r="GL80" i="24"/>
  <c r="GH80" i="24"/>
  <c r="GD80" i="24"/>
  <c r="HE79" i="24"/>
  <c r="HA79" i="24"/>
  <c r="GW79" i="24"/>
  <c r="GS79" i="24"/>
  <c r="GO79" i="24"/>
  <c r="GK79" i="24"/>
  <c r="GG79" i="24"/>
  <c r="GC79" i="24"/>
  <c r="HG80" i="24"/>
  <c r="GU80" i="24"/>
  <c r="GI80" i="24"/>
  <c r="HF79" i="24"/>
  <c r="GX79" i="24"/>
  <c r="GP79" i="24"/>
  <c r="GD79" i="24"/>
  <c r="HE80" i="24"/>
  <c r="HA80" i="24"/>
  <c r="GW80" i="24"/>
  <c r="GS80" i="24"/>
  <c r="GO80" i="24"/>
  <c r="GK80" i="24"/>
  <c r="GG80" i="24"/>
  <c r="GC80" i="24"/>
  <c r="HD79" i="24"/>
  <c r="GZ79" i="24"/>
  <c r="GV79" i="24"/>
  <c r="GR79" i="24"/>
  <c r="GN79" i="24"/>
  <c r="GJ79" i="24"/>
  <c r="GF79" i="24"/>
  <c r="GB79" i="24"/>
  <c r="GY80" i="24"/>
  <c r="GM80" i="24"/>
  <c r="GH79" i="24"/>
  <c r="HD80" i="24"/>
  <c r="GZ80" i="24"/>
  <c r="GV80" i="24"/>
  <c r="GR80" i="24"/>
  <c r="GN80" i="24"/>
  <c r="GJ80" i="24"/>
  <c r="GF80" i="24"/>
  <c r="GB80" i="24"/>
  <c r="HG79" i="24"/>
  <c r="HC79" i="24"/>
  <c r="GY79" i="24"/>
  <c r="GU79" i="24"/>
  <c r="GQ79" i="24"/>
  <c r="GM79" i="24"/>
  <c r="GI79" i="24"/>
  <c r="GE79" i="24"/>
  <c r="HC80" i="24"/>
  <c r="GQ80" i="24"/>
  <c r="GE80" i="24"/>
  <c r="HB79" i="24"/>
  <c r="GT79" i="24"/>
  <c r="GL79" i="24"/>
  <c r="FZ80" i="24"/>
  <c r="FV80" i="24"/>
  <c r="FR80" i="24"/>
  <c r="FN80" i="24"/>
  <c r="FJ80" i="24"/>
  <c r="FF80" i="24"/>
  <c r="FB80" i="24"/>
  <c r="EX80" i="24"/>
  <c r="FY79" i="24"/>
  <c r="FU79" i="24"/>
  <c r="FQ79" i="24"/>
  <c r="FM79" i="24"/>
  <c r="FI79" i="24"/>
  <c r="FE79" i="24"/>
  <c r="FA79" i="24"/>
  <c r="EW79" i="24"/>
  <c r="FW80" i="24"/>
  <c r="FO80" i="24"/>
  <c r="FC80" i="24"/>
  <c r="FR79" i="24"/>
  <c r="FF79" i="24"/>
  <c r="FY80" i="24"/>
  <c r="FU80" i="24"/>
  <c r="FQ80" i="24"/>
  <c r="FM80" i="24"/>
  <c r="FI80" i="24"/>
  <c r="FE80" i="24"/>
  <c r="FA80" i="24"/>
  <c r="EW80" i="24"/>
  <c r="FX79" i="24"/>
  <c r="FT79" i="24"/>
  <c r="FP79" i="24"/>
  <c r="FL79" i="24"/>
  <c r="FH79" i="24"/>
  <c r="FD79" i="24"/>
  <c r="EZ79" i="24"/>
  <c r="EV79" i="24"/>
  <c r="FK80" i="24"/>
  <c r="EY80" i="24"/>
  <c r="FV79" i="24"/>
  <c r="FJ79" i="24"/>
  <c r="EX79" i="24"/>
  <c r="FX80" i="24"/>
  <c r="FT80" i="24"/>
  <c r="FP80" i="24"/>
  <c r="FL80" i="24"/>
  <c r="FH80" i="24"/>
  <c r="FD80" i="24"/>
  <c r="EZ80" i="24"/>
  <c r="EV80" i="24"/>
  <c r="FW79" i="24"/>
  <c r="FS79" i="24"/>
  <c r="FO79" i="24"/>
  <c r="FK79" i="24"/>
  <c r="FG79" i="24"/>
  <c r="FC79" i="24"/>
  <c r="EY79" i="24"/>
  <c r="EU79" i="24"/>
  <c r="FS80" i="24"/>
  <c r="FG80" i="24"/>
  <c r="EU80" i="24"/>
  <c r="FZ79" i="24"/>
  <c r="FN79" i="24"/>
  <c r="FB79" i="24"/>
  <c r="EP80" i="24"/>
  <c r="EL80" i="24"/>
  <c r="EH80" i="24"/>
  <c r="ED80" i="24"/>
  <c r="DZ80" i="24"/>
  <c r="DV80" i="24"/>
  <c r="DR80" i="24"/>
  <c r="DN80" i="24"/>
  <c r="ES79" i="24"/>
  <c r="EO79" i="24"/>
  <c r="EK79" i="24"/>
  <c r="EG79" i="24"/>
  <c r="EC79" i="24"/>
  <c r="DY79" i="24"/>
  <c r="DU79" i="24"/>
  <c r="DQ79" i="24"/>
  <c r="EQ80" i="24"/>
  <c r="EE80" i="24"/>
  <c r="DS80" i="24"/>
  <c r="DZ79" i="24"/>
  <c r="DN79" i="24"/>
  <c r="ES80" i="24"/>
  <c r="EO80" i="24"/>
  <c r="EK80" i="24"/>
  <c r="EG80" i="24"/>
  <c r="EC80" i="24"/>
  <c r="DY80" i="24"/>
  <c r="DU80" i="24"/>
  <c r="DQ80" i="24"/>
  <c r="ER79" i="24"/>
  <c r="EN79" i="24"/>
  <c r="EJ79" i="24"/>
  <c r="EF79" i="24"/>
  <c r="EB79" i="24"/>
  <c r="DX79" i="24"/>
  <c r="DT79" i="24"/>
  <c r="DP79" i="24"/>
  <c r="EM80" i="24"/>
  <c r="EA80" i="24"/>
  <c r="DO80" i="24"/>
  <c r="EL79" i="24"/>
  <c r="ED79" i="24"/>
  <c r="DR79" i="24"/>
  <c r="ER80" i="24"/>
  <c r="EN80" i="24"/>
  <c r="EJ80" i="24"/>
  <c r="EF80" i="24"/>
  <c r="EB80" i="24"/>
  <c r="DX80" i="24"/>
  <c r="DT80" i="24"/>
  <c r="DP80" i="24"/>
  <c r="EQ79" i="24"/>
  <c r="EM79" i="24"/>
  <c r="EI79" i="24"/>
  <c r="EE79" i="24"/>
  <c r="EA79" i="24"/>
  <c r="DW79" i="24"/>
  <c r="DS79" i="24"/>
  <c r="DO79" i="24"/>
  <c r="EI80" i="24"/>
  <c r="DW80" i="24"/>
  <c r="EP79" i="24"/>
  <c r="EH79" i="24"/>
  <c r="DV79" i="24"/>
  <c r="FZ82" i="24"/>
  <c r="FV82" i="24"/>
  <c r="FR82" i="24"/>
  <c r="FN82" i="24"/>
  <c r="FJ82" i="24"/>
  <c r="FF82" i="24"/>
  <c r="FB82" i="24"/>
  <c r="EX82" i="24"/>
  <c r="FY81" i="24"/>
  <c r="FU81" i="24"/>
  <c r="FQ81" i="24"/>
  <c r="FM81" i="24"/>
  <c r="FI81" i="24"/>
  <c r="FE81" i="24"/>
  <c r="FA81" i="24"/>
  <c r="EW81" i="24"/>
  <c r="FK82" i="24"/>
  <c r="EY82" i="24"/>
  <c r="FV81" i="24"/>
  <c r="FN81" i="24"/>
  <c r="FB81" i="24"/>
  <c r="FY82" i="24"/>
  <c r="FU82" i="24"/>
  <c r="FQ82" i="24"/>
  <c r="FM82" i="24"/>
  <c r="FI82" i="24"/>
  <c r="FE82" i="24"/>
  <c r="FA82" i="24"/>
  <c r="EW82" i="24"/>
  <c r="FX81" i="24"/>
  <c r="FT81" i="24"/>
  <c r="FP81" i="24"/>
  <c r="FL81" i="24"/>
  <c r="FH81" i="24"/>
  <c r="FD81" i="24"/>
  <c r="EZ81" i="24"/>
  <c r="EV81" i="24"/>
  <c r="FS82" i="24"/>
  <c r="FG82" i="24"/>
  <c r="EU82" i="24"/>
  <c r="FZ81" i="24"/>
  <c r="FJ81" i="24"/>
  <c r="EX81" i="24"/>
  <c r="FX82" i="24"/>
  <c r="FT82" i="24"/>
  <c r="FP82" i="24"/>
  <c r="FL82" i="24"/>
  <c r="FH82" i="24"/>
  <c r="FD82" i="24"/>
  <c r="EZ82" i="24"/>
  <c r="EV82" i="24"/>
  <c r="FW81" i="24"/>
  <c r="FS81" i="24"/>
  <c r="FO81" i="24"/>
  <c r="FK81" i="24"/>
  <c r="FG81" i="24"/>
  <c r="FC81" i="24"/>
  <c r="EY81" i="24"/>
  <c r="EU81" i="24"/>
  <c r="FW82" i="24"/>
  <c r="FO82" i="24"/>
  <c r="FC82" i="24"/>
  <c r="FR81" i="24"/>
  <c r="FF81" i="24"/>
  <c r="HF82" i="24"/>
  <c r="HB82" i="24"/>
  <c r="GX82" i="24"/>
  <c r="GT82" i="24"/>
  <c r="GP82" i="24"/>
  <c r="GL82" i="24"/>
  <c r="GH82" i="24"/>
  <c r="GD82" i="24"/>
  <c r="HE81" i="24"/>
  <c r="HA81" i="24"/>
  <c r="GW81" i="24"/>
  <c r="GS81" i="24"/>
  <c r="GO81" i="24"/>
  <c r="GK81" i="24"/>
  <c r="GG81" i="24"/>
  <c r="GC81" i="24"/>
  <c r="GU82" i="24"/>
  <c r="GI82" i="24"/>
  <c r="HF81" i="24"/>
  <c r="HB81" i="24"/>
  <c r="GT81" i="24"/>
  <c r="GH81" i="24"/>
  <c r="HE82" i="24"/>
  <c r="HA82" i="24"/>
  <c r="GW82" i="24"/>
  <c r="GS82" i="24"/>
  <c r="GO82" i="24"/>
  <c r="GK82" i="24"/>
  <c r="GG82" i="24"/>
  <c r="GC82" i="24"/>
  <c r="HD81" i="24"/>
  <c r="GZ81" i="24"/>
  <c r="GV81" i="24"/>
  <c r="GR81" i="24"/>
  <c r="GN81" i="24"/>
  <c r="GJ81" i="24"/>
  <c r="GF81" i="24"/>
  <c r="GB81" i="24"/>
  <c r="HG82" i="24"/>
  <c r="GY82" i="24"/>
  <c r="GQ82" i="24"/>
  <c r="GE82" i="24"/>
  <c r="GL81" i="24"/>
  <c r="HD82" i="24"/>
  <c r="GZ82" i="24"/>
  <c r="GV82" i="24"/>
  <c r="GR82" i="24"/>
  <c r="GN82" i="24"/>
  <c r="GJ82" i="24"/>
  <c r="GF82" i="24"/>
  <c r="GB82" i="24"/>
  <c r="HG81" i="24"/>
  <c r="HC81" i="24"/>
  <c r="GY81" i="24"/>
  <c r="GU81" i="24"/>
  <c r="GQ81" i="24"/>
  <c r="GM81" i="24"/>
  <c r="GI81" i="24"/>
  <c r="GE81" i="24"/>
  <c r="HC82" i="24"/>
  <c r="GM82" i="24"/>
  <c r="GX81" i="24"/>
  <c r="GP81" i="24"/>
  <c r="GD81" i="24"/>
  <c r="EP82" i="24"/>
  <c r="EL82" i="24"/>
  <c r="EH82" i="24"/>
  <c r="ED82" i="24"/>
  <c r="DZ82" i="24"/>
  <c r="DV82" i="24"/>
  <c r="DR82" i="24"/>
  <c r="DN82" i="24"/>
  <c r="ES81" i="24"/>
  <c r="EO81" i="24"/>
  <c r="EK81" i="24"/>
  <c r="EG81" i="24"/>
  <c r="EC81" i="24"/>
  <c r="DY81" i="24"/>
  <c r="DU81" i="24"/>
  <c r="DQ81" i="24"/>
  <c r="EI82" i="24"/>
  <c r="DS82" i="24"/>
  <c r="EP81" i="24"/>
  <c r="EH81" i="24"/>
  <c r="DV81" i="24"/>
  <c r="ES82" i="24"/>
  <c r="EO82" i="24"/>
  <c r="EK82" i="24"/>
  <c r="EG82" i="24"/>
  <c r="EC82" i="24"/>
  <c r="DY82" i="24"/>
  <c r="DU82" i="24"/>
  <c r="DQ82" i="24"/>
  <c r="ER81" i="24"/>
  <c r="EN81" i="24"/>
  <c r="EJ81" i="24"/>
  <c r="EF81" i="24"/>
  <c r="EB81" i="24"/>
  <c r="DX81" i="24"/>
  <c r="DT81" i="24"/>
  <c r="DP81" i="24"/>
  <c r="EM82" i="24"/>
  <c r="EA82" i="24"/>
  <c r="DO82" i="24"/>
  <c r="EL81" i="24"/>
  <c r="DZ81" i="24"/>
  <c r="DR81" i="24"/>
  <c r="ER82" i="24"/>
  <c r="EN82" i="24"/>
  <c r="EJ82" i="24"/>
  <c r="EF82" i="24"/>
  <c r="EB82" i="24"/>
  <c r="DX82" i="24"/>
  <c r="DT82" i="24"/>
  <c r="DP82" i="24"/>
  <c r="EQ81" i="24"/>
  <c r="EM81" i="24"/>
  <c r="EI81" i="24"/>
  <c r="EE81" i="24"/>
  <c r="EA81" i="24"/>
  <c r="DW81" i="24"/>
  <c r="DS81" i="24"/>
  <c r="DO81" i="24"/>
  <c r="EQ82" i="24"/>
  <c r="EE82" i="24"/>
  <c r="DW82" i="24"/>
  <c r="ED81" i="24"/>
  <c r="DN81" i="24"/>
  <c r="FZ89" i="24"/>
  <c r="FV89" i="24"/>
  <c r="FR89" i="24"/>
  <c r="FN89" i="24"/>
  <c r="FJ89" i="24"/>
  <c r="FF89" i="24"/>
  <c r="FB89" i="24"/>
  <c r="EX89" i="24"/>
  <c r="FY89" i="24"/>
  <c r="FU89" i="24"/>
  <c r="FQ89" i="24"/>
  <c r="FM89" i="24"/>
  <c r="FI89" i="24"/>
  <c r="FE89" i="24"/>
  <c r="FA89" i="24"/>
  <c r="EW89" i="24"/>
  <c r="FX88" i="24"/>
  <c r="FT88" i="24"/>
  <c r="FP88" i="24"/>
  <c r="FL88" i="24"/>
  <c r="FH88" i="24"/>
  <c r="FD88" i="24"/>
  <c r="EZ88" i="24"/>
  <c r="EV88" i="24"/>
  <c r="FW87" i="24"/>
  <c r="FS87" i="24"/>
  <c r="FO87" i="24"/>
  <c r="FK87" i="24"/>
  <c r="FG87" i="24"/>
  <c r="FC87" i="24"/>
  <c r="EY87" i="24"/>
  <c r="EU87" i="24"/>
  <c r="FS89" i="24"/>
  <c r="FK89" i="24"/>
  <c r="FC89" i="24"/>
  <c r="EU89" i="24"/>
  <c r="FZ88" i="24"/>
  <c r="FU88" i="24"/>
  <c r="FO88" i="24"/>
  <c r="FJ88" i="24"/>
  <c r="FE88" i="24"/>
  <c r="EY88" i="24"/>
  <c r="FX87" i="24"/>
  <c r="FR87" i="24"/>
  <c r="FM87" i="24"/>
  <c r="FH87" i="24"/>
  <c r="FB87" i="24"/>
  <c r="EW87" i="24"/>
  <c r="FZ86" i="24"/>
  <c r="FV86" i="24"/>
  <c r="FR86" i="24"/>
  <c r="FN86" i="24"/>
  <c r="FJ86" i="24"/>
  <c r="FF86" i="24"/>
  <c r="FB86" i="24"/>
  <c r="EX86" i="24"/>
  <c r="FY85" i="24"/>
  <c r="FU85" i="24"/>
  <c r="FQ85" i="24"/>
  <c r="FX89" i="24"/>
  <c r="FP89" i="24"/>
  <c r="FH89" i="24"/>
  <c r="EZ89" i="24"/>
  <c r="FY88" i="24"/>
  <c r="FS88" i="24"/>
  <c r="FN88" i="24"/>
  <c r="FI88" i="24"/>
  <c r="FC88" i="24"/>
  <c r="EX88" i="24"/>
  <c r="FV87" i="24"/>
  <c r="FQ87" i="24"/>
  <c r="FL87" i="24"/>
  <c r="FF87" i="24"/>
  <c r="FA87" i="24"/>
  <c r="EV87" i="24"/>
  <c r="FY86" i="24"/>
  <c r="FU86" i="24"/>
  <c r="FQ86" i="24"/>
  <c r="FM86" i="24"/>
  <c r="FI86" i="24"/>
  <c r="FE86" i="24"/>
  <c r="FA86" i="24"/>
  <c r="EW86" i="24"/>
  <c r="FL89" i="24"/>
  <c r="EV89" i="24"/>
  <c r="FW88" i="24"/>
  <c r="FM88" i="24"/>
  <c r="FB88" i="24"/>
  <c r="FU87" i="24"/>
  <c r="FJ87" i="24"/>
  <c r="EZ87" i="24"/>
  <c r="FW86" i="24"/>
  <c r="FO86" i="24"/>
  <c r="FG86" i="24"/>
  <c r="EY86" i="24"/>
  <c r="FX85" i="24"/>
  <c r="FS85" i="24"/>
  <c r="FN85" i="24"/>
  <c r="FJ85" i="24"/>
  <c r="FF85" i="24"/>
  <c r="FB85" i="24"/>
  <c r="EX85" i="24"/>
  <c r="FY84" i="24"/>
  <c r="FU84" i="24"/>
  <c r="FQ84" i="24"/>
  <c r="FM84" i="24"/>
  <c r="FI84" i="24"/>
  <c r="FE84" i="24"/>
  <c r="FA84" i="24"/>
  <c r="EW84" i="24"/>
  <c r="FW89" i="24"/>
  <c r="FG89" i="24"/>
  <c r="FV88" i="24"/>
  <c r="FK88" i="24"/>
  <c r="FA88" i="24"/>
  <c r="FT87" i="24"/>
  <c r="FI87" i="24"/>
  <c r="EX87" i="24"/>
  <c r="FT86" i="24"/>
  <c r="FL86" i="24"/>
  <c r="FD86" i="24"/>
  <c r="EV86" i="24"/>
  <c r="FW85" i="24"/>
  <c r="FR85" i="24"/>
  <c r="FM85" i="24"/>
  <c r="FI85" i="24"/>
  <c r="FE85" i="24"/>
  <c r="FA85" i="24"/>
  <c r="EW85" i="24"/>
  <c r="FX84" i="24"/>
  <c r="FT84" i="24"/>
  <c r="FP84" i="24"/>
  <c r="FL84" i="24"/>
  <c r="FH84" i="24"/>
  <c r="FD84" i="24"/>
  <c r="EZ84" i="24"/>
  <c r="EV84" i="24"/>
  <c r="FT89" i="24"/>
  <c r="FF88" i="24"/>
  <c r="FZ87" i="24"/>
  <c r="FE87" i="24"/>
  <c r="FP86" i="24"/>
  <c r="EZ86" i="24"/>
  <c r="FZ85" i="24"/>
  <c r="FO85" i="24"/>
  <c r="FG85" i="24"/>
  <c r="EY85" i="24"/>
  <c r="FV84" i="24"/>
  <c r="FN84" i="24"/>
  <c r="FF84" i="24"/>
  <c r="EX84" i="24"/>
  <c r="FZ83" i="24"/>
  <c r="FV83" i="24"/>
  <c r="FR83" i="24"/>
  <c r="FN83" i="24"/>
  <c r="FJ83" i="24"/>
  <c r="FF83" i="24"/>
  <c r="FB83" i="24"/>
  <c r="EX83" i="24"/>
  <c r="FH85" i="24"/>
  <c r="FW84" i="24"/>
  <c r="FG84" i="24"/>
  <c r="FO83" i="24"/>
  <c r="EY83" i="24"/>
  <c r="FO89" i="24"/>
  <c r="FR88" i="24"/>
  <c r="EW88" i="24"/>
  <c r="FY87" i="24"/>
  <c r="FD87" i="24"/>
  <c r="FK86" i="24"/>
  <c r="EU86" i="24"/>
  <c r="FV85" i="24"/>
  <c r="FL85" i="24"/>
  <c r="FD85" i="24"/>
  <c r="EV85" i="24"/>
  <c r="FS84" i="24"/>
  <c r="FK84" i="24"/>
  <c r="FC84" i="24"/>
  <c r="EU84" i="24"/>
  <c r="FY83" i="24"/>
  <c r="FU83" i="24"/>
  <c r="FQ83" i="24"/>
  <c r="FM83" i="24"/>
  <c r="FI83" i="24"/>
  <c r="FE83" i="24"/>
  <c r="FA83" i="24"/>
  <c r="EW83" i="24"/>
  <c r="EY89" i="24"/>
  <c r="FN87" i="24"/>
  <c r="FS86" i="24"/>
  <c r="FP85" i="24"/>
  <c r="FO84" i="24"/>
  <c r="EY84" i="24"/>
  <c r="FW83" i="24"/>
  <c r="FK83" i="24"/>
  <c r="FC83" i="24"/>
  <c r="FD89" i="24"/>
  <c r="FQ88" i="24"/>
  <c r="EU88" i="24"/>
  <c r="FP87" i="24"/>
  <c r="FX86" i="24"/>
  <c r="FH86" i="24"/>
  <c r="FT85" i="24"/>
  <c r="FK85" i="24"/>
  <c r="FC85" i="24"/>
  <c r="EU85" i="24"/>
  <c r="FZ84" i="24"/>
  <c r="FR84" i="24"/>
  <c r="FJ84" i="24"/>
  <c r="FB84" i="24"/>
  <c r="FX83" i="24"/>
  <c r="FT83" i="24"/>
  <c r="FP83" i="24"/>
  <c r="FL83" i="24"/>
  <c r="FH83" i="24"/>
  <c r="FD83" i="24"/>
  <c r="EZ83" i="24"/>
  <c r="EV83" i="24"/>
  <c r="FG88" i="24"/>
  <c r="FC86" i="24"/>
  <c r="EZ85" i="24"/>
  <c r="FS83" i="24"/>
  <c r="FG83" i="24"/>
  <c r="EU83" i="24"/>
  <c r="HF89" i="24"/>
  <c r="HB89" i="24"/>
  <c r="GX89" i="24"/>
  <c r="GT89" i="24"/>
  <c r="GP89" i="24"/>
  <c r="GL89" i="24"/>
  <c r="GH89" i="24"/>
  <c r="GD89" i="24"/>
  <c r="HE89" i="24"/>
  <c r="HA89" i="24"/>
  <c r="GW89" i="24"/>
  <c r="GS89" i="24"/>
  <c r="GO89" i="24"/>
  <c r="GK89" i="24"/>
  <c r="GG89" i="24"/>
  <c r="GC89" i="24"/>
  <c r="HD88" i="24"/>
  <c r="GZ88" i="24"/>
  <c r="GV88" i="24"/>
  <c r="GR88" i="24"/>
  <c r="GN88" i="24"/>
  <c r="GJ88" i="24"/>
  <c r="GF88" i="24"/>
  <c r="GB88" i="24"/>
  <c r="HG87" i="24"/>
  <c r="HC87" i="24"/>
  <c r="GY87" i="24"/>
  <c r="GU87" i="24"/>
  <c r="GQ87" i="24"/>
  <c r="GM87" i="24"/>
  <c r="GI87" i="24"/>
  <c r="GE87" i="24"/>
  <c r="HF86" i="24"/>
  <c r="HB86" i="24"/>
  <c r="GX86" i="24"/>
  <c r="GT86" i="24"/>
  <c r="GP86" i="24"/>
  <c r="GL86" i="24"/>
  <c r="GH86" i="24"/>
  <c r="GD86" i="24"/>
  <c r="HG89" i="24"/>
  <c r="GY89" i="24"/>
  <c r="GQ89" i="24"/>
  <c r="GI89" i="24"/>
  <c r="HF88" i="24"/>
  <c r="HA88" i="24"/>
  <c r="GU88" i="24"/>
  <c r="GP88" i="24"/>
  <c r="GK88" i="24"/>
  <c r="GE88" i="24"/>
  <c r="HD87" i="24"/>
  <c r="GX87" i="24"/>
  <c r="GS87" i="24"/>
  <c r="GN87" i="24"/>
  <c r="GH87" i="24"/>
  <c r="GC87" i="24"/>
  <c r="HE86" i="24"/>
  <c r="GZ86" i="24"/>
  <c r="GU86" i="24"/>
  <c r="GO86" i="24"/>
  <c r="GJ86" i="24"/>
  <c r="GE86" i="24"/>
  <c r="HE85" i="24"/>
  <c r="HA85" i="24"/>
  <c r="GW85" i="24"/>
  <c r="GS85" i="24"/>
  <c r="GO85" i="24"/>
  <c r="GK85" i="24"/>
  <c r="GG85" i="24"/>
  <c r="GC85" i="24"/>
  <c r="HD89" i="24"/>
  <c r="GV89" i="24"/>
  <c r="GN89" i="24"/>
  <c r="GF89" i="24"/>
  <c r="HE88" i="24"/>
  <c r="GY88" i="24"/>
  <c r="GT88" i="24"/>
  <c r="GO88" i="24"/>
  <c r="GI88" i="24"/>
  <c r="GD88" i="24"/>
  <c r="HB87" i="24"/>
  <c r="GW87" i="24"/>
  <c r="GR87" i="24"/>
  <c r="GL87" i="24"/>
  <c r="GG87" i="24"/>
  <c r="GB87" i="24"/>
  <c r="HD86" i="24"/>
  <c r="GY86" i="24"/>
  <c r="GS86" i="24"/>
  <c r="GN86" i="24"/>
  <c r="GI86" i="24"/>
  <c r="GC86" i="24"/>
  <c r="HD85" i="24"/>
  <c r="GZ85" i="24"/>
  <c r="GV85" i="24"/>
  <c r="GR85" i="24"/>
  <c r="GN85" i="24"/>
  <c r="GJ85" i="24"/>
  <c r="GF85" i="24"/>
  <c r="GR89" i="24"/>
  <c r="GB89" i="24"/>
  <c r="HC88" i="24"/>
  <c r="GS88" i="24"/>
  <c r="GH88" i="24"/>
  <c r="HA87" i="24"/>
  <c r="GP87" i="24"/>
  <c r="GF87" i="24"/>
  <c r="HA86" i="24"/>
  <c r="GQ86" i="24"/>
  <c r="GF86" i="24"/>
  <c r="HB85" i="24"/>
  <c r="GT85" i="24"/>
  <c r="GL85" i="24"/>
  <c r="GD85" i="24"/>
  <c r="HE84" i="24"/>
  <c r="HA84" i="24"/>
  <c r="GW84" i="24"/>
  <c r="GS84" i="24"/>
  <c r="GO84" i="24"/>
  <c r="GK84" i="24"/>
  <c r="GG84" i="24"/>
  <c r="GC84" i="24"/>
  <c r="HD83" i="24"/>
  <c r="HC89" i="24"/>
  <c r="GM89" i="24"/>
  <c r="HB88" i="24"/>
  <c r="GQ88" i="24"/>
  <c r="GG88" i="24"/>
  <c r="GZ87" i="24"/>
  <c r="GO87" i="24"/>
  <c r="GD87" i="24"/>
  <c r="GW86" i="24"/>
  <c r="GM86" i="24"/>
  <c r="GB86" i="24"/>
  <c r="HG85" i="24"/>
  <c r="GY85" i="24"/>
  <c r="GQ85" i="24"/>
  <c r="GI85" i="24"/>
  <c r="GB85" i="24"/>
  <c r="HD84" i="24"/>
  <c r="GZ84" i="24"/>
  <c r="GV84" i="24"/>
  <c r="GR84" i="24"/>
  <c r="GN84" i="24"/>
  <c r="GJ84" i="24"/>
  <c r="GF84" i="24"/>
  <c r="GB84" i="24"/>
  <c r="HG83" i="24"/>
  <c r="HC83" i="24"/>
  <c r="GZ89" i="24"/>
  <c r="GW88" i="24"/>
  <c r="GV87" i="24"/>
  <c r="HC86" i="24"/>
  <c r="GG86" i="24"/>
  <c r="HC85" i="24"/>
  <c r="GM85" i="24"/>
  <c r="HB84" i="24"/>
  <c r="GT84" i="24"/>
  <c r="GL84" i="24"/>
  <c r="GD84" i="24"/>
  <c r="HB83" i="24"/>
  <c r="GX83" i="24"/>
  <c r="GT83" i="24"/>
  <c r="GP83" i="24"/>
  <c r="GL83" i="24"/>
  <c r="GH83" i="24"/>
  <c r="GD83" i="24"/>
  <c r="GC88" i="24"/>
  <c r="GJ87" i="24"/>
  <c r="GK86" i="24"/>
  <c r="HF85" i="24"/>
  <c r="HC84" i="24"/>
  <c r="GM84" i="24"/>
  <c r="GU83" i="24"/>
  <c r="GM83" i="24"/>
  <c r="GU89" i="24"/>
  <c r="GM88" i="24"/>
  <c r="GT87" i="24"/>
  <c r="GV86" i="24"/>
  <c r="GX85" i="24"/>
  <c r="GH85" i="24"/>
  <c r="HG84" i="24"/>
  <c r="GY84" i="24"/>
  <c r="GQ84" i="24"/>
  <c r="GI84" i="24"/>
  <c r="HA83" i="24"/>
  <c r="GW83" i="24"/>
  <c r="GS83" i="24"/>
  <c r="GO83" i="24"/>
  <c r="GK83" i="24"/>
  <c r="GG83" i="24"/>
  <c r="GC83" i="24"/>
  <c r="GE89" i="24"/>
  <c r="GX88" i="24"/>
  <c r="GP85" i="24"/>
  <c r="GU84" i="24"/>
  <c r="GE84" i="24"/>
  <c r="HE83" i="24"/>
  <c r="GQ83" i="24"/>
  <c r="GE83" i="24"/>
  <c r="GJ89" i="24"/>
  <c r="HG88" i="24"/>
  <c r="GL88" i="24"/>
  <c r="HF87" i="24"/>
  <c r="GK87" i="24"/>
  <c r="GR86" i="24"/>
  <c r="GU85" i="24"/>
  <c r="GE85" i="24"/>
  <c r="HF84" i="24"/>
  <c r="GX84" i="24"/>
  <c r="GP84" i="24"/>
  <c r="GH84" i="24"/>
  <c r="HF83" i="24"/>
  <c r="GZ83" i="24"/>
  <c r="GV83" i="24"/>
  <c r="GR83" i="24"/>
  <c r="GN83" i="24"/>
  <c r="GJ83" i="24"/>
  <c r="GF83" i="24"/>
  <c r="GB83" i="24"/>
  <c r="HE87" i="24"/>
  <c r="HG86" i="24"/>
  <c r="GY83" i="24"/>
  <c r="GI83" i="24"/>
  <c r="EP89" i="24"/>
  <c r="EL89" i="24"/>
  <c r="EH89" i="24"/>
  <c r="ED89" i="24"/>
  <c r="DZ89" i="24"/>
  <c r="DV89" i="24"/>
  <c r="DR89" i="24"/>
  <c r="DN89" i="24"/>
  <c r="ES89" i="24"/>
  <c r="EO89" i="24"/>
  <c r="EK89" i="24"/>
  <c r="EG89" i="24"/>
  <c r="EC89" i="24"/>
  <c r="DY89" i="24"/>
  <c r="DU89" i="24"/>
  <c r="DQ89" i="24"/>
  <c r="ER88" i="24"/>
  <c r="EN88" i="24"/>
  <c r="EJ88" i="24"/>
  <c r="EF88" i="24"/>
  <c r="EB88" i="24"/>
  <c r="DX88" i="24"/>
  <c r="DT88" i="24"/>
  <c r="DP88" i="24"/>
  <c r="EQ87" i="24"/>
  <c r="EM87" i="24"/>
  <c r="EI87" i="24"/>
  <c r="EE87" i="24"/>
  <c r="EA87" i="24"/>
  <c r="DW87" i="24"/>
  <c r="DS87" i="24"/>
  <c r="DO87" i="24"/>
  <c r="EM89" i="24"/>
  <c r="EE89" i="24"/>
  <c r="DW89" i="24"/>
  <c r="DO89" i="24"/>
  <c r="EO88" i="24"/>
  <c r="EI88" i="24"/>
  <c r="ED88" i="24"/>
  <c r="DY88" i="24"/>
  <c r="DS88" i="24"/>
  <c r="DN88" i="24"/>
  <c r="ER87" i="24"/>
  <c r="EL87" i="24"/>
  <c r="EG87" i="24"/>
  <c r="EB87" i="24"/>
  <c r="DV87" i="24"/>
  <c r="DQ87" i="24"/>
  <c r="EP86" i="24"/>
  <c r="EL86" i="24"/>
  <c r="EH86" i="24"/>
  <c r="ED86" i="24"/>
  <c r="DZ86" i="24"/>
  <c r="DV86" i="24"/>
  <c r="DR86" i="24"/>
  <c r="DN86" i="24"/>
  <c r="ER89" i="24"/>
  <c r="EJ89" i="24"/>
  <c r="EB89" i="24"/>
  <c r="DT89" i="24"/>
  <c r="ES88" i="24"/>
  <c r="EM88" i="24"/>
  <c r="EH88" i="24"/>
  <c r="EC88" i="24"/>
  <c r="DW88" i="24"/>
  <c r="DR88" i="24"/>
  <c r="EP87" i="24"/>
  <c r="EK87" i="24"/>
  <c r="EF87" i="24"/>
  <c r="DZ87" i="24"/>
  <c r="DU87" i="24"/>
  <c r="DP87" i="24"/>
  <c r="ES86" i="24"/>
  <c r="EO86" i="24"/>
  <c r="EK86" i="24"/>
  <c r="EG86" i="24"/>
  <c r="EC86" i="24"/>
  <c r="DY86" i="24"/>
  <c r="DU86" i="24"/>
  <c r="DQ86" i="24"/>
  <c r="EF89" i="24"/>
  <c r="DP89" i="24"/>
  <c r="EQ88" i="24"/>
  <c r="EG88" i="24"/>
  <c r="DV88" i="24"/>
  <c r="EO87" i="24"/>
  <c r="ED87" i="24"/>
  <c r="DT87" i="24"/>
  <c r="EQ86" i="24"/>
  <c r="EI86" i="24"/>
  <c r="EA86" i="24"/>
  <c r="DS86" i="24"/>
  <c r="EP85" i="24"/>
  <c r="EL85" i="24"/>
  <c r="EH85" i="24"/>
  <c r="ED85" i="24"/>
  <c r="DZ85" i="24"/>
  <c r="DV85" i="24"/>
  <c r="DR85" i="24"/>
  <c r="DN85" i="24"/>
  <c r="ES84" i="24"/>
  <c r="EO84" i="24"/>
  <c r="EK84" i="24"/>
  <c r="EG84" i="24"/>
  <c r="EC84" i="24"/>
  <c r="DY84" i="24"/>
  <c r="DU84" i="24"/>
  <c r="DQ84" i="24"/>
  <c r="EQ89" i="24"/>
  <c r="EA89" i="24"/>
  <c r="EP88" i="24"/>
  <c r="EE88" i="24"/>
  <c r="DU88" i="24"/>
  <c r="EN87" i="24"/>
  <c r="EC87" i="24"/>
  <c r="DR87" i="24"/>
  <c r="EN86" i="24"/>
  <c r="EF86" i="24"/>
  <c r="DX86" i="24"/>
  <c r="DP86" i="24"/>
  <c r="ES85" i="24"/>
  <c r="EO85" i="24"/>
  <c r="EK85" i="24"/>
  <c r="EG85" i="24"/>
  <c r="EC85" i="24"/>
  <c r="DY85" i="24"/>
  <c r="DU85" i="24"/>
  <c r="DQ85" i="24"/>
  <c r="ER84" i="24"/>
  <c r="EN84" i="24"/>
  <c r="EJ84" i="24"/>
  <c r="EF84" i="24"/>
  <c r="EB84" i="24"/>
  <c r="DX84" i="24"/>
  <c r="DT84" i="24"/>
  <c r="DP84" i="24"/>
  <c r="EN89" i="24"/>
  <c r="EK88" i="24"/>
  <c r="DO88" i="24"/>
  <c r="EJ87" i="24"/>
  <c r="DN87" i="24"/>
  <c r="EJ86" i="24"/>
  <c r="DT86" i="24"/>
  <c r="EQ85" i="24"/>
  <c r="EI85" i="24"/>
  <c r="EA85" i="24"/>
  <c r="DS85" i="24"/>
  <c r="EP84" i="24"/>
  <c r="EH84" i="24"/>
  <c r="DZ84" i="24"/>
  <c r="DR84" i="24"/>
  <c r="EP83" i="24"/>
  <c r="EL83" i="24"/>
  <c r="EH83" i="24"/>
  <c r="ED83" i="24"/>
  <c r="DZ83" i="24"/>
  <c r="DV83" i="24"/>
  <c r="DR83" i="24"/>
  <c r="DN83" i="24"/>
  <c r="DQ88" i="24"/>
  <c r="DX87" i="24"/>
  <c r="EM86" i="24"/>
  <c r="EJ85" i="24"/>
  <c r="EQ84" i="24"/>
  <c r="DS84" i="24"/>
  <c r="EM83" i="24"/>
  <c r="EA83" i="24"/>
  <c r="DO83" i="24"/>
  <c r="EI89" i="24"/>
  <c r="EA88" i="24"/>
  <c r="EH87" i="24"/>
  <c r="EE86" i="24"/>
  <c r="DO86" i="24"/>
  <c r="EN85" i="24"/>
  <c r="EF85" i="24"/>
  <c r="DX85" i="24"/>
  <c r="DP85" i="24"/>
  <c r="EM84" i="24"/>
  <c r="EE84" i="24"/>
  <c r="DW84" i="24"/>
  <c r="DO84" i="24"/>
  <c r="ES83" i="24"/>
  <c r="EO83" i="24"/>
  <c r="EK83" i="24"/>
  <c r="EG83" i="24"/>
  <c r="EC83" i="24"/>
  <c r="DY83" i="24"/>
  <c r="DU83" i="24"/>
  <c r="DQ83" i="24"/>
  <c r="EL88" i="24"/>
  <c r="DW86" i="24"/>
  <c r="ER85" i="24"/>
  <c r="DT85" i="24"/>
  <c r="EA84" i="24"/>
  <c r="EQ83" i="24"/>
  <c r="EE83" i="24"/>
  <c r="DS83" i="24"/>
  <c r="DX89" i="24"/>
  <c r="DZ88" i="24"/>
  <c r="DY87" i="24"/>
  <c r="ER86" i="24"/>
  <c r="EB86" i="24"/>
  <c r="EM85" i="24"/>
  <c r="EE85" i="24"/>
  <c r="DW85" i="24"/>
  <c r="DO85" i="24"/>
  <c r="EL84" i="24"/>
  <c r="ED84" i="24"/>
  <c r="DV84" i="24"/>
  <c r="DN84" i="24"/>
  <c r="ER83" i="24"/>
  <c r="EN83" i="24"/>
  <c r="EJ83" i="24"/>
  <c r="EF83" i="24"/>
  <c r="EB83" i="24"/>
  <c r="DX83" i="24"/>
  <c r="DT83" i="24"/>
  <c r="DP83" i="24"/>
  <c r="DS89" i="24"/>
  <c r="ES87" i="24"/>
  <c r="EB85" i="24"/>
  <c r="EI84" i="24"/>
  <c r="EI83" i="24"/>
  <c r="DW83" i="24"/>
  <c r="FZ94" i="24"/>
  <c r="FV94" i="24"/>
  <c r="FR94" i="24"/>
  <c r="FN94" i="24"/>
  <c r="FJ94" i="24"/>
  <c r="FF94" i="24"/>
  <c r="FB94" i="24"/>
  <c r="EX94" i="24"/>
  <c r="FY93" i="24"/>
  <c r="FU93" i="24"/>
  <c r="FQ93" i="24"/>
  <c r="FM93" i="24"/>
  <c r="FI93" i="24"/>
  <c r="FE93" i="24"/>
  <c r="FA93" i="24"/>
  <c r="EW93" i="24"/>
  <c r="FX92" i="24"/>
  <c r="FT92" i="24"/>
  <c r="FP92" i="24"/>
  <c r="FL92" i="24"/>
  <c r="FH92" i="24"/>
  <c r="FD92" i="24"/>
  <c r="EZ92" i="24"/>
  <c r="EV92" i="24"/>
  <c r="FY94" i="24"/>
  <c r="FU94" i="24"/>
  <c r="FQ94" i="24"/>
  <c r="FM94" i="24"/>
  <c r="FI94" i="24"/>
  <c r="FE94" i="24"/>
  <c r="FA94" i="24"/>
  <c r="EW94" i="24"/>
  <c r="FX93" i="24"/>
  <c r="FT93" i="24"/>
  <c r="FP93" i="24"/>
  <c r="FL93" i="24"/>
  <c r="FH93" i="24"/>
  <c r="FD93" i="24"/>
  <c r="EZ93" i="24"/>
  <c r="EV93" i="24"/>
  <c r="FW92" i="24"/>
  <c r="FS92" i="24"/>
  <c r="FO92" i="24"/>
  <c r="FK92" i="24"/>
  <c r="FG92" i="24"/>
  <c r="FC92" i="24"/>
  <c r="EY92" i="24"/>
  <c r="EU92" i="24"/>
  <c r="FX94" i="24"/>
  <c r="FT94" i="24"/>
  <c r="FP94" i="24"/>
  <c r="FL94" i="24"/>
  <c r="FH94" i="24"/>
  <c r="FD94" i="24"/>
  <c r="EZ94" i="24"/>
  <c r="EV94" i="24"/>
  <c r="FW93" i="24"/>
  <c r="FS93" i="24"/>
  <c r="FO93" i="24"/>
  <c r="FK93" i="24"/>
  <c r="FG93" i="24"/>
  <c r="FC93" i="24"/>
  <c r="EY93" i="24"/>
  <c r="EU93" i="24"/>
  <c r="FZ92" i="24"/>
  <c r="FV92" i="24"/>
  <c r="FR92" i="24"/>
  <c r="FN92" i="24"/>
  <c r="FJ92" i="24"/>
  <c r="FF92" i="24"/>
  <c r="FB92" i="24"/>
  <c r="EX92" i="24"/>
  <c r="FK94" i="24"/>
  <c r="EU94" i="24"/>
  <c r="FV93" i="24"/>
  <c r="FF93" i="24"/>
  <c r="FQ92" i="24"/>
  <c r="FA92" i="24"/>
  <c r="FX91" i="24"/>
  <c r="FT91" i="24"/>
  <c r="FP91" i="24"/>
  <c r="FL91" i="24"/>
  <c r="FH91" i="24"/>
  <c r="FD91" i="24"/>
  <c r="EZ91" i="24"/>
  <c r="EV91" i="24"/>
  <c r="FW90" i="24"/>
  <c r="FS90" i="24"/>
  <c r="FO90" i="24"/>
  <c r="FK90" i="24"/>
  <c r="FG90" i="24"/>
  <c r="FC90" i="24"/>
  <c r="EY90" i="24"/>
  <c r="EU90" i="24"/>
  <c r="FU92" i="24"/>
  <c r="FY91" i="24"/>
  <c r="FQ91" i="24"/>
  <c r="FE91" i="24"/>
  <c r="FT90" i="24"/>
  <c r="FH90" i="24"/>
  <c r="EV90" i="24"/>
  <c r="FW94" i="24"/>
  <c r="FG94" i="24"/>
  <c r="FR93" i="24"/>
  <c r="FB93" i="24"/>
  <c r="FM92" i="24"/>
  <c r="EW92" i="24"/>
  <c r="FW91" i="24"/>
  <c r="FS91" i="24"/>
  <c r="FO91" i="24"/>
  <c r="FK91" i="24"/>
  <c r="FG91" i="24"/>
  <c r="FC91" i="24"/>
  <c r="EY91" i="24"/>
  <c r="EU91" i="24"/>
  <c r="FZ90" i="24"/>
  <c r="FV90" i="24"/>
  <c r="FR90" i="24"/>
  <c r="FN90" i="24"/>
  <c r="FJ90" i="24"/>
  <c r="FF90" i="24"/>
  <c r="FB90" i="24"/>
  <c r="EX90" i="24"/>
  <c r="FZ93" i="24"/>
  <c r="FU91" i="24"/>
  <c r="FI91" i="24"/>
  <c r="FA91" i="24"/>
  <c r="FX90" i="24"/>
  <c r="FL90" i="24"/>
  <c r="EZ90" i="24"/>
  <c r="FS94" i="24"/>
  <c r="FC94" i="24"/>
  <c r="FN93" i="24"/>
  <c r="EX93" i="24"/>
  <c r="FY92" i="24"/>
  <c r="FI92" i="24"/>
  <c r="FZ91" i="24"/>
  <c r="FV91" i="24"/>
  <c r="FR91" i="24"/>
  <c r="FN91" i="24"/>
  <c r="FJ91" i="24"/>
  <c r="FF91" i="24"/>
  <c r="FB91" i="24"/>
  <c r="EX91" i="24"/>
  <c r="FY90" i="24"/>
  <c r="FU90" i="24"/>
  <c r="FQ90" i="24"/>
  <c r="FM90" i="24"/>
  <c r="FI90" i="24"/>
  <c r="FE90" i="24"/>
  <c r="FA90" i="24"/>
  <c r="EW90" i="24"/>
  <c r="FO94" i="24"/>
  <c r="EY94" i="24"/>
  <c r="FJ93" i="24"/>
  <c r="FE92" i="24"/>
  <c r="FM91" i="24"/>
  <c r="EW91" i="24"/>
  <c r="FP90" i="24"/>
  <c r="FD90" i="24"/>
  <c r="EP94" i="24"/>
  <c r="EL94" i="24"/>
  <c r="EH94" i="24"/>
  <c r="ED94" i="24"/>
  <c r="DZ94" i="24"/>
  <c r="DV94" i="24"/>
  <c r="DR94" i="24"/>
  <c r="DN94" i="24"/>
  <c r="ES93" i="24"/>
  <c r="EO93" i="24"/>
  <c r="EK93" i="24"/>
  <c r="EG93" i="24"/>
  <c r="EC93" i="24"/>
  <c r="DY93" i="24"/>
  <c r="DU93" i="24"/>
  <c r="DQ93" i="24"/>
  <c r="ER92" i="24"/>
  <c r="EN92" i="24"/>
  <c r="EJ92" i="24"/>
  <c r="EF92" i="24"/>
  <c r="EB92" i="24"/>
  <c r="DX92" i="24"/>
  <c r="DT92" i="24"/>
  <c r="DP92" i="24"/>
  <c r="ES94" i="24"/>
  <c r="EO94" i="24"/>
  <c r="EK94" i="24"/>
  <c r="EG94" i="24"/>
  <c r="EC94" i="24"/>
  <c r="DY94" i="24"/>
  <c r="DU94" i="24"/>
  <c r="DQ94" i="24"/>
  <c r="ER93" i="24"/>
  <c r="EN93" i="24"/>
  <c r="EJ93" i="24"/>
  <c r="EF93" i="24"/>
  <c r="EB93" i="24"/>
  <c r="DX93" i="24"/>
  <c r="DT93" i="24"/>
  <c r="DP93" i="24"/>
  <c r="EQ92" i="24"/>
  <c r="EM92" i="24"/>
  <c r="EI92" i="24"/>
  <c r="EE92" i="24"/>
  <c r="EA92" i="24"/>
  <c r="DW92" i="24"/>
  <c r="DS92" i="24"/>
  <c r="DO92" i="24"/>
  <c r="ER94" i="24"/>
  <c r="EN94" i="24"/>
  <c r="EJ94" i="24"/>
  <c r="EF94" i="24"/>
  <c r="EB94" i="24"/>
  <c r="DX94" i="24"/>
  <c r="DT94" i="24"/>
  <c r="DP94" i="24"/>
  <c r="EQ93" i="24"/>
  <c r="EM93" i="24"/>
  <c r="EI93" i="24"/>
  <c r="EE93" i="24"/>
  <c r="EA93" i="24"/>
  <c r="DW93" i="24"/>
  <c r="DS93" i="24"/>
  <c r="DO93" i="24"/>
  <c r="EP92" i="24"/>
  <c r="EL92" i="24"/>
  <c r="EH92" i="24"/>
  <c r="ED92" i="24"/>
  <c r="DZ92" i="24"/>
  <c r="DV92" i="24"/>
  <c r="DR92" i="24"/>
  <c r="DN92" i="24"/>
  <c r="EE94" i="24"/>
  <c r="DO94" i="24"/>
  <c r="EP93" i="24"/>
  <c r="DZ93" i="24"/>
  <c r="EK92" i="24"/>
  <c r="DU92" i="24"/>
  <c r="ER91" i="24"/>
  <c r="EN91" i="24"/>
  <c r="EJ91" i="24"/>
  <c r="EF91" i="24"/>
  <c r="EB91" i="24"/>
  <c r="DX91" i="24"/>
  <c r="DT91" i="24"/>
  <c r="DP91" i="24"/>
  <c r="EQ90" i="24"/>
  <c r="EM90" i="24"/>
  <c r="EI90" i="24"/>
  <c r="EE90" i="24"/>
  <c r="EA90" i="24"/>
  <c r="DW90" i="24"/>
  <c r="DS90" i="24"/>
  <c r="DO90" i="24"/>
  <c r="DY92" i="24"/>
  <c r="ES91" i="24"/>
  <c r="EG91" i="24"/>
  <c r="DU91" i="24"/>
  <c r="EF90" i="24"/>
  <c r="DT90" i="24"/>
  <c r="EQ94" i="24"/>
  <c r="EA94" i="24"/>
  <c r="EL93" i="24"/>
  <c r="DV93" i="24"/>
  <c r="EG92" i="24"/>
  <c r="DQ92" i="24"/>
  <c r="EQ91" i="24"/>
  <c r="EM91" i="24"/>
  <c r="EI91" i="24"/>
  <c r="EE91" i="24"/>
  <c r="EA91" i="24"/>
  <c r="DW91" i="24"/>
  <c r="DS91" i="24"/>
  <c r="DO91" i="24"/>
  <c r="EP90" i="24"/>
  <c r="EL90" i="24"/>
  <c r="EH90" i="24"/>
  <c r="ED90" i="24"/>
  <c r="DZ90" i="24"/>
  <c r="DV90" i="24"/>
  <c r="DR90" i="24"/>
  <c r="DN90" i="24"/>
  <c r="ED93" i="24"/>
  <c r="EO92" i="24"/>
  <c r="EO91" i="24"/>
  <c r="EC91" i="24"/>
  <c r="DQ91" i="24"/>
  <c r="EJ90" i="24"/>
  <c r="DX90" i="24"/>
  <c r="EM94" i="24"/>
  <c r="DW94" i="24"/>
  <c r="EH93" i="24"/>
  <c r="DR93" i="24"/>
  <c r="ES92" i="24"/>
  <c r="EC92" i="24"/>
  <c r="EP91" i="24"/>
  <c r="EL91" i="24"/>
  <c r="EH91" i="24"/>
  <c r="ED91" i="24"/>
  <c r="DZ91" i="24"/>
  <c r="DV91" i="24"/>
  <c r="DR91" i="24"/>
  <c r="DN91" i="24"/>
  <c r="ES90" i="24"/>
  <c r="EO90" i="24"/>
  <c r="EK90" i="24"/>
  <c r="EG90" i="24"/>
  <c r="EC90" i="24"/>
  <c r="DY90" i="24"/>
  <c r="DU90" i="24"/>
  <c r="DQ90" i="24"/>
  <c r="EI94" i="24"/>
  <c r="DS94" i="24"/>
  <c r="DN93" i="24"/>
  <c r="EK91" i="24"/>
  <c r="DY91" i="24"/>
  <c r="ER90" i="24"/>
  <c r="EN90" i="24"/>
  <c r="EB90" i="24"/>
  <c r="DP90" i="24"/>
  <c r="HF94" i="24"/>
  <c r="HB94" i="24"/>
  <c r="GX94" i="24"/>
  <c r="GT94" i="24"/>
  <c r="GP94" i="24"/>
  <c r="GL94" i="24"/>
  <c r="GH94" i="24"/>
  <c r="GD94" i="24"/>
  <c r="HE93" i="24"/>
  <c r="HA93" i="24"/>
  <c r="GW93" i="24"/>
  <c r="GS93" i="24"/>
  <c r="GO93" i="24"/>
  <c r="GK93" i="24"/>
  <c r="GG93" i="24"/>
  <c r="GC93" i="24"/>
  <c r="HD92" i="24"/>
  <c r="GZ92" i="24"/>
  <c r="GV92" i="24"/>
  <c r="GR92" i="24"/>
  <c r="GN92" i="24"/>
  <c r="GJ92" i="24"/>
  <c r="GF92" i="24"/>
  <c r="GB92" i="24"/>
  <c r="HG91" i="24"/>
  <c r="HC91" i="24"/>
  <c r="GY91" i="24"/>
  <c r="GU91" i="24"/>
  <c r="GQ91" i="24"/>
  <c r="GM91" i="24"/>
  <c r="GI91" i="24"/>
  <c r="GE91" i="24"/>
  <c r="HE94" i="24"/>
  <c r="HA94" i="24"/>
  <c r="GW94" i="24"/>
  <c r="GS94" i="24"/>
  <c r="GO94" i="24"/>
  <c r="GK94" i="24"/>
  <c r="GG94" i="24"/>
  <c r="GC94" i="24"/>
  <c r="HD93" i="24"/>
  <c r="GZ93" i="24"/>
  <c r="GV93" i="24"/>
  <c r="GR93" i="24"/>
  <c r="GN93" i="24"/>
  <c r="GJ93" i="24"/>
  <c r="GF93" i="24"/>
  <c r="GB93" i="24"/>
  <c r="HG92" i="24"/>
  <c r="HC92" i="24"/>
  <c r="GY92" i="24"/>
  <c r="GU92" i="24"/>
  <c r="GQ92" i="24"/>
  <c r="GM92" i="24"/>
  <c r="GI92" i="24"/>
  <c r="GE92" i="24"/>
  <c r="HF91" i="24"/>
  <c r="HB91" i="24"/>
  <c r="GX91" i="24"/>
  <c r="GT91" i="24"/>
  <c r="GP91" i="24"/>
  <c r="GL91" i="24"/>
  <c r="GH91" i="24"/>
  <c r="GD91" i="24"/>
  <c r="HD94" i="24"/>
  <c r="GZ94" i="24"/>
  <c r="GV94" i="24"/>
  <c r="GR94" i="24"/>
  <c r="GN94" i="24"/>
  <c r="GJ94" i="24"/>
  <c r="GF94" i="24"/>
  <c r="GB94" i="24"/>
  <c r="HG93" i="24"/>
  <c r="HC93" i="24"/>
  <c r="GY93" i="24"/>
  <c r="GU93" i="24"/>
  <c r="GQ93" i="24"/>
  <c r="GM93" i="24"/>
  <c r="GI93" i="24"/>
  <c r="GE93" i="24"/>
  <c r="HF92" i="24"/>
  <c r="HB92" i="24"/>
  <c r="GX92" i="24"/>
  <c r="GT92" i="24"/>
  <c r="GP92" i="24"/>
  <c r="GL92" i="24"/>
  <c r="GH92" i="24"/>
  <c r="GD92" i="24"/>
  <c r="HE91" i="24"/>
  <c r="HA91" i="24"/>
  <c r="GW91" i="24"/>
  <c r="GS91" i="24"/>
  <c r="GO91" i="24"/>
  <c r="GK91" i="24"/>
  <c r="GG91" i="24"/>
  <c r="GC91" i="24"/>
  <c r="HG94" i="24"/>
  <c r="GQ94" i="24"/>
  <c r="HB93" i="24"/>
  <c r="GL93" i="24"/>
  <c r="GW92" i="24"/>
  <c r="GG92" i="24"/>
  <c r="GR91" i="24"/>
  <c r="GB91" i="24"/>
  <c r="HG90" i="24"/>
  <c r="HC90" i="24"/>
  <c r="GY90" i="24"/>
  <c r="GU90" i="24"/>
  <c r="GQ90" i="24"/>
  <c r="GM90" i="24"/>
  <c r="GI90" i="24"/>
  <c r="GE90" i="24"/>
  <c r="GE94" i="24"/>
  <c r="HF93" i="24"/>
  <c r="GF91" i="24"/>
  <c r="HD90" i="24"/>
  <c r="GR90" i="24"/>
  <c r="GF90" i="24"/>
  <c r="HC94" i="24"/>
  <c r="GM94" i="24"/>
  <c r="GX93" i="24"/>
  <c r="GH93" i="24"/>
  <c r="GS92" i="24"/>
  <c r="GC92" i="24"/>
  <c r="HD91" i="24"/>
  <c r="GN91" i="24"/>
  <c r="HF90" i="24"/>
  <c r="HB90" i="24"/>
  <c r="GX90" i="24"/>
  <c r="GT90" i="24"/>
  <c r="GP90" i="24"/>
  <c r="GL90" i="24"/>
  <c r="GH90" i="24"/>
  <c r="GD90" i="24"/>
  <c r="GU94" i="24"/>
  <c r="GK92" i="24"/>
  <c r="GV91" i="24"/>
  <c r="GV90" i="24"/>
  <c r="GJ90" i="24"/>
  <c r="GY94" i="24"/>
  <c r="GI94" i="24"/>
  <c r="GT93" i="24"/>
  <c r="GD93" i="24"/>
  <c r="HE92" i="24"/>
  <c r="GO92" i="24"/>
  <c r="GZ91" i="24"/>
  <c r="GJ91" i="24"/>
  <c r="HE90" i="24"/>
  <c r="HA90" i="24"/>
  <c r="GW90" i="24"/>
  <c r="GS90" i="24"/>
  <c r="GO90" i="24"/>
  <c r="GK90" i="24"/>
  <c r="GG90" i="24"/>
  <c r="GC90" i="24"/>
  <c r="GP93" i="24"/>
  <c r="HA92" i="24"/>
  <c r="GZ90" i="24"/>
  <c r="GN90" i="24"/>
  <c r="GB90" i="24"/>
  <c r="FZ96" i="24"/>
  <c r="FV96" i="24"/>
  <c r="FR96" i="24"/>
  <c r="FN96" i="24"/>
  <c r="FJ96" i="24"/>
  <c r="FF96" i="24"/>
  <c r="FB96" i="24"/>
  <c r="EX96" i="24"/>
  <c r="FY95" i="24"/>
  <c r="FU95" i="24"/>
  <c r="FQ95" i="24"/>
  <c r="FM95" i="24"/>
  <c r="FI95" i="24"/>
  <c r="FE95" i="24"/>
  <c r="FA95" i="24"/>
  <c r="EW95" i="24"/>
  <c r="FT96" i="24"/>
  <c r="FL96" i="24"/>
  <c r="FD96" i="24"/>
  <c r="EV96" i="24"/>
  <c r="FS95" i="24"/>
  <c r="FK95" i="24"/>
  <c r="FC95" i="24"/>
  <c r="EU95" i="24"/>
  <c r="FY96" i="24"/>
  <c r="FU96" i="24"/>
  <c r="FQ96" i="24"/>
  <c r="FM96" i="24"/>
  <c r="FI96" i="24"/>
  <c r="FE96" i="24"/>
  <c r="FA96" i="24"/>
  <c r="EW96" i="24"/>
  <c r="FX95" i="24"/>
  <c r="FT95" i="24"/>
  <c r="FP95" i="24"/>
  <c r="FL95" i="24"/>
  <c r="FH95" i="24"/>
  <c r="FD95" i="24"/>
  <c r="EZ95" i="24"/>
  <c r="EV95" i="24"/>
  <c r="FX96" i="24"/>
  <c r="FP96" i="24"/>
  <c r="FH96" i="24"/>
  <c r="EZ96" i="24"/>
  <c r="FW95" i="24"/>
  <c r="FO95" i="24"/>
  <c r="FG95" i="24"/>
  <c r="EY95" i="24"/>
  <c r="FW96" i="24"/>
  <c r="FG96" i="24"/>
  <c r="FR95" i="24"/>
  <c r="FB95" i="24"/>
  <c r="FZ95" i="24"/>
  <c r="FK96" i="24"/>
  <c r="EU96" i="24"/>
  <c r="FF95" i="24"/>
  <c r="FS96" i="24"/>
  <c r="FC96" i="24"/>
  <c r="FN95" i="24"/>
  <c r="EX95" i="24"/>
  <c r="FO96" i="24"/>
  <c r="EY96" i="24"/>
  <c r="FJ95" i="24"/>
  <c r="FV95" i="24"/>
  <c r="HF96" i="24"/>
  <c r="HB96" i="24"/>
  <c r="GX96" i="24"/>
  <c r="GT96" i="24"/>
  <c r="GP96" i="24"/>
  <c r="GL96" i="24"/>
  <c r="GH96" i="24"/>
  <c r="GD96" i="24"/>
  <c r="HE95" i="24"/>
  <c r="HA95" i="24"/>
  <c r="GW95" i="24"/>
  <c r="GS95" i="24"/>
  <c r="GO95" i="24"/>
  <c r="GK95" i="24"/>
  <c r="GG95" i="24"/>
  <c r="GC95" i="24"/>
  <c r="GZ96" i="24"/>
  <c r="GR96" i="24"/>
  <c r="GJ96" i="24"/>
  <c r="GB96" i="24"/>
  <c r="HG95" i="24"/>
  <c r="GY95" i="24"/>
  <c r="GQ95" i="24"/>
  <c r="GI95" i="24"/>
  <c r="HC96" i="24"/>
  <c r="GQ96" i="24"/>
  <c r="GI96" i="24"/>
  <c r="HE96" i="24"/>
  <c r="HA96" i="24"/>
  <c r="GW96" i="24"/>
  <c r="GS96" i="24"/>
  <c r="GO96" i="24"/>
  <c r="GK96" i="24"/>
  <c r="GG96" i="24"/>
  <c r="GC96" i="24"/>
  <c r="HD95" i="24"/>
  <c r="GZ95" i="24"/>
  <c r="GV95" i="24"/>
  <c r="GR95" i="24"/>
  <c r="GN95" i="24"/>
  <c r="GJ95" i="24"/>
  <c r="GF95" i="24"/>
  <c r="GB95" i="24"/>
  <c r="HD96" i="24"/>
  <c r="GV96" i="24"/>
  <c r="GN96" i="24"/>
  <c r="GF96" i="24"/>
  <c r="HC95" i="24"/>
  <c r="GU95" i="24"/>
  <c r="GM95" i="24"/>
  <c r="GE95" i="24"/>
  <c r="HG96" i="24"/>
  <c r="GY96" i="24"/>
  <c r="GU96" i="24"/>
  <c r="GM96" i="24"/>
  <c r="GE96" i="24"/>
  <c r="GX95" i="24"/>
  <c r="GH95" i="24"/>
  <c r="HF95" i="24"/>
  <c r="GL95" i="24"/>
  <c r="GT95" i="24"/>
  <c r="GD95" i="24"/>
  <c r="GP95" i="24"/>
  <c r="HB95" i="24"/>
  <c r="EP96" i="24"/>
  <c r="EL96" i="24"/>
  <c r="EH96" i="24"/>
  <c r="ED96" i="24"/>
  <c r="DZ96" i="24"/>
  <c r="DV96" i="24"/>
  <c r="DR96" i="24"/>
  <c r="DN96" i="24"/>
  <c r="ES95" i="24"/>
  <c r="EO95" i="24"/>
  <c r="EK95" i="24"/>
  <c r="EG95" i="24"/>
  <c r="EC95" i="24"/>
  <c r="DY95" i="24"/>
  <c r="DU95" i="24"/>
  <c r="DQ95" i="24"/>
  <c r="EN96" i="24"/>
  <c r="EF96" i="24"/>
  <c r="DT96" i="24"/>
  <c r="EE95" i="24"/>
  <c r="DW95" i="24"/>
  <c r="ES96" i="24"/>
  <c r="EO96" i="24"/>
  <c r="EK96" i="24"/>
  <c r="EG96" i="24"/>
  <c r="EC96" i="24"/>
  <c r="DY96" i="24"/>
  <c r="DU96" i="24"/>
  <c r="DQ96" i="24"/>
  <c r="ER95" i="24"/>
  <c r="EN95" i="24"/>
  <c r="EJ95" i="24"/>
  <c r="EF95" i="24"/>
  <c r="EB95" i="24"/>
  <c r="DX95" i="24"/>
  <c r="DT95" i="24"/>
  <c r="DP95" i="24"/>
  <c r="ER96" i="24"/>
  <c r="EJ96" i="24"/>
  <c r="EB96" i="24"/>
  <c r="DX96" i="24"/>
  <c r="DP96" i="24"/>
  <c r="EQ95" i="24"/>
  <c r="EM95" i="24"/>
  <c r="EI95" i="24"/>
  <c r="EA95" i="24"/>
  <c r="DS95" i="24"/>
  <c r="DO95" i="24"/>
  <c r="EQ96" i="24"/>
  <c r="EA96" i="24"/>
  <c r="EL95" i="24"/>
  <c r="DV95" i="24"/>
  <c r="EE96" i="24"/>
  <c r="EP95" i="24"/>
  <c r="EM96" i="24"/>
  <c r="DW96" i="24"/>
  <c r="EH95" i="24"/>
  <c r="DR95" i="24"/>
  <c r="EI96" i="24"/>
  <c r="DS96" i="24"/>
  <c r="ED95" i="24"/>
  <c r="DN95" i="24"/>
  <c r="DO96" i="24"/>
  <c r="DZ95" i="24"/>
  <c r="FZ97" i="24"/>
  <c r="FV97" i="24"/>
  <c r="FR97" i="24"/>
  <c r="FN97" i="24"/>
  <c r="FJ97" i="24"/>
  <c r="FF97" i="24"/>
  <c r="FB97" i="24"/>
  <c r="EX97" i="24"/>
  <c r="FY97" i="24"/>
  <c r="FU97" i="24"/>
  <c r="FQ97" i="24"/>
  <c r="FM97" i="24"/>
  <c r="FI97" i="24"/>
  <c r="FE97" i="24"/>
  <c r="FA97" i="24"/>
  <c r="EW97" i="24"/>
  <c r="FX97" i="24"/>
  <c r="FT97" i="24"/>
  <c r="FP97" i="24"/>
  <c r="FL97" i="24"/>
  <c r="FH97" i="24"/>
  <c r="FD97" i="24"/>
  <c r="EZ97" i="24"/>
  <c r="EV97" i="24"/>
  <c r="FW97" i="24"/>
  <c r="FS97" i="24"/>
  <c r="FO97" i="24"/>
  <c r="FK97" i="24"/>
  <c r="FG97" i="24"/>
  <c r="FC97" i="24"/>
  <c r="EY97" i="24"/>
  <c r="EU97" i="24"/>
  <c r="HF97" i="24"/>
  <c r="HB97" i="24"/>
  <c r="GX97" i="24"/>
  <c r="GT97" i="24"/>
  <c r="GP97" i="24"/>
  <c r="GL97" i="24"/>
  <c r="GH97" i="24"/>
  <c r="GD97" i="24"/>
  <c r="HE97" i="24"/>
  <c r="HA97" i="24"/>
  <c r="GW97" i="24"/>
  <c r="GS97" i="24"/>
  <c r="GO97" i="24"/>
  <c r="GK97" i="24"/>
  <c r="GG97" i="24"/>
  <c r="GC97" i="24"/>
  <c r="HD97" i="24"/>
  <c r="GZ97" i="24"/>
  <c r="GV97" i="24"/>
  <c r="GR97" i="24"/>
  <c r="GN97" i="24"/>
  <c r="GJ97" i="24"/>
  <c r="GF97" i="24"/>
  <c r="GB97" i="24"/>
  <c r="HG97" i="24"/>
  <c r="HC97" i="24"/>
  <c r="GY97" i="24"/>
  <c r="GU97" i="24"/>
  <c r="GQ97" i="24"/>
  <c r="GM97" i="24"/>
  <c r="GI97" i="24"/>
  <c r="GE97" i="24"/>
  <c r="EP97" i="24"/>
  <c r="EL97" i="24"/>
  <c r="EH97" i="24"/>
  <c r="ED97" i="24"/>
  <c r="DZ97" i="24"/>
  <c r="DV97" i="24"/>
  <c r="DR97" i="24"/>
  <c r="DN97" i="24"/>
  <c r="ES97" i="24"/>
  <c r="EO97" i="24"/>
  <c r="EK97" i="24"/>
  <c r="EG97" i="24"/>
  <c r="EC97" i="24"/>
  <c r="DY97" i="24"/>
  <c r="DU97" i="24"/>
  <c r="DQ97" i="24"/>
  <c r="DS97" i="24"/>
  <c r="ER97" i="24"/>
  <c r="EN97" i="24"/>
  <c r="EJ97" i="24"/>
  <c r="EF97" i="24"/>
  <c r="EB97" i="24"/>
  <c r="DX97" i="24"/>
  <c r="DT97" i="24"/>
  <c r="DP97" i="24"/>
  <c r="EQ97" i="24"/>
  <c r="EM97" i="24"/>
  <c r="EI97" i="24"/>
  <c r="EE97" i="24"/>
  <c r="EA97" i="24"/>
  <c r="DW97" i="24"/>
  <c r="DO97" i="24"/>
  <c r="FZ98" i="24"/>
  <c r="FV98" i="24"/>
  <c r="FR98" i="24"/>
  <c r="FN98" i="24"/>
  <c r="FJ98" i="24"/>
  <c r="FF98" i="24"/>
  <c r="FB98" i="24"/>
  <c r="EX98" i="24"/>
  <c r="FT98" i="24"/>
  <c r="FL98" i="24"/>
  <c r="EZ98" i="24"/>
  <c r="FW98" i="24"/>
  <c r="FO98" i="24"/>
  <c r="FG98" i="24"/>
  <c r="EY98" i="24"/>
  <c r="EU98" i="24"/>
  <c r="FY98" i="24"/>
  <c r="FU98" i="24"/>
  <c r="FQ98" i="24"/>
  <c r="FM98" i="24"/>
  <c r="FI98" i="24"/>
  <c r="FE98" i="24"/>
  <c r="FA98" i="24"/>
  <c r="EW98" i="24"/>
  <c r="FX98" i="24"/>
  <c r="FP98" i="24"/>
  <c r="FH98" i="24"/>
  <c r="FD98" i="24"/>
  <c r="EV98" i="24"/>
  <c r="FS98" i="24"/>
  <c r="FK98" i="24"/>
  <c r="FC98" i="24"/>
  <c r="HF98" i="24"/>
  <c r="HB98" i="24"/>
  <c r="GX98" i="24"/>
  <c r="GT98" i="24"/>
  <c r="GP98" i="24"/>
  <c r="GL98" i="24"/>
  <c r="GH98" i="24"/>
  <c r="GD98" i="24"/>
  <c r="HD98" i="24"/>
  <c r="GZ98" i="24"/>
  <c r="GV98" i="24"/>
  <c r="GR98" i="24"/>
  <c r="GN98" i="24"/>
  <c r="GB98" i="24"/>
  <c r="HC98" i="24"/>
  <c r="GY98" i="24"/>
  <c r="GQ98" i="24"/>
  <c r="GE98" i="24"/>
  <c r="HE98" i="24"/>
  <c r="HA98" i="24"/>
  <c r="GW98" i="24"/>
  <c r="GS98" i="24"/>
  <c r="GO98" i="24"/>
  <c r="GK98" i="24"/>
  <c r="GG98" i="24"/>
  <c r="GC98" i="24"/>
  <c r="GJ98" i="24"/>
  <c r="GF98" i="24"/>
  <c r="HG98" i="24"/>
  <c r="GU98" i="24"/>
  <c r="GM98" i="24"/>
  <c r="GI98" i="24"/>
  <c r="EP98" i="24"/>
  <c r="EL98" i="24"/>
  <c r="EH98" i="24"/>
  <c r="ED98" i="24"/>
  <c r="DZ98" i="24"/>
  <c r="DV98" i="24"/>
  <c r="DR98" i="24"/>
  <c r="DN98" i="24"/>
  <c r="DQ98" i="24"/>
  <c r="ER98" i="24"/>
  <c r="EN98" i="24"/>
  <c r="EJ98" i="24"/>
  <c r="EF98" i="24"/>
  <c r="DX98" i="24"/>
  <c r="DT98" i="24"/>
  <c r="EQ98" i="24"/>
  <c r="EM98" i="24"/>
  <c r="EI98" i="24"/>
  <c r="EE98" i="24"/>
  <c r="EA98" i="24"/>
  <c r="DW98" i="24"/>
  <c r="DS98" i="24"/>
  <c r="DO98" i="24"/>
  <c r="ES98" i="24"/>
  <c r="EO98" i="24"/>
  <c r="EK98" i="24"/>
  <c r="EG98" i="24"/>
  <c r="EC98" i="24"/>
  <c r="DY98" i="24"/>
  <c r="DU98" i="24"/>
  <c r="EB98" i="24"/>
  <c r="DP98" i="24"/>
  <c r="FY195" i="24"/>
  <c r="FU195" i="24"/>
  <c r="FQ195" i="24"/>
  <c r="FM195" i="24"/>
  <c r="FI195" i="24"/>
  <c r="FE195" i="24"/>
  <c r="FA195" i="24"/>
  <c r="EW195" i="24"/>
  <c r="FY194" i="24"/>
  <c r="FU194" i="24"/>
  <c r="FQ194" i="24"/>
  <c r="FM194" i="24"/>
  <c r="FI194" i="24"/>
  <c r="FE194" i="24"/>
  <c r="FA194" i="24"/>
  <c r="EW194" i="24"/>
  <c r="FY193" i="24"/>
  <c r="FU193" i="24"/>
  <c r="FQ193" i="24"/>
  <c r="FM193" i="24"/>
  <c r="FI193" i="24"/>
  <c r="FE193" i="24"/>
  <c r="FA193" i="24"/>
  <c r="EW193" i="24"/>
  <c r="FX195" i="24"/>
  <c r="FT195" i="24"/>
  <c r="FP195" i="24"/>
  <c r="FL195" i="24"/>
  <c r="FH195" i="24"/>
  <c r="FD195" i="24"/>
  <c r="EZ195" i="24"/>
  <c r="EV195" i="24"/>
  <c r="FX194" i="24"/>
  <c r="FT194" i="24"/>
  <c r="FP194" i="24"/>
  <c r="FL194" i="24"/>
  <c r="FH194" i="24"/>
  <c r="FD194" i="24"/>
  <c r="EZ194" i="24"/>
  <c r="EV194" i="24"/>
  <c r="FS195" i="24"/>
  <c r="FK195" i="24"/>
  <c r="FC195" i="24"/>
  <c r="EU195" i="24"/>
  <c r="FS194" i="24"/>
  <c r="FK194" i="24"/>
  <c r="FC194" i="24"/>
  <c r="EU194" i="24"/>
  <c r="FW193" i="24"/>
  <c r="FR193" i="24"/>
  <c r="FL193" i="24"/>
  <c r="FG193" i="24"/>
  <c r="FB193" i="24"/>
  <c r="EV193" i="24"/>
  <c r="FX192" i="24"/>
  <c r="FT192" i="24"/>
  <c r="FP192" i="24"/>
  <c r="FL192" i="24"/>
  <c r="FH192" i="24"/>
  <c r="FD192" i="24"/>
  <c r="EZ192" i="24"/>
  <c r="EV192" i="24"/>
  <c r="FX191" i="24"/>
  <c r="FT191" i="24"/>
  <c r="FP191" i="24"/>
  <c r="FL191" i="24"/>
  <c r="FH191" i="24"/>
  <c r="FD191" i="24"/>
  <c r="FZ195" i="24"/>
  <c r="FR195" i="24"/>
  <c r="FJ195" i="24"/>
  <c r="FB195" i="24"/>
  <c r="FZ194" i="24"/>
  <c r="FR194" i="24"/>
  <c r="FJ194" i="24"/>
  <c r="FB194" i="24"/>
  <c r="FV193" i="24"/>
  <c r="FP193" i="24"/>
  <c r="FK193" i="24"/>
  <c r="FF193" i="24"/>
  <c r="EZ193" i="24"/>
  <c r="EU193" i="24"/>
  <c r="FW192" i="24"/>
  <c r="FS192" i="24"/>
  <c r="FO192" i="24"/>
  <c r="FK192" i="24"/>
  <c r="FG192" i="24"/>
  <c r="FC192" i="24"/>
  <c r="EY192" i="24"/>
  <c r="EU192" i="24"/>
  <c r="FW191" i="24"/>
  <c r="FS191" i="24"/>
  <c r="FO191" i="24"/>
  <c r="FK191" i="24"/>
  <c r="FG191" i="24"/>
  <c r="FC191" i="24"/>
  <c r="FW195" i="24"/>
  <c r="FG195" i="24"/>
  <c r="FO194" i="24"/>
  <c r="EY194" i="24"/>
  <c r="FZ193" i="24"/>
  <c r="FO193" i="24"/>
  <c r="FD193" i="24"/>
  <c r="FU192" i="24"/>
  <c r="FM192" i="24"/>
  <c r="FE192" i="24"/>
  <c r="EW192" i="24"/>
  <c r="FV191" i="24"/>
  <c r="FN191" i="24"/>
  <c r="FF191" i="24"/>
  <c r="EZ191" i="24"/>
  <c r="EV191" i="24"/>
  <c r="FX190" i="24"/>
  <c r="FT190" i="24"/>
  <c r="FP190" i="24"/>
  <c r="FL190" i="24"/>
  <c r="FH190" i="24"/>
  <c r="FD190" i="24"/>
  <c r="EZ190" i="24"/>
  <c r="EV190" i="24"/>
  <c r="FX189" i="24"/>
  <c r="FT189" i="24"/>
  <c r="FP189" i="24"/>
  <c r="FL189" i="24"/>
  <c r="FH189" i="24"/>
  <c r="FD189" i="24"/>
  <c r="EZ189" i="24"/>
  <c r="EV189" i="24"/>
  <c r="FX188" i="24"/>
  <c r="FT188" i="24"/>
  <c r="FP188" i="24"/>
  <c r="FL188" i="24"/>
  <c r="FH188" i="24"/>
  <c r="FD188" i="24"/>
  <c r="EZ188" i="24"/>
  <c r="EV188" i="24"/>
  <c r="FX187" i="24"/>
  <c r="FT187" i="24"/>
  <c r="FP187" i="24"/>
  <c r="FL187" i="24"/>
  <c r="FH187" i="24"/>
  <c r="FD187" i="24"/>
  <c r="EZ187" i="24"/>
  <c r="EV187" i="24"/>
  <c r="FV195" i="24"/>
  <c r="FF195" i="24"/>
  <c r="FN194" i="24"/>
  <c r="EX194" i="24"/>
  <c r="FX193" i="24"/>
  <c r="FN193" i="24"/>
  <c r="FC193" i="24"/>
  <c r="FZ192" i="24"/>
  <c r="FR192" i="24"/>
  <c r="FJ192" i="24"/>
  <c r="FB192" i="24"/>
  <c r="FU191" i="24"/>
  <c r="FM191" i="24"/>
  <c r="FE191" i="24"/>
  <c r="EY191" i="24"/>
  <c r="EU191" i="24"/>
  <c r="FW190" i="24"/>
  <c r="FS190" i="24"/>
  <c r="FO190" i="24"/>
  <c r="FK190" i="24"/>
  <c r="FG190" i="24"/>
  <c r="FC190" i="24"/>
  <c r="EY190" i="24"/>
  <c r="EU190" i="24"/>
  <c r="FW189" i="24"/>
  <c r="FS189" i="24"/>
  <c r="FO189" i="24"/>
  <c r="FK189" i="24"/>
  <c r="FG189" i="24"/>
  <c r="FC189" i="24"/>
  <c r="EY189" i="24"/>
  <c r="EU189" i="24"/>
  <c r="FW188" i="24"/>
  <c r="FS188" i="24"/>
  <c r="FO188" i="24"/>
  <c r="FK188" i="24"/>
  <c r="FG188" i="24"/>
  <c r="FC188" i="24"/>
  <c r="EY188" i="24"/>
  <c r="EU188" i="24"/>
  <c r="FW187" i="24"/>
  <c r="FS187" i="24"/>
  <c r="FO187" i="24"/>
  <c r="FK187" i="24"/>
  <c r="FG187" i="24"/>
  <c r="FC187" i="24"/>
  <c r="EY187" i="24"/>
  <c r="EU187" i="24"/>
  <c r="FW186" i="24"/>
  <c r="FS186" i="24"/>
  <c r="FO186" i="24"/>
  <c r="FK186" i="24"/>
  <c r="FG186" i="24"/>
  <c r="FC186" i="24"/>
  <c r="EY186" i="24"/>
  <c r="EU186" i="24"/>
  <c r="FO195" i="24"/>
  <c r="FF194" i="24"/>
  <c r="FH193" i="24"/>
  <c r="FQ192" i="24"/>
  <c r="FA192" i="24"/>
  <c r="FZ191" i="24"/>
  <c r="FJ191" i="24"/>
  <c r="EX191" i="24"/>
  <c r="FZ190" i="24"/>
  <c r="FR190" i="24"/>
  <c r="FJ190" i="24"/>
  <c r="FB190" i="24"/>
  <c r="FV189" i="24"/>
  <c r="FN189" i="24"/>
  <c r="FF189" i="24"/>
  <c r="EX189" i="24"/>
  <c r="FZ188" i="24"/>
  <c r="FR188" i="24"/>
  <c r="FJ188" i="24"/>
  <c r="FB188" i="24"/>
  <c r="FV187" i="24"/>
  <c r="FN187" i="24"/>
  <c r="FF187" i="24"/>
  <c r="EX187" i="24"/>
  <c r="FV186" i="24"/>
  <c r="FQ186" i="24"/>
  <c r="FL186" i="24"/>
  <c r="FF186" i="24"/>
  <c r="FA186" i="24"/>
  <c r="EV186" i="24"/>
  <c r="FW185" i="24"/>
  <c r="FS185" i="24"/>
  <c r="FO185" i="24"/>
  <c r="FK185" i="24"/>
  <c r="FG185" i="24"/>
  <c r="FC185" i="24"/>
  <c r="EY185" i="24"/>
  <c r="EU185" i="24"/>
  <c r="FW184" i="24"/>
  <c r="FS184" i="24"/>
  <c r="FO184" i="24"/>
  <c r="FK184" i="24"/>
  <c r="FG184" i="24"/>
  <c r="FC184" i="24"/>
  <c r="EY184" i="24"/>
  <c r="EU184" i="24"/>
  <c r="FW183" i="24"/>
  <c r="FS183" i="24"/>
  <c r="FO183" i="24"/>
  <c r="FK183" i="24"/>
  <c r="FG183" i="24"/>
  <c r="FC183" i="24"/>
  <c r="EY183" i="24"/>
  <c r="EU183" i="24"/>
  <c r="FN195" i="24"/>
  <c r="FW194" i="24"/>
  <c r="FT193" i="24"/>
  <c r="EY193" i="24"/>
  <c r="FN192" i="24"/>
  <c r="EX192" i="24"/>
  <c r="FY191" i="24"/>
  <c r="FI191" i="24"/>
  <c r="EW191" i="24"/>
  <c r="FY190" i="24"/>
  <c r="FQ190" i="24"/>
  <c r="FI190" i="24"/>
  <c r="FA190" i="24"/>
  <c r="FU189" i="24"/>
  <c r="FM189" i="24"/>
  <c r="FE189" i="24"/>
  <c r="EW189" i="24"/>
  <c r="FY188" i="24"/>
  <c r="FQ188" i="24"/>
  <c r="FI188" i="24"/>
  <c r="FA188" i="24"/>
  <c r="FU187" i="24"/>
  <c r="FM187" i="24"/>
  <c r="FE187" i="24"/>
  <c r="EW187" i="24"/>
  <c r="FZ186" i="24"/>
  <c r="FU186" i="24"/>
  <c r="FP186" i="24"/>
  <c r="FJ186" i="24"/>
  <c r="FE186" i="24"/>
  <c r="EZ186" i="24"/>
  <c r="FZ185" i="24"/>
  <c r="FV185" i="24"/>
  <c r="FR185" i="24"/>
  <c r="FN185" i="24"/>
  <c r="FJ185" i="24"/>
  <c r="FF185" i="24"/>
  <c r="FB185" i="24"/>
  <c r="EX185" i="24"/>
  <c r="FZ184" i="24"/>
  <c r="FV184" i="24"/>
  <c r="FR184" i="24"/>
  <c r="FN184" i="24"/>
  <c r="FJ184" i="24"/>
  <c r="FF184" i="24"/>
  <c r="FB184" i="24"/>
  <c r="EX184" i="24"/>
  <c r="FZ183" i="24"/>
  <c r="FV183" i="24"/>
  <c r="FR183" i="24"/>
  <c r="FN183" i="24"/>
  <c r="FJ183" i="24"/>
  <c r="FF183" i="24"/>
  <c r="FB183" i="24"/>
  <c r="EX183" i="24"/>
  <c r="EX193" i="24"/>
  <c r="FF192" i="24"/>
  <c r="FQ191" i="24"/>
  <c r="FM190" i="24"/>
  <c r="EW190" i="24"/>
  <c r="FY189" i="24"/>
  <c r="FI189" i="24"/>
  <c r="FM188" i="24"/>
  <c r="EW188" i="24"/>
  <c r="FY187" i="24"/>
  <c r="FI187" i="24"/>
  <c r="FR186" i="24"/>
  <c r="FH186" i="24"/>
  <c r="EW186" i="24"/>
  <c r="FU185" i="24"/>
  <c r="FM185" i="24"/>
  <c r="FE185" i="24"/>
  <c r="EW185" i="24"/>
  <c r="FX184" i="24"/>
  <c r="FP184" i="24"/>
  <c r="FH184" i="24"/>
  <c r="EZ184" i="24"/>
  <c r="FY183" i="24"/>
  <c r="FQ183" i="24"/>
  <c r="FI183" i="24"/>
  <c r="FA183" i="24"/>
  <c r="FY182" i="24"/>
  <c r="FU182" i="24"/>
  <c r="FQ182" i="24"/>
  <c r="FM182" i="24"/>
  <c r="FI182" i="24"/>
  <c r="FE182" i="24"/>
  <c r="FA182" i="24"/>
  <c r="EW182" i="24"/>
  <c r="FY181" i="24"/>
  <c r="FU181" i="24"/>
  <c r="FQ181" i="24"/>
  <c r="FM181" i="24"/>
  <c r="FI181" i="24"/>
  <c r="FE181" i="24"/>
  <c r="FA181" i="24"/>
  <c r="EW181" i="24"/>
  <c r="FY180" i="24"/>
  <c r="FU180" i="24"/>
  <c r="FQ180" i="24"/>
  <c r="FM180" i="24"/>
  <c r="FI180" i="24"/>
  <c r="FE180" i="24"/>
  <c r="FA180" i="24"/>
  <c r="EW180" i="24"/>
  <c r="FY179" i="24"/>
  <c r="FU179" i="24"/>
  <c r="FQ179" i="24"/>
  <c r="FM179" i="24"/>
  <c r="FI179" i="24"/>
  <c r="FE179" i="24"/>
  <c r="FA179" i="24"/>
  <c r="EW179" i="24"/>
  <c r="FY178" i="24"/>
  <c r="FU178" i="24"/>
  <c r="FQ178" i="24"/>
  <c r="FM178" i="24"/>
  <c r="FI178" i="24"/>
  <c r="FE178" i="24"/>
  <c r="FA178" i="24"/>
  <c r="EW178" i="24"/>
  <c r="FY177" i="24"/>
  <c r="FU177" i="24"/>
  <c r="FQ177" i="24"/>
  <c r="FM177" i="24"/>
  <c r="FI177" i="24"/>
  <c r="FE177" i="24"/>
  <c r="FA177" i="24"/>
  <c r="EW177" i="24"/>
  <c r="FY176" i="24"/>
  <c r="FU176" i="24"/>
  <c r="FQ176" i="24"/>
  <c r="FM176" i="24"/>
  <c r="FI176" i="24"/>
  <c r="FE176" i="24"/>
  <c r="FA176" i="24"/>
  <c r="EW176" i="24"/>
  <c r="FY175" i="24"/>
  <c r="FU175" i="24"/>
  <c r="FQ175" i="24"/>
  <c r="FM175" i="24"/>
  <c r="FI175" i="24"/>
  <c r="FE175" i="24"/>
  <c r="FA175" i="24"/>
  <c r="EW175" i="24"/>
  <c r="FY174" i="24"/>
  <c r="FU174" i="24"/>
  <c r="FQ174" i="24"/>
  <c r="FM174" i="24"/>
  <c r="FI174" i="24"/>
  <c r="FE174" i="24"/>
  <c r="FA174" i="24"/>
  <c r="EW174" i="24"/>
  <c r="FY173" i="24"/>
  <c r="FU173" i="24"/>
  <c r="FQ173" i="24"/>
  <c r="FM173" i="24"/>
  <c r="FI173" i="24"/>
  <c r="FV194" i="24"/>
  <c r="FY192" i="24"/>
  <c r="FB191" i="24"/>
  <c r="FV190" i="24"/>
  <c r="FF190" i="24"/>
  <c r="FR189" i="24"/>
  <c r="FB189" i="24"/>
  <c r="FV188" i="24"/>
  <c r="FF188" i="24"/>
  <c r="FR187" i="24"/>
  <c r="FB187" i="24"/>
  <c r="FY186" i="24"/>
  <c r="FN186" i="24"/>
  <c r="FD186" i="24"/>
  <c r="FT185" i="24"/>
  <c r="FL185" i="24"/>
  <c r="FD185" i="24"/>
  <c r="EV185" i="24"/>
  <c r="FU184" i="24"/>
  <c r="FM184" i="24"/>
  <c r="FE184" i="24"/>
  <c r="EW184" i="24"/>
  <c r="FX183" i="24"/>
  <c r="FP183" i="24"/>
  <c r="FH183" i="24"/>
  <c r="EZ183" i="24"/>
  <c r="FX182" i="24"/>
  <c r="FT182" i="24"/>
  <c r="FP182" i="24"/>
  <c r="FL182" i="24"/>
  <c r="FH182" i="24"/>
  <c r="FD182" i="24"/>
  <c r="EZ182" i="24"/>
  <c r="EV182" i="24"/>
  <c r="FX181" i="24"/>
  <c r="FT181" i="24"/>
  <c r="FP181" i="24"/>
  <c r="FL181" i="24"/>
  <c r="FH181" i="24"/>
  <c r="FD181" i="24"/>
  <c r="EZ181" i="24"/>
  <c r="EV181" i="24"/>
  <c r="FX180" i="24"/>
  <c r="FT180" i="24"/>
  <c r="FP180" i="24"/>
  <c r="FL180" i="24"/>
  <c r="FH180" i="24"/>
  <c r="FD180" i="24"/>
  <c r="EZ180" i="24"/>
  <c r="EV180" i="24"/>
  <c r="FX179" i="24"/>
  <c r="FT179" i="24"/>
  <c r="FP179" i="24"/>
  <c r="FL179" i="24"/>
  <c r="FH179" i="24"/>
  <c r="FD179" i="24"/>
  <c r="EZ179" i="24"/>
  <c r="EV179" i="24"/>
  <c r="FX178" i="24"/>
  <c r="FT178" i="24"/>
  <c r="FP178" i="24"/>
  <c r="FL178" i="24"/>
  <c r="FH178" i="24"/>
  <c r="FD178" i="24"/>
  <c r="EZ178" i="24"/>
  <c r="EV178" i="24"/>
  <c r="FX177" i="24"/>
  <c r="FT177" i="24"/>
  <c r="FP177" i="24"/>
  <c r="FL177" i="24"/>
  <c r="FH177" i="24"/>
  <c r="FD177" i="24"/>
  <c r="EZ177" i="24"/>
  <c r="EV177" i="24"/>
  <c r="FX176" i="24"/>
  <c r="FT176" i="24"/>
  <c r="FP176" i="24"/>
  <c r="FL176" i="24"/>
  <c r="FH176" i="24"/>
  <c r="FD176" i="24"/>
  <c r="EZ176" i="24"/>
  <c r="EV176" i="24"/>
  <c r="FX175" i="24"/>
  <c r="FT175" i="24"/>
  <c r="FP175" i="24"/>
  <c r="FL175" i="24"/>
  <c r="FH175" i="24"/>
  <c r="FD175" i="24"/>
  <c r="EZ175" i="24"/>
  <c r="EV175" i="24"/>
  <c r="FX174" i="24"/>
  <c r="FT174" i="24"/>
  <c r="FP174" i="24"/>
  <c r="FL174" i="24"/>
  <c r="FH174" i="24"/>
  <c r="FD174" i="24"/>
  <c r="EZ174" i="24"/>
  <c r="EV174" i="24"/>
  <c r="EY195" i="24"/>
  <c r="FG194" i="24"/>
  <c r="FS193" i="24"/>
  <c r="FV192" i="24"/>
  <c r="FA191" i="24"/>
  <c r="FU190" i="24"/>
  <c r="FE190" i="24"/>
  <c r="FQ189" i="24"/>
  <c r="FA189" i="24"/>
  <c r="FU188" i="24"/>
  <c r="FE188" i="24"/>
  <c r="FQ187" i="24"/>
  <c r="FA187" i="24"/>
  <c r="FX186" i="24"/>
  <c r="FM186" i="24"/>
  <c r="FB186" i="24"/>
  <c r="FY185" i="24"/>
  <c r="FQ185" i="24"/>
  <c r="FI185" i="24"/>
  <c r="FA185" i="24"/>
  <c r="FT184" i="24"/>
  <c r="FL184" i="24"/>
  <c r="FD184" i="24"/>
  <c r="EV184" i="24"/>
  <c r="FU183" i="24"/>
  <c r="EX195" i="24"/>
  <c r="FI192" i="24"/>
  <c r="FR191" i="24"/>
  <c r="EX188" i="24"/>
  <c r="FJ187" i="24"/>
  <c r="EX186" i="24"/>
  <c r="FP185" i="24"/>
  <c r="FA184" i="24"/>
  <c r="FE183" i="24"/>
  <c r="FW182" i="24"/>
  <c r="FO182" i="24"/>
  <c r="FG182" i="24"/>
  <c r="EY182" i="24"/>
  <c r="FW181" i="24"/>
  <c r="FO181" i="24"/>
  <c r="FG181" i="24"/>
  <c r="EY181" i="24"/>
  <c r="FN190" i="24"/>
  <c r="FZ189" i="24"/>
  <c r="FH185" i="24"/>
  <c r="FY184" i="24"/>
  <c r="FT183" i="24"/>
  <c r="FD183" i="24"/>
  <c r="EX190" i="24"/>
  <c r="FJ189" i="24"/>
  <c r="FT186" i="24"/>
  <c r="EZ185" i="24"/>
  <c r="FQ184" i="24"/>
  <c r="FM183" i="24"/>
  <c r="EW183" i="24"/>
  <c r="FS182" i="24"/>
  <c r="FK182" i="24"/>
  <c r="FC182" i="24"/>
  <c r="EU182" i="24"/>
  <c r="FS181" i="24"/>
  <c r="FK181" i="24"/>
  <c r="FC181" i="24"/>
  <c r="EU181" i="24"/>
  <c r="FS180" i="24"/>
  <c r="FK180" i="24"/>
  <c r="FC180" i="24"/>
  <c r="EU180" i="24"/>
  <c r="FS179" i="24"/>
  <c r="FK179" i="24"/>
  <c r="FC179" i="24"/>
  <c r="EU179" i="24"/>
  <c r="FS178" i="24"/>
  <c r="FK178" i="24"/>
  <c r="FC178" i="24"/>
  <c r="FJ193" i="24"/>
  <c r="FZ187" i="24"/>
  <c r="FL183" i="24"/>
  <c r="FN182" i="24"/>
  <c r="EX182" i="24"/>
  <c r="FZ181" i="24"/>
  <c r="FJ181" i="24"/>
  <c r="FW180" i="24"/>
  <c r="FN180" i="24"/>
  <c r="FB180" i="24"/>
  <c r="FV179" i="24"/>
  <c r="FJ179" i="24"/>
  <c r="EY179" i="24"/>
  <c r="FR178" i="24"/>
  <c r="FG178" i="24"/>
  <c r="EX178" i="24"/>
  <c r="FV177" i="24"/>
  <c r="FN177" i="24"/>
  <c r="FF177" i="24"/>
  <c r="EX177" i="24"/>
  <c r="FV176" i="24"/>
  <c r="FN176" i="24"/>
  <c r="FF176" i="24"/>
  <c r="EX176" i="24"/>
  <c r="FV175" i="24"/>
  <c r="FN175" i="24"/>
  <c r="FF175" i="24"/>
  <c r="EX175" i="24"/>
  <c r="FV174" i="24"/>
  <c r="FN174" i="24"/>
  <c r="FF174" i="24"/>
  <c r="EX174" i="24"/>
  <c r="FW173" i="24"/>
  <c r="FR173" i="24"/>
  <c r="FL173" i="24"/>
  <c r="FG173" i="24"/>
  <c r="FC173" i="24"/>
  <c r="EY173" i="24"/>
  <c r="EU173" i="24"/>
  <c r="FW172" i="24"/>
  <c r="FS172" i="24"/>
  <c r="FO172" i="24"/>
  <c r="FK172" i="24"/>
  <c r="FG172" i="24"/>
  <c r="FC172" i="24"/>
  <c r="EY172" i="24"/>
  <c r="EU172" i="24"/>
  <c r="FW171" i="24"/>
  <c r="FS171" i="24"/>
  <c r="FO171" i="24"/>
  <c r="FK171" i="24"/>
  <c r="FG171" i="24"/>
  <c r="FC171" i="24"/>
  <c r="EY171" i="24"/>
  <c r="EU171" i="24"/>
  <c r="FN188" i="24"/>
  <c r="FI186" i="24"/>
  <c r="EV183" i="24"/>
  <c r="FZ182" i="24"/>
  <c r="FJ182" i="24"/>
  <c r="FV181" i="24"/>
  <c r="FF181" i="24"/>
  <c r="FV180" i="24"/>
  <c r="FJ180" i="24"/>
  <c r="EY180" i="24"/>
  <c r="FR179" i="24"/>
  <c r="FG179" i="24"/>
  <c r="EX179" i="24"/>
  <c r="FZ178" i="24"/>
  <c r="FO178" i="24"/>
  <c r="FF178" i="24"/>
  <c r="EU178" i="24"/>
  <c r="FS177" i="24"/>
  <c r="FK177" i="24"/>
  <c r="FC177" i="24"/>
  <c r="EU177" i="24"/>
  <c r="FS176" i="24"/>
  <c r="FK176" i="24"/>
  <c r="FC176" i="24"/>
  <c r="EU176" i="24"/>
  <c r="FS175" i="24"/>
  <c r="FK175" i="24"/>
  <c r="FC175" i="24"/>
  <c r="EU175" i="24"/>
  <c r="FS174" i="24"/>
  <c r="FK174" i="24"/>
  <c r="FC174" i="24"/>
  <c r="EU174" i="24"/>
  <c r="FV173" i="24"/>
  <c r="FP173" i="24"/>
  <c r="FK173" i="24"/>
  <c r="FF173" i="24"/>
  <c r="FB173" i="24"/>
  <c r="EX173" i="24"/>
  <c r="FZ172" i="24"/>
  <c r="FV172" i="24"/>
  <c r="FR172" i="24"/>
  <c r="FN172" i="24"/>
  <c r="FJ172" i="24"/>
  <c r="FF172" i="24"/>
  <c r="FB172" i="24"/>
  <c r="EX172" i="24"/>
  <c r="FZ171" i="24"/>
  <c r="FV171" i="24"/>
  <c r="FX185" i="24"/>
  <c r="FV182" i="24"/>
  <c r="FF182" i="24"/>
  <c r="FR181" i="24"/>
  <c r="FB181" i="24"/>
  <c r="FR180" i="24"/>
  <c r="FG180" i="24"/>
  <c r="EX180" i="24"/>
  <c r="FZ179" i="24"/>
  <c r="FO179" i="24"/>
  <c r="FF179" i="24"/>
  <c r="FW178" i="24"/>
  <c r="FN178" i="24"/>
  <c r="FB178" i="24"/>
  <c r="FZ177" i="24"/>
  <c r="FR177" i="24"/>
  <c r="FJ177" i="24"/>
  <c r="FB177" i="24"/>
  <c r="FZ176" i="24"/>
  <c r="FR176" i="24"/>
  <c r="FJ176" i="24"/>
  <c r="FB176" i="24"/>
  <c r="FZ175" i="24"/>
  <c r="FR175" i="24"/>
  <c r="FJ175" i="24"/>
  <c r="FB175" i="24"/>
  <c r="FZ174" i="24"/>
  <c r="FR174" i="24"/>
  <c r="FJ174" i="24"/>
  <c r="FB174" i="24"/>
  <c r="FZ173" i="24"/>
  <c r="FT173" i="24"/>
  <c r="FO173" i="24"/>
  <c r="FJ173" i="24"/>
  <c r="FE173" i="24"/>
  <c r="FA173" i="24"/>
  <c r="EW173" i="24"/>
  <c r="FY172" i="24"/>
  <c r="FU172" i="24"/>
  <c r="FQ172" i="24"/>
  <c r="FM172" i="24"/>
  <c r="FI172" i="24"/>
  <c r="FE172" i="24"/>
  <c r="FA172" i="24"/>
  <c r="EW172" i="24"/>
  <c r="FY171" i="24"/>
  <c r="FU171" i="24"/>
  <c r="FQ171" i="24"/>
  <c r="FM171" i="24"/>
  <c r="FI171" i="24"/>
  <c r="FE171" i="24"/>
  <c r="FA171" i="24"/>
  <c r="EW171" i="24"/>
  <c r="FF180" i="24"/>
  <c r="FJ178" i="24"/>
  <c r="FO177" i="24"/>
  <c r="FW176" i="24"/>
  <c r="EY175" i="24"/>
  <c r="FG174" i="24"/>
  <c r="FX173" i="24"/>
  <c r="FD173" i="24"/>
  <c r="FP172" i="24"/>
  <c r="EZ172" i="24"/>
  <c r="FP171" i="24"/>
  <c r="FH171" i="24"/>
  <c r="EZ171" i="24"/>
  <c r="FY170" i="24"/>
  <c r="FU170" i="24"/>
  <c r="FQ170" i="24"/>
  <c r="FM170" i="24"/>
  <c r="FI170" i="24"/>
  <c r="FE170" i="24"/>
  <c r="FA170" i="24"/>
  <c r="EW170" i="24"/>
  <c r="FY169" i="24"/>
  <c r="FU169" i="24"/>
  <c r="FQ169" i="24"/>
  <c r="FM169" i="24"/>
  <c r="FI169" i="24"/>
  <c r="FE169" i="24"/>
  <c r="FA169" i="24"/>
  <c r="EW169" i="24"/>
  <c r="FY168" i="24"/>
  <c r="FU168" i="24"/>
  <c r="FQ168" i="24"/>
  <c r="FM168" i="24"/>
  <c r="FI168" i="24"/>
  <c r="FE168" i="24"/>
  <c r="FA168" i="24"/>
  <c r="EW168" i="24"/>
  <c r="FY167" i="24"/>
  <c r="FU167" i="24"/>
  <c r="FQ167" i="24"/>
  <c r="FM167" i="24"/>
  <c r="FI167" i="24"/>
  <c r="FE167" i="24"/>
  <c r="FA167" i="24"/>
  <c r="EW167" i="24"/>
  <c r="FY166" i="24"/>
  <c r="FU166" i="24"/>
  <c r="FQ166" i="24"/>
  <c r="FM166" i="24"/>
  <c r="FI166" i="24"/>
  <c r="FE166" i="24"/>
  <c r="FA166" i="24"/>
  <c r="EW166" i="24"/>
  <c r="FY165" i="24"/>
  <c r="FU165" i="24"/>
  <c r="FQ165" i="24"/>
  <c r="FM165" i="24"/>
  <c r="FI165" i="24"/>
  <c r="FE165" i="24"/>
  <c r="FA165" i="24"/>
  <c r="EW165" i="24"/>
  <c r="FY164" i="24"/>
  <c r="FU164" i="24"/>
  <c r="FQ164" i="24"/>
  <c r="FM164" i="24"/>
  <c r="FI164" i="24"/>
  <c r="FE164" i="24"/>
  <c r="FA164" i="24"/>
  <c r="EW164" i="24"/>
  <c r="FY163" i="24"/>
  <c r="FU163" i="24"/>
  <c r="FQ163" i="24"/>
  <c r="FM163" i="24"/>
  <c r="FI163" i="24"/>
  <c r="FE163" i="24"/>
  <c r="FA163" i="24"/>
  <c r="EW163" i="24"/>
  <c r="FY162" i="24"/>
  <c r="FU162" i="24"/>
  <c r="FQ162" i="24"/>
  <c r="FM162" i="24"/>
  <c r="FI162" i="24"/>
  <c r="FE162" i="24"/>
  <c r="FA162" i="24"/>
  <c r="EW162" i="24"/>
  <c r="FY161" i="24"/>
  <c r="FU161" i="24"/>
  <c r="FQ161" i="24"/>
  <c r="FM161" i="24"/>
  <c r="FI161" i="24"/>
  <c r="FE161" i="24"/>
  <c r="FA161" i="24"/>
  <c r="EW161" i="24"/>
  <c r="FY160" i="24"/>
  <c r="FU160" i="24"/>
  <c r="FQ160" i="24"/>
  <c r="FM160" i="24"/>
  <c r="FI160" i="24"/>
  <c r="FE160" i="24"/>
  <c r="FA160" i="24"/>
  <c r="EW160" i="24"/>
  <c r="FY159" i="24"/>
  <c r="FU159" i="24"/>
  <c r="FQ159" i="24"/>
  <c r="FM159" i="24"/>
  <c r="FI159" i="24"/>
  <c r="FE159" i="24"/>
  <c r="FA159" i="24"/>
  <c r="EW159" i="24"/>
  <c r="FW179" i="24"/>
  <c r="EY178" i="24"/>
  <c r="FG177" i="24"/>
  <c r="FO176" i="24"/>
  <c r="FW175" i="24"/>
  <c r="EY174" i="24"/>
  <c r="FS173" i="24"/>
  <c r="EZ173" i="24"/>
  <c r="FL172" i="24"/>
  <c r="EV172" i="24"/>
  <c r="FX171" i="24"/>
  <c r="FN171" i="24"/>
  <c r="FF171" i="24"/>
  <c r="EX171" i="24"/>
  <c r="FX170" i="24"/>
  <c r="FT170" i="24"/>
  <c r="FP170" i="24"/>
  <c r="FL170" i="24"/>
  <c r="FH170" i="24"/>
  <c r="FD170" i="24"/>
  <c r="EZ170" i="24"/>
  <c r="EV170" i="24"/>
  <c r="FX169" i="24"/>
  <c r="FT169" i="24"/>
  <c r="FP169" i="24"/>
  <c r="FL169" i="24"/>
  <c r="FH169" i="24"/>
  <c r="FD169" i="24"/>
  <c r="EZ169" i="24"/>
  <c r="EV169" i="24"/>
  <c r="FX168" i="24"/>
  <c r="FT168" i="24"/>
  <c r="FP168" i="24"/>
  <c r="FL168" i="24"/>
  <c r="FH168" i="24"/>
  <c r="FD168" i="24"/>
  <c r="EZ168" i="24"/>
  <c r="EV168" i="24"/>
  <c r="FX167" i="24"/>
  <c r="FT167" i="24"/>
  <c r="FP167" i="24"/>
  <c r="FL167" i="24"/>
  <c r="FH167" i="24"/>
  <c r="FD167" i="24"/>
  <c r="EZ167" i="24"/>
  <c r="EV167" i="24"/>
  <c r="FX166" i="24"/>
  <c r="FT166" i="24"/>
  <c r="FP166" i="24"/>
  <c r="FL166" i="24"/>
  <c r="FH166" i="24"/>
  <c r="FD166" i="24"/>
  <c r="EZ166" i="24"/>
  <c r="EV166" i="24"/>
  <c r="FX165" i="24"/>
  <c r="FT165" i="24"/>
  <c r="FP165" i="24"/>
  <c r="FL165" i="24"/>
  <c r="FH165" i="24"/>
  <c r="FD165" i="24"/>
  <c r="EZ165" i="24"/>
  <c r="EV165" i="24"/>
  <c r="FX164" i="24"/>
  <c r="FT164" i="24"/>
  <c r="FP164" i="24"/>
  <c r="FL164" i="24"/>
  <c r="FH164" i="24"/>
  <c r="FD164" i="24"/>
  <c r="EZ164" i="24"/>
  <c r="EV164" i="24"/>
  <c r="FX163" i="24"/>
  <c r="FT163" i="24"/>
  <c r="FP163" i="24"/>
  <c r="FL163" i="24"/>
  <c r="FH163" i="24"/>
  <c r="FD163" i="24"/>
  <c r="EZ163" i="24"/>
  <c r="EV163" i="24"/>
  <c r="FX162" i="24"/>
  <c r="FT162" i="24"/>
  <c r="FP162" i="24"/>
  <c r="FL162" i="24"/>
  <c r="FH162" i="24"/>
  <c r="FD162" i="24"/>
  <c r="EZ162" i="24"/>
  <c r="EV162" i="24"/>
  <c r="FI184" i="24"/>
  <c r="FR182" i="24"/>
  <c r="FN181" i="24"/>
  <c r="FZ180" i="24"/>
  <c r="FN179" i="24"/>
  <c r="EY177" i="24"/>
  <c r="FG176" i="24"/>
  <c r="FO175" i="24"/>
  <c r="FW174" i="24"/>
  <c r="FN173" i="24"/>
  <c r="EV173" i="24"/>
  <c r="FX172" i="24"/>
  <c r="FH172" i="24"/>
  <c r="FT171" i="24"/>
  <c r="FL171" i="24"/>
  <c r="FD171" i="24"/>
  <c r="EV171" i="24"/>
  <c r="FW170" i="24"/>
  <c r="FS170" i="24"/>
  <c r="FO170" i="24"/>
  <c r="FK170" i="24"/>
  <c r="FG170" i="24"/>
  <c r="FC170" i="24"/>
  <c r="EY170" i="24"/>
  <c r="EU170" i="24"/>
  <c r="FW169" i="24"/>
  <c r="FS169" i="24"/>
  <c r="FO169" i="24"/>
  <c r="FK169" i="24"/>
  <c r="FG169" i="24"/>
  <c r="FC169" i="24"/>
  <c r="EY169" i="24"/>
  <c r="EU169" i="24"/>
  <c r="FW168" i="24"/>
  <c r="FS168" i="24"/>
  <c r="FO168" i="24"/>
  <c r="FK168" i="24"/>
  <c r="FG168" i="24"/>
  <c r="FC168" i="24"/>
  <c r="EY168" i="24"/>
  <c r="EU168" i="24"/>
  <c r="FW167" i="24"/>
  <c r="FS167" i="24"/>
  <c r="FO167" i="24"/>
  <c r="FK167" i="24"/>
  <c r="FG167" i="24"/>
  <c r="FC167" i="24"/>
  <c r="EY167" i="24"/>
  <c r="EU167" i="24"/>
  <c r="FW166" i="24"/>
  <c r="FS166" i="24"/>
  <c r="FO166" i="24"/>
  <c r="FK166" i="24"/>
  <c r="FG166" i="24"/>
  <c r="FC166" i="24"/>
  <c r="EY166" i="24"/>
  <c r="EU166" i="24"/>
  <c r="FW165" i="24"/>
  <c r="FS165" i="24"/>
  <c r="FO165" i="24"/>
  <c r="FK165" i="24"/>
  <c r="FG165" i="24"/>
  <c r="FC165" i="24"/>
  <c r="EY165" i="24"/>
  <c r="EU165" i="24"/>
  <c r="FW164" i="24"/>
  <c r="FS164" i="24"/>
  <c r="FO164" i="24"/>
  <c r="FK164" i="24"/>
  <c r="FG164" i="24"/>
  <c r="FC164" i="24"/>
  <c r="EY164" i="24"/>
  <c r="EU164" i="24"/>
  <c r="FW163" i="24"/>
  <c r="FS163" i="24"/>
  <c r="FO163" i="24"/>
  <c r="FK163" i="24"/>
  <c r="FG163" i="24"/>
  <c r="FC163" i="24"/>
  <c r="EY163" i="24"/>
  <c r="EU163" i="24"/>
  <c r="FW162" i="24"/>
  <c r="FS162" i="24"/>
  <c r="FO162" i="24"/>
  <c r="FK162" i="24"/>
  <c r="FG162" i="24"/>
  <c r="FC162" i="24"/>
  <c r="EY162" i="24"/>
  <c r="EU162" i="24"/>
  <c r="FW161" i="24"/>
  <c r="FS161" i="24"/>
  <c r="FO161" i="24"/>
  <c r="FK161" i="24"/>
  <c r="FG161" i="24"/>
  <c r="FC161" i="24"/>
  <c r="EY161" i="24"/>
  <c r="EU161" i="24"/>
  <c r="FW160" i="24"/>
  <c r="FS160" i="24"/>
  <c r="FO160" i="24"/>
  <c r="FK160" i="24"/>
  <c r="FG160" i="24"/>
  <c r="FC160" i="24"/>
  <c r="EY160" i="24"/>
  <c r="EU160" i="24"/>
  <c r="FW159" i="24"/>
  <c r="FS159" i="24"/>
  <c r="FO159" i="24"/>
  <c r="FK159" i="24"/>
  <c r="FG159" i="24"/>
  <c r="FC159" i="24"/>
  <c r="EY159" i="24"/>
  <c r="EU159" i="24"/>
  <c r="FB182" i="24"/>
  <c r="FV178" i="24"/>
  <c r="FW177" i="24"/>
  <c r="EY176" i="24"/>
  <c r="FG175" i="24"/>
  <c r="FO174" i="24"/>
  <c r="FT172" i="24"/>
  <c r="FR171" i="24"/>
  <c r="FZ170" i="24"/>
  <c r="FJ170" i="24"/>
  <c r="FZ169" i="24"/>
  <c r="FJ169" i="24"/>
  <c r="FZ168" i="24"/>
  <c r="FJ168" i="24"/>
  <c r="FZ167" i="24"/>
  <c r="FJ167" i="24"/>
  <c r="FZ166" i="24"/>
  <c r="FJ166" i="24"/>
  <c r="FZ165" i="24"/>
  <c r="FJ165" i="24"/>
  <c r="FZ164" i="24"/>
  <c r="FJ164" i="24"/>
  <c r="FZ163" i="24"/>
  <c r="FJ163" i="24"/>
  <c r="FZ162" i="24"/>
  <c r="FJ162" i="24"/>
  <c r="FT161" i="24"/>
  <c r="FL161" i="24"/>
  <c r="FD161" i="24"/>
  <c r="EV161" i="24"/>
  <c r="FV160" i="24"/>
  <c r="FN160" i="24"/>
  <c r="FF160" i="24"/>
  <c r="EX160" i="24"/>
  <c r="FX159" i="24"/>
  <c r="FP159" i="24"/>
  <c r="FH159" i="24"/>
  <c r="EZ159" i="24"/>
  <c r="FX158" i="24"/>
  <c r="FT158" i="24"/>
  <c r="FP158" i="24"/>
  <c r="FL158" i="24"/>
  <c r="FH158" i="24"/>
  <c r="FD158" i="24"/>
  <c r="EZ158" i="24"/>
  <c r="EV158" i="24"/>
  <c r="FX157" i="24"/>
  <c r="FT157" i="24"/>
  <c r="FP157" i="24"/>
  <c r="FL157" i="24"/>
  <c r="FH157" i="24"/>
  <c r="FD157" i="24"/>
  <c r="EZ157" i="24"/>
  <c r="EV157" i="24"/>
  <c r="FX156" i="24"/>
  <c r="FT156" i="24"/>
  <c r="FP156" i="24"/>
  <c r="FL156" i="24"/>
  <c r="FH156" i="24"/>
  <c r="FD156" i="24"/>
  <c r="EZ156" i="24"/>
  <c r="EV156" i="24"/>
  <c r="FX155" i="24"/>
  <c r="FT155" i="24"/>
  <c r="FP155" i="24"/>
  <c r="FL155" i="24"/>
  <c r="FH155" i="24"/>
  <c r="FD155" i="24"/>
  <c r="EZ155" i="24"/>
  <c r="EV155" i="24"/>
  <c r="FX154" i="24"/>
  <c r="FT154" i="24"/>
  <c r="FP154" i="24"/>
  <c r="FL154" i="24"/>
  <c r="FH154" i="24"/>
  <c r="FD154" i="24"/>
  <c r="EZ154" i="24"/>
  <c r="EV154" i="24"/>
  <c r="FX153" i="24"/>
  <c r="FT153" i="24"/>
  <c r="FP153" i="24"/>
  <c r="FL153" i="24"/>
  <c r="FH153" i="24"/>
  <c r="FD153" i="24"/>
  <c r="EZ153" i="24"/>
  <c r="EV153" i="24"/>
  <c r="FX152" i="24"/>
  <c r="FT152" i="24"/>
  <c r="FP152" i="24"/>
  <c r="FL152" i="24"/>
  <c r="FH152" i="24"/>
  <c r="FD152" i="24"/>
  <c r="EZ152" i="24"/>
  <c r="EV152" i="24"/>
  <c r="FX151" i="24"/>
  <c r="FT151" i="24"/>
  <c r="FP151" i="24"/>
  <c r="FL151" i="24"/>
  <c r="FH151" i="24"/>
  <c r="FD151" i="24"/>
  <c r="EZ151" i="24"/>
  <c r="EV151" i="24"/>
  <c r="FX150" i="24"/>
  <c r="FT150" i="24"/>
  <c r="FP150" i="24"/>
  <c r="FL150" i="24"/>
  <c r="FH150" i="24"/>
  <c r="FD150" i="24"/>
  <c r="EZ150" i="24"/>
  <c r="EV150" i="24"/>
  <c r="FX149" i="24"/>
  <c r="FT149" i="24"/>
  <c r="FH173" i="24"/>
  <c r="FD172" i="24"/>
  <c r="FJ171" i="24"/>
  <c r="FV170" i="24"/>
  <c r="FF170" i="24"/>
  <c r="FV169" i="24"/>
  <c r="FF169" i="24"/>
  <c r="FV168" i="24"/>
  <c r="FF168" i="24"/>
  <c r="FV167" i="24"/>
  <c r="FF167" i="24"/>
  <c r="FV166" i="24"/>
  <c r="FF166" i="24"/>
  <c r="FV165" i="24"/>
  <c r="FF165" i="24"/>
  <c r="FV164" i="24"/>
  <c r="FF164" i="24"/>
  <c r="FV163" i="24"/>
  <c r="FF163" i="24"/>
  <c r="FV162" i="24"/>
  <c r="FF162" i="24"/>
  <c r="FZ161" i="24"/>
  <c r="FR161" i="24"/>
  <c r="FJ161" i="24"/>
  <c r="FB161" i="24"/>
  <c r="FT160" i="24"/>
  <c r="FL160" i="24"/>
  <c r="FD160" i="24"/>
  <c r="EV160" i="24"/>
  <c r="FV159" i="24"/>
  <c r="FN159" i="24"/>
  <c r="FF159" i="24"/>
  <c r="EX159" i="24"/>
  <c r="FW158" i="24"/>
  <c r="FS158" i="24"/>
  <c r="FO158" i="24"/>
  <c r="FK158" i="24"/>
  <c r="FG158" i="24"/>
  <c r="FC158" i="24"/>
  <c r="EY158" i="24"/>
  <c r="EU158" i="24"/>
  <c r="FW157" i="24"/>
  <c r="FS157" i="24"/>
  <c r="FO157" i="24"/>
  <c r="FK157" i="24"/>
  <c r="FG157" i="24"/>
  <c r="FC157" i="24"/>
  <c r="EY157" i="24"/>
  <c r="EU157" i="24"/>
  <c r="FW156" i="24"/>
  <c r="FS156" i="24"/>
  <c r="FO156" i="24"/>
  <c r="FK156" i="24"/>
  <c r="FG156" i="24"/>
  <c r="FC156" i="24"/>
  <c r="EY156" i="24"/>
  <c r="EU156" i="24"/>
  <c r="FW155" i="24"/>
  <c r="FS155" i="24"/>
  <c r="FO155" i="24"/>
  <c r="FK155" i="24"/>
  <c r="FG155" i="24"/>
  <c r="FC155" i="24"/>
  <c r="EY155" i="24"/>
  <c r="EU155" i="24"/>
  <c r="FW154" i="24"/>
  <c r="FS154" i="24"/>
  <c r="FO154" i="24"/>
  <c r="FK154" i="24"/>
  <c r="FG154" i="24"/>
  <c r="FC154" i="24"/>
  <c r="EY154" i="24"/>
  <c r="EU154" i="24"/>
  <c r="FW153" i="24"/>
  <c r="FS153" i="24"/>
  <c r="FO153" i="24"/>
  <c r="FK153" i="24"/>
  <c r="FG153" i="24"/>
  <c r="FC153" i="24"/>
  <c r="EY153" i="24"/>
  <c r="EU153" i="24"/>
  <c r="FW152" i="24"/>
  <c r="FS152" i="24"/>
  <c r="FO152" i="24"/>
  <c r="FK152" i="24"/>
  <c r="FG152" i="24"/>
  <c r="FC152" i="24"/>
  <c r="EY152" i="24"/>
  <c r="EU152" i="24"/>
  <c r="FW151" i="24"/>
  <c r="FS151" i="24"/>
  <c r="FO151" i="24"/>
  <c r="FK151" i="24"/>
  <c r="FG151" i="24"/>
  <c r="FC151" i="24"/>
  <c r="EY151" i="24"/>
  <c r="EU151" i="24"/>
  <c r="FW150" i="24"/>
  <c r="FS150" i="24"/>
  <c r="FO150" i="24"/>
  <c r="FK150" i="24"/>
  <c r="FG150" i="24"/>
  <c r="FC150" i="24"/>
  <c r="EY150" i="24"/>
  <c r="EU150" i="24"/>
  <c r="FW149" i="24"/>
  <c r="FO180" i="24"/>
  <c r="FB179" i="24"/>
  <c r="FB171" i="24"/>
  <c r="FR170" i="24"/>
  <c r="FB170" i="24"/>
  <c r="FR169" i="24"/>
  <c r="FB169" i="24"/>
  <c r="FR168" i="24"/>
  <c r="FB168" i="24"/>
  <c r="FR167" i="24"/>
  <c r="FB167" i="24"/>
  <c r="FR166" i="24"/>
  <c r="FB166" i="24"/>
  <c r="FR165" i="24"/>
  <c r="FB165" i="24"/>
  <c r="EX170" i="24"/>
  <c r="FN169" i="24"/>
  <c r="EX166" i="24"/>
  <c r="FN165" i="24"/>
  <c r="FN164" i="24"/>
  <c r="FB163" i="24"/>
  <c r="EX162" i="24"/>
  <c r="FX161" i="24"/>
  <c r="FH161" i="24"/>
  <c r="FR160" i="24"/>
  <c r="FB160" i="24"/>
  <c r="FR159" i="24"/>
  <c r="FB159" i="24"/>
  <c r="FV158" i="24"/>
  <c r="FN158" i="24"/>
  <c r="FF158" i="24"/>
  <c r="EX158" i="24"/>
  <c r="FY157" i="24"/>
  <c r="FQ157" i="24"/>
  <c r="FI157" i="24"/>
  <c r="FA157" i="24"/>
  <c r="FZ156" i="24"/>
  <c r="FR156" i="24"/>
  <c r="FJ156" i="24"/>
  <c r="FB156" i="24"/>
  <c r="FU155" i="24"/>
  <c r="FM155" i="24"/>
  <c r="FE155" i="24"/>
  <c r="EW155" i="24"/>
  <c r="FV154" i="24"/>
  <c r="FN154" i="24"/>
  <c r="FF154" i="24"/>
  <c r="EX154" i="24"/>
  <c r="FY153" i="24"/>
  <c r="FQ153" i="24"/>
  <c r="FI153" i="24"/>
  <c r="FA153" i="24"/>
  <c r="FZ152" i="24"/>
  <c r="FR152" i="24"/>
  <c r="FJ152" i="24"/>
  <c r="FB152" i="24"/>
  <c r="FU151" i="24"/>
  <c r="FM151" i="24"/>
  <c r="FE151" i="24"/>
  <c r="EW151" i="24"/>
  <c r="FV150" i="24"/>
  <c r="FN150" i="24"/>
  <c r="FF150" i="24"/>
  <c r="EX150" i="24"/>
  <c r="FY149" i="24"/>
  <c r="FR149" i="24"/>
  <c r="FN149" i="24"/>
  <c r="FJ149" i="24"/>
  <c r="FF149" i="24"/>
  <c r="FB149" i="24"/>
  <c r="EX149" i="24"/>
  <c r="FZ148" i="24"/>
  <c r="FV148" i="24"/>
  <c r="FR148" i="24"/>
  <c r="FN148" i="24"/>
  <c r="FJ148" i="24"/>
  <c r="FF148" i="24"/>
  <c r="FB148" i="24"/>
  <c r="EX148" i="24"/>
  <c r="FZ147" i="24"/>
  <c r="FV147" i="24"/>
  <c r="FR147" i="24"/>
  <c r="FN147" i="24"/>
  <c r="FJ147" i="24"/>
  <c r="FF147" i="24"/>
  <c r="FB147" i="24"/>
  <c r="EX147" i="24"/>
  <c r="FZ146" i="24"/>
  <c r="FV146" i="24"/>
  <c r="FR146" i="24"/>
  <c r="FN146" i="24"/>
  <c r="FJ146" i="24"/>
  <c r="FF146" i="24"/>
  <c r="FB146" i="24"/>
  <c r="EX146" i="24"/>
  <c r="FZ145" i="24"/>
  <c r="FV145" i="24"/>
  <c r="FR145" i="24"/>
  <c r="FN145" i="24"/>
  <c r="FJ145" i="24"/>
  <c r="FF145" i="24"/>
  <c r="FB145" i="24"/>
  <c r="EX145" i="24"/>
  <c r="FZ144" i="24"/>
  <c r="FV144" i="24"/>
  <c r="FR144" i="24"/>
  <c r="FN144" i="24"/>
  <c r="FJ144" i="24"/>
  <c r="FF144" i="24"/>
  <c r="FB144" i="24"/>
  <c r="EX144" i="24"/>
  <c r="FZ143" i="24"/>
  <c r="FV143" i="24"/>
  <c r="FR143" i="24"/>
  <c r="FN143" i="24"/>
  <c r="FJ143" i="24"/>
  <c r="FF143" i="24"/>
  <c r="FB143" i="24"/>
  <c r="EX143" i="24"/>
  <c r="FZ141" i="24"/>
  <c r="FV141" i="24"/>
  <c r="FR141" i="24"/>
  <c r="FN141" i="24"/>
  <c r="FJ141" i="24"/>
  <c r="FF141" i="24"/>
  <c r="FB141" i="24"/>
  <c r="EX141" i="24"/>
  <c r="FZ140" i="24"/>
  <c r="FV140" i="24"/>
  <c r="FR140" i="24"/>
  <c r="FN140" i="24"/>
  <c r="FJ140" i="24"/>
  <c r="FF140" i="24"/>
  <c r="FB140" i="24"/>
  <c r="EX140" i="24"/>
  <c r="FZ139" i="24"/>
  <c r="FV139" i="24"/>
  <c r="FR139" i="24"/>
  <c r="FN139" i="24"/>
  <c r="FJ139" i="24"/>
  <c r="FF139" i="24"/>
  <c r="FB139" i="24"/>
  <c r="EX139" i="24"/>
  <c r="FZ138" i="24"/>
  <c r="FV138" i="24"/>
  <c r="FR138" i="24"/>
  <c r="FN138" i="24"/>
  <c r="FJ138" i="24"/>
  <c r="FF138" i="24"/>
  <c r="FB138" i="24"/>
  <c r="EX138" i="24"/>
  <c r="FZ137" i="24"/>
  <c r="FV137" i="24"/>
  <c r="FR137" i="24"/>
  <c r="FN137" i="24"/>
  <c r="FJ137" i="24"/>
  <c r="FF137" i="24"/>
  <c r="FB137" i="24"/>
  <c r="EX137" i="24"/>
  <c r="FZ136" i="24"/>
  <c r="FV136" i="24"/>
  <c r="FR136" i="24"/>
  <c r="FN136" i="24"/>
  <c r="FJ136" i="24"/>
  <c r="FF136" i="24"/>
  <c r="FB136" i="24"/>
  <c r="EX136" i="24"/>
  <c r="FZ134" i="24"/>
  <c r="FV134" i="24"/>
  <c r="FR134" i="24"/>
  <c r="FN134" i="24"/>
  <c r="FJ134" i="24"/>
  <c r="FF134" i="24"/>
  <c r="FB134" i="24"/>
  <c r="EX134" i="24"/>
  <c r="FZ133" i="24"/>
  <c r="FV133" i="24"/>
  <c r="FR133" i="24"/>
  <c r="FN133" i="24"/>
  <c r="FJ133" i="24"/>
  <c r="FF133" i="24"/>
  <c r="FB133" i="24"/>
  <c r="EX133" i="24"/>
  <c r="FZ132" i="24"/>
  <c r="FV132" i="24"/>
  <c r="FR132" i="24"/>
  <c r="FN132" i="24"/>
  <c r="FJ132" i="24"/>
  <c r="FF132" i="24"/>
  <c r="FB132" i="24"/>
  <c r="EX132" i="24"/>
  <c r="FZ131" i="24"/>
  <c r="FV131" i="24"/>
  <c r="FR131" i="24"/>
  <c r="FN131" i="24"/>
  <c r="FJ131" i="24"/>
  <c r="FF131" i="24"/>
  <c r="FB131" i="24"/>
  <c r="EX131" i="24"/>
  <c r="FZ129" i="24"/>
  <c r="FV129" i="24"/>
  <c r="FR129" i="24"/>
  <c r="FN129" i="24"/>
  <c r="FJ129" i="24"/>
  <c r="FF129" i="24"/>
  <c r="FB129" i="24"/>
  <c r="EX129" i="24"/>
  <c r="FZ128" i="24"/>
  <c r="FV128" i="24"/>
  <c r="FR128" i="24"/>
  <c r="FN128" i="24"/>
  <c r="FJ128" i="24"/>
  <c r="FF128" i="24"/>
  <c r="FB128" i="24"/>
  <c r="EX128" i="24"/>
  <c r="FZ127" i="24"/>
  <c r="FV127" i="24"/>
  <c r="FR127" i="24"/>
  <c r="FN127" i="24"/>
  <c r="FJ127" i="24"/>
  <c r="FF127" i="24"/>
  <c r="FB127" i="24"/>
  <c r="EX127" i="24"/>
  <c r="FZ126" i="24"/>
  <c r="FV126" i="24"/>
  <c r="EX181" i="24"/>
  <c r="EX169" i="24"/>
  <c r="FN168" i="24"/>
  <c r="EX165" i="24"/>
  <c r="FB164" i="24"/>
  <c r="EX163" i="24"/>
  <c r="FR162" i="24"/>
  <c r="FV161" i="24"/>
  <c r="FF161" i="24"/>
  <c r="FP160" i="24"/>
  <c r="EZ160" i="24"/>
  <c r="FL159" i="24"/>
  <c r="EV159" i="24"/>
  <c r="FU158" i="24"/>
  <c r="FM158" i="24"/>
  <c r="FE158" i="24"/>
  <c r="EW158" i="24"/>
  <c r="FV157" i="24"/>
  <c r="FN157" i="24"/>
  <c r="FF157" i="24"/>
  <c r="EX157" i="24"/>
  <c r="FY156" i="24"/>
  <c r="FQ156" i="24"/>
  <c r="FI156" i="24"/>
  <c r="FA156" i="24"/>
  <c r="FZ155" i="24"/>
  <c r="FR155" i="24"/>
  <c r="FJ155" i="24"/>
  <c r="FB155" i="24"/>
  <c r="FU154" i="24"/>
  <c r="FM154" i="24"/>
  <c r="FE154" i="24"/>
  <c r="EW154" i="24"/>
  <c r="FV153" i="24"/>
  <c r="FN153" i="24"/>
  <c r="FF153" i="24"/>
  <c r="EX153" i="24"/>
  <c r="FY152" i="24"/>
  <c r="FQ152" i="24"/>
  <c r="FI152" i="24"/>
  <c r="FA152" i="24"/>
  <c r="FZ151" i="24"/>
  <c r="FR151" i="24"/>
  <c r="FJ151" i="24"/>
  <c r="FB151" i="24"/>
  <c r="FU150" i="24"/>
  <c r="FM150" i="24"/>
  <c r="FE150" i="24"/>
  <c r="EW150" i="24"/>
  <c r="FV149" i="24"/>
  <c r="FQ149" i="24"/>
  <c r="FM149" i="24"/>
  <c r="FI149" i="24"/>
  <c r="FE149" i="24"/>
  <c r="FA149" i="24"/>
  <c r="EW149" i="24"/>
  <c r="EX168" i="24"/>
  <c r="EX161" i="24"/>
  <c r="FX160" i="24"/>
  <c r="FJ159" i="24"/>
  <c r="FR158" i="24"/>
  <c r="FB158" i="24"/>
  <c r="FR157" i="24"/>
  <c r="FB157" i="24"/>
  <c r="FN156" i="24"/>
  <c r="EX156" i="24"/>
  <c r="FY155" i="24"/>
  <c r="FI155" i="24"/>
  <c r="FR154" i="24"/>
  <c r="FB154" i="24"/>
  <c r="FR153" i="24"/>
  <c r="FB153" i="24"/>
  <c r="FN152" i="24"/>
  <c r="EX152" i="24"/>
  <c r="FY151" i="24"/>
  <c r="FI151" i="24"/>
  <c r="FR150" i="24"/>
  <c r="FB150" i="24"/>
  <c r="FS149" i="24"/>
  <c r="FK149" i="24"/>
  <c r="FC149" i="24"/>
  <c r="EU149" i="24"/>
  <c r="FX148" i="24"/>
  <c r="FS148" i="24"/>
  <c r="FM148" i="24"/>
  <c r="FH148" i="24"/>
  <c r="FC148" i="24"/>
  <c r="EW148" i="24"/>
  <c r="FU147" i="24"/>
  <c r="FP147" i="24"/>
  <c r="FK147" i="24"/>
  <c r="FE147" i="24"/>
  <c r="EZ147" i="24"/>
  <c r="EU147" i="24"/>
  <c r="FX146" i="24"/>
  <c r="FS146" i="24"/>
  <c r="FM146" i="24"/>
  <c r="FH146" i="24"/>
  <c r="FC146" i="24"/>
  <c r="EW146" i="24"/>
  <c r="FU145" i="24"/>
  <c r="FP145" i="24"/>
  <c r="FK145" i="24"/>
  <c r="FE145" i="24"/>
  <c r="EZ145" i="24"/>
  <c r="EU145" i="24"/>
  <c r="FX144" i="24"/>
  <c r="FS144" i="24"/>
  <c r="FM144" i="24"/>
  <c r="FH144" i="24"/>
  <c r="FC144" i="24"/>
  <c r="EW144" i="24"/>
  <c r="FU143" i="24"/>
  <c r="FP143" i="24"/>
  <c r="FK143" i="24"/>
  <c r="FE143" i="24"/>
  <c r="EZ143" i="24"/>
  <c r="EU143" i="24"/>
  <c r="FX141" i="24"/>
  <c r="FS141" i="24"/>
  <c r="FM141" i="24"/>
  <c r="FH141" i="24"/>
  <c r="FC141" i="24"/>
  <c r="EW141" i="24"/>
  <c r="FU140" i="24"/>
  <c r="FP140" i="24"/>
  <c r="FK140" i="24"/>
  <c r="FE140" i="24"/>
  <c r="EZ140" i="24"/>
  <c r="EU140" i="24"/>
  <c r="FX139" i="24"/>
  <c r="FS139" i="24"/>
  <c r="FM139" i="24"/>
  <c r="FH139" i="24"/>
  <c r="FC139" i="24"/>
  <c r="EW139" i="24"/>
  <c r="FU138" i="24"/>
  <c r="FP138" i="24"/>
  <c r="FK138" i="24"/>
  <c r="FE138" i="24"/>
  <c r="EZ138" i="24"/>
  <c r="EU138" i="24"/>
  <c r="FX137" i="24"/>
  <c r="FS137" i="24"/>
  <c r="FM137" i="24"/>
  <c r="FH137" i="24"/>
  <c r="FC137" i="24"/>
  <c r="EW137" i="24"/>
  <c r="FU136" i="24"/>
  <c r="FP136" i="24"/>
  <c r="FK136" i="24"/>
  <c r="FE136" i="24"/>
  <c r="EZ136" i="24"/>
  <c r="EU136" i="24"/>
  <c r="FX134" i="24"/>
  <c r="FS134" i="24"/>
  <c r="FM134" i="24"/>
  <c r="FH134" i="24"/>
  <c r="FC134" i="24"/>
  <c r="EW134" i="24"/>
  <c r="FU133" i="24"/>
  <c r="FP133" i="24"/>
  <c r="FK133" i="24"/>
  <c r="FE133" i="24"/>
  <c r="EZ133" i="24"/>
  <c r="EU133" i="24"/>
  <c r="FX132" i="24"/>
  <c r="FS132" i="24"/>
  <c r="FM132" i="24"/>
  <c r="FH132" i="24"/>
  <c r="FC132" i="24"/>
  <c r="EW132" i="24"/>
  <c r="FU131" i="24"/>
  <c r="FP131" i="24"/>
  <c r="FK131" i="24"/>
  <c r="FE131" i="24"/>
  <c r="EZ131" i="24"/>
  <c r="EU131" i="24"/>
  <c r="FX129" i="24"/>
  <c r="FS129" i="24"/>
  <c r="FM129" i="24"/>
  <c r="FH129" i="24"/>
  <c r="FC129" i="24"/>
  <c r="EW129" i="24"/>
  <c r="FU128" i="24"/>
  <c r="FP128" i="24"/>
  <c r="FK128" i="24"/>
  <c r="FE128" i="24"/>
  <c r="EZ128" i="24"/>
  <c r="EU128" i="24"/>
  <c r="FX127" i="24"/>
  <c r="FS127" i="24"/>
  <c r="FM127" i="24"/>
  <c r="FH127" i="24"/>
  <c r="FC127" i="24"/>
  <c r="EW127" i="24"/>
  <c r="FU126" i="24"/>
  <c r="FQ126" i="24"/>
  <c r="FM126" i="24"/>
  <c r="FI126" i="24"/>
  <c r="FE126" i="24"/>
  <c r="FA126" i="24"/>
  <c r="EW126" i="24"/>
  <c r="FY125" i="24"/>
  <c r="FU125" i="24"/>
  <c r="FQ125" i="24"/>
  <c r="FM125" i="24"/>
  <c r="FI125" i="24"/>
  <c r="FE125" i="24"/>
  <c r="FA125" i="24"/>
  <c r="EW125" i="24"/>
  <c r="FY124" i="24"/>
  <c r="FU124" i="24"/>
  <c r="FQ124" i="24"/>
  <c r="FM124" i="24"/>
  <c r="FI124" i="24"/>
  <c r="FE124" i="24"/>
  <c r="FA124" i="24"/>
  <c r="EW124" i="24"/>
  <c r="FY123" i="24"/>
  <c r="FU123" i="24"/>
  <c r="FQ123" i="24"/>
  <c r="FM123" i="24"/>
  <c r="FI123" i="24"/>
  <c r="FE123" i="24"/>
  <c r="FA123" i="24"/>
  <c r="EW123" i="24"/>
  <c r="FY122" i="24"/>
  <c r="FU122" i="24"/>
  <c r="FQ122" i="24"/>
  <c r="FM122" i="24"/>
  <c r="FI122" i="24"/>
  <c r="FE122" i="24"/>
  <c r="FA122" i="24"/>
  <c r="EW122" i="24"/>
  <c r="FY121" i="24"/>
  <c r="FU121" i="24"/>
  <c r="FQ121" i="24"/>
  <c r="FM121" i="24"/>
  <c r="FI121" i="24"/>
  <c r="FE121" i="24"/>
  <c r="FA121" i="24"/>
  <c r="EW121" i="24"/>
  <c r="FY120" i="24"/>
  <c r="FU120" i="24"/>
  <c r="FQ120" i="24"/>
  <c r="FM120" i="24"/>
  <c r="FI120" i="24"/>
  <c r="FE120" i="24"/>
  <c r="FA120" i="24"/>
  <c r="EW120" i="24"/>
  <c r="FY119" i="24"/>
  <c r="FU119" i="24"/>
  <c r="FQ119" i="24"/>
  <c r="FM119" i="24"/>
  <c r="FI119" i="24"/>
  <c r="FE119" i="24"/>
  <c r="FA119" i="24"/>
  <c r="EW119" i="24"/>
  <c r="FY118" i="24"/>
  <c r="FU118" i="24"/>
  <c r="FQ118" i="24"/>
  <c r="FM118" i="24"/>
  <c r="FI118" i="24"/>
  <c r="FE118" i="24"/>
  <c r="FA118" i="24"/>
  <c r="EW118" i="24"/>
  <c r="FY117" i="24"/>
  <c r="FU117" i="24"/>
  <c r="FQ117" i="24"/>
  <c r="FM117" i="24"/>
  <c r="FI117" i="24"/>
  <c r="FE117" i="24"/>
  <c r="FA117" i="24"/>
  <c r="EW117" i="24"/>
  <c r="FY116" i="24"/>
  <c r="FU116" i="24"/>
  <c r="FQ116" i="24"/>
  <c r="FM116" i="24"/>
  <c r="FI116" i="24"/>
  <c r="FE116" i="24"/>
  <c r="FA116" i="24"/>
  <c r="EW116" i="24"/>
  <c r="FY115" i="24"/>
  <c r="FU115" i="24"/>
  <c r="FQ115" i="24"/>
  <c r="FM115" i="24"/>
  <c r="FI115" i="24"/>
  <c r="FE115" i="24"/>
  <c r="FA115" i="24"/>
  <c r="EW115" i="24"/>
  <c r="FY114" i="24"/>
  <c r="FU114" i="24"/>
  <c r="FQ114" i="24"/>
  <c r="FM114" i="24"/>
  <c r="FI114" i="24"/>
  <c r="FE114" i="24"/>
  <c r="FA114" i="24"/>
  <c r="EW114" i="24"/>
  <c r="FY113" i="24"/>
  <c r="FU113" i="24"/>
  <c r="FQ113" i="24"/>
  <c r="FM113" i="24"/>
  <c r="FI113" i="24"/>
  <c r="FE113" i="24"/>
  <c r="FA113" i="24"/>
  <c r="EW113" i="24"/>
  <c r="FY112" i="24"/>
  <c r="FU112" i="24"/>
  <c r="FQ112" i="24"/>
  <c r="FM112" i="24"/>
  <c r="FI112" i="24"/>
  <c r="FE112" i="24"/>
  <c r="FA112" i="24"/>
  <c r="EW112" i="24"/>
  <c r="FY111" i="24"/>
  <c r="FU111" i="24"/>
  <c r="FQ111" i="24"/>
  <c r="FM111" i="24"/>
  <c r="FI111" i="24"/>
  <c r="FE111" i="24"/>
  <c r="FA111" i="24"/>
  <c r="EW111" i="24"/>
  <c r="FY110" i="24"/>
  <c r="FU110" i="24"/>
  <c r="FQ110" i="24"/>
  <c r="FM110" i="24"/>
  <c r="FI110" i="24"/>
  <c r="FE110" i="24"/>
  <c r="FA110" i="24"/>
  <c r="EW110" i="24"/>
  <c r="FY109" i="24"/>
  <c r="FU109" i="24"/>
  <c r="FQ109" i="24"/>
  <c r="FM109" i="24"/>
  <c r="FI109" i="24"/>
  <c r="FE109" i="24"/>
  <c r="FA109" i="24"/>
  <c r="EW109" i="24"/>
  <c r="FY108" i="24"/>
  <c r="FU108" i="24"/>
  <c r="FQ108" i="24"/>
  <c r="FM108" i="24"/>
  <c r="FI108" i="24"/>
  <c r="FE108" i="24"/>
  <c r="FA108" i="24"/>
  <c r="EW108" i="24"/>
  <c r="FY106" i="24"/>
  <c r="FU106" i="24"/>
  <c r="FQ106" i="24"/>
  <c r="FM106" i="24"/>
  <c r="FI106" i="24"/>
  <c r="FE106" i="24"/>
  <c r="FA106" i="24"/>
  <c r="EW106" i="24"/>
  <c r="FY105" i="24"/>
  <c r="FU105" i="24"/>
  <c r="FQ105" i="24"/>
  <c r="FM105" i="24"/>
  <c r="FI105" i="24"/>
  <c r="FE105" i="24"/>
  <c r="FA105" i="24"/>
  <c r="EW105" i="24"/>
  <c r="FY104" i="24"/>
  <c r="FU104" i="24"/>
  <c r="FQ104" i="24"/>
  <c r="FM104" i="24"/>
  <c r="FI104" i="24"/>
  <c r="FE104" i="24"/>
  <c r="FA104" i="24"/>
  <c r="EW104" i="24"/>
  <c r="FY103" i="24"/>
  <c r="FU103" i="24"/>
  <c r="FQ103" i="24"/>
  <c r="FM103" i="24"/>
  <c r="FI103" i="24"/>
  <c r="FE103" i="24"/>
  <c r="FA103" i="24"/>
  <c r="EW103" i="24"/>
  <c r="FY102" i="24"/>
  <c r="FU102" i="24"/>
  <c r="FQ102" i="24"/>
  <c r="FM102" i="24"/>
  <c r="FI102" i="24"/>
  <c r="FE102" i="24"/>
  <c r="FA102" i="24"/>
  <c r="EW102" i="24"/>
  <c r="FY101" i="24"/>
  <c r="FU101" i="24"/>
  <c r="FQ101" i="24"/>
  <c r="FM101" i="24"/>
  <c r="FI101" i="24"/>
  <c r="FE101" i="24"/>
  <c r="FA101" i="24"/>
  <c r="EW101" i="24"/>
  <c r="FY100" i="24"/>
  <c r="FU100" i="24"/>
  <c r="FQ100" i="24"/>
  <c r="FM100" i="24"/>
  <c r="FI100" i="24"/>
  <c r="FE100" i="24"/>
  <c r="FA100" i="24"/>
  <c r="EW100" i="24"/>
  <c r="FN167" i="24"/>
  <c r="FR164" i="24"/>
  <c r="FP161" i="24"/>
  <c r="FJ160" i="24"/>
  <c r="FD159" i="24"/>
  <c r="FQ158" i="24"/>
  <c r="FA158" i="24"/>
  <c r="FM157" i="24"/>
  <c r="EW157" i="24"/>
  <c r="FM156" i="24"/>
  <c r="EW156" i="24"/>
  <c r="FV155" i="24"/>
  <c r="FF155" i="24"/>
  <c r="FQ154" i="24"/>
  <c r="FA154" i="24"/>
  <c r="FM153" i="24"/>
  <c r="EW153" i="24"/>
  <c r="FM152" i="24"/>
  <c r="EW152" i="24"/>
  <c r="FV151" i="24"/>
  <c r="FF151" i="24"/>
  <c r="FQ150" i="24"/>
  <c r="FA150" i="24"/>
  <c r="FP149" i="24"/>
  <c r="FH149" i="24"/>
  <c r="EZ149" i="24"/>
  <c r="FW148" i="24"/>
  <c r="FQ148" i="24"/>
  <c r="FL148" i="24"/>
  <c r="FG148" i="24"/>
  <c r="FA148" i="24"/>
  <c r="EV148" i="24"/>
  <c r="FY147" i="24"/>
  <c r="FT147" i="24"/>
  <c r="FO147" i="24"/>
  <c r="FI147" i="24"/>
  <c r="FD147" i="24"/>
  <c r="EY147" i="24"/>
  <c r="FW146" i="24"/>
  <c r="FQ146" i="24"/>
  <c r="FL146" i="24"/>
  <c r="FG146" i="24"/>
  <c r="FA146" i="24"/>
  <c r="EV146" i="24"/>
  <c r="FY145" i="24"/>
  <c r="FT145" i="24"/>
  <c r="FO145" i="24"/>
  <c r="FI145" i="24"/>
  <c r="FD145" i="24"/>
  <c r="EY145" i="24"/>
  <c r="FW144" i="24"/>
  <c r="FQ144" i="24"/>
  <c r="FL144" i="24"/>
  <c r="FG144" i="24"/>
  <c r="FA144" i="24"/>
  <c r="EV144" i="24"/>
  <c r="FY143" i="24"/>
  <c r="FT143" i="24"/>
  <c r="FO143" i="24"/>
  <c r="FI143" i="24"/>
  <c r="FD143" i="24"/>
  <c r="EY143" i="24"/>
  <c r="FW141" i="24"/>
  <c r="FQ141" i="24"/>
  <c r="FL141" i="24"/>
  <c r="FG141" i="24"/>
  <c r="FA141" i="24"/>
  <c r="EV141" i="24"/>
  <c r="FY140" i="24"/>
  <c r="FT140" i="24"/>
  <c r="FO140" i="24"/>
  <c r="FI140" i="24"/>
  <c r="FD140" i="24"/>
  <c r="EY140" i="24"/>
  <c r="FW139" i="24"/>
  <c r="FQ139" i="24"/>
  <c r="FL139" i="24"/>
  <c r="FG139" i="24"/>
  <c r="FA139" i="24"/>
  <c r="EV139" i="24"/>
  <c r="FY138" i="24"/>
  <c r="FT138" i="24"/>
  <c r="FO138" i="24"/>
  <c r="FI138" i="24"/>
  <c r="FD138" i="24"/>
  <c r="EY138" i="24"/>
  <c r="FW137" i="24"/>
  <c r="FQ137" i="24"/>
  <c r="FL137" i="24"/>
  <c r="FG137" i="24"/>
  <c r="FA137" i="24"/>
  <c r="EV137" i="24"/>
  <c r="FY136" i="24"/>
  <c r="FT136" i="24"/>
  <c r="FO136" i="24"/>
  <c r="FI136" i="24"/>
  <c r="FD136" i="24"/>
  <c r="EY136" i="24"/>
  <c r="FW134" i="24"/>
  <c r="FQ134" i="24"/>
  <c r="FL134" i="24"/>
  <c r="FG134" i="24"/>
  <c r="FA134" i="24"/>
  <c r="EV134" i="24"/>
  <c r="FY133" i="24"/>
  <c r="FT133" i="24"/>
  <c r="FO133" i="24"/>
  <c r="FI133" i="24"/>
  <c r="FD133" i="24"/>
  <c r="EY133" i="24"/>
  <c r="FW132" i="24"/>
  <c r="FQ132" i="24"/>
  <c r="FL132" i="24"/>
  <c r="FG132" i="24"/>
  <c r="FA132" i="24"/>
  <c r="EV132" i="24"/>
  <c r="FY131" i="24"/>
  <c r="FT131" i="24"/>
  <c r="FO131" i="24"/>
  <c r="FI131" i="24"/>
  <c r="FD131" i="24"/>
  <c r="EY131" i="24"/>
  <c r="FW129" i="24"/>
  <c r="FQ129" i="24"/>
  <c r="FL129" i="24"/>
  <c r="FG129" i="24"/>
  <c r="FA129" i="24"/>
  <c r="EV129" i="24"/>
  <c r="FY128" i="24"/>
  <c r="FT128" i="24"/>
  <c r="FO128" i="24"/>
  <c r="FI128" i="24"/>
  <c r="FD128" i="24"/>
  <c r="EY128" i="24"/>
  <c r="FW127" i="24"/>
  <c r="FQ127" i="24"/>
  <c r="FL127" i="24"/>
  <c r="FG127" i="24"/>
  <c r="FA127" i="24"/>
  <c r="EV127" i="24"/>
  <c r="FY126" i="24"/>
  <c r="FT126" i="24"/>
  <c r="FP126" i="24"/>
  <c r="FL126" i="24"/>
  <c r="FH126" i="24"/>
  <c r="FD126" i="24"/>
  <c r="EZ126" i="24"/>
  <c r="EV126" i="24"/>
  <c r="FX125" i="24"/>
  <c r="FT125" i="24"/>
  <c r="FP125" i="24"/>
  <c r="FL125" i="24"/>
  <c r="FH125" i="24"/>
  <c r="FD125" i="24"/>
  <c r="EZ125" i="24"/>
  <c r="EV125" i="24"/>
  <c r="FX124" i="24"/>
  <c r="FT124" i="24"/>
  <c r="FP124" i="24"/>
  <c r="FL124" i="24"/>
  <c r="FH124" i="24"/>
  <c r="FD124" i="24"/>
  <c r="EZ124" i="24"/>
  <c r="EV124" i="24"/>
  <c r="FX123" i="24"/>
  <c r="FT123" i="24"/>
  <c r="FP123" i="24"/>
  <c r="FL123" i="24"/>
  <c r="FH123" i="24"/>
  <c r="FD123" i="24"/>
  <c r="EZ123" i="24"/>
  <c r="EV123" i="24"/>
  <c r="FX122" i="24"/>
  <c r="FT122" i="24"/>
  <c r="FP122" i="24"/>
  <c r="FL122" i="24"/>
  <c r="FH122" i="24"/>
  <c r="FD122" i="24"/>
  <c r="EZ122" i="24"/>
  <c r="EV122" i="24"/>
  <c r="FX121" i="24"/>
  <c r="FT121" i="24"/>
  <c r="FP121" i="24"/>
  <c r="FL121" i="24"/>
  <c r="FH121" i="24"/>
  <c r="FD121" i="24"/>
  <c r="EZ121" i="24"/>
  <c r="EV121" i="24"/>
  <c r="FX120" i="24"/>
  <c r="FT120" i="24"/>
  <c r="FP120" i="24"/>
  <c r="FL120" i="24"/>
  <c r="FH120" i="24"/>
  <c r="FD120" i="24"/>
  <c r="EZ120" i="24"/>
  <c r="EV120" i="24"/>
  <c r="FX119" i="24"/>
  <c r="FT119" i="24"/>
  <c r="FP119" i="24"/>
  <c r="FL119" i="24"/>
  <c r="FH119" i="24"/>
  <c r="FD119" i="24"/>
  <c r="EZ119" i="24"/>
  <c r="EV119" i="24"/>
  <c r="FX118" i="24"/>
  <c r="FT118" i="24"/>
  <c r="FP118" i="24"/>
  <c r="FL118" i="24"/>
  <c r="FH118" i="24"/>
  <c r="FD118" i="24"/>
  <c r="EZ118" i="24"/>
  <c r="EV118" i="24"/>
  <c r="FN161" i="24"/>
  <c r="FZ160" i="24"/>
  <c r="FZ158" i="24"/>
  <c r="FU157" i="24"/>
  <c r="FE156" i="24"/>
  <c r="FN155" i="24"/>
  <c r="FZ154" i="24"/>
  <c r="FU153" i="24"/>
  <c r="FE152" i="24"/>
  <c r="FN151" i="24"/>
  <c r="FZ150" i="24"/>
  <c r="FU149" i="24"/>
  <c r="FD149" i="24"/>
  <c r="FT148" i="24"/>
  <c r="FI148" i="24"/>
  <c r="EY148" i="24"/>
  <c r="FS147" i="24"/>
  <c r="FH147" i="24"/>
  <c r="EW147" i="24"/>
  <c r="FP146" i="24"/>
  <c r="FE146" i="24"/>
  <c r="EU146" i="24"/>
  <c r="FQ145" i="24"/>
  <c r="FG145" i="24"/>
  <c r="EV145" i="24"/>
  <c r="FY144" i="24"/>
  <c r="FO144" i="24"/>
  <c r="FD144" i="24"/>
  <c r="FX143" i="24"/>
  <c r="FM143" i="24"/>
  <c r="FC143" i="24"/>
  <c r="FU141" i="24"/>
  <c r="FK141" i="24"/>
  <c r="EZ141" i="24"/>
  <c r="FW140" i="24"/>
  <c r="FL140" i="24"/>
  <c r="FA140" i="24"/>
  <c r="FT139" i="24"/>
  <c r="FI139" i="24"/>
  <c r="EY139" i="24"/>
  <c r="FS138" i="24"/>
  <c r="FH138" i="24"/>
  <c r="EW138" i="24"/>
  <c r="FP137" i="24"/>
  <c r="FE137" i="24"/>
  <c r="EU137" i="24"/>
  <c r="FQ136" i="24"/>
  <c r="FG136" i="24"/>
  <c r="EV136" i="24"/>
  <c r="FY134" i="24"/>
  <c r="FO134" i="24"/>
  <c r="FD134" i="24"/>
  <c r="FX133" i="24"/>
  <c r="FM133" i="24"/>
  <c r="FC133" i="24"/>
  <c r="FU132" i="24"/>
  <c r="FK132" i="24"/>
  <c r="EZ132" i="24"/>
  <c r="FW131" i="24"/>
  <c r="FL131" i="24"/>
  <c r="FA131" i="24"/>
  <c r="FT129" i="24"/>
  <c r="FI129" i="24"/>
  <c r="EY129" i="24"/>
  <c r="FS128" i="24"/>
  <c r="FH128" i="24"/>
  <c r="EW128" i="24"/>
  <c r="FP127" i="24"/>
  <c r="FE127" i="24"/>
  <c r="EU127" i="24"/>
  <c r="FR126" i="24"/>
  <c r="FJ126" i="24"/>
  <c r="FB126" i="24"/>
  <c r="FZ125" i="24"/>
  <c r="FR125" i="24"/>
  <c r="FJ125" i="24"/>
  <c r="FB125" i="24"/>
  <c r="FZ124" i="24"/>
  <c r="FR124" i="24"/>
  <c r="FJ124" i="24"/>
  <c r="FB124" i="24"/>
  <c r="FZ123" i="24"/>
  <c r="FR123" i="24"/>
  <c r="FJ123" i="24"/>
  <c r="FB123" i="24"/>
  <c r="FZ122" i="24"/>
  <c r="FR122" i="24"/>
  <c r="FJ122" i="24"/>
  <c r="FB122" i="24"/>
  <c r="FZ121" i="24"/>
  <c r="FR121" i="24"/>
  <c r="FJ121" i="24"/>
  <c r="FB121" i="24"/>
  <c r="FZ120" i="24"/>
  <c r="FR120" i="24"/>
  <c r="FJ120" i="24"/>
  <c r="FB120" i="24"/>
  <c r="FZ119" i="24"/>
  <c r="FR119" i="24"/>
  <c r="FJ119" i="24"/>
  <c r="FB119" i="24"/>
  <c r="FZ118" i="24"/>
  <c r="FR118" i="24"/>
  <c r="FJ118" i="24"/>
  <c r="FB118" i="24"/>
  <c r="FV117" i="24"/>
  <c r="FP117" i="24"/>
  <c r="FK117" i="24"/>
  <c r="FF117" i="24"/>
  <c r="EZ117" i="24"/>
  <c r="EU117" i="24"/>
  <c r="FX116" i="24"/>
  <c r="FS116" i="24"/>
  <c r="FN116" i="24"/>
  <c r="FH116" i="24"/>
  <c r="FC116" i="24"/>
  <c r="EX116" i="24"/>
  <c r="FV115" i="24"/>
  <c r="FP115" i="24"/>
  <c r="FK115" i="24"/>
  <c r="FF115" i="24"/>
  <c r="EZ115" i="24"/>
  <c r="EU115" i="24"/>
  <c r="FX114" i="24"/>
  <c r="FS114" i="24"/>
  <c r="FN114" i="24"/>
  <c r="FH114" i="24"/>
  <c r="FC114" i="24"/>
  <c r="EX114" i="24"/>
  <c r="FV113" i="24"/>
  <c r="FP113" i="24"/>
  <c r="FK113" i="24"/>
  <c r="FF113" i="24"/>
  <c r="EZ113" i="24"/>
  <c r="EU113" i="24"/>
  <c r="FX112" i="24"/>
  <c r="FS112" i="24"/>
  <c r="FN112" i="24"/>
  <c r="FH112" i="24"/>
  <c r="FC112" i="24"/>
  <c r="EX112" i="24"/>
  <c r="FV111" i="24"/>
  <c r="FP111" i="24"/>
  <c r="FK111" i="24"/>
  <c r="FF111" i="24"/>
  <c r="EZ111" i="24"/>
  <c r="EU111" i="24"/>
  <c r="FX110" i="24"/>
  <c r="FS110" i="24"/>
  <c r="FN110" i="24"/>
  <c r="FH110" i="24"/>
  <c r="FC110" i="24"/>
  <c r="EX110" i="24"/>
  <c r="FV109" i="24"/>
  <c r="FP109" i="24"/>
  <c r="FK109" i="24"/>
  <c r="FF109" i="24"/>
  <c r="EZ109" i="24"/>
  <c r="EU109" i="24"/>
  <c r="FX108" i="24"/>
  <c r="FS108" i="24"/>
  <c r="FN108" i="24"/>
  <c r="FH108" i="24"/>
  <c r="FC108" i="24"/>
  <c r="EX108" i="24"/>
  <c r="FV106" i="24"/>
  <c r="FP106" i="24"/>
  <c r="FK106" i="24"/>
  <c r="FF106" i="24"/>
  <c r="EZ106" i="24"/>
  <c r="EU106" i="24"/>
  <c r="FX105" i="24"/>
  <c r="FS105" i="24"/>
  <c r="FN105" i="24"/>
  <c r="FH105" i="24"/>
  <c r="FC105" i="24"/>
  <c r="EX105" i="24"/>
  <c r="FV104" i="24"/>
  <c r="FP104" i="24"/>
  <c r="FK104" i="24"/>
  <c r="FF104" i="24"/>
  <c r="EZ104" i="24"/>
  <c r="EU104" i="24"/>
  <c r="FX103" i="24"/>
  <c r="FS103" i="24"/>
  <c r="FN103" i="24"/>
  <c r="FH103" i="24"/>
  <c r="FC103" i="24"/>
  <c r="EX103" i="24"/>
  <c r="FV102" i="24"/>
  <c r="FP102" i="24"/>
  <c r="FK102" i="24"/>
  <c r="FF102" i="24"/>
  <c r="EZ102" i="24"/>
  <c r="EU102" i="24"/>
  <c r="FX101" i="24"/>
  <c r="FS101" i="24"/>
  <c r="FN101" i="24"/>
  <c r="FH101" i="24"/>
  <c r="FC101" i="24"/>
  <c r="EX101" i="24"/>
  <c r="FV100" i="24"/>
  <c r="FP100" i="24"/>
  <c r="FK100" i="24"/>
  <c r="FF100" i="24"/>
  <c r="EZ100" i="24"/>
  <c r="EU100" i="24"/>
  <c r="FX99" i="24"/>
  <c r="FT99" i="24"/>
  <c r="FP99" i="24"/>
  <c r="FL99" i="24"/>
  <c r="FH99" i="24"/>
  <c r="FD99" i="24"/>
  <c r="EZ99" i="24"/>
  <c r="EV99" i="24"/>
  <c r="FZ106" i="24"/>
  <c r="FT106" i="24"/>
  <c r="FO106" i="24"/>
  <c r="FJ106" i="24"/>
  <c r="FD106" i="24"/>
  <c r="EY106" i="24"/>
  <c r="FW105" i="24"/>
  <c r="FR105" i="24"/>
  <c r="FL105" i="24"/>
  <c r="FG105" i="24"/>
  <c r="FB105" i="24"/>
  <c r="EV105" i="24"/>
  <c r="FZ104" i="24"/>
  <c r="FT104" i="24"/>
  <c r="FO104" i="24"/>
  <c r="FJ104" i="24"/>
  <c r="FD104" i="24"/>
  <c r="EY104" i="24"/>
  <c r="FW103" i="24"/>
  <c r="FR103" i="24"/>
  <c r="FL103" i="24"/>
  <c r="FG103" i="24"/>
  <c r="FB103" i="24"/>
  <c r="EV103" i="24"/>
  <c r="FZ102" i="24"/>
  <c r="FT102" i="24"/>
  <c r="FO102" i="24"/>
  <c r="FJ102" i="24"/>
  <c r="FD102" i="24"/>
  <c r="EY102" i="24"/>
  <c r="FW136" i="24"/>
  <c r="FA136" i="24"/>
  <c r="FS133" i="24"/>
  <c r="EW133" i="24"/>
  <c r="EU132" i="24"/>
  <c r="FG131" i="24"/>
  <c r="FD129" i="24"/>
  <c r="FX128" i="24"/>
  <c r="FU127" i="24"/>
  <c r="FW126" i="24"/>
  <c r="FF126" i="24"/>
  <c r="FV125" i="24"/>
  <c r="FF125" i="24"/>
  <c r="FV124" i="24"/>
  <c r="EX124" i="24"/>
  <c r="FF123" i="24"/>
  <c r="FF122" i="24"/>
  <c r="FV121" i="24"/>
  <c r="EX121" i="24"/>
  <c r="FN120" i="24"/>
  <c r="EX120" i="24"/>
  <c r="FV119" i="24"/>
  <c r="EX119" i="24"/>
  <c r="FN118" i="24"/>
  <c r="EX118" i="24"/>
  <c r="FX117" i="24"/>
  <c r="FH117" i="24"/>
  <c r="FK116" i="24"/>
  <c r="EU116" i="24"/>
  <c r="FX115" i="24"/>
  <c r="FN115" i="24"/>
  <c r="EX115" i="24"/>
  <c r="FP114" i="24"/>
  <c r="EZ114" i="24"/>
  <c r="FX113" i="24"/>
  <c r="FN113" i="24"/>
  <c r="EX113" i="24"/>
  <c r="FF112" i="24"/>
  <c r="FS111" i="24"/>
  <c r="FC111" i="24"/>
  <c r="FP110" i="24"/>
  <c r="EU110" i="24"/>
  <c r="FX109" i="24"/>
  <c r="FC109" i="24"/>
  <c r="FK108" i="24"/>
  <c r="EU108" i="24"/>
  <c r="FS106" i="24"/>
  <c r="FC106" i="24"/>
  <c r="FP105" i="24"/>
  <c r="FF105" i="24"/>
  <c r="FX104" i="24"/>
  <c r="FC104" i="24"/>
  <c r="FK103" i="24"/>
  <c r="EU103" i="24"/>
  <c r="FS102" i="24"/>
  <c r="FC102" i="24"/>
  <c r="FV101" i="24"/>
  <c r="FF101" i="24"/>
  <c r="FN100" i="24"/>
  <c r="FC100" i="24"/>
  <c r="FR99" i="24"/>
  <c r="FF99" i="24"/>
  <c r="FB162" i="24"/>
  <c r="FQ155" i="24"/>
  <c r="FZ153" i="24"/>
  <c r="FQ151" i="24"/>
  <c r="FI150" i="24"/>
  <c r="FU148" i="24"/>
  <c r="EZ148" i="24"/>
  <c r="FL147" i="24"/>
  <c r="EY146" i="24"/>
  <c r="EW145" i="24"/>
  <c r="EV143" i="24"/>
  <c r="FY141" i="24"/>
  <c r="FD141" i="24"/>
  <c r="FM140" i="24"/>
  <c r="FK139" i="24"/>
  <c r="FL138" i="24"/>
  <c r="FI137" i="24"/>
  <c r="EW136" i="24"/>
  <c r="FP134" i="24"/>
  <c r="FG133" i="24"/>
  <c r="FY132" i="24"/>
  <c r="FD132" i="24"/>
  <c r="FM131" i="24"/>
  <c r="FI127" i="24"/>
  <c r="FK126" i="24"/>
  <c r="EU125" i="24"/>
  <c r="EU124" i="24"/>
  <c r="FS123" i="24"/>
  <c r="FC123" i="24"/>
  <c r="FS121" i="24"/>
  <c r="EU121" i="24"/>
  <c r="FK120" i="24"/>
  <c r="EU120" i="24"/>
  <c r="FK119" i="24"/>
  <c r="EU118" i="24"/>
  <c r="FR117" i="24"/>
  <c r="EV117" i="24"/>
  <c r="FZ116" i="24"/>
  <c r="FO116" i="24"/>
  <c r="EY116" i="24"/>
  <c r="FR115" i="24"/>
  <c r="FB115" i="24"/>
  <c r="FT114" i="24"/>
  <c r="FD114" i="24"/>
  <c r="FR113" i="24"/>
  <c r="FB113" i="24"/>
  <c r="FO112" i="24"/>
  <c r="EY112" i="24"/>
  <c r="FL111" i="24"/>
  <c r="FO110" i="24"/>
  <c r="FD110" i="24"/>
  <c r="FL109" i="24"/>
  <c r="EV109" i="24"/>
  <c r="FZ108" i="24"/>
  <c r="FJ108" i="24"/>
  <c r="FR106" i="24"/>
  <c r="EV106" i="24"/>
  <c r="FO105" i="24"/>
  <c r="EY105" i="24"/>
  <c r="FR104" i="24"/>
  <c r="FB104" i="24"/>
  <c r="FO103" i="24"/>
  <c r="FD103" i="24"/>
  <c r="FR102" i="24"/>
  <c r="FB102" i="24"/>
  <c r="FJ101" i="24"/>
  <c r="FR100" i="24"/>
  <c r="FB100" i="24"/>
  <c r="FY99" i="24"/>
  <c r="FM99" i="24"/>
  <c r="FA99" i="24"/>
  <c r="FN170" i="24"/>
  <c r="EX164" i="24"/>
  <c r="EZ161" i="24"/>
  <c r="FH160" i="24"/>
  <c r="FZ159" i="24"/>
  <c r="FY158" i="24"/>
  <c r="FJ157" i="24"/>
  <c r="FV156" i="24"/>
  <c r="FA155" i="24"/>
  <c r="FY154" i="24"/>
  <c r="FJ153" i="24"/>
  <c r="FV152" i="24"/>
  <c r="FA151" i="24"/>
  <c r="FY150" i="24"/>
  <c r="FO149" i="24"/>
  <c r="EY149" i="24"/>
  <c r="FP148" i="24"/>
  <c r="FE148" i="24"/>
  <c r="EU148" i="24"/>
  <c r="FQ147" i="24"/>
  <c r="FG147" i="24"/>
  <c r="EV147" i="24"/>
  <c r="FY146" i="24"/>
  <c r="FO146" i="24"/>
  <c r="FD146" i="24"/>
  <c r="FX145" i="24"/>
  <c r="FM145" i="24"/>
  <c r="FC145" i="24"/>
  <c r="FU144" i="24"/>
  <c r="FK144" i="24"/>
  <c r="EZ144" i="24"/>
  <c r="FW143" i="24"/>
  <c r="FL143" i="24"/>
  <c r="FA143" i="24"/>
  <c r="FT141" i="24"/>
  <c r="FI141" i="24"/>
  <c r="EY141" i="24"/>
  <c r="FS140" i="24"/>
  <c r="FH140" i="24"/>
  <c r="EW140" i="24"/>
  <c r="FP139" i="24"/>
  <c r="FE139" i="24"/>
  <c r="EU139" i="24"/>
  <c r="FQ138" i="24"/>
  <c r="FG138" i="24"/>
  <c r="EV138" i="24"/>
  <c r="FY137" i="24"/>
  <c r="FO137" i="24"/>
  <c r="FD137" i="24"/>
  <c r="FX136" i="24"/>
  <c r="FM136" i="24"/>
  <c r="FC136" i="24"/>
  <c r="FU134" i="24"/>
  <c r="FK134" i="24"/>
  <c r="EZ134" i="24"/>
  <c r="FW133" i="24"/>
  <c r="FL133" i="24"/>
  <c r="FA133" i="24"/>
  <c r="FT132" i="24"/>
  <c r="FI132" i="24"/>
  <c r="EY132" i="24"/>
  <c r="FS131" i="24"/>
  <c r="FH131" i="24"/>
  <c r="EW131" i="24"/>
  <c r="FP129" i="24"/>
  <c r="FE129" i="24"/>
  <c r="EU129" i="24"/>
  <c r="FQ128" i="24"/>
  <c r="FG128" i="24"/>
  <c r="EV128" i="24"/>
  <c r="FY127" i="24"/>
  <c r="FO127" i="24"/>
  <c r="FD127" i="24"/>
  <c r="FX126" i="24"/>
  <c r="FO126" i="24"/>
  <c r="FG126" i="24"/>
  <c r="EY126" i="24"/>
  <c r="FW125" i="24"/>
  <c r="FO125" i="24"/>
  <c r="FG125" i="24"/>
  <c r="EY125" i="24"/>
  <c r="FW124" i="24"/>
  <c r="FO124" i="24"/>
  <c r="FG124" i="24"/>
  <c r="EY124" i="24"/>
  <c r="FW123" i="24"/>
  <c r="FO123" i="24"/>
  <c r="FG123" i="24"/>
  <c r="EY123" i="24"/>
  <c r="FW122" i="24"/>
  <c r="FO122" i="24"/>
  <c r="FG122" i="24"/>
  <c r="EY122" i="24"/>
  <c r="FW121" i="24"/>
  <c r="FO121" i="24"/>
  <c r="FG121" i="24"/>
  <c r="EY121" i="24"/>
  <c r="FW120" i="24"/>
  <c r="FO120" i="24"/>
  <c r="FG120" i="24"/>
  <c r="EY120" i="24"/>
  <c r="FW119" i="24"/>
  <c r="FO119" i="24"/>
  <c r="FG119" i="24"/>
  <c r="EY119" i="24"/>
  <c r="FW118" i="24"/>
  <c r="FO118" i="24"/>
  <c r="FG118" i="24"/>
  <c r="EY118" i="24"/>
  <c r="FZ117" i="24"/>
  <c r="FT117" i="24"/>
  <c r="FO117" i="24"/>
  <c r="FJ117" i="24"/>
  <c r="FD117" i="24"/>
  <c r="EY117" i="24"/>
  <c r="FW116" i="24"/>
  <c r="FR116" i="24"/>
  <c r="FL116" i="24"/>
  <c r="FG116" i="24"/>
  <c r="FB116" i="24"/>
  <c r="EV116" i="24"/>
  <c r="FZ115" i="24"/>
  <c r="FT115" i="24"/>
  <c r="FO115" i="24"/>
  <c r="FJ115" i="24"/>
  <c r="FD115" i="24"/>
  <c r="EY115" i="24"/>
  <c r="FW114" i="24"/>
  <c r="FR114" i="24"/>
  <c r="FL114" i="24"/>
  <c r="FG114" i="24"/>
  <c r="FB114" i="24"/>
  <c r="EV114" i="24"/>
  <c r="FZ113" i="24"/>
  <c r="FT113" i="24"/>
  <c r="FO113" i="24"/>
  <c r="FJ113" i="24"/>
  <c r="FD113" i="24"/>
  <c r="EY113" i="24"/>
  <c r="FW112" i="24"/>
  <c r="FR112" i="24"/>
  <c r="FL112" i="24"/>
  <c r="FG112" i="24"/>
  <c r="FB112" i="24"/>
  <c r="EV112" i="24"/>
  <c r="FZ111" i="24"/>
  <c r="FT111" i="24"/>
  <c r="FO111" i="24"/>
  <c r="FJ111" i="24"/>
  <c r="FD111" i="24"/>
  <c r="EY111" i="24"/>
  <c r="FW110" i="24"/>
  <c r="FR110" i="24"/>
  <c r="FL110" i="24"/>
  <c r="FG110" i="24"/>
  <c r="FB110" i="24"/>
  <c r="EV110" i="24"/>
  <c r="FZ109" i="24"/>
  <c r="FT109" i="24"/>
  <c r="FO109" i="24"/>
  <c r="FJ109" i="24"/>
  <c r="FD109" i="24"/>
  <c r="EY109" i="24"/>
  <c r="FW108" i="24"/>
  <c r="FR108" i="24"/>
  <c r="FL108" i="24"/>
  <c r="FG108" i="24"/>
  <c r="FB108" i="24"/>
  <c r="EV108" i="24"/>
  <c r="FW101" i="24"/>
  <c r="FR101" i="24"/>
  <c r="FL101" i="24"/>
  <c r="FG101" i="24"/>
  <c r="FB101" i="24"/>
  <c r="EV101" i="24"/>
  <c r="FZ100" i="24"/>
  <c r="FT100" i="24"/>
  <c r="FO100" i="24"/>
  <c r="FJ100" i="24"/>
  <c r="FD100" i="24"/>
  <c r="EY100" i="24"/>
  <c r="FW99" i="24"/>
  <c r="FS99" i="24"/>
  <c r="FO99" i="24"/>
  <c r="FK99" i="24"/>
  <c r="FG99" i="24"/>
  <c r="FC99" i="24"/>
  <c r="EY99" i="24"/>
  <c r="EU99" i="24"/>
  <c r="EY134" i="24"/>
  <c r="FH133" i="24"/>
  <c r="FP132" i="24"/>
  <c r="FE132" i="24"/>
  <c r="FY129" i="24"/>
  <c r="FC128" i="24"/>
  <c r="FK127" i="24"/>
  <c r="EX126" i="24"/>
  <c r="FN124" i="24"/>
  <c r="FN123" i="24"/>
  <c r="FN122" i="24"/>
  <c r="FF121" i="24"/>
  <c r="FV120" i="24"/>
  <c r="FF119" i="24"/>
  <c r="FV118" i="24"/>
  <c r="FF118" i="24"/>
  <c r="FN117" i="24"/>
  <c r="FC117" i="24"/>
  <c r="FV116" i="24"/>
  <c r="FF116" i="24"/>
  <c r="FC115" i="24"/>
  <c r="FV114" i="24"/>
  <c r="FK114" i="24"/>
  <c r="EU114" i="24"/>
  <c r="FC113" i="24"/>
  <c r="FP112" i="24"/>
  <c r="EZ112" i="24"/>
  <c r="FX111" i="24"/>
  <c r="FH111" i="24"/>
  <c r="FV110" i="24"/>
  <c r="FK110" i="24"/>
  <c r="EZ110" i="24"/>
  <c r="FS109" i="24"/>
  <c r="FH109" i="24"/>
  <c r="FP108" i="24"/>
  <c r="EZ108" i="24"/>
  <c r="FN106" i="24"/>
  <c r="EX106" i="24"/>
  <c r="EZ105" i="24"/>
  <c r="FS104" i="24"/>
  <c r="FH104" i="24"/>
  <c r="FP103" i="24"/>
  <c r="FF103" i="24"/>
  <c r="FN102" i="24"/>
  <c r="FH102" i="24"/>
  <c r="FP101" i="24"/>
  <c r="EZ101" i="24"/>
  <c r="FX100" i="24"/>
  <c r="FH100" i="24"/>
  <c r="FZ99" i="24"/>
  <c r="FN99" i="24"/>
  <c r="FB99" i="24"/>
  <c r="FN166" i="24"/>
  <c r="FN163" i="24"/>
  <c r="FI158" i="24"/>
  <c r="FF156" i="24"/>
  <c r="FI154" i="24"/>
  <c r="FZ149" i="24"/>
  <c r="FK148" i="24"/>
  <c r="FT146" i="24"/>
  <c r="FH145" i="24"/>
  <c r="FE144" i="24"/>
  <c r="FQ143" i="24"/>
  <c r="FO141" i="24"/>
  <c r="FC140" i="24"/>
  <c r="EZ139" i="24"/>
  <c r="FW138" i="24"/>
  <c r="FT137" i="24"/>
  <c r="FH136" i="24"/>
  <c r="FE134" i="24"/>
  <c r="FQ133" i="24"/>
  <c r="FC131" i="24"/>
  <c r="FK129" i="24"/>
  <c r="FW128" i="24"/>
  <c r="FA128" i="24"/>
  <c r="EY127" i="24"/>
  <c r="FC126" i="24"/>
  <c r="FK125" i="24"/>
  <c r="FS124" i="24"/>
  <c r="FC124" i="24"/>
  <c r="FK123" i="24"/>
  <c r="FK122" i="24"/>
  <c r="EU122" i="24"/>
  <c r="FK121" i="24"/>
  <c r="FS119" i="24"/>
  <c r="EU119" i="24"/>
  <c r="FS118" i="24"/>
  <c r="FC118" i="24"/>
  <c r="FL117" i="24"/>
  <c r="FB117" i="24"/>
  <c r="FT116" i="24"/>
  <c r="FD116" i="24"/>
  <c r="FW115" i="24"/>
  <c r="FG115" i="24"/>
  <c r="FZ114" i="24"/>
  <c r="FO114" i="24"/>
  <c r="EY114" i="24"/>
  <c r="FW113" i="24"/>
  <c r="FG113" i="24"/>
  <c r="FZ112" i="24"/>
  <c r="FJ112" i="24"/>
  <c r="FR111" i="24"/>
  <c r="FB111" i="24"/>
  <c r="FZ110" i="24"/>
  <c r="EY110" i="24"/>
  <c r="FW109" i="24"/>
  <c r="FG109" i="24"/>
  <c r="FT108" i="24"/>
  <c r="FD108" i="24"/>
  <c r="FW106" i="24"/>
  <c r="FG106" i="24"/>
  <c r="FT105" i="24"/>
  <c r="FJ105" i="24"/>
  <c r="FW104" i="24"/>
  <c r="FL104" i="24"/>
  <c r="EV104" i="24"/>
  <c r="FT103" i="24"/>
  <c r="EY103" i="24"/>
  <c r="FL102" i="24"/>
  <c r="EV102" i="24"/>
  <c r="FZ101" i="24"/>
  <c r="FO101" i="24"/>
  <c r="EY101" i="24"/>
  <c r="FW100" i="24"/>
  <c r="FG100" i="24"/>
  <c r="FQ99" i="24"/>
  <c r="FE99" i="24"/>
  <c r="EW99" i="24"/>
  <c r="EX167" i="24"/>
  <c r="FR163" i="24"/>
  <c r="FN162" i="24"/>
  <c r="FT159" i="24"/>
  <c r="FJ158" i="24"/>
  <c r="FE157" i="24"/>
  <c r="FU156" i="24"/>
  <c r="EX155" i="24"/>
  <c r="FJ154" i="24"/>
  <c r="FE153" i="24"/>
  <c r="FU152" i="24"/>
  <c r="EX151" i="24"/>
  <c r="FJ150" i="24"/>
  <c r="FL149" i="24"/>
  <c r="EV149" i="24"/>
  <c r="FY148" i="24"/>
  <c r="FO148" i="24"/>
  <c r="FD148" i="24"/>
  <c r="FX147" i="24"/>
  <c r="FM147" i="24"/>
  <c r="FC147" i="24"/>
  <c r="FU146" i="24"/>
  <c r="FK146" i="24"/>
  <c r="EZ146" i="24"/>
  <c r="FW145" i="24"/>
  <c r="FL145" i="24"/>
  <c r="FA145" i="24"/>
  <c r="FT144" i="24"/>
  <c r="FI144" i="24"/>
  <c r="EY144" i="24"/>
  <c r="FS143" i="24"/>
  <c r="FH143" i="24"/>
  <c r="EW143" i="24"/>
  <c r="FP141" i="24"/>
  <c r="FE141" i="24"/>
  <c r="EU141" i="24"/>
  <c r="FQ140" i="24"/>
  <c r="FG140" i="24"/>
  <c r="EV140" i="24"/>
  <c r="FY139" i="24"/>
  <c r="FO139" i="24"/>
  <c r="FD139" i="24"/>
  <c r="FX138" i="24"/>
  <c r="FM138" i="24"/>
  <c r="FC138" i="24"/>
  <c r="FU137" i="24"/>
  <c r="FK137" i="24"/>
  <c r="EZ137" i="24"/>
  <c r="FL136" i="24"/>
  <c r="FT134" i="24"/>
  <c r="FI134" i="24"/>
  <c r="FQ131" i="24"/>
  <c r="EV131" i="24"/>
  <c r="FO129" i="24"/>
  <c r="FM128" i="24"/>
  <c r="EZ127" i="24"/>
  <c r="FN126" i="24"/>
  <c r="FN125" i="24"/>
  <c r="EX125" i="24"/>
  <c r="FF124" i="24"/>
  <c r="FV123" i="24"/>
  <c r="EX123" i="24"/>
  <c r="FV122" i="24"/>
  <c r="EX122" i="24"/>
  <c r="FN121" i="24"/>
  <c r="FF120" i="24"/>
  <c r="FN119" i="24"/>
  <c r="FS117" i="24"/>
  <c r="EX117" i="24"/>
  <c r="FP116" i="24"/>
  <c r="EZ116" i="24"/>
  <c r="FS115" i="24"/>
  <c r="FH115" i="24"/>
  <c r="FF114" i="24"/>
  <c r="FS113" i="24"/>
  <c r="FH113" i="24"/>
  <c r="FV112" i="24"/>
  <c r="FK112" i="24"/>
  <c r="EU112" i="24"/>
  <c r="FN111" i="24"/>
  <c r="EX111" i="24"/>
  <c r="FF110" i="24"/>
  <c r="FN109" i="24"/>
  <c r="EX109" i="24"/>
  <c r="FV108" i="24"/>
  <c r="FF108" i="24"/>
  <c r="FX106" i="24"/>
  <c r="FH106" i="24"/>
  <c r="FV105" i="24"/>
  <c r="FK105" i="24"/>
  <c r="EU105" i="24"/>
  <c r="FN104" i="24"/>
  <c r="EX104" i="24"/>
  <c r="FV103" i="24"/>
  <c r="EZ103" i="24"/>
  <c r="FX102" i="24"/>
  <c r="EX102" i="24"/>
  <c r="FK101" i="24"/>
  <c r="EU101" i="24"/>
  <c r="FS100" i="24"/>
  <c r="EX100" i="24"/>
  <c r="FV99" i="24"/>
  <c r="FJ99" i="24"/>
  <c r="EX99" i="24"/>
  <c r="FZ157" i="24"/>
  <c r="FF152" i="24"/>
  <c r="FG149" i="24"/>
  <c r="FW147" i="24"/>
  <c r="FA147" i="24"/>
  <c r="FI146" i="24"/>
  <c r="FS145" i="24"/>
  <c r="FP144" i="24"/>
  <c r="EU144" i="24"/>
  <c r="FG143" i="24"/>
  <c r="FX140" i="24"/>
  <c r="FU139" i="24"/>
  <c r="FA138" i="24"/>
  <c r="EY137" i="24"/>
  <c r="FS136" i="24"/>
  <c r="EU134" i="24"/>
  <c r="EV133" i="24"/>
  <c r="FO132" i="24"/>
  <c r="FX131" i="24"/>
  <c r="FU129" i="24"/>
  <c r="EZ129" i="24"/>
  <c r="FL128" i="24"/>
  <c r="FT127" i="24"/>
  <c r="FS126" i="24"/>
  <c r="EU126" i="24"/>
  <c r="FS125" i="24"/>
  <c r="FC125" i="24"/>
  <c r="FK124" i="24"/>
  <c r="EU123" i="24"/>
  <c r="FS122" i="24"/>
  <c r="FC122" i="24"/>
  <c r="FC121" i="24"/>
  <c r="FS120" i="24"/>
  <c r="FC120" i="24"/>
  <c r="FC119" i="24"/>
  <c r="FK118" i="24"/>
  <c r="FW117" i="24"/>
  <c r="FG117" i="24"/>
  <c r="FJ116" i="24"/>
  <c r="FL115" i="24"/>
  <c r="EV115" i="24"/>
  <c r="FJ114" i="24"/>
  <c r="FL113" i="24"/>
  <c r="EV113" i="24"/>
  <c r="FT112" i="24"/>
  <c r="FD112" i="24"/>
  <c r="FW111" i="24"/>
  <c r="FG111" i="24"/>
  <c r="EV111" i="24"/>
  <c r="FT110" i="24"/>
  <c r="FJ110" i="24"/>
  <c r="FR109" i="24"/>
  <c r="FB109" i="24"/>
  <c r="FO108" i="24"/>
  <c r="EY108" i="24"/>
  <c r="FL106" i="24"/>
  <c r="FB106" i="24"/>
  <c r="FZ105" i="24"/>
  <c r="FD105" i="24"/>
  <c r="FG104" i="24"/>
  <c r="FZ103" i="24"/>
  <c r="FJ103" i="24"/>
  <c r="FW102" i="24"/>
  <c r="FG102" i="24"/>
  <c r="FT101" i="24"/>
  <c r="FD101" i="24"/>
  <c r="FL100" i="24"/>
  <c r="EV100" i="24"/>
  <c r="FU99" i="24"/>
  <c r="FI99" i="24"/>
  <c r="HE195" i="24"/>
  <c r="HA195" i="24"/>
  <c r="GW195" i="24"/>
  <c r="GS195" i="24"/>
  <c r="GO195" i="24"/>
  <c r="GK195" i="24"/>
  <c r="GG195" i="24"/>
  <c r="GC195" i="24"/>
  <c r="HE194" i="24"/>
  <c r="HA194" i="24"/>
  <c r="GW194" i="24"/>
  <c r="GS194" i="24"/>
  <c r="GO194" i="24"/>
  <c r="GK194" i="24"/>
  <c r="GG194" i="24"/>
  <c r="GC194" i="24"/>
  <c r="HE193" i="24"/>
  <c r="HA193" i="24"/>
  <c r="GW193" i="24"/>
  <c r="GS193" i="24"/>
  <c r="GO193" i="24"/>
  <c r="GK193" i="24"/>
  <c r="GG193" i="24"/>
  <c r="GC193" i="24"/>
  <c r="HE192" i="24"/>
  <c r="HA192" i="24"/>
  <c r="GW192" i="24"/>
  <c r="GS192" i="24"/>
  <c r="GO192" i="24"/>
  <c r="GK192" i="24"/>
  <c r="HD195" i="24"/>
  <c r="GZ195" i="24"/>
  <c r="GV195" i="24"/>
  <c r="GR195" i="24"/>
  <c r="GN195" i="24"/>
  <c r="GJ195" i="24"/>
  <c r="GF195" i="24"/>
  <c r="GB195" i="24"/>
  <c r="HD194" i="24"/>
  <c r="GZ194" i="24"/>
  <c r="GV194" i="24"/>
  <c r="GR194" i="24"/>
  <c r="GN194" i="24"/>
  <c r="GJ194" i="24"/>
  <c r="GF194" i="24"/>
  <c r="GB194" i="24"/>
  <c r="HG195" i="24"/>
  <c r="GY195" i="24"/>
  <c r="GQ195" i="24"/>
  <c r="GI195" i="24"/>
  <c r="HG194" i="24"/>
  <c r="GY194" i="24"/>
  <c r="GQ194" i="24"/>
  <c r="GI194" i="24"/>
  <c r="HC193" i="24"/>
  <c r="GX193" i="24"/>
  <c r="GR193" i="24"/>
  <c r="GM193" i="24"/>
  <c r="GH193" i="24"/>
  <c r="GB193" i="24"/>
  <c r="HF192" i="24"/>
  <c r="GZ192" i="24"/>
  <c r="GU192" i="24"/>
  <c r="GP192" i="24"/>
  <c r="GJ192" i="24"/>
  <c r="GF192" i="24"/>
  <c r="GB192" i="24"/>
  <c r="HD191" i="24"/>
  <c r="GZ191" i="24"/>
  <c r="GV191" i="24"/>
  <c r="GR191" i="24"/>
  <c r="GN191" i="24"/>
  <c r="GJ191" i="24"/>
  <c r="GF191" i="24"/>
  <c r="GB191" i="24"/>
  <c r="HF195" i="24"/>
  <c r="GX195" i="24"/>
  <c r="GP195" i="24"/>
  <c r="GH195" i="24"/>
  <c r="HF194" i="24"/>
  <c r="GX194" i="24"/>
  <c r="GP194" i="24"/>
  <c r="GH194" i="24"/>
  <c r="HG193" i="24"/>
  <c r="HB193" i="24"/>
  <c r="GV193" i="24"/>
  <c r="GQ193" i="24"/>
  <c r="GL193" i="24"/>
  <c r="GF193" i="24"/>
  <c r="HD192" i="24"/>
  <c r="GY192" i="24"/>
  <c r="GT192" i="24"/>
  <c r="GN192" i="24"/>
  <c r="GI192" i="24"/>
  <c r="GE192" i="24"/>
  <c r="HG191" i="24"/>
  <c r="HC191" i="24"/>
  <c r="GY191" i="24"/>
  <c r="GU191" i="24"/>
  <c r="GQ191" i="24"/>
  <c r="GM191" i="24"/>
  <c r="GI191" i="24"/>
  <c r="GE191" i="24"/>
  <c r="HC195" i="24"/>
  <c r="GM195" i="24"/>
  <c r="GU194" i="24"/>
  <c r="GE194" i="24"/>
  <c r="HF193" i="24"/>
  <c r="GU193" i="24"/>
  <c r="GJ193" i="24"/>
  <c r="HG192" i="24"/>
  <c r="GV192" i="24"/>
  <c r="GL192" i="24"/>
  <c r="GC192" i="24"/>
  <c r="HB191" i="24"/>
  <c r="GT191" i="24"/>
  <c r="GL191" i="24"/>
  <c r="GD191" i="24"/>
  <c r="HD190" i="24"/>
  <c r="GZ190" i="24"/>
  <c r="GV190" i="24"/>
  <c r="GR190" i="24"/>
  <c r="GN190" i="24"/>
  <c r="GJ190" i="24"/>
  <c r="GF190" i="24"/>
  <c r="GB190" i="24"/>
  <c r="HD189" i="24"/>
  <c r="GZ189" i="24"/>
  <c r="GV189" i="24"/>
  <c r="GR189" i="24"/>
  <c r="GN189" i="24"/>
  <c r="GJ189" i="24"/>
  <c r="GF189" i="24"/>
  <c r="GB189" i="24"/>
  <c r="HD188" i="24"/>
  <c r="GZ188" i="24"/>
  <c r="GV188" i="24"/>
  <c r="GR188" i="24"/>
  <c r="GN188" i="24"/>
  <c r="GJ188" i="24"/>
  <c r="GF188" i="24"/>
  <c r="GB188" i="24"/>
  <c r="HD187" i="24"/>
  <c r="GZ187" i="24"/>
  <c r="GV187" i="24"/>
  <c r="GR187" i="24"/>
  <c r="GN187" i="24"/>
  <c r="GJ187" i="24"/>
  <c r="GF187" i="24"/>
  <c r="GB187" i="24"/>
  <c r="HB195" i="24"/>
  <c r="GL195" i="24"/>
  <c r="GT194" i="24"/>
  <c r="GD194" i="24"/>
  <c r="HD193" i="24"/>
  <c r="GT193" i="24"/>
  <c r="GI193" i="24"/>
  <c r="HC192" i="24"/>
  <c r="GR192" i="24"/>
  <c r="GH192" i="24"/>
  <c r="HA191" i="24"/>
  <c r="GS191" i="24"/>
  <c r="GK191" i="24"/>
  <c r="GC191" i="24"/>
  <c r="HG190" i="24"/>
  <c r="HC190" i="24"/>
  <c r="GY190" i="24"/>
  <c r="GU190" i="24"/>
  <c r="GQ190" i="24"/>
  <c r="GM190" i="24"/>
  <c r="GI190" i="24"/>
  <c r="GE190" i="24"/>
  <c r="HG189" i="24"/>
  <c r="HC189" i="24"/>
  <c r="GY189" i="24"/>
  <c r="GU189" i="24"/>
  <c r="GQ189" i="24"/>
  <c r="GM189" i="24"/>
  <c r="GI189" i="24"/>
  <c r="GE189" i="24"/>
  <c r="HG188" i="24"/>
  <c r="HC188" i="24"/>
  <c r="GY188" i="24"/>
  <c r="GU188" i="24"/>
  <c r="GQ188" i="24"/>
  <c r="GM188" i="24"/>
  <c r="GI188" i="24"/>
  <c r="GE188" i="24"/>
  <c r="HG187" i="24"/>
  <c r="HC187" i="24"/>
  <c r="GY187" i="24"/>
  <c r="GU187" i="24"/>
  <c r="GQ187" i="24"/>
  <c r="GM187" i="24"/>
  <c r="GI187" i="24"/>
  <c r="GE187" i="24"/>
  <c r="HG186" i="24"/>
  <c r="HC186" i="24"/>
  <c r="GY186" i="24"/>
  <c r="GU186" i="24"/>
  <c r="GQ186" i="24"/>
  <c r="GM186" i="24"/>
  <c r="GI186" i="24"/>
  <c r="GE186" i="24"/>
  <c r="GU195" i="24"/>
  <c r="GL194" i="24"/>
  <c r="GY193" i="24"/>
  <c r="GD193" i="24"/>
  <c r="HB192" i="24"/>
  <c r="GG192" i="24"/>
  <c r="HF191" i="24"/>
  <c r="GP191" i="24"/>
  <c r="HF190" i="24"/>
  <c r="GX190" i="24"/>
  <c r="GP190" i="24"/>
  <c r="GH190" i="24"/>
  <c r="HB189" i="24"/>
  <c r="GT189" i="24"/>
  <c r="GL189" i="24"/>
  <c r="GD189" i="24"/>
  <c r="HF188" i="24"/>
  <c r="GX188" i="24"/>
  <c r="GP188" i="24"/>
  <c r="GH188" i="24"/>
  <c r="HB187" i="24"/>
  <c r="GT187" i="24"/>
  <c r="GL187" i="24"/>
  <c r="GD187" i="24"/>
  <c r="HB186" i="24"/>
  <c r="GW186" i="24"/>
  <c r="GR186" i="24"/>
  <c r="GL186" i="24"/>
  <c r="GG186" i="24"/>
  <c r="GB186" i="24"/>
  <c r="HG185" i="24"/>
  <c r="HC185" i="24"/>
  <c r="GY185" i="24"/>
  <c r="GU185" i="24"/>
  <c r="GQ185" i="24"/>
  <c r="GM185" i="24"/>
  <c r="GI185" i="24"/>
  <c r="GE185" i="24"/>
  <c r="HG184" i="24"/>
  <c r="HC184" i="24"/>
  <c r="GY184" i="24"/>
  <c r="GU184" i="24"/>
  <c r="GQ184" i="24"/>
  <c r="GM184" i="24"/>
  <c r="GI184" i="24"/>
  <c r="GE184" i="24"/>
  <c r="HG183" i="24"/>
  <c r="HC183" i="24"/>
  <c r="GY183" i="24"/>
  <c r="GU183" i="24"/>
  <c r="GQ183" i="24"/>
  <c r="GM183" i="24"/>
  <c r="GI183" i="24"/>
  <c r="GE183" i="24"/>
  <c r="GT195" i="24"/>
  <c r="HC194" i="24"/>
  <c r="GP193" i="24"/>
  <c r="GX192" i="24"/>
  <c r="GD192" i="24"/>
  <c r="HE191" i="24"/>
  <c r="GO191" i="24"/>
  <c r="HE190" i="24"/>
  <c r="GW190" i="24"/>
  <c r="GO190" i="24"/>
  <c r="GG190" i="24"/>
  <c r="HA189" i="24"/>
  <c r="GS189" i="24"/>
  <c r="GK189" i="24"/>
  <c r="GC189" i="24"/>
  <c r="HE188" i="24"/>
  <c r="GW188" i="24"/>
  <c r="GO188" i="24"/>
  <c r="GG188" i="24"/>
  <c r="HA187" i="24"/>
  <c r="GS187" i="24"/>
  <c r="GK187" i="24"/>
  <c r="GC187" i="24"/>
  <c r="HF186" i="24"/>
  <c r="HA186" i="24"/>
  <c r="GV186" i="24"/>
  <c r="GP186" i="24"/>
  <c r="GK186" i="24"/>
  <c r="GF186" i="24"/>
  <c r="HF185" i="24"/>
  <c r="HB185" i="24"/>
  <c r="GX185" i="24"/>
  <c r="GT185" i="24"/>
  <c r="GP185" i="24"/>
  <c r="GL185" i="24"/>
  <c r="GH185" i="24"/>
  <c r="GD185" i="24"/>
  <c r="HF184" i="24"/>
  <c r="HB184" i="24"/>
  <c r="GX184" i="24"/>
  <c r="GT184" i="24"/>
  <c r="GP184" i="24"/>
  <c r="GL184" i="24"/>
  <c r="GH184" i="24"/>
  <c r="GD184" i="24"/>
  <c r="HF183" i="24"/>
  <c r="HB183" i="24"/>
  <c r="GX183" i="24"/>
  <c r="GT183" i="24"/>
  <c r="GP183" i="24"/>
  <c r="GL183" i="24"/>
  <c r="GH183" i="24"/>
  <c r="GD183" i="24"/>
  <c r="GE195" i="24"/>
  <c r="GM194" i="24"/>
  <c r="GN193" i="24"/>
  <c r="GM192" i="24"/>
  <c r="GW191" i="24"/>
  <c r="GS190" i="24"/>
  <c r="GC190" i="24"/>
  <c r="HE189" i="24"/>
  <c r="GO189" i="24"/>
  <c r="GS188" i="24"/>
  <c r="GC188" i="24"/>
  <c r="HE187" i="24"/>
  <c r="GO187" i="24"/>
  <c r="GX186" i="24"/>
  <c r="GN186" i="24"/>
  <c r="GC186" i="24"/>
  <c r="HA185" i="24"/>
  <c r="GS185" i="24"/>
  <c r="GK185" i="24"/>
  <c r="GC185" i="24"/>
  <c r="HD184" i="24"/>
  <c r="GV184" i="24"/>
  <c r="GN184" i="24"/>
  <c r="GF184" i="24"/>
  <c r="HE183" i="24"/>
  <c r="GW183" i="24"/>
  <c r="GO183" i="24"/>
  <c r="GG183" i="24"/>
  <c r="HE182" i="24"/>
  <c r="HA182" i="24"/>
  <c r="GW182" i="24"/>
  <c r="GS182" i="24"/>
  <c r="GO182" i="24"/>
  <c r="GK182" i="24"/>
  <c r="GG182" i="24"/>
  <c r="GC182" i="24"/>
  <c r="HE181" i="24"/>
  <c r="HA181" i="24"/>
  <c r="GW181" i="24"/>
  <c r="GS181" i="24"/>
  <c r="GO181" i="24"/>
  <c r="GK181" i="24"/>
  <c r="GG181" i="24"/>
  <c r="GC181" i="24"/>
  <c r="HE180" i="24"/>
  <c r="HA180" i="24"/>
  <c r="GW180" i="24"/>
  <c r="GS180" i="24"/>
  <c r="GO180" i="24"/>
  <c r="GK180" i="24"/>
  <c r="GG180" i="24"/>
  <c r="GC180" i="24"/>
  <c r="HE179" i="24"/>
  <c r="HA179" i="24"/>
  <c r="GW179" i="24"/>
  <c r="GS179" i="24"/>
  <c r="GO179" i="24"/>
  <c r="GK179" i="24"/>
  <c r="GG179" i="24"/>
  <c r="GC179" i="24"/>
  <c r="HE178" i="24"/>
  <c r="HA178" i="24"/>
  <c r="GW178" i="24"/>
  <c r="GS178" i="24"/>
  <c r="GO178" i="24"/>
  <c r="GK178" i="24"/>
  <c r="GG178" i="24"/>
  <c r="GC178" i="24"/>
  <c r="HE177" i="24"/>
  <c r="HA177" i="24"/>
  <c r="GW177" i="24"/>
  <c r="GS177" i="24"/>
  <c r="GO177" i="24"/>
  <c r="GK177" i="24"/>
  <c r="GG177" i="24"/>
  <c r="GC177" i="24"/>
  <c r="HE176" i="24"/>
  <c r="HA176" i="24"/>
  <c r="GW176" i="24"/>
  <c r="GS176" i="24"/>
  <c r="GO176" i="24"/>
  <c r="GK176" i="24"/>
  <c r="GG176" i="24"/>
  <c r="GC176" i="24"/>
  <c r="HE175" i="24"/>
  <c r="HA175" i="24"/>
  <c r="GW175" i="24"/>
  <c r="GS175" i="24"/>
  <c r="GO175" i="24"/>
  <c r="GK175" i="24"/>
  <c r="GG175" i="24"/>
  <c r="GC175" i="24"/>
  <c r="HE174" i="24"/>
  <c r="HA174" i="24"/>
  <c r="GW174" i="24"/>
  <c r="GS174" i="24"/>
  <c r="GO174" i="24"/>
  <c r="GK174" i="24"/>
  <c r="GG174" i="24"/>
  <c r="GC174" i="24"/>
  <c r="HE173" i="24"/>
  <c r="HA173" i="24"/>
  <c r="GW173" i="24"/>
  <c r="GS173" i="24"/>
  <c r="GO173" i="24"/>
  <c r="GK173" i="24"/>
  <c r="GG173" i="24"/>
  <c r="GC173" i="24"/>
  <c r="GD195" i="24"/>
  <c r="GE193" i="24"/>
  <c r="GH191" i="24"/>
  <c r="HB190" i="24"/>
  <c r="GL190" i="24"/>
  <c r="GX189" i="24"/>
  <c r="GH189" i="24"/>
  <c r="HB188" i="24"/>
  <c r="GL188" i="24"/>
  <c r="GX187" i="24"/>
  <c r="GH187" i="24"/>
  <c r="HE186" i="24"/>
  <c r="GT186" i="24"/>
  <c r="GJ186" i="24"/>
  <c r="GZ185" i="24"/>
  <c r="GR185" i="24"/>
  <c r="GJ185" i="24"/>
  <c r="GB185" i="24"/>
  <c r="HA184" i="24"/>
  <c r="GS184" i="24"/>
  <c r="GK184" i="24"/>
  <c r="GC184" i="24"/>
  <c r="HD183" i="24"/>
  <c r="GV183" i="24"/>
  <c r="GN183" i="24"/>
  <c r="GF183" i="24"/>
  <c r="HD182" i="24"/>
  <c r="GZ182" i="24"/>
  <c r="GV182" i="24"/>
  <c r="GR182" i="24"/>
  <c r="GN182" i="24"/>
  <c r="GJ182" i="24"/>
  <c r="GF182" i="24"/>
  <c r="GB182" i="24"/>
  <c r="HD181" i="24"/>
  <c r="GZ181" i="24"/>
  <c r="GV181" i="24"/>
  <c r="GR181" i="24"/>
  <c r="GN181" i="24"/>
  <c r="GJ181" i="24"/>
  <c r="GF181" i="24"/>
  <c r="GB181" i="24"/>
  <c r="HD180" i="24"/>
  <c r="GZ180" i="24"/>
  <c r="GV180" i="24"/>
  <c r="GR180" i="24"/>
  <c r="GN180" i="24"/>
  <c r="GJ180" i="24"/>
  <c r="GF180" i="24"/>
  <c r="GB180" i="24"/>
  <c r="HD179" i="24"/>
  <c r="GZ179" i="24"/>
  <c r="GV179" i="24"/>
  <c r="GR179" i="24"/>
  <c r="GN179" i="24"/>
  <c r="GJ179" i="24"/>
  <c r="GF179" i="24"/>
  <c r="GB179" i="24"/>
  <c r="HD178" i="24"/>
  <c r="GZ178" i="24"/>
  <c r="GV178" i="24"/>
  <c r="GR178" i="24"/>
  <c r="GN178" i="24"/>
  <c r="GJ178" i="24"/>
  <c r="GF178" i="24"/>
  <c r="GB178" i="24"/>
  <c r="HD177" i="24"/>
  <c r="GZ177" i="24"/>
  <c r="GV177" i="24"/>
  <c r="GR177" i="24"/>
  <c r="GN177" i="24"/>
  <c r="GJ177" i="24"/>
  <c r="GF177" i="24"/>
  <c r="GB177" i="24"/>
  <c r="HD176" i="24"/>
  <c r="GZ176" i="24"/>
  <c r="GV176" i="24"/>
  <c r="GR176" i="24"/>
  <c r="GN176" i="24"/>
  <c r="GJ176" i="24"/>
  <c r="GF176" i="24"/>
  <c r="GB176" i="24"/>
  <c r="HD175" i="24"/>
  <c r="GZ175" i="24"/>
  <c r="GV175" i="24"/>
  <c r="GR175" i="24"/>
  <c r="GN175" i="24"/>
  <c r="GJ175" i="24"/>
  <c r="GF175" i="24"/>
  <c r="GB175" i="24"/>
  <c r="HD174" i="24"/>
  <c r="GZ174" i="24"/>
  <c r="GV174" i="24"/>
  <c r="GR174" i="24"/>
  <c r="GN174" i="24"/>
  <c r="GJ174" i="24"/>
  <c r="GF174" i="24"/>
  <c r="GB174" i="24"/>
  <c r="HD173" i="24"/>
  <c r="GZ173" i="24"/>
  <c r="GV173" i="24"/>
  <c r="GR173" i="24"/>
  <c r="GG191" i="24"/>
  <c r="HA190" i="24"/>
  <c r="GK190" i="24"/>
  <c r="GW189" i="24"/>
  <c r="GG189" i="24"/>
  <c r="HA188" i="24"/>
  <c r="GK188" i="24"/>
  <c r="GW187" i="24"/>
  <c r="GG187" i="24"/>
  <c r="HD186" i="24"/>
  <c r="GS186" i="24"/>
  <c r="GH186" i="24"/>
  <c r="HE185" i="24"/>
  <c r="GW185" i="24"/>
  <c r="GO185" i="24"/>
  <c r="GG185" i="24"/>
  <c r="GZ184" i="24"/>
  <c r="GR184" i="24"/>
  <c r="GJ184" i="24"/>
  <c r="GB184" i="24"/>
  <c r="HA183" i="24"/>
  <c r="GS183" i="24"/>
  <c r="GK183" i="24"/>
  <c r="GC183" i="24"/>
  <c r="GD190" i="24"/>
  <c r="GP189" i="24"/>
  <c r="GO186" i="24"/>
  <c r="GV185" i="24"/>
  <c r="GG184" i="24"/>
  <c r="GB183" i="24"/>
  <c r="HC182" i="24"/>
  <c r="GU182" i="24"/>
  <c r="GM182" i="24"/>
  <c r="GE182" i="24"/>
  <c r="HC181" i="24"/>
  <c r="GU181" i="24"/>
  <c r="GM181" i="24"/>
  <c r="GE181" i="24"/>
  <c r="GT188" i="24"/>
  <c r="HF187" i="24"/>
  <c r="GD186" i="24"/>
  <c r="GN185" i="24"/>
  <c r="HE184" i="24"/>
  <c r="GZ183" i="24"/>
  <c r="HB182" i="24"/>
  <c r="HB194" i="24"/>
  <c r="GZ193" i="24"/>
  <c r="GD188" i="24"/>
  <c r="GP187" i="24"/>
  <c r="GF185" i="24"/>
  <c r="GW184" i="24"/>
  <c r="GR183" i="24"/>
  <c r="HG182" i="24"/>
  <c r="GY182" i="24"/>
  <c r="GQ182" i="24"/>
  <c r="GI182" i="24"/>
  <c r="HG181" i="24"/>
  <c r="GY181" i="24"/>
  <c r="GQ181" i="24"/>
  <c r="GI181" i="24"/>
  <c r="HG180" i="24"/>
  <c r="GY180" i="24"/>
  <c r="GQ180" i="24"/>
  <c r="GI180" i="24"/>
  <c r="HG179" i="24"/>
  <c r="GY179" i="24"/>
  <c r="GQ179" i="24"/>
  <c r="GI179" i="24"/>
  <c r="HG178" i="24"/>
  <c r="GY178" i="24"/>
  <c r="GQ178" i="24"/>
  <c r="GI178" i="24"/>
  <c r="GZ186" i="24"/>
  <c r="GT182" i="24"/>
  <c r="GD182" i="24"/>
  <c r="HF181" i="24"/>
  <c r="GP181" i="24"/>
  <c r="HC180" i="24"/>
  <c r="GT180" i="24"/>
  <c r="GH180" i="24"/>
  <c r="HB179" i="24"/>
  <c r="GP179" i="24"/>
  <c r="GE179" i="24"/>
  <c r="GX178" i="24"/>
  <c r="GM178" i="24"/>
  <c r="GD178" i="24"/>
  <c r="HB177" i="24"/>
  <c r="GT177" i="24"/>
  <c r="GL177" i="24"/>
  <c r="GD177" i="24"/>
  <c r="HB176" i="24"/>
  <c r="GT176" i="24"/>
  <c r="GL176" i="24"/>
  <c r="GD176" i="24"/>
  <c r="HB175" i="24"/>
  <c r="GT175" i="24"/>
  <c r="GL175" i="24"/>
  <c r="GD175" i="24"/>
  <c r="HB174" i="24"/>
  <c r="GT174" i="24"/>
  <c r="GL174" i="24"/>
  <c r="GD174" i="24"/>
  <c r="HB173" i="24"/>
  <c r="GT173" i="24"/>
  <c r="GM173" i="24"/>
  <c r="GH173" i="24"/>
  <c r="GB173" i="24"/>
  <c r="HG172" i="24"/>
  <c r="HC172" i="24"/>
  <c r="GY172" i="24"/>
  <c r="GU172" i="24"/>
  <c r="GQ172" i="24"/>
  <c r="GM172" i="24"/>
  <c r="GI172" i="24"/>
  <c r="GE172" i="24"/>
  <c r="HG171" i="24"/>
  <c r="HC171" i="24"/>
  <c r="GY171" i="24"/>
  <c r="GU171" i="24"/>
  <c r="GQ171" i="24"/>
  <c r="GM171" i="24"/>
  <c r="GI171" i="24"/>
  <c r="GE171" i="24"/>
  <c r="GX191" i="24"/>
  <c r="GT190" i="24"/>
  <c r="HF189" i="24"/>
  <c r="HD185" i="24"/>
  <c r="GP182" i="24"/>
  <c r="HB181" i="24"/>
  <c r="GL181" i="24"/>
  <c r="HB180" i="24"/>
  <c r="GP180" i="24"/>
  <c r="GE180" i="24"/>
  <c r="GX179" i="24"/>
  <c r="GM179" i="24"/>
  <c r="GD179" i="24"/>
  <c r="HF178" i="24"/>
  <c r="GU178" i="24"/>
  <c r="GL178" i="24"/>
  <c r="HG177" i="24"/>
  <c r="GY177" i="24"/>
  <c r="GQ177" i="24"/>
  <c r="GI177" i="24"/>
  <c r="HG176" i="24"/>
  <c r="GY176" i="24"/>
  <c r="GQ176" i="24"/>
  <c r="GI176" i="24"/>
  <c r="HG175" i="24"/>
  <c r="GY175" i="24"/>
  <c r="GQ175" i="24"/>
  <c r="GI175" i="24"/>
  <c r="HG174" i="24"/>
  <c r="GY174" i="24"/>
  <c r="GQ174" i="24"/>
  <c r="GI174" i="24"/>
  <c r="HG173" i="24"/>
  <c r="GY173" i="24"/>
  <c r="GQ173" i="24"/>
  <c r="GL173" i="24"/>
  <c r="GF173" i="24"/>
  <c r="HF172" i="24"/>
  <c r="HB172" i="24"/>
  <c r="GX172" i="24"/>
  <c r="GT172" i="24"/>
  <c r="GP172" i="24"/>
  <c r="GL172" i="24"/>
  <c r="GH172" i="24"/>
  <c r="GD172" i="24"/>
  <c r="HF171" i="24"/>
  <c r="HB171" i="24"/>
  <c r="GX171" i="24"/>
  <c r="GT171" i="24"/>
  <c r="GP171" i="24"/>
  <c r="GL171" i="24"/>
  <c r="GH171" i="24"/>
  <c r="GD171" i="24"/>
  <c r="GO184" i="24"/>
  <c r="HF182" i="24"/>
  <c r="GL182" i="24"/>
  <c r="GX181" i="24"/>
  <c r="GH181" i="24"/>
  <c r="GX180" i="24"/>
  <c r="GM180" i="24"/>
  <c r="GD180" i="24"/>
  <c r="HF179" i="24"/>
  <c r="GU179" i="24"/>
  <c r="GL179" i="24"/>
  <c r="HC178" i="24"/>
  <c r="GT178" i="24"/>
  <c r="GH178" i="24"/>
  <c r="HF177" i="24"/>
  <c r="GX177" i="24"/>
  <c r="GP177" i="24"/>
  <c r="GH177" i="24"/>
  <c r="HF176" i="24"/>
  <c r="GX176" i="24"/>
  <c r="GP176" i="24"/>
  <c r="GH176" i="24"/>
  <c r="HF175" i="24"/>
  <c r="GX175" i="24"/>
  <c r="GP175" i="24"/>
  <c r="GH175" i="24"/>
  <c r="HF174" i="24"/>
  <c r="GX174" i="24"/>
  <c r="GP174" i="24"/>
  <c r="GH174" i="24"/>
  <c r="HF173" i="24"/>
  <c r="GX173" i="24"/>
  <c r="GP173" i="24"/>
  <c r="GJ173" i="24"/>
  <c r="GE173" i="24"/>
  <c r="HE172" i="24"/>
  <c r="HA172" i="24"/>
  <c r="GW172" i="24"/>
  <c r="GS172" i="24"/>
  <c r="GO172" i="24"/>
  <c r="GK172" i="24"/>
  <c r="GG172" i="24"/>
  <c r="GC172" i="24"/>
  <c r="HE171" i="24"/>
  <c r="HA171" i="24"/>
  <c r="GW171" i="24"/>
  <c r="GS171" i="24"/>
  <c r="GO171" i="24"/>
  <c r="GK171" i="24"/>
  <c r="GG171" i="24"/>
  <c r="GC171" i="24"/>
  <c r="GX182" i="24"/>
  <c r="GT181" i="24"/>
  <c r="GU180" i="24"/>
  <c r="GH179" i="24"/>
  <c r="HB178" i="24"/>
  <c r="GU177" i="24"/>
  <c r="HC176" i="24"/>
  <c r="GE175" i="24"/>
  <c r="GM174" i="24"/>
  <c r="GU173" i="24"/>
  <c r="GV172" i="24"/>
  <c r="GF172" i="24"/>
  <c r="GR171" i="24"/>
  <c r="GB171" i="24"/>
  <c r="HE170" i="24"/>
  <c r="HA170" i="24"/>
  <c r="GW170" i="24"/>
  <c r="GS170" i="24"/>
  <c r="GO170" i="24"/>
  <c r="GK170" i="24"/>
  <c r="GG170" i="24"/>
  <c r="GC170" i="24"/>
  <c r="HE169" i="24"/>
  <c r="HA169" i="24"/>
  <c r="GW169" i="24"/>
  <c r="GS169" i="24"/>
  <c r="GO169" i="24"/>
  <c r="GK169" i="24"/>
  <c r="GG169" i="24"/>
  <c r="GC169" i="24"/>
  <c r="HE168" i="24"/>
  <c r="HA168" i="24"/>
  <c r="GW168" i="24"/>
  <c r="GS168" i="24"/>
  <c r="GO168" i="24"/>
  <c r="GK168" i="24"/>
  <c r="GG168" i="24"/>
  <c r="GC168" i="24"/>
  <c r="HE167" i="24"/>
  <c r="HA167" i="24"/>
  <c r="GW167" i="24"/>
  <c r="GS167" i="24"/>
  <c r="GO167" i="24"/>
  <c r="GK167" i="24"/>
  <c r="GG167" i="24"/>
  <c r="GC167" i="24"/>
  <c r="HE166" i="24"/>
  <c r="HA166" i="24"/>
  <c r="GW166" i="24"/>
  <c r="GS166" i="24"/>
  <c r="GO166" i="24"/>
  <c r="GK166" i="24"/>
  <c r="GG166" i="24"/>
  <c r="GC166" i="24"/>
  <c r="HE165" i="24"/>
  <c r="HA165" i="24"/>
  <c r="GW165" i="24"/>
  <c r="GS165" i="24"/>
  <c r="GO165" i="24"/>
  <c r="GK165" i="24"/>
  <c r="GG165" i="24"/>
  <c r="GC165" i="24"/>
  <c r="HE164" i="24"/>
  <c r="HA164" i="24"/>
  <c r="GW164" i="24"/>
  <c r="GS164" i="24"/>
  <c r="GO164" i="24"/>
  <c r="GK164" i="24"/>
  <c r="GG164" i="24"/>
  <c r="GC164" i="24"/>
  <c r="HE163" i="24"/>
  <c r="HA163" i="24"/>
  <c r="GW163" i="24"/>
  <c r="GS163" i="24"/>
  <c r="GO163" i="24"/>
  <c r="GK163" i="24"/>
  <c r="GG163" i="24"/>
  <c r="GC163" i="24"/>
  <c r="HE162" i="24"/>
  <c r="HA162" i="24"/>
  <c r="GW162" i="24"/>
  <c r="GS162" i="24"/>
  <c r="GO162" i="24"/>
  <c r="GK162" i="24"/>
  <c r="GG162" i="24"/>
  <c r="GC162" i="24"/>
  <c r="HE161" i="24"/>
  <c r="HA161" i="24"/>
  <c r="GW161" i="24"/>
  <c r="GS161" i="24"/>
  <c r="GO161" i="24"/>
  <c r="GK161" i="24"/>
  <c r="GG161" i="24"/>
  <c r="GC161" i="24"/>
  <c r="HE160" i="24"/>
  <c r="HA160" i="24"/>
  <c r="GW160" i="24"/>
  <c r="GS160" i="24"/>
  <c r="GO160" i="24"/>
  <c r="GK160" i="24"/>
  <c r="GG160" i="24"/>
  <c r="GC160" i="24"/>
  <c r="HE159" i="24"/>
  <c r="HA159" i="24"/>
  <c r="GW159" i="24"/>
  <c r="GS159" i="24"/>
  <c r="GO159" i="24"/>
  <c r="GK159" i="24"/>
  <c r="GG159" i="24"/>
  <c r="GC159" i="24"/>
  <c r="GQ192" i="24"/>
  <c r="GJ183" i="24"/>
  <c r="GH182" i="24"/>
  <c r="GD181" i="24"/>
  <c r="GL180" i="24"/>
  <c r="GP178" i="24"/>
  <c r="GM177" i="24"/>
  <c r="GU176" i="24"/>
  <c r="HC175" i="24"/>
  <c r="GE174" i="24"/>
  <c r="GN173" i="24"/>
  <c r="GR172" i="24"/>
  <c r="GB172" i="24"/>
  <c r="HD171" i="24"/>
  <c r="GN171" i="24"/>
  <c r="HD170" i="24"/>
  <c r="GZ170" i="24"/>
  <c r="GV170" i="24"/>
  <c r="GR170" i="24"/>
  <c r="GN170" i="24"/>
  <c r="GJ170" i="24"/>
  <c r="GF170" i="24"/>
  <c r="GB170" i="24"/>
  <c r="HD169" i="24"/>
  <c r="GZ169" i="24"/>
  <c r="GV169" i="24"/>
  <c r="GR169" i="24"/>
  <c r="GN169" i="24"/>
  <c r="GJ169" i="24"/>
  <c r="GF169" i="24"/>
  <c r="GB169" i="24"/>
  <c r="HD168" i="24"/>
  <c r="GZ168" i="24"/>
  <c r="GV168" i="24"/>
  <c r="GR168" i="24"/>
  <c r="GN168" i="24"/>
  <c r="GJ168" i="24"/>
  <c r="GF168" i="24"/>
  <c r="GB168" i="24"/>
  <c r="HD167" i="24"/>
  <c r="GZ167" i="24"/>
  <c r="GV167" i="24"/>
  <c r="GR167" i="24"/>
  <c r="GN167" i="24"/>
  <c r="GJ167" i="24"/>
  <c r="GF167" i="24"/>
  <c r="GB167" i="24"/>
  <c r="HD166" i="24"/>
  <c r="GZ166" i="24"/>
  <c r="GV166" i="24"/>
  <c r="GR166" i="24"/>
  <c r="GN166" i="24"/>
  <c r="GJ166" i="24"/>
  <c r="GF166" i="24"/>
  <c r="GB166" i="24"/>
  <c r="HD165" i="24"/>
  <c r="GZ165" i="24"/>
  <c r="GV165" i="24"/>
  <c r="GR165" i="24"/>
  <c r="GN165" i="24"/>
  <c r="GJ165" i="24"/>
  <c r="GF165" i="24"/>
  <c r="GB165" i="24"/>
  <c r="HD164" i="24"/>
  <c r="GZ164" i="24"/>
  <c r="GV164" i="24"/>
  <c r="GR164" i="24"/>
  <c r="GN164" i="24"/>
  <c r="GJ164" i="24"/>
  <c r="GF164" i="24"/>
  <c r="GB164" i="24"/>
  <c r="HD163" i="24"/>
  <c r="GZ163" i="24"/>
  <c r="GV163" i="24"/>
  <c r="GR163" i="24"/>
  <c r="GN163" i="24"/>
  <c r="GJ163" i="24"/>
  <c r="GF163" i="24"/>
  <c r="GB163" i="24"/>
  <c r="HD162" i="24"/>
  <c r="GZ162" i="24"/>
  <c r="GV162" i="24"/>
  <c r="GR162" i="24"/>
  <c r="GN162" i="24"/>
  <c r="GJ162" i="24"/>
  <c r="GF162" i="24"/>
  <c r="GB162" i="24"/>
  <c r="HC179" i="24"/>
  <c r="GE178" i="24"/>
  <c r="GE177" i="24"/>
  <c r="GM176" i="24"/>
  <c r="GU175" i="24"/>
  <c r="HC174" i="24"/>
  <c r="GI173" i="24"/>
  <c r="HD172" i="24"/>
  <c r="GN172" i="24"/>
  <c r="GZ171" i="24"/>
  <c r="GJ171" i="24"/>
  <c r="HG170" i="24"/>
  <c r="HC170" i="24"/>
  <c r="GY170" i="24"/>
  <c r="GU170" i="24"/>
  <c r="GQ170" i="24"/>
  <c r="GM170" i="24"/>
  <c r="GI170" i="24"/>
  <c r="GE170" i="24"/>
  <c r="HG169" i="24"/>
  <c r="HC169" i="24"/>
  <c r="GY169" i="24"/>
  <c r="GU169" i="24"/>
  <c r="GQ169" i="24"/>
  <c r="GM169" i="24"/>
  <c r="GI169" i="24"/>
  <c r="GE169" i="24"/>
  <c r="HG168" i="24"/>
  <c r="HC168" i="24"/>
  <c r="GY168" i="24"/>
  <c r="GU168" i="24"/>
  <c r="GQ168" i="24"/>
  <c r="GM168" i="24"/>
  <c r="GI168" i="24"/>
  <c r="GE168" i="24"/>
  <c r="HG167" i="24"/>
  <c r="HC167" i="24"/>
  <c r="GY167" i="24"/>
  <c r="GU167" i="24"/>
  <c r="GQ167" i="24"/>
  <c r="GM167" i="24"/>
  <c r="GI167" i="24"/>
  <c r="GE167" i="24"/>
  <c r="HG166" i="24"/>
  <c r="HC166" i="24"/>
  <c r="GY166" i="24"/>
  <c r="GU166" i="24"/>
  <c r="GQ166" i="24"/>
  <c r="GM166" i="24"/>
  <c r="GI166" i="24"/>
  <c r="GE166" i="24"/>
  <c r="HG165" i="24"/>
  <c r="HC165" i="24"/>
  <c r="GY165" i="24"/>
  <c r="GU165" i="24"/>
  <c r="GQ165" i="24"/>
  <c r="GM165" i="24"/>
  <c r="GI165" i="24"/>
  <c r="GE165" i="24"/>
  <c r="HG164" i="24"/>
  <c r="HC164" i="24"/>
  <c r="GY164" i="24"/>
  <c r="GU164" i="24"/>
  <c r="GQ164" i="24"/>
  <c r="GM164" i="24"/>
  <c r="GI164" i="24"/>
  <c r="GE164" i="24"/>
  <c r="HG163" i="24"/>
  <c r="HC163" i="24"/>
  <c r="GY163" i="24"/>
  <c r="GU163" i="24"/>
  <c r="GQ163" i="24"/>
  <c r="GM163" i="24"/>
  <c r="GI163" i="24"/>
  <c r="GE163" i="24"/>
  <c r="HG162" i="24"/>
  <c r="HC162" i="24"/>
  <c r="GY162" i="24"/>
  <c r="GU162" i="24"/>
  <c r="GQ162" i="24"/>
  <c r="GM162" i="24"/>
  <c r="GI162" i="24"/>
  <c r="GE162" i="24"/>
  <c r="HG161" i="24"/>
  <c r="HC161" i="24"/>
  <c r="GY161" i="24"/>
  <c r="GU161" i="24"/>
  <c r="GQ161" i="24"/>
  <c r="GM161" i="24"/>
  <c r="GI161" i="24"/>
  <c r="GE161" i="24"/>
  <c r="HG160" i="24"/>
  <c r="HC160" i="24"/>
  <c r="GY160" i="24"/>
  <c r="GU160" i="24"/>
  <c r="GQ160" i="24"/>
  <c r="GM160" i="24"/>
  <c r="GI160" i="24"/>
  <c r="GE160" i="24"/>
  <c r="HG159" i="24"/>
  <c r="HC159" i="24"/>
  <c r="GY159" i="24"/>
  <c r="GU159" i="24"/>
  <c r="GQ159" i="24"/>
  <c r="GM159" i="24"/>
  <c r="GI159" i="24"/>
  <c r="GE159" i="24"/>
  <c r="GD173" i="24"/>
  <c r="HF170" i="24"/>
  <c r="GP170" i="24"/>
  <c r="HF169" i="24"/>
  <c r="GP169" i="24"/>
  <c r="HF168" i="24"/>
  <c r="GP168" i="24"/>
  <c r="HF167" i="24"/>
  <c r="GP167" i="24"/>
  <c r="HF166" i="24"/>
  <c r="GP166" i="24"/>
  <c r="HF165" i="24"/>
  <c r="GP165" i="24"/>
  <c r="HF164" i="24"/>
  <c r="GP164" i="24"/>
  <c r="HF163" i="24"/>
  <c r="GP163" i="24"/>
  <c r="HF162" i="24"/>
  <c r="GP162" i="24"/>
  <c r="GZ161" i="24"/>
  <c r="GR161" i="24"/>
  <c r="GJ161" i="24"/>
  <c r="GB161" i="24"/>
  <c r="HB160" i="24"/>
  <c r="GT160" i="24"/>
  <c r="GL160" i="24"/>
  <c r="GD160" i="24"/>
  <c r="HD159" i="24"/>
  <c r="GV159" i="24"/>
  <c r="GN159" i="24"/>
  <c r="GF159" i="24"/>
  <c r="HD158" i="24"/>
  <c r="GZ158" i="24"/>
  <c r="GV158" i="24"/>
  <c r="GR158" i="24"/>
  <c r="GN158" i="24"/>
  <c r="GJ158" i="24"/>
  <c r="GF158" i="24"/>
  <c r="GB158" i="24"/>
  <c r="HD157" i="24"/>
  <c r="GZ157" i="24"/>
  <c r="GV157" i="24"/>
  <c r="GR157" i="24"/>
  <c r="GN157" i="24"/>
  <c r="GJ157" i="24"/>
  <c r="GF157" i="24"/>
  <c r="GB157" i="24"/>
  <c r="HD156" i="24"/>
  <c r="GZ156" i="24"/>
  <c r="GV156" i="24"/>
  <c r="GR156" i="24"/>
  <c r="GN156" i="24"/>
  <c r="GJ156" i="24"/>
  <c r="GF156" i="24"/>
  <c r="GB156" i="24"/>
  <c r="HD155" i="24"/>
  <c r="GZ155" i="24"/>
  <c r="GV155" i="24"/>
  <c r="GR155" i="24"/>
  <c r="GN155" i="24"/>
  <c r="GJ155" i="24"/>
  <c r="GF155" i="24"/>
  <c r="GB155" i="24"/>
  <c r="HD154" i="24"/>
  <c r="GZ154" i="24"/>
  <c r="GV154" i="24"/>
  <c r="GR154" i="24"/>
  <c r="GN154" i="24"/>
  <c r="GJ154" i="24"/>
  <c r="GF154" i="24"/>
  <c r="GB154" i="24"/>
  <c r="HD153" i="24"/>
  <c r="GZ153" i="24"/>
  <c r="GV153" i="24"/>
  <c r="GR153" i="24"/>
  <c r="GN153" i="24"/>
  <c r="GJ153" i="24"/>
  <c r="GF153" i="24"/>
  <c r="GB153" i="24"/>
  <c r="HD152" i="24"/>
  <c r="GZ152" i="24"/>
  <c r="GV152" i="24"/>
  <c r="GR152" i="24"/>
  <c r="GN152" i="24"/>
  <c r="GJ152" i="24"/>
  <c r="GF152" i="24"/>
  <c r="GB152" i="24"/>
  <c r="HD151" i="24"/>
  <c r="GZ151" i="24"/>
  <c r="GV151" i="24"/>
  <c r="GR151" i="24"/>
  <c r="GN151" i="24"/>
  <c r="GJ151" i="24"/>
  <c r="GF151" i="24"/>
  <c r="GB151" i="24"/>
  <c r="HD150" i="24"/>
  <c r="GZ150" i="24"/>
  <c r="GV150" i="24"/>
  <c r="GR150" i="24"/>
  <c r="GN150" i="24"/>
  <c r="GJ150" i="24"/>
  <c r="GF150" i="24"/>
  <c r="GB150" i="24"/>
  <c r="HD149" i="24"/>
  <c r="GZ149" i="24"/>
  <c r="GV149" i="24"/>
  <c r="GR149" i="24"/>
  <c r="GN149" i="24"/>
  <c r="GJ149" i="24"/>
  <c r="GF149" i="24"/>
  <c r="GB149" i="24"/>
  <c r="HF180" i="24"/>
  <c r="GT179" i="24"/>
  <c r="HB170" i="24"/>
  <c r="GL170" i="24"/>
  <c r="HB169" i="24"/>
  <c r="GL169" i="24"/>
  <c r="HB168" i="24"/>
  <c r="GL168" i="24"/>
  <c r="HB167" i="24"/>
  <c r="GL167" i="24"/>
  <c r="HB166" i="24"/>
  <c r="GL166" i="24"/>
  <c r="HB165" i="24"/>
  <c r="GL165" i="24"/>
  <c r="HB164" i="24"/>
  <c r="GL164" i="24"/>
  <c r="HB163" i="24"/>
  <c r="GL163" i="24"/>
  <c r="HB162" i="24"/>
  <c r="GL162" i="24"/>
  <c r="HF161" i="24"/>
  <c r="GX161" i="24"/>
  <c r="GP161" i="24"/>
  <c r="GH161" i="24"/>
  <c r="GZ160" i="24"/>
  <c r="GR160" i="24"/>
  <c r="GJ160" i="24"/>
  <c r="GB160" i="24"/>
  <c r="HB159" i="24"/>
  <c r="GT159" i="24"/>
  <c r="GL159" i="24"/>
  <c r="GD159" i="24"/>
  <c r="HG158" i="24"/>
  <c r="HC158" i="24"/>
  <c r="GY158" i="24"/>
  <c r="GU158" i="24"/>
  <c r="GQ158" i="24"/>
  <c r="GM158" i="24"/>
  <c r="GI158" i="24"/>
  <c r="GE158" i="24"/>
  <c r="HG157" i="24"/>
  <c r="HC157" i="24"/>
  <c r="GY157" i="24"/>
  <c r="GU157" i="24"/>
  <c r="GQ157" i="24"/>
  <c r="GM157" i="24"/>
  <c r="GI157" i="24"/>
  <c r="GE157" i="24"/>
  <c r="HG156" i="24"/>
  <c r="HC156" i="24"/>
  <c r="GY156" i="24"/>
  <c r="GU156" i="24"/>
  <c r="GQ156" i="24"/>
  <c r="GM156" i="24"/>
  <c r="GI156" i="24"/>
  <c r="GE156" i="24"/>
  <c r="HG155" i="24"/>
  <c r="HC155" i="24"/>
  <c r="GY155" i="24"/>
  <c r="GU155" i="24"/>
  <c r="GQ155" i="24"/>
  <c r="GM155" i="24"/>
  <c r="GI155" i="24"/>
  <c r="GE155" i="24"/>
  <c r="HG154" i="24"/>
  <c r="HC154" i="24"/>
  <c r="GY154" i="24"/>
  <c r="GU154" i="24"/>
  <c r="GQ154" i="24"/>
  <c r="GM154" i="24"/>
  <c r="GI154" i="24"/>
  <c r="GE154" i="24"/>
  <c r="HG153" i="24"/>
  <c r="HC153" i="24"/>
  <c r="GY153" i="24"/>
  <c r="GU153" i="24"/>
  <c r="GQ153" i="24"/>
  <c r="GM153" i="24"/>
  <c r="GI153" i="24"/>
  <c r="GE153" i="24"/>
  <c r="HG152" i="24"/>
  <c r="HC152" i="24"/>
  <c r="GY152" i="24"/>
  <c r="GU152" i="24"/>
  <c r="GQ152" i="24"/>
  <c r="GM152" i="24"/>
  <c r="GI152" i="24"/>
  <c r="GE152" i="24"/>
  <c r="HG151" i="24"/>
  <c r="HC151" i="24"/>
  <c r="GY151" i="24"/>
  <c r="GU151" i="24"/>
  <c r="GQ151" i="24"/>
  <c r="GM151" i="24"/>
  <c r="GI151" i="24"/>
  <c r="GE151" i="24"/>
  <c r="HG150" i="24"/>
  <c r="HC150" i="24"/>
  <c r="GY150" i="24"/>
  <c r="GU150" i="24"/>
  <c r="GQ150" i="24"/>
  <c r="GM150" i="24"/>
  <c r="GI150" i="24"/>
  <c r="GE150" i="24"/>
  <c r="HG149" i="24"/>
  <c r="HC149" i="24"/>
  <c r="GY149" i="24"/>
  <c r="GU149" i="24"/>
  <c r="GQ149" i="24"/>
  <c r="GM149" i="24"/>
  <c r="GI149" i="24"/>
  <c r="GE149" i="24"/>
  <c r="GZ172" i="24"/>
  <c r="GV171" i="24"/>
  <c r="GX170" i="24"/>
  <c r="GH170" i="24"/>
  <c r="GX169" i="24"/>
  <c r="GH169" i="24"/>
  <c r="GX168" i="24"/>
  <c r="GH168" i="24"/>
  <c r="GX167" i="24"/>
  <c r="GH167" i="24"/>
  <c r="GX166" i="24"/>
  <c r="GH166" i="24"/>
  <c r="GX165" i="24"/>
  <c r="GH165" i="24"/>
  <c r="GD168" i="24"/>
  <c r="GT167" i="24"/>
  <c r="GT164" i="24"/>
  <c r="GH163" i="24"/>
  <c r="GD162" i="24"/>
  <c r="HD161" i="24"/>
  <c r="GN161" i="24"/>
  <c r="GX160" i="24"/>
  <c r="GH160" i="24"/>
  <c r="GX159" i="24"/>
  <c r="GH159" i="24"/>
  <c r="HB158" i="24"/>
  <c r="GT158" i="24"/>
  <c r="GL158" i="24"/>
  <c r="GD158" i="24"/>
  <c r="HE157" i="24"/>
  <c r="GW157" i="24"/>
  <c r="GO157" i="24"/>
  <c r="GG157" i="24"/>
  <c r="HF156" i="24"/>
  <c r="GX156" i="24"/>
  <c r="GP156" i="24"/>
  <c r="GH156" i="24"/>
  <c r="HA155" i="24"/>
  <c r="GS155" i="24"/>
  <c r="GK155" i="24"/>
  <c r="GC155" i="24"/>
  <c r="HB154" i="24"/>
  <c r="GT154" i="24"/>
  <c r="GL154" i="24"/>
  <c r="GD154" i="24"/>
  <c r="HE153" i="24"/>
  <c r="GW153" i="24"/>
  <c r="GO153" i="24"/>
  <c r="GG153" i="24"/>
  <c r="HF152" i="24"/>
  <c r="GX152" i="24"/>
  <c r="GP152" i="24"/>
  <c r="GH152" i="24"/>
  <c r="HA151" i="24"/>
  <c r="GS151" i="24"/>
  <c r="GK151" i="24"/>
  <c r="GC151" i="24"/>
  <c r="HB150" i="24"/>
  <c r="GT150" i="24"/>
  <c r="GL150" i="24"/>
  <c r="GD150" i="24"/>
  <c r="HE149" i="24"/>
  <c r="GW149" i="24"/>
  <c r="GO149" i="24"/>
  <c r="GG149" i="24"/>
  <c r="HF148" i="24"/>
  <c r="HB148" i="24"/>
  <c r="GX148" i="24"/>
  <c r="GT148" i="24"/>
  <c r="GP148" i="24"/>
  <c r="GL148" i="24"/>
  <c r="GH148" i="24"/>
  <c r="GD148" i="24"/>
  <c r="HF147" i="24"/>
  <c r="HB147" i="24"/>
  <c r="GX147" i="24"/>
  <c r="GT147" i="24"/>
  <c r="GP147" i="24"/>
  <c r="GL147" i="24"/>
  <c r="GH147" i="24"/>
  <c r="GD147" i="24"/>
  <c r="HF146" i="24"/>
  <c r="HB146" i="24"/>
  <c r="GX146" i="24"/>
  <c r="GT146" i="24"/>
  <c r="GP146" i="24"/>
  <c r="GL146" i="24"/>
  <c r="GH146" i="24"/>
  <c r="GD146" i="24"/>
  <c r="HF145" i="24"/>
  <c r="HB145" i="24"/>
  <c r="GX145" i="24"/>
  <c r="GT145" i="24"/>
  <c r="GP145" i="24"/>
  <c r="GL145" i="24"/>
  <c r="GH145" i="24"/>
  <c r="GD145" i="24"/>
  <c r="HF144" i="24"/>
  <c r="HB144" i="24"/>
  <c r="GX144" i="24"/>
  <c r="GT144" i="24"/>
  <c r="GP144" i="24"/>
  <c r="GL144" i="24"/>
  <c r="GH144" i="24"/>
  <c r="GD144" i="24"/>
  <c r="HF143" i="24"/>
  <c r="HB143" i="24"/>
  <c r="GX143" i="24"/>
  <c r="GT143" i="24"/>
  <c r="GP143" i="24"/>
  <c r="GL143" i="24"/>
  <c r="GH143" i="24"/>
  <c r="GD143" i="24"/>
  <c r="HF141" i="24"/>
  <c r="HB141" i="24"/>
  <c r="GX141" i="24"/>
  <c r="GT141" i="24"/>
  <c r="GP141" i="24"/>
  <c r="GL141" i="24"/>
  <c r="GH141" i="24"/>
  <c r="GD141" i="24"/>
  <c r="HF140" i="24"/>
  <c r="HB140" i="24"/>
  <c r="GX140" i="24"/>
  <c r="GT140" i="24"/>
  <c r="GP140" i="24"/>
  <c r="GL140" i="24"/>
  <c r="GH140" i="24"/>
  <c r="GD140" i="24"/>
  <c r="HF139" i="24"/>
  <c r="HB139" i="24"/>
  <c r="GX139" i="24"/>
  <c r="GT139" i="24"/>
  <c r="GP139" i="24"/>
  <c r="GL139" i="24"/>
  <c r="GH139" i="24"/>
  <c r="GD139" i="24"/>
  <c r="HF138" i="24"/>
  <c r="HB138" i="24"/>
  <c r="GX138" i="24"/>
  <c r="GT138" i="24"/>
  <c r="GP138" i="24"/>
  <c r="GL138" i="24"/>
  <c r="GH138" i="24"/>
  <c r="GD138" i="24"/>
  <c r="HF137" i="24"/>
  <c r="HB137" i="24"/>
  <c r="GX137" i="24"/>
  <c r="GT137" i="24"/>
  <c r="GP137" i="24"/>
  <c r="GL137" i="24"/>
  <c r="GH137" i="24"/>
  <c r="GD137" i="24"/>
  <c r="HF136" i="24"/>
  <c r="HB136" i="24"/>
  <c r="GX136" i="24"/>
  <c r="GT136" i="24"/>
  <c r="GP136" i="24"/>
  <c r="GL136" i="24"/>
  <c r="GH136" i="24"/>
  <c r="GD136" i="24"/>
  <c r="HF134" i="24"/>
  <c r="HB134" i="24"/>
  <c r="GX134" i="24"/>
  <c r="GT134" i="24"/>
  <c r="GP134" i="24"/>
  <c r="GL134" i="24"/>
  <c r="GH134" i="24"/>
  <c r="GD134" i="24"/>
  <c r="HF133" i="24"/>
  <c r="HB133" i="24"/>
  <c r="GX133" i="24"/>
  <c r="GT133" i="24"/>
  <c r="GP133" i="24"/>
  <c r="GL133" i="24"/>
  <c r="GH133" i="24"/>
  <c r="GD133" i="24"/>
  <c r="HF132" i="24"/>
  <c r="HB132" i="24"/>
  <c r="GX132" i="24"/>
  <c r="GT132" i="24"/>
  <c r="GP132" i="24"/>
  <c r="GL132" i="24"/>
  <c r="GH132" i="24"/>
  <c r="GD132" i="24"/>
  <c r="HF131" i="24"/>
  <c r="HB131" i="24"/>
  <c r="GX131" i="24"/>
  <c r="GT131" i="24"/>
  <c r="GP131" i="24"/>
  <c r="GL131" i="24"/>
  <c r="GH131" i="24"/>
  <c r="GD131" i="24"/>
  <c r="HF129" i="24"/>
  <c r="HB129" i="24"/>
  <c r="GX129" i="24"/>
  <c r="GT129" i="24"/>
  <c r="GP129" i="24"/>
  <c r="GL129" i="24"/>
  <c r="GH129" i="24"/>
  <c r="GD129" i="24"/>
  <c r="HF128" i="24"/>
  <c r="HB128" i="24"/>
  <c r="GX128" i="24"/>
  <c r="GT128" i="24"/>
  <c r="GP128" i="24"/>
  <c r="GL128" i="24"/>
  <c r="GH128" i="24"/>
  <c r="GD128" i="24"/>
  <c r="HF127" i="24"/>
  <c r="HB127" i="24"/>
  <c r="GX127" i="24"/>
  <c r="GT127" i="24"/>
  <c r="GP127" i="24"/>
  <c r="GL127" i="24"/>
  <c r="GH127" i="24"/>
  <c r="GD127" i="24"/>
  <c r="HF126" i="24"/>
  <c r="HB126" i="24"/>
  <c r="GX126" i="24"/>
  <c r="GT126" i="24"/>
  <c r="GP126" i="24"/>
  <c r="GL126" i="24"/>
  <c r="GH126" i="24"/>
  <c r="GD126" i="24"/>
  <c r="GE176" i="24"/>
  <c r="GU174" i="24"/>
  <c r="GT170" i="24"/>
  <c r="GD167" i="24"/>
  <c r="GT166" i="24"/>
  <c r="GH164" i="24"/>
  <c r="GD163" i="24"/>
  <c r="GX162" i="24"/>
  <c r="HB161" i="24"/>
  <c r="GL161" i="24"/>
  <c r="GV160" i="24"/>
  <c r="GF160" i="24"/>
  <c r="GR159" i="24"/>
  <c r="GB159" i="24"/>
  <c r="HA158" i="24"/>
  <c r="GS158" i="24"/>
  <c r="GK158" i="24"/>
  <c r="GC158" i="24"/>
  <c r="HB157" i="24"/>
  <c r="GT157" i="24"/>
  <c r="GL157" i="24"/>
  <c r="GD157" i="24"/>
  <c r="HE156" i="24"/>
  <c r="GW156" i="24"/>
  <c r="GO156" i="24"/>
  <c r="GG156" i="24"/>
  <c r="HF155" i="24"/>
  <c r="GX155" i="24"/>
  <c r="GP155" i="24"/>
  <c r="GH155" i="24"/>
  <c r="HA154" i="24"/>
  <c r="GS154" i="24"/>
  <c r="GK154" i="24"/>
  <c r="GC154" i="24"/>
  <c r="HB153" i="24"/>
  <c r="GT153" i="24"/>
  <c r="GL153" i="24"/>
  <c r="GD153" i="24"/>
  <c r="HE152" i="24"/>
  <c r="GW152" i="24"/>
  <c r="GO152" i="24"/>
  <c r="GG152" i="24"/>
  <c r="HF151" i="24"/>
  <c r="GX151" i="24"/>
  <c r="GP151" i="24"/>
  <c r="GH151" i="24"/>
  <c r="HA150" i="24"/>
  <c r="GS150" i="24"/>
  <c r="GK150" i="24"/>
  <c r="GC150" i="24"/>
  <c r="HB149" i="24"/>
  <c r="GT149" i="24"/>
  <c r="GL149" i="24"/>
  <c r="GD149" i="24"/>
  <c r="HE148" i="24"/>
  <c r="HA148" i="24"/>
  <c r="GW148" i="24"/>
  <c r="GS148" i="24"/>
  <c r="GO148" i="24"/>
  <c r="GK148" i="24"/>
  <c r="HC173" i="24"/>
  <c r="GT169" i="24"/>
  <c r="GT165" i="24"/>
  <c r="GD164" i="24"/>
  <c r="GX163" i="24"/>
  <c r="GT162" i="24"/>
  <c r="GD161" i="24"/>
  <c r="HD160" i="24"/>
  <c r="GP159" i="24"/>
  <c r="GX158" i="24"/>
  <c r="GH158" i="24"/>
  <c r="GX157" i="24"/>
  <c r="GH157" i="24"/>
  <c r="GT156" i="24"/>
  <c r="GD156" i="24"/>
  <c r="HE155" i="24"/>
  <c r="GO155" i="24"/>
  <c r="GX154" i="24"/>
  <c r="GH154" i="24"/>
  <c r="GX153" i="24"/>
  <c r="GH153" i="24"/>
  <c r="GT152" i="24"/>
  <c r="GD152" i="24"/>
  <c r="HE151" i="24"/>
  <c r="GO151" i="24"/>
  <c r="GX150" i="24"/>
  <c r="GH150" i="24"/>
  <c r="GX149" i="24"/>
  <c r="GH149" i="24"/>
  <c r="HG148" i="24"/>
  <c r="GY148" i="24"/>
  <c r="GQ148" i="24"/>
  <c r="GI148" i="24"/>
  <c r="GC148" i="24"/>
  <c r="HG147" i="24"/>
  <c r="HA147" i="24"/>
  <c r="GV147" i="24"/>
  <c r="GQ147" i="24"/>
  <c r="GK147" i="24"/>
  <c r="GF147" i="24"/>
  <c r="HD146" i="24"/>
  <c r="GY146" i="24"/>
  <c r="GS146" i="24"/>
  <c r="GN146" i="24"/>
  <c r="GI146" i="24"/>
  <c r="GC146" i="24"/>
  <c r="HG145" i="24"/>
  <c r="HA145" i="24"/>
  <c r="GV145" i="24"/>
  <c r="GQ145" i="24"/>
  <c r="GK145" i="24"/>
  <c r="GF145" i="24"/>
  <c r="HD144" i="24"/>
  <c r="GY144" i="24"/>
  <c r="GS144" i="24"/>
  <c r="GN144" i="24"/>
  <c r="GI144" i="24"/>
  <c r="GC144" i="24"/>
  <c r="HG143" i="24"/>
  <c r="HA143" i="24"/>
  <c r="GV143" i="24"/>
  <c r="GQ143" i="24"/>
  <c r="GK143" i="24"/>
  <c r="GF143" i="24"/>
  <c r="HD141" i="24"/>
  <c r="GY141" i="24"/>
  <c r="GS141" i="24"/>
  <c r="GN141" i="24"/>
  <c r="GI141" i="24"/>
  <c r="GC141" i="24"/>
  <c r="HG140" i="24"/>
  <c r="HA140" i="24"/>
  <c r="GV140" i="24"/>
  <c r="GQ140" i="24"/>
  <c r="GK140" i="24"/>
  <c r="GF140" i="24"/>
  <c r="HD139" i="24"/>
  <c r="GY139" i="24"/>
  <c r="GS139" i="24"/>
  <c r="GN139" i="24"/>
  <c r="GI139" i="24"/>
  <c r="GC139" i="24"/>
  <c r="HG138" i="24"/>
  <c r="HA138" i="24"/>
  <c r="GV138" i="24"/>
  <c r="GQ138" i="24"/>
  <c r="GK138" i="24"/>
  <c r="GF138" i="24"/>
  <c r="HD137" i="24"/>
  <c r="GY137" i="24"/>
  <c r="GS137" i="24"/>
  <c r="GN137" i="24"/>
  <c r="GI137" i="24"/>
  <c r="GC137" i="24"/>
  <c r="HG136" i="24"/>
  <c r="HA136" i="24"/>
  <c r="GV136" i="24"/>
  <c r="GQ136" i="24"/>
  <c r="GK136" i="24"/>
  <c r="GF136" i="24"/>
  <c r="HD134" i="24"/>
  <c r="GY134" i="24"/>
  <c r="GS134" i="24"/>
  <c r="GN134" i="24"/>
  <c r="GI134" i="24"/>
  <c r="GC134" i="24"/>
  <c r="HG133" i="24"/>
  <c r="HA133" i="24"/>
  <c r="GV133" i="24"/>
  <c r="GQ133" i="24"/>
  <c r="GK133" i="24"/>
  <c r="GF133" i="24"/>
  <c r="HD132" i="24"/>
  <c r="GY132" i="24"/>
  <c r="GS132" i="24"/>
  <c r="GN132" i="24"/>
  <c r="GI132" i="24"/>
  <c r="GC132" i="24"/>
  <c r="HG131" i="24"/>
  <c r="HA131" i="24"/>
  <c r="GV131" i="24"/>
  <c r="GQ131" i="24"/>
  <c r="GK131" i="24"/>
  <c r="GF131" i="24"/>
  <c r="HD129" i="24"/>
  <c r="GY129" i="24"/>
  <c r="GS129" i="24"/>
  <c r="GN129" i="24"/>
  <c r="GI129" i="24"/>
  <c r="GC129" i="24"/>
  <c r="HG128" i="24"/>
  <c r="HA128" i="24"/>
  <c r="GV128" i="24"/>
  <c r="GQ128" i="24"/>
  <c r="GK128" i="24"/>
  <c r="GF128" i="24"/>
  <c r="HD127" i="24"/>
  <c r="GY127" i="24"/>
  <c r="GS127" i="24"/>
  <c r="GN127" i="24"/>
  <c r="GI127" i="24"/>
  <c r="GC127" i="24"/>
  <c r="HG126" i="24"/>
  <c r="HA126" i="24"/>
  <c r="GV126" i="24"/>
  <c r="GQ126" i="24"/>
  <c r="GK126" i="24"/>
  <c r="GF126" i="24"/>
  <c r="HE125" i="24"/>
  <c r="HA125" i="24"/>
  <c r="GW125" i="24"/>
  <c r="GS125" i="24"/>
  <c r="GO125" i="24"/>
  <c r="GK125" i="24"/>
  <c r="GG125" i="24"/>
  <c r="GC125" i="24"/>
  <c r="HE124" i="24"/>
  <c r="HA124" i="24"/>
  <c r="GW124" i="24"/>
  <c r="GS124" i="24"/>
  <c r="GO124" i="24"/>
  <c r="GK124" i="24"/>
  <c r="GG124" i="24"/>
  <c r="GC124" i="24"/>
  <c r="HE123" i="24"/>
  <c r="HA123" i="24"/>
  <c r="GW123" i="24"/>
  <c r="GS123" i="24"/>
  <c r="GO123" i="24"/>
  <c r="GK123" i="24"/>
  <c r="GG123" i="24"/>
  <c r="GC123" i="24"/>
  <c r="HE122" i="24"/>
  <c r="HA122" i="24"/>
  <c r="GW122" i="24"/>
  <c r="GS122" i="24"/>
  <c r="GO122" i="24"/>
  <c r="GK122" i="24"/>
  <c r="GG122" i="24"/>
  <c r="GC122" i="24"/>
  <c r="HE121" i="24"/>
  <c r="HA121" i="24"/>
  <c r="GW121" i="24"/>
  <c r="GS121" i="24"/>
  <c r="GO121" i="24"/>
  <c r="GK121" i="24"/>
  <c r="GG121" i="24"/>
  <c r="GC121" i="24"/>
  <c r="HE120" i="24"/>
  <c r="HA120" i="24"/>
  <c r="GW120" i="24"/>
  <c r="GS120" i="24"/>
  <c r="GO120" i="24"/>
  <c r="GK120" i="24"/>
  <c r="GG120" i="24"/>
  <c r="GC120" i="24"/>
  <c r="HE119" i="24"/>
  <c r="HA119" i="24"/>
  <c r="GW119" i="24"/>
  <c r="GS119" i="24"/>
  <c r="GO119" i="24"/>
  <c r="GK119" i="24"/>
  <c r="GG119" i="24"/>
  <c r="GC119" i="24"/>
  <c r="HE118" i="24"/>
  <c r="HA118" i="24"/>
  <c r="GW118" i="24"/>
  <c r="GS118" i="24"/>
  <c r="GO118" i="24"/>
  <c r="GK118" i="24"/>
  <c r="GG118" i="24"/>
  <c r="GC118" i="24"/>
  <c r="HE117" i="24"/>
  <c r="HA117" i="24"/>
  <c r="GW117" i="24"/>
  <c r="GS117" i="24"/>
  <c r="GO117" i="24"/>
  <c r="GK117" i="24"/>
  <c r="GG117" i="24"/>
  <c r="GC117" i="24"/>
  <c r="HE116" i="24"/>
  <c r="HA116" i="24"/>
  <c r="GW116" i="24"/>
  <c r="GS116" i="24"/>
  <c r="GO116" i="24"/>
  <c r="GK116" i="24"/>
  <c r="GG116" i="24"/>
  <c r="GC116" i="24"/>
  <c r="HE115" i="24"/>
  <c r="HA115" i="24"/>
  <c r="GW115" i="24"/>
  <c r="GS115" i="24"/>
  <c r="GO115" i="24"/>
  <c r="GK115" i="24"/>
  <c r="GG115" i="24"/>
  <c r="GC115" i="24"/>
  <c r="HE114" i="24"/>
  <c r="HA114" i="24"/>
  <c r="GW114" i="24"/>
  <c r="GS114" i="24"/>
  <c r="GO114" i="24"/>
  <c r="GK114" i="24"/>
  <c r="GG114" i="24"/>
  <c r="GC114" i="24"/>
  <c r="HE113" i="24"/>
  <c r="HA113" i="24"/>
  <c r="GW113" i="24"/>
  <c r="GS113" i="24"/>
  <c r="GO113" i="24"/>
  <c r="GK113" i="24"/>
  <c r="GG113" i="24"/>
  <c r="GC113" i="24"/>
  <c r="HE112" i="24"/>
  <c r="HA112" i="24"/>
  <c r="GW112" i="24"/>
  <c r="GS112" i="24"/>
  <c r="GO112" i="24"/>
  <c r="GK112" i="24"/>
  <c r="GG112" i="24"/>
  <c r="GC112" i="24"/>
  <c r="HE111" i="24"/>
  <c r="HA111" i="24"/>
  <c r="GW111" i="24"/>
  <c r="GS111" i="24"/>
  <c r="GO111" i="24"/>
  <c r="GK111" i="24"/>
  <c r="GG111" i="24"/>
  <c r="GC111" i="24"/>
  <c r="HE110" i="24"/>
  <c r="HA110" i="24"/>
  <c r="GW110" i="24"/>
  <c r="GS110" i="24"/>
  <c r="GO110" i="24"/>
  <c r="GK110" i="24"/>
  <c r="GG110" i="24"/>
  <c r="GC110" i="24"/>
  <c r="HE109" i="24"/>
  <c r="HA109" i="24"/>
  <c r="GW109" i="24"/>
  <c r="GS109" i="24"/>
  <c r="GO109" i="24"/>
  <c r="GK109" i="24"/>
  <c r="GG109" i="24"/>
  <c r="GC109" i="24"/>
  <c r="HE108" i="24"/>
  <c r="HA108" i="24"/>
  <c r="GW108" i="24"/>
  <c r="GS108" i="24"/>
  <c r="GO108" i="24"/>
  <c r="GK108" i="24"/>
  <c r="GG108" i="24"/>
  <c r="GC108" i="24"/>
  <c r="HE106" i="24"/>
  <c r="HA106" i="24"/>
  <c r="GW106" i="24"/>
  <c r="GS106" i="24"/>
  <c r="GO106" i="24"/>
  <c r="GK106" i="24"/>
  <c r="GG106" i="24"/>
  <c r="GC106" i="24"/>
  <c r="HE105" i="24"/>
  <c r="HA105" i="24"/>
  <c r="GW105" i="24"/>
  <c r="GS105" i="24"/>
  <c r="GO105" i="24"/>
  <c r="GK105" i="24"/>
  <c r="GG105" i="24"/>
  <c r="GC105" i="24"/>
  <c r="HE104" i="24"/>
  <c r="HA104" i="24"/>
  <c r="GW104" i="24"/>
  <c r="GS104" i="24"/>
  <c r="GO104" i="24"/>
  <c r="GK104" i="24"/>
  <c r="GG104" i="24"/>
  <c r="GC104" i="24"/>
  <c r="HE103" i="24"/>
  <c r="HA103" i="24"/>
  <c r="GW103" i="24"/>
  <c r="GS103" i="24"/>
  <c r="GO103" i="24"/>
  <c r="GK103" i="24"/>
  <c r="GG103" i="24"/>
  <c r="GC103" i="24"/>
  <c r="HE102" i="24"/>
  <c r="HA102" i="24"/>
  <c r="GW102" i="24"/>
  <c r="GS102" i="24"/>
  <c r="GO102" i="24"/>
  <c r="GK102" i="24"/>
  <c r="GG102" i="24"/>
  <c r="GC102" i="24"/>
  <c r="HE101" i="24"/>
  <c r="HA101" i="24"/>
  <c r="GW101" i="24"/>
  <c r="GS101" i="24"/>
  <c r="GO101" i="24"/>
  <c r="GK101" i="24"/>
  <c r="GG101" i="24"/>
  <c r="GC101" i="24"/>
  <c r="HE100" i="24"/>
  <c r="HA100" i="24"/>
  <c r="GW100" i="24"/>
  <c r="GS100" i="24"/>
  <c r="GO100" i="24"/>
  <c r="GK100" i="24"/>
  <c r="GG100" i="24"/>
  <c r="GC100" i="24"/>
  <c r="GM175" i="24"/>
  <c r="GD169" i="24"/>
  <c r="GD165" i="24"/>
  <c r="GT163" i="24"/>
  <c r="GH162" i="24"/>
  <c r="GV161" i="24"/>
  <c r="GP160" i="24"/>
  <c r="GJ159" i="24"/>
  <c r="GW158" i="24"/>
  <c r="GG158" i="24"/>
  <c r="GS157" i="24"/>
  <c r="GC157" i="24"/>
  <c r="GS156" i="24"/>
  <c r="GC156" i="24"/>
  <c r="HB155" i="24"/>
  <c r="GL155" i="24"/>
  <c r="GW154" i="24"/>
  <c r="GG154" i="24"/>
  <c r="GS153" i="24"/>
  <c r="GC153" i="24"/>
  <c r="GS152" i="24"/>
  <c r="GC152" i="24"/>
  <c r="HB151" i="24"/>
  <c r="GL151" i="24"/>
  <c r="GW150" i="24"/>
  <c r="GG150" i="24"/>
  <c r="GS149" i="24"/>
  <c r="GC149" i="24"/>
  <c r="HD148" i="24"/>
  <c r="GV148" i="24"/>
  <c r="GN148" i="24"/>
  <c r="GG148" i="24"/>
  <c r="GB148" i="24"/>
  <c r="HE147" i="24"/>
  <c r="GZ147" i="24"/>
  <c r="GU147" i="24"/>
  <c r="GO147" i="24"/>
  <c r="GJ147" i="24"/>
  <c r="GE147" i="24"/>
  <c r="HC146" i="24"/>
  <c r="GW146" i="24"/>
  <c r="GR146" i="24"/>
  <c r="GM146" i="24"/>
  <c r="GG146" i="24"/>
  <c r="GB146" i="24"/>
  <c r="HE145" i="24"/>
  <c r="GZ145" i="24"/>
  <c r="GU145" i="24"/>
  <c r="GO145" i="24"/>
  <c r="GJ145" i="24"/>
  <c r="GE145" i="24"/>
  <c r="HC144" i="24"/>
  <c r="GW144" i="24"/>
  <c r="GR144" i="24"/>
  <c r="GM144" i="24"/>
  <c r="GG144" i="24"/>
  <c r="GB144" i="24"/>
  <c r="HE143" i="24"/>
  <c r="GZ143" i="24"/>
  <c r="GU143" i="24"/>
  <c r="GO143" i="24"/>
  <c r="GJ143" i="24"/>
  <c r="GE143" i="24"/>
  <c r="HC141" i="24"/>
  <c r="GW141" i="24"/>
  <c r="GR141" i="24"/>
  <c r="GM141" i="24"/>
  <c r="GG141" i="24"/>
  <c r="GB141" i="24"/>
  <c r="HE140" i="24"/>
  <c r="GZ140" i="24"/>
  <c r="GU140" i="24"/>
  <c r="GO140" i="24"/>
  <c r="GJ140" i="24"/>
  <c r="GE140" i="24"/>
  <c r="HC139" i="24"/>
  <c r="GW139" i="24"/>
  <c r="GR139" i="24"/>
  <c r="GM139" i="24"/>
  <c r="GG139" i="24"/>
  <c r="GB139" i="24"/>
  <c r="HE138" i="24"/>
  <c r="GZ138" i="24"/>
  <c r="GU138" i="24"/>
  <c r="GO138" i="24"/>
  <c r="GJ138" i="24"/>
  <c r="GE138" i="24"/>
  <c r="HC137" i="24"/>
  <c r="GW137" i="24"/>
  <c r="GR137" i="24"/>
  <c r="GM137" i="24"/>
  <c r="GG137" i="24"/>
  <c r="GB137" i="24"/>
  <c r="HE136" i="24"/>
  <c r="GZ136" i="24"/>
  <c r="GU136" i="24"/>
  <c r="GO136" i="24"/>
  <c r="GJ136" i="24"/>
  <c r="GE136" i="24"/>
  <c r="HC134" i="24"/>
  <c r="GW134" i="24"/>
  <c r="GR134" i="24"/>
  <c r="GM134" i="24"/>
  <c r="GG134" i="24"/>
  <c r="GB134" i="24"/>
  <c r="HE133" i="24"/>
  <c r="GZ133" i="24"/>
  <c r="GU133" i="24"/>
  <c r="GO133" i="24"/>
  <c r="GJ133" i="24"/>
  <c r="GE133" i="24"/>
  <c r="HC132" i="24"/>
  <c r="GW132" i="24"/>
  <c r="GR132" i="24"/>
  <c r="GM132" i="24"/>
  <c r="GG132" i="24"/>
  <c r="GB132" i="24"/>
  <c r="HE131" i="24"/>
  <c r="GZ131" i="24"/>
  <c r="GU131" i="24"/>
  <c r="GO131" i="24"/>
  <c r="GJ131" i="24"/>
  <c r="GE131" i="24"/>
  <c r="HC129" i="24"/>
  <c r="GW129" i="24"/>
  <c r="GR129" i="24"/>
  <c r="GM129" i="24"/>
  <c r="GG129" i="24"/>
  <c r="GB129" i="24"/>
  <c r="HE128" i="24"/>
  <c r="GZ128" i="24"/>
  <c r="GU128" i="24"/>
  <c r="GO128" i="24"/>
  <c r="GJ128" i="24"/>
  <c r="GE128" i="24"/>
  <c r="HC127" i="24"/>
  <c r="GW127" i="24"/>
  <c r="GR127" i="24"/>
  <c r="GM127" i="24"/>
  <c r="GG127" i="24"/>
  <c r="GB127" i="24"/>
  <c r="HE126" i="24"/>
  <c r="GZ126" i="24"/>
  <c r="GU126" i="24"/>
  <c r="GO126" i="24"/>
  <c r="GJ126" i="24"/>
  <c r="GE126" i="24"/>
  <c r="HD125" i="24"/>
  <c r="GZ125" i="24"/>
  <c r="GV125" i="24"/>
  <c r="GR125" i="24"/>
  <c r="GN125" i="24"/>
  <c r="GJ125" i="24"/>
  <c r="GF125" i="24"/>
  <c r="GB125" i="24"/>
  <c r="HD124" i="24"/>
  <c r="GZ124" i="24"/>
  <c r="GV124" i="24"/>
  <c r="GR124" i="24"/>
  <c r="GN124" i="24"/>
  <c r="GJ124" i="24"/>
  <c r="GF124" i="24"/>
  <c r="GB124" i="24"/>
  <c r="HD123" i="24"/>
  <c r="GZ123" i="24"/>
  <c r="GV123" i="24"/>
  <c r="GR123" i="24"/>
  <c r="GN123" i="24"/>
  <c r="GJ123" i="24"/>
  <c r="GF123" i="24"/>
  <c r="GB123" i="24"/>
  <c r="HD122" i="24"/>
  <c r="GZ122" i="24"/>
  <c r="GV122" i="24"/>
  <c r="GR122" i="24"/>
  <c r="GN122" i="24"/>
  <c r="GJ122" i="24"/>
  <c r="GF122" i="24"/>
  <c r="GB122" i="24"/>
  <c r="HD121" i="24"/>
  <c r="GZ121" i="24"/>
  <c r="GV121" i="24"/>
  <c r="GR121" i="24"/>
  <c r="GN121" i="24"/>
  <c r="GJ121" i="24"/>
  <c r="GF121" i="24"/>
  <c r="GB121" i="24"/>
  <c r="HD120" i="24"/>
  <c r="GZ120" i="24"/>
  <c r="GV120" i="24"/>
  <c r="GR120" i="24"/>
  <c r="GN120" i="24"/>
  <c r="GJ120" i="24"/>
  <c r="GF120" i="24"/>
  <c r="GB120" i="24"/>
  <c r="HD119" i="24"/>
  <c r="GZ119" i="24"/>
  <c r="GV119" i="24"/>
  <c r="GR119" i="24"/>
  <c r="GN119" i="24"/>
  <c r="GJ119" i="24"/>
  <c r="GF119" i="24"/>
  <c r="GB119" i="24"/>
  <c r="HD118" i="24"/>
  <c r="GZ118" i="24"/>
  <c r="GV118" i="24"/>
  <c r="GR118" i="24"/>
  <c r="GN118" i="24"/>
  <c r="GJ118" i="24"/>
  <c r="GF118" i="24"/>
  <c r="GB118" i="24"/>
  <c r="HD117" i="24"/>
  <c r="GZ117" i="24"/>
  <c r="GV117" i="24"/>
  <c r="GF171" i="24"/>
  <c r="GD170" i="24"/>
  <c r="GX164" i="24"/>
  <c r="GZ159" i="24"/>
  <c r="HF158" i="24"/>
  <c r="HA157" i="24"/>
  <c r="GK156" i="24"/>
  <c r="GT155" i="24"/>
  <c r="HF154" i="24"/>
  <c r="HA153" i="24"/>
  <c r="GK152" i="24"/>
  <c r="GT151" i="24"/>
  <c r="HF150" i="24"/>
  <c r="HA149" i="24"/>
  <c r="GR148" i="24"/>
  <c r="GE148" i="24"/>
  <c r="GY147" i="24"/>
  <c r="GN147" i="24"/>
  <c r="GC147" i="24"/>
  <c r="HG146" i="24"/>
  <c r="GV146" i="24"/>
  <c r="GK146" i="24"/>
  <c r="GW145" i="24"/>
  <c r="GM145" i="24"/>
  <c r="GB145" i="24"/>
  <c r="HE144" i="24"/>
  <c r="GU144" i="24"/>
  <c r="GJ144" i="24"/>
  <c r="HD143" i="24"/>
  <c r="GS143" i="24"/>
  <c r="GI143" i="24"/>
  <c r="HA141" i="24"/>
  <c r="GQ141" i="24"/>
  <c r="GF141" i="24"/>
  <c r="HC140" i="24"/>
  <c r="GR140" i="24"/>
  <c r="GG140" i="24"/>
  <c r="GZ139" i="24"/>
  <c r="GO139" i="24"/>
  <c r="GE139" i="24"/>
  <c r="GY138" i="24"/>
  <c r="GN138" i="24"/>
  <c r="GC138" i="24"/>
  <c r="HG137" i="24"/>
  <c r="GV137" i="24"/>
  <c r="GK137" i="24"/>
  <c r="GW136" i="24"/>
  <c r="GM136" i="24"/>
  <c r="GB136" i="24"/>
  <c r="HE134" i="24"/>
  <c r="GU134" i="24"/>
  <c r="GJ134" i="24"/>
  <c r="HD133" i="24"/>
  <c r="GS133" i="24"/>
  <c r="GI133" i="24"/>
  <c r="HA132" i="24"/>
  <c r="GQ132" i="24"/>
  <c r="GF132" i="24"/>
  <c r="HC131" i="24"/>
  <c r="GR131" i="24"/>
  <c r="GG131" i="24"/>
  <c r="GZ129" i="24"/>
  <c r="GO129" i="24"/>
  <c r="GE129" i="24"/>
  <c r="GY128" i="24"/>
  <c r="GN128" i="24"/>
  <c r="GC128" i="24"/>
  <c r="HG127" i="24"/>
  <c r="GV127" i="24"/>
  <c r="GK127" i="24"/>
  <c r="GW126" i="24"/>
  <c r="GM126" i="24"/>
  <c r="GB126" i="24"/>
  <c r="HF125" i="24"/>
  <c r="GX125" i="24"/>
  <c r="GP125" i="24"/>
  <c r="GH125" i="24"/>
  <c r="HF124" i="24"/>
  <c r="GX124" i="24"/>
  <c r="GP124" i="24"/>
  <c r="GH124" i="24"/>
  <c r="HF123" i="24"/>
  <c r="GX123" i="24"/>
  <c r="GP123" i="24"/>
  <c r="GH123" i="24"/>
  <c r="HF122" i="24"/>
  <c r="GX122" i="24"/>
  <c r="GP122" i="24"/>
  <c r="GH122" i="24"/>
  <c r="HF121" i="24"/>
  <c r="GX121" i="24"/>
  <c r="GP121" i="24"/>
  <c r="GH121" i="24"/>
  <c r="HF120" i="24"/>
  <c r="GX120" i="24"/>
  <c r="GP120" i="24"/>
  <c r="GH120" i="24"/>
  <c r="HF119" i="24"/>
  <c r="GX119" i="24"/>
  <c r="GP119" i="24"/>
  <c r="GH119" i="24"/>
  <c r="HF118" i="24"/>
  <c r="GX118" i="24"/>
  <c r="GP118" i="24"/>
  <c r="GH118" i="24"/>
  <c r="HF117" i="24"/>
  <c r="GX117" i="24"/>
  <c r="GQ117" i="24"/>
  <c r="GL117" i="24"/>
  <c r="GF117" i="24"/>
  <c r="HD116" i="24"/>
  <c r="GY116" i="24"/>
  <c r="GT116" i="24"/>
  <c r="GN116" i="24"/>
  <c r="GI116" i="24"/>
  <c r="GD116" i="24"/>
  <c r="HG115" i="24"/>
  <c r="HB115" i="24"/>
  <c r="GV115" i="24"/>
  <c r="GQ115" i="24"/>
  <c r="GL115" i="24"/>
  <c r="GF115" i="24"/>
  <c r="HD114" i="24"/>
  <c r="GY114" i="24"/>
  <c r="GT114" i="24"/>
  <c r="GN114" i="24"/>
  <c r="GI114" i="24"/>
  <c r="GD114" i="24"/>
  <c r="HG113" i="24"/>
  <c r="HB113" i="24"/>
  <c r="GV113" i="24"/>
  <c r="GQ113" i="24"/>
  <c r="GL113" i="24"/>
  <c r="GF113" i="24"/>
  <c r="HD112" i="24"/>
  <c r="GY112" i="24"/>
  <c r="GT112" i="24"/>
  <c r="GN112" i="24"/>
  <c r="GI112" i="24"/>
  <c r="GD112" i="24"/>
  <c r="HG111" i="24"/>
  <c r="HB111" i="24"/>
  <c r="GV111" i="24"/>
  <c r="GQ111" i="24"/>
  <c r="GL111" i="24"/>
  <c r="GF111" i="24"/>
  <c r="HD110" i="24"/>
  <c r="GY110" i="24"/>
  <c r="GT110" i="24"/>
  <c r="GN110" i="24"/>
  <c r="GI110" i="24"/>
  <c r="GD110" i="24"/>
  <c r="HG109" i="24"/>
  <c r="HB109" i="24"/>
  <c r="GV109" i="24"/>
  <c r="GQ109" i="24"/>
  <c r="GL109" i="24"/>
  <c r="GF109" i="24"/>
  <c r="HD108" i="24"/>
  <c r="GY108" i="24"/>
  <c r="GT108" i="24"/>
  <c r="GN108" i="24"/>
  <c r="GI108" i="24"/>
  <c r="GD108" i="24"/>
  <c r="HG106" i="24"/>
  <c r="HB106" i="24"/>
  <c r="GV106" i="24"/>
  <c r="GQ106" i="24"/>
  <c r="GL106" i="24"/>
  <c r="GF106" i="24"/>
  <c r="HD105" i="24"/>
  <c r="GY105" i="24"/>
  <c r="GT105" i="24"/>
  <c r="GN105" i="24"/>
  <c r="GI105" i="24"/>
  <c r="GD105" i="24"/>
  <c r="HG104" i="24"/>
  <c r="HB104" i="24"/>
  <c r="GV104" i="24"/>
  <c r="GQ104" i="24"/>
  <c r="GL104" i="24"/>
  <c r="GF104" i="24"/>
  <c r="HD103" i="24"/>
  <c r="GY103" i="24"/>
  <c r="GT103" i="24"/>
  <c r="GN103" i="24"/>
  <c r="GI103" i="24"/>
  <c r="GD103" i="24"/>
  <c r="HG102" i="24"/>
  <c r="HB102" i="24"/>
  <c r="GV102" i="24"/>
  <c r="GQ102" i="24"/>
  <c r="GL102" i="24"/>
  <c r="GF102" i="24"/>
  <c r="HD101" i="24"/>
  <c r="GY101" i="24"/>
  <c r="GT101" i="24"/>
  <c r="GN101" i="24"/>
  <c r="GI101" i="24"/>
  <c r="GD101" i="24"/>
  <c r="HG100" i="24"/>
  <c r="HB100" i="24"/>
  <c r="GV100" i="24"/>
  <c r="GQ100" i="24"/>
  <c r="GL100" i="24"/>
  <c r="GF100" i="24"/>
  <c r="HD99" i="24"/>
  <c r="GZ99" i="24"/>
  <c r="GV99" i="24"/>
  <c r="GR99" i="24"/>
  <c r="GN99" i="24"/>
  <c r="GJ99" i="24"/>
  <c r="GF99" i="24"/>
  <c r="GB99" i="24"/>
  <c r="HF106" i="24"/>
  <c r="GZ106" i="24"/>
  <c r="GU106" i="24"/>
  <c r="GP106" i="24"/>
  <c r="GJ106" i="24"/>
  <c r="GE106" i="24"/>
  <c r="HC105" i="24"/>
  <c r="GX105" i="24"/>
  <c r="GR105" i="24"/>
  <c r="GM105" i="24"/>
  <c r="GH105" i="24"/>
  <c r="GB105" i="24"/>
  <c r="HF104" i="24"/>
  <c r="GZ104" i="24"/>
  <c r="GU104" i="24"/>
  <c r="GP104" i="24"/>
  <c r="GJ104" i="24"/>
  <c r="GE104" i="24"/>
  <c r="HC103" i="24"/>
  <c r="GX103" i="24"/>
  <c r="GR103" i="24"/>
  <c r="GM103" i="24"/>
  <c r="GH103" i="24"/>
  <c r="GB103" i="24"/>
  <c r="HF102" i="24"/>
  <c r="GZ102" i="24"/>
  <c r="GU102" i="24"/>
  <c r="GP102" i="24"/>
  <c r="GJ102" i="24"/>
  <c r="GE102" i="24"/>
  <c r="HC101" i="24"/>
  <c r="GX101" i="24"/>
  <c r="GR101" i="24"/>
  <c r="HC136" i="24"/>
  <c r="GR136" i="24"/>
  <c r="GG136" i="24"/>
  <c r="GY133" i="24"/>
  <c r="GC133" i="24"/>
  <c r="HG132" i="24"/>
  <c r="GW131" i="24"/>
  <c r="GM131" i="24"/>
  <c r="GS128" i="24"/>
  <c r="HA127" i="24"/>
  <c r="GR126" i="24"/>
  <c r="HB125" i="24"/>
  <c r="GL125" i="24"/>
  <c r="HB124" i="24"/>
  <c r="GD123" i="24"/>
  <c r="GL122" i="24"/>
  <c r="GT121" i="24"/>
  <c r="GT120" i="24"/>
  <c r="GL120" i="24"/>
  <c r="GL119" i="24"/>
  <c r="HB118" i="24"/>
  <c r="GL118" i="24"/>
  <c r="GT117" i="24"/>
  <c r="GD117" i="24"/>
  <c r="HG116" i="24"/>
  <c r="HB116" i="24"/>
  <c r="GL116" i="24"/>
  <c r="GY115" i="24"/>
  <c r="GN115" i="24"/>
  <c r="GV114" i="24"/>
  <c r="GF114" i="24"/>
  <c r="GY113" i="24"/>
  <c r="GN113" i="24"/>
  <c r="HG112" i="24"/>
  <c r="GQ112" i="24"/>
  <c r="GI111" i="24"/>
  <c r="HB110" i="24"/>
  <c r="GF110" i="24"/>
  <c r="GY109" i="24"/>
  <c r="GN109" i="24"/>
  <c r="GQ108" i="24"/>
  <c r="GY106" i="24"/>
  <c r="GN106" i="24"/>
  <c r="GD106" i="24"/>
  <c r="HG105" i="24"/>
  <c r="GQ105" i="24"/>
  <c r="GF105" i="24"/>
  <c r="GY104" i="24"/>
  <c r="GN104" i="24"/>
  <c r="HB103" i="24"/>
  <c r="GQ103" i="24"/>
  <c r="HD102" i="24"/>
  <c r="GT102" i="24"/>
  <c r="GD102" i="24"/>
  <c r="HG101" i="24"/>
  <c r="GQ101" i="24"/>
  <c r="GF101" i="24"/>
  <c r="GT100" i="24"/>
  <c r="GD100" i="24"/>
  <c r="GX99" i="24"/>
  <c r="GD99" i="24"/>
  <c r="HF159" i="24"/>
  <c r="GO158" i="24"/>
  <c r="HF157" i="24"/>
  <c r="GL156" i="24"/>
  <c r="GO154" i="24"/>
  <c r="HF149" i="24"/>
  <c r="GU148" i="24"/>
  <c r="GF148" i="24"/>
  <c r="HC147" i="24"/>
  <c r="GG147" i="24"/>
  <c r="HG144" i="24"/>
  <c r="GB143" i="24"/>
  <c r="GU141" i="24"/>
  <c r="HD140" i="24"/>
  <c r="GQ139" i="24"/>
  <c r="GF139" i="24"/>
  <c r="GR138" i="24"/>
  <c r="GY136" i="24"/>
  <c r="GC136" i="24"/>
  <c r="GV134" i="24"/>
  <c r="GM133" i="24"/>
  <c r="GU132" i="24"/>
  <c r="GS131" i="24"/>
  <c r="GG128" i="24"/>
  <c r="GN126" i="24"/>
  <c r="GQ125" i="24"/>
  <c r="GY124" i="24"/>
  <c r="GQ123" i="24"/>
  <c r="GY122" i="24"/>
  <c r="HG121" i="24"/>
  <c r="HG120" i="24"/>
  <c r="GI120" i="24"/>
  <c r="GY119" i="24"/>
  <c r="GI119" i="24"/>
  <c r="GY118" i="24"/>
  <c r="HG117" i="24"/>
  <c r="GM117" i="24"/>
  <c r="GZ116" i="24"/>
  <c r="GJ116" i="24"/>
  <c r="GX115" i="24"/>
  <c r="GH115" i="24"/>
  <c r="HF114" i="24"/>
  <c r="GU114" i="24"/>
  <c r="GE114" i="24"/>
  <c r="GR113" i="24"/>
  <c r="GB113" i="24"/>
  <c r="HF112" i="24"/>
  <c r="GU112" i="24"/>
  <c r="GP112" i="24"/>
  <c r="GE112" i="24"/>
  <c r="GX111" i="24"/>
  <c r="GM111" i="24"/>
  <c r="GB111" i="24"/>
  <c r="GZ110" i="24"/>
  <c r="GP110" i="24"/>
  <c r="GE110" i="24"/>
  <c r="GR109" i="24"/>
  <c r="GB109" i="24"/>
  <c r="GZ108" i="24"/>
  <c r="GP108" i="24"/>
  <c r="GM106" i="24"/>
  <c r="GB106" i="24"/>
  <c r="GZ105" i="24"/>
  <c r="GP105" i="24"/>
  <c r="GE105" i="24"/>
  <c r="GR104" i="24"/>
  <c r="GH104" i="24"/>
  <c r="HF103" i="24"/>
  <c r="GZ103" i="24"/>
  <c r="GP103" i="24"/>
  <c r="GE103" i="24"/>
  <c r="GX102" i="24"/>
  <c r="GH102" i="24"/>
  <c r="GX100" i="24"/>
  <c r="GH100" i="24"/>
  <c r="GW99" i="24"/>
  <c r="GK99" i="24"/>
  <c r="GJ172" i="24"/>
  <c r="HE158" i="24"/>
  <c r="GP157" i="24"/>
  <c r="HB156" i="24"/>
  <c r="GG155" i="24"/>
  <c r="HE154" i="24"/>
  <c r="GP153" i="24"/>
  <c r="HB152" i="24"/>
  <c r="GG151" i="24"/>
  <c r="HE150" i="24"/>
  <c r="GP149" i="24"/>
  <c r="HC148" i="24"/>
  <c r="GM148" i="24"/>
  <c r="GW147" i="24"/>
  <c r="GM147" i="24"/>
  <c r="GB147" i="24"/>
  <c r="HE146" i="24"/>
  <c r="GU146" i="24"/>
  <c r="GJ146" i="24"/>
  <c r="HD145" i="24"/>
  <c r="GS145" i="24"/>
  <c r="GI145" i="24"/>
  <c r="HA144" i="24"/>
  <c r="GQ144" i="24"/>
  <c r="GF144" i="24"/>
  <c r="HC143" i="24"/>
  <c r="GR143" i="24"/>
  <c r="GG143" i="24"/>
  <c r="GZ141" i="24"/>
  <c r="GO141" i="24"/>
  <c r="GE141" i="24"/>
  <c r="GY140" i="24"/>
  <c r="GN140" i="24"/>
  <c r="GC140" i="24"/>
  <c r="HG139" i="24"/>
  <c r="GV139" i="24"/>
  <c r="GK139" i="24"/>
  <c r="GW138" i="24"/>
  <c r="GM138" i="24"/>
  <c r="GB138" i="24"/>
  <c r="HE137" i="24"/>
  <c r="GU137" i="24"/>
  <c r="GJ137" i="24"/>
  <c r="HD136" i="24"/>
  <c r="GS136" i="24"/>
  <c r="GI136" i="24"/>
  <c r="HA134" i="24"/>
  <c r="GQ134" i="24"/>
  <c r="GF134" i="24"/>
  <c r="HC133" i="24"/>
  <c r="GR133" i="24"/>
  <c r="GG133" i="24"/>
  <c r="GZ132" i="24"/>
  <c r="GO132" i="24"/>
  <c r="GE132" i="24"/>
  <c r="GY131" i="24"/>
  <c r="GN131" i="24"/>
  <c r="GC131" i="24"/>
  <c r="HG129" i="24"/>
  <c r="GV129" i="24"/>
  <c r="GK129" i="24"/>
  <c r="GW128" i="24"/>
  <c r="GM128" i="24"/>
  <c r="GB128" i="24"/>
  <c r="HE127" i="24"/>
  <c r="GU127" i="24"/>
  <c r="GJ127" i="24"/>
  <c r="HD126" i="24"/>
  <c r="GS126" i="24"/>
  <c r="GI126" i="24"/>
  <c r="HC125" i="24"/>
  <c r="GU125" i="24"/>
  <c r="GM125" i="24"/>
  <c r="GE125" i="24"/>
  <c r="HC124" i="24"/>
  <c r="GU124" i="24"/>
  <c r="GM124" i="24"/>
  <c r="GE124" i="24"/>
  <c r="HC123" i="24"/>
  <c r="GU123" i="24"/>
  <c r="GM123" i="24"/>
  <c r="GE123" i="24"/>
  <c r="HC122" i="24"/>
  <c r="GU122" i="24"/>
  <c r="GM122" i="24"/>
  <c r="GE122" i="24"/>
  <c r="HC121" i="24"/>
  <c r="GU121" i="24"/>
  <c r="GM121" i="24"/>
  <c r="GE121" i="24"/>
  <c r="HC120" i="24"/>
  <c r="GU120" i="24"/>
  <c r="GM120" i="24"/>
  <c r="GE120" i="24"/>
  <c r="HC119" i="24"/>
  <c r="GU119" i="24"/>
  <c r="GM119" i="24"/>
  <c r="GE119" i="24"/>
  <c r="HC118" i="24"/>
  <c r="GU118" i="24"/>
  <c r="GM118" i="24"/>
  <c r="GE118" i="24"/>
  <c r="HC117" i="24"/>
  <c r="GU117" i="24"/>
  <c r="GP117" i="24"/>
  <c r="GJ117" i="24"/>
  <c r="GE117" i="24"/>
  <c r="HC116" i="24"/>
  <c r="GX116" i="24"/>
  <c r="GR116" i="24"/>
  <c r="GM116" i="24"/>
  <c r="GH116" i="24"/>
  <c r="GB116" i="24"/>
  <c r="HF115" i="24"/>
  <c r="GZ115" i="24"/>
  <c r="GU115" i="24"/>
  <c r="GP115" i="24"/>
  <c r="GJ115" i="24"/>
  <c r="GE115" i="24"/>
  <c r="HC114" i="24"/>
  <c r="GX114" i="24"/>
  <c r="GR114" i="24"/>
  <c r="GM114" i="24"/>
  <c r="GH114" i="24"/>
  <c r="GB114" i="24"/>
  <c r="HF113" i="24"/>
  <c r="GZ113" i="24"/>
  <c r="GU113" i="24"/>
  <c r="GP113" i="24"/>
  <c r="GJ113" i="24"/>
  <c r="GE113" i="24"/>
  <c r="HC112" i="24"/>
  <c r="GX112" i="24"/>
  <c r="GR112" i="24"/>
  <c r="GM112" i="24"/>
  <c r="GH112" i="24"/>
  <c r="GB112" i="24"/>
  <c r="HF111" i="24"/>
  <c r="GZ111" i="24"/>
  <c r="GU111" i="24"/>
  <c r="GP111" i="24"/>
  <c r="GJ111" i="24"/>
  <c r="GE111" i="24"/>
  <c r="HC110" i="24"/>
  <c r="GX110" i="24"/>
  <c r="GR110" i="24"/>
  <c r="GM110" i="24"/>
  <c r="GH110" i="24"/>
  <c r="GB110" i="24"/>
  <c r="HF109" i="24"/>
  <c r="GZ109" i="24"/>
  <c r="GU109" i="24"/>
  <c r="GP109" i="24"/>
  <c r="GJ109" i="24"/>
  <c r="GE109" i="24"/>
  <c r="HC108" i="24"/>
  <c r="GX108" i="24"/>
  <c r="GR108" i="24"/>
  <c r="GM108" i="24"/>
  <c r="GH108" i="24"/>
  <c r="GB108" i="24"/>
  <c r="GM101" i="24"/>
  <c r="GH101" i="24"/>
  <c r="GB101" i="24"/>
  <c r="HF100" i="24"/>
  <c r="GZ100" i="24"/>
  <c r="GU100" i="24"/>
  <c r="GP100" i="24"/>
  <c r="GJ100" i="24"/>
  <c r="GE100" i="24"/>
  <c r="HG99" i="24"/>
  <c r="HC99" i="24"/>
  <c r="GY99" i="24"/>
  <c r="GU99" i="24"/>
  <c r="GQ99" i="24"/>
  <c r="GM99" i="24"/>
  <c r="GI99" i="24"/>
  <c r="GE99" i="24"/>
  <c r="GN133" i="24"/>
  <c r="GK132" i="24"/>
  <c r="GB131" i="24"/>
  <c r="GU129" i="24"/>
  <c r="GI128" i="24"/>
  <c r="GQ127" i="24"/>
  <c r="GT124" i="24"/>
  <c r="GL124" i="24"/>
  <c r="GT123" i="24"/>
  <c r="GL123" i="24"/>
  <c r="GT122" i="24"/>
  <c r="GD122" i="24"/>
  <c r="HB121" i="24"/>
  <c r="GD121" i="24"/>
  <c r="HB119" i="24"/>
  <c r="GD119" i="24"/>
  <c r="GT118" i="24"/>
  <c r="GI117" i="24"/>
  <c r="GQ116" i="24"/>
  <c r="GD115" i="24"/>
  <c r="HB114" i="24"/>
  <c r="GL114" i="24"/>
  <c r="GI113" i="24"/>
  <c r="GV112" i="24"/>
  <c r="GF112" i="24"/>
  <c r="HD111" i="24"/>
  <c r="GT111" i="24"/>
  <c r="GD111" i="24"/>
  <c r="HG110" i="24"/>
  <c r="GQ110" i="24"/>
  <c r="GL110" i="24"/>
  <c r="HD109" i="24"/>
  <c r="GT109" i="24"/>
  <c r="GD109" i="24"/>
  <c r="HG108" i="24"/>
  <c r="GV108" i="24"/>
  <c r="GF108" i="24"/>
  <c r="GT106" i="24"/>
  <c r="GV105" i="24"/>
  <c r="HD104" i="24"/>
  <c r="GI104" i="24"/>
  <c r="HG103" i="24"/>
  <c r="GV103" i="24"/>
  <c r="GF103" i="24"/>
  <c r="GI102" i="24"/>
  <c r="HB101" i="24"/>
  <c r="GL101" i="24"/>
  <c r="HD100" i="24"/>
  <c r="GN100" i="24"/>
  <c r="HB99" i="24"/>
  <c r="GT99" i="24"/>
  <c r="GL99" i="24"/>
  <c r="GF161" i="24"/>
  <c r="GN160" i="24"/>
  <c r="GL152" i="24"/>
  <c r="GO150" i="24"/>
  <c r="GO146" i="24"/>
  <c r="GY145" i="24"/>
  <c r="GC145" i="24"/>
  <c r="GK144" i="24"/>
  <c r="HE141" i="24"/>
  <c r="GJ141" i="24"/>
  <c r="GI140" i="24"/>
  <c r="HA139" i="24"/>
  <c r="HC138" i="24"/>
  <c r="GO137" i="24"/>
  <c r="GN136" i="24"/>
  <c r="GK134" i="24"/>
  <c r="GW133" i="24"/>
  <c r="GI131" i="24"/>
  <c r="HA129" i="24"/>
  <c r="GF129" i="24"/>
  <c r="HC128" i="24"/>
  <c r="GZ127" i="24"/>
  <c r="GE127" i="24"/>
  <c r="GY126" i="24"/>
  <c r="GC126" i="24"/>
  <c r="HG125" i="24"/>
  <c r="GI125" i="24"/>
  <c r="GQ124" i="24"/>
  <c r="HG123" i="24"/>
  <c r="GI123" i="24"/>
  <c r="HG122" i="24"/>
  <c r="GI122" i="24"/>
  <c r="GQ121" i="24"/>
  <c r="GI121" i="24"/>
  <c r="GY120" i="24"/>
  <c r="GQ119" i="24"/>
  <c r="GQ118" i="24"/>
  <c r="GR117" i="24"/>
  <c r="GB117" i="24"/>
  <c r="HF116" i="24"/>
  <c r="GU116" i="24"/>
  <c r="GP116" i="24"/>
  <c r="GE116" i="24"/>
  <c r="HC115" i="24"/>
  <c r="GM115" i="24"/>
  <c r="GZ114" i="24"/>
  <c r="GP114" i="24"/>
  <c r="GJ114" i="24"/>
  <c r="HC113" i="24"/>
  <c r="GM113" i="24"/>
  <c r="GZ112" i="24"/>
  <c r="GJ112" i="24"/>
  <c r="GH111" i="24"/>
  <c r="HC109" i="24"/>
  <c r="GM109" i="24"/>
  <c r="HF108" i="24"/>
  <c r="GU108" i="24"/>
  <c r="GJ108" i="24"/>
  <c r="HC106" i="24"/>
  <c r="GR106" i="24"/>
  <c r="HF105" i="24"/>
  <c r="GU105" i="24"/>
  <c r="GJ105" i="24"/>
  <c r="HC104" i="24"/>
  <c r="GM104" i="24"/>
  <c r="HC102" i="24"/>
  <c r="GR102" i="24"/>
  <c r="GB102" i="24"/>
  <c r="GU101" i="24"/>
  <c r="GE101" i="24"/>
  <c r="GM100" i="24"/>
  <c r="HE99" i="24"/>
  <c r="HA99" i="24"/>
  <c r="GO99" i="24"/>
  <c r="GC99" i="24"/>
  <c r="HC177" i="24"/>
  <c r="GT168" i="24"/>
  <c r="GD166" i="24"/>
  <c r="GT161" i="24"/>
  <c r="HF160" i="24"/>
  <c r="GP158" i="24"/>
  <c r="GK157" i="24"/>
  <c r="HA156" i="24"/>
  <c r="GD155" i="24"/>
  <c r="GP154" i="24"/>
  <c r="GK153" i="24"/>
  <c r="HA152" i="24"/>
  <c r="GD151" i="24"/>
  <c r="GP150" i="24"/>
  <c r="GK149" i="24"/>
  <c r="GZ148" i="24"/>
  <c r="GJ148" i="24"/>
  <c r="HD147" i="24"/>
  <c r="GS147" i="24"/>
  <c r="GI147" i="24"/>
  <c r="HA146" i="24"/>
  <c r="GQ146" i="24"/>
  <c r="GF146" i="24"/>
  <c r="HC145" i="24"/>
  <c r="GR145" i="24"/>
  <c r="GG145" i="24"/>
  <c r="GZ144" i="24"/>
  <c r="GO144" i="24"/>
  <c r="GE144" i="24"/>
  <c r="GY143" i="24"/>
  <c r="GN143" i="24"/>
  <c r="GC143" i="24"/>
  <c r="HG141" i="24"/>
  <c r="GV141" i="24"/>
  <c r="GK141" i="24"/>
  <c r="GW140" i="24"/>
  <c r="GM140" i="24"/>
  <c r="GB140" i="24"/>
  <c r="HE139" i="24"/>
  <c r="GU139" i="24"/>
  <c r="GJ139" i="24"/>
  <c r="HD138" i="24"/>
  <c r="GS138" i="24"/>
  <c r="GI138" i="24"/>
  <c r="HA137" i="24"/>
  <c r="GQ137" i="24"/>
  <c r="GF137" i="24"/>
  <c r="GZ134" i="24"/>
  <c r="GO134" i="24"/>
  <c r="GE134" i="24"/>
  <c r="GV132" i="24"/>
  <c r="HE129" i="24"/>
  <c r="GJ129" i="24"/>
  <c r="HD128" i="24"/>
  <c r="GF127" i="24"/>
  <c r="HC126" i="24"/>
  <c r="GG126" i="24"/>
  <c r="GT125" i="24"/>
  <c r="GD125" i="24"/>
  <c r="GD124" i="24"/>
  <c r="HB123" i="24"/>
  <c r="HB122" i="24"/>
  <c r="GL121" i="24"/>
  <c r="HB120" i="24"/>
  <c r="GD120" i="24"/>
  <c r="GT119" i="24"/>
  <c r="GD118" i="24"/>
  <c r="HB117" i="24"/>
  <c r="GN117" i="24"/>
  <c r="GV116" i="24"/>
  <c r="GF116" i="24"/>
  <c r="HD115" i="24"/>
  <c r="GT115" i="24"/>
  <c r="GI115" i="24"/>
  <c r="HG114" i="24"/>
  <c r="GQ114" i="24"/>
  <c r="HD113" i="24"/>
  <c r="GT113" i="24"/>
  <c r="GD113" i="24"/>
  <c r="HB112" i="24"/>
  <c r="GL112" i="24"/>
  <c r="GY111" i="24"/>
  <c r="GN111" i="24"/>
  <c r="GV110" i="24"/>
  <c r="GI109" i="24"/>
  <c r="HB108" i="24"/>
  <c r="GL108" i="24"/>
  <c r="HD106" i="24"/>
  <c r="GI106" i="24"/>
  <c r="HB105" i="24"/>
  <c r="GL105" i="24"/>
  <c r="GT104" i="24"/>
  <c r="GD104" i="24"/>
  <c r="GL103" i="24"/>
  <c r="GY102" i="24"/>
  <c r="GN102" i="24"/>
  <c r="GV101" i="24"/>
  <c r="GY100" i="24"/>
  <c r="GI100" i="24"/>
  <c r="HF99" i="24"/>
  <c r="GP99" i="24"/>
  <c r="GH99" i="24"/>
  <c r="GW155" i="24"/>
  <c r="HF153" i="24"/>
  <c r="GW151" i="24"/>
  <c r="GR147" i="24"/>
  <c r="GZ146" i="24"/>
  <c r="GE146" i="24"/>
  <c r="GN145" i="24"/>
  <c r="GV144" i="24"/>
  <c r="GW143" i="24"/>
  <c r="GM143" i="24"/>
  <c r="GS140" i="24"/>
  <c r="GG138" i="24"/>
  <c r="GZ137" i="24"/>
  <c r="GE137" i="24"/>
  <c r="HG134" i="24"/>
  <c r="GB133" i="24"/>
  <c r="HE132" i="24"/>
  <c r="GJ132" i="24"/>
  <c r="HD131" i="24"/>
  <c r="GQ129" i="24"/>
  <c r="GR128" i="24"/>
  <c r="GO127" i="24"/>
  <c r="GY125" i="24"/>
  <c r="HG124" i="24"/>
  <c r="GI124" i="24"/>
  <c r="GY123" i="24"/>
  <c r="GQ122" i="24"/>
  <c r="GY121" i="24"/>
  <c r="GQ120" i="24"/>
  <c r="HG119" i="24"/>
  <c r="HG118" i="24"/>
  <c r="GI118" i="24"/>
  <c r="GY117" i="24"/>
  <c r="GH117" i="24"/>
  <c r="GR115" i="24"/>
  <c r="GB115" i="24"/>
  <c r="GX113" i="24"/>
  <c r="GH113" i="24"/>
  <c r="HC111" i="24"/>
  <c r="GR111" i="24"/>
  <c r="HF110" i="24"/>
  <c r="GU110" i="24"/>
  <c r="GJ110" i="24"/>
  <c r="GX109" i="24"/>
  <c r="GH109" i="24"/>
  <c r="GE108" i="24"/>
  <c r="GX106" i="24"/>
  <c r="GH106" i="24"/>
  <c r="GX104" i="24"/>
  <c r="GB104" i="24"/>
  <c r="GU103" i="24"/>
  <c r="GJ103" i="24"/>
  <c r="GM102" i="24"/>
  <c r="HF101" i="24"/>
  <c r="GZ101" i="24"/>
  <c r="GP101" i="24"/>
  <c r="GJ101" i="24"/>
  <c r="HC100" i="24"/>
  <c r="GR100" i="24"/>
  <c r="GB100" i="24"/>
  <c r="GS99" i="24"/>
  <c r="GG99" i="24"/>
  <c r="ES195" i="24"/>
  <c r="EO195" i="24"/>
  <c r="EK195" i="24"/>
  <c r="EG195" i="24"/>
  <c r="EC195" i="24"/>
  <c r="DY195" i="24"/>
  <c r="DU195" i="24"/>
  <c r="DQ195" i="24"/>
  <c r="ES194" i="24"/>
  <c r="EO194" i="24"/>
  <c r="EK194" i="24"/>
  <c r="EG194" i="24"/>
  <c r="EC194" i="24"/>
  <c r="DY194" i="24"/>
  <c r="DU194" i="24"/>
  <c r="DQ194" i="24"/>
  <c r="ES193" i="24"/>
  <c r="EO193" i="24"/>
  <c r="EK193" i="24"/>
  <c r="EG193" i="24"/>
  <c r="EC193" i="24"/>
  <c r="DY193" i="24"/>
  <c r="DU193" i="24"/>
  <c r="DQ193" i="24"/>
  <c r="ER195" i="24"/>
  <c r="EN195" i="24"/>
  <c r="EJ195" i="24"/>
  <c r="EF195" i="24"/>
  <c r="EB195" i="24"/>
  <c r="DX195" i="24"/>
  <c r="DT195" i="24"/>
  <c r="DP195" i="24"/>
  <c r="ER194" i="24"/>
  <c r="EN194" i="24"/>
  <c r="EJ194" i="24"/>
  <c r="EF194" i="24"/>
  <c r="EB194" i="24"/>
  <c r="DX194" i="24"/>
  <c r="DT194" i="24"/>
  <c r="DP194" i="24"/>
  <c r="EM195" i="24"/>
  <c r="EE195" i="24"/>
  <c r="DW195" i="24"/>
  <c r="DO195" i="24"/>
  <c r="EM194" i="24"/>
  <c r="EE194" i="24"/>
  <c r="DW194" i="24"/>
  <c r="DO194" i="24"/>
  <c r="EQ193" i="24"/>
  <c r="EL193" i="24"/>
  <c r="EF193" i="24"/>
  <c r="EA193" i="24"/>
  <c r="DV193" i="24"/>
  <c r="DP193" i="24"/>
  <c r="ER192" i="24"/>
  <c r="EN192" i="24"/>
  <c r="EJ192" i="24"/>
  <c r="EF192" i="24"/>
  <c r="EB192" i="24"/>
  <c r="DX192" i="24"/>
  <c r="DT192" i="24"/>
  <c r="DP192" i="24"/>
  <c r="EL195" i="24"/>
  <c r="ED195" i="24"/>
  <c r="DV195" i="24"/>
  <c r="DN195" i="24"/>
  <c r="EL194" i="24"/>
  <c r="ED194" i="24"/>
  <c r="DV194" i="24"/>
  <c r="DN194" i="24"/>
  <c r="EP193" i="24"/>
  <c r="EJ193" i="24"/>
  <c r="EE193" i="24"/>
  <c r="DZ193" i="24"/>
  <c r="DT193" i="24"/>
  <c r="DO193" i="24"/>
  <c r="EQ192" i="24"/>
  <c r="EM192" i="24"/>
  <c r="EI192" i="24"/>
  <c r="EE192" i="24"/>
  <c r="EA192" i="24"/>
  <c r="DW192" i="24"/>
  <c r="DS192" i="24"/>
  <c r="DO192" i="24"/>
  <c r="EQ195" i="24"/>
  <c r="EA195" i="24"/>
  <c r="EI194" i="24"/>
  <c r="DS194" i="24"/>
  <c r="EI193" i="24"/>
  <c r="DX193" i="24"/>
  <c r="DN193" i="24"/>
  <c r="EO192" i="24"/>
  <c r="EG192" i="24"/>
  <c r="DY192" i="24"/>
  <c r="DQ192" i="24"/>
  <c r="ER191" i="24"/>
  <c r="EN191" i="24"/>
  <c r="EJ191" i="24"/>
  <c r="EF191" i="24"/>
  <c r="EB191" i="24"/>
  <c r="DX191" i="24"/>
  <c r="DT191" i="24"/>
  <c r="DP191" i="24"/>
  <c r="ER190" i="24"/>
  <c r="EN190" i="24"/>
  <c r="EJ190" i="24"/>
  <c r="EF190" i="24"/>
  <c r="EB190" i="24"/>
  <c r="DX190" i="24"/>
  <c r="DT190" i="24"/>
  <c r="DP190" i="24"/>
  <c r="ER189" i="24"/>
  <c r="EN189" i="24"/>
  <c r="EJ189" i="24"/>
  <c r="EF189" i="24"/>
  <c r="EB189" i="24"/>
  <c r="DX189" i="24"/>
  <c r="DT189" i="24"/>
  <c r="DP189" i="24"/>
  <c r="ER188" i="24"/>
  <c r="EN188" i="24"/>
  <c r="EJ188" i="24"/>
  <c r="EF188" i="24"/>
  <c r="EB188" i="24"/>
  <c r="DX188" i="24"/>
  <c r="DT188" i="24"/>
  <c r="DP188" i="24"/>
  <c r="ER187" i="24"/>
  <c r="EN187" i="24"/>
  <c r="EJ187" i="24"/>
  <c r="EF187" i="24"/>
  <c r="EB187" i="24"/>
  <c r="DX187" i="24"/>
  <c r="DT187" i="24"/>
  <c r="DP187" i="24"/>
  <c r="EP195" i="24"/>
  <c r="DZ195" i="24"/>
  <c r="EH194" i="24"/>
  <c r="DR194" i="24"/>
  <c r="ER193" i="24"/>
  <c r="EH193" i="24"/>
  <c r="DW193" i="24"/>
  <c r="EL192" i="24"/>
  <c r="ED192" i="24"/>
  <c r="DV192" i="24"/>
  <c r="DN192" i="24"/>
  <c r="EQ191" i="24"/>
  <c r="EM191" i="24"/>
  <c r="EI191" i="24"/>
  <c r="EE191" i="24"/>
  <c r="EA191" i="24"/>
  <c r="DW191" i="24"/>
  <c r="DS191" i="24"/>
  <c r="DO191" i="24"/>
  <c r="EQ190" i="24"/>
  <c r="EM190" i="24"/>
  <c r="EI190" i="24"/>
  <c r="EE190" i="24"/>
  <c r="EA190" i="24"/>
  <c r="DW190" i="24"/>
  <c r="DS190" i="24"/>
  <c r="DO190" i="24"/>
  <c r="EQ189" i="24"/>
  <c r="EM189" i="24"/>
  <c r="EI189" i="24"/>
  <c r="EE189" i="24"/>
  <c r="EA189" i="24"/>
  <c r="DW189" i="24"/>
  <c r="DS189" i="24"/>
  <c r="DO189" i="24"/>
  <c r="EQ188" i="24"/>
  <c r="EM188" i="24"/>
  <c r="EI188" i="24"/>
  <c r="EE188" i="24"/>
  <c r="EA188" i="24"/>
  <c r="DW188" i="24"/>
  <c r="DS188" i="24"/>
  <c r="DO188" i="24"/>
  <c r="EQ187" i="24"/>
  <c r="EM187" i="24"/>
  <c r="EI187" i="24"/>
  <c r="EE187" i="24"/>
  <c r="EA187" i="24"/>
  <c r="DW187" i="24"/>
  <c r="DS187" i="24"/>
  <c r="DO187" i="24"/>
  <c r="EI195" i="24"/>
  <c r="DZ194" i="24"/>
  <c r="EM193" i="24"/>
  <c r="DR193" i="24"/>
  <c r="EK192" i="24"/>
  <c r="DU192" i="24"/>
  <c r="EP191" i="24"/>
  <c r="EH191" i="24"/>
  <c r="DZ191" i="24"/>
  <c r="DR191" i="24"/>
  <c r="EL190" i="24"/>
  <c r="ED190" i="24"/>
  <c r="DV190" i="24"/>
  <c r="DN190" i="24"/>
  <c r="EP189" i="24"/>
  <c r="EH189" i="24"/>
  <c r="DZ189" i="24"/>
  <c r="DR189" i="24"/>
  <c r="EL188" i="24"/>
  <c r="ED188" i="24"/>
  <c r="DV188" i="24"/>
  <c r="DN188" i="24"/>
  <c r="EP187" i="24"/>
  <c r="EH187" i="24"/>
  <c r="DZ187" i="24"/>
  <c r="DR187" i="24"/>
  <c r="EQ186" i="24"/>
  <c r="EM186" i="24"/>
  <c r="EI186" i="24"/>
  <c r="EE186" i="24"/>
  <c r="EA186" i="24"/>
  <c r="DW186" i="24"/>
  <c r="DS186" i="24"/>
  <c r="DO186" i="24"/>
  <c r="EQ185" i="24"/>
  <c r="EM185" i="24"/>
  <c r="EI185" i="24"/>
  <c r="EE185" i="24"/>
  <c r="EA185" i="24"/>
  <c r="DW185" i="24"/>
  <c r="DS185" i="24"/>
  <c r="DO185" i="24"/>
  <c r="EQ184" i="24"/>
  <c r="EM184" i="24"/>
  <c r="EI184" i="24"/>
  <c r="EE184" i="24"/>
  <c r="EA184" i="24"/>
  <c r="DW184" i="24"/>
  <c r="DS184" i="24"/>
  <c r="DO184" i="24"/>
  <c r="EQ183" i="24"/>
  <c r="EM183" i="24"/>
  <c r="EI183" i="24"/>
  <c r="EE183" i="24"/>
  <c r="EH195" i="24"/>
  <c r="EQ194" i="24"/>
  <c r="ED193" i="24"/>
  <c r="EH192" i="24"/>
  <c r="DR192" i="24"/>
  <c r="EO191" i="24"/>
  <c r="EG191" i="24"/>
  <c r="DY191" i="24"/>
  <c r="DQ191" i="24"/>
  <c r="ES190" i="24"/>
  <c r="EK190" i="24"/>
  <c r="EC190" i="24"/>
  <c r="DU190" i="24"/>
  <c r="EO189" i="24"/>
  <c r="EG189" i="24"/>
  <c r="DY189" i="24"/>
  <c r="DQ189" i="24"/>
  <c r="ES188" i="24"/>
  <c r="EK188" i="24"/>
  <c r="EC188" i="24"/>
  <c r="DU188" i="24"/>
  <c r="EO187" i="24"/>
  <c r="EG187" i="24"/>
  <c r="DY187" i="24"/>
  <c r="DQ187" i="24"/>
  <c r="EP186" i="24"/>
  <c r="EL186" i="24"/>
  <c r="EH186" i="24"/>
  <c r="ED186" i="24"/>
  <c r="DZ186" i="24"/>
  <c r="DV186" i="24"/>
  <c r="DR186" i="24"/>
  <c r="DN186" i="24"/>
  <c r="EP185" i="24"/>
  <c r="EL185" i="24"/>
  <c r="EH185" i="24"/>
  <c r="ED185" i="24"/>
  <c r="DZ185" i="24"/>
  <c r="DV185" i="24"/>
  <c r="DR185" i="24"/>
  <c r="DN185" i="24"/>
  <c r="EP184" i="24"/>
  <c r="EL184" i="24"/>
  <c r="EH184" i="24"/>
  <c r="ED184" i="24"/>
  <c r="DZ184" i="24"/>
  <c r="DV184" i="24"/>
  <c r="DR184" i="24"/>
  <c r="DN184" i="24"/>
  <c r="EP183" i="24"/>
  <c r="EL183" i="24"/>
  <c r="EH183" i="24"/>
  <c r="ED183" i="24"/>
  <c r="DS195" i="24"/>
  <c r="EA194" i="24"/>
  <c r="DZ192" i="24"/>
  <c r="ES191" i="24"/>
  <c r="EC191" i="24"/>
  <c r="EG190" i="24"/>
  <c r="DQ190" i="24"/>
  <c r="ES189" i="24"/>
  <c r="EC189" i="24"/>
  <c r="EG188" i="24"/>
  <c r="DQ188" i="24"/>
  <c r="ES187" i="24"/>
  <c r="EC187" i="24"/>
  <c r="EN186" i="24"/>
  <c r="EF186" i="24"/>
  <c r="DX186" i="24"/>
  <c r="DP186" i="24"/>
  <c r="EO185" i="24"/>
  <c r="EG185" i="24"/>
  <c r="DY185" i="24"/>
  <c r="DQ185" i="24"/>
  <c r="ER184" i="24"/>
  <c r="EJ184" i="24"/>
  <c r="EB184" i="24"/>
  <c r="DT184" i="24"/>
  <c r="ES183" i="24"/>
  <c r="EK183" i="24"/>
  <c r="EC183" i="24"/>
  <c r="DY183" i="24"/>
  <c r="DU183" i="24"/>
  <c r="DQ183" i="24"/>
  <c r="ES182" i="24"/>
  <c r="EO182" i="24"/>
  <c r="EK182" i="24"/>
  <c r="EG182" i="24"/>
  <c r="EC182" i="24"/>
  <c r="DY182" i="24"/>
  <c r="DU182" i="24"/>
  <c r="DQ182" i="24"/>
  <c r="ES181" i="24"/>
  <c r="EO181" i="24"/>
  <c r="EK181" i="24"/>
  <c r="EG181" i="24"/>
  <c r="EC181" i="24"/>
  <c r="DY181" i="24"/>
  <c r="DU181" i="24"/>
  <c r="DQ181" i="24"/>
  <c r="ES180" i="24"/>
  <c r="EO180" i="24"/>
  <c r="EK180" i="24"/>
  <c r="EG180" i="24"/>
  <c r="EC180" i="24"/>
  <c r="DY180" i="24"/>
  <c r="DU180" i="24"/>
  <c r="DQ180" i="24"/>
  <c r="ES179" i="24"/>
  <c r="EO179" i="24"/>
  <c r="EK179" i="24"/>
  <c r="EG179" i="24"/>
  <c r="EC179" i="24"/>
  <c r="DY179" i="24"/>
  <c r="DU179" i="24"/>
  <c r="DQ179" i="24"/>
  <c r="ES178" i="24"/>
  <c r="EO178" i="24"/>
  <c r="EK178" i="24"/>
  <c r="EG178" i="24"/>
  <c r="EC178" i="24"/>
  <c r="DY178" i="24"/>
  <c r="DU178" i="24"/>
  <c r="DQ178" i="24"/>
  <c r="ES177" i="24"/>
  <c r="EO177" i="24"/>
  <c r="EK177" i="24"/>
  <c r="EG177" i="24"/>
  <c r="EC177" i="24"/>
  <c r="DY177" i="24"/>
  <c r="DU177" i="24"/>
  <c r="DQ177" i="24"/>
  <c r="ES176" i="24"/>
  <c r="EO176" i="24"/>
  <c r="EK176" i="24"/>
  <c r="EG176" i="24"/>
  <c r="EC176" i="24"/>
  <c r="DY176" i="24"/>
  <c r="DU176" i="24"/>
  <c r="DQ176" i="24"/>
  <c r="ES175" i="24"/>
  <c r="EO175" i="24"/>
  <c r="EK175" i="24"/>
  <c r="EG175" i="24"/>
  <c r="EC175" i="24"/>
  <c r="DY175" i="24"/>
  <c r="DU175" i="24"/>
  <c r="DQ175" i="24"/>
  <c r="ES174" i="24"/>
  <c r="EO174" i="24"/>
  <c r="EK174" i="24"/>
  <c r="EG174" i="24"/>
  <c r="EC174" i="24"/>
  <c r="DY174" i="24"/>
  <c r="DU174" i="24"/>
  <c r="DQ174" i="24"/>
  <c r="DR195" i="24"/>
  <c r="EN193" i="24"/>
  <c r="ES192" i="24"/>
  <c r="EL191" i="24"/>
  <c r="DV191" i="24"/>
  <c r="EP190" i="24"/>
  <c r="DZ190" i="24"/>
  <c r="EL189" i="24"/>
  <c r="DV189" i="24"/>
  <c r="EP188" i="24"/>
  <c r="DZ188" i="24"/>
  <c r="EL187" i="24"/>
  <c r="DV187" i="24"/>
  <c r="ES186" i="24"/>
  <c r="EK186" i="24"/>
  <c r="EC186" i="24"/>
  <c r="DU186" i="24"/>
  <c r="EN185" i="24"/>
  <c r="EF185" i="24"/>
  <c r="DX185" i="24"/>
  <c r="DP185" i="24"/>
  <c r="EO184" i="24"/>
  <c r="EG184" i="24"/>
  <c r="DY184" i="24"/>
  <c r="DQ184" i="24"/>
  <c r="ER183" i="24"/>
  <c r="EJ183" i="24"/>
  <c r="EB183" i="24"/>
  <c r="DX183" i="24"/>
  <c r="DT183" i="24"/>
  <c r="DP183" i="24"/>
  <c r="ER182" i="24"/>
  <c r="EN182" i="24"/>
  <c r="EJ182" i="24"/>
  <c r="EF182" i="24"/>
  <c r="EB182" i="24"/>
  <c r="DX182" i="24"/>
  <c r="DT182" i="24"/>
  <c r="DP182" i="24"/>
  <c r="ER181" i="24"/>
  <c r="EN181" i="24"/>
  <c r="EJ181" i="24"/>
  <c r="EF181" i="24"/>
  <c r="EB181" i="24"/>
  <c r="DX181" i="24"/>
  <c r="DT181" i="24"/>
  <c r="DP181" i="24"/>
  <c r="ER180" i="24"/>
  <c r="EN180" i="24"/>
  <c r="EJ180" i="24"/>
  <c r="EF180" i="24"/>
  <c r="EB180" i="24"/>
  <c r="DX180" i="24"/>
  <c r="DT180" i="24"/>
  <c r="DP180" i="24"/>
  <c r="ER179" i="24"/>
  <c r="EN179" i="24"/>
  <c r="EJ179" i="24"/>
  <c r="EF179" i="24"/>
  <c r="EB179" i="24"/>
  <c r="DX179" i="24"/>
  <c r="DT179" i="24"/>
  <c r="DP179" i="24"/>
  <c r="ER178" i="24"/>
  <c r="EN178" i="24"/>
  <c r="EJ178" i="24"/>
  <c r="EF178" i="24"/>
  <c r="EB178" i="24"/>
  <c r="DX178" i="24"/>
  <c r="DT178" i="24"/>
  <c r="DP178" i="24"/>
  <c r="ER177" i="24"/>
  <c r="EN177" i="24"/>
  <c r="EJ177" i="24"/>
  <c r="EF177" i="24"/>
  <c r="EB177" i="24"/>
  <c r="DX177" i="24"/>
  <c r="DT177" i="24"/>
  <c r="DP177" i="24"/>
  <c r="ER176" i="24"/>
  <c r="EN176" i="24"/>
  <c r="EJ176" i="24"/>
  <c r="EF176" i="24"/>
  <c r="EB176" i="24"/>
  <c r="DX176" i="24"/>
  <c r="DT176" i="24"/>
  <c r="DP176" i="24"/>
  <c r="ER175" i="24"/>
  <c r="EN175" i="24"/>
  <c r="EJ175" i="24"/>
  <c r="EF175" i="24"/>
  <c r="EB175" i="24"/>
  <c r="DX175" i="24"/>
  <c r="DT175" i="24"/>
  <c r="DP175" i="24"/>
  <c r="ER174" i="24"/>
  <c r="EN174" i="24"/>
  <c r="EJ174" i="24"/>
  <c r="EF174" i="24"/>
  <c r="EB174" i="24"/>
  <c r="DX174" i="24"/>
  <c r="DT174" i="24"/>
  <c r="DP174" i="24"/>
  <c r="EB193" i="24"/>
  <c r="EP192" i="24"/>
  <c r="EK191" i="24"/>
  <c r="DU191" i="24"/>
  <c r="EO190" i="24"/>
  <c r="DY190" i="24"/>
  <c r="EK189" i="24"/>
  <c r="DU189" i="24"/>
  <c r="EO188" i="24"/>
  <c r="DY188" i="24"/>
  <c r="EK187" i="24"/>
  <c r="DU187" i="24"/>
  <c r="ER186" i="24"/>
  <c r="EJ186" i="24"/>
  <c r="EB186" i="24"/>
  <c r="DT186" i="24"/>
  <c r="ES185" i="24"/>
  <c r="EK185" i="24"/>
  <c r="EC185" i="24"/>
  <c r="DU185" i="24"/>
  <c r="EN184" i="24"/>
  <c r="EF184" i="24"/>
  <c r="DX184" i="24"/>
  <c r="DP184" i="24"/>
  <c r="DS193" i="24"/>
  <c r="DR190" i="24"/>
  <c r="ED189" i="24"/>
  <c r="DQ186" i="24"/>
  <c r="EJ185" i="24"/>
  <c r="DU184" i="24"/>
  <c r="EO183" i="24"/>
  <c r="EA183" i="24"/>
  <c r="DS183" i="24"/>
  <c r="EQ182" i="24"/>
  <c r="EI182" i="24"/>
  <c r="EA182" i="24"/>
  <c r="DS182" i="24"/>
  <c r="EQ181" i="24"/>
  <c r="EI181" i="24"/>
  <c r="EA181" i="24"/>
  <c r="DS181" i="24"/>
  <c r="EC192" i="24"/>
  <c r="DN189" i="24"/>
  <c r="EH188" i="24"/>
  <c r="EO186" i="24"/>
  <c r="EB185" i="24"/>
  <c r="ES184" i="24"/>
  <c r="EN183" i="24"/>
  <c r="DZ183" i="24"/>
  <c r="DR183" i="24"/>
  <c r="ED191" i="24"/>
  <c r="DR188" i="24"/>
  <c r="ED187" i="24"/>
  <c r="EG186" i="24"/>
  <c r="DT185" i="24"/>
  <c r="EK184" i="24"/>
  <c r="EG183" i="24"/>
  <c r="DW183" i="24"/>
  <c r="DO183" i="24"/>
  <c r="EM182" i="24"/>
  <c r="EE182" i="24"/>
  <c r="DW182" i="24"/>
  <c r="DO182" i="24"/>
  <c r="EM181" i="24"/>
  <c r="EE181" i="24"/>
  <c r="DW181" i="24"/>
  <c r="DO181" i="24"/>
  <c r="EM180" i="24"/>
  <c r="EE180" i="24"/>
  <c r="DW180" i="24"/>
  <c r="DO180" i="24"/>
  <c r="EM179" i="24"/>
  <c r="EE179" i="24"/>
  <c r="DW179" i="24"/>
  <c r="DO179" i="24"/>
  <c r="EC184" i="24"/>
  <c r="DN183" i="24"/>
  <c r="EH182" i="24"/>
  <c r="DR182" i="24"/>
  <c r="ED181" i="24"/>
  <c r="DN181" i="24"/>
  <c r="EQ180" i="24"/>
  <c r="EH180" i="24"/>
  <c r="DV180" i="24"/>
  <c r="EP179" i="24"/>
  <c r="ED179" i="24"/>
  <c r="DS179" i="24"/>
  <c r="EP178" i="24"/>
  <c r="EH178" i="24"/>
  <c r="DZ178" i="24"/>
  <c r="DR178" i="24"/>
  <c r="EP177" i="24"/>
  <c r="EH177" i="24"/>
  <c r="DZ177" i="24"/>
  <c r="DR177" i="24"/>
  <c r="EP176" i="24"/>
  <c r="EH176" i="24"/>
  <c r="DZ176" i="24"/>
  <c r="DR176" i="24"/>
  <c r="EP175" i="24"/>
  <c r="EH175" i="24"/>
  <c r="DZ175" i="24"/>
  <c r="DR175" i="24"/>
  <c r="EP174" i="24"/>
  <c r="EH174" i="24"/>
  <c r="DZ174" i="24"/>
  <c r="DR174" i="24"/>
  <c r="EQ173" i="24"/>
  <c r="EM173" i="24"/>
  <c r="EI173" i="24"/>
  <c r="EE173" i="24"/>
  <c r="EA173" i="24"/>
  <c r="DW173" i="24"/>
  <c r="DS173" i="24"/>
  <c r="DO173" i="24"/>
  <c r="EQ172" i="24"/>
  <c r="EM172" i="24"/>
  <c r="EI172" i="24"/>
  <c r="EE172" i="24"/>
  <c r="EA172" i="24"/>
  <c r="DW172" i="24"/>
  <c r="DS172" i="24"/>
  <c r="DO172" i="24"/>
  <c r="EQ171" i="24"/>
  <c r="EM171" i="24"/>
  <c r="EI171" i="24"/>
  <c r="EE171" i="24"/>
  <c r="EA171" i="24"/>
  <c r="DW171" i="24"/>
  <c r="DS171" i="24"/>
  <c r="DO171" i="24"/>
  <c r="EP194" i="24"/>
  <c r="DN187" i="24"/>
  <c r="ED182" i="24"/>
  <c r="DN182" i="24"/>
  <c r="EP181" i="24"/>
  <c r="DZ181" i="24"/>
  <c r="EP180" i="24"/>
  <c r="ED180" i="24"/>
  <c r="DS180" i="24"/>
  <c r="EL179" i="24"/>
  <c r="EA179" i="24"/>
  <c r="DR179" i="24"/>
  <c r="EM178" i="24"/>
  <c r="EE178" i="24"/>
  <c r="DW178" i="24"/>
  <c r="DO178" i="24"/>
  <c r="EM177" i="24"/>
  <c r="EE177" i="24"/>
  <c r="DW177" i="24"/>
  <c r="DO177" i="24"/>
  <c r="EM176" i="24"/>
  <c r="EE176" i="24"/>
  <c r="DW176" i="24"/>
  <c r="DO176" i="24"/>
  <c r="EM175" i="24"/>
  <c r="EE175" i="24"/>
  <c r="DW175" i="24"/>
  <c r="DO175" i="24"/>
  <c r="EM174" i="24"/>
  <c r="EE174" i="24"/>
  <c r="DW174" i="24"/>
  <c r="DO174" i="24"/>
  <c r="EP173" i="24"/>
  <c r="EL173" i="24"/>
  <c r="EH173" i="24"/>
  <c r="ED173" i="24"/>
  <c r="DZ173" i="24"/>
  <c r="DV173" i="24"/>
  <c r="DR173" i="24"/>
  <c r="DN173" i="24"/>
  <c r="EP172" i="24"/>
  <c r="EL172" i="24"/>
  <c r="EH172" i="24"/>
  <c r="ED172" i="24"/>
  <c r="DZ172" i="24"/>
  <c r="DV172" i="24"/>
  <c r="DR172" i="24"/>
  <c r="DN172" i="24"/>
  <c r="DN191" i="24"/>
  <c r="EH190" i="24"/>
  <c r="DY186" i="24"/>
  <c r="EF183" i="24"/>
  <c r="EP182" i="24"/>
  <c r="DZ182" i="24"/>
  <c r="EL181" i="24"/>
  <c r="DV181" i="24"/>
  <c r="EL180" i="24"/>
  <c r="EA180" i="24"/>
  <c r="DR180" i="24"/>
  <c r="EI179" i="24"/>
  <c r="DZ179" i="24"/>
  <c r="DN179" i="24"/>
  <c r="EL178" i="24"/>
  <c r="ED178" i="24"/>
  <c r="DV178" i="24"/>
  <c r="DN178" i="24"/>
  <c r="EL177" i="24"/>
  <c r="ED177" i="24"/>
  <c r="DV177" i="24"/>
  <c r="DN177" i="24"/>
  <c r="EL176" i="24"/>
  <c r="ED176" i="24"/>
  <c r="DV176" i="24"/>
  <c r="DN176" i="24"/>
  <c r="EL175" i="24"/>
  <c r="ED175" i="24"/>
  <c r="DV175" i="24"/>
  <c r="DN175" i="24"/>
  <c r="EL174" i="24"/>
  <c r="ED174" i="24"/>
  <c r="DV174" i="24"/>
  <c r="DN174" i="24"/>
  <c r="ES173" i="24"/>
  <c r="EO173" i="24"/>
  <c r="EK173" i="24"/>
  <c r="EG173" i="24"/>
  <c r="EC173" i="24"/>
  <c r="DY173" i="24"/>
  <c r="DU173" i="24"/>
  <c r="DQ173" i="24"/>
  <c r="ES172" i="24"/>
  <c r="EO172" i="24"/>
  <c r="EK172" i="24"/>
  <c r="EG172" i="24"/>
  <c r="EC172" i="24"/>
  <c r="DY172" i="24"/>
  <c r="DU172" i="24"/>
  <c r="DQ172" i="24"/>
  <c r="ES171" i="24"/>
  <c r="EO171" i="24"/>
  <c r="EK171" i="24"/>
  <c r="EG171" i="24"/>
  <c r="EL182" i="24"/>
  <c r="EH181" i="24"/>
  <c r="DN180" i="24"/>
  <c r="EQ179" i="24"/>
  <c r="EA178" i="24"/>
  <c r="EI177" i="24"/>
  <c r="EQ176" i="24"/>
  <c r="DS175" i="24"/>
  <c r="EA174" i="24"/>
  <c r="EN173" i="24"/>
  <c r="DX173" i="24"/>
  <c r="EJ172" i="24"/>
  <c r="DT172" i="24"/>
  <c r="ER171" i="24"/>
  <c r="EJ171" i="24"/>
  <c r="EC171" i="24"/>
  <c r="DX171" i="24"/>
  <c r="DR171" i="24"/>
  <c r="ES170" i="24"/>
  <c r="EO170" i="24"/>
  <c r="EK170" i="24"/>
  <c r="EG170" i="24"/>
  <c r="EC170" i="24"/>
  <c r="DY170" i="24"/>
  <c r="DU170" i="24"/>
  <c r="DQ170" i="24"/>
  <c r="ES169" i="24"/>
  <c r="EO169" i="24"/>
  <c r="EK169" i="24"/>
  <c r="EG169" i="24"/>
  <c r="EC169" i="24"/>
  <c r="DY169" i="24"/>
  <c r="DU169" i="24"/>
  <c r="DQ169" i="24"/>
  <c r="ES168" i="24"/>
  <c r="EO168" i="24"/>
  <c r="EK168" i="24"/>
  <c r="EG168" i="24"/>
  <c r="EC168" i="24"/>
  <c r="DY168" i="24"/>
  <c r="DU168" i="24"/>
  <c r="DQ168" i="24"/>
  <c r="ES167" i="24"/>
  <c r="EO167" i="24"/>
  <c r="EK167" i="24"/>
  <c r="EG167" i="24"/>
  <c r="EC167" i="24"/>
  <c r="DY167" i="24"/>
  <c r="DU167" i="24"/>
  <c r="DQ167" i="24"/>
  <c r="ES166" i="24"/>
  <c r="EO166" i="24"/>
  <c r="EK166" i="24"/>
  <c r="EG166" i="24"/>
  <c r="EC166" i="24"/>
  <c r="DY166" i="24"/>
  <c r="DU166" i="24"/>
  <c r="DQ166" i="24"/>
  <c r="ES165" i="24"/>
  <c r="EO165" i="24"/>
  <c r="EK165" i="24"/>
  <c r="EG165" i="24"/>
  <c r="EC165" i="24"/>
  <c r="DY165" i="24"/>
  <c r="DU165" i="24"/>
  <c r="DQ165" i="24"/>
  <c r="ES164" i="24"/>
  <c r="EO164" i="24"/>
  <c r="EK164" i="24"/>
  <c r="EG164" i="24"/>
  <c r="EC164" i="24"/>
  <c r="DY164" i="24"/>
  <c r="DU164" i="24"/>
  <c r="DQ164" i="24"/>
  <c r="ES163" i="24"/>
  <c r="EO163" i="24"/>
  <c r="EK163" i="24"/>
  <c r="EG163" i="24"/>
  <c r="EC163" i="24"/>
  <c r="DY163" i="24"/>
  <c r="DU163" i="24"/>
  <c r="DQ163" i="24"/>
  <c r="ES162" i="24"/>
  <c r="EO162" i="24"/>
  <c r="EK162" i="24"/>
  <c r="EG162" i="24"/>
  <c r="EC162" i="24"/>
  <c r="DY162" i="24"/>
  <c r="DU162" i="24"/>
  <c r="DQ162" i="24"/>
  <c r="ES161" i="24"/>
  <c r="EO161" i="24"/>
  <c r="EK161" i="24"/>
  <c r="EG161" i="24"/>
  <c r="EC161" i="24"/>
  <c r="DY161" i="24"/>
  <c r="DU161" i="24"/>
  <c r="DQ161" i="24"/>
  <c r="ES160" i="24"/>
  <c r="EO160" i="24"/>
  <c r="EK160" i="24"/>
  <c r="EG160" i="24"/>
  <c r="EC160" i="24"/>
  <c r="DY160" i="24"/>
  <c r="DU160" i="24"/>
  <c r="DQ160" i="24"/>
  <c r="ES159" i="24"/>
  <c r="EO159" i="24"/>
  <c r="EK159" i="24"/>
  <c r="EG159" i="24"/>
  <c r="EC159" i="24"/>
  <c r="DV182" i="24"/>
  <c r="DR181" i="24"/>
  <c r="EH179" i="24"/>
  <c r="DS178" i="24"/>
  <c r="EA177" i="24"/>
  <c r="EI176" i="24"/>
  <c r="EQ175" i="24"/>
  <c r="DS174" i="24"/>
  <c r="EJ173" i="24"/>
  <c r="DT173" i="24"/>
  <c r="EF172" i="24"/>
  <c r="DP172" i="24"/>
  <c r="EP171" i="24"/>
  <c r="EH171" i="24"/>
  <c r="EB171" i="24"/>
  <c r="DV171" i="24"/>
  <c r="DQ171" i="24"/>
  <c r="ER170" i="24"/>
  <c r="EN170" i="24"/>
  <c r="EJ170" i="24"/>
  <c r="EF170" i="24"/>
  <c r="EB170" i="24"/>
  <c r="DX170" i="24"/>
  <c r="DT170" i="24"/>
  <c r="DP170" i="24"/>
  <c r="ER169" i="24"/>
  <c r="EN169" i="24"/>
  <c r="EJ169" i="24"/>
  <c r="EF169" i="24"/>
  <c r="EB169" i="24"/>
  <c r="DX169" i="24"/>
  <c r="DT169" i="24"/>
  <c r="DP169" i="24"/>
  <c r="ER168" i="24"/>
  <c r="EN168" i="24"/>
  <c r="EJ168" i="24"/>
  <c r="EF168" i="24"/>
  <c r="EB168" i="24"/>
  <c r="DX168" i="24"/>
  <c r="DT168" i="24"/>
  <c r="DP168" i="24"/>
  <c r="ER167" i="24"/>
  <c r="EN167" i="24"/>
  <c r="EJ167" i="24"/>
  <c r="EF167" i="24"/>
  <c r="EB167" i="24"/>
  <c r="DX167" i="24"/>
  <c r="DT167" i="24"/>
  <c r="DP167" i="24"/>
  <c r="ER166" i="24"/>
  <c r="EN166" i="24"/>
  <c r="EJ166" i="24"/>
  <c r="EF166" i="24"/>
  <c r="EB166" i="24"/>
  <c r="DX166" i="24"/>
  <c r="DT166" i="24"/>
  <c r="DP166" i="24"/>
  <c r="ER165" i="24"/>
  <c r="EN165" i="24"/>
  <c r="EJ165" i="24"/>
  <c r="EF165" i="24"/>
  <c r="EB165" i="24"/>
  <c r="DX165" i="24"/>
  <c r="DT165" i="24"/>
  <c r="DP165" i="24"/>
  <c r="ER164" i="24"/>
  <c r="EN164" i="24"/>
  <c r="EJ164" i="24"/>
  <c r="EF164" i="24"/>
  <c r="EB164" i="24"/>
  <c r="DX164" i="24"/>
  <c r="DT164" i="24"/>
  <c r="DP164" i="24"/>
  <c r="ER163" i="24"/>
  <c r="EN163" i="24"/>
  <c r="EJ163" i="24"/>
  <c r="EF163" i="24"/>
  <c r="EB163" i="24"/>
  <c r="DX163" i="24"/>
  <c r="DT163" i="24"/>
  <c r="DP163" i="24"/>
  <c r="ER162" i="24"/>
  <c r="EN162" i="24"/>
  <c r="EJ162" i="24"/>
  <c r="EF162" i="24"/>
  <c r="EB162" i="24"/>
  <c r="DX162" i="24"/>
  <c r="DT162" i="24"/>
  <c r="DP162" i="24"/>
  <c r="DV183" i="24"/>
  <c r="EI180" i="24"/>
  <c r="DV179" i="24"/>
  <c r="EQ178" i="24"/>
  <c r="DS177" i="24"/>
  <c r="EA176" i="24"/>
  <c r="EI175" i="24"/>
  <c r="EQ174" i="24"/>
  <c r="EF173" i="24"/>
  <c r="DP173" i="24"/>
  <c r="ER172" i="24"/>
  <c r="EB172" i="24"/>
  <c r="EN171" i="24"/>
  <c r="EF171" i="24"/>
  <c r="DZ171" i="24"/>
  <c r="DU171" i="24"/>
  <c r="DP171" i="24"/>
  <c r="EQ170" i="24"/>
  <c r="EM170" i="24"/>
  <c r="EI170" i="24"/>
  <c r="EE170" i="24"/>
  <c r="EA170" i="24"/>
  <c r="DW170" i="24"/>
  <c r="DS170" i="24"/>
  <c r="DO170" i="24"/>
  <c r="EQ169" i="24"/>
  <c r="EM169" i="24"/>
  <c r="EI169" i="24"/>
  <c r="EE169" i="24"/>
  <c r="EA169" i="24"/>
  <c r="DW169" i="24"/>
  <c r="DS169" i="24"/>
  <c r="DO169" i="24"/>
  <c r="EQ168" i="24"/>
  <c r="EM168" i="24"/>
  <c r="EI168" i="24"/>
  <c r="EE168" i="24"/>
  <c r="EA168" i="24"/>
  <c r="DW168" i="24"/>
  <c r="DS168" i="24"/>
  <c r="DO168" i="24"/>
  <c r="EQ167" i="24"/>
  <c r="EM167" i="24"/>
  <c r="EI167" i="24"/>
  <c r="EE167" i="24"/>
  <c r="EA167" i="24"/>
  <c r="DW167" i="24"/>
  <c r="DS167" i="24"/>
  <c r="DO167" i="24"/>
  <c r="EQ166" i="24"/>
  <c r="EM166" i="24"/>
  <c r="EI166" i="24"/>
  <c r="EE166" i="24"/>
  <c r="EA166" i="24"/>
  <c r="DW166" i="24"/>
  <c r="DS166" i="24"/>
  <c r="DO166" i="24"/>
  <c r="EQ165" i="24"/>
  <c r="EM165" i="24"/>
  <c r="EI165" i="24"/>
  <c r="EE165" i="24"/>
  <c r="EA165" i="24"/>
  <c r="DW165" i="24"/>
  <c r="DS165" i="24"/>
  <c r="DO165" i="24"/>
  <c r="EQ164" i="24"/>
  <c r="EM164" i="24"/>
  <c r="EI164" i="24"/>
  <c r="EE164" i="24"/>
  <c r="EA164" i="24"/>
  <c r="DW164" i="24"/>
  <c r="DS164" i="24"/>
  <c r="DO164" i="24"/>
  <c r="EQ163" i="24"/>
  <c r="EM163" i="24"/>
  <c r="EI163" i="24"/>
  <c r="EE163" i="24"/>
  <c r="EA163" i="24"/>
  <c r="DW163" i="24"/>
  <c r="DS163" i="24"/>
  <c r="DO163" i="24"/>
  <c r="EQ162" i="24"/>
  <c r="EM162" i="24"/>
  <c r="EI162" i="24"/>
  <c r="EE162" i="24"/>
  <c r="EA162" i="24"/>
  <c r="DW162" i="24"/>
  <c r="DS162" i="24"/>
  <c r="DO162" i="24"/>
  <c r="EQ161" i="24"/>
  <c r="EM161" i="24"/>
  <c r="EI161" i="24"/>
  <c r="EE161" i="24"/>
  <c r="EA161" i="24"/>
  <c r="DW161" i="24"/>
  <c r="DS161" i="24"/>
  <c r="DO161" i="24"/>
  <c r="EQ160" i="24"/>
  <c r="EM160" i="24"/>
  <c r="EI160" i="24"/>
  <c r="EE160" i="24"/>
  <c r="EA160" i="24"/>
  <c r="DW160" i="24"/>
  <c r="DS160" i="24"/>
  <c r="DO160" i="24"/>
  <c r="EQ159" i="24"/>
  <c r="EM159" i="24"/>
  <c r="EI159" i="24"/>
  <c r="EE159" i="24"/>
  <c r="EL171" i="24"/>
  <c r="DN171" i="24"/>
  <c r="ED170" i="24"/>
  <c r="DN170" i="24"/>
  <c r="ED169" i="24"/>
  <c r="DN169" i="24"/>
  <c r="ED168" i="24"/>
  <c r="DN168" i="24"/>
  <c r="ED167" i="24"/>
  <c r="DN167" i="24"/>
  <c r="ED166" i="24"/>
  <c r="DN166" i="24"/>
  <c r="ED165" i="24"/>
  <c r="DN165" i="24"/>
  <c r="ED164" i="24"/>
  <c r="DN164" i="24"/>
  <c r="ED163" i="24"/>
  <c r="DN163" i="24"/>
  <c r="ED162" i="24"/>
  <c r="DN162" i="24"/>
  <c r="EN161" i="24"/>
  <c r="EF161" i="24"/>
  <c r="DX161" i="24"/>
  <c r="DP161" i="24"/>
  <c r="EP160" i="24"/>
  <c r="EH160" i="24"/>
  <c r="DZ160" i="24"/>
  <c r="DR160" i="24"/>
  <c r="ER159" i="24"/>
  <c r="EJ159" i="24"/>
  <c r="EB159" i="24"/>
  <c r="DX159" i="24"/>
  <c r="DT159" i="24"/>
  <c r="DP159" i="24"/>
  <c r="ER158" i="24"/>
  <c r="EN158" i="24"/>
  <c r="EJ158" i="24"/>
  <c r="EF158" i="24"/>
  <c r="EB158" i="24"/>
  <c r="DX158" i="24"/>
  <c r="DT158" i="24"/>
  <c r="DP158" i="24"/>
  <c r="ER157" i="24"/>
  <c r="EN157" i="24"/>
  <c r="EJ157" i="24"/>
  <c r="EF157" i="24"/>
  <c r="EB157" i="24"/>
  <c r="DX157" i="24"/>
  <c r="DT157" i="24"/>
  <c r="DP157" i="24"/>
  <c r="ER156" i="24"/>
  <c r="EN156" i="24"/>
  <c r="EJ156" i="24"/>
  <c r="EF156" i="24"/>
  <c r="EB156" i="24"/>
  <c r="DX156" i="24"/>
  <c r="DT156" i="24"/>
  <c r="DP156" i="24"/>
  <c r="ER155" i="24"/>
  <c r="EN155" i="24"/>
  <c r="EJ155" i="24"/>
  <c r="EF155" i="24"/>
  <c r="EB155" i="24"/>
  <c r="DX155" i="24"/>
  <c r="DT155" i="24"/>
  <c r="DP155" i="24"/>
  <c r="ER154" i="24"/>
  <c r="EN154" i="24"/>
  <c r="EJ154" i="24"/>
  <c r="EF154" i="24"/>
  <c r="EB154" i="24"/>
  <c r="DX154" i="24"/>
  <c r="DT154" i="24"/>
  <c r="DP154" i="24"/>
  <c r="ER153" i="24"/>
  <c r="EN153" i="24"/>
  <c r="EJ153" i="24"/>
  <c r="EF153" i="24"/>
  <c r="EB153" i="24"/>
  <c r="DX153" i="24"/>
  <c r="DT153" i="24"/>
  <c r="DP153" i="24"/>
  <c r="ER152" i="24"/>
  <c r="EN152" i="24"/>
  <c r="EJ152" i="24"/>
  <c r="EF152" i="24"/>
  <c r="EB152" i="24"/>
  <c r="DX152" i="24"/>
  <c r="DT152" i="24"/>
  <c r="DP152" i="24"/>
  <c r="ER151" i="24"/>
  <c r="EN151" i="24"/>
  <c r="EJ151" i="24"/>
  <c r="EF151" i="24"/>
  <c r="EB151" i="24"/>
  <c r="DX151" i="24"/>
  <c r="DT151" i="24"/>
  <c r="DP151" i="24"/>
  <c r="ER150" i="24"/>
  <c r="EN150" i="24"/>
  <c r="EJ150" i="24"/>
  <c r="EF150" i="24"/>
  <c r="EB150" i="24"/>
  <c r="DX150" i="24"/>
  <c r="DT150" i="24"/>
  <c r="DP150" i="24"/>
  <c r="EI178" i="24"/>
  <c r="EQ177" i="24"/>
  <c r="DS176" i="24"/>
  <c r="EA175" i="24"/>
  <c r="EI174" i="24"/>
  <c r="ED171" i="24"/>
  <c r="EP170" i="24"/>
  <c r="DZ170" i="24"/>
  <c r="EP169" i="24"/>
  <c r="DZ169" i="24"/>
  <c r="EP168" i="24"/>
  <c r="DZ168" i="24"/>
  <c r="EP167" i="24"/>
  <c r="DZ167" i="24"/>
  <c r="EP166" i="24"/>
  <c r="DZ166" i="24"/>
  <c r="EP165" i="24"/>
  <c r="DZ165" i="24"/>
  <c r="EP164" i="24"/>
  <c r="DZ164" i="24"/>
  <c r="EP163" i="24"/>
  <c r="DZ163" i="24"/>
  <c r="EP162" i="24"/>
  <c r="DZ162" i="24"/>
  <c r="EL161" i="24"/>
  <c r="ED161" i="24"/>
  <c r="DV161" i="24"/>
  <c r="DN161" i="24"/>
  <c r="EN160" i="24"/>
  <c r="EF160" i="24"/>
  <c r="DX160" i="24"/>
  <c r="DP160" i="24"/>
  <c r="EP159" i="24"/>
  <c r="EH159" i="24"/>
  <c r="EA159" i="24"/>
  <c r="DW159" i="24"/>
  <c r="DS159" i="24"/>
  <c r="DO159" i="24"/>
  <c r="EQ158" i="24"/>
  <c r="EM158" i="24"/>
  <c r="EI158" i="24"/>
  <c r="EE158" i="24"/>
  <c r="EA158" i="24"/>
  <c r="DW158" i="24"/>
  <c r="DS158" i="24"/>
  <c r="DO158" i="24"/>
  <c r="EQ157" i="24"/>
  <c r="EM157" i="24"/>
  <c r="EI157" i="24"/>
  <c r="EE157" i="24"/>
  <c r="EA157" i="24"/>
  <c r="DW157" i="24"/>
  <c r="DS157" i="24"/>
  <c r="DO157" i="24"/>
  <c r="EQ156" i="24"/>
  <c r="EM156" i="24"/>
  <c r="EI156" i="24"/>
  <c r="EE156" i="24"/>
  <c r="EA156" i="24"/>
  <c r="DW156" i="24"/>
  <c r="DS156" i="24"/>
  <c r="DO156" i="24"/>
  <c r="EQ155" i="24"/>
  <c r="EM155" i="24"/>
  <c r="EI155" i="24"/>
  <c r="EE155" i="24"/>
  <c r="EA155" i="24"/>
  <c r="DW155" i="24"/>
  <c r="DS155" i="24"/>
  <c r="DO155" i="24"/>
  <c r="EQ154" i="24"/>
  <c r="EM154" i="24"/>
  <c r="EI154" i="24"/>
  <c r="EE154" i="24"/>
  <c r="EA154" i="24"/>
  <c r="DW154" i="24"/>
  <c r="DS154" i="24"/>
  <c r="DO154" i="24"/>
  <c r="EQ153" i="24"/>
  <c r="EM153" i="24"/>
  <c r="EI153" i="24"/>
  <c r="EE153" i="24"/>
  <c r="EA153" i="24"/>
  <c r="DW153" i="24"/>
  <c r="DS153" i="24"/>
  <c r="DO153" i="24"/>
  <c r="EQ152" i="24"/>
  <c r="EM152" i="24"/>
  <c r="EI152" i="24"/>
  <c r="EE152" i="24"/>
  <c r="EA152" i="24"/>
  <c r="DW152" i="24"/>
  <c r="DS152" i="24"/>
  <c r="DO152" i="24"/>
  <c r="EQ151" i="24"/>
  <c r="EM151" i="24"/>
  <c r="EI151" i="24"/>
  <c r="EE151" i="24"/>
  <c r="EA151" i="24"/>
  <c r="DW151" i="24"/>
  <c r="DS151" i="24"/>
  <c r="DO151" i="24"/>
  <c r="EQ150" i="24"/>
  <c r="EM150" i="24"/>
  <c r="EI150" i="24"/>
  <c r="EE150" i="24"/>
  <c r="EA150" i="24"/>
  <c r="DW150" i="24"/>
  <c r="DS150" i="24"/>
  <c r="DO150" i="24"/>
  <c r="ER185" i="24"/>
  <c r="ER173" i="24"/>
  <c r="EN172" i="24"/>
  <c r="DY171" i="24"/>
  <c r="EL170" i="24"/>
  <c r="DV170" i="24"/>
  <c r="EL169" i="24"/>
  <c r="DV169" i="24"/>
  <c r="EL168" i="24"/>
  <c r="DV168" i="24"/>
  <c r="EL167" i="24"/>
  <c r="DV167" i="24"/>
  <c r="EL166" i="24"/>
  <c r="DV166" i="24"/>
  <c r="EL165" i="24"/>
  <c r="DV165" i="24"/>
  <c r="EB173" i="24"/>
  <c r="DX172" i="24"/>
  <c r="DR168" i="24"/>
  <c r="EH167" i="24"/>
  <c r="EH164" i="24"/>
  <c r="DV163" i="24"/>
  <c r="DR162" i="24"/>
  <c r="ER161" i="24"/>
  <c r="EB161" i="24"/>
  <c r="EL160" i="24"/>
  <c r="DV160" i="24"/>
  <c r="EL159" i="24"/>
  <c r="DY159" i="24"/>
  <c r="DQ159" i="24"/>
  <c r="EP158" i="24"/>
  <c r="EH158" i="24"/>
  <c r="DZ158" i="24"/>
  <c r="DR158" i="24"/>
  <c r="ES157" i="24"/>
  <c r="EK157" i="24"/>
  <c r="EC157" i="24"/>
  <c r="DU157" i="24"/>
  <c r="EL156" i="24"/>
  <c r="ED156" i="24"/>
  <c r="DV156" i="24"/>
  <c r="DN156" i="24"/>
  <c r="EO155" i="24"/>
  <c r="EG155" i="24"/>
  <c r="DY155" i="24"/>
  <c r="DQ155" i="24"/>
  <c r="EP154" i="24"/>
  <c r="EH154" i="24"/>
  <c r="DZ154" i="24"/>
  <c r="DR154" i="24"/>
  <c r="ES153" i="24"/>
  <c r="EK153" i="24"/>
  <c r="EC153" i="24"/>
  <c r="DU153" i="24"/>
  <c r="EL152" i="24"/>
  <c r="ED152" i="24"/>
  <c r="DV152" i="24"/>
  <c r="DN152" i="24"/>
  <c r="EO151" i="24"/>
  <c r="EG151" i="24"/>
  <c r="DY151" i="24"/>
  <c r="DQ151" i="24"/>
  <c r="EP150" i="24"/>
  <c r="EH150" i="24"/>
  <c r="DZ150" i="24"/>
  <c r="DR150" i="24"/>
  <c r="EP149" i="24"/>
  <c r="EL149" i="24"/>
  <c r="EH149" i="24"/>
  <c r="ED149" i="24"/>
  <c r="DZ149" i="24"/>
  <c r="DV149" i="24"/>
  <c r="DR149" i="24"/>
  <c r="DN149" i="24"/>
  <c r="EP148" i="24"/>
  <c r="EL148" i="24"/>
  <c r="EH148" i="24"/>
  <c r="ED148" i="24"/>
  <c r="DZ148" i="24"/>
  <c r="DV148" i="24"/>
  <c r="DR148" i="24"/>
  <c r="DN148" i="24"/>
  <c r="EP147" i="24"/>
  <c r="EL147" i="24"/>
  <c r="EH147" i="24"/>
  <c r="ED147" i="24"/>
  <c r="DZ147" i="24"/>
  <c r="DV147" i="24"/>
  <c r="DR147" i="24"/>
  <c r="DN147" i="24"/>
  <c r="EP146" i="24"/>
  <c r="EL146" i="24"/>
  <c r="EH146" i="24"/>
  <c r="ED146" i="24"/>
  <c r="DZ146" i="24"/>
  <c r="DV146" i="24"/>
  <c r="DR146" i="24"/>
  <c r="DN146" i="24"/>
  <c r="EP145" i="24"/>
  <c r="EL145" i="24"/>
  <c r="EH145" i="24"/>
  <c r="ED145" i="24"/>
  <c r="DZ145" i="24"/>
  <c r="DV145" i="24"/>
  <c r="DR145" i="24"/>
  <c r="DN145" i="24"/>
  <c r="EP144" i="24"/>
  <c r="EL144" i="24"/>
  <c r="EH144" i="24"/>
  <c r="ED144" i="24"/>
  <c r="DZ144" i="24"/>
  <c r="DV144" i="24"/>
  <c r="DR144" i="24"/>
  <c r="DN144" i="24"/>
  <c r="EP143" i="24"/>
  <c r="EL143" i="24"/>
  <c r="EH143" i="24"/>
  <c r="ED143" i="24"/>
  <c r="DZ143" i="24"/>
  <c r="DV143" i="24"/>
  <c r="DR143" i="24"/>
  <c r="DN143" i="24"/>
  <c r="EP141" i="24"/>
  <c r="EL141" i="24"/>
  <c r="EH141" i="24"/>
  <c r="ED141" i="24"/>
  <c r="DZ141" i="24"/>
  <c r="DV141" i="24"/>
  <c r="DR141" i="24"/>
  <c r="DN141" i="24"/>
  <c r="EP140" i="24"/>
  <c r="EL140" i="24"/>
  <c r="EH140" i="24"/>
  <c r="ED140" i="24"/>
  <c r="DZ140" i="24"/>
  <c r="DV140" i="24"/>
  <c r="DR140" i="24"/>
  <c r="DN140" i="24"/>
  <c r="EP139" i="24"/>
  <c r="EL139" i="24"/>
  <c r="EH139" i="24"/>
  <c r="ED139" i="24"/>
  <c r="DZ139" i="24"/>
  <c r="DV139" i="24"/>
  <c r="DR139" i="24"/>
  <c r="DN139" i="24"/>
  <c r="EP138" i="24"/>
  <c r="EL138" i="24"/>
  <c r="EH138" i="24"/>
  <c r="ED138" i="24"/>
  <c r="DZ138" i="24"/>
  <c r="DV138" i="24"/>
  <c r="DR138" i="24"/>
  <c r="DN138" i="24"/>
  <c r="EP137" i="24"/>
  <c r="EL137" i="24"/>
  <c r="EH137" i="24"/>
  <c r="ED137" i="24"/>
  <c r="DZ137" i="24"/>
  <c r="DV137" i="24"/>
  <c r="DR137" i="24"/>
  <c r="DN137" i="24"/>
  <c r="EP136" i="24"/>
  <c r="EL136" i="24"/>
  <c r="EH136" i="24"/>
  <c r="ED136" i="24"/>
  <c r="DZ136" i="24"/>
  <c r="DV136" i="24"/>
  <c r="DR136" i="24"/>
  <c r="DN136" i="24"/>
  <c r="EP134" i="24"/>
  <c r="EL134" i="24"/>
  <c r="EH134" i="24"/>
  <c r="ED134" i="24"/>
  <c r="DZ134" i="24"/>
  <c r="DV134" i="24"/>
  <c r="DR134" i="24"/>
  <c r="DN134" i="24"/>
  <c r="EP133" i="24"/>
  <c r="EL133" i="24"/>
  <c r="EH133" i="24"/>
  <c r="ED133" i="24"/>
  <c r="DZ133" i="24"/>
  <c r="DV133" i="24"/>
  <c r="DR133" i="24"/>
  <c r="DN133" i="24"/>
  <c r="EP132" i="24"/>
  <c r="EL132" i="24"/>
  <c r="EH132" i="24"/>
  <c r="ED132" i="24"/>
  <c r="DZ132" i="24"/>
  <c r="DV132" i="24"/>
  <c r="DR132" i="24"/>
  <c r="DN132" i="24"/>
  <c r="EP131" i="24"/>
  <c r="EL131" i="24"/>
  <c r="EH131" i="24"/>
  <c r="ED131" i="24"/>
  <c r="DZ131" i="24"/>
  <c r="DV131" i="24"/>
  <c r="DR131" i="24"/>
  <c r="DN131" i="24"/>
  <c r="EP129" i="24"/>
  <c r="EL129" i="24"/>
  <c r="EH129" i="24"/>
  <c r="ED129" i="24"/>
  <c r="DZ129" i="24"/>
  <c r="DV129" i="24"/>
  <c r="DR129" i="24"/>
  <c r="DN129" i="24"/>
  <c r="EP128" i="24"/>
  <c r="EL128" i="24"/>
  <c r="EH128" i="24"/>
  <c r="ED128" i="24"/>
  <c r="DZ128" i="24"/>
  <c r="DV128" i="24"/>
  <c r="DR128" i="24"/>
  <c r="DN128" i="24"/>
  <c r="EP127" i="24"/>
  <c r="EL127" i="24"/>
  <c r="EH127" i="24"/>
  <c r="ED127" i="24"/>
  <c r="DZ127" i="24"/>
  <c r="DV127" i="24"/>
  <c r="DR127" i="24"/>
  <c r="DN127" i="24"/>
  <c r="DT171" i="24"/>
  <c r="EH170" i="24"/>
  <c r="DR167" i="24"/>
  <c r="EH166" i="24"/>
  <c r="DV164" i="24"/>
  <c r="DR163" i="24"/>
  <c r="EL162" i="24"/>
  <c r="EP161" i="24"/>
  <c r="DZ161" i="24"/>
  <c r="EJ160" i="24"/>
  <c r="DT160" i="24"/>
  <c r="EF159" i="24"/>
  <c r="DV159" i="24"/>
  <c r="DN159" i="24"/>
  <c r="EO158" i="24"/>
  <c r="EG158" i="24"/>
  <c r="DY158" i="24"/>
  <c r="DQ158" i="24"/>
  <c r="EP157" i="24"/>
  <c r="EH157" i="24"/>
  <c r="DZ157" i="24"/>
  <c r="DR157" i="24"/>
  <c r="ES156" i="24"/>
  <c r="EK156" i="24"/>
  <c r="EC156" i="24"/>
  <c r="DU156" i="24"/>
  <c r="EL155" i="24"/>
  <c r="ED155" i="24"/>
  <c r="DV155" i="24"/>
  <c r="DN155" i="24"/>
  <c r="EO154" i="24"/>
  <c r="EG154" i="24"/>
  <c r="DY154" i="24"/>
  <c r="DQ154" i="24"/>
  <c r="EP153" i="24"/>
  <c r="EH153" i="24"/>
  <c r="DZ153" i="24"/>
  <c r="DR153" i="24"/>
  <c r="ES152" i="24"/>
  <c r="EK152" i="24"/>
  <c r="EC152" i="24"/>
  <c r="DU152" i="24"/>
  <c r="EL151" i="24"/>
  <c r="ED151" i="24"/>
  <c r="DV151" i="24"/>
  <c r="DN151" i="24"/>
  <c r="EO150" i="24"/>
  <c r="EG150" i="24"/>
  <c r="DY150" i="24"/>
  <c r="DQ150" i="24"/>
  <c r="ES149" i="24"/>
  <c r="EO149" i="24"/>
  <c r="EK149" i="24"/>
  <c r="EG149" i="24"/>
  <c r="EC149" i="24"/>
  <c r="DY149" i="24"/>
  <c r="DU149" i="24"/>
  <c r="DQ149" i="24"/>
  <c r="DR170" i="24"/>
  <c r="DR166" i="24"/>
  <c r="DR164" i="24"/>
  <c r="EL163" i="24"/>
  <c r="EH162" i="24"/>
  <c r="DR161" i="24"/>
  <c r="ER160" i="24"/>
  <c r="ED159" i="24"/>
  <c r="EL158" i="24"/>
  <c r="DV158" i="24"/>
  <c r="EL157" i="24"/>
  <c r="DV157" i="24"/>
  <c r="EH156" i="24"/>
  <c r="DR156" i="24"/>
  <c r="ES155" i="24"/>
  <c r="EC155" i="24"/>
  <c r="EL154" i="24"/>
  <c r="DV154" i="24"/>
  <c r="EL153" i="24"/>
  <c r="DV153" i="24"/>
  <c r="EH152" i="24"/>
  <c r="DR152" i="24"/>
  <c r="ES151" i="24"/>
  <c r="EC151" i="24"/>
  <c r="EL150" i="24"/>
  <c r="DV150" i="24"/>
  <c r="EM149" i="24"/>
  <c r="EE149" i="24"/>
  <c r="DW149" i="24"/>
  <c r="DO149" i="24"/>
  <c r="ER148" i="24"/>
  <c r="EM148" i="24"/>
  <c r="EG148" i="24"/>
  <c r="EB148" i="24"/>
  <c r="DW148" i="24"/>
  <c r="DQ148" i="24"/>
  <c r="EO147" i="24"/>
  <c r="EJ147" i="24"/>
  <c r="EE147" i="24"/>
  <c r="DY147" i="24"/>
  <c r="DT147" i="24"/>
  <c r="DO147" i="24"/>
  <c r="ER146" i="24"/>
  <c r="EM146" i="24"/>
  <c r="EG146" i="24"/>
  <c r="EB146" i="24"/>
  <c r="DW146" i="24"/>
  <c r="DQ146" i="24"/>
  <c r="EO145" i="24"/>
  <c r="EJ145" i="24"/>
  <c r="EE145" i="24"/>
  <c r="DY145" i="24"/>
  <c r="DT145" i="24"/>
  <c r="DO145" i="24"/>
  <c r="ER144" i="24"/>
  <c r="EM144" i="24"/>
  <c r="EG144" i="24"/>
  <c r="EB144" i="24"/>
  <c r="DW144" i="24"/>
  <c r="DQ144" i="24"/>
  <c r="EO143" i="24"/>
  <c r="EJ143" i="24"/>
  <c r="EE143" i="24"/>
  <c r="DY143" i="24"/>
  <c r="DT143" i="24"/>
  <c r="DO143" i="24"/>
  <c r="ER141" i="24"/>
  <c r="EM141" i="24"/>
  <c r="EG141" i="24"/>
  <c r="EB141" i="24"/>
  <c r="DW141" i="24"/>
  <c r="DQ141" i="24"/>
  <c r="EO140" i="24"/>
  <c r="EJ140" i="24"/>
  <c r="EE140" i="24"/>
  <c r="DY140" i="24"/>
  <c r="DT140" i="24"/>
  <c r="DO140" i="24"/>
  <c r="ER139" i="24"/>
  <c r="EM139" i="24"/>
  <c r="EG139" i="24"/>
  <c r="EB139" i="24"/>
  <c r="DW139" i="24"/>
  <c r="DQ139" i="24"/>
  <c r="EO138" i="24"/>
  <c r="EJ138" i="24"/>
  <c r="EE138" i="24"/>
  <c r="DY138" i="24"/>
  <c r="DT138" i="24"/>
  <c r="DO138" i="24"/>
  <c r="ER137" i="24"/>
  <c r="EM137" i="24"/>
  <c r="EG137" i="24"/>
  <c r="EB137" i="24"/>
  <c r="DW137" i="24"/>
  <c r="DQ137" i="24"/>
  <c r="EO136" i="24"/>
  <c r="EJ136" i="24"/>
  <c r="EE136" i="24"/>
  <c r="DY136" i="24"/>
  <c r="DT136" i="24"/>
  <c r="DO136" i="24"/>
  <c r="ER134" i="24"/>
  <c r="EM134" i="24"/>
  <c r="EG134" i="24"/>
  <c r="EB134" i="24"/>
  <c r="DW134" i="24"/>
  <c r="DQ134" i="24"/>
  <c r="EO133" i="24"/>
  <c r="EJ133" i="24"/>
  <c r="EE133" i="24"/>
  <c r="DY133" i="24"/>
  <c r="DT133" i="24"/>
  <c r="DO133" i="24"/>
  <c r="ER132" i="24"/>
  <c r="EM132" i="24"/>
  <c r="EG132" i="24"/>
  <c r="EB132" i="24"/>
  <c r="DW132" i="24"/>
  <c r="DQ132" i="24"/>
  <c r="EO131" i="24"/>
  <c r="EJ131" i="24"/>
  <c r="EE131" i="24"/>
  <c r="DY131" i="24"/>
  <c r="DT131" i="24"/>
  <c r="DO131" i="24"/>
  <c r="ER129" i="24"/>
  <c r="EM129" i="24"/>
  <c r="EG129" i="24"/>
  <c r="EB129" i="24"/>
  <c r="DW129" i="24"/>
  <c r="DQ129" i="24"/>
  <c r="EO128" i="24"/>
  <c r="EJ128" i="24"/>
  <c r="EE128" i="24"/>
  <c r="DY128" i="24"/>
  <c r="DT128" i="24"/>
  <c r="DO128" i="24"/>
  <c r="ER127" i="24"/>
  <c r="EM127" i="24"/>
  <c r="EG127" i="24"/>
  <c r="EB127" i="24"/>
  <c r="DW127" i="24"/>
  <c r="DQ127" i="24"/>
  <c r="ES126" i="24"/>
  <c r="EO126" i="24"/>
  <c r="EK126" i="24"/>
  <c r="EG126" i="24"/>
  <c r="EC126" i="24"/>
  <c r="DY126" i="24"/>
  <c r="DU126" i="24"/>
  <c r="DQ126" i="24"/>
  <c r="ES125" i="24"/>
  <c r="EO125" i="24"/>
  <c r="EK125" i="24"/>
  <c r="EG125" i="24"/>
  <c r="EC125" i="24"/>
  <c r="DY125" i="24"/>
  <c r="DU125" i="24"/>
  <c r="DQ125" i="24"/>
  <c r="ES124" i="24"/>
  <c r="EO124" i="24"/>
  <c r="EK124" i="24"/>
  <c r="EG124" i="24"/>
  <c r="EC124" i="24"/>
  <c r="DY124" i="24"/>
  <c r="DU124" i="24"/>
  <c r="DQ124" i="24"/>
  <c r="ES123" i="24"/>
  <c r="EO123" i="24"/>
  <c r="EK123" i="24"/>
  <c r="EG123" i="24"/>
  <c r="EC123" i="24"/>
  <c r="DY123" i="24"/>
  <c r="DU123" i="24"/>
  <c r="DQ123" i="24"/>
  <c r="ES122" i="24"/>
  <c r="EO122" i="24"/>
  <c r="EK122" i="24"/>
  <c r="EG122" i="24"/>
  <c r="EC122" i="24"/>
  <c r="DY122" i="24"/>
  <c r="DU122" i="24"/>
  <c r="DQ122" i="24"/>
  <c r="ES121" i="24"/>
  <c r="EO121" i="24"/>
  <c r="EK121" i="24"/>
  <c r="EG121" i="24"/>
  <c r="EC121" i="24"/>
  <c r="DY121" i="24"/>
  <c r="DU121" i="24"/>
  <c r="DQ121" i="24"/>
  <c r="ES120" i="24"/>
  <c r="EO120" i="24"/>
  <c r="EK120" i="24"/>
  <c r="EG120" i="24"/>
  <c r="EC120" i="24"/>
  <c r="DY120" i="24"/>
  <c r="DU120" i="24"/>
  <c r="DQ120" i="24"/>
  <c r="ES119" i="24"/>
  <c r="EO119" i="24"/>
  <c r="EK119" i="24"/>
  <c r="EG119" i="24"/>
  <c r="EC119" i="24"/>
  <c r="DY119" i="24"/>
  <c r="DU119" i="24"/>
  <c r="DQ119" i="24"/>
  <c r="ES118" i="24"/>
  <c r="EO118" i="24"/>
  <c r="EK118" i="24"/>
  <c r="EG118" i="24"/>
  <c r="EC118" i="24"/>
  <c r="DY118" i="24"/>
  <c r="DU118" i="24"/>
  <c r="DQ118" i="24"/>
  <c r="ES117" i="24"/>
  <c r="EO117" i="24"/>
  <c r="EK117" i="24"/>
  <c r="EG117" i="24"/>
  <c r="EC117" i="24"/>
  <c r="DY117" i="24"/>
  <c r="DU117" i="24"/>
  <c r="DQ117" i="24"/>
  <c r="ES116" i="24"/>
  <c r="EO116" i="24"/>
  <c r="EK116" i="24"/>
  <c r="EG116" i="24"/>
  <c r="EC116" i="24"/>
  <c r="DY116" i="24"/>
  <c r="DU116" i="24"/>
  <c r="DQ116" i="24"/>
  <c r="ES115" i="24"/>
  <c r="EO115" i="24"/>
  <c r="EK115" i="24"/>
  <c r="EG115" i="24"/>
  <c r="EC115" i="24"/>
  <c r="DY115" i="24"/>
  <c r="DU115" i="24"/>
  <c r="DQ115" i="24"/>
  <c r="ES114" i="24"/>
  <c r="EO114" i="24"/>
  <c r="EK114" i="24"/>
  <c r="EG114" i="24"/>
  <c r="EC114" i="24"/>
  <c r="DY114" i="24"/>
  <c r="DU114" i="24"/>
  <c r="DQ114" i="24"/>
  <c r="ES113" i="24"/>
  <c r="EO113" i="24"/>
  <c r="EK113" i="24"/>
  <c r="EG113" i="24"/>
  <c r="EC113" i="24"/>
  <c r="DY113" i="24"/>
  <c r="DU113" i="24"/>
  <c r="DQ113" i="24"/>
  <c r="ES112" i="24"/>
  <c r="EO112" i="24"/>
  <c r="EK112" i="24"/>
  <c r="EG112" i="24"/>
  <c r="EC112" i="24"/>
  <c r="DY112" i="24"/>
  <c r="DU112" i="24"/>
  <c r="DQ112" i="24"/>
  <c r="ES111" i="24"/>
  <c r="EO111" i="24"/>
  <c r="EK111" i="24"/>
  <c r="EG111" i="24"/>
  <c r="EC111" i="24"/>
  <c r="DY111" i="24"/>
  <c r="DU111" i="24"/>
  <c r="DQ111" i="24"/>
  <c r="ES110" i="24"/>
  <c r="EO110" i="24"/>
  <c r="EK110" i="24"/>
  <c r="EG110" i="24"/>
  <c r="EC110" i="24"/>
  <c r="DY110" i="24"/>
  <c r="DU110" i="24"/>
  <c r="DQ110" i="24"/>
  <c r="ES109" i="24"/>
  <c r="EO109" i="24"/>
  <c r="EK109" i="24"/>
  <c r="EG109" i="24"/>
  <c r="EC109" i="24"/>
  <c r="DY109" i="24"/>
  <c r="DU109" i="24"/>
  <c r="DQ109" i="24"/>
  <c r="ES108" i="24"/>
  <c r="EO108" i="24"/>
  <c r="EK108" i="24"/>
  <c r="EG108" i="24"/>
  <c r="EC108" i="24"/>
  <c r="DY108" i="24"/>
  <c r="DU108" i="24"/>
  <c r="DQ108" i="24"/>
  <c r="ES106" i="24"/>
  <c r="EO106" i="24"/>
  <c r="EK106" i="24"/>
  <c r="EG106" i="24"/>
  <c r="EC106" i="24"/>
  <c r="DY106" i="24"/>
  <c r="DU106" i="24"/>
  <c r="DQ106" i="24"/>
  <c r="ES105" i="24"/>
  <c r="EO105" i="24"/>
  <c r="EK105" i="24"/>
  <c r="EG105" i="24"/>
  <c r="EC105" i="24"/>
  <c r="DY105" i="24"/>
  <c r="DU105" i="24"/>
  <c r="DQ105" i="24"/>
  <c r="ES104" i="24"/>
  <c r="EO104" i="24"/>
  <c r="EK104" i="24"/>
  <c r="EG104" i="24"/>
  <c r="EC104" i="24"/>
  <c r="DY104" i="24"/>
  <c r="DU104" i="24"/>
  <c r="DQ104" i="24"/>
  <c r="ES103" i="24"/>
  <c r="EO103" i="24"/>
  <c r="EK103" i="24"/>
  <c r="EG103" i="24"/>
  <c r="EC103" i="24"/>
  <c r="DY103" i="24"/>
  <c r="DU103" i="24"/>
  <c r="DQ103" i="24"/>
  <c r="ES102" i="24"/>
  <c r="EO102" i="24"/>
  <c r="EK102" i="24"/>
  <c r="EG102" i="24"/>
  <c r="EC102" i="24"/>
  <c r="DY102" i="24"/>
  <c r="DU102" i="24"/>
  <c r="DQ102" i="24"/>
  <c r="ES101" i="24"/>
  <c r="EO101" i="24"/>
  <c r="EK101" i="24"/>
  <c r="EG101" i="24"/>
  <c r="EC101" i="24"/>
  <c r="DY101" i="24"/>
  <c r="DU101" i="24"/>
  <c r="DQ101" i="24"/>
  <c r="ES100" i="24"/>
  <c r="EO100" i="24"/>
  <c r="EK100" i="24"/>
  <c r="EH168" i="24"/>
  <c r="EH163" i="24"/>
  <c r="DV162" i="24"/>
  <c r="EJ161" i="24"/>
  <c r="ED160" i="24"/>
  <c r="DZ159" i="24"/>
  <c r="EK158" i="24"/>
  <c r="DU158" i="24"/>
  <c r="EG157" i="24"/>
  <c r="DQ157" i="24"/>
  <c r="EG156" i="24"/>
  <c r="DQ156" i="24"/>
  <c r="EP155" i="24"/>
  <c r="DZ155" i="24"/>
  <c r="EK154" i="24"/>
  <c r="DU154" i="24"/>
  <c r="EG153" i="24"/>
  <c r="DQ153" i="24"/>
  <c r="EG152" i="24"/>
  <c r="DQ152" i="24"/>
  <c r="EP151" i="24"/>
  <c r="DZ151" i="24"/>
  <c r="EK150" i="24"/>
  <c r="DU150" i="24"/>
  <c r="ER149" i="24"/>
  <c r="EJ149" i="24"/>
  <c r="EB149" i="24"/>
  <c r="DT149" i="24"/>
  <c r="EQ148" i="24"/>
  <c r="EK148" i="24"/>
  <c r="EF148" i="24"/>
  <c r="EA148" i="24"/>
  <c r="DU148" i="24"/>
  <c r="DP148" i="24"/>
  <c r="ES147" i="24"/>
  <c r="EN147" i="24"/>
  <c r="EI147" i="24"/>
  <c r="EC147" i="24"/>
  <c r="DX147" i="24"/>
  <c r="DS147" i="24"/>
  <c r="EQ146" i="24"/>
  <c r="EK146" i="24"/>
  <c r="EF146" i="24"/>
  <c r="EA146" i="24"/>
  <c r="DU146" i="24"/>
  <c r="DP146" i="24"/>
  <c r="ES145" i="24"/>
  <c r="EN145" i="24"/>
  <c r="EI145" i="24"/>
  <c r="EC145" i="24"/>
  <c r="DX145" i="24"/>
  <c r="DS145" i="24"/>
  <c r="EQ144" i="24"/>
  <c r="EK144" i="24"/>
  <c r="EF144" i="24"/>
  <c r="EA144" i="24"/>
  <c r="DU144" i="24"/>
  <c r="DP144" i="24"/>
  <c r="ES143" i="24"/>
  <c r="EN143" i="24"/>
  <c r="EI143" i="24"/>
  <c r="EC143" i="24"/>
  <c r="DX143" i="24"/>
  <c r="DS143" i="24"/>
  <c r="EQ141" i="24"/>
  <c r="EK141" i="24"/>
  <c r="EF141" i="24"/>
  <c r="EA141" i="24"/>
  <c r="DU141" i="24"/>
  <c r="DP141" i="24"/>
  <c r="ES140" i="24"/>
  <c r="EN140" i="24"/>
  <c r="EI140" i="24"/>
  <c r="EC140" i="24"/>
  <c r="DX140" i="24"/>
  <c r="DS140" i="24"/>
  <c r="EQ139" i="24"/>
  <c r="EK139" i="24"/>
  <c r="EF139" i="24"/>
  <c r="EA139" i="24"/>
  <c r="DU139" i="24"/>
  <c r="DP139" i="24"/>
  <c r="ES138" i="24"/>
  <c r="EN138" i="24"/>
  <c r="EI138" i="24"/>
  <c r="EC138" i="24"/>
  <c r="DX138" i="24"/>
  <c r="DS138" i="24"/>
  <c r="EQ137" i="24"/>
  <c r="EK137" i="24"/>
  <c r="EF137" i="24"/>
  <c r="EA137" i="24"/>
  <c r="DU137" i="24"/>
  <c r="DP137" i="24"/>
  <c r="ES136" i="24"/>
  <c r="EN136" i="24"/>
  <c r="EI136" i="24"/>
  <c r="EC136" i="24"/>
  <c r="DX136" i="24"/>
  <c r="DS136" i="24"/>
  <c r="EQ134" i="24"/>
  <c r="EK134" i="24"/>
  <c r="EF134" i="24"/>
  <c r="EA134" i="24"/>
  <c r="DU134" i="24"/>
  <c r="DP134" i="24"/>
  <c r="ES133" i="24"/>
  <c r="EN133" i="24"/>
  <c r="EI133" i="24"/>
  <c r="EC133" i="24"/>
  <c r="DX133" i="24"/>
  <c r="DS133" i="24"/>
  <c r="EQ132" i="24"/>
  <c r="EK132" i="24"/>
  <c r="EF132" i="24"/>
  <c r="EA132" i="24"/>
  <c r="DU132" i="24"/>
  <c r="DP132" i="24"/>
  <c r="ES131" i="24"/>
  <c r="EN131" i="24"/>
  <c r="EI131" i="24"/>
  <c r="EC131" i="24"/>
  <c r="DX131" i="24"/>
  <c r="DS131" i="24"/>
  <c r="EQ129" i="24"/>
  <c r="EK129" i="24"/>
  <c r="EF129" i="24"/>
  <c r="EA129" i="24"/>
  <c r="DU129" i="24"/>
  <c r="DP129" i="24"/>
  <c r="ES128" i="24"/>
  <c r="EN128" i="24"/>
  <c r="EI128" i="24"/>
  <c r="EC128" i="24"/>
  <c r="DX128" i="24"/>
  <c r="DS128" i="24"/>
  <c r="EQ127" i="24"/>
  <c r="EK127" i="24"/>
  <c r="EF127" i="24"/>
  <c r="EA127" i="24"/>
  <c r="DU127" i="24"/>
  <c r="DP127" i="24"/>
  <c r="ER126" i="24"/>
  <c r="EN126" i="24"/>
  <c r="EJ126" i="24"/>
  <c r="EF126" i="24"/>
  <c r="EB126" i="24"/>
  <c r="DX126" i="24"/>
  <c r="DT126" i="24"/>
  <c r="DP126" i="24"/>
  <c r="ER125" i="24"/>
  <c r="EN125" i="24"/>
  <c r="EJ125" i="24"/>
  <c r="EF125" i="24"/>
  <c r="EB125" i="24"/>
  <c r="DX125" i="24"/>
  <c r="DT125" i="24"/>
  <c r="DP125" i="24"/>
  <c r="ER124" i="24"/>
  <c r="EN124" i="24"/>
  <c r="EJ124" i="24"/>
  <c r="EF124" i="24"/>
  <c r="EB124" i="24"/>
  <c r="DX124" i="24"/>
  <c r="DT124" i="24"/>
  <c r="DP124" i="24"/>
  <c r="ER123" i="24"/>
  <c r="EN123" i="24"/>
  <c r="EJ123" i="24"/>
  <c r="EF123" i="24"/>
  <c r="EB123" i="24"/>
  <c r="DX123" i="24"/>
  <c r="DT123" i="24"/>
  <c r="DP123" i="24"/>
  <c r="ER122" i="24"/>
  <c r="EN122" i="24"/>
  <c r="EJ122" i="24"/>
  <c r="EF122" i="24"/>
  <c r="EB122" i="24"/>
  <c r="DX122" i="24"/>
  <c r="DT122" i="24"/>
  <c r="DP122" i="24"/>
  <c r="ER121" i="24"/>
  <c r="EN121" i="24"/>
  <c r="EJ121" i="24"/>
  <c r="EF121" i="24"/>
  <c r="EB121" i="24"/>
  <c r="DX121" i="24"/>
  <c r="DT121" i="24"/>
  <c r="DP121" i="24"/>
  <c r="ER120" i="24"/>
  <c r="EN120" i="24"/>
  <c r="EJ120" i="24"/>
  <c r="EF120" i="24"/>
  <c r="EB120" i="24"/>
  <c r="DX120" i="24"/>
  <c r="DT120" i="24"/>
  <c r="DP120" i="24"/>
  <c r="ER119" i="24"/>
  <c r="EN119" i="24"/>
  <c r="EJ119" i="24"/>
  <c r="EF119" i="24"/>
  <c r="EB119" i="24"/>
  <c r="DX119" i="24"/>
  <c r="DT119" i="24"/>
  <c r="DP119" i="24"/>
  <c r="ER118" i="24"/>
  <c r="EN118" i="24"/>
  <c r="EJ118" i="24"/>
  <c r="EF118" i="24"/>
  <c r="EB118" i="24"/>
  <c r="DX118" i="24"/>
  <c r="DT118" i="24"/>
  <c r="DP118" i="24"/>
  <c r="DR165" i="24"/>
  <c r="DN160" i="24"/>
  <c r="EN159" i="24"/>
  <c r="DN158" i="24"/>
  <c r="EO157" i="24"/>
  <c r="DY156" i="24"/>
  <c r="EH155" i="24"/>
  <c r="DN154" i="24"/>
  <c r="EO153" i="24"/>
  <c r="DY152" i="24"/>
  <c r="EH151" i="24"/>
  <c r="DN150" i="24"/>
  <c r="EN149" i="24"/>
  <c r="DX149" i="24"/>
  <c r="EN148" i="24"/>
  <c r="EC148" i="24"/>
  <c r="DS148" i="24"/>
  <c r="EM147" i="24"/>
  <c r="EB147" i="24"/>
  <c r="DQ147" i="24"/>
  <c r="EJ146" i="24"/>
  <c r="DY146" i="24"/>
  <c r="DO146" i="24"/>
  <c r="EK145" i="24"/>
  <c r="EA145" i="24"/>
  <c r="DP145" i="24"/>
  <c r="ES144" i="24"/>
  <c r="EI144" i="24"/>
  <c r="DX144" i="24"/>
  <c r="ER143" i="24"/>
  <c r="EG143" i="24"/>
  <c r="DW143" i="24"/>
  <c r="EO141" i="24"/>
  <c r="EE141" i="24"/>
  <c r="DT141" i="24"/>
  <c r="EQ140" i="24"/>
  <c r="EF140" i="24"/>
  <c r="DU140" i="24"/>
  <c r="EN139" i="24"/>
  <c r="EC139" i="24"/>
  <c r="DS139" i="24"/>
  <c r="EM138" i="24"/>
  <c r="EB138" i="24"/>
  <c r="DQ138" i="24"/>
  <c r="EJ137" i="24"/>
  <c r="DY137" i="24"/>
  <c r="DO137" i="24"/>
  <c r="EK136" i="24"/>
  <c r="EA136" i="24"/>
  <c r="DP136" i="24"/>
  <c r="ES134" i="24"/>
  <c r="EI134" i="24"/>
  <c r="DX134" i="24"/>
  <c r="ER133" i="24"/>
  <c r="EG133" i="24"/>
  <c r="DW133" i="24"/>
  <c r="EO132" i="24"/>
  <c r="EE132" i="24"/>
  <c r="DT132" i="24"/>
  <c r="EQ131" i="24"/>
  <c r="EF131" i="24"/>
  <c r="DU131" i="24"/>
  <c r="EN129" i="24"/>
  <c r="EC129" i="24"/>
  <c r="DS129" i="24"/>
  <c r="EM128" i="24"/>
  <c r="EB128" i="24"/>
  <c r="DQ128" i="24"/>
  <c r="EJ127" i="24"/>
  <c r="DY127" i="24"/>
  <c r="DO127" i="24"/>
  <c r="EL126" i="24"/>
  <c r="ED126" i="24"/>
  <c r="DV126" i="24"/>
  <c r="DN126" i="24"/>
  <c r="EL125" i="24"/>
  <c r="ED125" i="24"/>
  <c r="DV125" i="24"/>
  <c r="DN125" i="24"/>
  <c r="EL124" i="24"/>
  <c r="ED124" i="24"/>
  <c r="DV124" i="24"/>
  <c r="DN124" i="24"/>
  <c r="EL123" i="24"/>
  <c r="ED123" i="24"/>
  <c r="DV123" i="24"/>
  <c r="DN123" i="24"/>
  <c r="EL122" i="24"/>
  <c r="ED122" i="24"/>
  <c r="DV122" i="24"/>
  <c r="DN122" i="24"/>
  <c r="EL121" i="24"/>
  <c r="ED121" i="24"/>
  <c r="DV121" i="24"/>
  <c r="DN121" i="24"/>
  <c r="EL120" i="24"/>
  <c r="ED120" i="24"/>
  <c r="DV120" i="24"/>
  <c r="DN120" i="24"/>
  <c r="EL119" i="24"/>
  <c r="ED119" i="24"/>
  <c r="DV119" i="24"/>
  <c r="DN119" i="24"/>
  <c r="EL118" i="24"/>
  <c r="ED118" i="24"/>
  <c r="DV118" i="24"/>
  <c r="DN118" i="24"/>
  <c r="EP117" i="24"/>
  <c r="EJ117" i="24"/>
  <c r="EE117" i="24"/>
  <c r="DZ117" i="24"/>
  <c r="DT117" i="24"/>
  <c r="DO117" i="24"/>
  <c r="ER116" i="24"/>
  <c r="EM116" i="24"/>
  <c r="EH116" i="24"/>
  <c r="EB116" i="24"/>
  <c r="DW116" i="24"/>
  <c r="DR116" i="24"/>
  <c r="EP115" i="24"/>
  <c r="EJ115" i="24"/>
  <c r="EE115" i="24"/>
  <c r="DZ115" i="24"/>
  <c r="DT115" i="24"/>
  <c r="DO115" i="24"/>
  <c r="ER114" i="24"/>
  <c r="EM114" i="24"/>
  <c r="EH114" i="24"/>
  <c r="EB114" i="24"/>
  <c r="DW114" i="24"/>
  <c r="DR114" i="24"/>
  <c r="EP113" i="24"/>
  <c r="EJ113" i="24"/>
  <c r="EE113" i="24"/>
  <c r="DZ113" i="24"/>
  <c r="DT113" i="24"/>
  <c r="DO113" i="24"/>
  <c r="ER112" i="24"/>
  <c r="EM112" i="24"/>
  <c r="EH112" i="24"/>
  <c r="EB112" i="24"/>
  <c r="DW112" i="24"/>
  <c r="DR112" i="24"/>
  <c r="EP111" i="24"/>
  <c r="EJ111" i="24"/>
  <c r="EE111" i="24"/>
  <c r="DZ111" i="24"/>
  <c r="DT111" i="24"/>
  <c r="DO111" i="24"/>
  <c r="ER110" i="24"/>
  <c r="EM110" i="24"/>
  <c r="EH110" i="24"/>
  <c r="EB110" i="24"/>
  <c r="DW110" i="24"/>
  <c r="DR110" i="24"/>
  <c r="EP109" i="24"/>
  <c r="EJ109" i="24"/>
  <c r="EE109" i="24"/>
  <c r="DZ109" i="24"/>
  <c r="DT109" i="24"/>
  <c r="DO109" i="24"/>
  <c r="ER108" i="24"/>
  <c r="EM108" i="24"/>
  <c r="EH108" i="24"/>
  <c r="EB108" i="24"/>
  <c r="DW108" i="24"/>
  <c r="DR108" i="24"/>
  <c r="EP106" i="24"/>
  <c r="EJ106" i="24"/>
  <c r="EE106" i="24"/>
  <c r="DZ106" i="24"/>
  <c r="DT106" i="24"/>
  <c r="DO106" i="24"/>
  <c r="ER105" i="24"/>
  <c r="EM105" i="24"/>
  <c r="EH105" i="24"/>
  <c r="EB105" i="24"/>
  <c r="DW105" i="24"/>
  <c r="DR105" i="24"/>
  <c r="EP104" i="24"/>
  <c r="EJ104" i="24"/>
  <c r="EE104" i="24"/>
  <c r="DZ104" i="24"/>
  <c r="DT104" i="24"/>
  <c r="DO104" i="24"/>
  <c r="ER103" i="24"/>
  <c r="EM103" i="24"/>
  <c r="EH103" i="24"/>
  <c r="EB103" i="24"/>
  <c r="DW103" i="24"/>
  <c r="DR103" i="24"/>
  <c r="EP102" i="24"/>
  <c r="EJ102" i="24"/>
  <c r="EE102" i="24"/>
  <c r="DZ102" i="24"/>
  <c r="DT102" i="24"/>
  <c r="DO102" i="24"/>
  <c r="ER101" i="24"/>
  <c r="EM101" i="24"/>
  <c r="EH101" i="24"/>
  <c r="EB101" i="24"/>
  <c r="DW101" i="24"/>
  <c r="DR101" i="24"/>
  <c r="EP100" i="24"/>
  <c r="EJ100" i="24"/>
  <c r="EF100" i="24"/>
  <c r="EB100" i="24"/>
  <c r="DX100" i="24"/>
  <c r="DT100" i="24"/>
  <c r="DP100" i="24"/>
  <c r="ER99" i="24"/>
  <c r="EN99" i="24"/>
  <c r="EJ99" i="24"/>
  <c r="EF99" i="24"/>
  <c r="EB99" i="24"/>
  <c r="DX99" i="24"/>
  <c r="DT99" i="24"/>
  <c r="DP99" i="24"/>
  <c r="EN106" i="24"/>
  <c r="EI106" i="24"/>
  <c r="ED106" i="24"/>
  <c r="DX106" i="24"/>
  <c r="DS106" i="24"/>
  <c r="DN106" i="24"/>
  <c r="EQ105" i="24"/>
  <c r="EL105" i="24"/>
  <c r="EF105" i="24"/>
  <c r="EA105" i="24"/>
  <c r="DV105" i="24"/>
  <c r="DP105" i="24"/>
  <c r="EN104" i="24"/>
  <c r="EI104" i="24"/>
  <c r="ED104" i="24"/>
  <c r="DX104" i="24"/>
  <c r="DS104" i="24"/>
  <c r="DN104" i="24"/>
  <c r="EQ103" i="24"/>
  <c r="EL103" i="24"/>
  <c r="EF103" i="24"/>
  <c r="EA103" i="24"/>
  <c r="DV103" i="24"/>
  <c r="DP103" i="24"/>
  <c r="EN102" i="24"/>
  <c r="EI102" i="24"/>
  <c r="ED102" i="24"/>
  <c r="DX102" i="24"/>
  <c r="DS102" i="24"/>
  <c r="DN102" i="24"/>
  <c r="DT137" i="24"/>
  <c r="EF136" i="24"/>
  <c r="EC134" i="24"/>
  <c r="EB133" i="24"/>
  <c r="DO132" i="24"/>
  <c r="EA131" i="24"/>
  <c r="DX129" i="24"/>
  <c r="ER128" i="24"/>
  <c r="EO127" i="24"/>
  <c r="DT127" i="24"/>
  <c r="EP126" i="24"/>
  <c r="DZ126" i="24"/>
  <c r="EH125" i="24"/>
  <c r="DR125" i="24"/>
  <c r="EH124" i="24"/>
  <c r="EH123" i="24"/>
  <c r="EH122" i="24"/>
  <c r="DZ121" i="24"/>
  <c r="DR120" i="24"/>
  <c r="DZ119" i="24"/>
  <c r="DZ118" i="24"/>
  <c r="EM117" i="24"/>
  <c r="DW117" i="24"/>
  <c r="EJ116" i="24"/>
  <c r="DT116" i="24"/>
  <c r="EH115" i="24"/>
  <c r="DR115" i="24"/>
  <c r="EE114" i="24"/>
  <c r="DO114" i="24"/>
  <c r="EM113" i="24"/>
  <c r="DW113" i="24"/>
  <c r="EP112" i="24"/>
  <c r="DZ112" i="24"/>
  <c r="EM111" i="24"/>
  <c r="DW111" i="24"/>
  <c r="EE110" i="24"/>
  <c r="DO110" i="24"/>
  <c r="EM109" i="24"/>
  <c r="EB109" i="24"/>
  <c r="EE108" i="24"/>
  <c r="DO108" i="24"/>
  <c r="EM106" i="24"/>
  <c r="EB106" i="24"/>
  <c r="EP105" i="24"/>
  <c r="DZ105" i="24"/>
  <c r="DO105" i="24"/>
  <c r="EM104" i="24"/>
  <c r="DW104" i="24"/>
  <c r="EE103" i="24"/>
  <c r="DO103" i="24"/>
  <c r="EM102" i="24"/>
  <c r="EB102" i="24"/>
  <c r="EP101" i="24"/>
  <c r="DZ101" i="24"/>
  <c r="EM100" i="24"/>
  <c r="DZ100" i="24"/>
  <c r="DN100" i="24"/>
  <c r="EH99" i="24"/>
  <c r="DV99" i="24"/>
  <c r="EH165" i="24"/>
  <c r="EB160" i="24"/>
  <c r="DN157" i="24"/>
  <c r="DN153" i="24"/>
  <c r="DZ152" i="24"/>
  <c r="EA149" i="24"/>
  <c r="EO148" i="24"/>
  <c r="DT148" i="24"/>
  <c r="EF147" i="24"/>
  <c r="DS146" i="24"/>
  <c r="DQ145" i="24"/>
  <c r="DY144" i="24"/>
  <c r="EA143" i="24"/>
  <c r="DX141" i="24"/>
  <c r="DW140" i="24"/>
  <c r="EE139" i="24"/>
  <c r="EQ138" i="24"/>
  <c r="EC137" i="24"/>
  <c r="DQ136" i="24"/>
  <c r="EJ134" i="24"/>
  <c r="EK133" i="24"/>
  <c r="DX132" i="24"/>
  <c r="EG131" i="24"/>
  <c r="EO129" i="24"/>
  <c r="EQ128" i="24"/>
  <c r="EC127" i="24"/>
  <c r="EM126" i="24"/>
  <c r="EE125" i="24"/>
  <c r="DW124" i="24"/>
  <c r="EE123" i="24"/>
  <c r="EE122" i="24"/>
  <c r="EE121" i="24"/>
  <c r="DW120" i="24"/>
  <c r="EM119" i="24"/>
  <c r="DW119" i="24"/>
  <c r="DW118" i="24"/>
  <c r="EF117" i="24"/>
  <c r="DP117" i="24"/>
  <c r="EI116" i="24"/>
  <c r="DS116" i="24"/>
  <c r="EL115" i="24"/>
  <c r="DV115" i="24"/>
  <c r="EI114" i="24"/>
  <c r="DX114" i="24"/>
  <c r="EL113" i="24"/>
  <c r="DV113" i="24"/>
  <c r="EN112" i="24"/>
  <c r="DX112" i="24"/>
  <c r="EQ111" i="24"/>
  <c r="DV111" i="24"/>
  <c r="EN110" i="24"/>
  <c r="DX110" i="24"/>
  <c r="DN110" i="24"/>
  <c r="DV109" i="24"/>
  <c r="EN108" i="24"/>
  <c r="ED108" i="24"/>
  <c r="DN108" i="24"/>
  <c r="EL106" i="24"/>
  <c r="DV106" i="24"/>
  <c r="EI105" i="24"/>
  <c r="ED105" i="24"/>
  <c r="DS105" i="24"/>
  <c r="EQ104" i="24"/>
  <c r="DV104" i="24"/>
  <c r="EN103" i="24"/>
  <c r="DS103" i="24"/>
  <c r="EL102" i="24"/>
  <c r="EA102" i="24"/>
  <c r="EI101" i="24"/>
  <c r="DS101" i="24"/>
  <c r="EL100" i="24"/>
  <c r="DY100" i="24"/>
  <c r="EO99" i="24"/>
  <c r="EC99" i="24"/>
  <c r="DQ99" i="24"/>
  <c r="EH169" i="24"/>
  <c r="DU159" i="24"/>
  <c r="ES158" i="24"/>
  <c r="ED157" i="24"/>
  <c r="EP156" i="24"/>
  <c r="DU155" i="24"/>
  <c r="ES154" i="24"/>
  <c r="ED153" i="24"/>
  <c r="EP152" i="24"/>
  <c r="DU151" i="24"/>
  <c r="ES150" i="24"/>
  <c r="EI149" i="24"/>
  <c r="DS149" i="24"/>
  <c r="EJ148" i="24"/>
  <c r="DY148" i="24"/>
  <c r="DO148" i="24"/>
  <c r="EK147" i="24"/>
  <c r="EA147" i="24"/>
  <c r="DP147" i="24"/>
  <c r="ES146" i="24"/>
  <c r="EI146" i="24"/>
  <c r="DX146" i="24"/>
  <c r="ER145" i="24"/>
  <c r="EG145" i="24"/>
  <c r="DW145" i="24"/>
  <c r="EO144" i="24"/>
  <c r="EE144" i="24"/>
  <c r="DT144" i="24"/>
  <c r="EQ143" i="24"/>
  <c r="EF143" i="24"/>
  <c r="DU143" i="24"/>
  <c r="EN141" i="24"/>
  <c r="EC141" i="24"/>
  <c r="DS141" i="24"/>
  <c r="EM140" i="24"/>
  <c r="EB140" i="24"/>
  <c r="DQ140" i="24"/>
  <c r="EJ139" i="24"/>
  <c r="DY139" i="24"/>
  <c r="DO139" i="24"/>
  <c r="EK138" i="24"/>
  <c r="EA138" i="24"/>
  <c r="DP138" i="24"/>
  <c r="ES137" i="24"/>
  <c r="EI137" i="24"/>
  <c r="DX137" i="24"/>
  <c r="ER136" i="24"/>
  <c r="EG136" i="24"/>
  <c r="DW136" i="24"/>
  <c r="EO134" i="24"/>
  <c r="EE134" i="24"/>
  <c r="DT134" i="24"/>
  <c r="EQ133" i="24"/>
  <c r="EF133" i="24"/>
  <c r="DU133" i="24"/>
  <c r="EN132" i="24"/>
  <c r="EC132" i="24"/>
  <c r="DS132" i="24"/>
  <c r="EM131" i="24"/>
  <c r="EB131" i="24"/>
  <c r="DQ131" i="24"/>
  <c r="EJ129" i="24"/>
  <c r="DY129" i="24"/>
  <c r="DO129" i="24"/>
  <c r="EK128" i="24"/>
  <c r="EA128" i="24"/>
  <c r="DP128" i="24"/>
  <c r="ES127" i="24"/>
  <c r="EI127" i="24"/>
  <c r="DX127" i="24"/>
  <c r="EQ126" i="24"/>
  <c r="EI126" i="24"/>
  <c r="EA126" i="24"/>
  <c r="DS126" i="24"/>
  <c r="EQ125" i="24"/>
  <c r="EI125" i="24"/>
  <c r="EA125" i="24"/>
  <c r="DS125" i="24"/>
  <c r="EQ124" i="24"/>
  <c r="EI124" i="24"/>
  <c r="EA124" i="24"/>
  <c r="DS124" i="24"/>
  <c r="EQ123" i="24"/>
  <c r="EI123" i="24"/>
  <c r="EA123" i="24"/>
  <c r="DS123" i="24"/>
  <c r="EQ122" i="24"/>
  <c r="EI122" i="24"/>
  <c r="EA122" i="24"/>
  <c r="DS122" i="24"/>
  <c r="EQ121" i="24"/>
  <c r="EI121" i="24"/>
  <c r="EA121" i="24"/>
  <c r="DS121" i="24"/>
  <c r="EQ120" i="24"/>
  <c r="EI120" i="24"/>
  <c r="EA120" i="24"/>
  <c r="DS120" i="24"/>
  <c r="EQ119" i="24"/>
  <c r="EI119" i="24"/>
  <c r="EA119" i="24"/>
  <c r="DS119" i="24"/>
  <c r="EQ118" i="24"/>
  <c r="EI118" i="24"/>
  <c r="EA118" i="24"/>
  <c r="DS118" i="24"/>
  <c r="EN117" i="24"/>
  <c r="EI117" i="24"/>
  <c r="ED117" i="24"/>
  <c r="DX117" i="24"/>
  <c r="DS117" i="24"/>
  <c r="DN117" i="24"/>
  <c r="EQ116" i="24"/>
  <c r="EL116" i="24"/>
  <c r="EF116" i="24"/>
  <c r="EA116" i="24"/>
  <c r="DV116" i="24"/>
  <c r="DP116" i="24"/>
  <c r="EN115" i="24"/>
  <c r="EI115" i="24"/>
  <c r="ED115" i="24"/>
  <c r="DX115" i="24"/>
  <c r="DS115" i="24"/>
  <c r="DN115" i="24"/>
  <c r="EQ114" i="24"/>
  <c r="EL114" i="24"/>
  <c r="EF114" i="24"/>
  <c r="EA114" i="24"/>
  <c r="DV114" i="24"/>
  <c r="DP114" i="24"/>
  <c r="EN113" i="24"/>
  <c r="EI113" i="24"/>
  <c r="ED113" i="24"/>
  <c r="DX113" i="24"/>
  <c r="DS113" i="24"/>
  <c r="DN113" i="24"/>
  <c r="EQ112" i="24"/>
  <c r="EL112" i="24"/>
  <c r="EF112" i="24"/>
  <c r="EA112" i="24"/>
  <c r="DV112" i="24"/>
  <c r="DP112" i="24"/>
  <c r="EN111" i="24"/>
  <c r="EI111" i="24"/>
  <c r="ED111" i="24"/>
  <c r="DX111" i="24"/>
  <c r="DS111" i="24"/>
  <c r="DN111" i="24"/>
  <c r="EQ110" i="24"/>
  <c r="EL110" i="24"/>
  <c r="EF110" i="24"/>
  <c r="EA110" i="24"/>
  <c r="DV110" i="24"/>
  <c r="DP110" i="24"/>
  <c r="EN109" i="24"/>
  <c r="EI109" i="24"/>
  <c r="ED109" i="24"/>
  <c r="DX109" i="24"/>
  <c r="DS109" i="24"/>
  <c r="DN109" i="24"/>
  <c r="EQ108" i="24"/>
  <c r="EL108" i="24"/>
  <c r="EF108" i="24"/>
  <c r="EA108" i="24"/>
  <c r="DV108" i="24"/>
  <c r="DP108" i="24"/>
  <c r="EQ101" i="24"/>
  <c r="EL101" i="24"/>
  <c r="EF101" i="24"/>
  <c r="EA101" i="24"/>
  <c r="DV101" i="24"/>
  <c r="DP101" i="24"/>
  <c r="EN100" i="24"/>
  <c r="EI100" i="24"/>
  <c r="EE100" i="24"/>
  <c r="EA100" i="24"/>
  <c r="DW100" i="24"/>
  <c r="DS100" i="24"/>
  <c r="DO100" i="24"/>
  <c r="EQ99" i="24"/>
  <c r="EM99" i="24"/>
  <c r="EI99" i="24"/>
  <c r="EE99" i="24"/>
  <c r="EA99" i="24"/>
  <c r="DW99" i="24"/>
  <c r="DS99" i="24"/>
  <c r="DO99" i="24"/>
  <c r="DQ133" i="24"/>
  <c r="DY132" i="24"/>
  <c r="EK131" i="24"/>
  <c r="ES129" i="24"/>
  <c r="DW128" i="24"/>
  <c r="EP125" i="24"/>
  <c r="EP124" i="24"/>
  <c r="DR124" i="24"/>
  <c r="EP123" i="24"/>
  <c r="DR123" i="24"/>
  <c r="EP122" i="24"/>
  <c r="DR122" i="24"/>
  <c r="EH121" i="24"/>
  <c r="EP120" i="24"/>
  <c r="DZ120" i="24"/>
  <c r="EH119" i="24"/>
  <c r="DR119" i="24"/>
  <c r="EH118" i="24"/>
  <c r="ER117" i="24"/>
  <c r="EB117" i="24"/>
  <c r="EP116" i="24"/>
  <c r="DZ116" i="24"/>
  <c r="EM115" i="24"/>
  <c r="DW115" i="24"/>
  <c r="EJ114" i="24"/>
  <c r="DZ114" i="24"/>
  <c r="EH113" i="24"/>
  <c r="DR113" i="24"/>
  <c r="EJ112" i="24"/>
  <c r="DT112" i="24"/>
  <c r="DO112" i="24"/>
  <c r="ER111" i="24"/>
  <c r="EB111" i="24"/>
  <c r="EJ110" i="24"/>
  <c r="DT110" i="24"/>
  <c r="ER109" i="24"/>
  <c r="DW109" i="24"/>
  <c r="EJ108" i="24"/>
  <c r="DT108" i="24"/>
  <c r="EH106" i="24"/>
  <c r="DR106" i="24"/>
  <c r="EJ105" i="24"/>
  <c r="DT105" i="24"/>
  <c r="ER104" i="24"/>
  <c r="EB104" i="24"/>
  <c r="EP103" i="24"/>
  <c r="DZ103" i="24"/>
  <c r="ER102" i="24"/>
  <c r="DW102" i="24"/>
  <c r="EJ101" i="24"/>
  <c r="DT101" i="24"/>
  <c r="ER100" i="24"/>
  <c r="ED100" i="24"/>
  <c r="DR100" i="24"/>
  <c r="EP99" i="24"/>
  <c r="ED99" i="24"/>
  <c r="DR99" i="24"/>
  <c r="EK155" i="24"/>
  <c r="EK151" i="24"/>
  <c r="EQ149" i="24"/>
  <c r="EE148" i="24"/>
  <c r="EQ147" i="24"/>
  <c r="EN146" i="24"/>
  <c r="EB145" i="24"/>
  <c r="EJ144" i="24"/>
  <c r="DP143" i="24"/>
  <c r="EI141" i="24"/>
  <c r="EG140" i="24"/>
  <c r="DT139" i="24"/>
  <c r="EF138" i="24"/>
  <c r="EN137" i="24"/>
  <c r="EB136" i="24"/>
  <c r="DY134" i="24"/>
  <c r="EA133" i="24"/>
  <c r="EI132" i="24"/>
  <c r="DW131" i="24"/>
  <c r="EE129" i="24"/>
  <c r="EF128" i="24"/>
  <c r="DS127" i="24"/>
  <c r="EE126" i="24"/>
  <c r="DO126" i="24"/>
  <c r="EM125" i="24"/>
  <c r="DO125" i="24"/>
  <c r="EE124" i="24"/>
  <c r="EM123" i="24"/>
  <c r="DO123" i="24"/>
  <c r="DW122" i="24"/>
  <c r="EM121" i="24"/>
  <c r="DO121" i="24"/>
  <c r="EM120" i="24"/>
  <c r="DO120" i="24"/>
  <c r="EE118" i="24"/>
  <c r="EL117" i="24"/>
  <c r="EA117" i="24"/>
  <c r="EN116" i="24"/>
  <c r="DX116" i="24"/>
  <c r="EQ115" i="24"/>
  <c r="EA115" i="24"/>
  <c r="EN114" i="24"/>
  <c r="ED114" i="24"/>
  <c r="DN114" i="24"/>
  <c r="EQ113" i="24"/>
  <c r="EF113" i="24"/>
  <c r="DP113" i="24"/>
  <c r="ED112" i="24"/>
  <c r="DN112" i="24"/>
  <c r="EL111" i="24"/>
  <c r="EF111" i="24"/>
  <c r="DP111" i="24"/>
  <c r="EI110" i="24"/>
  <c r="DS110" i="24"/>
  <c r="EQ109" i="24"/>
  <c r="EL109" i="24"/>
  <c r="EA109" i="24"/>
  <c r="DP109" i="24"/>
  <c r="DX108" i="24"/>
  <c r="EQ106" i="24"/>
  <c r="EA106" i="24"/>
  <c r="EL104" i="24"/>
  <c r="EA104" i="24"/>
  <c r="EI103" i="24"/>
  <c r="DX103" i="24"/>
  <c r="DN103" i="24"/>
  <c r="EF102" i="24"/>
  <c r="DP102" i="24"/>
  <c r="EN101" i="24"/>
  <c r="DX101" i="24"/>
  <c r="EQ100" i="24"/>
  <c r="EC100" i="24"/>
  <c r="DU100" i="24"/>
  <c r="EK99" i="24"/>
  <c r="DY99" i="24"/>
  <c r="DZ180" i="24"/>
  <c r="DR169" i="24"/>
  <c r="EL164" i="24"/>
  <c r="EH161" i="24"/>
  <c r="DR159" i="24"/>
  <c r="ED158" i="24"/>
  <c r="DY157" i="24"/>
  <c r="EO156" i="24"/>
  <c r="DR155" i="24"/>
  <c r="ED154" i="24"/>
  <c r="DY153" i="24"/>
  <c r="EO152" i="24"/>
  <c r="DR151" i="24"/>
  <c r="ED150" i="24"/>
  <c r="EF149" i="24"/>
  <c r="DP149" i="24"/>
  <c r="ES148" i="24"/>
  <c r="EI148" i="24"/>
  <c r="DX148" i="24"/>
  <c r="ER147" i="24"/>
  <c r="EG147" i="24"/>
  <c r="DW147" i="24"/>
  <c r="EO146" i="24"/>
  <c r="EE146" i="24"/>
  <c r="DT146" i="24"/>
  <c r="EQ145" i="24"/>
  <c r="EF145" i="24"/>
  <c r="DU145" i="24"/>
  <c r="EN144" i="24"/>
  <c r="EC144" i="24"/>
  <c r="DS144" i="24"/>
  <c r="EM143" i="24"/>
  <c r="EB143" i="24"/>
  <c r="DQ143" i="24"/>
  <c r="EJ141" i="24"/>
  <c r="DY141" i="24"/>
  <c r="DO141" i="24"/>
  <c r="EK140" i="24"/>
  <c r="EA140" i="24"/>
  <c r="DP140" i="24"/>
  <c r="ES139" i="24"/>
  <c r="EI139" i="24"/>
  <c r="DX139" i="24"/>
  <c r="ER138" i="24"/>
  <c r="EG138" i="24"/>
  <c r="DW138" i="24"/>
  <c r="EO137" i="24"/>
  <c r="EE137" i="24"/>
  <c r="EQ136" i="24"/>
  <c r="DU136" i="24"/>
  <c r="EN134" i="24"/>
  <c r="DS134" i="24"/>
  <c r="EM133" i="24"/>
  <c r="EJ132" i="24"/>
  <c r="DP131" i="24"/>
  <c r="EI129" i="24"/>
  <c r="EG128" i="24"/>
  <c r="EE127" i="24"/>
  <c r="EH126" i="24"/>
  <c r="DR126" i="24"/>
  <c r="DZ125" i="24"/>
  <c r="DZ124" i="24"/>
  <c r="DZ123" i="24"/>
  <c r="DZ122" i="24"/>
  <c r="EP121" i="24"/>
  <c r="DR121" i="24"/>
  <c r="EH120" i="24"/>
  <c r="EP119" i="24"/>
  <c r="EP118" i="24"/>
  <c r="DR118" i="24"/>
  <c r="EH117" i="24"/>
  <c r="DR117" i="24"/>
  <c r="EE116" i="24"/>
  <c r="DO116" i="24"/>
  <c r="ER115" i="24"/>
  <c r="EB115" i="24"/>
  <c r="EP114" i="24"/>
  <c r="DT114" i="24"/>
  <c r="ER113" i="24"/>
  <c r="EB113" i="24"/>
  <c r="EE112" i="24"/>
  <c r="EH111" i="24"/>
  <c r="DR111" i="24"/>
  <c r="EP110" i="24"/>
  <c r="DZ110" i="24"/>
  <c r="EH109" i="24"/>
  <c r="DR109" i="24"/>
  <c r="EP108" i="24"/>
  <c r="DZ108" i="24"/>
  <c r="ER106" i="24"/>
  <c r="DW106" i="24"/>
  <c r="EE105" i="24"/>
  <c r="EH104" i="24"/>
  <c r="DR104" i="24"/>
  <c r="EJ103" i="24"/>
  <c r="DT103" i="24"/>
  <c r="EH102" i="24"/>
  <c r="DR102" i="24"/>
  <c r="EE101" i="24"/>
  <c r="DO101" i="24"/>
  <c r="EH100" i="24"/>
  <c r="DV100" i="24"/>
  <c r="EL99" i="24"/>
  <c r="DZ99" i="24"/>
  <c r="DN99" i="24"/>
  <c r="DT161" i="24"/>
  <c r="EC158" i="24"/>
  <c r="DZ156" i="24"/>
  <c r="EC154" i="24"/>
  <c r="EC150" i="24"/>
  <c r="DU147" i="24"/>
  <c r="EC146" i="24"/>
  <c r="EM145" i="24"/>
  <c r="DO144" i="24"/>
  <c r="EK143" i="24"/>
  <c r="ES141" i="24"/>
  <c r="ER140" i="24"/>
  <c r="EO139" i="24"/>
  <c r="DU138" i="24"/>
  <c r="DS137" i="24"/>
  <c r="EM136" i="24"/>
  <c r="DO134" i="24"/>
  <c r="DP133" i="24"/>
  <c r="ES132" i="24"/>
  <c r="ER131" i="24"/>
  <c r="DT129" i="24"/>
  <c r="DU128" i="24"/>
  <c r="EN127" i="24"/>
  <c r="DW126" i="24"/>
  <c r="DW125" i="24"/>
  <c r="EM124" i="24"/>
  <c r="DO124" i="24"/>
  <c r="DW123" i="24"/>
  <c r="EM122" i="24"/>
  <c r="DO122" i="24"/>
  <c r="DW121" i="24"/>
  <c r="EE120" i="24"/>
  <c r="EE119" i="24"/>
  <c r="DO119" i="24"/>
  <c r="EM118" i="24"/>
  <c r="DO118" i="24"/>
  <c r="EQ117" i="24"/>
  <c r="DV117" i="24"/>
  <c r="ED116" i="24"/>
  <c r="DN116" i="24"/>
  <c r="EF115" i="24"/>
  <c r="DP115" i="24"/>
  <c r="DS114" i="24"/>
  <c r="EA113" i="24"/>
  <c r="EI112" i="24"/>
  <c r="DS112" i="24"/>
  <c r="EA111" i="24"/>
  <c r="ED110" i="24"/>
  <c r="EF109" i="24"/>
  <c r="EI108" i="24"/>
  <c r="DS108" i="24"/>
  <c r="EF106" i="24"/>
  <c r="DP106" i="24"/>
  <c r="EN105" i="24"/>
  <c r="DX105" i="24"/>
  <c r="DN105" i="24"/>
  <c r="EF104" i="24"/>
  <c r="DP104" i="24"/>
  <c r="ED103" i="24"/>
  <c r="EQ102" i="24"/>
  <c r="DV102" i="24"/>
  <c r="ED101" i="24"/>
  <c r="DN101" i="24"/>
  <c r="EG100" i="24"/>
  <c r="DQ100" i="24"/>
  <c r="ES99" i="24"/>
  <c r="EG99" i="24"/>
  <c r="DU99" i="24"/>
  <c r="HG95" i="1"/>
  <c r="HC95" i="1"/>
  <c r="GY95" i="1"/>
  <c r="GU95" i="1"/>
  <c r="GQ95" i="1"/>
  <c r="GM95" i="1"/>
  <c r="GI95" i="1"/>
  <c r="GE95" i="1"/>
  <c r="HE94" i="1"/>
  <c r="HA94" i="1"/>
  <c r="GW94" i="1"/>
  <c r="HF95" i="1"/>
  <c r="HB95" i="1"/>
  <c r="GX95" i="1"/>
  <c r="GT95" i="1"/>
  <c r="GP95" i="1"/>
  <c r="GL95" i="1"/>
  <c r="GH95" i="1"/>
  <c r="GD95" i="1"/>
  <c r="HD94" i="1"/>
  <c r="GZ94" i="1"/>
  <c r="GV94" i="1"/>
  <c r="GR94" i="1"/>
  <c r="GN94" i="1"/>
  <c r="GJ94" i="1"/>
  <c r="GF94" i="1"/>
  <c r="GB94" i="1"/>
  <c r="HF96" i="1"/>
  <c r="HB96" i="1"/>
  <c r="GX96" i="1"/>
  <c r="GT96" i="1"/>
  <c r="GP96" i="1"/>
  <c r="GL96" i="1"/>
  <c r="GH96" i="1"/>
  <c r="GD96" i="1"/>
  <c r="HA96" i="1"/>
  <c r="GS96" i="1"/>
  <c r="GG96" i="1"/>
  <c r="GC96" i="1"/>
  <c r="HE95" i="1"/>
  <c r="HA95" i="1"/>
  <c r="GW95" i="1"/>
  <c r="GS95" i="1"/>
  <c r="GO95" i="1"/>
  <c r="GK95" i="1"/>
  <c r="GG95" i="1"/>
  <c r="GC95" i="1"/>
  <c r="HG94" i="1"/>
  <c r="HC94" i="1"/>
  <c r="GY94" i="1"/>
  <c r="GU94" i="1"/>
  <c r="GQ94" i="1"/>
  <c r="GM94" i="1"/>
  <c r="GI94" i="1"/>
  <c r="GE94" i="1"/>
  <c r="HE96" i="1"/>
  <c r="GW96" i="1"/>
  <c r="GO96" i="1"/>
  <c r="GK96" i="1"/>
  <c r="HD95" i="1"/>
  <c r="GN95" i="1"/>
  <c r="GT94" i="1"/>
  <c r="GL94" i="1"/>
  <c r="GD94" i="1"/>
  <c r="HD96" i="1"/>
  <c r="GV96" i="1"/>
  <c r="GN96" i="1"/>
  <c r="GF96" i="1"/>
  <c r="GP94" i="1"/>
  <c r="GR96" i="1"/>
  <c r="GZ95" i="1"/>
  <c r="GJ95" i="1"/>
  <c r="HF94" i="1"/>
  <c r="GS94" i="1"/>
  <c r="GK94" i="1"/>
  <c r="GC94" i="1"/>
  <c r="HC96" i="1"/>
  <c r="GU96" i="1"/>
  <c r="GM96" i="1"/>
  <c r="GE96" i="1"/>
  <c r="GB95" i="1"/>
  <c r="GX94" i="1"/>
  <c r="GG94" i="1"/>
  <c r="HG96" i="1"/>
  <c r="GY96" i="1"/>
  <c r="GI96" i="1"/>
  <c r="GV95" i="1"/>
  <c r="GF95" i="1"/>
  <c r="HB94" i="1"/>
  <c r="GH94" i="1"/>
  <c r="GZ96" i="1"/>
  <c r="GJ96" i="1"/>
  <c r="GB96" i="1"/>
  <c r="GR95" i="1"/>
  <c r="GO94" i="1"/>
  <c r="GQ96" i="1"/>
  <c r="FZ95" i="1"/>
  <c r="FV95" i="1"/>
  <c r="FR95" i="1"/>
  <c r="FN95" i="1"/>
  <c r="FJ95" i="1"/>
  <c r="FF95" i="1"/>
  <c r="FB95" i="1"/>
  <c r="EX95" i="1"/>
  <c r="FY95" i="1"/>
  <c r="FU95" i="1"/>
  <c r="FQ95" i="1"/>
  <c r="FM95" i="1"/>
  <c r="FI95" i="1"/>
  <c r="FE95" i="1"/>
  <c r="FA95" i="1"/>
  <c r="EW95" i="1"/>
  <c r="FW94" i="1"/>
  <c r="FS94" i="1"/>
  <c r="FO94" i="1"/>
  <c r="FK94" i="1"/>
  <c r="FG94" i="1"/>
  <c r="FC94" i="1"/>
  <c r="EY94" i="1"/>
  <c r="EU94" i="1"/>
  <c r="FY96" i="1"/>
  <c r="FU96" i="1"/>
  <c r="FQ96" i="1"/>
  <c r="FM96" i="1"/>
  <c r="FI96" i="1"/>
  <c r="FE96" i="1"/>
  <c r="FA96" i="1"/>
  <c r="EW96" i="1"/>
  <c r="FT96" i="1"/>
  <c r="FL96" i="1"/>
  <c r="FD96" i="1"/>
  <c r="EZ96" i="1"/>
  <c r="FX95" i="1"/>
  <c r="FT95" i="1"/>
  <c r="FP95" i="1"/>
  <c r="FL95" i="1"/>
  <c r="FH95" i="1"/>
  <c r="FD95" i="1"/>
  <c r="EZ95" i="1"/>
  <c r="EV95" i="1"/>
  <c r="FZ94" i="1"/>
  <c r="FV94" i="1"/>
  <c r="FR94" i="1"/>
  <c r="FN94" i="1"/>
  <c r="FJ94" i="1"/>
  <c r="FF94" i="1"/>
  <c r="FB94" i="1"/>
  <c r="EX94" i="1"/>
  <c r="FX96" i="1"/>
  <c r="FP96" i="1"/>
  <c r="FH96" i="1"/>
  <c r="EV96" i="1"/>
  <c r="FW95" i="1"/>
  <c r="FG95" i="1"/>
  <c r="FU94" i="1"/>
  <c r="FM94" i="1"/>
  <c r="FE94" i="1"/>
  <c r="EW94" i="1"/>
  <c r="FW96" i="1"/>
  <c r="FO96" i="1"/>
  <c r="FG96" i="1"/>
  <c r="EY96" i="1"/>
  <c r="FQ94" i="1"/>
  <c r="FA94" i="1"/>
  <c r="FS96" i="1"/>
  <c r="FC96" i="1"/>
  <c r="FP94" i="1"/>
  <c r="FZ96" i="1"/>
  <c r="FS95" i="1"/>
  <c r="FC95" i="1"/>
  <c r="FT94" i="1"/>
  <c r="FL94" i="1"/>
  <c r="FD94" i="1"/>
  <c r="EV94" i="1"/>
  <c r="FV96" i="1"/>
  <c r="FN96" i="1"/>
  <c r="FF96" i="1"/>
  <c r="EX96" i="1"/>
  <c r="EU95" i="1"/>
  <c r="EZ94" i="1"/>
  <c r="FR96" i="1"/>
  <c r="FB96" i="1"/>
  <c r="FO95" i="1"/>
  <c r="EY95" i="1"/>
  <c r="FY94" i="1"/>
  <c r="FI94" i="1"/>
  <c r="FK96" i="1"/>
  <c r="EU96" i="1"/>
  <c r="FK95" i="1"/>
  <c r="FX94" i="1"/>
  <c r="FH94" i="1"/>
  <c r="FJ96" i="1"/>
  <c r="ES95" i="1"/>
  <c r="EO95" i="1"/>
  <c r="EK95" i="1"/>
  <c r="EG95" i="1"/>
  <c r="EC95" i="1"/>
  <c r="DY95" i="1"/>
  <c r="DU95" i="1"/>
  <c r="DQ95" i="1"/>
  <c r="ER95" i="1"/>
  <c r="EN95" i="1"/>
  <c r="EJ95" i="1"/>
  <c r="EF95" i="1"/>
  <c r="EB95" i="1"/>
  <c r="DX95" i="1"/>
  <c r="DT95" i="1"/>
  <c r="DP95" i="1"/>
  <c r="EP94" i="1"/>
  <c r="EL94" i="1"/>
  <c r="EH94" i="1"/>
  <c r="ED94" i="1"/>
  <c r="DZ94" i="1"/>
  <c r="DV94" i="1"/>
  <c r="DR94" i="1"/>
  <c r="DN94" i="1"/>
  <c r="ER96" i="1"/>
  <c r="EN96" i="1"/>
  <c r="EJ96" i="1"/>
  <c r="EF96" i="1"/>
  <c r="EB96" i="1"/>
  <c r="DX96" i="1"/>
  <c r="DT96" i="1"/>
  <c r="DP96" i="1"/>
  <c r="EQ96" i="1"/>
  <c r="EI96" i="1"/>
  <c r="EA96" i="1"/>
  <c r="DS96" i="1"/>
  <c r="EQ95" i="1"/>
  <c r="EM95" i="1"/>
  <c r="EI95" i="1"/>
  <c r="EE95" i="1"/>
  <c r="EA95" i="1"/>
  <c r="DW95" i="1"/>
  <c r="DS95" i="1"/>
  <c r="DO95" i="1"/>
  <c r="ES94" i="1"/>
  <c r="EO94" i="1"/>
  <c r="EK94" i="1"/>
  <c r="EG94" i="1"/>
  <c r="EC94" i="1"/>
  <c r="DY94" i="1"/>
  <c r="DU94" i="1"/>
  <c r="DQ94" i="1"/>
  <c r="EM96" i="1"/>
  <c r="EE96" i="1"/>
  <c r="DW96" i="1"/>
  <c r="DO96" i="1"/>
  <c r="EP95" i="1"/>
  <c r="DZ95" i="1"/>
  <c r="EN94" i="1"/>
  <c r="EF94" i="1"/>
  <c r="DX94" i="1"/>
  <c r="DP94" i="1"/>
  <c r="EP96" i="1"/>
  <c r="EH96" i="1"/>
  <c r="DZ96" i="1"/>
  <c r="DR96" i="1"/>
  <c r="EB94" i="1"/>
  <c r="ED96" i="1"/>
  <c r="DN96" i="1"/>
  <c r="ES96" i="1"/>
  <c r="DU96" i="1"/>
  <c r="EL95" i="1"/>
  <c r="DV95" i="1"/>
  <c r="EM94" i="1"/>
  <c r="EE94" i="1"/>
  <c r="DW94" i="1"/>
  <c r="DO94" i="1"/>
  <c r="EO96" i="1"/>
  <c r="EG96" i="1"/>
  <c r="DY96" i="1"/>
  <c r="DQ96" i="1"/>
  <c r="ER94" i="1"/>
  <c r="DT94" i="1"/>
  <c r="EL96" i="1"/>
  <c r="EI94" i="1"/>
  <c r="DS94" i="1"/>
  <c r="EC96" i="1"/>
  <c r="EH95" i="1"/>
  <c r="DR95" i="1"/>
  <c r="EJ94" i="1"/>
  <c r="DV96" i="1"/>
  <c r="ED95" i="1"/>
  <c r="DN95" i="1"/>
  <c r="EQ94" i="1"/>
  <c r="EA94" i="1"/>
  <c r="EK96" i="1"/>
  <c r="FZ93" i="1"/>
  <c r="FV93" i="1"/>
  <c r="FR93" i="1"/>
  <c r="FN93" i="1"/>
  <c r="FJ93" i="1"/>
  <c r="FF93" i="1"/>
  <c r="FB93" i="1"/>
  <c r="EX93" i="1"/>
  <c r="FX27" i="1"/>
  <c r="FT27" i="1"/>
  <c r="FP27" i="1"/>
  <c r="FL27" i="1"/>
  <c r="FH27" i="1"/>
  <c r="FD27" i="1"/>
  <c r="EZ27" i="1"/>
  <c r="EV27" i="1"/>
  <c r="FZ97" i="1"/>
  <c r="FV97" i="1"/>
  <c r="FR97" i="1"/>
  <c r="FN97" i="1"/>
  <c r="FJ97" i="1"/>
  <c r="FF97" i="1"/>
  <c r="FB97" i="1"/>
  <c r="EX97" i="1"/>
  <c r="FY93" i="1"/>
  <c r="FU93" i="1"/>
  <c r="FQ93" i="1"/>
  <c r="FM93" i="1"/>
  <c r="FI93" i="1"/>
  <c r="FE93" i="1"/>
  <c r="FA93" i="1"/>
  <c r="EW93" i="1"/>
  <c r="FW27" i="1"/>
  <c r="FS27" i="1"/>
  <c r="FO27" i="1"/>
  <c r="FK27" i="1"/>
  <c r="FG27" i="1"/>
  <c r="FC27" i="1"/>
  <c r="EY27" i="1"/>
  <c r="EU27" i="1"/>
  <c r="FY97" i="1"/>
  <c r="FU97" i="1"/>
  <c r="FQ97" i="1"/>
  <c r="FM97" i="1"/>
  <c r="FI97" i="1"/>
  <c r="FE97" i="1"/>
  <c r="FA97" i="1"/>
  <c r="EW97" i="1"/>
  <c r="FH97" i="1"/>
  <c r="EV97" i="1"/>
  <c r="FX93" i="1"/>
  <c r="FT93" i="1"/>
  <c r="FP93" i="1"/>
  <c r="FL93" i="1"/>
  <c r="FH93" i="1"/>
  <c r="FD93" i="1"/>
  <c r="EZ93" i="1"/>
  <c r="EV93" i="1"/>
  <c r="FZ27" i="1"/>
  <c r="FV27" i="1"/>
  <c r="FR27" i="1"/>
  <c r="FN27" i="1"/>
  <c r="FJ27" i="1"/>
  <c r="FF27" i="1"/>
  <c r="FB27" i="1"/>
  <c r="EX27" i="1"/>
  <c r="FX97" i="1"/>
  <c r="FT97" i="1"/>
  <c r="FP97" i="1"/>
  <c r="FL97" i="1"/>
  <c r="FD97" i="1"/>
  <c r="EZ97" i="1"/>
  <c r="FW93" i="1"/>
  <c r="FG93" i="1"/>
  <c r="FM27" i="1"/>
  <c r="EW27" i="1"/>
  <c r="FO97" i="1"/>
  <c r="EY97" i="1"/>
  <c r="EU97" i="1"/>
  <c r="FE27" i="1"/>
  <c r="FS93" i="1"/>
  <c r="FC93" i="1"/>
  <c r="FY27" i="1"/>
  <c r="FI27" i="1"/>
  <c r="FK97" i="1"/>
  <c r="FG97" i="1"/>
  <c r="FO93" i="1"/>
  <c r="EY93" i="1"/>
  <c r="FU27" i="1"/>
  <c r="FW97" i="1"/>
  <c r="FK93" i="1"/>
  <c r="EU93" i="1"/>
  <c r="FQ27" i="1"/>
  <c r="FA27" i="1"/>
  <c r="FS97" i="1"/>
  <c r="FC97" i="1"/>
  <c r="ES93" i="1"/>
  <c r="EO93" i="1"/>
  <c r="EK93" i="1"/>
  <c r="EG93" i="1"/>
  <c r="EC93" i="1"/>
  <c r="DY93" i="1"/>
  <c r="DU93" i="1"/>
  <c r="DQ93" i="1"/>
  <c r="EQ27" i="1"/>
  <c r="EM27" i="1"/>
  <c r="EI27" i="1"/>
  <c r="EE27" i="1"/>
  <c r="EA27" i="1"/>
  <c r="DW27" i="1"/>
  <c r="DS27" i="1"/>
  <c r="DO27" i="1"/>
  <c r="ES97" i="1"/>
  <c r="EO97" i="1"/>
  <c r="EK97" i="1"/>
  <c r="EG97" i="1"/>
  <c r="EC97" i="1"/>
  <c r="DY97" i="1"/>
  <c r="DU97" i="1"/>
  <c r="DQ97" i="1"/>
  <c r="ER93" i="1"/>
  <c r="EN93" i="1"/>
  <c r="EJ93" i="1"/>
  <c r="EF93" i="1"/>
  <c r="EB93" i="1"/>
  <c r="DX93" i="1"/>
  <c r="DT93" i="1"/>
  <c r="DP93" i="1"/>
  <c r="EP27" i="1"/>
  <c r="EL27" i="1"/>
  <c r="EH27" i="1"/>
  <c r="ED27" i="1"/>
  <c r="DZ27" i="1"/>
  <c r="DV27" i="1"/>
  <c r="DR27" i="1"/>
  <c r="DN27" i="1"/>
  <c r="ER97" i="1"/>
  <c r="EN97" i="1"/>
  <c r="EJ97" i="1"/>
  <c r="EF97" i="1"/>
  <c r="EB97" i="1"/>
  <c r="DX97" i="1"/>
  <c r="DT97" i="1"/>
  <c r="DP97" i="1"/>
  <c r="EM97" i="1"/>
  <c r="EE97" i="1"/>
  <c r="DW97" i="1"/>
  <c r="DO97" i="1"/>
  <c r="EQ93" i="1"/>
  <c r="EM93" i="1"/>
  <c r="EI93" i="1"/>
  <c r="EE93" i="1"/>
  <c r="EA93" i="1"/>
  <c r="DW93" i="1"/>
  <c r="DS93" i="1"/>
  <c r="DO93" i="1"/>
  <c r="ES27" i="1"/>
  <c r="EO27" i="1"/>
  <c r="EK27" i="1"/>
  <c r="EG27" i="1"/>
  <c r="EC27" i="1"/>
  <c r="DY27" i="1"/>
  <c r="DU27" i="1"/>
  <c r="DQ27" i="1"/>
  <c r="EQ97" i="1"/>
  <c r="EI97" i="1"/>
  <c r="EA97" i="1"/>
  <c r="DS97" i="1"/>
  <c r="EP93" i="1"/>
  <c r="DZ93" i="1"/>
  <c r="EF27" i="1"/>
  <c r="DP27" i="1"/>
  <c r="EH97" i="1"/>
  <c r="DR97" i="1"/>
  <c r="ED97" i="1"/>
  <c r="EP97" i="1"/>
  <c r="EL93" i="1"/>
  <c r="DV93" i="1"/>
  <c r="ER27" i="1"/>
  <c r="EB27" i="1"/>
  <c r="DN97" i="1"/>
  <c r="DX27" i="1"/>
  <c r="EH93" i="1"/>
  <c r="DR93" i="1"/>
  <c r="EN27" i="1"/>
  <c r="ED93" i="1"/>
  <c r="DN93" i="1"/>
  <c r="EJ27" i="1"/>
  <c r="DT27" i="1"/>
  <c r="EL97" i="1"/>
  <c r="DV97" i="1"/>
  <c r="DZ97" i="1"/>
  <c r="HG93" i="1"/>
  <c r="HC93" i="1"/>
  <c r="GY93" i="1"/>
  <c r="GU93" i="1"/>
  <c r="GQ93" i="1"/>
  <c r="GM93" i="1"/>
  <c r="GI93" i="1"/>
  <c r="GE93" i="1"/>
  <c r="HE27" i="1"/>
  <c r="HA27" i="1"/>
  <c r="GW27" i="1"/>
  <c r="GS27" i="1"/>
  <c r="GO27" i="1"/>
  <c r="GK27" i="1"/>
  <c r="GG27" i="1"/>
  <c r="GC27" i="1"/>
  <c r="HG97" i="1"/>
  <c r="HC97" i="1"/>
  <c r="GY97" i="1"/>
  <c r="GU97" i="1"/>
  <c r="GQ97" i="1"/>
  <c r="GM97" i="1"/>
  <c r="GI97" i="1"/>
  <c r="GE97" i="1"/>
  <c r="HF93" i="1"/>
  <c r="HB93" i="1"/>
  <c r="GX93" i="1"/>
  <c r="GT93" i="1"/>
  <c r="GP93" i="1"/>
  <c r="GL93" i="1"/>
  <c r="GH93" i="1"/>
  <c r="GD93" i="1"/>
  <c r="HD27" i="1"/>
  <c r="GZ27" i="1"/>
  <c r="GV27" i="1"/>
  <c r="GR27" i="1"/>
  <c r="GN27" i="1"/>
  <c r="GJ27" i="1"/>
  <c r="GF27" i="1"/>
  <c r="GB27" i="1"/>
  <c r="HF97" i="1"/>
  <c r="HB97" i="1"/>
  <c r="GX97" i="1"/>
  <c r="GT97" i="1"/>
  <c r="GP97" i="1"/>
  <c r="GL97" i="1"/>
  <c r="GH97" i="1"/>
  <c r="GD97" i="1"/>
  <c r="HD93" i="1"/>
  <c r="GZ93" i="1"/>
  <c r="GV93" i="1"/>
  <c r="GR93" i="1"/>
  <c r="GN93" i="1"/>
  <c r="GF93" i="1"/>
  <c r="HE93" i="1"/>
  <c r="HA93" i="1"/>
  <c r="GW93" i="1"/>
  <c r="GS93" i="1"/>
  <c r="GO93" i="1"/>
  <c r="GK93" i="1"/>
  <c r="GG93" i="1"/>
  <c r="GC93" i="1"/>
  <c r="HG27" i="1"/>
  <c r="HC27" i="1"/>
  <c r="GY27" i="1"/>
  <c r="GU27" i="1"/>
  <c r="GQ27" i="1"/>
  <c r="GM27" i="1"/>
  <c r="GI27" i="1"/>
  <c r="GE27" i="1"/>
  <c r="HE97" i="1"/>
  <c r="HA97" i="1"/>
  <c r="GW97" i="1"/>
  <c r="GS97" i="1"/>
  <c r="GO97" i="1"/>
  <c r="GK97" i="1"/>
  <c r="GG97" i="1"/>
  <c r="GC97" i="1"/>
  <c r="GJ93" i="1"/>
  <c r="GB93" i="1"/>
  <c r="GT27" i="1"/>
  <c r="GD27" i="1"/>
  <c r="GV97" i="1"/>
  <c r="GF97" i="1"/>
  <c r="GR97" i="1"/>
  <c r="GB97" i="1"/>
  <c r="HB27" i="1"/>
  <c r="HD97" i="1"/>
  <c r="HF27" i="1"/>
  <c r="GP27" i="1"/>
  <c r="GL27" i="1"/>
  <c r="GX27" i="1"/>
  <c r="GH27" i="1"/>
  <c r="GZ97" i="1"/>
  <c r="GJ97" i="1"/>
  <c r="GN97" i="1"/>
  <c r="EU5" i="1"/>
  <c r="EY5" i="1"/>
  <c r="FC5" i="1"/>
  <c r="FG5" i="1"/>
  <c r="FK5" i="1"/>
  <c r="FO5" i="1"/>
  <c r="FS5" i="1"/>
  <c r="FW5" i="1"/>
  <c r="FA5" i="1"/>
  <c r="FI5" i="1"/>
  <c r="FQ5" i="1"/>
  <c r="FY5" i="1"/>
  <c r="EX5" i="1"/>
  <c r="FB5" i="1"/>
  <c r="FJ5" i="1"/>
  <c r="FR5" i="1"/>
  <c r="FV5" i="1"/>
  <c r="EV5" i="1"/>
  <c r="EZ5" i="1"/>
  <c r="FD5" i="1"/>
  <c r="FH5" i="1"/>
  <c r="FL5" i="1"/>
  <c r="FP5" i="1"/>
  <c r="FT5" i="1"/>
  <c r="FX5" i="1"/>
  <c r="EW5" i="1"/>
  <c r="FE5" i="1"/>
  <c r="FM5" i="1"/>
  <c r="FU5" i="1"/>
  <c r="FF5" i="1"/>
  <c r="FN5" i="1"/>
  <c r="FZ5" i="1"/>
  <c r="GE5" i="1"/>
  <c r="GI5" i="1"/>
  <c r="GM5" i="1"/>
  <c r="GQ5" i="1"/>
  <c r="GU5" i="1"/>
  <c r="GY5" i="1"/>
  <c r="HC5" i="1"/>
  <c r="HG5" i="1"/>
  <c r="GG5" i="1"/>
  <c r="GO5" i="1"/>
  <c r="GW5" i="1"/>
  <c r="HE5" i="1"/>
  <c r="GD5" i="1"/>
  <c r="GL5" i="1"/>
  <c r="GT5" i="1"/>
  <c r="HB5" i="1"/>
  <c r="GB5" i="1"/>
  <c r="GF5" i="1"/>
  <c r="GJ5" i="1"/>
  <c r="GN5" i="1"/>
  <c r="GR5" i="1"/>
  <c r="GV5" i="1"/>
  <c r="GZ5" i="1"/>
  <c r="HD5" i="1"/>
  <c r="GC5" i="1"/>
  <c r="GK5" i="1"/>
  <c r="GS5" i="1"/>
  <c r="HA5" i="1"/>
  <c r="GH5" i="1"/>
  <c r="GP5" i="1"/>
  <c r="GX5" i="1"/>
  <c r="HF5" i="1"/>
  <c r="DO5" i="1"/>
  <c r="DS5" i="1"/>
  <c r="DW5" i="1"/>
  <c r="EA5" i="1"/>
  <c r="EE5" i="1"/>
  <c r="EI5" i="1"/>
  <c r="EM5" i="1"/>
  <c r="EQ5" i="1"/>
  <c r="DQ5" i="1"/>
  <c r="DY5" i="1"/>
  <c r="EG5" i="1"/>
  <c r="EK5" i="1"/>
  <c r="ES5" i="1"/>
  <c r="DZ5" i="1"/>
  <c r="EP5" i="1"/>
  <c r="DP5" i="1"/>
  <c r="DT5" i="1"/>
  <c r="DX5" i="1"/>
  <c r="EB5" i="1"/>
  <c r="EF5" i="1"/>
  <c r="EJ5" i="1"/>
  <c r="EN5" i="1"/>
  <c r="ER5" i="1"/>
  <c r="DU5" i="1"/>
  <c r="EC5" i="1"/>
  <c r="EO5" i="1"/>
  <c r="DN5" i="1"/>
  <c r="DR5" i="1"/>
  <c r="DV5" i="1"/>
  <c r="ED5" i="1"/>
  <c r="EH5" i="1"/>
  <c r="EL5" i="1"/>
  <c r="HG132" i="1"/>
  <c r="HG128" i="1"/>
  <c r="HG125" i="1"/>
  <c r="HG121" i="1"/>
  <c r="HG117" i="1"/>
  <c r="HG140" i="1"/>
  <c r="HG136" i="1"/>
  <c r="HG79" i="1"/>
  <c r="HG89" i="1"/>
  <c r="HG90" i="1"/>
  <c r="HG86" i="1"/>
  <c r="HF132" i="1"/>
  <c r="HF128" i="1"/>
  <c r="HF125" i="1"/>
  <c r="HF121" i="1"/>
  <c r="HF117" i="1"/>
  <c r="HF140" i="1"/>
  <c r="HF136" i="1"/>
  <c r="HF79" i="1"/>
  <c r="HF89" i="1"/>
  <c r="HF90" i="1"/>
  <c r="HG131" i="1"/>
  <c r="HG124" i="1"/>
  <c r="HG30" i="1"/>
  <c r="HG135" i="1"/>
  <c r="HG139" i="1"/>
  <c r="HG78" i="1"/>
  <c r="HF131" i="1"/>
  <c r="HF124" i="1"/>
  <c r="HF30" i="1"/>
  <c r="HF135" i="1"/>
  <c r="HF139" i="1"/>
  <c r="HF78" i="1"/>
  <c r="HG130" i="1"/>
  <c r="HG127" i="1"/>
  <c r="HG123" i="1"/>
  <c r="HG119" i="1"/>
  <c r="HG29" i="1"/>
  <c r="HG137" i="1"/>
  <c r="HG138" i="1"/>
  <c r="HG77" i="1"/>
  <c r="HG110" i="1"/>
  <c r="HG142" i="1"/>
  <c r="HG141" i="1"/>
  <c r="HG116" i="1"/>
  <c r="HF130" i="1"/>
  <c r="HF127" i="1"/>
  <c r="HF123" i="1"/>
  <c r="HF119" i="1"/>
  <c r="HF29" i="1"/>
  <c r="HF137" i="1"/>
  <c r="HF138" i="1"/>
  <c r="HF77" i="1"/>
  <c r="HG126" i="1"/>
  <c r="HG143" i="1"/>
  <c r="HF129" i="1"/>
  <c r="HF28" i="1"/>
  <c r="HF133" i="1"/>
  <c r="HF91" i="1"/>
  <c r="HF86" i="1"/>
  <c r="HE132" i="1"/>
  <c r="HE128" i="1"/>
  <c r="HE125" i="1"/>
  <c r="HE121" i="1"/>
  <c r="HE117" i="1"/>
  <c r="HE140" i="1"/>
  <c r="HE136" i="1"/>
  <c r="HE79" i="1"/>
  <c r="HE89" i="1"/>
  <c r="HE90" i="1"/>
  <c r="HG122" i="1"/>
  <c r="HG145" i="1"/>
  <c r="HF126" i="1"/>
  <c r="HF143" i="1"/>
  <c r="HE131" i="1"/>
  <c r="HE124" i="1"/>
  <c r="HE30" i="1"/>
  <c r="HE135" i="1"/>
  <c r="HE139" i="1"/>
  <c r="HE78" i="1"/>
  <c r="HG129" i="1"/>
  <c r="HG133" i="1"/>
  <c r="HF145" i="1"/>
  <c r="HE126" i="1"/>
  <c r="HE118" i="1"/>
  <c r="HE80" i="1"/>
  <c r="HE143" i="1"/>
  <c r="HD131" i="1"/>
  <c r="HD124" i="1"/>
  <c r="HG28" i="1"/>
  <c r="HG91" i="1"/>
  <c r="HF118" i="1"/>
  <c r="HF80" i="1"/>
  <c r="HF144" i="1"/>
  <c r="HF87" i="1"/>
  <c r="HE129" i="1"/>
  <c r="HE122" i="1"/>
  <c r="HE28" i="1"/>
  <c r="HE133" i="1"/>
  <c r="HE91" i="1"/>
  <c r="HE145" i="1"/>
  <c r="HE144" i="1"/>
  <c r="HE87" i="1"/>
  <c r="HD129" i="1"/>
  <c r="HD126" i="1"/>
  <c r="HD122" i="1"/>
  <c r="HD118" i="1"/>
  <c r="HD28" i="1"/>
  <c r="HD133" i="1"/>
  <c r="HD80" i="1"/>
  <c r="HD91" i="1"/>
  <c r="HD143" i="1"/>
  <c r="HG118" i="1"/>
  <c r="HG144" i="1"/>
  <c r="HF142" i="1"/>
  <c r="HF141" i="1"/>
  <c r="HE123" i="1"/>
  <c r="HE138" i="1"/>
  <c r="HE116" i="1"/>
  <c r="HD127" i="1"/>
  <c r="HD29" i="1"/>
  <c r="HD77" i="1"/>
  <c r="HD90" i="1"/>
  <c r="HD110" i="1"/>
  <c r="HD142" i="1"/>
  <c r="HD141" i="1"/>
  <c r="HD116" i="1"/>
  <c r="HC130" i="1"/>
  <c r="HC127" i="1"/>
  <c r="HC123" i="1"/>
  <c r="HC119" i="1"/>
  <c r="HC29" i="1"/>
  <c r="HC137" i="1"/>
  <c r="HC138" i="1"/>
  <c r="HC77" i="1"/>
  <c r="HC110" i="1"/>
  <c r="HC142" i="1"/>
  <c r="HC141" i="1"/>
  <c r="HC116" i="1"/>
  <c r="HB130" i="1"/>
  <c r="HB127" i="1"/>
  <c r="HB123" i="1"/>
  <c r="HB119" i="1"/>
  <c r="HB29" i="1"/>
  <c r="HB137" i="1"/>
  <c r="HB138" i="1"/>
  <c r="HB77" i="1"/>
  <c r="HG87" i="1"/>
  <c r="HF116" i="1"/>
  <c r="HE119" i="1"/>
  <c r="HD132" i="1"/>
  <c r="HD125" i="1"/>
  <c r="HD119" i="1"/>
  <c r="HD140" i="1"/>
  <c r="HD139" i="1"/>
  <c r="HD89" i="1"/>
  <c r="HD145" i="1"/>
  <c r="HD144" i="1"/>
  <c r="HD87" i="1"/>
  <c r="HC129" i="1"/>
  <c r="HC126" i="1"/>
  <c r="HC122" i="1"/>
  <c r="HC118" i="1"/>
  <c r="HC28" i="1"/>
  <c r="HC133" i="1"/>
  <c r="HC80" i="1"/>
  <c r="HC91" i="1"/>
  <c r="HC143" i="1"/>
  <c r="HC145" i="1"/>
  <c r="HC144" i="1"/>
  <c r="HC87" i="1"/>
  <c r="HB129" i="1"/>
  <c r="HB126" i="1"/>
  <c r="HB122" i="1"/>
  <c r="HB118" i="1"/>
  <c r="HB28" i="1"/>
  <c r="HG80" i="1"/>
  <c r="HF122" i="1"/>
  <c r="HF110" i="1"/>
  <c r="HE130" i="1"/>
  <c r="HE29" i="1"/>
  <c r="HE77" i="1"/>
  <c r="HE110" i="1"/>
  <c r="HE142" i="1"/>
  <c r="HE141" i="1"/>
  <c r="HD130" i="1"/>
  <c r="HD123" i="1"/>
  <c r="HD117" i="1"/>
  <c r="HD135" i="1"/>
  <c r="HD138" i="1"/>
  <c r="HD79" i="1"/>
  <c r="HD86" i="1"/>
  <c r="HC132" i="1"/>
  <c r="HC128" i="1"/>
  <c r="HC125" i="1"/>
  <c r="HC121" i="1"/>
  <c r="HC117" i="1"/>
  <c r="HC140" i="1"/>
  <c r="HC136" i="1"/>
  <c r="HC79" i="1"/>
  <c r="HC89" i="1"/>
  <c r="HC90" i="1"/>
  <c r="HC86" i="1"/>
  <c r="HB132" i="1"/>
  <c r="HB128" i="1"/>
  <c r="HB125" i="1"/>
  <c r="HB121" i="1"/>
  <c r="HB117" i="1"/>
  <c r="HB140" i="1"/>
  <c r="HB136" i="1"/>
  <c r="HB79" i="1"/>
  <c r="HB89" i="1"/>
  <c r="HB90" i="1"/>
  <c r="HE127" i="1"/>
  <c r="HD128" i="1"/>
  <c r="HD136" i="1"/>
  <c r="HD78" i="1"/>
  <c r="HC135" i="1"/>
  <c r="HB131" i="1"/>
  <c r="HB30" i="1"/>
  <c r="HB135" i="1"/>
  <c r="HA131" i="1"/>
  <c r="HA124" i="1"/>
  <c r="HA30" i="1"/>
  <c r="HA135" i="1"/>
  <c r="HA139" i="1"/>
  <c r="HA78" i="1"/>
  <c r="GZ131" i="1"/>
  <c r="GZ124" i="1"/>
  <c r="GZ30" i="1"/>
  <c r="GZ135" i="1"/>
  <c r="GZ139" i="1"/>
  <c r="GZ78" i="1"/>
  <c r="GY131" i="1"/>
  <c r="GY124" i="1"/>
  <c r="GY30" i="1"/>
  <c r="GY135" i="1"/>
  <c r="GY139" i="1"/>
  <c r="GY78" i="1"/>
  <c r="HD121" i="1"/>
  <c r="HC124" i="1"/>
  <c r="HC139" i="1"/>
  <c r="HB80" i="1"/>
  <c r="HB143" i="1"/>
  <c r="HB110" i="1"/>
  <c r="HB142" i="1"/>
  <c r="HB141" i="1"/>
  <c r="HB116" i="1"/>
  <c r="HA130" i="1"/>
  <c r="HA127" i="1"/>
  <c r="HA123" i="1"/>
  <c r="HA119" i="1"/>
  <c r="HA29" i="1"/>
  <c r="HA137" i="1"/>
  <c r="HA138" i="1"/>
  <c r="HA77" i="1"/>
  <c r="HA110" i="1"/>
  <c r="HA142" i="1"/>
  <c r="HA141" i="1"/>
  <c r="HA116" i="1"/>
  <c r="GZ130" i="1"/>
  <c r="GZ127" i="1"/>
  <c r="GZ123" i="1"/>
  <c r="GZ119" i="1"/>
  <c r="GZ29" i="1"/>
  <c r="GZ137" i="1"/>
  <c r="GZ138" i="1"/>
  <c r="GZ77" i="1"/>
  <c r="HD30" i="1"/>
  <c r="HB139" i="1"/>
  <c r="HC131" i="1"/>
  <c r="HE137" i="1"/>
  <c r="HD137" i="1"/>
  <c r="HB124" i="1"/>
  <c r="HB78" i="1"/>
  <c r="HB145" i="1"/>
  <c r="HA126" i="1"/>
  <c r="HA118" i="1"/>
  <c r="HA80" i="1"/>
  <c r="HA143" i="1"/>
  <c r="HA144" i="1"/>
  <c r="HA87" i="1"/>
  <c r="GZ129" i="1"/>
  <c r="GZ122" i="1"/>
  <c r="GZ28" i="1"/>
  <c r="GZ133" i="1"/>
  <c r="GZ91" i="1"/>
  <c r="GZ142" i="1"/>
  <c r="GZ141" i="1"/>
  <c r="GY128" i="1"/>
  <c r="GY123" i="1"/>
  <c r="GY118" i="1"/>
  <c r="GY140" i="1"/>
  <c r="GY138" i="1"/>
  <c r="GY80" i="1"/>
  <c r="GY89" i="1"/>
  <c r="GY145" i="1"/>
  <c r="GY144" i="1"/>
  <c r="GY87" i="1"/>
  <c r="GX129" i="1"/>
  <c r="GX126" i="1"/>
  <c r="GX122" i="1"/>
  <c r="GX118" i="1"/>
  <c r="GX28" i="1"/>
  <c r="GX133" i="1"/>
  <c r="GX80" i="1"/>
  <c r="GX91" i="1"/>
  <c r="GX143" i="1"/>
  <c r="HA129" i="1"/>
  <c r="HA121" i="1"/>
  <c r="HA133" i="1"/>
  <c r="HA90" i="1"/>
  <c r="GZ125" i="1"/>
  <c r="GZ140" i="1"/>
  <c r="GZ89" i="1"/>
  <c r="GZ116" i="1"/>
  <c r="GY127" i="1"/>
  <c r="GY121" i="1"/>
  <c r="GY28" i="1"/>
  <c r="GY79" i="1"/>
  <c r="GY143" i="1"/>
  <c r="GY116" i="1"/>
  <c r="GX128" i="1"/>
  <c r="GX124" i="1"/>
  <c r="GX119" i="1"/>
  <c r="GX140" i="1"/>
  <c r="GX139" i="1"/>
  <c r="GX89" i="1"/>
  <c r="GW131" i="1"/>
  <c r="GW124" i="1"/>
  <c r="GW30" i="1"/>
  <c r="GW135" i="1"/>
  <c r="GW139" i="1"/>
  <c r="GW78" i="1"/>
  <c r="GV131" i="1"/>
  <c r="GV124" i="1"/>
  <c r="GV30" i="1"/>
  <c r="GV135" i="1"/>
  <c r="GV139" i="1"/>
  <c r="GV78" i="1"/>
  <c r="GU131" i="1"/>
  <c r="GU124" i="1"/>
  <c r="GU30" i="1"/>
  <c r="GU135" i="1"/>
  <c r="GU139" i="1"/>
  <c r="GU78" i="1"/>
  <c r="GT131" i="1"/>
  <c r="GT124" i="1"/>
  <c r="GT30" i="1"/>
  <c r="GT135" i="1"/>
  <c r="GT139" i="1"/>
  <c r="GT78" i="1"/>
  <c r="HB87" i="1"/>
  <c r="HA128" i="1"/>
  <c r="HA117" i="1"/>
  <c r="HA79" i="1"/>
  <c r="HA145" i="1"/>
  <c r="GZ132" i="1"/>
  <c r="GZ121" i="1"/>
  <c r="GZ143" i="1"/>
  <c r="GZ144" i="1"/>
  <c r="GY132" i="1"/>
  <c r="GY126" i="1"/>
  <c r="GY119" i="1"/>
  <c r="GY136" i="1"/>
  <c r="GY133" i="1"/>
  <c r="GY77" i="1"/>
  <c r="GY90" i="1"/>
  <c r="GY142" i="1"/>
  <c r="GY141" i="1"/>
  <c r="GX132" i="1"/>
  <c r="GX123" i="1"/>
  <c r="GX117" i="1"/>
  <c r="GX135" i="1"/>
  <c r="GX138" i="1"/>
  <c r="GX79" i="1"/>
  <c r="GX110" i="1"/>
  <c r="GX142" i="1"/>
  <c r="GX141" i="1"/>
  <c r="GX116" i="1"/>
  <c r="GW130" i="1"/>
  <c r="GW127" i="1"/>
  <c r="GW123" i="1"/>
  <c r="GW119" i="1"/>
  <c r="GW29" i="1"/>
  <c r="GW137" i="1"/>
  <c r="GW138" i="1"/>
  <c r="GW77" i="1"/>
  <c r="GW110" i="1"/>
  <c r="GW142" i="1"/>
  <c r="GW141" i="1"/>
  <c r="GW116" i="1"/>
  <c r="GV130" i="1"/>
  <c r="GV127" i="1"/>
  <c r="GV123" i="1"/>
  <c r="GV119" i="1"/>
  <c r="GV29" i="1"/>
  <c r="GV137" i="1"/>
  <c r="GV138" i="1"/>
  <c r="GV77" i="1"/>
  <c r="GV110" i="1"/>
  <c r="GV142" i="1"/>
  <c r="GV141" i="1"/>
  <c r="GV116" i="1"/>
  <c r="GU130" i="1"/>
  <c r="GU127" i="1"/>
  <c r="GU123" i="1"/>
  <c r="GU119" i="1"/>
  <c r="GU29" i="1"/>
  <c r="GU137" i="1"/>
  <c r="GU138" i="1"/>
  <c r="GU77" i="1"/>
  <c r="GU110" i="1"/>
  <c r="GU142" i="1"/>
  <c r="GU141" i="1"/>
  <c r="GU116" i="1"/>
  <c r="GT130" i="1"/>
  <c r="GT127" i="1"/>
  <c r="GT123" i="1"/>
  <c r="GT119" i="1"/>
  <c r="GT29" i="1"/>
  <c r="GT137" i="1"/>
  <c r="GT138" i="1"/>
  <c r="GT77" i="1"/>
  <c r="HC30" i="1"/>
  <c r="HB133" i="1"/>
  <c r="HB86" i="1"/>
  <c r="HA125" i="1"/>
  <c r="HA28" i="1"/>
  <c r="HA136" i="1"/>
  <c r="HA91" i="1"/>
  <c r="GZ128" i="1"/>
  <c r="GZ118" i="1"/>
  <c r="GZ80" i="1"/>
  <c r="GZ90" i="1"/>
  <c r="GZ110" i="1"/>
  <c r="GZ145" i="1"/>
  <c r="GZ87" i="1"/>
  <c r="GY130" i="1"/>
  <c r="GY125" i="1"/>
  <c r="GY117" i="1"/>
  <c r="GY137" i="1"/>
  <c r="GY91" i="1"/>
  <c r="GY86" i="1"/>
  <c r="GX131" i="1"/>
  <c r="GX127" i="1"/>
  <c r="GX121" i="1"/>
  <c r="GX30" i="1"/>
  <c r="GX136" i="1"/>
  <c r="GX137" i="1"/>
  <c r="GX78" i="1"/>
  <c r="GX145" i="1"/>
  <c r="GX144" i="1"/>
  <c r="GX87" i="1"/>
  <c r="GW129" i="1"/>
  <c r="GW126" i="1"/>
  <c r="GW122" i="1"/>
  <c r="GW118" i="1"/>
  <c r="GW28" i="1"/>
  <c r="GW133" i="1"/>
  <c r="GW80" i="1"/>
  <c r="GW91" i="1"/>
  <c r="GW143" i="1"/>
  <c r="GW145" i="1"/>
  <c r="GW144" i="1"/>
  <c r="GW87" i="1"/>
  <c r="GV129" i="1"/>
  <c r="GV126" i="1"/>
  <c r="GV122" i="1"/>
  <c r="GV118" i="1"/>
  <c r="GV28" i="1"/>
  <c r="GV133" i="1"/>
  <c r="GV80" i="1"/>
  <c r="GV91" i="1"/>
  <c r="GV143" i="1"/>
  <c r="GV145" i="1"/>
  <c r="GV144" i="1"/>
  <c r="GV87" i="1"/>
  <c r="GU129" i="1"/>
  <c r="GU126" i="1"/>
  <c r="GU122" i="1"/>
  <c r="GU118" i="1"/>
  <c r="GU28" i="1"/>
  <c r="GU133" i="1"/>
  <c r="GU80" i="1"/>
  <c r="GU91" i="1"/>
  <c r="GU143" i="1"/>
  <c r="GU145" i="1"/>
  <c r="GU144" i="1"/>
  <c r="GU87" i="1"/>
  <c r="GT129" i="1"/>
  <c r="GT126" i="1"/>
  <c r="GT122" i="1"/>
  <c r="GT118" i="1"/>
  <c r="GT28" i="1"/>
  <c r="GT133" i="1"/>
  <c r="GT80" i="1"/>
  <c r="GT91" i="1"/>
  <c r="GT143" i="1"/>
  <c r="HE86" i="1"/>
  <c r="HB91" i="1"/>
  <c r="HA132" i="1"/>
  <c r="GZ136" i="1"/>
  <c r="GY122" i="1"/>
  <c r="GX90" i="1"/>
  <c r="GW125" i="1"/>
  <c r="GW90" i="1"/>
  <c r="GV128" i="1"/>
  <c r="GV140" i="1"/>
  <c r="GV89" i="1"/>
  <c r="GU132" i="1"/>
  <c r="GU117" i="1"/>
  <c r="GU79" i="1"/>
  <c r="GU86" i="1"/>
  <c r="GT121" i="1"/>
  <c r="GT136" i="1"/>
  <c r="GT90" i="1"/>
  <c r="GT110" i="1"/>
  <c r="GT142" i="1"/>
  <c r="GT141" i="1"/>
  <c r="GT116" i="1"/>
  <c r="GS130" i="1"/>
  <c r="GS127" i="1"/>
  <c r="GS123" i="1"/>
  <c r="GS119" i="1"/>
  <c r="GS29" i="1"/>
  <c r="GS137" i="1"/>
  <c r="GS138" i="1"/>
  <c r="GS77" i="1"/>
  <c r="GS110" i="1"/>
  <c r="GS142" i="1"/>
  <c r="GS141" i="1"/>
  <c r="GS116" i="1"/>
  <c r="GR130" i="1"/>
  <c r="GR127" i="1"/>
  <c r="GR123" i="1"/>
  <c r="GR119" i="1"/>
  <c r="GR29" i="1"/>
  <c r="GR137" i="1"/>
  <c r="GR138" i="1"/>
  <c r="GR77" i="1"/>
  <c r="GR110" i="1"/>
  <c r="GR142" i="1"/>
  <c r="GR141" i="1"/>
  <c r="GR116" i="1"/>
  <c r="GQ130" i="1"/>
  <c r="GQ127" i="1"/>
  <c r="GQ123" i="1"/>
  <c r="GQ119" i="1"/>
  <c r="GQ29" i="1"/>
  <c r="GQ137" i="1"/>
  <c r="GQ138" i="1"/>
  <c r="GQ77" i="1"/>
  <c r="HA122" i="1"/>
  <c r="HA89" i="1"/>
  <c r="HA86" i="1"/>
  <c r="GY29" i="1"/>
  <c r="GX29" i="1"/>
  <c r="GX86" i="1"/>
  <c r="GW121" i="1"/>
  <c r="GW136" i="1"/>
  <c r="GV125" i="1"/>
  <c r="GV90" i="1"/>
  <c r="GU128" i="1"/>
  <c r="GU140" i="1"/>
  <c r="GU89" i="1"/>
  <c r="GT132" i="1"/>
  <c r="GT117" i="1"/>
  <c r="GT79" i="1"/>
  <c r="GT145" i="1"/>
  <c r="GT144" i="1"/>
  <c r="GT87" i="1"/>
  <c r="GS129" i="1"/>
  <c r="GS126" i="1"/>
  <c r="GS122" i="1"/>
  <c r="GS118" i="1"/>
  <c r="GS28" i="1"/>
  <c r="GS133" i="1"/>
  <c r="GS80" i="1"/>
  <c r="GS91" i="1"/>
  <c r="GS143" i="1"/>
  <c r="GS145" i="1"/>
  <c r="GS144" i="1"/>
  <c r="GS87" i="1"/>
  <c r="GR129" i="1"/>
  <c r="GR126" i="1"/>
  <c r="GR122" i="1"/>
  <c r="GR118" i="1"/>
  <c r="GR28" i="1"/>
  <c r="GR133" i="1"/>
  <c r="GR80" i="1"/>
  <c r="GR91" i="1"/>
  <c r="GR143" i="1"/>
  <c r="GR145" i="1"/>
  <c r="GR144" i="1"/>
  <c r="GR87" i="1"/>
  <c r="GQ129" i="1"/>
  <c r="GQ126" i="1"/>
  <c r="GQ122" i="1"/>
  <c r="GQ118" i="1"/>
  <c r="GQ28" i="1"/>
  <c r="GQ133" i="1"/>
  <c r="GQ80" i="1"/>
  <c r="GQ91" i="1"/>
  <c r="GQ143" i="1"/>
  <c r="HC78" i="1"/>
  <c r="HB144" i="1"/>
  <c r="HA140" i="1"/>
  <c r="GZ126" i="1"/>
  <c r="GZ79" i="1"/>
  <c r="GZ86" i="1"/>
  <c r="GY110" i="1"/>
  <c r="GX130" i="1"/>
  <c r="GW132" i="1"/>
  <c r="GW117" i="1"/>
  <c r="GW79" i="1"/>
  <c r="GW86" i="1"/>
  <c r="GV121" i="1"/>
  <c r="GV136" i="1"/>
  <c r="GU125" i="1"/>
  <c r="GU90" i="1"/>
  <c r="GT128" i="1"/>
  <c r="GT140" i="1"/>
  <c r="GT89" i="1"/>
  <c r="GT86" i="1"/>
  <c r="GS132" i="1"/>
  <c r="GS128" i="1"/>
  <c r="GS125" i="1"/>
  <c r="GS121" i="1"/>
  <c r="GS117" i="1"/>
  <c r="GS140" i="1"/>
  <c r="GS136" i="1"/>
  <c r="GS79" i="1"/>
  <c r="GS89" i="1"/>
  <c r="GS90" i="1"/>
  <c r="GS86" i="1"/>
  <c r="GR132" i="1"/>
  <c r="GR128" i="1"/>
  <c r="GR125" i="1"/>
  <c r="GR121" i="1"/>
  <c r="GR117" i="1"/>
  <c r="GR140" i="1"/>
  <c r="GR136" i="1"/>
  <c r="GR79" i="1"/>
  <c r="GR89" i="1"/>
  <c r="GR90" i="1"/>
  <c r="GR86" i="1"/>
  <c r="GQ132" i="1"/>
  <c r="GQ128" i="1"/>
  <c r="GQ125" i="1"/>
  <c r="GQ121" i="1"/>
  <c r="GQ117" i="1"/>
  <c r="GQ140" i="1"/>
  <c r="GQ136" i="1"/>
  <c r="GQ79" i="1"/>
  <c r="GQ89" i="1"/>
  <c r="GQ90" i="1"/>
  <c r="GZ117" i="1"/>
  <c r="GY129" i="1"/>
  <c r="GX125" i="1"/>
  <c r="GX77" i="1"/>
  <c r="GW128" i="1"/>
  <c r="GW140" i="1"/>
  <c r="GW89" i="1"/>
  <c r="GV132" i="1"/>
  <c r="GV117" i="1"/>
  <c r="GV79" i="1"/>
  <c r="GV86" i="1"/>
  <c r="GU121" i="1"/>
  <c r="GU136" i="1"/>
  <c r="GT125" i="1"/>
  <c r="GS135" i="1"/>
  <c r="GR131" i="1"/>
  <c r="GR30" i="1"/>
  <c r="GR78" i="1"/>
  <c r="GQ145" i="1"/>
  <c r="GQ144" i="1"/>
  <c r="GS124" i="1"/>
  <c r="GS139" i="1"/>
  <c r="GR135" i="1"/>
  <c r="GQ131" i="1"/>
  <c r="GQ30" i="1"/>
  <c r="GQ78" i="1"/>
  <c r="GQ86" i="1"/>
  <c r="GP132" i="1"/>
  <c r="GP128" i="1"/>
  <c r="GP125" i="1"/>
  <c r="GP121" i="1"/>
  <c r="GP117" i="1"/>
  <c r="GP140" i="1"/>
  <c r="GP136" i="1"/>
  <c r="GP79" i="1"/>
  <c r="GP89" i="1"/>
  <c r="GP90" i="1"/>
  <c r="GP86" i="1"/>
  <c r="GO132" i="1"/>
  <c r="GO128" i="1"/>
  <c r="GO125" i="1"/>
  <c r="GO121" i="1"/>
  <c r="GO117" i="1"/>
  <c r="GO140" i="1"/>
  <c r="GO136" i="1"/>
  <c r="GO79" i="1"/>
  <c r="GO89" i="1"/>
  <c r="GO90" i="1"/>
  <c r="GR124" i="1"/>
  <c r="GR139" i="1"/>
  <c r="GQ135" i="1"/>
  <c r="GS131" i="1"/>
  <c r="GS30" i="1"/>
  <c r="GS78" i="1"/>
  <c r="GQ124" i="1"/>
  <c r="GQ139" i="1"/>
  <c r="GQ110" i="1"/>
  <c r="GQ142" i="1"/>
  <c r="GQ141" i="1"/>
  <c r="GQ116" i="1"/>
  <c r="GP130" i="1"/>
  <c r="GP127" i="1"/>
  <c r="GP123" i="1"/>
  <c r="GP119" i="1"/>
  <c r="GP29" i="1"/>
  <c r="GP137" i="1"/>
  <c r="GP138" i="1"/>
  <c r="GP77" i="1"/>
  <c r="GP110" i="1"/>
  <c r="GP142" i="1"/>
  <c r="GP141" i="1"/>
  <c r="GP116" i="1"/>
  <c r="GO130" i="1"/>
  <c r="GO127" i="1"/>
  <c r="GO123" i="1"/>
  <c r="GO119" i="1"/>
  <c r="GO29" i="1"/>
  <c r="GO137" i="1"/>
  <c r="GO138" i="1"/>
  <c r="GO77" i="1"/>
  <c r="GP135" i="1"/>
  <c r="GO131" i="1"/>
  <c r="GO124" i="1"/>
  <c r="GO30" i="1"/>
  <c r="GO139" i="1"/>
  <c r="GO78" i="1"/>
  <c r="GO145" i="1"/>
  <c r="GO144" i="1"/>
  <c r="GO87" i="1"/>
  <c r="GN129" i="1"/>
  <c r="GN126" i="1"/>
  <c r="GN122" i="1"/>
  <c r="GN118" i="1"/>
  <c r="GN28" i="1"/>
  <c r="GN133" i="1"/>
  <c r="GN80" i="1"/>
  <c r="GN91" i="1"/>
  <c r="GN143" i="1"/>
  <c r="GN145" i="1"/>
  <c r="GN144" i="1"/>
  <c r="GN87" i="1"/>
  <c r="GM129" i="1"/>
  <c r="GM126" i="1"/>
  <c r="GM122" i="1"/>
  <c r="GM118" i="1"/>
  <c r="GM28" i="1"/>
  <c r="GM133" i="1"/>
  <c r="GM80" i="1"/>
  <c r="GM91" i="1"/>
  <c r="GM143" i="1"/>
  <c r="GM145" i="1"/>
  <c r="GM144" i="1"/>
  <c r="GM87" i="1"/>
  <c r="GL129" i="1"/>
  <c r="GL126" i="1"/>
  <c r="GL122" i="1"/>
  <c r="GL118" i="1"/>
  <c r="GL28" i="1"/>
  <c r="GL133" i="1"/>
  <c r="GL80" i="1"/>
  <c r="GL91" i="1"/>
  <c r="GL143" i="1"/>
  <c r="GL145" i="1"/>
  <c r="GL144" i="1"/>
  <c r="GL87" i="1"/>
  <c r="GK129" i="1"/>
  <c r="GK126" i="1"/>
  <c r="GK122" i="1"/>
  <c r="GK118" i="1"/>
  <c r="GK28" i="1"/>
  <c r="GK133" i="1"/>
  <c r="GK80" i="1"/>
  <c r="GK91" i="1"/>
  <c r="GK143" i="1"/>
  <c r="GP126" i="1"/>
  <c r="GP118" i="1"/>
  <c r="GP80" i="1"/>
  <c r="GP143" i="1"/>
  <c r="GP144" i="1"/>
  <c r="GP87" i="1"/>
  <c r="GO129" i="1"/>
  <c r="GO122" i="1"/>
  <c r="GO28" i="1"/>
  <c r="GO133" i="1"/>
  <c r="GO91" i="1"/>
  <c r="GO86" i="1"/>
  <c r="GN132" i="1"/>
  <c r="GN128" i="1"/>
  <c r="GN125" i="1"/>
  <c r="GN121" i="1"/>
  <c r="GN117" i="1"/>
  <c r="GN140" i="1"/>
  <c r="GN136" i="1"/>
  <c r="GN79" i="1"/>
  <c r="GN89" i="1"/>
  <c r="GN90" i="1"/>
  <c r="GN86" i="1"/>
  <c r="GM132" i="1"/>
  <c r="GM128" i="1"/>
  <c r="GM125" i="1"/>
  <c r="GM121" i="1"/>
  <c r="GM117" i="1"/>
  <c r="GM140" i="1"/>
  <c r="GM136" i="1"/>
  <c r="GM79" i="1"/>
  <c r="GM89" i="1"/>
  <c r="GM90" i="1"/>
  <c r="GM86" i="1"/>
  <c r="GL132" i="1"/>
  <c r="GL128" i="1"/>
  <c r="GL125" i="1"/>
  <c r="GL121" i="1"/>
  <c r="GL117" i="1"/>
  <c r="GL140" i="1"/>
  <c r="GL136" i="1"/>
  <c r="GL79" i="1"/>
  <c r="GL89" i="1"/>
  <c r="GL90" i="1"/>
  <c r="GL86" i="1"/>
  <c r="GK132" i="1"/>
  <c r="GK128" i="1"/>
  <c r="GK125" i="1"/>
  <c r="GK121" i="1"/>
  <c r="GK117" i="1"/>
  <c r="GK140" i="1"/>
  <c r="GK136" i="1"/>
  <c r="GK79" i="1"/>
  <c r="GK89" i="1"/>
  <c r="GK90" i="1"/>
  <c r="GK86" i="1"/>
  <c r="GJ132" i="1"/>
  <c r="GJ128" i="1"/>
  <c r="GJ125" i="1"/>
  <c r="GJ121" i="1"/>
  <c r="GJ117" i="1"/>
  <c r="GJ140" i="1"/>
  <c r="GJ136" i="1"/>
  <c r="GJ79" i="1"/>
  <c r="GJ89" i="1"/>
  <c r="GJ90" i="1"/>
  <c r="GP131" i="1"/>
  <c r="GP124" i="1"/>
  <c r="GP30" i="1"/>
  <c r="GP139" i="1"/>
  <c r="GP78" i="1"/>
  <c r="GO135" i="1"/>
  <c r="GN131" i="1"/>
  <c r="GN124" i="1"/>
  <c r="GN30" i="1"/>
  <c r="GN135" i="1"/>
  <c r="GN139" i="1"/>
  <c r="GN78" i="1"/>
  <c r="GM131" i="1"/>
  <c r="GM124" i="1"/>
  <c r="GM30" i="1"/>
  <c r="GM135" i="1"/>
  <c r="GM139" i="1"/>
  <c r="GM78" i="1"/>
  <c r="GL131" i="1"/>
  <c r="GL124" i="1"/>
  <c r="GL30" i="1"/>
  <c r="GL135" i="1"/>
  <c r="GL139" i="1"/>
  <c r="GL78" i="1"/>
  <c r="GK131" i="1"/>
  <c r="GK124" i="1"/>
  <c r="GK30" i="1"/>
  <c r="GK135" i="1"/>
  <c r="GK139" i="1"/>
  <c r="GK78" i="1"/>
  <c r="GQ87" i="1"/>
  <c r="GP129" i="1"/>
  <c r="GP122" i="1"/>
  <c r="GP28" i="1"/>
  <c r="GP133" i="1"/>
  <c r="GP91" i="1"/>
  <c r="GP145" i="1"/>
  <c r="GO126" i="1"/>
  <c r="GO118" i="1"/>
  <c r="GO80" i="1"/>
  <c r="GO143" i="1"/>
  <c r="GO110" i="1"/>
  <c r="GO142" i="1"/>
  <c r="GO141" i="1"/>
  <c r="GO116" i="1"/>
  <c r="GN130" i="1"/>
  <c r="GN127" i="1"/>
  <c r="GN123" i="1"/>
  <c r="GN119" i="1"/>
  <c r="GN29" i="1"/>
  <c r="GN137" i="1"/>
  <c r="GN138" i="1"/>
  <c r="GN77" i="1"/>
  <c r="GN110" i="1"/>
  <c r="GN142" i="1"/>
  <c r="GN141" i="1"/>
  <c r="GN116" i="1"/>
  <c r="GM130" i="1"/>
  <c r="GM127" i="1"/>
  <c r="GM123" i="1"/>
  <c r="GM119" i="1"/>
  <c r="GM29" i="1"/>
  <c r="GM137" i="1"/>
  <c r="GM138" i="1"/>
  <c r="GM77" i="1"/>
  <c r="GM110" i="1"/>
  <c r="GM142" i="1"/>
  <c r="GM141" i="1"/>
  <c r="GM116" i="1"/>
  <c r="GL130" i="1"/>
  <c r="GL127" i="1"/>
  <c r="GL123" i="1"/>
  <c r="GL119" i="1"/>
  <c r="GL29" i="1"/>
  <c r="GL137" i="1"/>
  <c r="GL138" i="1"/>
  <c r="GL77" i="1"/>
  <c r="GL110" i="1"/>
  <c r="GL142" i="1"/>
  <c r="GL141" i="1"/>
  <c r="GL116" i="1"/>
  <c r="GK130" i="1"/>
  <c r="GK127" i="1"/>
  <c r="GK123" i="1"/>
  <c r="GK119" i="1"/>
  <c r="GK29" i="1"/>
  <c r="GK137" i="1"/>
  <c r="GK138" i="1"/>
  <c r="GK77" i="1"/>
  <c r="GK110" i="1"/>
  <c r="GK142" i="1"/>
  <c r="GK141" i="1"/>
  <c r="GK116" i="1"/>
  <c r="GJ130" i="1"/>
  <c r="GJ127" i="1"/>
  <c r="GJ123" i="1"/>
  <c r="GJ119" i="1"/>
  <c r="GJ29" i="1"/>
  <c r="GJ137" i="1"/>
  <c r="GJ138" i="1"/>
  <c r="GJ77" i="1"/>
  <c r="GJ110" i="1"/>
  <c r="GJ131" i="1"/>
  <c r="GJ124" i="1"/>
  <c r="GJ30" i="1"/>
  <c r="GJ139" i="1"/>
  <c r="GJ78" i="1"/>
  <c r="GJ142" i="1"/>
  <c r="GJ141" i="1"/>
  <c r="GJ116" i="1"/>
  <c r="GI130" i="1"/>
  <c r="GI127" i="1"/>
  <c r="GI123" i="1"/>
  <c r="GI119" i="1"/>
  <c r="GI29" i="1"/>
  <c r="GI137" i="1"/>
  <c r="GI138" i="1"/>
  <c r="GI77" i="1"/>
  <c r="GI110" i="1"/>
  <c r="GI142" i="1"/>
  <c r="GI141" i="1"/>
  <c r="GI116" i="1"/>
  <c r="GH130" i="1"/>
  <c r="GH127" i="1"/>
  <c r="GH123" i="1"/>
  <c r="GH119" i="1"/>
  <c r="GH29" i="1"/>
  <c r="GH137" i="1"/>
  <c r="GH138" i="1"/>
  <c r="GH77" i="1"/>
  <c r="GH110" i="1"/>
  <c r="GH142" i="1"/>
  <c r="GH141" i="1"/>
  <c r="GH116" i="1"/>
  <c r="GG130" i="1"/>
  <c r="GG127" i="1"/>
  <c r="GG123" i="1"/>
  <c r="GG119" i="1"/>
  <c r="GG29" i="1"/>
  <c r="GG137" i="1"/>
  <c r="GG138" i="1"/>
  <c r="GG77" i="1"/>
  <c r="GG110" i="1"/>
  <c r="GG142" i="1"/>
  <c r="GG141" i="1"/>
  <c r="GG116" i="1"/>
  <c r="GK145" i="1"/>
  <c r="GJ118" i="1"/>
  <c r="GJ80" i="1"/>
  <c r="GI124" i="1"/>
  <c r="GI30" i="1"/>
  <c r="GI139" i="1"/>
  <c r="GI78" i="1"/>
  <c r="GH124" i="1"/>
  <c r="GH30" i="1"/>
  <c r="GH135" i="1"/>
  <c r="GG131" i="1"/>
  <c r="GG124" i="1"/>
  <c r="GG30" i="1"/>
  <c r="GG135" i="1"/>
  <c r="GK144" i="1"/>
  <c r="GK87" i="1"/>
  <c r="GJ129" i="1"/>
  <c r="GJ122" i="1"/>
  <c r="GJ28" i="1"/>
  <c r="GJ133" i="1"/>
  <c r="GJ91" i="1"/>
  <c r="GJ145" i="1"/>
  <c r="GJ144" i="1"/>
  <c r="GJ87" i="1"/>
  <c r="GI129" i="1"/>
  <c r="GI126" i="1"/>
  <c r="GI122" i="1"/>
  <c r="GI118" i="1"/>
  <c r="GI28" i="1"/>
  <c r="GI133" i="1"/>
  <c r="GI80" i="1"/>
  <c r="GI91" i="1"/>
  <c r="GI143" i="1"/>
  <c r="GI145" i="1"/>
  <c r="GI144" i="1"/>
  <c r="GI87" i="1"/>
  <c r="GH129" i="1"/>
  <c r="GH126" i="1"/>
  <c r="GH122" i="1"/>
  <c r="GH118" i="1"/>
  <c r="GH28" i="1"/>
  <c r="GH133" i="1"/>
  <c r="GH80" i="1"/>
  <c r="GH91" i="1"/>
  <c r="GH143" i="1"/>
  <c r="GH145" i="1"/>
  <c r="GH144" i="1"/>
  <c r="GH87" i="1"/>
  <c r="GG129" i="1"/>
  <c r="GG126" i="1"/>
  <c r="GG122" i="1"/>
  <c r="GG118" i="1"/>
  <c r="GG28" i="1"/>
  <c r="GG133" i="1"/>
  <c r="GG80" i="1"/>
  <c r="GG91" i="1"/>
  <c r="GG143" i="1"/>
  <c r="GG145" i="1"/>
  <c r="GG144" i="1"/>
  <c r="GG87" i="1"/>
  <c r="GJ135" i="1"/>
  <c r="GJ86" i="1"/>
  <c r="GI132" i="1"/>
  <c r="GI128" i="1"/>
  <c r="GI125" i="1"/>
  <c r="GI121" i="1"/>
  <c r="GI117" i="1"/>
  <c r="GI140" i="1"/>
  <c r="GI136" i="1"/>
  <c r="GI79" i="1"/>
  <c r="GI89" i="1"/>
  <c r="GI90" i="1"/>
  <c r="GI86" i="1"/>
  <c r="GH132" i="1"/>
  <c r="GH128" i="1"/>
  <c r="GH125" i="1"/>
  <c r="GH121" i="1"/>
  <c r="GH117" i="1"/>
  <c r="GH140" i="1"/>
  <c r="GH136" i="1"/>
  <c r="GH79" i="1"/>
  <c r="GH89" i="1"/>
  <c r="GH90" i="1"/>
  <c r="GH86" i="1"/>
  <c r="GG132" i="1"/>
  <c r="GG128" i="1"/>
  <c r="GG125" i="1"/>
  <c r="GG121" i="1"/>
  <c r="GG117" i="1"/>
  <c r="GG140" i="1"/>
  <c r="GG136" i="1"/>
  <c r="GG79" i="1"/>
  <c r="GG89" i="1"/>
  <c r="GG90" i="1"/>
  <c r="GG86" i="1"/>
  <c r="GJ126" i="1"/>
  <c r="GJ143" i="1"/>
  <c r="GI131" i="1"/>
  <c r="GI135" i="1"/>
  <c r="GH131" i="1"/>
  <c r="GH139" i="1"/>
  <c r="GH78" i="1"/>
  <c r="GG139" i="1"/>
  <c r="GG78" i="1"/>
  <c r="FZ132" i="1"/>
  <c r="FZ128" i="1"/>
  <c r="FZ125" i="1"/>
  <c r="FZ121" i="1"/>
  <c r="FZ117" i="1"/>
  <c r="FZ140" i="1"/>
  <c r="FZ136" i="1"/>
  <c r="FZ79" i="1"/>
  <c r="FZ89" i="1"/>
  <c r="FZ90" i="1"/>
  <c r="FZ86" i="1"/>
  <c r="FY132" i="1"/>
  <c r="FY128" i="1"/>
  <c r="FY125" i="1"/>
  <c r="FY121" i="1"/>
  <c r="FY117" i="1"/>
  <c r="FY140" i="1"/>
  <c r="FY136" i="1"/>
  <c r="FY79" i="1"/>
  <c r="FY89" i="1"/>
  <c r="FY90" i="1"/>
  <c r="FZ131" i="1"/>
  <c r="FZ124" i="1"/>
  <c r="FZ30" i="1"/>
  <c r="FZ135" i="1"/>
  <c r="FZ139" i="1"/>
  <c r="FZ78" i="1"/>
  <c r="FY131" i="1"/>
  <c r="FY124" i="1"/>
  <c r="FY30" i="1"/>
  <c r="FY135" i="1"/>
  <c r="FY139" i="1"/>
  <c r="FY78" i="1"/>
  <c r="FZ130" i="1"/>
  <c r="FZ127" i="1"/>
  <c r="FZ123" i="1"/>
  <c r="FZ119" i="1"/>
  <c r="FZ29" i="1"/>
  <c r="FZ137" i="1"/>
  <c r="FZ138" i="1"/>
  <c r="FZ77" i="1"/>
  <c r="FZ110" i="1"/>
  <c r="FZ142" i="1"/>
  <c r="FZ141" i="1"/>
  <c r="FZ116" i="1"/>
  <c r="FY130" i="1"/>
  <c r="FY127" i="1"/>
  <c r="FY123" i="1"/>
  <c r="FY119" i="1"/>
  <c r="FY29" i="1"/>
  <c r="FY137" i="1"/>
  <c r="FY138" i="1"/>
  <c r="FY77" i="1"/>
  <c r="FZ122" i="1"/>
  <c r="FZ145" i="1"/>
  <c r="FY126" i="1"/>
  <c r="FY143" i="1"/>
  <c r="FX131" i="1"/>
  <c r="FX124" i="1"/>
  <c r="FX30" i="1"/>
  <c r="FX135" i="1"/>
  <c r="FX139" i="1"/>
  <c r="FX78" i="1"/>
  <c r="FZ118" i="1"/>
  <c r="FZ80" i="1"/>
  <c r="FZ144" i="1"/>
  <c r="FZ87" i="1"/>
  <c r="FY122" i="1"/>
  <c r="FY110" i="1"/>
  <c r="FY142" i="1"/>
  <c r="FY141" i="1"/>
  <c r="FY116" i="1"/>
  <c r="FX130" i="1"/>
  <c r="FX127" i="1"/>
  <c r="FX123" i="1"/>
  <c r="FX119" i="1"/>
  <c r="FX29" i="1"/>
  <c r="FX137" i="1"/>
  <c r="FX138" i="1"/>
  <c r="FX77" i="1"/>
  <c r="FZ28" i="1"/>
  <c r="FZ91" i="1"/>
  <c r="FY118" i="1"/>
  <c r="FY80" i="1"/>
  <c r="FY144" i="1"/>
  <c r="FY87" i="1"/>
  <c r="FX129" i="1"/>
  <c r="FX122" i="1"/>
  <c r="FX28" i="1"/>
  <c r="FX133" i="1"/>
  <c r="FX91" i="1"/>
  <c r="FX145" i="1"/>
  <c r="FX144" i="1"/>
  <c r="FX87" i="1"/>
  <c r="FW129" i="1"/>
  <c r="FW126" i="1"/>
  <c r="FW122" i="1"/>
  <c r="FW118" i="1"/>
  <c r="FW28" i="1"/>
  <c r="FW133" i="1"/>
  <c r="FW80" i="1"/>
  <c r="FW91" i="1"/>
  <c r="FW143" i="1"/>
  <c r="FZ143" i="1"/>
  <c r="FY28" i="1"/>
  <c r="FY91" i="1"/>
  <c r="FY86" i="1"/>
  <c r="FX128" i="1"/>
  <c r="FX121" i="1"/>
  <c r="FX140" i="1"/>
  <c r="FX136" i="1"/>
  <c r="FX89" i="1"/>
  <c r="FX86" i="1"/>
  <c r="FW132" i="1"/>
  <c r="FW128" i="1"/>
  <c r="FW125" i="1"/>
  <c r="FW121" i="1"/>
  <c r="FW117" i="1"/>
  <c r="FW140" i="1"/>
  <c r="FW136" i="1"/>
  <c r="FW79" i="1"/>
  <c r="FW89" i="1"/>
  <c r="FW90" i="1"/>
  <c r="FZ129" i="1"/>
  <c r="FY145" i="1"/>
  <c r="FZ126" i="1"/>
  <c r="FY133" i="1"/>
  <c r="FX125" i="1"/>
  <c r="FX90" i="1"/>
  <c r="FX116" i="1"/>
  <c r="FW127" i="1"/>
  <c r="FW119" i="1"/>
  <c r="FW137" i="1"/>
  <c r="FV131" i="1"/>
  <c r="FV124" i="1"/>
  <c r="FV30" i="1"/>
  <c r="FV135" i="1"/>
  <c r="FV139" i="1"/>
  <c r="FV78" i="1"/>
  <c r="FU131" i="1"/>
  <c r="FU124" i="1"/>
  <c r="FU30" i="1"/>
  <c r="FU135" i="1"/>
  <c r="FU139" i="1"/>
  <c r="FU78" i="1"/>
  <c r="FZ133" i="1"/>
  <c r="FY129" i="1"/>
  <c r="FX132" i="1"/>
  <c r="FX117" i="1"/>
  <c r="FX79" i="1"/>
  <c r="FX110" i="1"/>
  <c r="FX142" i="1"/>
  <c r="FX141" i="1"/>
  <c r="FW130" i="1"/>
  <c r="FW123" i="1"/>
  <c r="FW29" i="1"/>
  <c r="FW138" i="1"/>
  <c r="FW77" i="1"/>
  <c r="FW145" i="1"/>
  <c r="FW144" i="1"/>
  <c r="FW87" i="1"/>
  <c r="FV129" i="1"/>
  <c r="FV126" i="1"/>
  <c r="FV122" i="1"/>
  <c r="FV118" i="1"/>
  <c r="FV28" i="1"/>
  <c r="FV133" i="1"/>
  <c r="FV80" i="1"/>
  <c r="FV91" i="1"/>
  <c r="FV143" i="1"/>
  <c r="FV145" i="1"/>
  <c r="FV144" i="1"/>
  <c r="FV87" i="1"/>
  <c r="FU129" i="1"/>
  <c r="FU126" i="1"/>
  <c r="FU122" i="1"/>
  <c r="FU118" i="1"/>
  <c r="FU28" i="1"/>
  <c r="FU133" i="1"/>
  <c r="FU80" i="1"/>
  <c r="FU91" i="1"/>
  <c r="FU143" i="1"/>
  <c r="FX126" i="1"/>
  <c r="FX118" i="1"/>
  <c r="FX80" i="1"/>
  <c r="FW124" i="1"/>
  <c r="FW139" i="1"/>
  <c r="FW110" i="1"/>
  <c r="FW142" i="1"/>
  <c r="FW141" i="1"/>
  <c r="FV130" i="1"/>
  <c r="FV123" i="1"/>
  <c r="FV29" i="1"/>
  <c r="FV138" i="1"/>
  <c r="FV77" i="1"/>
  <c r="FV116" i="1"/>
  <c r="FU127" i="1"/>
  <c r="FU119" i="1"/>
  <c r="FU137" i="1"/>
  <c r="FU145" i="1"/>
  <c r="FU144" i="1"/>
  <c r="FU87" i="1"/>
  <c r="FT129" i="1"/>
  <c r="FT126" i="1"/>
  <c r="FT122" i="1"/>
  <c r="FT118" i="1"/>
  <c r="FT28" i="1"/>
  <c r="FT133" i="1"/>
  <c r="FT80" i="1"/>
  <c r="FT91" i="1"/>
  <c r="FT143" i="1"/>
  <c r="FT145" i="1"/>
  <c r="FT144" i="1"/>
  <c r="FT87" i="1"/>
  <c r="FS129" i="1"/>
  <c r="FS126" i="1"/>
  <c r="FS122" i="1"/>
  <c r="FS118" i="1"/>
  <c r="FS28" i="1"/>
  <c r="FS133" i="1"/>
  <c r="FS80" i="1"/>
  <c r="FX143" i="1"/>
  <c r="FW131" i="1"/>
  <c r="FW30" i="1"/>
  <c r="FW78" i="1"/>
  <c r="FW116" i="1"/>
  <c r="FV127" i="1"/>
  <c r="FV119" i="1"/>
  <c r="FV137" i="1"/>
  <c r="FV110" i="1"/>
  <c r="FV142" i="1"/>
  <c r="FV141" i="1"/>
  <c r="FU130" i="1"/>
  <c r="FU123" i="1"/>
  <c r="FU29" i="1"/>
  <c r="FU138" i="1"/>
  <c r="FU77" i="1"/>
  <c r="FT131" i="1"/>
  <c r="FT124" i="1"/>
  <c r="FT30" i="1"/>
  <c r="FT135" i="1"/>
  <c r="FT139" i="1"/>
  <c r="FT78" i="1"/>
  <c r="FS131" i="1"/>
  <c r="FS124" i="1"/>
  <c r="FS30" i="1"/>
  <c r="FS135" i="1"/>
  <c r="FS139" i="1"/>
  <c r="FW135" i="1"/>
  <c r="FV125" i="1"/>
  <c r="FV90" i="1"/>
  <c r="FU128" i="1"/>
  <c r="FU140" i="1"/>
  <c r="FU89" i="1"/>
  <c r="FU110" i="1"/>
  <c r="FU142" i="1"/>
  <c r="FU141" i="1"/>
  <c r="FT130" i="1"/>
  <c r="FT123" i="1"/>
  <c r="FT29" i="1"/>
  <c r="FT138" i="1"/>
  <c r="FT77" i="1"/>
  <c r="FT116" i="1"/>
  <c r="FS127" i="1"/>
  <c r="FS119" i="1"/>
  <c r="FS137" i="1"/>
  <c r="FS91" i="1"/>
  <c r="FW86" i="1"/>
  <c r="FV121" i="1"/>
  <c r="FV136" i="1"/>
  <c r="FU125" i="1"/>
  <c r="FU90" i="1"/>
  <c r="FU86" i="1"/>
  <c r="FT128" i="1"/>
  <c r="FT121" i="1"/>
  <c r="FT140" i="1"/>
  <c r="FT136" i="1"/>
  <c r="FT89" i="1"/>
  <c r="FS132" i="1"/>
  <c r="FS125" i="1"/>
  <c r="FS117" i="1"/>
  <c r="FS79" i="1"/>
  <c r="FS89" i="1"/>
  <c r="FS90" i="1"/>
  <c r="FS86" i="1"/>
  <c r="FR132" i="1"/>
  <c r="FR128" i="1"/>
  <c r="FR125" i="1"/>
  <c r="FR121" i="1"/>
  <c r="FR117" i="1"/>
  <c r="FR140" i="1"/>
  <c r="FR136" i="1"/>
  <c r="FR79" i="1"/>
  <c r="FR89" i="1"/>
  <c r="FR90" i="1"/>
  <c r="FR86" i="1"/>
  <c r="FQ132" i="1"/>
  <c r="FQ128" i="1"/>
  <c r="FQ125" i="1"/>
  <c r="FQ121" i="1"/>
  <c r="FQ117" i="1"/>
  <c r="FQ140" i="1"/>
  <c r="FQ136" i="1"/>
  <c r="FQ79" i="1"/>
  <c r="FQ89" i="1"/>
  <c r="FQ90" i="1"/>
  <c r="FV132" i="1"/>
  <c r="FV117" i="1"/>
  <c r="FV79" i="1"/>
  <c r="FV86" i="1"/>
  <c r="FU121" i="1"/>
  <c r="FU136" i="1"/>
  <c r="FU116" i="1"/>
  <c r="FT127" i="1"/>
  <c r="FT119" i="1"/>
  <c r="FT137" i="1"/>
  <c r="FT110" i="1"/>
  <c r="FT142" i="1"/>
  <c r="FT141" i="1"/>
  <c r="FS130" i="1"/>
  <c r="FS123" i="1"/>
  <c r="FS29" i="1"/>
  <c r="FS138" i="1"/>
  <c r="FS78" i="1"/>
  <c r="FV128" i="1"/>
  <c r="FV140" i="1"/>
  <c r="FV89" i="1"/>
  <c r="FU132" i="1"/>
  <c r="FU117" i="1"/>
  <c r="FU79" i="1"/>
  <c r="FT132" i="1"/>
  <c r="FT125" i="1"/>
  <c r="FT117" i="1"/>
  <c r="FT79" i="1"/>
  <c r="FT90" i="1"/>
  <c r="FT86" i="1"/>
  <c r="FS128" i="1"/>
  <c r="FS121" i="1"/>
  <c r="FS140" i="1"/>
  <c r="FS136" i="1"/>
  <c r="FS77" i="1"/>
  <c r="FS110" i="1"/>
  <c r="FS142" i="1"/>
  <c r="FS141" i="1"/>
  <c r="FS116" i="1"/>
  <c r="FR130" i="1"/>
  <c r="FR127" i="1"/>
  <c r="FR123" i="1"/>
  <c r="FR119" i="1"/>
  <c r="FR29" i="1"/>
  <c r="FR137" i="1"/>
  <c r="FR138" i="1"/>
  <c r="FR77" i="1"/>
  <c r="FR110" i="1"/>
  <c r="FR142" i="1"/>
  <c r="FR141" i="1"/>
  <c r="FR116" i="1"/>
  <c r="FQ130" i="1"/>
  <c r="FQ127" i="1"/>
  <c r="FQ123" i="1"/>
  <c r="FQ119" i="1"/>
  <c r="FQ29" i="1"/>
  <c r="FQ137" i="1"/>
  <c r="FQ138" i="1"/>
  <c r="FQ77" i="1"/>
  <c r="FQ110" i="1"/>
  <c r="FQ142" i="1"/>
  <c r="FS143" i="1"/>
  <c r="FS144" i="1"/>
  <c r="FS87" i="1"/>
  <c r="FR129" i="1"/>
  <c r="FR122" i="1"/>
  <c r="FR28" i="1"/>
  <c r="FR133" i="1"/>
  <c r="FR91" i="1"/>
  <c r="FR145" i="1"/>
  <c r="FQ126" i="1"/>
  <c r="FQ118" i="1"/>
  <c r="FQ80" i="1"/>
  <c r="FQ143" i="1"/>
  <c r="FQ144" i="1"/>
  <c r="FP131" i="1"/>
  <c r="FP124" i="1"/>
  <c r="FP30" i="1"/>
  <c r="FP135" i="1"/>
  <c r="FP139" i="1"/>
  <c r="FP78" i="1"/>
  <c r="FO131" i="1"/>
  <c r="FO124" i="1"/>
  <c r="FO30" i="1"/>
  <c r="FO135" i="1"/>
  <c r="FO139" i="1"/>
  <c r="FO78" i="1"/>
  <c r="FR135" i="1"/>
  <c r="FQ131" i="1"/>
  <c r="FQ124" i="1"/>
  <c r="FQ30" i="1"/>
  <c r="FQ139" i="1"/>
  <c r="FQ78" i="1"/>
  <c r="FQ141" i="1"/>
  <c r="FQ116" i="1"/>
  <c r="FP130" i="1"/>
  <c r="FP127" i="1"/>
  <c r="FP123" i="1"/>
  <c r="FP119" i="1"/>
  <c r="FP29" i="1"/>
  <c r="FP137" i="1"/>
  <c r="FP138" i="1"/>
  <c r="FP77" i="1"/>
  <c r="FP110" i="1"/>
  <c r="FP142" i="1"/>
  <c r="FP141" i="1"/>
  <c r="FP116" i="1"/>
  <c r="FO130" i="1"/>
  <c r="FO127" i="1"/>
  <c r="FO123" i="1"/>
  <c r="FO119" i="1"/>
  <c r="FO29" i="1"/>
  <c r="FO137" i="1"/>
  <c r="FO138" i="1"/>
  <c r="FO77" i="1"/>
  <c r="FO110" i="1"/>
  <c r="FO142" i="1"/>
  <c r="FO141" i="1"/>
  <c r="FO116" i="1"/>
  <c r="FN130" i="1"/>
  <c r="FN127" i="1"/>
  <c r="FN123" i="1"/>
  <c r="FN119" i="1"/>
  <c r="FN29" i="1"/>
  <c r="FN137" i="1"/>
  <c r="FN138" i="1"/>
  <c r="FN77" i="1"/>
  <c r="FN110" i="1"/>
  <c r="FN142" i="1"/>
  <c r="FN141" i="1"/>
  <c r="FN116" i="1"/>
  <c r="FM130" i="1"/>
  <c r="FM127" i="1"/>
  <c r="FM123" i="1"/>
  <c r="FM119" i="1"/>
  <c r="FM29" i="1"/>
  <c r="FM137" i="1"/>
  <c r="FM138" i="1"/>
  <c r="FM77" i="1"/>
  <c r="FM110" i="1"/>
  <c r="FM142" i="1"/>
  <c r="FM141" i="1"/>
  <c r="FM116" i="1"/>
  <c r="FL130" i="1"/>
  <c r="FS145" i="1"/>
  <c r="FR126" i="1"/>
  <c r="FR118" i="1"/>
  <c r="FR80" i="1"/>
  <c r="FR143" i="1"/>
  <c r="FR144" i="1"/>
  <c r="FR87" i="1"/>
  <c r="FQ129" i="1"/>
  <c r="FQ122" i="1"/>
  <c r="FQ28" i="1"/>
  <c r="FQ133" i="1"/>
  <c r="FQ91" i="1"/>
  <c r="FQ145" i="1"/>
  <c r="FQ87" i="1"/>
  <c r="FP129" i="1"/>
  <c r="FP126" i="1"/>
  <c r="FP122" i="1"/>
  <c r="FP118" i="1"/>
  <c r="FP28" i="1"/>
  <c r="FP133" i="1"/>
  <c r="FP80" i="1"/>
  <c r="FP91" i="1"/>
  <c r="FP143" i="1"/>
  <c r="FP145" i="1"/>
  <c r="FP144" i="1"/>
  <c r="FP87" i="1"/>
  <c r="FO129" i="1"/>
  <c r="FO126" i="1"/>
  <c r="FO122" i="1"/>
  <c r="FO118" i="1"/>
  <c r="FO28" i="1"/>
  <c r="FO133" i="1"/>
  <c r="FO80" i="1"/>
  <c r="FO91" i="1"/>
  <c r="FO143" i="1"/>
  <c r="FR131" i="1"/>
  <c r="FR124" i="1"/>
  <c r="FR30" i="1"/>
  <c r="FR139" i="1"/>
  <c r="FR78" i="1"/>
  <c r="FQ135" i="1"/>
  <c r="FQ86" i="1"/>
  <c r="FP132" i="1"/>
  <c r="FP128" i="1"/>
  <c r="FP125" i="1"/>
  <c r="FP121" i="1"/>
  <c r="FP117" i="1"/>
  <c r="FP140" i="1"/>
  <c r="FP136" i="1"/>
  <c r="FP79" i="1"/>
  <c r="FP89" i="1"/>
  <c r="FP90" i="1"/>
  <c r="FP86" i="1"/>
  <c r="FO132" i="1"/>
  <c r="FO128" i="1"/>
  <c r="FO125" i="1"/>
  <c r="FO121" i="1"/>
  <c r="FO117" i="1"/>
  <c r="FO140" i="1"/>
  <c r="FO136" i="1"/>
  <c r="FO79" i="1"/>
  <c r="FO89" i="1"/>
  <c r="FO90" i="1"/>
  <c r="FO86" i="1"/>
  <c r="FN132" i="1"/>
  <c r="FN128" i="1"/>
  <c r="FN125" i="1"/>
  <c r="FN121" i="1"/>
  <c r="FN117" i="1"/>
  <c r="FN140" i="1"/>
  <c r="FN136" i="1"/>
  <c r="FN79" i="1"/>
  <c r="FN89" i="1"/>
  <c r="FN90" i="1"/>
  <c r="FN86" i="1"/>
  <c r="FM132" i="1"/>
  <c r="FM128" i="1"/>
  <c r="FM125" i="1"/>
  <c r="FM121" i="1"/>
  <c r="FM117" i="1"/>
  <c r="FM140" i="1"/>
  <c r="FM136" i="1"/>
  <c r="FM79" i="1"/>
  <c r="FM89" i="1"/>
  <c r="FM90" i="1"/>
  <c r="FM86" i="1"/>
  <c r="FL132" i="1"/>
  <c r="FN135" i="1"/>
  <c r="FM131" i="1"/>
  <c r="FM124" i="1"/>
  <c r="FM30" i="1"/>
  <c r="FM139" i="1"/>
  <c r="FM78" i="1"/>
  <c r="FL128" i="1"/>
  <c r="FL125" i="1"/>
  <c r="FL121" i="1"/>
  <c r="FL117" i="1"/>
  <c r="FL140" i="1"/>
  <c r="FL136" i="1"/>
  <c r="FL79" i="1"/>
  <c r="FL89" i="1"/>
  <c r="FL90" i="1"/>
  <c r="FL86" i="1"/>
  <c r="FK132" i="1"/>
  <c r="FK128" i="1"/>
  <c r="FK125" i="1"/>
  <c r="FK121" i="1"/>
  <c r="FK117" i="1"/>
  <c r="FK140" i="1"/>
  <c r="FK136" i="1"/>
  <c r="FK79" i="1"/>
  <c r="FK89" i="1"/>
  <c r="FK90" i="1"/>
  <c r="FO145" i="1"/>
  <c r="FN126" i="1"/>
  <c r="FN118" i="1"/>
  <c r="FN80" i="1"/>
  <c r="FN143" i="1"/>
  <c r="FN144" i="1"/>
  <c r="FN87" i="1"/>
  <c r="FM129" i="1"/>
  <c r="FM122" i="1"/>
  <c r="FM28" i="1"/>
  <c r="FM133" i="1"/>
  <c r="FM91" i="1"/>
  <c r="FM145" i="1"/>
  <c r="FL124" i="1"/>
  <c r="FL30" i="1"/>
  <c r="FL135" i="1"/>
  <c r="FL139" i="1"/>
  <c r="FL78" i="1"/>
  <c r="FK131" i="1"/>
  <c r="FK124" i="1"/>
  <c r="FK30" i="1"/>
  <c r="FK135" i="1"/>
  <c r="FK139" i="1"/>
  <c r="FK78" i="1"/>
  <c r="FJ131" i="1"/>
  <c r="FJ124" i="1"/>
  <c r="FJ30" i="1"/>
  <c r="FJ135" i="1"/>
  <c r="FJ139" i="1"/>
  <c r="FJ78" i="1"/>
  <c r="FI131" i="1"/>
  <c r="FI124" i="1"/>
  <c r="FI30" i="1"/>
  <c r="FI135" i="1"/>
  <c r="FI139" i="1"/>
  <c r="FI78" i="1"/>
  <c r="FH131" i="1"/>
  <c r="FH124" i="1"/>
  <c r="FH30" i="1"/>
  <c r="FH135" i="1"/>
  <c r="FH139" i="1"/>
  <c r="FH78" i="1"/>
  <c r="FN131" i="1"/>
  <c r="FN124" i="1"/>
  <c r="FN30" i="1"/>
  <c r="FN139" i="1"/>
  <c r="FN78" i="1"/>
  <c r="FM135" i="1"/>
  <c r="FL131" i="1"/>
  <c r="FL127" i="1"/>
  <c r="FL123" i="1"/>
  <c r="FL119" i="1"/>
  <c r="FL29" i="1"/>
  <c r="FL137" i="1"/>
  <c r="FL138" i="1"/>
  <c r="FL77" i="1"/>
  <c r="FL110" i="1"/>
  <c r="FL142" i="1"/>
  <c r="FL141" i="1"/>
  <c r="FL116" i="1"/>
  <c r="FK130" i="1"/>
  <c r="FK127" i="1"/>
  <c r="FK123" i="1"/>
  <c r="FK119" i="1"/>
  <c r="FK29" i="1"/>
  <c r="FK137" i="1"/>
  <c r="FK138" i="1"/>
  <c r="FK77" i="1"/>
  <c r="FK110" i="1"/>
  <c r="FO144" i="1"/>
  <c r="FO87" i="1"/>
  <c r="FN129" i="1"/>
  <c r="FN122" i="1"/>
  <c r="FN28" i="1"/>
  <c r="FN133" i="1"/>
  <c r="FN91" i="1"/>
  <c r="FN145" i="1"/>
  <c r="FM126" i="1"/>
  <c r="FM118" i="1"/>
  <c r="FM80" i="1"/>
  <c r="FM143" i="1"/>
  <c r="FM144" i="1"/>
  <c r="FM87" i="1"/>
  <c r="FL129" i="1"/>
  <c r="FL126" i="1"/>
  <c r="FL122" i="1"/>
  <c r="FL118" i="1"/>
  <c r="FL28" i="1"/>
  <c r="FL133" i="1"/>
  <c r="FL80" i="1"/>
  <c r="FL91" i="1"/>
  <c r="FL143" i="1"/>
  <c r="FL145" i="1"/>
  <c r="FL144" i="1"/>
  <c r="FL87" i="1"/>
  <c r="FK129" i="1"/>
  <c r="FK126" i="1"/>
  <c r="FK122" i="1"/>
  <c r="FK118" i="1"/>
  <c r="FK28" i="1"/>
  <c r="FK133" i="1"/>
  <c r="FK80" i="1"/>
  <c r="FK91" i="1"/>
  <c r="FK143" i="1"/>
  <c r="FK145" i="1"/>
  <c r="FK144" i="1"/>
  <c r="FK87" i="1"/>
  <c r="FJ129" i="1"/>
  <c r="FJ126" i="1"/>
  <c r="FJ122" i="1"/>
  <c r="FJ118" i="1"/>
  <c r="FJ28" i="1"/>
  <c r="FJ133" i="1"/>
  <c r="FJ80" i="1"/>
  <c r="FJ91" i="1"/>
  <c r="FJ143" i="1"/>
  <c r="FJ145" i="1"/>
  <c r="FJ144" i="1"/>
  <c r="FJ87" i="1"/>
  <c r="FI129" i="1"/>
  <c r="FI126" i="1"/>
  <c r="FI122" i="1"/>
  <c r="FI118" i="1"/>
  <c r="FI28" i="1"/>
  <c r="FI133" i="1"/>
  <c r="FI80" i="1"/>
  <c r="FI91" i="1"/>
  <c r="FI143" i="1"/>
  <c r="FI145" i="1"/>
  <c r="FI144" i="1"/>
  <c r="FI87" i="1"/>
  <c r="FH129" i="1"/>
  <c r="FH126" i="1"/>
  <c r="FH122" i="1"/>
  <c r="FH118" i="1"/>
  <c r="FH28" i="1"/>
  <c r="FH133" i="1"/>
  <c r="FH80" i="1"/>
  <c r="FK116" i="1"/>
  <c r="FJ127" i="1"/>
  <c r="FJ119" i="1"/>
  <c r="FJ137" i="1"/>
  <c r="FJ110" i="1"/>
  <c r="FJ142" i="1"/>
  <c r="FJ141" i="1"/>
  <c r="FI130" i="1"/>
  <c r="FI123" i="1"/>
  <c r="FI29" i="1"/>
  <c r="FI138" i="1"/>
  <c r="FI77" i="1"/>
  <c r="FI116" i="1"/>
  <c r="FH127" i="1"/>
  <c r="FH119" i="1"/>
  <c r="FH137" i="1"/>
  <c r="FH89" i="1"/>
  <c r="FH90" i="1"/>
  <c r="FH86" i="1"/>
  <c r="FG132" i="1"/>
  <c r="FG128" i="1"/>
  <c r="FG125" i="1"/>
  <c r="FG121" i="1"/>
  <c r="FG117" i="1"/>
  <c r="FG140" i="1"/>
  <c r="FG136" i="1"/>
  <c r="FG79" i="1"/>
  <c r="FG89" i="1"/>
  <c r="FG90" i="1"/>
  <c r="FG86" i="1"/>
  <c r="FF132" i="1"/>
  <c r="FF128" i="1"/>
  <c r="FF125" i="1"/>
  <c r="FF121" i="1"/>
  <c r="FF117" i="1"/>
  <c r="FF140" i="1"/>
  <c r="FF136" i="1"/>
  <c r="FF79" i="1"/>
  <c r="FF89" i="1"/>
  <c r="FF90" i="1"/>
  <c r="FJ132" i="1"/>
  <c r="FJ125" i="1"/>
  <c r="FJ117" i="1"/>
  <c r="FJ79" i="1"/>
  <c r="FJ90" i="1"/>
  <c r="FJ86" i="1"/>
  <c r="FI128" i="1"/>
  <c r="FI121" i="1"/>
  <c r="FI140" i="1"/>
  <c r="FI136" i="1"/>
  <c r="FI89" i="1"/>
  <c r="FH132" i="1"/>
  <c r="FH125" i="1"/>
  <c r="FH117" i="1"/>
  <c r="FH79" i="1"/>
  <c r="FG131" i="1"/>
  <c r="FG124" i="1"/>
  <c r="FG30" i="1"/>
  <c r="FG135" i="1"/>
  <c r="FG139" i="1"/>
  <c r="FG78" i="1"/>
  <c r="FF131" i="1"/>
  <c r="FF124" i="1"/>
  <c r="FF30" i="1"/>
  <c r="FF135" i="1"/>
  <c r="FF139" i="1"/>
  <c r="FF78" i="1"/>
  <c r="FE131" i="1"/>
  <c r="FE124" i="1"/>
  <c r="FE30" i="1"/>
  <c r="FE135" i="1"/>
  <c r="FE139" i="1"/>
  <c r="FE78" i="1"/>
  <c r="FD131" i="1"/>
  <c r="FD124" i="1"/>
  <c r="FD30" i="1"/>
  <c r="FD135" i="1"/>
  <c r="FD139" i="1"/>
  <c r="FD78" i="1"/>
  <c r="FK142" i="1"/>
  <c r="FK141" i="1"/>
  <c r="FJ130" i="1"/>
  <c r="FJ123" i="1"/>
  <c r="FJ29" i="1"/>
  <c r="FJ138" i="1"/>
  <c r="FJ77" i="1"/>
  <c r="FJ116" i="1"/>
  <c r="FI127" i="1"/>
  <c r="FI119" i="1"/>
  <c r="FI137" i="1"/>
  <c r="FI110" i="1"/>
  <c r="FI142" i="1"/>
  <c r="FI141" i="1"/>
  <c r="FH130" i="1"/>
  <c r="FH123" i="1"/>
  <c r="FH29" i="1"/>
  <c r="FH138" i="1"/>
  <c r="FH77" i="1"/>
  <c r="FH110" i="1"/>
  <c r="FH142" i="1"/>
  <c r="FH141" i="1"/>
  <c r="FH116" i="1"/>
  <c r="FG130" i="1"/>
  <c r="FG127" i="1"/>
  <c r="FG123" i="1"/>
  <c r="FG119" i="1"/>
  <c r="FG29" i="1"/>
  <c r="FG137" i="1"/>
  <c r="FG138" i="1"/>
  <c r="FG77" i="1"/>
  <c r="FG110" i="1"/>
  <c r="FG142" i="1"/>
  <c r="FG141" i="1"/>
  <c r="FG116" i="1"/>
  <c r="FF130" i="1"/>
  <c r="FF127" i="1"/>
  <c r="FF123" i="1"/>
  <c r="FF119" i="1"/>
  <c r="FF29" i="1"/>
  <c r="FF137" i="1"/>
  <c r="FF138" i="1"/>
  <c r="FF77" i="1"/>
  <c r="FK86" i="1"/>
  <c r="FJ128" i="1"/>
  <c r="FJ121" i="1"/>
  <c r="FJ140" i="1"/>
  <c r="FJ136" i="1"/>
  <c r="FJ89" i="1"/>
  <c r="FI132" i="1"/>
  <c r="FI125" i="1"/>
  <c r="FI117" i="1"/>
  <c r="FI79" i="1"/>
  <c r="FI90" i="1"/>
  <c r="FI86" i="1"/>
  <c r="FH128" i="1"/>
  <c r="FH121" i="1"/>
  <c r="FH140" i="1"/>
  <c r="FH136" i="1"/>
  <c r="FH91" i="1"/>
  <c r="FH143" i="1"/>
  <c r="FH145" i="1"/>
  <c r="FH144" i="1"/>
  <c r="FH87" i="1"/>
  <c r="FG129" i="1"/>
  <c r="FG126" i="1"/>
  <c r="FG122" i="1"/>
  <c r="FG118" i="1"/>
  <c r="FG28" i="1"/>
  <c r="FG133" i="1"/>
  <c r="FG80" i="1"/>
  <c r="FG91" i="1"/>
  <c r="FG143" i="1"/>
  <c r="FG145" i="1"/>
  <c r="FG144" i="1"/>
  <c r="FG87" i="1"/>
  <c r="FF129" i="1"/>
  <c r="FF126" i="1"/>
  <c r="FF122" i="1"/>
  <c r="FF118" i="1"/>
  <c r="FF28" i="1"/>
  <c r="FF133" i="1"/>
  <c r="FF80" i="1"/>
  <c r="FF91" i="1"/>
  <c r="FF143" i="1"/>
  <c r="FF145" i="1"/>
  <c r="FF144" i="1"/>
  <c r="FF87" i="1"/>
  <c r="FE129" i="1"/>
  <c r="FE126" i="1"/>
  <c r="FE122" i="1"/>
  <c r="FE118" i="1"/>
  <c r="FE28" i="1"/>
  <c r="FE133" i="1"/>
  <c r="FE80" i="1"/>
  <c r="FE91" i="1"/>
  <c r="FE143" i="1"/>
  <c r="FE145" i="1"/>
  <c r="FE144" i="1"/>
  <c r="FE87" i="1"/>
  <c r="FD129" i="1"/>
  <c r="FD126" i="1"/>
  <c r="FD122" i="1"/>
  <c r="FD118" i="1"/>
  <c r="FD28" i="1"/>
  <c r="FD133" i="1"/>
  <c r="FD80" i="1"/>
  <c r="FD91" i="1"/>
  <c r="FD143" i="1"/>
  <c r="FD145" i="1"/>
  <c r="FD144" i="1"/>
  <c r="FD87" i="1"/>
  <c r="FF86" i="1"/>
  <c r="FE128" i="1"/>
  <c r="FE121" i="1"/>
  <c r="FE140" i="1"/>
  <c r="FE136" i="1"/>
  <c r="FE89" i="1"/>
  <c r="FD132" i="1"/>
  <c r="FD125" i="1"/>
  <c r="FD117" i="1"/>
  <c r="FD79" i="1"/>
  <c r="FD90" i="1"/>
  <c r="FD86" i="1"/>
  <c r="FC132" i="1"/>
  <c r="FC128" i="1"/>
  <c r="FC125" i="1"/>
  <c r="FC121" i="1"/>
  <c r="FC117" i="1"/>
  <c r="FC140" i="1"/>
  <c r="FC136" i="1"/>
  <c r="FC79" i="1"/>
  <c r="FC89" i="1"/>
  <c r="FC90" i="1"/>
  <c r="FC86" i="1"/>
  <c r="FB132" i="1"/>
  <c r="FB128" i="1"/>
  <c r="FB125" i="1"/>
  <c r="FB121" i="1"/>
  <c r="FB117" i="1"/>
  <c r="FB140" i="1"/>
  <c r="FB136" i="1"/>
  <c r="FB79" i="1"/>
  <c r="FB89" i="1"/>
  <c r="FB90" i="1"/>
  <c r="FA132" i="1"/>
  <c r="FA125" i="1"/>
  <c r="FA140" i="1"/>
  <c r="FA90" i="1"/>
  <c r="FF116" i="1"/>
  <c r="FE127" i="1"/>
  <c r="FE119" i="1"/>
  <c r="FE137" i="1"/>
  <c r="FE110" i="1"/>
  <c r="FE142" i="1"/>
  <c r="FE141" i="1"/>
  <c r="FD130" i="1"/>
  <c r="FD123" i="1"/>
  <c r="FD29" i="1"/>
  <c r="FD138" i="1"/>
  <c r="FD77" i="1"/>
  <c r="FC131" i="1"/>
  <c r="FC124" i="1"/>
  <c r="FC30" i="1"/>
  <c r="FC135" i="1"/>
  <c r="FC139" i="1"/>
  <c r="FC78" i="1"/>
  <c r="FB131" i="1"/>
  <c r="FB124" i="1"/>
  <c r="FB30" i="1"/>
  <c r="FB135" i="1"/>
  <c r="FB139" i="1"/>
  <c r="FB78" i="1"/>
  <c r="FA131" i="1"/>
  <c r="FA124" i="1"/>
  <c r="FA30" i="1"/>
  <c r="FA135" i="1"/>
  <c r="FA139" i="1"/>
  <c r="FA78" i="1"/>
  <c r="EZ131" i="1"/>
  <c r="EZ124" i="1"/>
  <c r="EZ30" i="1"/>
  <c r="EZ135" i="1"/>
  <c r="EZ139" i="1"/>
  <c r="EZ78" i="1"/>
  <c r="FB142" i="1"/>
  <c r="FB116" i="1"/>
  <c r="FA130" i="1"/>
  <c r="FA123" i="1"/>
  <c r="FA119" i="1"/>
  <c r="FA137" i="1"/>
  <c r="FA77" i="1"/>
  <c r="FA110" i="1"/>
  <c r="FA142" i="1"/>
  <c r="FE132" i="1"/>
  <c r="FE125" i="1"/>
  <c r="FE117" i="1"/>
  <c r="FE79" i="1"/>
  <c r="FE90" i="1"/>
  <c r="FE86" i="1"/>
  <c r="FD128" i="1"/>
  <c r="FD121" i="1"/>
  <c r="FD140" i="1"/>
  <c r="FD136" i="1"/>
  <c r="FD89" i="1"/>
  <c r="FD116" i="1"/>
  <c r="FC130" i="1"/>
  <c r="FC127" i="1"/>
  <c r="FC123" i="1"/>
  <c r="FC119" i="1"/>
  <c r="FC29" i="1"/>
  <c r="FC137" i="1"/>
  <c r="FC138" i="1"/>
  <c r="FC77" i="1"/>
  <c r="FC110" i="1"/>
  <c r="FC142" i="1"/>
  <c r="FC141" i="1"/>
  <c r="FC116" i="1"/>
  <c r="FB130" i="1"/>
  <c r="FB127" i="1"/>
  <c r="FB123" i="1"/>
  <c r="FB119" i="1"/>
  <c r="FB29" i="1"/>
  <c r="FB137" i="1"/>
  <c r="FB138" i="1"/>
  <c r="FB77" i="1"/>
  <c r="FB110" i="1"/>
  <c r="FB141" i="1"/>
  <c r="FA127" i="1"/>
  <c r="FA29" i="1"/>
  <c r="FA138" i="1"/>
  <c r="FF110" i="1"/>
  <c r="FF142" i="1"/>
  <c r="FF141" i="1"/>
  <c r="FE130" i="1"/>
  <c r="FE123" i="1"/>
  <c r="FE29" i="1"/>
  <c r="FE138" i="1"/>
  <c r="FE77" i="1"/>
  <c r="FE116" i="1"/>
  <c r="FD127" i="1"/>
  <c r="FD119" i="1"/>
  <c r="FD137" i="1"/>
  <c r="FD110" i="1"/>
  <c r="FD142" i="1"/>
  <c r="FD141" i="1"/>
  <c r="FC129" i="1"/>
  <c r="FC126" i="1"/>
  <c r="FC122" i="1"/>
  <c r="FC118" i="1"/>
  <c r="FC28" i="1"/>
  <c r="FC133" i="1"/>
  <c r="FC80" i="1"/>
  <c r="FC91" i="1"/>
  <c r="FC143" i="1"/>
  <c r="FC145" i="1"/>
  <c r="FC144" i="1"/>
  <c r="FC87" i="1"/>
  <c r="FB129" i="1"/>
  <c r="FB126" i="1"/>
  <c r="FB122" i="1"/>
  <c r="FB118" i="1"/>
  <c r="FB28" i="1"/>
  <c r="FB133" i="1"/>
  <c r="FB80" i="1"/>
  <c r="FB91" i="1"/>
  <c r="FB143" i="1"/>
  <c r="FB145" i="1"/>
  <c r="FB144" i="1"/>
  <c r="FB87" i="1"/>
  <c r="FA129" i="1"/>
  <c r="FA126" i="1"/>
  <c r="FA122" i="1"/>
  <c r="FA118" i="1"/>
  <c r="FA28" i="1"/>
  <c r="FA133" i="1"/>
  <c r="FA80" i="1"/>
  <c r="FA91" i="1"/>
  <c r="FA143" i="1"/>
  <c r="FA145" i="1"/>
  <c r="FA144" i="1"/>
  <c r="FA87" i="1"/>
  <c r="EZ129" i="1"/>
  <c r="EZ126" i="1"/>
  <c r="EZ122" i="1"/>
  <c r="EZ118" i="1"/>
  <c r="EZ28" i="1"/>
  <c r="EZ133" i="1"/>
  <c r="EZ80" i="1"/>
  <c r="EZ91" i="1"/>
  <c r="EZ143" i="1"/>
  <c r="EZ145" i="1"/>
  <c r="EZ144" i="1"/>
  <c r="EZ87" i="1"/>
  <c r="FB86" i="1"/>
  <c r="FA128" i="1"/>
  <c r="FA121" i="1"/>
  <c r="FA117" i="1"/>
  <c r="FA136" i="1"/>
  <c r="FA79" i="1"/>
  <c r="FA89" i="1"/>
  <c r="FA141" i="1"/>
  <c r="EZ130" i="1"/>
  <c r="EZ29" i="1"/>
  <c r="EZ138" i="1"/>
  <c r="EZ77" i="1"/>
  <c r="EZ116" i="1"/>
  <c r="FA86" i="1"/>
  <c r="EZ128" i="1"/>
  <c r="EZ121" i="1"/>
  <c r="EZ140" i="1"/>
  <c r="EZ136" i="1"/>
  <c r="EZ89" i="1"/>
  <c r="EZ119" i="1"/>
  <c r="FA116" i="1"/>
  <c r="EZ127" i="1"/>
  <c r="EZ137" i="1"/>
  <c r="EZ110" i="1"/>
  <c r="EZ142" i="1"/>
  <c r="EZ141" i="1"/>
  <c r="EZ132" i="1"/>
  <c r="EZ125" i="1"/>
  <c r="EZ117" i="1"/>
  <c r="EZ79" i="1"/>
  <c r="EZ90" i="1"/>
  <c r="EZ86" i="1"/>
  <c r="EZ123" i="1"/>
  <c r="ES132" i="1"/>
  <c r="ES128" i="1"/>
  <c r="ES125" i="1"/>
  <c r="ES121" i="1"/>
  <c r="ES117" i="1"/>
  <c r="ES140" i="1"/>
  <c r="ES136" i="1"/>
  <c r="ES79" i="1"/>
  <c r="ES89" i="1"/>
  <c r="ES90" i="1"/>
  <c r="ES86" i="1"/>
  <c r="ER132" i="1"/>
  <c r="ER128" i="1"/>
  <c r="ER125" i="1"/>
  <c r="ER121" i="1"/>
  <c r="ER117" i="1"/>
  <c r="ER140" i="1"/>
  <c r="ER136" i="1"/>
  <c r="ER79" i="1"/>
  <c r="ER89" i="1"/>
  <c r="ER90" i="1"/>
  <c r="ES131" i="1"/>
  <c r="ES124" i="1"/>
  <c r="ES30" i="1"/>
  <c r="ES135" i="1"/>
  <c r="ES139" i="1"/>
  <c r="ES78" i="1"/>
  <c r="ER131" i="1"/>
  <c r="ER124" i="1"/>
  <c r="ER30" i="1"/>
  <c r="ER135" i="1"/>
  <c r="ER139" i="1"/>
  <c r="ER78" i="1"/>
  <c r="ES130" i="1"/>
  <c r="ES127" i="1"/>
  <c r="ES123" i="1"/>
  <c r="ES119" i="1"/>
  <c r="ES29" i="1"/>
  <c r="ES137" i="1"/>
  <c r="ES138" i="1"/>
  <c r="ES77" i="1"/>
  <c r="ES110" i="1"/>
  <c r="ES142" i="1"/>
  <c r="ES141" i="1"/>
  <c r="ES116" i="1"/>
  <c r="ER130" i="1"/>
  <c r="ER127" i="1"/>
  <c r="ER123" i="1"/>
  <c r="ER119" i="1"/>
  <c r="ER29" i="1"/>
  <c r="ER137" i="1"/>
  <c r="ER138" i="1"/>
  <c r="ER77" i="1"/>
  <c r="ES129" i="1"/>
  <c r="ES126" i="1"/>
  <c r="ES122" i="1"/>
  <c r="ES118" i="1"/>
  <c r="ES28" i="1"/>
  <c r="ES133" i="1"/>
  <c r="ES80" i="1"/>
  <c r="ES91" i="1"/>
  <c r="ES143" i="1"/>
  <c r="ES145" i="1"/>
  <c r="ES144" i="1"/>
  <c r="ES87" i="1"/>
  <c r="ER129" i="1"/>
  <c r="ER126" i="1"/>
  <c r="ER122" i="1"/>
  <c r="ER118" i="1"/>
  <c r="ER28" i="1"/>
  <c r="ER133" i="1"/>
  <c r="ER80" i="1"/>
  <c r="ER91" i="1"/>
  <c r="ER143" i="1"/>
  <c r="ER86" i="1"/>
  <c r="EQ132" i="1"/>
  <c r="EQ128" i="1"/>
  <c r="EQ125" i="1"/>
  <c r="EQ121" i="1"/>
  <c r="EQ117" i="1"/>
  <c r="EQ140" i="1"/>
  <c r="EQ136" i="1"/>
  <c r="EQ79" i="1"/>
  <c r="EQ89" i="1"/>
  <c r="EQ90" i="1"/>
  <c r="EQ86" i="1"/>
  <c r="EQ131" i="1"/>
  <c r="EQ124" i="1"/>
  <c r="EQ30" i="1"/>
  <c r="EQ135" i="1"/>
  <c r="EQ139" i="1"/>
  <c r="EQ78" i="1"/>
  <c r="ER110" i="1"/>
  <c r="ER142" i="1"/>
  <c r="ER141" i="1"/>
  <c r="ER116" i="1"/>
  <c r="EQ130" i="1"/>
  <c r="EQ127" i="1"/>
  <c r="EQ123" i="1"/>
  <c r="EQ119" i="1"/>
  <c r="EQ29" i="1"/>
  <c r="EQ137" i="1"/>
  <c r="EQ138" i="1"/>
  <c r="EQ77" i="1"/>
  <c r="EQ110" i="1"/>
  <c r="EQ142" i="1"/>
  <c r="EQ141" i="1"/>
  <c r="ER145" i="1"/>
  <c r="ER144" i="1"/>
  <c r="ER87" i="1"/>
  <c r="EQ129" i="1"/>
  <c r="EQ126" i="1"/>
  <c r="EQ122" i="1"/>
  <c r="EQ118" i="1"/>
  <c r="EQ28" i="1"/>
  <c r="EQ133" i="1"/>
  <c r="EQ80" i="1"/>
  <c r="EQ91" i="1"/>
  <c r="EQ143" i="1"/>
  <c r="EQ145" i="1"/>
  <c r="EQ144" i="1"/>
  <c r="EQ87" i="1"/>
  <c r="EP131" i="1"/>
  <c r="EP124" i="1"/>
  <c r="EP30" i="1"/>
  <c r="EP135" i="1"/>
  <c r="EP139" i="1"/>
  <c r="EP78" i="1"/>
  <c r="EO131" i="1"/>
  <c r="EO124" i="1"/>
  <c r="EO30" i="1"/>
  <c r="EO135" i="1"/>
  <c r="EO139" i="1"/>
  <c r="EO78" i="1"/>
  <c r="EN131" i="1"/>
  <c r="EN124" i="1"/>
  <c r="EN30" i="1"/>
  <c r="EN135" i="1"/>
  <c r="EN139" i="1"/>
  <c r="EN78" i="1"/>
  <c r="EQ116" i="1"/>
  <c r="EP130" i="1"/>
  <c r="EP127" i="1"/>
  <c r="EP123" i="1"/>
  <c r="EP119" i="1"/>
  <c r="EP29" i="1"/>
  <c r="EP137" i="1"/>
  <c r="EP138" i="1"/>
  <c r="EP77" i="1"/>
  <c r="EP110" i="1"/>
  <c r="EP142" i="1"/>
  <c r="EP141" i="1"/>
  <c r="EP116" i="1"/>
  <c r="EO130" i="1"/>
  <c r="EO127" i="1"/>
  <c r="EO123" i="1"/>
  <c r="EO119" i="1"/>
  <c r="EO29" i="1"/>
  <c r="EO137" i="1"/>
  <c r="EO138" i="1"/>
  <c r="EO77" i="1"/>
  <c r="EO110" i="1"/>
  <c r="EO142" i="1"/>
  <c r="EO141" i="1"/>
  <c r="EO116" i="1"/>
  <c r="EN130" i="1"/>
  <c r="EN127" i="1"/>
  <c r="EN123" i="1"/>
  <c r="EN119" i="1"/>
  <c r="EN29" i="1"/>
  <c r="EN137" i="1"/>
  <c r="EN138" i="1"/>
  <c r="EN77" i="1"/>
  <c r="EN110" i="1"/>
  <c r="EN142" i="1"/>
  <c r="EP129" i="1"/>
  <c r="EP126" i="1"/>
  <c r="EP122" i="1"/>
  <c r="EP118" i="1"/>
  <c r="EP28" i="1"/>
  <c r="EP133" i="1"/>
  <c r="EP80" i="1"/>
  <c r="EP91" i="1"/>
  <c r="EP143" i="1"/>
  <c r="EP145" i="1"/>
  <c r="EP144" i="1"/>
  <c r="EP87" i="1"/>
  <c r="EO129" i="1"/>
  <c r="EO126" i="1"/>
  <c r="EO122" i="1"/>
  <c r="EO118" i="1"/>
  <c r="EO28" i="1"/>
  <c r="EO133" i="1"/>
  <c r="EO80" i="1"/>
  <c r="EO91" i="1"/>
  <c r="EO143" i="1"/>
  <c r="EO145" i="1"/>
  <c r="EO144" i="1"/>
  <c r="EO87" i="1"/>
  <c r="EN129" i="1"/>
  <c r="EN126" i="1"/>
  <c r="EN122" i="1"/>
  <c r="EN118" i="1"/>
  <c r="EN28" i="1"/>
  <c r="EN133" i="1"/>
  <c r="EN80" i="1"/>
  <c r="EN91" i="1"/>
  <c r="EN143" i="1"/>
  <c r="EN145" i="1"/>
  <c r="EN144" i="1"/>
  <c r="EP132" i="1"/>
  <c r="EP128" i="1"/>
  <c r="EP125" i="1"/>
  <c r="EP121" i="1"/>
  <c r="EP117" i="1"/>
  <c r="EP140" i="1"/>
  <c r="EP136" i="1"/>
  <c r="EP79" i="1"/>
  <c r="EP89" i="1"/>
  <c r="EP90" i="1"/>
  <c r="EP86" i="1"/>
  <c r="EO132" i="1"/>
  <c r="EO128" i="1"/>
  <c r="EO125" i="1"/>
  <c r="EO121" i="1"/>
  <c r="EO117" i="1"/>
  <c r="EO140" i="1"/>
  <c r="EO136" i="1"/>
  <c r="EO79" i="1"/>
  <c r="EO89" i="1"/>
  <c r="EO90" i="1"/>
  <c r="EO86" i="1"/>
  <c r="EN132" i="1"/>
  <c r="EN128" i="1"/>
  <c r="EN125" i="1"/>
  <c r="EN121" i="1"/>
  <c r="EN117" i="1"/>
  <c r="EN140" i="1"/>
  <c r="EN136" i="1"/>
  <c r="EN79" i="1"/>
  <c r="EN89" i="1"/>
  <c r="EN90" i="1"/>
  <c r="EM131" i="1"/>
  <c r="EM124" i="1"/>
  <c r="EM30" i="1"/>
  <c r="EM135" i="1"/>
  <c r="EM139" i="1"/>
  <c r="EM78" i="1"/>
  <c r="EN141" i="1"/>
  <c r="EN116" i="1"/>
  <c r="EM130" i="1"/>
  <c r="EM127" i="1"/>
  <c r="EM123" i="1"/>
  <c r="EM119" i="1"/>
  <c r="EM29" i="1"/>
  <c r="EM137" i="1"/>
  <c r="EM138" i="1"/>
  <c r="EM77" i="1"/>
  <c r="EN87" i="1"/>
  <c r="EM129" i="1"/>
  <c r="EM126" i="1"/>
  <c r="EM122" i="1"/>
  <c r="EM118" i="1"/>
  <c r="EM28" i="1"/>
  <c r="EM133" i="1"/>
  <c r="EM80" i="1"/>
  <c r="EM91" i="1"/>
  <c r="EM143" i="1"/>
  <c r="EM145" i="1"/>
  <c r="EM144" i="1"/>
  <c r="EM87" i="1"/>
  <c r="EL129" i="1"/>
  <c r="EL126" i="1"/>
  <c r="EL122" i="1"/>
  <c r="EL118" i="1"/>
  <c r="EL28" i="1"/>
  <c r="EL133" i="1"/>
  <c r="EL80" i="1"/>
  <c r="EL91" i="1"/>
  <c r="EL143" i="1"/>
  <c r="EL145" i="1"/>
  <c r="EL144" i="1"/>
  <c r="EL87" i="1"/>
  <c r="EK129" i="1"/>
  <c r="EK126" i="1"/>
  <c r="EK122" i="1"/>
  <c r="EK118" i="1"/>
  <c r="EK28" i="1"/>
  <c r="EK133" i="1"/>
  <c r="EK80" i="1"/>
  <c r="EK91" i="1"/>
  <c r="EK143" i="1"/>
  <c r="EK145" i="1"/>
  <c r="EK144" i="1"/>
  <c r="EN86" i="1"/>
  <c r="EM132" i="1"/>
  <c r="EM128" i="1"/>
  <c r="EM125" i="1"/>
  <c r="EM121" i="1"/>
  <c r="EM117" i="1"/>
  <c r="EM140" i="1"/>
  <c r="EM136" i="1"/>
  <c r="EM79" i="1"/>
  <c r="EM89" i="1"/>
  <c r="EM90" i="1"/>
  <c r="EM86" i="1"/>
  <c r="EL132" i="1"/>
  <c r="EL128" i="1"/>
  <c r="EL125" i="1"/>
  <c r="EL121" i="1"/>
  <c r="EL117" i="1"/>
  <c r="EL140" i="1"/>
  <c r="EL136" i="1"/>
  <c r="EL79" i="1"/>
  <c r="EL89" i="1"/>
  <c r="EL90" i="1"/>
  <c r="EL86" i="1"/>
  <c r="EK132" i="1"/>
  <c r="EK128" i="1"/>
  <c r="EK125" i="1"/>
  <c r="EK121" i="1"/>
  <c r="EK117" i="1"/>
  <c r="EK140" i="1"/>
  <c r="EK136" i="1"/>
  <c r="EK79" i="1"/>
  <c r="EK89" i="1"/>
  <c r="EK90" i="1"/>
  <c r="EL131" i="1"/>
  <c r="EL124" i="1"/>
  <c r="EL30" i="1"/>
  <c r="EL139" i="1"/>
  <c r="EL78" i="1"/>
  <c r="EK135" i="1"/>
  <c r="EK87" i="1"/>
  <c r="EJ129" i="1"/>
  <c r="EJ126" i="1"/>
  <c r="EJ122" i="1"/>
  <c r="EJ118" i="1"/>
  <c r="EJ28" i="1"/>
  <c r="EJ133" i="1"/>
  <c r="EJ80" i="1"/>
  <c r="EJ91" i="1"/>
  <c r="EJ143" i="1"/>
  <c r="EJ145" i="1"/>
  <c r="EJ144" i="1"/>
  <c r="EJ87" i="1"/>
  <c r="EI129" i="1"/>
  <c r="EI126" i="1"/>
  <c r="EI122" i="1"/>
  <c r="EI118" i="1"/>
  <c r="EI28" i="1"/>
  <c r="EI133" i="1"/>
  <c r="EI80" i="1"/>
  <c r="EI91" i="1"/>
  <c r="EI143" i="1"/>
  <c r="EM110" i="1"/>
  <c r="EM142" i="1"/>
  <c r="EM141" i="1"/>
  <c r="EL130" i="1"/>
  <c r="EL123" i="1"/>
  <c r="EL29" i="1"/>
  <c r="EL138" i="1"/>
  <c r="EL77" i="1"/>
  <c r="EL116" i="1"/>
  <c r="EK127" i="1"/>
  <c r="EK119" i="1"/>
  <c r="EK137" i="1"/>
  <c r="EK110" i="1"/>
  <c r="EK142" i="1"/>
  <c r="EK86" i="1"/>
  <c r="EJ132" i="1"/>
  <c r="EJ128" i="1"/>
  <c r="EJ125" i="1"/>
  <c r="EJ121" i="1"/>
  <c r="EJ117" i="1"/>
  <c r="EJ140" i="1"/>
  <c r="EJ136" i="1"/>
  <c r="EJ79" i="1"/>
  <c r="EJ89" i="1"/>
  <c r="EJ90" i="1"/>
  <c r="EJ86" i="1"/>
  <c r="EI132" i="1"/>
  <c r="EI128" i="1"/>
  <c r="EI125" i="1"/>
  <c r="EI121" i="1"/>
  <c r="EI117" i="1"/>
  <c r="EI140" i="1"/>
  <c r="EI136" i="1"/>
  <c r="EI79" i="1"/>
  <c r="EI89" i="1"/>
  <c r="EI90" i="1"/>
  <c r="EL135" i="1"/>
  <c r="EK131" i="1"/>
  <c r="EK124" i="1"/>
  <c r="EK30" i="1"/>
  <c r="EK139" i="1"/>
  <c r="EK78" i="1"/>
  <c r="EJ131" i="1"/>
  <c r="EJ124" i="1"/>
  <c r="EJ30" i="1"/>
  <c r="EJ135" i="1"/>
  <c r="EJ139" i="1"/>
  <c r="EJ78" i="1"/>
  <c r="EI131" i="1"/>
  <c r="EI124" i="1"/>
  <c r="EI30" i="1"/>
  <c r="EI135" i="1"/>
  <c r="EI139" i="1"/>
  <c r="EI78" i="1"/>
  <c r="EM116" i="1"/>
  <c r="EL127" i="1"/>
  <c r="EL119" i="1"/>
  <c r="EL137" i="1"/>
  <c r="EL110" i="1"/>
  <c r="EL142" i="1"/>
  <c r="EL141" i="1"/>
  <c r="EK130" i="1"/>
  <c r="EK123" i="1"/>
  <c r="EK29" i="1"/>
  <c r="EK138" i="1"/>
  <c r="EK77" i="1"/>
  <c r="EK141" i="1"/>
  <c r="EK116" i="1"/>
  <c r="EJ130" i="1"/>
  <c r="EJ127" i="1"/>
  <c r="EJ123" i="1"/>
  <c r="EJ119" i="1"/>
  <c r="EJ29" i="1"/>
  <c r="EJ137" i="1"/>
  <c r="EJ138" i="1"/>
  <c r="EJ77" i="1"/>
  <c r="EJ110" i="1"/>
  <c r="EJ142" i="1"/>
  <c r="EJ141" i="1"/>
  <c r="EJ116" i="1"/>
  <c r="EI130" i="1"/>
  <c r="EI127" i="1"/>
  <c r="EI123" i="1"/>
  <c r="EI119" i="1"/>
  <c r="EI29" i="1"/>
  <c r="EI137" i="1"/>
  <c r="EI138" i="1"/>
  <c r="EI77" i="1"/>
  <c r="EI110" i="1"/>
  <c r="EI86" i="1"/>
  <c r="EH132" i="1"/>
  <c r="EH128" i="1"/>
  <c r="EH125" i="1"/>
  <c r="EH121" i="1"/>
  <c r="EH117" i="1"/>
  <c r="EH140" i="1"/>
  <c r="EH136" i="1"/>
  <c r="EH79" i="1"/>
  <c r="EH89" i="1"/>
  <c r="EH90" i="1"/>
  <c r="EH131" i="1"/>
  <c r="EH124" i="1"/>
  <c r="EH30" i="1"/>
  <c r="EH135" i="1"/>
  <c r="EH139" i="1"/>
  <c r="EH78" i="1"/>
  <c r="EI142" i="1"/>
  <c r="EI141" i="1"/>
  <c r="EI116" i="1"/>
  <c r="EH130" i="1"/>
  <c r="EH127" i="1"/>
  <c r="EH123" i="1"/>
  <c r="EH119" i="1"/>
  <c r="EH29" i="1"/>
  <c r="EH137" i="1"/>
  <c r="EH138" i="1"/>
  <c r="EH77" i="1"/>
  <c r="EH110" i="1"/>
  <c r="EH142" i="1"/>
  <c r="EH141" i="1"/>
  <c r="EH116" i="1"/>
  <c r="EG130" i="1"/>
  <c r="EG127" i="1"/>
  <c r="EG123" i="1"/>
  <c r="EG119" i="1"/>
  <c r="EG29" i="1"/>
  <c r="EG137" i="1"/>
  <c r="EG138" i="1"/>
  <c r="EG77" i="1"/>
  <c r="EG110" i="1"/>
  <c r="EG142" i="1"/>
  <c r="EG141" i="1"/>
  <c r="EG116" i="1"/>
  <c r="EF130" i="1"/>
  <c r="EF127" i="1"/>
  <c r="EF123" i="1"/>
  <c r="EF119" i="1"/>
  <c r="EF29" i="1"/>
  <c r="EF137" i="1"/>
  <c r="EF138" i="1"/>
  <c r="EF77" i="1"/>
  <c r="EF110" i="1"/>
  <c r="EI145" i="1"/>
  <c r="EI144" i="1"/>
  <c r="EI87" i="1"/>
  <c r="EH129" i="1"/>
  <c r="EH126" i="1"/>
  <c r="EH122" i="1"/>
  <c r="EH118" i="1"/>
  <c r="EH28" i="1"/>
  <c r="EH133" i="1"/>
  <c r="EH80" i="1"/>
  <c r="EH91" i="1"/>
  <c r="EH143" i="1"/>
  <c r="EH145" i="1"/>
  <c r="EH144" i="1"/>
  <c r="EH87" i="1"/>
  <c r="EG129" i="1"/>
  <c r="EG126" i="1"/>
  <c r="EG122" i="1"/>
  <c r="EG118" i="1"/>
  <c r="EG28" i="1"/>
  <c r="EG133" i="1"/>
  <c r="EG80" i="1"/>
  <c r="EG91" i="1"/>
  <c r="EG143" i="1"/>
  <c r="EG145" i="1"/>
  <c r="EG144" i="1"/>
  <c r="EG87" i="1"/>
  <c r="EF129" i="1"/>
  <c r="EF126" i="1"/>
  <c r="EF122" i="1"/>
  <c r="EF118" i="1"/>
  <c r="EF28" i="1"/>
  <c r="EF133" i="1"/>
  <c r="EF80" i="1"/>
  <c r="EF91" i="1"/>
  <c r="EF143" i="1"/>
  <c r="EG132" i="1"/>
  <c r="EG125" i="1"/>
  <c r="EG117" i="1"/>
  <c r="EG79" i="1"/>
  <c r="EG90" i="1"/>
  <c r="EG86" i="1"/>
  <c r="EF128" i="1"/>
  <c r="EF121" i="1"/>
  <c r="EF140" i="1"/>
  <c r="EF136" i="1"/>
  <c r="EF89" i="1"/>
  <c r="EF145" i="1"/>
  <c r="EF144" i="1"/>
  <c r="EF87" i="1"/>
  <c r="EE129" i="1"/>
  <c r="EE126" i="1"/>
  <c r="EE122" i="1"/>
  <c r="EE118" i="1"/>
  <c r="EE28" i="1"/>
  <c r="EE133" i="1"/>
  <c r="EE80" i="1"/>
  <c r="EE91" i="1"/>
  <c r="EE143" i="1"/>
  <c r="EE145" i="1"/>
  <c r="EE144" i="1"/>
  <c r="EE87" i="1"/>
  <c r="ED129" i="1"/>
  <c r="ED126" i="1"/>
  <c r="ED122" i="1"/>
  <c r="ED118" i="1"/>
  <c r="ED28" i="1"/>
  <c r="ED133" i="1"/>
  <c r="ED80" i="1"/>
  <c r="ED91" i="1"/>
  <c r="ED143" i="1"/>
  <c r="ED145" i="1"/>
  <c r="ED144" i="1"/>
  <c r="ED87" i="1"/>
  <c r="EC129" i="1"/>
  <c r="EC126" i="1"/>
  <c r="EG131" i="1"/>
  <c r="EG124" i="1"/>
  <c r="EG30" i="1"/>
  <c r="EG139" i="1"/>
  <c r="EG78" i="1"/>
  <c r="EF135" i="1"/>
  <c r="EF86" i="1"/>
  <c r="EE132" i="1"/>
  <c r="EE128" i="1"/>
  <c r="EE125" i="1"/>
  <c r="EE121" i="1"/>
  <c r="EE117" i="1"/>
  <c r="EE140" i="1"/>
  <c r="EE136" i="1"/>
  <c r="EE79" i="1"/>
  <c r="EE89" i="1"/>
  <c r="EE90" i="1"/>
  <c r="EE86" i="1"/>
  <c r="ED132" i="1"/>
  <c r="ED128" i="1"/>
  <c r="ED125" i="1"/>
  <c r="ED121" i="1"/>
  <c r="ED117" i="1"/>
  <c r="ED140" i="1"/>
  <c r="ED136" i="1"/>
  <c r="ED79" i="1"/>
  <c r="ED89" i="1"/>
  <c r="ED90" i="1"/>
  <c r="ED86" i="1"/>
  <c r="EC132" i="1"/>
  <c r="EC128" i="1"/>
  <c r="EH86" i="1"/>
  <c r="EG128" i="1"/>
  <c r="EG121" i="1"/>
  <c r="EG140" i="1"/>
  <c r="EG136" i="1"/>
  <c r="EG89" i="1"/>
  <c r="EF132" i="1"/>
  <c r="EF125" i="1"/>
  <c r="EF117" i="1"/>
  <c r="EF79" i="1"/>
  <c r="EF90" i="1"/>
  <c r="EE131" i="1"/>
  <c r="EE124" i="1"/>
  <c r="EE30" i="1"/>
  <c r="EE135" i="1"/>
  <c r="EE139" i="1"/>
  <c r="EE78" i="1"/>
  <c r="ED131" i="1"/>
  <c r="ED124" i="1"/>
  <c r="ED30" i="1"/>
  <c r="ED135" i="1"/>
  <c r="ED139" i="1"/>
  <c r="ED78" i="1"/>
  <c r="EC131" i="1"/>
  <c r="EC124" i="1"/>
  <c r="EC30" i="1"/>
  <c r="EC135" i="1"/>
  <c r="EC139" i="1"/>
  <c r="EC78" i="1"/>
  <c r="EB131" i="1"/>
  <c r="EB124" i="1"/>
  <c r="EB30" i="1"/>
  <c r="EB135" i="1"/>
  <c r="EB139" i="1"/>
  <c r="EB78" i="1"/>
  <c r="EA131" i="1"/>
  <c r="EA124" i="1"/>
  <c r="EA30" i="1"/>
  <c r="EA135" i="1"/>
  <c r="EA139" i="1"/>
  <c r="EA78" i="1"/>
  <c r="EG135" i="1"/>
  <c r="EF131" i="1"/>
  <c r="EF124" i="1"/>
  <c r="EF30" i="1"/>
  <c r="EF139" i="1"/>
  <c r="EF78" i="1"/>
  <c r="EF142" i="1"/>
  <c r="EF141" i="1"/>
  <c r="EF116" i="1"/>
  <c r="EE130" i="1"/>
  <c r="EE127" i="1"/>
  <c r="EE123" i="1"/>
  <c r="EE119" i="1"/>
  <c r="EE29" i="1"/>
  <c r="EE137" i="1"/>
  <c r="EE138" i="1"/>
  <c r="EE77" i="1"/>
  <c r="EE110" i="1"/>
  <c r="EE142" i="1"/>
  <c r="EE141" i="1"/>
  <c r="EE116" i="1"/>
  <c r="ED130" i="1"/>
  <c r="ED127" i="1"/>
  <c r="ED123" i="1"/>
  <c r="ED119" i="1"/>
  <c r="ED29" i="1"/>
  <c r="ED137" i="1"/>
  <c r="ED138" i="1"/>
  <c r="ED77" i="1"/>
  <c r="ED110" i="1"/>
  <c r="ED142" i="1"/>
  <c r="ED141" i="1"/>
  <c r="ED116" i="1"/>
  <c r="EC130" i="1"/>
  <c r="EC127" i="1"/>
  <c r="EC123" i="1"/>
  <c r="EC119" i="1"/>
  <c r="EC29" i="1"/>
  <c r="EC137" i="1"/>
  <c r="EC138" i="1"/>
  <c r="EC77" i="1"/>
  <c r="EC110" i="1"/>
  <c r="EC142" i="1"/>
  <c r="EC141" i="1"/>
  <c r="EC116" i="1"/>
  <c r="EB130" i="1"/>
  <c r="EB127" i="1"/>
  <c r="EB123" i="1"/>
  <c r="EB119" i="1"/>
  <c r="EB29" i="1"/>
  <c r="EB137" i="1"/>
  <c r="EB138" i="1"/>
  <c r="EB77" i="1"/>
  <c r="EB110" i="1"/>
  <c r="EB142" i="1"/>
  <c r="EB141" i="1"/>
  <c r="EB116" i="1"/>
  <c r="EA130" i="1"/>
  <c r="EA127" i="1"/>
  <c r="EA123" i="1"/>
  <c r="EA119" i="1"/>
  <c r="EA29" i="1"/>
  <c r="EA137" i="1"/>
  <c r="EA138" i="1"/>
  <c r="EA77" i="1"/>
  <c r="EC125" i="1"/>
  <c r="EC117" i="1"/>
  <c r="EC79" i="1"/>
  <c r="EC90" i="1"/>
  <c r="EC86" i="1"/>
  <c r="EB128" i="1"/>
  <c r="EB121" i="1"/>
  <c r="EB140" i="1"/>
  <c r="EB136" i="1"/>
  <c r="EB89" i="1"/>
  <c r="EA132" i="1"/>
  <c r="EA125" i="1"/>
  <c r="EA117" i="1"/>
  <c r="EA79" i="1"/>
  <c r="EA90" i="1"/>
  <c r="EA86" i="1"/>
  <c r="DZ132" i="1"/>
  <c r="DZ128" i="1"/>
  <c r="DZ125" i="1"/>
  <c r="DZ121" i="1"/>
  <c r="DZ117" i="1"/>
  <c r="DZ140" i="1"/>
  <c r="DZ136" i="1"/>
  <c r="DZ79" i="1"/>
  <c r="DZ89" i="1"/>
  <c r="DZ90" i="1"/>
  <c r="DZ86" i="1"/>
  <c r="DY132" i="1"/>
  <c r="DY128" i="1"/>
  <c r="DY125" i="1"/>
  <c r="DY121" i="1"/>
  <c r="DY117" i="1"/>
  <c r="DY140" i="1"/>
  <c r="DY136" i="1"/>
  <c r="DY79" i="1"/>
  <c r="DY89" i="1"/>
  <c r="DY90" i="1"/>
  <c r="DY86" i="1"/>
  <c r="DX132" i="1"/>
  <c r="DX128" i="1"/>
  <c r="DX125" i="1"/>
  <c r="DX121" i="1"/>
  <c r="DX117" i="1"/>
  <c r="DX140" i="1"/>
  <c r="DX136" i="1"/>
  <c r="DX79" i="1"/>
  <c r="DX89" i="1"/>
  <c r="DX90" i="1"/>
  <c r="DX86" i="1"/>
  <c r="DW132" i="1"/>
  <c r="DW128" i="1"/>
  <c r="DW125" i="1"/>
  <c r="DW121" i="1"/>
  <c r="DW117" i="1"/>
  <c r="DW140" i="1"/>
  <c r="DW136" i="1"/>
  <c r="DW79" i="1"/>
  <c r="DW89" i="1"/>
  <c r="DW90" i="1"/>
  <c r="DW86" i="1"/>
  <c r="DV132" i="1"/>
  <c r="DV128" i="1"/>
  <c r="DV125" i="1"/>
  <c r="DV121" i="1"/>
  <c r="DV117" i="1"/>
  <c r="DV140" i="1"/>
  <c r="DV136" i="1"/>
  <c r="DV79" i="1"/>
  <c r="DV89" i="1"/>
  <c r="DV90" i="1"/>
  <c r="EC122" i="1"/>
  <c r="EC28" i="1"/>
  <c r="EC133" i="1"/>
  <c r="EC91" i="1"/>
  <c r="EC145" i="1"/>
  <c r="EB126" i="1"/>
  <c r="EB118" i="1"/>
  <c r="EB80" i="1"/>
  <c r="EB143" i="1"/>
  <c r="EB144" i="1"/>
  <c r="EB87" i="1"/>
  <c r="EA129" i="1"/>
  <c r="EA122" i="1"/>
  <c r="EA28" i="1"/>
  <c r="EA133" i="1"/>
  <c r="EA91" i="1"/>
  <c r="DZ131" i="1"/>
  <c r="DZ124" i="1"/>
  <c r="DZ30" i="1"/>
  <c r="DZ135" i="1"/>
  <c r="DZ139" i="1"/>
  <c r="DZ78" i="1"/>
  <c r="DY131" i="1"/>
  <c r="DY124" i="1"/>
  <c r="DY30" i="1"/>
  <c r="DY135" i="1"/>
  <c r="DY139" i="1"/>
  <c r="DY78" i="1"/>
  <c r="DX131" i="1"/>
  <c r="DX124" i="1"/>
  <c r="DX30" i="1"/>
  <c r="DX135" i="1"/>
  <c r="DX139" i="1"/>
  <c r="DX78" i="1"/>
  <c r="DW131" i="1"/>
  <c r="DW124" i="1"/>
  <c r="DW30" i="1"/>
  <c r="DW135" i="1"/>
  <c r="DW139" i="1"/>
  <c r="DW78" i="1"/>
  <c r="DV131" i="1"/>
  <c r="DV124" i="1"/>
  <c r="DV30" i="1"/>
  <c r="DV135" i="1"/>
  <c r="DV139" i="1"/>
  <c r="DV78" i="1"/>
  <c r="EC121" i="1"/>
  <c r="EC140" i="1"/>
  <c r="EC136" i="1"/>
  <c r="EC89" i="1"/>
  <c r="EB132" i="1"/>
  <c r="EB125" i="1"/>
  <c r="EB117" i="1"/>
  <c r="EB79" i="1"/>
  <c r="EB90" i="1"/>
  <c r="EB86" i="1"/>
  <c r="EA128" i="1"/>
  <c r="EA121" i="1"/>
  <c r="EA140" i="1"/>
  <c r="EA136" i="1"/>
  <c r="EA89" i="1"/>
  <c r="EA110" i="1"/>
  <c r="EA142" i="1"/>
  <c r="EA141" i="1"/>
  <c r="EA116" i="1"/>
  <c r="DZ130" i="1"/>
  <c r="DZ127" i="1"/>
  <c r="DZ123" i="1"/>
  <c r="DZ119" i="1"/>
  <c r="DZ29" i="1"/>
  <c r="DZ137" i="1"/>
  <c r="DZ138" i="1"/>
  <c r="DZ77" i="1"/>
  <c r="DZ110" i="1"/>
  <c r="DZ142" i="1"/>
  <c r="DZ141" i="1"/>
  <c r="DZ116" i="1"/>
  <c r="DY130" i="1"/>
  <c r="DY127" i="1"/>
  <c r="DY123" i="1"/>
  <c r="DY119" i="1"/>
  <c r="DY29" i="1"/>
  <c r="DY137" i="1"/>
  <c r="DY138" i="1"/>
  <c r="DY77" i="1"/>
  <c r="DY110" i="1"/>
  <c r="DY142" i="1"/>
  <c r="DY141" i="1"/>
  <c r="DY116" i="1"/>
  <c r="DX130" i="1"/>
  <c r="DX127" i="1"/>
  <c r="DX123" i="1"/>
  <c r="DX119" i="1"/>
  <c r="DX29" i="1"/>
  <c r="DX137" i="1"/>
  <c r="DX138" i="1"/>
  <c r="DX77" i="1"/>
  <c r="DX110" i="1"/>
  <c r="DX142" i="1"/>
  <c r="DX141" i="1"/>
  <c r="DX116" i="1"/>
  <c r="DW130" i="1"/>
  <c r="DW127" i="1"/>
  <c r="DW123" i="1"/>
  <c r="DW119" i="1"/>
  <c r="DW29" i="1"/>
  <c r="DW137" i="1"/>
  <c r="DW138" i="1"/>
  <c r="DW77" i="1"/>
  <c r="DW110" i="1"/>
  <c r="DW142" i="1"/>
  <c r="DW141" i="1"/>
  <c r="DW116" i="1"/>
  <c r="DV130" i="1"/>
  <c r="DV127" i="1"/>
  <c r="DV123" i="1"/>
  <c r="DV119" i="1"/>
  <c r="DV29" i="1"/>
  <c r="DV137" i="1"/>
  <c r="DV138" i="1"/>
  <c r="DV77" i="1"/>
  <c r="EC118" i="1"/>
  <c r="EC80" i="1"/>
  <c r="EC143" i="1"/>
  <c r="EC144" i="1"/>
  <c r="EC87" i="1"/>
  <c r="EB129" i="1"/>
  <c r="EB122" i="1"/>
  <c r="EB28" i="1"/>
  <c r="EB133" i="1"/>
  <c r="EB91" i="1"/>
  <c r="EB145" i="1"/>
  <c r="EA126" i="1"/>
  <c r="EA118" i="1"/>
  <c r="EA80" i="1"/>
  <c r="EA143" i="1"/>
  <c r="EA145" i="1"/>
  <c r="EA144" i="1"/>
  <c r="EA87" i="1"/>
  <c r="DZ129" i="1"/>
  <c r="DZ126" i="1"/>
  <c r="DZ122" i="1"/>
  <c r="DZ118" i="1"/>
  <c r="DZ28" i="1"/>
  <c r="DZ133" i="1"/>
  <c r="DZ80" i="1"/>
  <c r="DZ91" i="1"/>
  <c r="DZ143" i="1"/>
  <c r="DZ145" i="1"/>
  <c r="DZ144" i="1"/>
  <c r="DZ87" i="1"/>
  <c r="DY129" i="1"/>
  <c r="DY126" i="1"/>
  <c r="DY122" i="1"/>
  <c r="DY118" i="1"/>
  <c r="DY28" i="1"/>
  <c r="DY133" i="1"/>
  <c r="DY80" i="1"/>
  <c r="DY91" i="1"/>
  <c r="DY143" i="1"/>
  <c r="DY145" i="1"/>
  <c r="DY144" i="1"/>
  <c r="DY87" i="1"/>
  <c r="DX129" i="1"/>
  <c r="DX126" i="1"/>
  <c r="DX122" i="1"/>
  <c r="DX118" i="1"/>
  <c r="DX28" i="1"/>
  <c r="DX133" i="1"/>
  <c r="DX80" i="1"/>
  <c r="DX91" i="1"/>
  <c r="DX143" i="1"/>
  <c r="DX145" i="1"/>
  <c r="DX144" i="1"/>
  <c r="DX87" i="1"/>
  <c r="DW129" i="1"/>
  <c r="DW126" i="1"/>
  <c r="DW122" i="1"/>
  <c r="DW118" i="1"/>
  <c r="DW28" i="1"/>
  <c r="DW133" i="1"/>
  <c r="DW80" i="1"/>
  <c r="DW91" i="1"/>
  <c r="DW143" i="1"/>
  <c r="DW145" i="1"/>
  <c r="DW144" i="1"/>
  <c r="DW87" i="1"/>
  <c r="DV129" i="1"/>
  <c r="DV126" i="1"/>
  <c r="DV122" i="1"/>
  <c r="DV118" i="1"/>
  <c r="DV28" i="1"/>
  <c r="DV133" i="1"/>
  <c r="DV80" i="1"/>
  <c r="DV91" i="1"/>
  <c r="DV143" i="1"/>
  <c r="DV86" i="1"/>
  <c r="DU132" i="1"/>
  <c r="DU128" i="1"/>
  <c r="DU125" i="1"/>
  <c r="DU121" i="1"/>
  <c r="DU117" i="1"/>
  <c r="DU140" i="1"/>
  <c r="DU136" i="1"/>
  <c r="DU79" i="1"/>
  <c r="DU89" i="1"/>
  <c r="DU90" i="1"/>
  <c r="DU86" i="1"/>
  <c r="DT132" i="1"/>
  <c r="DT128" i="1"/>
  <c r="DT125" i="1"/>
  <c r="DT121" i="1"/>
  <c r="DT117" i="1"/>
  <c r="DT140" i="1"/>
  <c r="DT136" i="1"/>
  <c r="DT79" i="1"/>
  <c r="DT89" i="1"/>
  <c r="DT90" i="1"/>
  <c r="DS125" i="1"/>
  <c r="DU131" i="1"/>
  <c r="DU124" i="1"/>
  <c r="DU30" i="1"/>
  <c r="DU135" i="1"/>
  <c r="DU139" i="1"/>
  <c r="DU78" i="1"/>
  <c r="DT131" i="1"/>
  <c r="DT124" i="1"/>
  <c r="DT30" i="1"/>
  <c r="DT135" i="1"/>
  <c r="DT139" i="1"/>
  <c r="DT78" i="1"/>
  <c r="DS131" i="1"/>
  <c r="DS124" i="1"/>
  <c r="DS30" i="1"/>
  <c r="DS135" i="1"/>
  <c r="DS139" i="1"/>
  <c r="DS78" i="1"/>
  <c r="DV110" i="1"/>
  <c r="DV142" i="1"/>
  <c r="DV141" i="1"/>
  <c r="DV116" i="1"/>
  <c r="DU130" i="1"/>
  <c r="DU127" i="1"/>
  <c r="DU123" i="1"/>
  <c r="DU119" i="1"/>
  <c r="DU29" i="1"/>
  <c r="DU137" i="1"/>
  <c r="DU138" i="1"/>
  <c r="DU77" i="1"/>
  <c r="DU110" i="1"/>
  <c r="DU142" i="1"/>
  <c r="DU141" i="1"/>
  <c r="DU116" i="1"/>
  <c r="DT130" i="1"/>
  <c r="DT127" i="1"/>
  <c r="DT123" i="1"/>
  <c r="DT119" i="1"/>
  <c r="DT29" i="1"/>
  <c r="DT137" i="1"/>
  <c r="DT138" i="1"/>
  <c r="DT77" i="1"/>
  <c r="DT110" i="1"/>
  <c r="DT142" i="1"/>
  <c r="DT141" i="1"/>
  <c r="DT116" i="1"/>
  <c r="DS130" i="1"/>
  <c r="DS127" i="1"/>
  <c r="DS123" i="1"/>
  <c r="DS119" i="1"/>
  <c r="DS29" i="1"/>
  <c r="DS137" i="1"/>
  <c r="DS138" i="1"/>
  <c r="DS77" i="1"/>
  <c r="DS110" i="1"/>
  <c r="DS142" i="1"/>
  <c r="DS141" i="1"/>
  <c r="DS116" i="1"/>
  <c r="DS132" i="1"/>
  <c r="DS121" i="1"/>
  <c r="DS140" i="1"/>
  <c r="DS136" i="1"/>
  <c r="DS79" i="1"/>
  <c r="DS90" i="1"/>
  <c r="DV145" i="1"/>
  <c r="DV144" i="1"/>
  <c r="DV87" i="1"/>
  <c r="DU129" i="1"/>
  <c r="DU126" i="1"/>
  <c r="DU122" i="1"/>
  <c r="DU118" i="1"/>
  <c r="DU28" i="1"/>
  <c r="DU133" i="1"/>
  <c r="DU80" i="1"/>
  <c r="DU91" i="1"/>
  <c r="DU143" i="1"/>
  <c r="DU145" i="1"/>
  <c r="DU144" i="1"/>
  <c r="DU87" i="1"/>
  <c r="DT129" i="1"/>
  <c r="DT126" i="1"/>
  <c r="DT122" i="1"/>
  <c r="DT118" i="1"/>
  <c r="DT28" i="1"/>
  <c r="DT133" i="1"/>
  <c r="DT80" i="1"/>
  <c r="DT91" i="1"/>
  <c r="DT143" i="1"/>
  <c r="DT145" i="1"/>
  <c r="DT144" i="1"/>
  <c r="DT87" i="1"/>
  <c r="DS129" i="1"/>
  <c r="DS126" i="1"/>
  <c r="DS122" i="1"/>
  <c r="DS118" i="1"/>
  <c r="DS28" i="1"/>
  <c r="DS133" i="1"/>
  <c r="DS80" i="1"/>
  <c r="DS91" i="1"/>
  <c r="DS143" i="1"/>
  <c r="DS145" i="1"/>
  <c r="DS144" i="1"/>
  <c r="DS87" i="1"/>
  <c r="DT86" i="1"/>
  <c r="DS128" i="1"/>
  <c r="DS117" i="1"/>
  <c r="DS89" i="1"/>
  <c r="DS86" i="1"/>
  <c r="GE136" i="1"/>
  <c r="GD136" i="1"/>
  <c r="GC136" i="1"/>
  <c r="GF136" i="1"/>
  <c r="GD133" i="1"/>
  <c r="GB136" i="1"/>
  <c r="GF133" i="1"/>
  <c r="GB133" i="1"/>
  <c r="GF135" i="1"/>
  <c r="GB135" i="1"/>
  <c r="GE137" i="1"/>
  <c r="GD139" i="1"/>
  <c r="GC138" i="1"/>
  <c r="GE135" i="1"/>
  <c r="GD137" i="1"/>
  <c r="GE133" i="1"/>
  <c r="GD135" i="1"/>
  <c r="GC137" i="1"/>
  <c r="GF139" i="1"/>
  <c r="GB139" i="1"/>
  <c r="GC133" i="1"/>
  <c r="GF137" i="1"/>
  <c r="GF138" i="1"/>
  <c r="GC80" i="1"/>
  <c r="GC135" i="1"/>
  <c r="GB137" i="1"/>
  <c r="GE138" i="1"/>
  <c r="GE139" i="1"/>
  <c r="GD138" i="1"/>
  <c r="GC139" i="1"/>
  <c r="GD80" i="1"/>
  <c r="GE79" i="1"/>
  <c r="GB79" i="1"/>
  <c r="GB138" i="1"/>
  <c r="GB80" i="1"/>
  <c r="GD79" i="1"/>
  <c r="GC79" i="1"/>
  <c r="GE80" i="1"/>
  <c r="GF80" i="1"/>
  <c r="GF79" i="1"/>
  <c r="DO136" i="1"/>
  <c r="DR136" i="1"/>
  <c r="DN136" i="1"/>
  <c r="DQ136" i="1"/>
  <c r="DP136" i="1"/>
  <c r="DR133" i="1"/>
  <c r="DN133" i="1"/>
  <c r="DP133" i="1"/>
  <c r="DP135" i="1"/>
  <c r="DO137" i="1"/>
  <c r="DR139" i="1"/>
  <c r="DN139" i="1"/>
  <c r="DQ133" i="1"/>
  <c r="DO135" i="1"/>
  <c r="DO133" i="1"/>
  <c r="DR135" i="1"/>
  <c r="DN135" i="1"/>
  <c r="DQ137" i="1"/>
  <c r="DQ135" i="1"/>
  <c r="DP137" i="1"/>
  <c r="DQ139" i="1"/>
  <c r="DO138" i="1"/>
  <c r="DQ80" i="1"/>
  <c r="DN137" i="1"/>
  <c r="DP139" i="1"/>
  <c r="DR138" i="1"/>
  <c r="DN138" i="1"/>
  <c r="DO139" i="1"/>
  <c r="DQ138" i="1"/>
  <c r="DN80" i="1"/>
  <c r="DO79" i="1"/>
  <c r="DQ79" i="1"/>
  <c r="DP138" i="1"/>
  <c r="DR80" i="1"/>
  <c r="DR79" i="1"/>
  <c r="DN79" i="1"/>
  <c r="DR137" i="1"/>
  <c r="DP80" i="1"/>
  <c r="DO80" i="1"/>
  <c r="DP79" i="1"/>
  <c r="EW136" i="1"/>
  <c r="EV136" i="1"/>
  <c r="EY136" i="1"/>
  <c r="EU136" i="1"/>
  <c r="EX136" i="1"/>
  <c r="EV133" i="1"/>
  <c r="EX133" i="1"/>
  <c r="EX135" i="1"/>
  <c r="EW137" i="1"/>
  <c r="EV139" i="1"/>
  <c r="EY133" i="1"/>
  <c r="EW135" i="1"/>
  <c r="EV137" i="1"/>
  <c r="EW133" i="1"/>
  <c r="EV135" i="1"/>
  <c r="EY137" i="1"/>
  <c r="EU137" i="1"/>
  <c r="EU133" i="1"/>
  <c r="EY135" i="1"/>
  <c r="EX137" i="1"/>
  <c r="EY139" i="1"/>
  <c r="EW138" i="1"/>
  <c r="EY80" i="1"/>
  <c r="EU80" i="1"/>
  <c r="EU135" i="1"/>
  <c r="EX139" i="1"/>
  <c r="EV138" i="1"/>
  <c r="EW139" i="1"/>
  <c r="EY138" i="1"/>
  <c r="EU138" i="1"/>
  <c r="EV80" i="1"/>
  <c r="EW79" i="1"/>
  <c r="EU79" i="1"/>
  <c r="EW80" i="1"/>
  <c r="EU139" i="1"/>
  <c r="EV79" i="1"/>
  <c r="EX79" i="1"/>
  <c r="EX80" i="1"/>
  <c r="EY79" i="1"/>
  <c r="EX138" i="1"/>
  <c r="DO89" i="1"/>
  <c r="DO78" i="1"/>
  <c r="DN89" i="1"/>
  <c r="DN78" i="1"/>
  <c r="DO140" i="1"/>
  <c r="DO28" i="1"/>
  <c r="DO29" i="1"/>
  <c r="DP89" i="1"/>
  <c r="DP78" i="1"/>
  <c r="DQ89" i="1"/>
  <c r="DQ78" i="1"/>
  <c r="DN140" i="1"/>
  <c r="DN28" i="1"/>
  <c r="DN29" i="1"/>
  <c r="DO30" i="1"/>
  <c r="DO117" i="1"/>
  <c r="DP140" i="1"/>
  <c r="DP28" i="1"/>
  <c r="DP29" i="1"/>
  <c r="DP30" i="1"/>
  <c r="DR89" i="1"/>
  <c r="DQ140" i="1"/>
  <c r="DQ28" i="1"/>
  <c r="DQ29" i="1"/>
  <c r="DR28" i="1"/>
  <c r="DN30" i="1"/>
  <c r="DR117" i="1"/>
  <c r="DN118" i="1"/>
  <c r="DR118" i="1"/>
  <c r="DN119" i="1"/>
  <c r="DR119" i="1"/>
  <c r="DN121" i="1"/>
  <c r="DR121" i="1"/>
  <c r="DR29" i="1"/>
  <c r="DQ30" i="1"/>
  <c r="DN117" i="1"/>
  <c r="DO118" i="1"/>
  <c r="DO119" i="1"/>
  <c r="DO121" i="1"/>
  <c r="DR78" i="1"/>
  <c r="DR30" i="1"/>
  <c r="DP117" i="1"/>
  <c r="DP118" i="1"/>
  <c r="DP119" i="1"/>
  <c r="DP121" i="1"/>
  <c r="DP122" i="1"/>
  <c r="DN122" i="1"/>
  <c r="DP123" i="1"/>
  <c r="DP124" i="1"/>
  <c r="DP125" i="1"/>
  <c r="DP126" i="1"/>
  <c r="DQ117" i="1"/>
  <c r="DQ119" i="1"/>
  <c r="DQ121" i="1"/>
  <c r="DO122" i="1"/>
  <c r="DQ123" i="1"/>
  <c r="DQ124" i="1"/>
  <c r="DQ125" i="1"/>
  <c r="DQ126" i="1"/>
  <c r="DR140" i="1"/>
  <c r="DQ122" i="1"/>
  <c r="DN123" i="1"/>
  <c r="DR123" i="1"/>
  <c r="DN124" i="1"/>
  <c r="DR124" i="1"/>
  <c r="DN125" i="1"/>
  <c r="DR125" i="1"/>
  <c r="DN126" i="1"/>
  <c r="DR126" i="1"/>
  <c r="DN127" i="1"/>
  <c r="DR127" i="1"/>
  <c r="DR122" i="1"/>
  <c r="DQ127" i="1"/>
  <c r="DN128" i="1"/>
  <c r="DR128" i="1"/>
  <c r="DN129" i="1"/>
  <c r="DR129" i="1"/>
  <c r="DN130" i="1"/>
  <c r="DR130" i="1"/>
  <c r="DN131" i="1"/>
  <c r="DR131" i="1"/>
  <c r="DN132" i="1"/>
  <c r="DR132" i="1"/>
  <c r="DQ118" i="1"/>
  <c r="DO128" i="1"/>
  <c r="DO129" i="1"/>
  <c r="DO130" i="1"/>
  <c r="DO131" i="1"/>
  <c r="DO123" i="1"/>
  <c r="DO124" i="1"/>
  <c r="DO125" i="1"/>
  <c r="DO126" i="1"/>
  <c r="DO127" i="1"/>
  <c r="DP128" i="1"/>
  <c r="DP129" i="1"/>
  <c r="DP130" i="1"/>
  <c r="DP131" i="1"/>
  <c r="DP132" i="1"/>
  <c r="DQ129" i="1"/>
  <c r="DQ131" i="1"/>
  <c r="DQ128" i="1"/>
  <c r="DQ130" i="1"/>
  <c r="DO132" i="1"/>
  <c r="DP127" i="1"/>
  <c r="DQ132" i="1"/>
  <c r="EV89" i="1"/>
  <c r="EV78" i="1"/>
  <c r="EU89" i="1"/>
  <c r="EU78" i="1"/>
  <c r="EV140" i="1"/>
  <c r="EV28" i="1"/>
  <c r="EV29" i="1"/>
  <c r="EW89" i="1"/>
  <c r="EW78" i="1"/>
  <c r="EX89" i="1"/>
  <c r="EX78" i="1"/>
  <c r="EY89" i="1"/>
  <c r="EU140" i="1"/>
  <c r="EU28" i="1"/>
  <c r="EU29" i="1"/>
  <c r="EV30" i="1"/>
  <c r="EY78" i="1"/>
  <c r="EW140" i="1"/>
  <c r="EW28" i="1"/>
  <c r="EW29" i="1"/>
  <c r="EW30" i="1"/>
  <c r="EX140" i="1"/>
  <c r="EX28" i="1"/>
  <c r="EX29" i="1"/>
  <c r="EU30" i="1"/>
  <c r="EU117" i="1"/>
  <c r="EY117" i="1"/>
  <c r="EU118" i="1"/>
  <c r="EY118" i="1"/>
  <c r="EU119" i="1"/>
  <c r="EY119" i="1"/>
  <c r="EU121" i="1"/>
  <c r="EY121" i="1"/>
  <c r="EY140" i="1"/>
  <c r="EX30" i="1"/>
  <c r="EV117" i="1"/>
  <c r="EV118" i="1"/>
  <c r="EV119" i="1"/>
  <c r="EV121" i="1"/>
  <c r="EY28" i="1"/>
  <c r="EY30" i="1"/>
  <c r="EW117" i="1"/>
  <c r="EW118" i="1"/>
  <c r="EW119" i="1"/>
  <c r="EW121" i="1"/>
  <c r="EW122" i="1"/>
  <c r="EW123" i="1"/>
  <c r="EW124" i="1"/>
  <c r="EW125" i="1"/>
  <c r="EW126" i="1"/>
  <c r="EY29" i="1"/>
  <c r="EX117" i="1"/>
  <c r="EX119" i="1"/>
  <c r="EX121" i="1"/>
  <c r="EX122" i="1"/>
  <c r="EX123" i="1"/>
  <c r="EX124" i="1"/>
  <c r="EX125" i="1"/>
  <c r="EX126" i="1"/>
  <c r="EU122" i="1"/>
  <c r="EY122" i="1"/>
  <c r="EU123" i="1"/>
  <c r="EY123" i="1"/>
  <c r="EU124" i="1"/>
  <c r="EY124" i="1"/>
  <c r="EU125" i="1"/>
  <c r="EY125" i="1"/>
  <c r="EU126" i="1"/>
  <c r="EY126" i="1"/>
  <c r="EU127" i="1"/>
  <c r="EY127" i="1"/>
  <c r="EU128" i="1"/>
  <c r="EY128" i="1"/>
  <c r="EU129" i="1"/>
  <c r="EY129" i="1"/>
  <c r="EU130" i="1"/>
  <c r="EY130" i="1"/>
  <c r="EU131" i="1"/>
  <c r="EY131" i="1"/>
  <c r="EU132" i="1"/>
  <c r="EY132" i="1"/>
  <c r="EV127" i="1"/>
  <c r="EV128" i="1"/>
  <c r="EV129" i="1"/>
  <c r="EV130" i="1"/>
  <c r="EV122" i="1"/>
  <c r="EV123" i="1"/>
  <c r="EV124" i="1"/>
  <c r="EV125" i="1"/>
  <c r="EV126" i="1"/>
  <c r="EW127" i="1"/>
  <c r="EW128" i="1"/>
  <c r="EW129" i="1"/>
  <c r="EW130" i="1"/>
  <c r="EW131" i="1"/>
  <c r="EW132" i="1"/>
  <c r="EX129" i="1"/>
  <c r="EV131" i="1"/>
  <c r="EX118" i="1"/>
  <c r="EX131" i="1"/>
  <c r="EX127" i="1"/>
  <c r="EX128" i="1"/>
  <c r="EX130" i="1"/>
  <c r="EV132" i="1"/>
  <c r="EX132" i="1"/>
  <c r="GC89" i="1"/>
  <c r="GB89" i="1"/>
  <c r="GC78" i="1"/>
  <c r="GC140" i="1"/>
  <c r="GC28" i="1"/>
  <c r="GC29" i="1"/>
  <c r="GD89" i="1"/>
  <c r="GD78" i="1"/>
  <c r="GE89" i="1"/>
  <c r="GE78" i="1"/>
  <c r="GF78" i="1"/>
  <c r="GB140" i="1"/>
  <c r="GB28" i="1"/>
  <c r="GB29" i="1"/>
  <c r="GC30" i="1"/>
  <c r="GD140" i="1"/>
  <c r="GD28" i="1"/>
  <c r="GD29" i="1"/>
  <c r="GF89" i="1"/>
  <c r="GE140" i="1"/>
  <c r="GE28" i="1"/>
  <c r="GE29" i="1"/>
  <c r="GF28" i="1"/>
  <c r="GF30" i="1"/>
  <c r="GB117" i="1"/>
  <c r="GF117" i="1"/>
  <c r="GB118" i="1"/>
  <c r="GF118" i="1"/>
  <c r="GB119" i="1"/>
  <c r="GF119" i="1"/>
  <c r="GB78" i="1"/>
  <c r="GF29" i="1"/>
  <c r="GB30" i="1"/>
  <c r="GC117" i="1"/>
  <c r="GC118" i="1"/>
  <c r="GC119" i="1"/>
  <c r="GC121" i="1"/>
  <c r="GD30" i="1"/>
  <c r="GD117" i="1"/>
  <c r="GD118" i="1"/>
  <c r="GD119" i="1"/>
  <c r="GD121" i="1"/>
  <c r="GD122" i="1"/>
  <c r="GD123" i="1"/>
  <c r="GD124" i="1"/>
  <c r="GD125" i="1"/>
  <c r="GD126" i="1"/>
  <c r="GF140" i="1"/>
  <c r="GE117" i="1"/>
  <c r="GE119" i="1"/>
  <c r="GB121" i="1"/>
  <c r="GE122" i="1"/>
  <c r="GE123" i="1"/>
  <c r="GE124" i="1"/>
  <c r="GE125" i="1"/>
  <c r="GE126" i="1"/>
  <c r="GE30" i="1"/>
  <c r="GE121" i="1"/>
  <c r="GB122" i="1"/>
  <c r="GF122" i="1"/>
  <c r="GB123" i="1"/>
  <c r="GF123" i="1"/>
  <c r="GB124" i="1"/>
  <c r="GF124" i="1"/>
  <c r="GB125" i="1"/>
  <c r="GF125" i="1"/>
  <c r="GB126" i="1"/>
  <c r="GF126" i="1"/>
  <c r="GB127" i="1"/>
  <c r="GF127" i="1"/>
  <c r="GB128" i="1"/>
  <c r="GF128" i="1"/>
  <c r="GB129" i="1"/>
  <c r="GF129" i="1"/>
  <c r="GB130" i="1"/>
  <c r="GF130" i="1"/>
  <c r="GB131" i="1"/>
  <c r="GF131" i="1"/>
  <c r="GB132" i="1"/>
  <c r="GF132" i="1"/>
  <c r="GE118" i="1"/>
  <c r="GC127" i="1"/>
  <c r="GC128" i="1"/>
  <c r="GC129" i="1"/>
  <c r="GC130" i="1"/>
  <c r="GF121" i="1"/>
  <c r="GC122" i="1"/>
  <c r="GC123" i="1"/>
  <c r="GC124" i="1"/>
  <c r="GC125" i="1"/>
  <c r="GC126" i="1"/>
  <c r="GD127" i="1"/>
  <c r="GD128" i="1"/>
  <c r="GD129" i="1"/>
  <c r="GD130" i="1"/>
  <c r="GD131" i="1"/>
  <c r="GD132" i="1"/>
  <c r="GE129" i="1"/>
  <c r="GC131" i="1"/>
  <c r="GE131" i="1"/>
  <c r="GE127" i="1"/>
  <c r="GE128" i="1"/>
  <c r="GE130" i="1"/>
  <c r="GC132" i="1"/>
  <c r="GE132" i="1"/>
  <c r="EW77" i="1"/>
  <c r="EY91" i="1"/>
  <c r="EU91" i="1"/>
  <c r="EX77" i="1"/>
  <c r="EV91" i="1"/>
  <c r="EV77" i="1"/>
  <c r="EY77" i="1"/>
  <c r="EW91" i="1"/>
  <c r="EV143" i="1"/>
  <c r="EX90" i="1"/>
  <c r="EU77" i="1"/>
  <c r="EY143" i="1"/>
  <c r="EU143" i="1"/>
  <c r="EW90" i="1"/>
  <c r="EX143" i="1"/>
  <c r="EV90" i="1"/>
  <c r="EW143" i="1"/>
  <c r="EU90" i="1"/>
  <c r="EY90" i="1"/>
  <c r="EX91" i="1"/>
  <c r="DO77" i="1"/>
  <c r="DQ91" i="1"/>
  <c r="DP77" i="1"/>
  <c r="DN91" i="1"/>
  <c r="DN77" i="1"/>
  <c r="DR91" i="1"/>
  <c r="DQ77" i="1"/>
  <c r="DO91" i="1"/>
  <c r="DR143" i="1"/>
  <c r="DN143" i="1"/>
  <c r="DP90" i="1"/>
  <c r="DQ143" i="1"/>
  <c r="DO90" i="1"/>
  <c r="DP143" i="1"/>
  <c r="DN90" i="1"/>
  <c r="DP91" i="1"/>
  <c r="DO143" i="1"/>
  <c r="DR77" i="1"/>
  <c r="DR90" i="1"/>
  <c r="DQ90" i="1"/>
  <c r="GE77" i="1"/>
  <c r="GC91" i="1"/>
  <c r="GF77" i="1"/>
  <c r="GD91" i="1"/>
  <c r="GD77" i="1"/>
  <c r="GB91" i="1"/>
  <c r="GE91" i="1"/>
  <c r="GD143" i="1"/>
  <c r="GF90" i="1"/>
  <c r="GB90" i="1"/>
  <c r="GC77" i="1"/>
  <c r="GC143" i="1"/>
  <c r="GE90" i="1"/>
  <c r="GB77" i="1"/>
  <c r="GF143" i="1"/>
  <c r="GD90" i="1"/>
  <c r="GF91" i="1"/>
  <c r="GE143" i="1"/>
  <c r="GC90" i="1"/>
  <c r="GB143" i="1"/>
  <c r="DO110" i="1"/>
  <c r="DR110" i="1"/>
  <c r="DN110" i="1"/>
  <c r="DQ110" i="1"/>
  <c r="DR145" i="1"/>
  <c r="DN145" i="1"/>
  <c r="DP145" i="1"/>
  <c r="DP110" i="1"/>
  <c r="DO142" i="1"/>
  <c r="DQ145" i="1"/>
  <c r="DR142" i="1"/>
  <c r="DN142" i="1"/>
  <c r="DR144" i="1"/>
  <c r="DN144" i="1"/>
  <c r="DO145" i="1"/>
  <c r="DQ144" i="1"/>
  <c r="DQ141" i="1"/>
  <c r="DP142" i="1"/>
  <c r="DP144" i="1"/>
  <c r="DP141" i="1"/>
  <c r="DQ142" i="1"/>
  <c r="DO144" i="1"/>
  <c r="DO141" i="1"/>
  <c r="DN141" i="1"/>
  <c r="DR141" i="1"/>
  <c r="DO87" i="1"/>
  <c r="DR86" i="1"/>
  <c r="DN86" i="1"/>
  <c r="DP116" i="1"/>
  <c r="DR87" i="1"/>
  <c r="DN87" i="1"/>
  <c r="DQ86" i="1"/>
  <c r="DO116" i="1"/>
  <c r="DQ87" i="1"/>
  <c r="DP86" i="1"/>
  <c r="DR116" i="1"/>
  <c r="DN116" i="1"/>
  <c r="DP87" i="1"/>
  <c r="DO86" i="1"/>
  <c r="DQ116" i="1"/>
  <c r="EW110" i="1"/>
  <c r="EV110" i="1"/>
  <c r="EY110" i="1"/>
  <c r="EU110" i="1"/>
  <c r="EV145" i="1"/>
  <c r="EX145" i="1"/>
  <c r="EW142" i="1"/>
  <c r="EY145" i="1"/>
  <c r="EV142" i="1"/>
  <c r="EV144" i="1"/>
  <c r="EX110" i="1"/>
  <c r="EW145" i="1"/>
  <c r="EU142" i="1"/>
  <c r="EY144" i="1"/>
  <c r="EY141" i="1"/>
  <c r="EU141" i="1"/>
  <c r="EX142" i="1"/>
  <c r="EU145" i="1"/>
  <c r="EX144" i="1"/>
  <c r="EX141" i="1"/>
  <c r="EY142" i="1"/>
  <c r="EW144" i="1"/>
  <c r="EW141" i="1"/>
  <c r="EV141" i="1"/>
  <c r="EU144" i="1"/>
  <c r="EW87" i="1"/>
  <c r="EV86" i="1"/>
  <c r="EX116" i="1"/>
  <c r="EV87" i="1"/>
  <c r="EY86" i="1"/>
  <c r="EU86" i="1"/>
  <c r="EW116" i="1"/>
  <c r="EY87" i="1"/>
  <c r="EU87" i="1"/>
  <c r="EX86" i="1"/>
  <c r="EV116" i="1"/>
  <c r="EX87" i="1"/>
  <c r="EW86" i="1"/>
  <c r="EY116" i="1"/>
  <c r="EU116" i="1"/>
  <c r="GE110" i="1"/>
  <c r="GD110" i="1"/>
  <c r="GC110" i="1"/>
  <c r="GB110" i="1"/>
  <c r="GD145" i="1"/>
  <c r="GF145" i="1"/>
  <c r="GB145" i="1"/>
  <c r="GF110" i="1"/>
  <c r="GE142" i="1"/>
  <c r="GD142" i="1"/>
  <c r="GD144" i="1"/>
  <c r="GE145" i="1"/>
  <c r="GC142" i="1"/>
  <c r="GB144" i="1"/>
  <c r="GC141" i="1"/>
  <c r="GC145" i="1"/>
  <c r="GB142" i="1"/>
  <c r="GF144" i="1"/>
  <c r="GF141" i="1"/>
  <c r="GB141" i="1"/>
  <c r="GE144" i="1"/>
  <c r="GE141" i="1"/>
  <c r="GC144" i="1"/>
  <c r="GF142" i="1"/>
  <c r="GD141" i="1"/>
  <c r="GE87" i="1"/>
  <c r="GD86" i="1"/>
  <c r="GF116" i="1"/>
  <c r="GB116" i="1"/>
  <c r="GD87" i="1"/>
  <c r="GC86" i="1"/>
  <c r="GE116" i="1"/>
  <c r="GC87" i="1"/>
  <c r="GF86" i="1"/>
  <c r="GB86" i="1"/>
  <c r="GD116" i="1"/>
  <c r="GF87" i="1"/>
  <c r="GB87" i="1"/>
  <c r="GE86" i="1"/>
  <c r="GC116" i="1"/>
  <c r="B21" i="20"/>
  <c r="B53" i="20"/>
  <c r="ET2" i="1"/>
  <c r="GA2" i="1"/>
  <c r="HH2" i="1"/>
  <c r="L2" i="20"/>
  <c r="D50" i="20"/>
  <c r="E47" i="20"/>
  <c r="C6" i="20"/>
  <c r="C5" i="20"/>
  <c r="C55" i="20"/>
  <c r="E48" i="20"/>
  <c r="G7" i="20"/>
  <c r="D46" i="20"/>
  <c r="L21" i="20"/>
  <c r="E49" i="20"/>
  <c r="E52" i="20"/>
  <c r="D48" i="20"/>
  <c r="E50" i="20"/>
  <c r="J5" i="20"/>
  <c r="J2" i="20"/>
  <c r="G6" i="20"/>
  <c r="D53" i="20"/>
  <c r="E53" i="20"/>
  <c r="J3" i="20"/>
  <c r="D52" i="20"/>
  <c r="E51" i="20"/>
  <c r="D51" i="20"/>
  <c r="L3" i="20"/>
  <c r="G4" i="20"/>
  <c r="E46" i="20"/>
  <c r="D47" i="20"/>
  <c r="G8" i="20"/>
  <c r="G5" i="20"/>
  <c r="D49" i="20"/>
  <c r="C4" i="20"/>
  <c r="C7" i="20"/>
  <c r="L5" i="20"/>
  <c r="GA7" i="25" l="1"/>
  <c r="GA6" i="25"/>
  <c r="ET6" i="25"/>
  <c r="HH6" i="25"/>
  <c r="HH7" i="25"/>
  <c r="ET7" i="25"/>
  <c r="ET6" i="24"/>
  <c r="GA6" i="24"/>
  <c r="HH6" i="24"/>
  <c r="ET19" i="24"/>
  <c r="GA14" i="24"/>
  <c r="HH26" i="24"/>
  <c r="ET24" i="24"/>
  <c r="ET9" i="24"/>
  <c r="ET13" i="24"/>
  <c r="ET15" i="24"/>
  <c r="ET14" i="24"/>
  <c r="ET18" i="24"/>
  <c r="ET20" i="24"/>
  <c r="ET23" i="24"/>
  <c r="ET25" i="24"/>
  <c r="GA11" i="24"/>
  <c r="GA10" i="24"/>
  <c r="GA21" i="24"/>
  <c r="GA24" i="24"/>
  <c r="GA23" i="24"/>
  <c r="HH19" i="24"/>
  <c r="HH21" i="24"/>
  <c r="HH23" i="24"/>
  <c r="ET21" i="24"/>
  <c r="GA7" i="24"/>
  <c r="GA8" i="24"/>
  <c r="GA12" i="24"/>
  <c r="GA16" i="24"/>
  <c r="HH9" i="24"/>
  <c r="HH15" i="24"/>
  <c r="HH7" i="24"/>
  <c r="HH11" i="24"/>
  <c r="HH14" i="24"/>
  <c r="HH18" i="24"/>
  <c r="HH20" i="24"/>
  <c r="HH25" i="24"/>
  <c r="HH24" i="24"/>
  <c r="ET7" i="24"/>
  <c r="ET8" i="24"/>
  <c r="ET12" i="24"/>
  <c r="ET10" i="24"/>
  <c r="ET17" i="24"/>
  <c r="ET16" i="24"/>
  <c r="GA13" i="24"/>
  <c r="GA17" i="24"/>
  <c r="GA22" i="24"/>
  <c r="GA20" i="24"/>
  <c r="GA25" i="24"/>
  <c r="HH12" i="24"/>
  <c r="HH16" i="24"/>
  <c r="HH22" i="24"/>
  <c r="ET11" i="24"/>
  <c r="ET22" i="24"/>
  <c r="GA9" i="24"/>
  <c r="GA15" i="24"/>
  <c r="GA18" i="24"/>
  <c r="GA19" i="24"/>
  <c r="HH10" i="24"/>
  <c r="HH8" i="24"/>
  <c r="HH13" i="24"/>
  <c r="HH17" i="24"/>
  <c r="ET26" i="24"/>
  <c r="GA26" i="24"/>
  <c r="ET27" i="24"/>
  <c r="HH28" i="24"/>
  <c r="HH27" i="24"/>
  <c r="GA27" i="24"/>
  <c r="ET28" i="24"/>
  <c r="GA28" i="24"/>
  <c r="ET33" i="24"/>
  <c r="GA32" i="24"/>
  <c r="GA34" i="24"/>
  <c r="HH31" i="24"/>
  <c r="HH29" i="24"/>
  <c r="ET31" i="24"/>
  <c r="GA29" i="24"/>
  <c r="GA31" i="24"/>
  <c r="GA30" i="24"/>
  <c r="ET30" i="24"/>
  <c r="ET29" i="24"/>
  <c r="HH30" i="24"/>
  <c r="ET32" i="24"/>
  <c r="HH32" i="24"/>
  <c r="HH37" i="24"/>
  <c r="ET35" i="24"/>
  <c r="ET36" i="24"/>
  <c r="ET37" i="24"/>
  <c r="GA37" i="24"/>
  <c r="HH34" i="24"/>
  <c r="HH33" i="24"/>
  <c r="HH36" i="24"/>
  <c r="HH35" i="24"/>
  <c r="ET34" i="24"/>
  <c r="GA33" i="24"/>
  <c r="GA36" i="24"/>
  <c r="GA35" i="24"/>
  <c r="ET43" i="24"/>
  <c r="HH8" i="25"/>
  <c r="HH39" i="24"/>
  <c r="HH43" i="24"/>
  <c r="HH42" i="24"/>
  <c r="GA8" i="25"/>
  <c r="GA38" i="24"/>
  <c r="GA42" i="24"/>
  <c r="GA41" i="24"/>
  <c r="ET40" i="24"/>
  <c r="ET38" i="24"/>
  <c r="ET39" i="24"/>
  <c r="GA39" i="24"/>
  <c r="GA43" i="24"/>
  <c r="ET8" i="25"/>
  <c r="HH38" i="24"/>
  <c r="HH40" i="24"/>
  <c r="HH41" i="24"/>
  <c r="ET42" i="24"/>
  <c r="ET41" i="24"/>
  <c r="GA40" i="24"/>
  <c r="GA44" i="24"/>
  <c r="ET44" i="24"/>
  <c r="HH44" i="24"/>
  <c r="GA45" i="24"/>
  <c r="GA31" i="1"/>
  <c r="HH31" i="1"/>
  <c r="HH104" i="1"/>
  <c r="GA101" i="1"/>
  <c r="ET45" i="24"/>
  <c r="HH45" i="24"/>
  <c r="GA47" i="24"/>
  <c r="ET34" i="1"/>
  <c r="ET100" i="1"/>
  <c r="ET107" i="1"/>
  <c r="ET47" i="24"/>
  <c r="HH34" i="1"/>
  <c r="HH102" i="1"/>
  <c r="GA32" i="1"/>
  <c r="ET33" i="1"/>
  <c r="ET108" i="1"/>
  <c r="ET102" i="1"/>
  <c r="HH106" i="1"/>
  <c r="HH32" i="1"/>
  <c r="GA34" i="1"/>
  <c r="GA100" i="1"/>
  <c r="GA107" i="1"/>
  <c r="GA106" i="1"/>
  <c r="ET32" i="1"/>
  <c r="ET104" i="1"/>
  <c r="ET99" i="1"/>
  <c r="ET101" i="1"/>
  <c r="HH33" i="1"/>
  <c r="HH107" i="1"/>
  <c r="HH100" i="1"/>
  <c r="HH101" i="1"/>
  <c r="HH47" i="24"/>
  <c r="GA33" i="1"/>
  <c r="GA108" i="1"/>
  <c r="GA99" i="1"/>
  <c r="ET106" i="1"/>
  <c r="HH99" i="1"/>
  <c r="HH108" i="1"/>
  <c r="GA104" i="1"/>
  <c r="GA102" i="1"/>
  <c r="ET31" i="1"/>
  <c r="GA11" i="25"/>
  <c r="GA12" i="25"/>
  <c r="ET13" i="25"/>
  <c r="HH13" i="25"/>
  <c r="GA13" i="25"/>
  <c r="ET12" i="25"/>
  <c r="HH12" i="25"/>
  <c r="HH11" i="25"/>
  <c r="ET11" i="25"/>
  <c r="HH61" i="24"/>
  <c r="ET55" i="24"/>
  <c r="ET54" i="24"/>
  <c r="HH54" i="24"/>
  <c r="GA54" i="24"/>
  <c r="ET61" i="24"/>
  <c r="ET62" i="24"/>
  <c r="ET63" i="24"/>
  <c r="ET64" i="24"/>
  <c r="GA63" i="24"/>
  <c r="GA64" i="24"/>
  <c r="ET58" i="24"/>
  <c r="ET59" i="24"/>
  <c r="ET60" i="24"/>
  <c r="GA55" i="24"/>
  <c r="HH62" i="24"/>
  <c r="ET56" i="24"/>
  <c r="GA56" i="24"/>
  <c r="GA57" i="24"/>
  <c r="GA58" i="24"/>
  <c r="GA59" i="24"/>
  <c r="GA60" i="24"/>
  <c r="GA61" i="24"/>
  <c r="GA62" i="24"/>
  <c r="HH60" i="24"/>
  <c r="HH55" i="24"/>
  <c r="HH56" i="24"/>
  <c r="HH57" i="24"/>
  <c r="HH58" i="24"/>
  <c r="HH59" i="24"/>
  <c r="HH63" i="24"/>
  <c r="HH64" i="24"/>
  <c r="ET57" i="24"/>
  <c r="ET65" i="24"/>
  <c r="GA65" i="24"/>
  <c r="HH65" i="24"/>
  <c r="ET66" i="24"/>
  <c r="HH66" i="24"/>
  <c r="GA66" i="24"/>
  <c r="ET9" i="25"/>
  <c r="GA9" i="25"/>
  <c r="HH9" i="25"/>
  <c r="GA75" i="1"/>
  <c r="HH54" i="1"/>
  <c r="HH56" i="1"/>
  <c r="HH58" i="1"/>
  <c r="HH40" i="1"/>
  <c r="HH42" i="1"/>
  <c r="HH75" i="1"/>
  <c r="HH72" i="1"/>
  <c r="HH68" i="1"/>
  <c r="HH70" i="1"/>
  <c r="HH60" i="1"/>
  <c r="HH62" i="1"/>
  <c r="HH64" i="1"/>
  <c r="HH66" i="1"/>
  <c r="HH44" i="1"/>
  <c r="HH74" i="1"/>
  <c r="HH73" i="1"/>
  <c r="HH69" i="1"/>
  <c r="HH71" i="1"/>
  <c r="HH61" i="1"/>
  <c r="HH63" i="1"/>
  <c r="HH65" i="1"/>
  <c r="HH67" i="1"/>
  <c r="HH45" i="1"/>
  <c r="HH46" i="1"/>
  <c r="HH48" i="1"/>
  <c r="HH50" i="1"/>
  <c r="HH47" i="1"/>
  <c r="HH49" i="1"/>
  <c r="HH51" i="1"/>
  <c r="HH53" i="1"/>
  <c r="HH55" i="1"/>
  <c r="HH57" i="1"/>
  <c r="HH59" i="1"/>
  <c r="HH41" i="1"/>
  <c r="HH43" i="1"/>
  <c r="GA68" i="1"/>
  <c r="GA61" i="1"/>
  <c r="GA63" i="1"/>
  <c r="GA65" i="1"/>
  <c r="GA67" i="1"/>
  <c r="GA45" i="1"/>
  <c r="GA47" i="1"/>
  <c r="GA49" i="1"/>
  <c r="GA51" i="1"/>
  <c r="GA53" i="1"/>
  <c r="GA70" i="1"/>
  <c r="GA48" i="1"/>
  <c r="GA50" i="1"/>
  <c r="GA62" i="1"/>
  <c r="GA64" i="1"/>
  <c r="GA66" i="1"/>
  <c r="GA44" i="1"/>
  <c r="GA60" i="1"/>
  <c r="GA74" i="1"/>
  <c r="GA73" i="1"/>
  <c r="GA69" i="1"/>
  <c r="GA71" i="1"/>
  <c r="GA46" i="1"/>
  <c r="GA72" i="1"/>
  <c r="GA55" i="1"/>
  <c r="GA57" i="1"/>
  <c r="GA59" i="1"/>
  <c r="GA41" i="1"/>
  <c r="GA43" i="1"/>
  <c r="GA54" i="1"/>
  <c r="GA56" i="1"/>
  <c r="GA58" i="1"/>
  <c r="GA40" i="1"/>
  <c r="GA42" i="1"/>
  <c r="ET63" i="1"/>
  <c r="ET55" i="1"/>
  <c r="ET57" i="1"/>
  <c r="ET59" i="1"/>
  <c r="ET41" i="1"/>
  <c r="ET43" i="1"/>
  <c r="ET75" i="1"/>
  <c r="ET72" i="1"/>
  <c r="ET68" i="1"/>
  <c r="ET70" i="1"/>
  <c r="ET60" i="1"/>
  <c r="ET62" i="1"/>
  <c r="ET64" i="1"/>
  <c r="ET65" i="1"/>
  <c r="ET67" i="1"/>
  <c r="ET45" i="1"/>
  <c r="ET47" i="1"/>
  <c r="ET49" i="1"/>
  <c r="ET51" i="1"/>
  <c r="ET53" i="1"/>
  <c r="ET54" i="1"/>
  <c r="ET56" i="1"/>
  <c r="ET58" i="1"/>
  <c r="ET40" i="1"/>
  <c r="ET42" i="1"/>
  <c r="ET74" i="1"/>
  <c r="ET73" i="1"/>
  <c r="ET69" i="1"/>
  <c r="ET71" i="1"/>
  <c r="ET61" i="1"/>
  <c r="ET66" i="1"/>
  <c r="ET44" i="1"/>
  <c r="ET46" i="1"/>
  <c r="ET48" i="1"/>
  <c r="ET50" i="1"/>
  <c r="ET67" i="24"/>
  <c r="GA67" i="24"/>
  <c r="HH67" i="24"/>
  <c r="ET81" i="24"/>
  <c r="GA68" i="24"/>
  <c r="GA69" i="24"/>
  <c r="HH68" i="24"/>
  <c r="HH69" i="24"/>
  <c r="ET68" i="24"/>
  <c r="ET69" i="24"/>
  <c r="ET70" i="24"/>
  <c r="ET74" i="24"/>
  <c r="ET75" i="24"/>
  <c r="ET76" i="24"/>
  <c r="GA71" i="24"/>
  <c r="GA70" i="24"/>
  <c r="GA76" i="24"/>
  <c r="GA75" i="24"/>
  <c r="GA74" i="24"/>
  <c r="HH73" i="24"/>
  <c r="HH76" i="24"/>
  <c r="HH75" i="24"/>
  <c r="HH74" i="24"/>
  <c r="ET73" i="24"/>
  <c r="ET71" i="24"/>
  <c r="GA73" i="24"/>
  <c r="HH71" i="24"/>
  <c r="HH72" i="24"/>
  <c r="ET72" i="24"/>
  <c r="GA72" i="24"/>
  <c r="HH70" i="24"/>
  <c r="GA78" i="24"/>
  <c r="HH77" i="24"/>
  <c r="GA77" i="24"/>
  <c r="ET77" i="24"/>
  <c r="ET78" i="24"/>
  <c r="HH78" i="24"/>
  <c r="GA80" i="24"/>
  <c r="HH90" i="24"/>
  <c r="ET80" i="24"/>
  <c r="HH79" i="24"/>
  <c r="GA79" i="24"/>
  <c r="HH80" i="24"/>
  <c r="ET79" i="24"/>
  <c r="ET82" i="24"/>
  <c r="GA82" i="24"/>
  <c r="HH82" i="24"/>
  <c r="GA81" i="24"/>
  <c r="HH81" i="24"/>
  <c r="ET85" i="24"/>
  <c r="ET86" i="24"/>
  <c r="ET89" i="24"/>
  <c r="HH83" i="24"/>
  <c r="HH88" i="24"/>
  <c r="GA83" i="24"/>
  <c r="GA89" i="24"/>
  <c r="GA87" i="24"/>
  <c r="ET83" i="24"/>
  <c r="HH84" i="24"/>
  <c r="HH85" i="24"/>
  <c r="GA88" i="24"/>
  <c r="GA84" i="24"/>
  <c r="GA86" i="24"/>
  <c r="ET84" i="24"/>
  <c r="ET88" i="24"/>
  <c r="HH86" i="24"/>
  <c r="HH87" i="24"/>
  <c r="GA85" i="24"/>
  <c r="ET87" i="24"/>
  <c r="HH89" i="24"/>
  <c r="HH91" i="24"/>
  <c r="HH94" i="24"/>
  <c r="HH93" i="24"/>
  <c r="HH92" i="24"/>
  <c r="ET92" i="24"/>
  <c r="ET94" i="24"/>
  <c r="GA93" i="24"/>
  <c r="GA92" i="24"/>
  <c r="ET91" i="24"/>
  <c r="GA91" i="24"/>
  <c r="ET93" i="24"/>
  <c r="ET90" i="24"/>
  <c r="GA90" i="24"/>
  <c r="GA94" i="24"/>
  <c r="ET96" i="24"/>
  <c r="HH96" i="24"/>
  <c r="GA95" i="24"/>
  <c r="HH95" i="24"/>
  <c r="GA96" i="24"/>
  <c r="ET95" i="24"/>
  <c r="ET97" i="24"/>
  <c r="HH97" i="24"/>
  <c r="GA97" i="24"/>
  <c r="ET98" i="24"/>
  <c r="GA98" i="24"/>
  <c r="HH98" i="24"/>
  <c r="ET101" i="24"/>
  <c r="ET167" i="24"/>
  <c r="ET169" i="24"/>
  <c r="ET171" i="24"/>
  <c r="ET180" i="24"/>
  <c r="ET191" i="24"/>
  <c r="HH172" i="24"/>
  <c r="HH183" i="24"/>
  <c r="GA123" i="24"/>
  <c r="GA126" i="24"/>
  <c r="GA144" i="24"/>
  <c r="ET105" i="24"/>
  <c r="ET116" i="24"/>
  <c r="ET99" i="24"/>
  <c r="ET114" i="24"/>
  <c r="ET109" i="24"/>
  <c r="ET111" i="24"/>
  <c r="ET113" i="24"/>
  <c r="ET115" i="24"/>
  <c r="ET117" i="24"/>
  <c r="ET157" i="24"/>
  <c r="ET160" i="24"/>
  <c r="ET174" i="24"/>
  <c r="ET175" i="24"/>
  <c r="ET176" i="24"/>
  <c r="ET177" i="24"/>
  <c r="ET178" i="24"/>
  <c r="ET179" i="24"/>
  <c r="ET187" i="24"/>
  <c r="ET181" i="24"/>
  <c r="ET183" i="24"/>
  <c r="ET188" i="24"/>
  <c r="ET190" i="24"/>
  <c r="HH104" i="24"/>
  <c r="HH117" i="24"/>
  <c r="HH131" i="24"/>
  <c r="HH108" i="24"/>
  <c r="HH110" i="24"/>
  <c r="HH112" i="24"/>
  <c r="HH114" i="24"/>
  <c r="HH116" i="24"/>
  <c r="HH106" i="24"/>
  <c r="HH109" i="24"/>
  <c r="HH113" i="24"/>
  <c r="HH103" i="24"/>
  <c r="HH105" i="24"/>
  <c r="HH99" i="24"/>
  <c r="HH173" i="24"/>
  <c r="HH193" i="24"/>
  <c r="GA119" i="24"/>
  <c r="GA129" i="24"/>
  <c r="GA139" i="24"/>
  <c r="GA148" i="24"/>
  <c r="GA125" i="24"/>
  <c r="GA174" i="24"/>
  <c r="GA175" i="24"/>
  <c r="GA176" i="24"/>
  <c r="GA177" i="24"/>
  <c r="GA178" i="24"/>
  <c r="GA186" i="24"/>
  <c r="GA187" i="24"/>
  <c r="GA188" i="24"/>
  <c r="GA189" i="24"/>
  <c r="GA190" i="24"/>
  <c r="GA191" i="24"/>
  <c r="GA194" i="24"/>
  <c r="GA195" i="24"/>
  <c r="ET100" i="24"/>
  <c r="ET127" i="24"/>
  <c r="ET128" i="24"/>
  <c r="ET129" i="24"/>
  <c r="ET131" i="24"/>
  <c r="ET132" i="24"/>
  <c r="ET133" i="24"/>
  <c r="ET134" i="24"/>
  <c r="ET136" i="24"/>
  <c r="ET137" i="24"/>
  <c r="ET138" i="24"/>
  <c r="ET139" i="24"/>
  <c r="ET140" i="24"/>
  <c r="ET141" i="24"/>
  <c r="ET143" i="24"/>
  <c r="ET144" i="24"/>
  <c r="ET145" i="24"/>
  <c r="ET146" i="24"/>
  <c r="ET147" i="24"/>
  <c r="ET148" i="24"/>
  <c r="ET149" i="24"/>
  <c r="ET152" i="24"/>
  <c r="ET156" i="24"/>
  <c r="ET161" i="24"/>
  <c r="ET163" i="24"/>
  <c r="ET165" i="24"/>
  <c r="ET193" i="24"/>
  <c r="HH101" i="24"/>
  <c r="HH128" i="24"/>
  <c r="HH138" i="24"/>
  <c r="HH147" i="24"/>
  <c r="HH111" i="24"/>
  <c r="HH126" i="24"/>
  <c r="HH136" i="24"/>
  <c r="HH145" i="24"/>
  <c r="HH118" i="24"/>
  <c r="HH119" i="24"/>
  <c r="HH120" i="24"/>
  <c r="HH121" i="24"/>
  <c r="HH122" i="24"/>
  <c r="HH123" i="24"/>
  <c r="HH124" i="24"/>
  <c r="HH125" i="24"/>
  <c r="HH160" i="24"/>
  <c r="HH149" i="24"/>
  <c r="HH150" i="24"/>
  <c r="HH151" i="24"/>
  <c r="HH152" i="24"/>
  <c r="HH153" i="24"/>
  <c r="HH154" i="24"/>
  <c r="HH155" i="24"/>
  <c r="HH156" i="24"/>
  <c r="HH157" i="24"/>
  <c r="HH158" i="24"/>
  <c r="HH161" i="24"/>
  <c r="HH191" i="24"/>
  <c r="HH192" i="24"/>
  <c r="GA120" i="24"/>
  <c r="GA171" i="24"/>
  <c r="GA172" i="24"/>
  <c r="GA173" i="24"/>
  <c r="ET103" i="24"/>
  <c r="ET108" i="24"/>
  <c r="ET110" i="24"/>
  <c r="ET102" i="24"/>
  <c r="ET104" i="24"/>
  <c r="ET106" i="24"/>
  <c r="ET150" i="24"/>
  <c r="ET154" i="24"/>
  <c r="ET158" i="24"/>
  <c r="ET172" i="24"/>
  <c r="ET173" i="24"/>
  <c r="ET182" i="24"/>
  <c r="ET189" i="24"/>
  <c r="ET192" i="24"/>
  <c r="ET194" i="24"/>
  <c r="ET195" i="24"/>
  <c r="HH100" i="24"/>
  <c r="HH115" i="24"/>
  <c r="HH133" i="24"/>
  <c r="HH140" i="24"/>
  <c r="HH143" i="24"/>
  <c r="HH159" i="24"/>
  <c r="HH171" i="24"/>
  <c r="HH186" i="24"/>
  <c r="HH187" i="24"/>
  <c r="HH188" i="24"/>
  <c r="HH189" i="24"/>
  <c r="HH190" i="24"/>
  <c r="HH194" i="24"/>
  <c r="HH195" i="24"/>
  <c r="GA134" i="24"/>
  <c r="GA141" i="24"/>
  <c r="GA114" i="24"/>
  <c r="GA99" i="24"/>
  <c r="GA103" i="24"/>
  <c r="GA108" i="24"/>
  <c r="GA110" i="24"/>
  <c r="GA100" i="24"/>
  <c r="GA102" i="24"/>
  <c r="GA104" i="24"/>
  <c r="GA106" i="24"/>
  <c r="GA109" i="24"/>
  <c r="GA111" i="24"/>
  <c r="GA113" i="24"/>
  <c r="GA115" i="24"/>
  <c r="GA117" i="24"/>
  <c r="GA128" i="24"/>
  <c r="GA131" i="24"/>
  <c r="GA133" i="24"/>
  <c r="GA136" i="24"/>
  <c r="GA138" i="24"/>
  <c r="GA140" i="24"/>
  <c r="GA143" i="24"/>
  <c r="GA145" i="24"/>
  <c r="GA147" i="24"/>
  <c r="GA149" i="24"/>
  <c r="GA150" i="24"/>
  <c r="GA151" i="24"/>
  <c r="GA152" i="24"/>
  <c r="GA153" i="24"/>
  <c r="GA154" i="24"/>
  <c r="GA155" i="24"/>
  <c r="GA156" i="24"/>
  <c r="GA157" i="24"/>
  <c r="GA158" i="24"/>
  <c r="GA183" i="24"/>
  <c r="GA184" i="24"/>
  <c r="GA185" i="24"/>
  <c r="GA192" i="24"/>
  <c r="GA193" i="24"/>
  <c r="ET112" i="24"/>
  <c r="ET153" i="24"/>
  <c r="ET118" i="24"/>
  <c r="ET119" i="24"/>
  <c r="ET120" i="24"/>
  <c r="ET121" i="24"/>
  <c r="ET122" i="24"/>
  <c r="ET123" i="24"/>
  <c r="ET124" i="24"/>
  <c r="ET125" i="24"/>
  <c r="ET126" i="24"/>
  <c r="ET151" i="24"/>
  <c r="ET155" i="24"/>
  <c r="ET159" i="24"/>
  <c r="ET162" i="24"/>
  <c r="ET164" i="24"/>
  <c r="ET166" i="24"/>
  <c r="ET168" i="24"/>
  <c r="ET170" i="24"/>
  <c r="ET184" i="24"/>
  <c r="ET185" i="24"/>
  <c r="ET186" i="24"/>
  <c r="HH102" i="24"/>
  <c r="HH127" i="24"/>
  <c r="HH129" i="24"/>
  <c r="HH132" i="24"/>
  <c r="HH134" i="24"/>
  <c r="HH137" i="24"/>
  <c r="HH139" i="24"/>
  <c r="HH141" i="24"/>
  <c r="HH144" i="24"/>
  <c r="HH146" i="24"/>
  <c r="HH148" i="24"/>
  <c r="HH162" i="24"/>
  <c r="HH163" i="24"/>
  <c r="HH164" i="24"/>
  <c r="HH165" i="24"/>
  <c r="HH166" i="24"/>
  <c r="HH167" i="24"/>
  <c r="HH168" i="24"/>
  <c r="HH169" i="24"/>
  <c r="HH170" i="24"/>
  <c r="HH184" i="24"/>
  <c r="HH174" i="24"/>
  <c r="HH175" i="24"/>
  <c r="HH176" i="24"/>
  <c r="HH177" i="24"/>
  <c r="HH178" i="24"/>
  <c r="HH179" i="24"/>
  <c r="HH180" i="24"/>
  <c r="HH181" i="24"/>
  <c r="HH182" i="24"/>
  <c r="HH185" i="24"/>
  <c r="GA101" i="24"/>
  <c r="GA105" i="24"/>
  <c r="GA112" i="24"/>
  <c r="GA122" i="24"/>
  <c r="GA118" i="24"/>
  <c r="GA121" i="24"/>
  <c r="GA124" i="24"/>
  <c r="GA116" i="24"/>
  <c r="GA132" i="24"/>
  <c r="GA127" i="24"/>
  <c r="GA137" i="24"/>
  <c r="GA146" i="24"/>
  <c r="GA159" i="24"/>
  <c r="GA160" i="24"/>
  <c r="GA161" i="24"/>
  <c r="GA162" i="24"/>
  <c r="GA163" i="24"/>
  <c r="GA164" i="24"/>
  <c r="GA165" i="24"/>
  <c r="GA166" i="24"/>
  <c r="GA167" i="24"/>
  <c r="GA168" i="24"/>
  <c r="GA169" i="24"/>
  <c r="GA170" i="24"/>
  <c r="GA179" i="24"/>
  <c r="GA180" i="24"/>
  <c r="GA181" i="24"/>
  <c r="GA182" i="24"/>
  <c r="ET94" i="1"/>
  <c r="GA96" i="1"/>
  <c r="GA94" i="1"/>
  <c r="GA95" i="1"/>
  <c r="HH94" i="1"/>
  <c r="ET95" i="1"/>
  <c r="ET96" i="1"/>
  <c r="HH96" i="1"/>
  <c r="HH95" i="1"/>
  <c r="ET93" i="1"/>
  <c r="HH93" i="1"/>
  <c r="HH27" i="1"/>
  <c r="ET27" i="1"/>
  <c r="GA93" i="1"/>
  <c r="GA27" i="1"/>
  <c r="GA97" i="1"/>
  <c r="HH97" i="1"/>
  <c r="ET97" i="1"/>
  <c r="ET5" i="1"/>
  <c r="HH5" i="1"/>
  <c r="GA5" i="1"/>
  <c r="ET79" i="1"/>
  <c r="ET80" i="1"/>
  <c r="ET137" i="1"/>
  <c r="ET135" i="1"/>
  <c r="HH80" i="1"/>
  <c r="HH137" i="1"/>
  <c r="HH136" i="1"/>
  <c r="GA79" i="1"/>
  <c r="GA138" i="1"/>
  <c r="GA137" i="1"/>
  <c r="GA135" i="1"/>
  <c r="ET133" i="1"/>
  <c r="HH138" i="1"/>
  <c r="HH79" i="1"/>
  <c r="GA133" i="1"/>
  <c r="GA136" i="1"/>
  <c r="ET138" i="1"/>
  <c r="ET136" i="1"/>
  <c r="HH135" i="1"/>
  <c r="HH133" i="1"/>
  <c r="HH139" i="1"/>
  <c r="GA139" i="1"/>
  <c r="GA80" i="1"/>
  <c r="ET139" i="1"/>
  <c r="HH78" i="1"/>
  <c r="HH119" i="1"/>
  <c r="HH118" i="1"/>
  <c r="HH117" i="1"/>
  <c r="HH89" i="1"/>
  <c r="GA126" i="1"/>
  <c r="GA125" i="1"/>
  <c r="GA124" i="1"/>
  <c r="GA123" i="1"/>
  <c r="GA122" i="1"/>
  <c r="GA28" i="1"/>
  <c r="ET132" i="1"/>
  <c r="ET131" i="1"/>
  <c r="ET130" i="1"/>
  <c r="ET129" i="1"/>
  <c r="ET128" i="1"/>
  <c r="ET30" i="1"/>
  <c r="ET89" i="1"/>
  <c r="HH132" i="1"/>
  <c r="HH131" i="1"/>
  <c r="HH130" i="1"/>
  <c r="HH129" i="1"/>
  <c r="HH128" i="1"/>
  <c r="HH127" i="1"/>
  <c r="HH126" i="1"/>
  <c r="HH125" i="1"/>
  <c r="HH124" i="1"/>
  <c r="HH123" i="1"/>
  <c r="HH122" i="1"/>
  <c r="HH121" i="1"/>
  <c r="HH30" i="1"/>
  <c r="HH29" i="1"/>
  <c r="HH140" i="1"/>
  <c r="GA89" i="1"/>
  <c r="ET121" i="1"/>
  <c r="ET119" i="1"/>
  <c r="ET118" i="1"/>
  <c r="ET29" i="1"/>
  <c r="ET140" i="1"/>
  <c r="GA121" i="1"/>
  <c r="GA119" i="1"/>
  <c r="GA118" i="1"/>
  <c r="GA117" i="1"/>
  <c r="GA29" i="1"/>
  <c r="GA140" i="1"/>
  <c r="ET127" i="1"/>
  <c r="ET126" i="1"/>
  <c r="ET125" i="1"/>
  <c r="ET124" i="1"/>
  <c r="ET123" i="1"/>
  <c r="ET78" i="1"/>
  <c r="HH28" i="1"/>
  <c r="GA132" i="1"/>
  <c r="GA131" i="1"/>
  <c r="GA130" i="1"/>
  <c r="GA129" i="1"/>
  <c r="GA128" i="1"/>
  <c r="GA127" i="1"/>
  <c r="GA30" i="1"/>
  <c r="GA78" i="1"/>
  <c r="ET122" i="1"/>
  <c r="ET117" i="1"/>
  <c r="ET28" i="1"/>
  <c r="HH143" i="1"/>
  <c r="ET91" i="1"/>
  <c r="GA90" i="1"/>
  <c r="GA143" i="1"/>
  <c r="ET90" i="1"/>
  <c r="ET143" i="1"/>
  <c r="GA91" i="1"/>
  <c r="HH90" i="1"/>
  <c r="GA77" i="1"/>
  <c r="HH77" i="1"/>
  <c r="HH91" i="1"/>
  <c r="ET77" i="1"/>
  <c r="HH87" i="1"/>
  <c r="ET87" i="1"/>
  <c r="ET141" i="1"/>
  <c r="HH116" i="1"/>
  <c r="HH142" i="1"/>
  <c r="GA116" i="1"/>
  <c r="GA144" i="1"/>
  <c r="ET144" i="1"/>
  <c r="ET142" i="1"/>
  <c r="ET145" i="1"/>
  <c r="HH144" i="1"/>
  <c r="GA86" i="1"/>
  <c r="GA141" i="1"/>
  <c r="GA142" i="1"/>
  <c r="ET116" i="1"/>
  <c r="ET86" i="1"/>
  <c r="HH86" i="1"/>
  <c r="HH141" i="1"/>
  <c r="HH145" i="1"/>
  <c r="HH110" i="1"/>
  <c r="GA87" i="1"/>
  <c r="GA145" i="1"/>
  <c r="GA110" i="1"/>
  <c r="ET110" i="1"/>
  <c r="B22" i="20"/>
  <c r="G51" i="20" a="1"/>
  <c r="G51" i="20" s="1"/>
  <c r="G53" i="20" a="1"/>
  <c r="G53" i="20" s="1"/>
  <c r="G48" i="20" a="1"/>
  <c r="G48" i="20" s="1"/>
  <c r="G47" i="20" a="1"/>
  <c r="G47" i="20" s="1"/>
  <c r="G50" i="20" a="1"/>
  <c r="G50" i="20" s="1"/>
  <c r="G49" i="20" a="1"/>
  <c r="G49" i="20" s="1"/>
  <c r="G52" i="20" a="1"/>
  <c r="G52" i="20" s="1"/>
  <c r="G46" i="20" a="1"/>
  <c r="G46" i="20" s="1"/>
  <c r="H51" i="20"/>
  <c r="H47" i="20"/>
  <c r="H46" i="20"/>
  <c r="H50" i="20"/>
  <c r="H52" i="20"/>
  <c r="H49" i="20"/>
  <c r="H53" i="20"/>
  <c r="H48" i="20"/>
  <c r="L22" i="20"/>
  <c r="B23" i="20" l="1"/>
  <c r="J53" i="20"/>
  <c r="I53" i="20"/>
  <c r="J48" i="20"/>
  <c r="I48" i="20"/>
  <c r="J52" i="20"/>
  <c r="I52" i="20"/>
  <c r="J47" i="20"/>
  <c r="I47" i="20"/>
  <c r="J49" i="20"/>
  <c r="I49" i="20"/>
  <c r="J50" i="20"/>
  <c r="I50" i="20"/>
  <c r="J46" i="20"/>
  <c r="I46" i="20"/>
  <c r="I51" i="20"/>
  <c r="J51" i="20"/>
  <c r="L23" i="20"/>
  <c r="B24" i="20" l="1"/>
  <c r="K50" i="20"/>
  <c r="L50" i="20" s="1"/>
  <c r="K49" i="20"/>
  <c r="L49" i="20" s="1"/>
  <c r="K47" i="20"/>
  <c r="L47" i="20" s="1"/>
  <c r="K52" i="20"/>
  <c r="K48" i="20"/>
  <c r="L48" i="20" s="1"/>
  <c r="K46" i="20"/>
  <c r="L46" i="20" s="1"/>
  <c r="K53" i="20"/>
  <c r="K51" i="20"/>
  <c r="L51" i="20" s="1"/>
  <c r="L24" i="20"/>
  <c r="L14" i="20" l="1"/>
  <c r="L13" i="20"/>
  <c r="B25" i="20"/>
  <c r="L10" i="20"/>
  <c r="L12" i="20"/>
  <c r="L11" i="20"/>
  <c r="L53" i="20"/>
  <c r="L52" i="20"/>
  <c r="L25" i="20"/>
  <c r="B26" i="20" l="1"/>
  <c r="DM2" i="1"/>
  <c r="DM6" i="25" s="1"/>
  <c r="L26" i="20"/>
  <c r="DM6" i="24" l="1"/>
  <c r="DM7" i="25"/>
  <c r="DM26" i="24"/>
  <c r="DM24" i="24"/>
  <c r="DM25" i="24"/>
  <c r="DM22" i="24"/>
  <c r="DM23" i="24"/>
  <c r="DM19" i="24"/>
  <c r="DM21" i="24"/>
  <c r="DM20" i="24"/>
  <c r="DM17" i="24"/>
  <c r="DM13" i="24"/>
  <c r="DM18" i="24"/>
  <c r="DM14" i="24"/>
  <c r="DM15" i="24"/>
  <c r="DM12" i="24"/>
  <c r="DM8" i="24"/>
  <c r="DM9" i="24"/>
  <c r="DM10" i="24"/>
  <c r="DM16" i="24"/>
  <c r="DM11" i="24"/>
  <c r="DM7" i="24"/>
  <c r="DM28" i="24"/>
  <c r="DM27" i="24"/>
  <c r="DM32" i="24"/>
  <c r="DM30" i="24"/>
  <c r="DM31" i="24"/>
  <c r="DM29" i="24"/>
  <c r="DM36" i="24"/>
  <c r="DM37" i="24"/>
  <c r="DM33" i="24"/>
  <c r="DM34" i="24"/>
  <c r="DM35" i="24"/>
  <c r="DM42" i="24"/>
  <c r="DM43" i="24"/>
  <c r="DM40" i="24"/>
  <c r="DM8" i="25"/>
  <c r="DM41" i="24"/>
  <c r="DM39" i="24"/>
  <c r="DM38" i="24"/>
  <c r="DM45" i="24"/>
  <c r="DM44" i="24"/>
  <c r="DM31" i="1"/>
  <c r="DM47" i="24"/>
  <c r="DM12" i="25"/>
  <c r="DM13" i="25"/>
  <c r="DM54" i="24"/>
  <c r="DM11" i="25"/>
  <c r="DM65" i="24"/>
  <c r="DM62" i="24"/>
  <c r="DM64" i="24"/>
  <c r="DM61" i="24"/>
  <c r="DM60" i="24"/>
  <c r="DM59" i="24"/>
  <c r="DM58" i="24"/>
  <c r="DM63" i="24"/>
  <c r="DM57" i="24"/>
  <c r="DM56" i="24"/>
  <c r="DM55" i="24"/>
  <c r="DM9" i="25"/>
  <c r="DM66" i="24"/>
  <c r="DM67" i="24"/>
  <c r="DM42" i="1"/>
  <c r="DM40" i="1"/>
  <c r="DM58" i="1"/>
  <c r="DM56" i="1"/>
  <c r="DM54" i="1"/>
  <c r="DM50" i="1"/>
  <c r="DM48" i="1"/>
  <c r="DM46" i="1"/>
  <c r="DM44" i="1"/>
  <c r="DM66" i="1"/>
  <c r="DM64" i="1"/>
  <c r="DM62" i="1"/>
  <c r="DM60" i="1"/>
  <c r="DM70" i="1"/>
  <c r="DM68" i="1"/>
  <c r="DM72" i="1"/>
  <c r="DM75" i="1"/>
  <c r="DM43" i="1"/>
  <c r="DM41" i="1"/>
  <c r="DM59" i="1"/>
  <c r="DM57" i="1"/>
  <c r="DM55" i="1"/>
  <c r="DM53" i="1"/>
  <c r="DM51" i="1"/>
  <c r="DM49" i="1"/>
  <c r="DM47" i="1"/>
  <c r="DM45" i="1"/>
  <c r="DM67" i="1"/>
  <c r="DM65" i="1"/>
  <c r="DM63" i="1"/>
  <c r="DM61" i="1"/>
  <c r="DM71" i="1"/>
  <c r="DM69" i="1"/>
  <c r="DM73" i="1"/>
  <c r="DM74" i="1"/>
  <c r="DM69" i="24"/>
  <c r="DM68" i="24"/>
  <c r="DM75" i="24"/>
  <c r="DM76" i="24"/>
  <c r="DM73" i="24"/>
  <c r="DM74" i="24"/>
  <c r="DM71" i="24"/>
  <c r="DM72" i="24"/>
  <c r="DM70" i="24"/>
  <c r="DM78" i="24"/>
  <c r="DM77" i="24"/>
  <c r="DM79" i="24"/>
  <c r="DM80" i="24"/>
  <c r="DM81" i="24"/>
  <c r="DM82" i="24"/>
  <c r="DM89" i="24"/>
  <c r="DM88" i="24"/>
  <c r="DM86" i="24"/>
  <c r="DM84" i="24"/>
  <c r="DM85" i="24"/>
  <c r="DM87" i="24"/>
  <c r="DM83" i="24"/>
  <c r="DM93" i="24"/>
  <c r="DM94" i="24"/>
  <c r="DM92" i="24"/>
  <c r="DM90" i="24"/>
  <c r="DM91" i="24"/>
  <c r="DM95" i="24"/>
  <c r="DM96" i="24"/>
  <c r="DM98" i="24"/>
  <c r="DM97" i="24"/>
  <c r="DM195" i="24"/>
  <c r="DM194" i="24"/>
  <c r="DM193" i="24"/>
  <c r="DM190" i="24"/>
  <c r="DM188" i="24"/>
  <c r="DM191" i="24"/>
  <c r="DM189" i="24"/>
  <c r="DM187" i="24"/>
  <c r="DM183" i="24"/>
  <c r="DM182" i="24"/>
  <c r="DM181" i="24"/>
  <c r="DM180" i="24"/>
  <c r="DM179" i="24"/>
  <c r="DM178" i="24"/>
  <c r="DM177" i="24"/>
  <c r="DM176" i="24"/>
  <c r="DM175" i="24"/>
  <c r="DM174" i="24"/>
  <c r="DM192" i="24"/>
  <c r="DM186" i="24"/>
  <c r="DM185" i="24"/>
  <c r="DM184" i="24"/>
  <c r="DM173" i="24"/>
  <c r="DM172" i="24"/>
  <c r="DM171" i="24"/>
  <c r="DM170" i="24"/>
  <c r="DM169" i="24"/>
  <c r="DM168" i="24"/>
  <c r="DM167" i="24"/>
  <c r="DM166" i="24"/>
  <c r="DM165" i="24"/>
  <c r="DM164" i="24"/>
  <c r="DM163" i="24"/>
  <c r="DM162" i="24"/>
  <c r="DM161" i="24"/>
  <c r="DM160" i="24"/>
  <c r="DM157" i="24"/>
  <c r="DM153" i="24"/>
  <c r="DM156" i="24"/>
  <c r="DM152" i="24"/>
  <c r="DM149" i="24"/>
  <c r="DM159" i="24"/>
  <c r="DM155" i="24"/>
  <c r="DM151" i="24"/>
  <c r="DM126" i="24"/>
  <c r="DM125" i="24"/>
  <c r="DM124" i="24"/>
  <c r="DM123" i="24"/>
  <c r="DM122" i="24"/>
  <c r="DM121" i="24"/>
  <c r="DM120" i="24"/>
  <c r="DM119" i="24"/>
  <c r="DM118" i="24"/>
  <c r="DM117" i="24"/>
  <c r="DM116" i="24"/>
  <c r="DM115" i="24"/>
  <c r="DM114" i="24"/>
  <c r="DM113" i="24"/>
  <c r="DM112" i="24"/>
  <c r="DM111" i="24"/>
  <c r="DM110" i="24"/>
  <c r="DM109" i="24"/>
  <c r="DM108" i="24"/>
  <c r="DM106" i="24"/>
  <c r="DM105" i="24"/>
  <c r="DM104" i="24"/>
  <c r="DM103" i="24"/>
  <c r="DM102" i="24"/>
  <c r="DM101" i="24"/>
  <c r="DM147" i="24"/>
  <c r="DM145" i="24"/>
  <c r="DM143" i="24"/>
  <c r="DM140" i="24"/>
  <c r="DM138" i="24"/>
  <c r="DM136" i="24"/>
  <c r="DM133" i="24"/>
  <c r="DM131" i="24"/>
  <c r="DM128" i="24"/>
  <c r="DM144" i="24"/>
  <c r="DM134" i="24"/>
  <c r="DM100" i="24"/>
  <c r="DM158" i="24"/>
  <c r="DM154" i="24"/>
  <c r="DM150" i="24"/>
  <c r="DM146" i="24"/>
  <c r="DM137" i="24"/>
  <c r="DM127" i="24"/>
  <c r="DM129" i="24"/>
  <c r="DM99" i="24"/>
  <c r="DM148" i="24"/>
  <c r="DM139" i="24"/>
  <c r="DM141" i="24"/>
  <c r="DM132" i="24"/>
  <c r="DM95" i="1"/>
  <c r="DM94" i="1"/>
  <c r="DM96" i="1"/>
  <c r="DM110" i="1"/>
  <c r="DM144" i="1"/>
  <c r="DM137" i="1"/>
  <c r="DM138" i="1"/>
  <c r="DM129" i="1"/>
  <c r="DM126" i="1"/>
  <c r="DM122" i="1"/>
  <c r="DM118" i="1"/>
  <c r="DM91" i="1"/>
  <c r="DM80" i="1"/>
  <c r="DM30" i="1"/>
  <c r="DM93" i="1"/>
  <c r="DM133" i="1"/>
  <c r="DM132" i="1"/>
  <c r="DM125" i="1"/>
  <c r="DM117" i="1"/>
  <c r="DM89" i="1"/>
  <c r="DM29" i="1"/>
  <c r="DM140" i="1"/>
  <c r="DM131" i="1"/>
  <c r="DM124" i="1"/>
  <c r="DM87" i="1"/>
  <c r="DM28" i="1"/>
  <c r="DM139" i="1"/>
  <c r="DM145" i="1"/>
  <c r="DM143" i="1"/>
  <c r="DM128" i="1"/>
  <c r="DM121" i="1"/>
  <c r="DM79" i="1"/>
  <c r="DM27" i="1"/>
  <c r="DM90" i="1"/>
  <c r="DM136" i="1"/>
  <c r="DM141" i="1"/>
  <c r="DM78" i="1"/>
  <c r="DM5" i="1"/>
  <c r="DM142" i="1"/>
  <c r="DM135" i="1"/>
  <c r="DM123" i="1"/>
  <c r="DM77" i="1"/>
  <c r="DM119" i="1"/>
  <c r="DM97" i="1"/>
  <c r="DM130" i="1"/>
  <c r="DM116" i="1"/>
  <c r="DM127" i="1"/>
  <c r="DM86" i="1"/>
  <c r="B27" i="20"/>
  <c r="L27" i="20"/>
  <c r="B28" i="20" l="1"/>
  <c r="L28" i="20"/>
  <c r="B29" i="20" l="1"/>
  <c r="L29" i="20"/>
  <c r="B30" i="20" l="1"/>
  <c r="B31" i="20" s="1"/>
  <c r="L30" i="20"/>
  <c r="L31" i="20"/>
  <c r="B32" i="20" l="1"/>
  <c r="DJ3" i="1"/>
  <c r="DK3" i="1"/>
  <c r="DL3" i="1"/>
  <c r="DG3" i="1"/>
  <c r="CT3" i="1"/>
  <c r="CS3" i="1"/>
  <c r="CR3" i="1"/>
  <c r="CQ3" i="1"/>
  <c r="CP3" i="1"/>
  <c r="CO3" i="1"/>
  <c r="CN3" i="1"/>
  <c r="CM3" i="1"/>
  <c r="CL3" i="1"/>
  <c r="CH3" i="1"/>
  <c r="CG3" i="1"/>
  <c r="CF3" i="1"/>
  <c r="CE3" i="1"/>
  <c r="CD3" i="1"/>
  <c r="CC3" i="1"/>
  <c r="CB3" i="1"/>
  <c r="CA3" i="1"/>
  <c r="BZ3" i="1"/>
  <c r="BY3" i="1"/>
  <c r="BX3" i="1"/>
  <c r="BW3" i="1"/>
  <c r="BV3" i="1"/>
  <c r="BT3" i="1"/>
  <c r="BS3" i="1"/>
  <c r="BR3" i="1"/>
  <c r="BQ3" i="1"/>
  <c r="BP3" i="1"/>
  <c r="BO3" i="1"/>
  <c r="BN3" i="1"/>
  <c r="BM3" i="1"/>
  <c r="BL3" i="1"/>
  <c r="BK3" i="1"/>
  <c r="BJ3" i="1"/>
  <c r="BI3" i="1"/>
  <c r="BH3" i="1"/>
  <c r="BG3" i="1"/>
  <c r="BF3" i="1"/>
  <c r="BE3" i="1"/>
  <c r="BD3" i="1"/>
  <c r="BC3" i="1"/>
  <c r="BB3" i="1"/>
  <c r="BA3" i="1"/>
  <c r="AZ3" i="1"/>
  <c r="AY3" i="1"/>
  <c r="AX3" i="1"/>
  <c r="AW3" i="1"/>
  <c r="AV3" i="1"/>
  <c r="AU3" i="1"/>
  <c r="AT3" i="1"/>
  <c r="AS3" i="1"/>
  <c r="AR3" i="1"/>
  <c r="AQ3" i="1"/>
  <c r="AP3" i="1"/>
  <c r="AO3" i="1"/>
  <c r="AN3" i="1"/>
  <c r="AM3" i="1"/>
  <c r="AL3" i="1"/>
  <c r="AK3" i="1"/>
  <c r="AJ3" i="1"/>
  <c r="AI3" i="1"/>
  <c r="AH3" i="1"/>
  <c r="AG3" i="1"/>
  <c r="AF3" i="1"/>
  <c r="AE3" i="1"/>
  <c r="AD3" i="1"/>
  <c r="C19" i="20" s="1"/>
  <c r="L3" i="1"/>
  <c r="AC3" i="1"/>
  <c r="AB3" i="1"/>
  <c r="AA3" i="1"/>
  <c r="Z3" i="1"/>
  <c r="Y3" i="1"/>
  <c r="X3" i="1"/>
  <c r="W3" i="1"/>
  <c r="V3" i="1"/>
  <c r="U3" i="1"/>
  <c r="T3" i="1"/>
  <c r="S3" i="1"/>
  <c r="R3" i="1"/>
  <c r="Q3" i="1"/>
  <c r="P3" i="1"/>
  <c r="K3" i="1"/>
  <c r="J3" i="1"/>
  <c r="I3" i="1"/>
  <c r="H3" i="1"/>
  <c r="G3" i="1"/>
  <c r="F3" i="1"/>
  <c r="E3" i="1"/>
  <c r="L32" i="20"/>
  <c r="D19" i="20"/>
  <c r="F19" i="20"/>
  <c r="E19" i="20"/>
  <c r="H19" i="20" l="1"/>
  <c r="G19" i="20" a="1"/>
  <c r="G19" i="20" s="1"/>
  <c r="C20" i="20"/>
  <c r="B33" i="20"/>
  <c r="R155" i="1"/>
  <c r="P163" i="1" s="1"/>
  <c r="R153" i="1"/>
  <c r="P161" i="1" s="1"/>
  <c r="R151" i="1"/>
  <c r="P159" i="1" s="1"/>
  <c r="R156" i="1"/>
  <c r="P164" i="1" s="1"/>
  <c r="R154" i="1"/>
  <c r="P162" i="1" s="1"/>
  <c r="R152" i="1"/>
  <c r="P160" i="1" s="1"/>
  <c r="V153" i="1"/>
  <c r="R161" i="1" s="1"/>
  <c r="V151" i="1"/>
  <c r="R159" i="1" s="1"/>
  <c r="V152" i="1"/>
  <c r="R160" i="1" s="1"/>
  <c r="V154" i="1"/>
  <c r="R162" i="1" s="1"/>
  <c r="Z153" i="1"/>
  <c r="T161" i="1" s="1"/>
  <c r="Z151" i="1"/>
  <c r="T159" i="1" s="1"/>
  <c r="Z154" i="1"/>
  <c r="T162" i="1" s="1"/>
  <c r="Z152" i="1"/>
  <c r="T160" i="1" s="1"/>
  <c r="AG153" i="1"/>
  <c r="W161" i="1" s="1"/>
  <c r="AG151" i="1"/>
  <c r="W159" i="1" s="1"/>
  <c r="AG154" i="1"/>
  <c r="W162" i="1" s="1"/>
  <c r="AG152" i="1"/>
  <c r="W160" i="1" s="1"/>
  <c r="AS153" i="1"/>
  <c r="AA161" i="1" s="1"/>
  <c r="AS151" i="1"/>
  <c r="AA159" i="1" s="1"/>
  <c r="AS152" i="1"/>
  <c r="AA160" i="1" s="1"/>
  <c r="AS154" i="1"/>
  <c r="AA162" i="1" s="1"/>
  <c r="BE153" i="1"/>
  <c r="AE161" i="1" s="1"/>
  <c r="BE151" i="1"/>
  <c r="AE159" i="1" s="1"/>
  <c r="BE154" i="1"/>
  <c r="AE162" i="1" s="1"/>
  <c r="BE152" i="1"/>
  <c r="AE160" i="1" s="1"/>
  <c r="BQ153" i="1"/>
  <c r="AI161" i="1" s="1"/>
  <c r="BQ151" i="1"/>
  <c r="AI159" i="1" s="1"/>
  <c r="BQ154" i="1"/>
  <c r="AI162" i="1" s="1"/>
  <c r="BQ152" i="1"/>
  <c r="AI160" i="1" s="1"/>
  <c r="BZ153" i="1"/>
  <c r="AL161" i="1" s="1"/>
  <c r="BZ151" i="1"/>
  <c r="AL159" i="1" s="1"/>
  <c r="BZ154" i="1"/>
  <c r="AL162" i="1" s="1"/>
  <c r="BZ152" i="1"/>
  <c r="AL160" i="1" s="1"/>
  <c r="CO153" i="1"/>
  <c r="AQ161" i="1" s="1"/>
  <c r="CO151" i="1"/>
  <c r="AQ159" i="1" s="1"/>
  <c r="CO152" i="1"/>
  <c r="AQ160" i="1" s="1"/>
  <c r="CO154" i="1"/>
  <c r="AQ162" i="1" s="1"/>
  <c r="AD153" i="1"/>
  <c r="V161" i="1" s="1"/>
  <c r="AD151" i="1"/>
  <c r="V159" i="1" s="1"/>
  <c r="AD154" i="1"/>
  <c r="V162" i="1" s="1"/>
  <c r="AD152" i="1"/>
  <c r="V160" i="1" s="1"/>
  <c r="AP153" i="1"/>
  <c r="Z161" i="1" s="1"/>
  <c r="AP151" i="1"/>
  <c r="Z159" i="1" s="1"/>
  <c r="AP152" i="1"/>
  <c r="Z160" i="1" s="1"/>
  <c r="AP154" i="1"/>
  <c r="Z162" i="1" s="1"/>
  <c r="BB153" i="1"/>
  <c r="AD161" i="1" s="1"/>
  <c r="BB151" i="1"/>
  <c r="AD159" i="1" s="1"/>
  <c r="BB154" i="1"/>
  <c r="AD162" i="1" s="1"/>
  <c r="BB152" i="1"/>
  <c r="AD160" i="1" s="1"/>
  <c r="BN153" i="1"/>
  <c r="AH161" i="1" s="1"/>
  <c r="BN151" i="1"/>
  <c r="AH159" i="1" s="1"/>
  <c r="BN152" i="1"/>
  <c r="AH160" i="1" s="1"/>
  <c r="BN154" i="1"/>
  <c r="AH162" i="1" s="1"/>
  <c r="BW153" i="1"/>
  <c r="AK161" i="1" s="1"/>
  <c r="BW151" i="1"/>
  <c r="AK159" i="1" s="1"/>
  <c r="BW154" i="1"/>
  <c r="AK162" i="1" s="1"/>
  <c r="BW152" i="1"/>
  <c r="AK160" i="1" s="1"/>
  <c r="CL153" i="1"/>
  <c r="AP161" i="1" s="1"/>
  <c r="CL151" i="1"/>
  <c r="AP159" i="1" s="1"/>
  <c r="CL154" i="1"/>
  <c r="AP162" i="1" s="1"/>
  <c r="CL152" i="1"/>
  <c r="AP160" i="1" s="1"/>
  <c r="P153" i="1"/>
  <c r="O161" i="1" s="1"/>
  <c r="P151" i="1"/>
  <c r="O159" i="1" s="1"/>
  <c r="P155" i="1"/>
  <c r="O163" i="1" s="1"/>
  <c r="P154" i="1"/>
  <c r="O162" i="1" s="1"/>
  <c r="P156" i="1"/>
  <c r="O164" i="1" s="1"/>
  <c r="P152" i="1"/>
  <c r="O160" i="1" s="1"/>
  <c r="T153" i="1"/>
  <c r="Q161" i="1" s="1"/>
  <c r="T151" i="1"/>
  <c r="Q159" i="1" s="1"/>
  <c r="T155" i="1"/>
  <c r="Q163" i="1" s="1"/>
  <c r="T152" i="1"/>
  <c r="Q160" i="1" s="1"/>
  <c r="T154" i="1"/>
  <c r="Q162" i="1" s="1"/>
  <c r="T156" i="1"/>
  <c r="Q164" i="1" s="1"/>
  <c r="X153" i="1"/>
  <c r="S161" i="1" s="1"/>
  <c r="X151" i="1"/>
  <c r="S159" i="1" s="1"/>
  <c r="X154" i="1"/>
  <c r="S162" i="1" s="1"/>
  <c r="X152" i="1"/>
  <c r="S160" i="1" s="1"/>
  <c r="AB153" i="1"/>
  <c r="U161" i="1" s="1"/>
  <c r="AB151" i="1"/>
  <c r="U159" i="1" s="1"/>
  <c r="AB154" i="1"/>
  <c r="U162" i="1" s="1"/>
  <c r="AB152" i="1"/>
  <c r="U160" i="1" s="1"/>
  <c r="AM153" i="1"/>
  <c r="Y161" i="1" s="1"/>
  <c r="AM151" i="1"/>
  <c r="Y159" i="1" s="1"/>
  <c r="AM152" i="1"/>
  <c r="Y160" i="1" s="1"/>
  <c r="AM154" i="1"/>
  <c r="Y162" i="1" s="1"/>
  <c r="AY153" i="1"/>
  <c r="AC161" i="1" s="1"/>
  <c r="AY151" i="1"/>
  <c r="AC159" i="1" s="1"/>
  <c r="AY152" i="1"/>
  <c r="AC160" i="1" s="1"/>
  <c r="AY154" i="1"/>
  <c r="AC162" i="1" s="1"/>
  <c r="BK153" i="1"/>
  <c r="AG161" i="1" s="1"/>
  <c r="BK151" i="1"/>
  <c r="AG159" i="1" s="1"/>
  <c r="BK154" i="1"/>
  <c r="AG162" i="1" s="1"/>
  <c r="BK152" i="1"/>
  <c r="AG160" i="1" s="1"/>
  <c r="CF153" i="1"/>
  <c r="AN161" i="1" s="1"/>
  <c r="CF151" i="1"/>
  <c r="AN159" i="1" s="1"/>
  <c r="CF154" i="1"/>
  <c r="AN162" i="1" s="1"/>
  <c r="CF152" i="1"/>
  <c r="AN160" i="1" s="1"/>
  <c r="AJ153" i="1"/>
  <c r="X161" i="1" s="1"/>
  <c r="AJ151" i="1"/>
  <c r="X159" i="1" s="1"/>
  <c r="AJ152" i="1"/>
  <c r="X160" i="1" s="1"/>
  <c r="AJ154" i="1"/>
  <c r="X162" i="1" s="1"/>
  <c r="AV153" i="1"/>
  <c r="AB161" i="1" s="1"/>
  <c r="AV151" i="1"/>
  <c r="AB159" i="1" s="1"/>
  <c r="AV152" i="1"/>
  <c r="AB160" i="1" s="1"/>
  <c r="AV154" i="1"/>
  <c r="AB162" i="1" s="1"/>
  <c r="BH153" i="1"/>
  <c r="AF161" i="1" s="1"/>
  <c r="BH151" i="1"/>
  <c r="AF159" i="1" s="1"/>
  <c r="BH154" i="1"/>
  <c r="AF162" i="1" s="1"/>
  <c r="BH152" i="1"/>
  <c r="AF160" i="1" s="1"/>
  <c r="BT153" i="1"/>
  <c r="AJ161" i="1" s="1"/>
  <c r="BT151" i="1"/>
  <c r="AJ159" i="1" s="1"/>
  <c r="BT154" i="1"/>
  <c r="AJ162" i="1" s="1"/>
  <c r="BT152" i="1"/>
  <c r="AJ160" i="1" s="1"/>
  <c r="CC153" i="1"/>
  <c r="AM161" i="1" s="1"/>
  <c r="CC151" i="1"/>
  <c r="AM159" i="1" s="1"/>
  <c r="CC152" i="1"/>
  <c r="AM160" i="1" s="1"/>
  <c r="CC154" i="1"/>
  <c r="AM162" i="1" s="1"/>
  <c r="CR153" i="1"/>
  <c r="AR161" i="1" s="1"/>
  <c r="CR151" i="1"/>
  <c r="AR159" i="1" s="1"/>
  <c r="CR152" i="1"/>
  <c r="AR160" i="1" s="1"/>
  <c r="CR154" i="1"/>
  <c r="AR162" i="1" s="1"/>
  <c r="AV156" i="1"/>
  <c r="AB164" i="1" s="1"/>
  <c r="AV155" i="1"/>
  <c r="AB163" i="1" s="1"/>
  <c r="BH156" i="1"/>
  <c r="AF164" i="1" s="1"/>
  <c r="BH155" i="1"/>
  <c r="AF163" i="1" s="1"/>
  <c r="CR156" i="1"/>
  <c r="AR164" i="1" s="1"/>
  <c r="CR155" i="1"/>
  <c r="AR163" i="1" s="1"/>
  <c r="V155" i="1"/>
  <c r="R163" i="1" s="1"/>
  <c r="V156" i="1"/>
  <c r="R164" i="1" s="1"/>
  <c r="Z156" i="1"/>
  <c r="T164" i="1" s="1"/>
  <c r="Z155" i="1"/>
  <c r="T163" i="1" s="1"/>
  <c r="AG156" i="1"/>
  <c r="W164" i="1" s="1"/>
  <c r="AG155" i="1"/>
  <c r="W163" i="1" s="1"/>
  <c r="AS156" i="1"/>
  <c r="AA164" i="1" s="1"/>
  <c r="AS155" i="1"/>
  <c r="AA163" i="1" s="1"/>
  <c r="BE156" i="1"/>
  <c r="AE164" i="1" s="1"/>
  <c r="BE155" i="1"/>
  <c r="AE163" i="1" s="1"/>
  <c r="BQ156" i="1"/>
  <c r="AI164" i="1" s="1"/>
  <c r="BQ155" i="1"/>
  <c r="AI163" i="1" s="1"/>
  <c r="BZ156" i="1"/>
  <c r="AL164" i="1" s="1"/>
  <c r="BZ155" i="1"/>
  <c r="AL163" i="1" s="1"/>
  <c r="CO155" i="1"/>
  <c r="AQ163" i="1" s="1"/>
  <c r="CO156" i="1"/>
  <c r="AQ164" i="1" s="1"/>
  <c r="AD156" i="1"/>
  <c r="V164" i="1" s="1"/>
  <c r="AD155" i="1"/>
  <c r="V163" i="1" s="1"/>
  <c r="AP156" i="1"/>
  <c r="Z164" i="1" s="1"/>
  <c r="AP155" i="1"/>
  <c r="Z163" i="1" s="1"/>
  <c r="BB155" i="1"/>
  <c r="AD163" i="1" s="1"/>
  <c r="BB156" i="1"/>
  <c r="AD164" i="1" s="1"/>
  <c r="BN155" i="1"/>
  <c r="AH163" i="1" s="1"/>
  <c r="BN156" i="1"/>
  <c r="AH164" i="1" s="1"/>
  <c r="BW156" i="1"/>
  <c r="AK164" i="1" s="1"/>
  <c r="BW155" i="1"/>
  <c r="AK163" i="1" s="1"/>
  <c r="CL156" i="1"/>
  <c r="AP164" i="1" s="1"/>
  <c r="CL155" i="1"/>
  <c r="AP163" i="1" s="1"/>
  <c r="AJ156" i="1"/>
  <c r="X164" i="1" s="1"/>
  <c r="AJ155" i="1"/>
  <c r="X163" i="1" s="1"/>
  <c r="BT156" i="1"/>
  <c r="AJ164" i="1" s="1"/>
  <c r="BT155" i="1"/>
  <c r="AJ163" i="1" s="1"/>
  <c r="CC156" i="1"/>
  <c r="AM164" i="1" s="1"/>
  <c r="CC155" i="1"/>
  <c r="AM163" i="1" s="1"/>
  <c r="X156" i="1"/>
  <c r="S164" i="1" s="1"/>
  <c r="X155" i="1"/>
  <c r="S163" i="1" s="1"/>
  <c r="AB156" i="1"/>
  <c r="U164" i="1" s="1"/>
  <c r="AB155" i="1"/>
  <c r="U163" i="1" s="1"/>
  <c r="AM156" i="1"/>
  <c r="Y164" i="1" s="1"/>
  <c r="AM155" i="1"/>
  <c r="Y163" i="1" s="1"/>
  <c r="AY156" i="1"/>
  <c r="AC164" i="1" s="1"/>
  <c r="AY155" i="1"/>
  <c r="AC163" i="1" s="1"/>
  <c r="BK156" i="1"/>
  <c r="AG164" i="1" s="1"/>
  <c r="BK155" i="1"/>
  <c r="AG163" i="1" s="1"/>
  <c r="CF156" i="1"/>
  <c r="AN164" i="1" s="1"/>
  <c r="CF155" i="1"/>
  <c r="AN163" i="1" s="1"/>
  <c r="D20" i="20"/>
  <c r="E20" i="20"/>
  <c r="F20" i="20"/>
  <c r="L33" i="20"/>
  <c r="G20" i="20" l="1" a="1"/>
  <c r="G20" i="20" s="1"/>
  <c r="H20" i="20"/>
  <c r="C21" i="20"/>
  <c r="J19" i="20"/>
  <c r="I19" i="20"/>
  <c r="B34" i="20"/>
  <c r="D156" i="1"/>
  <c r="D155" i="1"/>
  <c r="E21" i="20"/>
  <c r="D21" i="20"/>
  <c r="L34" i="20"/>
  <c r="F21" i="20"/>
  <c r="K19" i="20" l="1"/>
  <c r="C10" i="20" s="1"/>
  <c r="G21" i="20" a="1"/>
  <c r="G21" i="20" s="1"/>
  <c r="H21" i="20"/>
  <c r="C22" i="20"/>
  <c r="J20" i="20"/>
  <c r="I20" i="20"/>
  <c r="B35" i="20"/>
  <c r="F302" i="17"/>
  <c r="G302" i="17"/>
  <c r="H302" i="17"/>
  <c r="I302" i="17"/>
  <c r="J302" i="17"/>
  <c r="K302" i="17"/>
  <c r="L302" i="17"/>
  <c r="M302" i="17"/>
  <c r="N302" i="17"/>
  <c r="O302" i="17"/>
  <c r="P302" i="17"/>
  <c r="Q302" i="17"/>
  <c r="R302" i="17"/>
  <c r="S302" i="17"/>
  <c r="T302" i="17"/>
  <c r="U302" i="17"/>
  <c r="V302" i="17"/>
  <c r="W302" i="17"/>
  <c r="X302" i="17"/>
  <c r="Y302" i="17"/>
  <c r="Z302" i="17"/>
  <c r="AA302" i="17"/>
  <c r="AB302" i="17"/>
  <c r="AC302" i="17"/>
  <c r="AD302" i="17"/>
  <c r="AE302" i="17"/>
  <c r="AF302" i="17"/>
  <c r="AG302" i="17"/>
  <c r="AH302" i="17"/>
  <c r="AI302" i="17"/>
  <c r="AK302" i="17"/>
  <c r="AL302" i="17"/>
  <c r="AM302" i="17"/>
  <c r="AN302" i="17"/>
  <c r="AO302" i="17"/>
  <c r="AP302" i="17"/>
  <c r="AQ302" i="17"/>
  <c r="AR302" i="17"/>
  <c r="AS302" i="17"/>
  <c r="AT302" i="17"/>
  <c r="AU302" i="17"/>
  <c r="AV302" i="17"/>
  <c r="AW302" i="17"/>
  <c r="AX302" i="17"/>
  <c r="AY302" i="17"/>
  <c r="AZ302" i="17"/>
  <c r="BA302" i="17"/>
  <c r="BB302" i="17"/>
  <c r="BC302" i="17"/>
  <c r="BD302" i="17"/>
  <c r="BE302" i="17"/>
  <c r="BF302" i="17"/>
  <c r="BG302" i="17"/>
  <c r="BH302" i="17"/>
  <c r="BI302" i="17"/>
  <c r="BJ302" i="17"/>
  <c r="BK302" i="17"/>
  <c r="BL302" i="17"/>
  <c r="BM302" i="17"/>
  <c r="BT302" i="17"/>
  <c r="BU302" i="17"/>
  <c r="BV302" i="17"/>
  <c r="BW302" i="17"/>
  <c r="AJ302" i="17"/>
  <c r="D22" i="20"/>
  <c r="L35" i="20"/>
  <c r="E22" i="20"/>
  <c r="F22" i="20"/>
  <c r="K20" i="20" l="1"/>
  <c r="C11" i="20" s="1"/>
  <c r="G22" i="20" a="1"/>
  <c r="G22" i="20" s="1"/>
  <c r="H22" i="20"/>
  <c r="C23" i="20"/>
  <c r="I21" i="20"/>
  <c r="J21" i="20"/>
  <c r="B36" i="20"/>
  <c r="BW3" i="17"/>
  <c r="BV3" i="17"/>
  <c r="BU3" i="17"/>
  <c r="BT3" i="17"/>
  <c r="BM3" i="17"/>
  <c r="BL3" i="17"/>
  <c r="BK3" i="17"/>
  <c r="BJ3" i="17"/>
  <c r="BI3" i="17"/>
  <c r="BH3" i="17"/>
  <c r="BG3" i="17"/>
  <c r="BF3" i="17"/>
  <c r="BE3" i="17"/>
  <c r="BD3" i="17"/>
  <c r="BC3" i="17"/>
  <c r="BB3" i="17"/>
  <c r="BA3" i="17"/>
  <c r="AZ3" i="17"/>
  <c r="AY3" i="17"/>
  <c r="AX3" i="17"/>
  <c r="AW3" i="17"/>
  <c r="AV3" i="17"/>
  <c r="AU3" i="17"/>
  <c r="AT3" i="17"/>
  <c r="AS3" i="17"/>
  <c r="AR3" i="17"/>
  <c r="AQ3" i="17"/>
  <c r="AP3" i="17"/>
  <c r="AO3" i="17"/>
  <c r="AN3" i="17"/>
  <c r="AM3" i="17"/>
  <c r="AL3" i="17"/>
  <c r="AK3" i="17"/>
  <c r="AJ3" i="17"/>
  <c r="AI3" i="17"/>
  <c r="AH3" i="17"/>
  <c r="AG3" i="17"/>
  <c r="AF3" i="17"/>
  <c r="AE3" i="17"/>
  <c r="AD3" i="17"/>
  <c r="AC3" i="17"/>
  <c r="AB3" i="17"/>
  <c r="AA3" i="17"/>
  <c r="Z3" i="17"/>
  <c r="Y3" i="17"/>
  <c r="X3" i="17"/>
  <c r="W3" i="17"/>
  <c r="V3" i="17"/>
  <c r="U3" i="17"/>
  <c r="T3" i="17"/>
  <c r="S3" i="17"/>
  <c r="R3" i="17"/>
  <c r="Q3" i="17"/>
  <c r="P3" i="17"/>
  <c r="O3" i="17"/>
  <c r="N3" i="17"/>
  <c r="M3" i="17"/>
  <c r="L3" i="17"/>
  <c r="K3" i="17"/>
  <c r="J3" i="17"/>
  <c r="I3" i="17"/>
  <c r="H3" i="17"/>
  <c r="G3" i="17"/>
  <c r="F3" i="17"/>
  <c r="E23" i="20"/>
  <c r="F23" i="20"/>
  <c r="L36" i="20"/>
  <c r="D23" i="20"/>
  <c r="G23" i="20" l="1" a="1"/>
  <c r="G23" i="20" s="1"/>
  <c r="H23" i="20"/>
  <c r="C24" i="20"/>
  <c r="K21" i="20"/>
  <c r="C12" i="20" s="1"/>
  <c r="I22" i="20"/>
  <c r="J22" i="20"/>
  <c r="B37" i="20"/>
  <c r="E24" i="20"/>
  <c r="D24" i="20"/>
  <c r="F24" i="20"/>
  <c r="L37" i="20"/>
  <c r="K22" i="20" l="1"/>
  <c r="C13" i="20" s="1"/>
  <c r="G24" i="20" a="1"/>
  <c r="G24" i="20" s="1"/>
  <c r="H24" i="20"/>
  <c r="C25" i="20"/>
  <c r="I23" i="20"/>
  <c r="J23" i="20"/>
  <c r="B38" i="20"/>
  <c r="B39" i="20" s="1"/>
  <c r="F25" i="20"/>
  <c r="D25" i="20"/>
  <c r="L39" i="20"/>
  <c r="L38" i="20"/>
  <c r="E25" i="20"/>
  <c r="H25" i="20" l="1"/>
  <c r="G25" i="20" a="1"/>
  <c r="G25" i="20" s="1"/>
  <c r="K23" i="20"/>
  <c r="C14" i="20" s="1"/>
  <c r="J24" i="20"/>
  <c r="I24" i="20"/>
  <c r="C26" i="20"/>
  <c r="B40" i="20"/>
  <c r="D26" i="20"/>
  <c r="L40" i="20"/>
  <c r="E26" i="20"/>
  <c r="F26" i="20"/>
  <c r="K24" i="20" l="1"/>
  <c r="C15" i="20" s="1"/>
  <c r="G26" i="20" a="1"/>
  <c r="G26" i="20" s="1"/>
  <c r="H26" i="20"/>
  <c r="J25" i="20"/>
  <c r="I25" i="20"/>
  <c r="C27" i="20"/>
  <c r="B41" i="20"/>
  <c r="D151" i="1"/>
  <c r="D153" i="1"/>
  <c r="D154" i="1"/>
  <c r="D152" i="1"/>
  <c r="F27" i="20"/>
  <c r="L41" i="20"/>
  <c r="D27" i="20"/>
  <c r="G27" i="20" l="1" a="1"/>
  <c r="G27" i="20" s="1"/>
  <c r="K25" i="20"/>
  <c r="C16" i="20" s="1"/>
  <c r="C28" i="20"/>
  <c r="J26" i="20"/>
  <c r="I26" i="20"/>
  <c r="B42" i="20"/>
  <c r="E150" i="1"/>
  <c r="D28" i="20"/>
  <c r="E27" i="20"/>
  <c r="L42" i="20"/>
  <c r="F28" i="20"/>
  <c r="E28" i="20"/>
  <c r="H27" i="20" l="1"/>
  <c r="J27" i="20" s="1"/>
  <c r="G28" i="20" a="1"/>
  <c r="G28" i="20" s="1"/>
  <c r="H28" i="20"/>
  <c r="C29" i="20"/>
  <c r="C17" i="20"/>
  <c r="A17" i="20"/>
  <c r="K26" i="20"/>
  <c r="F10" i="20" s="1"/>
  <c r="Q10" i="20" s="1"/>
  <c r="B43" i="20"/>
  <c r="E29" i="20"/>
  <c r="F29" i="20"/>
  <c r="D29" i="20"/>
  <c r="L43" i="20"/>
  <c r="I27" i="20" l="1"/>
  <c r="K27" i="20" s="1"/>
  <c r="F11" i="20" s="1"/>
  <c r="Q11" i="20" s="1"/>
  <c r="S10" i="20"/>
  <c r="T21" i="20"/>
  <c r="G29" i="20" a="1"/>
  <c r="G29" i="20" s="1"/>
  <c r="H29" i="20"/>
  <c r="C30" i="20"/>
  <c r="J28" i="20"/>
  <c r="I28" i="20"/>
  <c r="B44" i="20"/>
  <c r="F30" i="20"/>
  <c r="L44" i="20"/>
  <c r="E30" i="20"/>
  <c r="D30" i="20"/>
  <c r="S11" i="20" l="1"/>
  <c r="T22" i="20"/>
  <c r="G30" i="20" a="1"/>
  <c r="G30" i="20" s="1"/>
  <c r="H30" i="20"/>
  <c r="K28" i="20"/>
  <c r="F12" i="20" s="1"/>
  <c r="Q12" i="20" s="1"/>
  <c r="C31" i="20"/>
  <c r="I29" i="20"/>
  <c r="J29" i="20"/>
  <c r="B45" i="20"/>
  <c r="L45" i="20"/>
  <c r="E31" i="20"/>
  <c r="F31" i="20"/>
  <c r="D31" i="20"/>
  <c r="S12" i="20" l="1"/>
  <c r="T23" i="20"/>
  <c r="K29" i="20"/>
  <c r="F13" i="20" s="1"/>
  <c r="Q13" i="20" s="1"/>
  <c r="H31" i="20"/>
  <c r="G31" i="20" a="1"/>
  <c r="G31" i="20" s="1"/>
  <c r="C32" i="20"/>
  <c r="J30" i="20"/>
  <c r="I30" i="20"/>
  <c r="L17" i="20"/>
  <c r="D32" i="20"/>
  <c r="E32" i="20"/>
  <c r="F32" i="20"/>
  <c r="S13" i="20" l="1"/>
  <c r="T24" i="20"/>
  <c r="H32" i="20"/>
  <c r="G32" i="20" a="1"/>
  <c r="G32" i="20" s="1"/>
  <c r="J31" i="20"/>
  <c r="I31" i="20"/>
  <c r="K30" i="20"/>
  <c r="F14" i="20" s="1"/>
  <c r="Q14" i="20" s="1"/>
  <c r="C33" i="20"/>
  <c r="F33" i="20"/>
  <c r="E33" i="20"/>
  <c r="D33" i="20"/>
  <c r="S14" i="20" l="1"/>
  <c r="T25" i="20"/>
  <c r="H33" i="20"/>
  <c r="G33" i="20" a="1"/>
  <c r="G33" i="20" s="1"/>
  <c r="I32" i="20"/>
  <c r="J32" i="20"/>
  <c r="C34" i="20"/>
  <c r="K31" i="20"/>
  <c r="F15" i="20" s="1"/>
  <c r="Q15" i="20" s="1"/>
  <c r="E34" i="20"/>
  <c r="D34" i="20"/>
  <c r="F34" i="20"/>
  <c r="S15" i="20" l="1"/>
  <c r="T26" i="20"/>
  <c r="H34" i="20"/>
  <c r="G34" i="20" a="1"/>
  <c r="G34" i="20" s="1"/>
  <c r="I33" i="20"/>
  <c r="J33" i="20"/>
  <c r="C35" i="20"/>
  <c r="K32" i="20"/>
  <c r="F16" i="20" s="1"/>
  <c r="F35" i="20"/>
  <c r="D35" i="20"/>
  <c r="E35" i="20"/>
  <c r="Q16" i="20" l="1"/>
  <c r="F17" i="20"/>
  <c r="E17" i="20"/>
  <c r="G35" i="20" a="1"/>
  <c r="G35" i="20" s="1"/>
  <c r="H35" i="20"/>
  <c r="I34" i="20"/>
  <c r="J34" i="20"/>
  <c r="K33" i="20"/>
  <c r="L16" i="20" s="1"/>
  <c r="C36" i="20"/>
  <c r="E36" i="20"/>
  <c r="D36" i="20"/>
  <c r="F36" i="20"/>
  <c r="S16" i="20" l="1"/>
  <c r="S17" i="20" s="1"/>
  <c r="T27" i="20"/>
  <c r="K34" i="20"/>
  <c r="I10" i="20" s="1"/>
  <c r="U10" i="20" s="1"/>
  <c r="T29" i="20" s="1"/>
  <c r="H36" i="20"/>
  <c r="G36" i="20" a="1"/>
  <c r="G36" i="20" s="1"/>
  <c r="C37" i="20"/>
  <c r="I35" i="20"/>
  <c r="J35" i="20"/>
  <c r="F37" i="20"/>
  <c r="D37" i="20"/>
  <c r="E37" i="20"/>
  <c r="H37" i="20" l="1"/>
  <c r="G37" i="20" a="1"/>
  <c r="G37" i="20" s="1"/>
  <c r="C38" i="20"/>
  <c r="I36" i="20"/>
  <c r="J36" i="20"/>
  <c r="K35" i="20"/>
  <c r="I11" i="20" s="1"/>
  <c r="U11" i="20" s="1"/>
  <c r="T30" i="20" s="1"/>
  <c r="F38" i="20"/>
  <c r="D38" i="20"/>
  <c r="E38" i="20"/>
  <c r="K36" i="20" l="1"/>
  <c r="G38" i="20" a="1"/>
  <c r="G38" i="20" s="1"/>
  <c r="H38" i="20"/>
  <c r="C39" i="20"/>
  <c r="J37" i="20"/>
  <c r="I37" i="20"/>
  <c r="E39" i="20"/>
  <c r="F39" i="20"/>
  <c r="D39" i="20"/>
  <c r="H39" i="20" l="1"/>
  <c r="G39" i="20" a="1"/>
  <c r="G39" i="20" s="1"/>
  <c r="C40" i="20"/>
  <c r="K37" i="20"/>
  <c r="J38" i="20"/>
  <c r="I38" i="20"/>
  <c r="D40" i="20"/>
  <c r="E40" i="20"/>
  <c r="F40" i="20"/>
  <c r="G40" i="20" l="1" a="1"/>
  <c r="G40" i="20" s="1"/>
  <c r="H40" i="20"/>
  <c r="C41" i="20"/>
  <c r="J39" i="20"/>
  <c r="I39" i="20"/>
  <c r="K38" i="20"/>
  <c r="G12" i="20"/>
  <c r="I12" i="20"/>
  <c r="U12" i="20" s="1"/>
  <c r="T31" i="20" s="1"/>
  <c r="D41" i="20"/>
  <c r="E41" i="20"/>
  <c r="F41" i="20"/>
  <c r="G41" i="20" l="1" a="1"/>
  <c r="G41" i="20" s="1"/>
  <c r="H41" i="20"/>
  <c r="C42" i="20"/>
  <c r="I13" i="20"/>
  <c r="U13" i="20" s="1"/>
  <c r="T32" i="20" s="1"/>
  <c r="K39" i="20"/>
  <c r="I40" i="20"/>
  <c r="J40" i="20"/>
  <c r="D42" i="20"/>
  <c r="F42" i="20"/>
  <c r="E42" i="20"/>
  <c r="X13" i="20" l="1"/>
  <c r="X12" i="20"/>
  <c r="X11" i="20"/>
  <c r="H42" i="20"/>
  <c r="G42" i="20" a="1"/>
  <c r="G42" i="20" s="1"/>
  <c r="I14" i="20"/>
  <c r="U14" i="20" s="1"/>
  <c r="T33" i="20" s="1"/>
  <c r="C43" i="20"/>
  <c r="K40" i="20"/>
  <c r="I41" i="20"/>
  <c r="J41" i="20"/>
  <c r="F43" i="20"/>
  <c r="D43" i="20"/>
  <c r="E43" i="20"/>
  <c r="X14" i="20" l="1"/>
  <c r="W17" i="20"/>
  <c r="X10" i="20"/>
  <c r="K41" i="20"/>
  <c r="H43" i="20"/>
  <c r="G43" i="20" a="1"/>
  <c r="G43" i="20" s="1"/>
  <c r="C44" i="20"/>
  <c r="J42" i="20"/>
  <c r="I42" i="20"/>
  <c r="D44" i="20"/>
  <c r="E44" i="20"/>
  <c r="F44" i="20"/>
  <c r="H44" i="20" l="1"/>
  <c r="G44" i="20" a="1"/>
  <c r="G44" i="20" s="1"/>
  <c r="C45" i="20"/>
  <c r="I43" i="20"/>
  <c r="J43" i="20"/>
  <c r="K42" i="20"/>
  <c r="D45" i="20"/>
  <c r="E45" i="20"/>
  <c r="F45" i="20"/>
  <c r="G45" i="20" l="1" a="1"/>
  <c r="G45" i="20" s="1"/>
  <c r="H45" i="20"/>
  <c r="K43" i="20"/>
  <c r="J44" i="20"/>
  <c r="I44" i="20"/>
  <c r="K44" i="20" l="1"/>
  <c r="I45" i="20"/>
  <c r="J45" i="20"/>
  <c r="K45" i="20" l="1"/>
  <c r="I16" i="20" s="1"/>
  <c r="G16" i="20" s="1"/>
  <c r="U16" i="20" l="1"/>
  <c r="X16" i="20" s="1"/>
  <c r="I15" i="20"/>
  <c r="G15" i="20" s="1"/>
  <c r="T35" i="20" l="1"/>
  <c r="U15" i="20"/>
  <c r="X15" i="20" s="1"/>
  <c r="X17" i="20" s="1"/>
  <c r="H17" i="20"/>
  <c r="I17" i="20"/>
  <c r="T34" i="20" l="1"/>
  <c r="U4" i="20" s="1"/>
  <c r="V4" i="20" s="1"/>
  <c r="X5" i="20"/>
  <c r="X6" i="20" s="1"/>
  <c r="W5" i="20"/>
  <c r="S5" i="20" l="1"/>
  <c r="T5" i="20" s="1"/>
  <c r="U5" i="20"/>
  <c r="V5" i="20" s="1"/>
  <c r="U6" i="20" s="1"/>
  <c r="X18" i="20" s="1"/>
  <c r="S4" i="20"/>
  <c r="T4" i="20" s="1"/>
  <c r="S6" i="20" l="1"/>
  <c r="S18" i="20" s="1"/>
  <c r="W2" i="20" s="1"/>
  <c r="X2" i="2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M1" authorId="0" shapeId="0" xr:uid="{00000000-0006-0000-0000-000001000000}">
      <text>
        <r>
          <rPr>
            <b/>
            <sz val="9"/>
            <color indexed="81"/>
            <rFont val="Tahoma"/>
            <family val="2"/>
          </rPr>
          <t>K.M. Chong:</t>
        </r>
        <r>
          <rPr>
            <sz val="9"/>
            <color indexed="81"/>
            <rFont val="Tahoma"/>
            <family val="2"/>
          </rPr>
          <t xml:space="preserve">
Do not change or delete
Used by macro to create drop down list</t>
        </r>
      </text>
    </comment>
    <comment ref="N1" authorId="0" shapeId="0" xr:uid="{00000000-0006-0000-0000-000002000000}">
      <text>
        <r>
          <rPr>
            <b/>
            <sz val="9"/>
            <color indexed="81"/>
            <rFont val="Tahoma"/>
            <family val="2"/>
          </rPr>
          <t>K.M. Chong:</t>
        </r>
        <r>
          <rPr>
            <sz val="9"/>
            <color indexed="81"/>
            <rFont val="Tahoma"/>
            <family val="2"/>
          </rPr>
          <t xml:space="preserve">
Do not change or delete
Used by macro to create drop down list</t>
        </r>
      </text>
    </comment>
    <comment ref="O1" authorId="0" shapeId="0" xr:uid="{00000000-0006-0000-0000-000003000000}">
      <text>
        <r>
          <rPr>
            <b/>
            <sz val="9"/>
            <color indexed="81"/>
            <rFont val="Tahoma"/>
            <family val="2"/>
          </rPr>
          <t>K.M. Chong:</t>
        </r>
        <r>
          <rPr>
            <sz val="9"/>
            <color indexed="81"/>
            <rFont val="Tahoma"/>
            <family val="2"/>
          </rPr>
          <t xml:space="preserve">
Do not change or delete
Used by macro to create drop down list</t>
        </r>
      </text>
    </comment>
    <comment ref="C2" authorId="0" shapeId="0" xr:uid="{00000000-0006-0000-0000-000004000000}">
      <text>
        <r>
          <rPr>
            <b/>
            <sz val="9"/>
            <color indexed="81"/>
            <rFont val="Tahoma"/>
            <family val="2"/>
          </rPr>
          <t>K.M. Chong:</t>
        </r>
        <r>
          <rPr>
            <sz val="9"/>
            <color indexed="81"/>
            <rFont val="Tahoma"/>
            <family val="2"/>
          </rPr>
          <t xml:space="preserve">
Name list from M1:O50</t>
        </r>
      </text>
    </comment>
    <comment ref="E2" authorId="0" shapeId="0" xr:uid="{00000000-0006-0000-0000-000005000000}">
      <text>
        <r>
          <rPr>
            <b/>
            <sz val="9"/>
            <color indexed="81"/>
            <rFont val="Tahoma"/>
            <family val="2"/>
          </rPr>
          <t>K.M. Chong:</t>
        </r>
        <r>
          <rPr>
            <sz val="9"/>
            <color indexed="81"/>
            <rFont val="Tahoma"/>
            <family val="2"/>
          </rPr>
          <t xml:space="preserve">
Used by macro.
Do not change or delete</t>
        </r>
      </text>
    </comment>
    <comment ref="I2" authorId="0" shapeId="0" xr:uid="{00000000-0006-0000-0000-000006000000}">
      <text>
        <r>
          <rPr>
            <b/>
            <sz val="9"/>
            <color indexed="81"/>
            <rFont val="Tahoma"/>
            <family val="2"/>
          </rPr>
          <t>K.M. Chong:</t>
        </r>
        <r>
          <rPr>
            <sz val="9"/>
            <color indexed="81"/>
            <rFont val="Tahoma"/>
            <family val="2"/>
          </rPr>
          <t xml:space="preserve">
Graduation co-hort
 - Gyy-1, graduation month = April
 - Gyy-4, graduation month = August
 - Gyy-8, graduation month = December</t>
        </r>
      </text>
    </comment>
    <comment ref="X2" authorId="0" shapeId="0" xr:uid="{00000000-0006-0000-0000-000007000000}">
      <text>
        <r>
          <rPr>
            <b/>
            <sz val="9"/>
            <color indexed="81"/>
            <rFont val="Tahoma"/>
            <family val="2"/>
          </rPr>
          <t>K.M. Chong:</t>
        </r>
        <r>
          <rPr>
            <sz val="9"/>
            <color indexed="81"/>
            <rFont val="Tahoma"/>
            <family val="2"/>
          </rPr>
          <t xml:space="preserve">
Delta to offical Ave%
should be &lt; 0.5</t>
        </r>
      </text>
    </comment>
    <comment ref="B19" authorId="0" shapeId="0" xr:uid="{00000000-0006-0000-0000-000008000000}">
      <text>
        <r>
          <rPr>
            <b/>
            <sz val="9"/>
            <color indexed="81"/>
            <rFont val="Tahoma"/>
            <family val="2"/>
          </rPr>
          <t>K.M. Chong:</t>
        </r>
        <r>
          <rPr>
            <sz val="9"/>
            <color indexed="81"/>
            <rFont val="Tahoma"/>
            <family val="2"/>
          </rPr>
          <t xml:space="preserve">
Key in first column number</t>
        </r>
      </text>
    </comment>
    <comment ref="C19" authorId="0" shapeId="0" xr:uid="{00000000-0006-0000-0000-000009000000}">
      <text>
        <r>
          <rPr>
            <b/>
            <sz val="9"/>
            <color indexed="81"/>
            <rFont val="Tahoma"/>
            <family val="2"/>
          </rPr>
          <t>K.M. Chong:</t>
        </r>
        <r>
          <rPr>
            <sz val="9"/>
            <color indexed="81"/>
            <rFont val="Tahoma"/>
            <family val="2"/>
          </rPr>
          <t xml:space="preserve">
Key in first column number</t>
        </r>
      </text>
    </comment>
    <comment ref="C46" authorId="0" shapeId="0" xr:uid="{00000000-0006-0000-0000-00000A000000}">
      <text>
        <r>
          <rPr>
            <b/>
            <sz val="9"/>
            <color indexed="81"/>
            <rFont val="Tahoma"/>
            <family val="2"/>
          </rPr>
          <t>K.M. Chong:</t>
        </r>
        <r>
          <rPr>
            <sz val="9"/>
            <color indexed="81"/>
            <rFont val="Tahoma"/>
            <family val="2"/>
          </rPr>
          <t xml:space="preserve">
Key in first column number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Masyitah Abdul Malik</author>
  </authors>
  <commentList>
    <comment ref="DG2" authorId="0" shapeId="0" xr:uid="{00000000-0006-0000-01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100-000002000000}">
      <text>
        <r>
          <rPr>
            <sz val="9"/>
            <color indexed="81"/>
            <rFont val="Tahoma"/>
            <family val="2"/>
          </rPr>
          <t>MPU3123 - Tamadun Islam ..._x000D_
MPU3173 - Malaysian Studies 3</t>
        </r>
      </text>
    </comment>
    <comment ref="DO3" authorId="0" shapeId="0" xr:uid="{00000000-0006-0000-0100-000003000000}">
      <text>
        <r>
          <rPr>
            <sz val="9"/>
            <color indexed="81"/>
            <rFont val="Tahoma"/>
            <family val="2"/>
          </rPr>
          <t xml:space="preserve">MPU3113 - Hubungan Etnik_x000D_
MPU3143 - B M Komunicasi 2 </t>
        </r>
      </text>
    </comment>
    <comment ref="DP3" authorId="0" shapeId="0" xr:uid="{00000000-0006-0000-0100-000004000000}">
      <text>
        <r>
          <rPr>
            <sz val="9"/>
            <color indexed="81"/>
            <rFont val="Tahoma"/>
            <family val="2"/>
          </rPr>
          <t>MPU3253 - Design Thinking_x000D_
MPU3213 - Bahasa Kebangsaan A</t>
        </r>
      </text>
    </comment>
    <comment ref="DQ3" authorId="0" shapeId="0" xr:uid="{00000000-0006-0000-0100-000005000000}">
      <text>
        <r>
          <rPr>
            <sz val="9"/>
            <color indexed="81"/>
            <rFont val="Tahoma"/>
            <family val="2"/>
          </rPr>
          <t>MPU3343 - Corporate Social Responsibility</t>
        </r>
      </text>
    </comment>
    <comment ref="DR3" authorId="0" shapeId="0" xr:uid="{00000000-0006-0000-0100-000006000000}">
      <text>
        <r>
          <rPr>
            <sz val="9"/>
            <color indexed="81"/>
            <rFont val="Tahoma"/>
            <family val="2"/>
          </rPr>
          <t>MPU3442 - Community Service</t>
        </r>
      </text>
    </comment>
    <comment ref="DS3" authorId="1" shapeId="0" xr:uid="{00000000-0006-0000-0100-000007000000}">
      <text>
        <r>
          <rPr>
            <sz val="9"/>
            <color indexed="81"/>
            <rFont val="Tahoma"/>
            <family val="2"/>
          </rPr>
          <t>INT104KM - Enterprise Information Systems</t>
        </r>
      </text>
    </comment>
    <comment ref="DT3" authorId="1" shapeId="0" xr:uid="{00000000-0006-0000-0100-000008000000}">
      <text>
        <r>
          <rPr>
            <sz val="9"/>
            <color indexed="81"/>
            <rFont val="Tahoma"/>
            <family val="2"/>
          </rPr>
          <t>INT120CT - Computer Architecture and Networks</t>
        </r>
      </text>
    </comment>
    <comment ref="DU3" authorId="1" shapeId="0" xr:uid="{00000000-0006-0000-0100-000009000000}">
      <text>
        <r>
          <rPr>
            <sz val="9"/>
            <color indexed="81"/>
            <rFont val="Tahoma"/>
            <family val="2"/>
          </rPr>
          <t>INT124MS - Logic and Sets</t>
        </r>
      </text>
    </comment>
    <comment ref="DV3" authorId="1" shapeId="0" xr:uid="{00000000-0006-0000-0100-00000A000000}">
      <text>
        <r>
          <rPr>
            <sz val="9"/>
            <color indexed="81"/>
            <rFont val="Tahoma"/>
            <family val="2"/>
          </rPr>
          <t>INT121COM - Introduction to Computing</t>
        </r>
      </text>
    </comment>
    <comment ref="DW3" authorId="1" shapeId="0" xr:uid="{00000000-0006-0000-0100-00000B000000}">
      <text>
        <r>
          <rPr>
            <sz val="9"/>
            <color indexed="81"/>
            <rFont val="Tahoma"/>
            <family val="2"/>
          </rPr>
          <t>INT122COM - Introduction to Algorithms</t>
        </r>
      </text>
    </comment>
    <comment ref="DX3" authorId="1" shapeId="0" xr:uid="{00000000-0006-0000-0100-00000C000000}">
      <text>
        <r>
          <rPr>
            <sz val="9"/>
            <color indexed="81"/>
            <rFont val="Tahoma"/>
            <family val="2"/>
          </rPr>
          <t>INT106CR - Designing for Usability 1</t>
        </r>
      </text>
    </comment>
    <comment ref="DY3" authorId="1" shapeId="0" xr:uid="{00000000-0006-0000-0100-00000D000000}">
      <text>
        <r>
          <rPr>
            <sz val="9"/>
            <color indexed="81"/>
            <rFont val="Tahoma"/>
            <family val="2"/>
          </rPr>
          <t>INTA101SGI - Smart Phone Apps: From Concept to Design and Market</t>
        </r>
      </text>
    </comment>
    <comment ref="DZ3" authorId="1" shapeId="0" xr:uid="{00000000-0006-0000-0100-00000E000000}">
      <text>
        <r>
          <rPr>
            <sz val="9"/>
            <color indexed="81"/>
            <rFont val="Tahoma"/>
            <family val="2"/>
          </rPr>
          <t>INT207SE - Operating Systems, Security and Network</t>
        </r>
      </text>
    </comment>
    <comment ref="EA3" authorId="1" shapeId="0" xr:uid="{00000000-0006-0000-0100-00000F000000}">
      <text>
        <r>
          <rPr>
            <sz val="9"/>
            <color indexed="81"/>
            <rFont val="Tahoma"/>
            <family val="2"/>
          </rPr>
          <t>INT220CT - Data Information Retrieval</t>
        </r>
      </text>
    </comment>
    <comment ref="EB3" authorId="1" shapeId="0" xr:uid="{00000000-0006-0000-0100-000010000000}">
      <text>
        <r>
          <rPr>
            <sz val="9"/>
            <color indexed="81"/>
            <rFont val="Tahoma"/>
            <family val="2"/>
          </rPr>
          <t>INT210CT - Programming, Algorithms and Data Structures</t>
        </r>
      </text>
    </comment>
    <comment ref="EC3" authorId="1" shapeId="0" xr:uid="{00000000-0006-0000-0100-000011000000}">
      <text>
        <r>
          <rPr>
            <sz val="9"/>
            <color indexed="81"/>
            <rFont val="Tahoma"/>
            <family val="2"/>
          </rPr>
          <t>INT260CT - Software Engineering</t>
        </r>
      </text>
    </comment>
    <comment ref="ED3" authorId="1" shapeId="0" xr:uid="{00000000-0006-0000-0100-000012000000}">
      <text>
        <r>
          <rPr>
            <sz val="9"/>
            <color indexed="81"/>
            <rFont val="Tahoma"/>
            <family val="2"/>
          </rPr>
          <t>INT290COM - Technology and its Social, Legal and Ethical Context</t>
        </r>
      </text>
    </comment>
    <comment ref="EE3" authorId="1" shapeId="0" xr:uid="{00000000-0006-0000-0100-000013000000}">
      <text>
        <r>
          <rPr>
            <sz val="9"/>
            <color indexed="81"/>
            <rFont val="Tahoma"/>
            <family val="2"/>
          </rPr>
          <t>INT206CDE - Real World Project</t>
        </r>
      </text>
    </comment>
    <comment ref="EF3" authorId="1" shapeId="0" xr:uid="{00000000-0006-0000-0100-000014000000}">
      <text>
        <r>
          <rPr>
            <sz val="9"/>
            <color indexed="81"/>
            <rFont val="Tahoma"/>
            <family val="2"/>
          </rPr>
          <t>INTA202SGI - Android Development Skills</t>
        </r>
      </text>
    </comment>
    <comment ref="EG3" authorId="1" shapeId="0" xr:uid="{00000000-0006-0000-0100-000015000000}">
      <text>
        <r>
          <rPr>
            <sz val="9"/>
            <color indexed="81"/>
            <rFont val="Tahoma"/>
            <family val="2"/>
          </rPr>
          <t>INT250EC - Internship</t>
        </r>
      </text>
    </comment>
    <comment ref="EH3" authorId="1" shapeId="0" xr:uid="{00000000-0006-0000-0100-000016000000}">
      <text>
        <r>
          <rPr>
            <sz val="9"/>
            <color indexed="81"/>
            <rFont val="Tahoma"/>
            <family val="2"/>
          </rPr>
          <t>INT380CT - Theoretical Aspects of Computer Science</t>
        </r>
      </text>
    </comment>
    <comment ref="EI3" authorId="1" shapeId="0" xr:uid="{00000000-0006-0000-0100-000017000000}">
      <text>
        <r>
          <rPr>
            <sz val="9"/>
            <color indexed="81"/>
            <rFont val="Tahoma"/>
            <family val="2"/>
          </rPr>
          <t>INT340CT - Software Quality and Process Management</t>
        </r>
      </text>
    </comment>
    <comment ref="EJ3" authorId="1" shapeId="0" xr:uid="{00000000-0006-0000-0100-000018000000}">
      <text>
        <r>
          <rPr>
            <sz val="9"/>
            <color indexed="81"/>
            <rFont val="Tahoma"/>
            <family val="2"/>
          </rPr>
          <t>INTA301SAM - Events Project Management</t>
        </r>
      </text>
    </comment>
    <comment ref="EK3" authorId="1" shapeId="0" xr:uid="{00000000-0006-0000-0100-000019000000}">
      <text>
        <r>
          <rPr>
            <sz val="9"/>
            <color indexed="81"/>
            <rFont val="Tahoma"/>
            <family val="2"/>
          </rPr>
          <t>INTA305IAE - Hi-Tech Entrepreneurship</t>
        </r>
      </text>
    </comment>
    <comment ref="EL3" authorId="1" shapeId="0" xr:uid="{00000000-0006-0000-0100-00001A000000}">
      <text>
        <r>
          <rPr>
            <sz val="9"/>
            <color indexed="81"/>
            <rFont val="Tahoma"/>
            <family val="2"/>
          </rPr>
          <t>INT303C-1 - Individual Project (Part 1)</t>
        </r>
      </text>
    </comment>
    <comment ref="EM3" authorId="1" shapeId="0" xr:uid="{00000000-0006-0000-0100-00001B000000}">
      <text>
        <r>
          <rPr>
            <sz val="9"/>
            <color indexed="81"/>
            <rFont val="Tahoma"/>
            <family val="2"/>
          </rPr>
          <t>INT303COM - Individual Project</t>
        </r>
      </text>
    </comment>
    <comment ref="EN3" authorId="1" shapeId="0" xr:uid="{00000000-0006-0000-0100-00001C000000}">
      <text>
        <r>
          <rPr>
            <sz val="9"/>
            <color indexed="81"/>
            <rFont val="Tahoma"/>
            <family val="2"/>
          </rPr>
          <t>INT302CEM - Agile Development</t>
        </r>
      </text>
    </comment>
    <comment ref="EO3" authorId="1" shapeId="0" xr:uid="{00000000-0006-0000-0100-00001D000000}">
      <text>
        <r>
          <rPr>
            <sz val="9"/>
            <color indexed="81"/>
            <rFont val="Tahoma"/>
            <family val="2"/>
          </rPr>
          <t>INT304CEM - Web API Development</t>
        </r>
      </text>
    </comment>
    <comment ref="EP3" authorId="1" shapeId="0" xr:uid="{00000000-0006-0000-0100-00001E000000}">
      <text>
        <r>
          <rPr>
            <sz val="9"/>
            <color indexed="81"/>
            <rFont val="Tahoma"/>
            <family val="2"/>
          </rPr>
          <t>INT370CT - Concurrent and Real-time Systems Design</t>
        </r>
      </text>
    </comment>
    <comment ref="EQ3" authorId="1" shapeId="0" xr:uid="{00000000-0006-0000-0100-00001F000000}">
      <text>
        <r>
          <rPr>
            <sz val="9"/>
            <color indexed="81"/>
            <rFont val="Tahoma"/>
            <family val="2"/>
          </rPr>
          <t>INT300CEM - Android Application Development</t>
        </r>
      </text>
    </comment>
    <comment ref="ER3" authorId="1" shapeId="0" xr:uid="{00000000-0006-0000-0100-000020000000}">
      <text>
        <r>
          <rPr>
            <sz val="9"/>
            <color indexed="81"/>
            <rFont val="Tahoma"/>
            <family val="2"/>
          </rPr>
          <t>INT389COM - Open Source Development</t>
        </r>
      </text>
    </comment>
    <comment ref="ES3" authorId="1" shapeId="0" xr:uid="{00000000-0006-0000-0100-000021000000}">
      <text>
        <r>
          <rPr>
            <sz val="9"/>
            <color indexed="81"/>
            <rFont val="Tahoma"/>
            <family val="2"/>
          </rPr>
          <t>INT310CT - Intelligent Agents</t>
        </r>
      </text>
    </comment>
    <comment ref="EU3" authorId="0" shapeId="0" xr:uid="{00000000-0006-0000-0100-000022000000}">
      <text>
        <r>
          <rPr>
            <sz val="9"/>
            <color indexed="81"/>
            <rFont val="Tahoma"/>
            <family val="2"/>
          </rPr>
          <t>MPU3123 - Tamadun Islam ..._x000D_
MPU3173 - Malaysian Studies 3</t>
        </r>
      </text>
    </comment>
    <comment ref="EV3" authorId="0" shapeId="0" xr:uid="{00000000-0006-0000-0100-000023000000}">
      <text>
        <r>
          <rPr>
            <sz val="9"/>
            <color indexed="81"/>
            <rFont val="Tahoma"/>
            <family val="2"/>
          </rPr>
          <t xml:space="preserve">MPU3113 - Hubungan Etnik_x000D_
MPU3143 - B M Komunicasi 2 </t>
        </r>
      </text>
    </comment>
    <comment ref="EW3" authorId="0" shapeId="0" xr:uid="{00000000-0006-0000-0100-000024000000}">
      <text>
        <r>
          <rPr>
            <sz val="9"/>
            <color indexed="81"/>
            <rFont val="Tahoma"/>
            <family val="2"/>
          </rPr>
          <t>MPU3253 - Design Thinking_x000D_
MPU3213 - Bahasa Kebangsaan A</t>
        </r>
      </text>
    </comment>
    <comment ref="EX3" authorId="0" shapeId="0" xr:uid="{00000000-0006-0000-0100-000025000000}">
      <text>
        <r>
          <rPr>
            <sz val="9"/>
            <color indexed="81"/>
            <rFont val="Tahoma"/>
            <family val="2"/>
          </rPr>
          <t>MPU3343 - Corporate Social Responsibility</t>
        </r>
      </text>
    </comment>
    <comment ref="EY3" authorId="0" shapeId="0" xr:uid="{00000000-0006-0000-0100-000026000000}">
      <text>
        <r>
          <rPr>
            <sz val="9"/>
            <color indexed="81"/>
            <rFont val="Tahoma"/>
            <family val="2"/>
          </rPr>
          <t>MPU3442 - Community Service</t>
        </r>
      </text>
    </comment>
    <comment ref="EZ3" authorId="1" shapeId="0" xr:uid="{00000000-0006-0000-0100-000027000000}">
      <text>
        <r>
          <rPr>
            <sz val="9"/>
            <color indexed="81"/>
            <rFont val="Tahoma"/>
            <family val="2"/>
          </rPr>
          <t>INT104KM - Enterprise Information Systems</t>
        </r>
      </text>
    </comment>
    <comment ref="FA3" authorId="1" shapeId="0" xr:uid="{00000000-0006-0000-0100-000028000000}">
      <text>
        <r>
          <rPr>
            <sz val="9"/>
            <color indexed="81"/>
            <rFont val="Tahoma"/>
            <family val="2"/>
          </rPr>
          <t>INT120CT - Computer Architecture and Networks</t>
        </r>
      </text>
    </comment>
    <comment ref="FB3" authorId="1" shapeId="0" xr:uid="{00000000-0006-0000-0100-000029000000}">
      <text>
        <r>
          <rPr>
            <sz val="9"/>
            <color indexed="81"/>
            <rFont val="Tahoma"/>
            <family val="2"/>
          </rPr>
          <t>INT124MS - Logic and Sets</t>
        </r>
      </text>
    </comment>
    <comment ref="FC3" authorId="1" shapeId="0" xr:uid="{00000000-0006-0000-0100-00002A000000}">
      <text>
        <r>
          <rPr>
            <sz val="9"/>
            <color indexed="81"/>
            <rFont val="Tahoma"/>
            <family val="2"/>
          </rPr>
          <t>INT121COM - Introduction to Computing</t>
        </r>
      </text>
    </comment>
    <comment ref="FD3" authorId="1" shapeId="0" xr:uid="{00000000-0006-0000-0100-00002B000000}">
      <text>
        <r>
          <rPr>
            <sz val="9"/>
            <color indexed="81"/>
            <rFont val="Tahoma"/>
            <family val="2"/>
          </rPr>
          <t>INT122COM - Introduction to Algorithms</t>
        </r>
      </text>
    </comment>
    <comment ref="FE3" authorId="1" shapeId="0" xr:uid="{00000000-0006-0000-0100-00002C000000}">
      <text>
        <r>
          <rPr>
            <sz val="9"/>
            <color indexed="81"/>
            <rFont val="Tahoma"/>
            <family val="2"/>
          </rPr>
          <t>INT106CR - Designing for Usability 1</t>
        </r>
      </text>
    </comment>
    <comment ref="FF3" authorId="1" shapeId="0" xr:uid="{00000000-0006-0000-0100-00002D000000}">
      <text>
        <r>
          <rPr>
            <sz val="9"/>
            <color indexed="81"/>
            <rFont val="Tahoma"/>
            <family val="2"/>
          </rPr>
          <t>INTA101SGI - Smart Phone Apps: From Concept to Design and Market</t>
        </r>
      </text>
    </comment>
    <comment ref="FG3" authorId="1" shapeId="0" xr:uid="{00000000-0006-0000-0100-00002E000000}">
      <text>
        <r>
          <rPr>
            <sz val="9"/>
            <color indexed="81"/>
            <rFont val="Tahoma"/>
            <family val="2"/>
          </rPr>
          <t>INT207SE - Operating Systems, Security and Network</t>
        </r>
      </text>
    </comment>
    <comment ref="FH3" authorId="1" shapeId="0" xr:uid="{00000000-0006-0000-0100-00002F000000}">
      <text>
        <r>
          <rPr>
            <sz val="9"/>
            <color indexed="81"/>
            <rFont val="Tahoma"/>
            <family val="2"/>
          </rPr>
          <t>INT220CT - Data Information Retrieval</t>
        </r>
      </text>
    </comment>
    <comment ref="FI3" authorId="1" shapeId="0" xr:uid="{00000000-0006-0000-0100-000030000000}">
      <text>
        <r>
          <rPr>
            <sz val="9"/>
            <color indexed="81"/>
            <rFont val="Tahoma"/>
            <family val="2"/>
          </rPr>
          <t>INT210CT - Programming, Algorithms and Data Structures</t>
        </r>
      </text>
    </comment>
    <comment ref="FJ3" authorId="1" shapeId="0" xr:uid="{00000000-0006-0000-0100-000031000000}">
      <text>
        <r>
          <rPr>
            <sz val="9"/>
            <color indexed="81"/>
            <rFont val="Tahoma"/>
            <family val="2"/>
          </rPr>
          <t>INT260CT - Software Engineering</t>
        </r>
      </text>
    </comment>
    <comment ref="FK3" authorId="1" shapeId="0" xr:uid="{00000000-0006-0000-0100-000032000000}">
      <text>
        <r>
          <rPr>
            <sz val="9"/>
            <color indexed="81"/>
            <rFont val="Tahoma"/>
            <family val="2"/>
          </rPr>
          <t>INT290COM - Technology and its Social, Legal and Ethical Context</t>
        </r>
      </text>
    </comment>
    <comment ref="FL3" authorId="1" shapeId="0" xr:uid="{00000000-0006-0000-0100-000033000000}">
      <text>
        <r>
          <rPr>
            <sz val="9"/>
            <color indexed="81"/>
            <rFont val="Tahoma"/>
            <family val="2"/>
          </rPr>
          <t>INT206CDE - Real World Project</t>
        </r>
      </text>
    </comment>
    <comment ref="FM3" authorId="1" shapeId="0" xr:uid="{00000000-0006-0000-0100-000034000000}">
      <text>
        <r>
          <rPr>
            <sz val="9"/>
            <color indexed="81"/>
            <rFont val="Tahoma"/>
            <family val="2"/>
          </rPr>
          <t>INTA202SGI - Android Development Skills</t>
        </r>
      </text>
    </comment>
    <comment ref="FN3" authorId="1" shapeId="0" xr:uid="{00000000-0006-0000-0100-000035000000}">
      <text>
        <r>
          <rPr>
            <sz val="9"/>
            <color indexed="81"/>
            <rFont val="Tahoma"/>
            <family val="2"/>
          </rPr>
          <t>INT250EC - Internship</t>
        </r>
      </text>
    </comment>
    <comment ref="FO3" authorId="1" shapeId="0" xr:uid="{00000000-0006-0000-0100-000036000000}">
      <text>
        <r>
          <rPr>
            <sz val="9"/>
            <color indexed="81"/>
            <rFont val="Tahoma"/>
            <family val="2"/>
          </rPr>
          <t>INT380CT - Theoretical Aspects of Computer Science</t>
        </r>
      </text>
    </comment>
    <comment ref="FP3" authorId="1" shapeId="0" xr:uid="{00000000-0006-0000-0100-000037000000}">
      <text>
        <r>
          <rPr>
            <sz val="9"/>
            <color indexed="81"/>
            <rFont val="Tahoma"/>
            <family val="2"/>
          </rPr>
          <t>INT340CT - Software Quality and Process Management</t>
        </r>
      </text>
    </comment>
    <comment ref="FQ3" authorId="1" shapeId="0" xr:uid="{00000000-0006-0000-0100-000038000000}">
      <text>
        <r>
          <rPr>
            <sz val="9"/>
            <color indexed="81"/>
            <rFont val="Tahoma"/>
            <family val="2"/>
          </rPr>
          <t>INTA301SAM - Events Project Management</t>
        </r>
      </text>
    </comment>
    <comment ref="FR3" authorId="1" shapeId="0" xr:uid="{00000000-0006-0000-0100-000039000000}">
      <text>
        <r>
          <rPr>
            <sz val="9"/>
            <color indexed="81"/>
            <rFont val="Tahoma"/>
            <family val="2"/>
          </rPr>
          <t>INTA305IAE - Hi-Tech Entrepreneurship</t>
        </r>
      </text>
    </comment>
    <comment ref="FS3" authorId="1" shapeId="0" xr:uid="{00000000-0006-0000-0100-00003A000000}">
      <text>
        <r>
          <rPr>
            <sz val="9"/>
            <color indexed="81"/>
            <rFont val="Tahoma"/>
            <family val="2"/>
          </rPr>
          <t>INT303C-1 - Individual Project (Part 1)</t>
        </r>
      </text>
    </comment>
    <comment ref="FT3" authorId="1" shapeId="0" xr:uid="{00000000-0006-0000-0100-00003B000000}">
      <text>
        <r>
          <rPr>
            <sz val="9"/>
            <color indexed="81"/>
            <rFont val="Tahoma"/>
            <family val="2"/>
          </rPr>
          <t>INT303COM - Individual Project</t>
        </r>
      </text>
    </comment>
    <comment ref="FU3" authorId="1" shapeId="0" xr:uid="{00000000-0006-0000-0100-00003C000000}">
      <text>
        <r>
          <rPr>
            <sz val="9"/>
            <color indexed="81"/>
            <rFont val="Tahoma"/>
            <family val="2"/>
          </rPr>
          <t>INT302CEM - Agile Development</t>
        </r>
      </text>
    </comment>
    <comment ref="FV3" authorId="1" shapeId="0" xr:uid="{00000000-0006-0000-0100-00003D000000}">
      <text>
        <r>
          <rPr>
            <sz val="9"/>
            <color indexed="81"/>
            <rFont val="Tahoma"/>
            <family val="2"/>
          </rPr>
          <t>INT304CEM - Web API Development</t>
        </r>
      </text>
    </comment>
    <comment ref="FW3" authorId="1" shapeId="0" xr:uid="{00000000-0006-0000-0100-00003E000000}">
      <text>
        <r>
          <rPr>
            <sz val="9"/>
            <color indexed="81"/>
            <rFont val="Tahoma"/>
            <family val="2"/>
          </rPr>
          <t>INT370CT - Concurrent and Real-time Systems Design</t>
        </r>
      </text>
    </comment>
    <comment ref="FX3" authorId="1" shapeId="0" xr:uid="{00000000-0006-0000-0100-00003F000000}">
      <text>
        <r>
          <rPr>
            <sz val="9"/>
            <color indexed="81"/>
            <rFont val="Tahoma"/>
            <family val="2"/>
          </rPr>
          <t>INT300CEM - Android Application Development</t>
        </r>
      </text>
    </comment>
    <comment ref="FY3" authorId="1" shapeId="0" xr:uid="{00000000-0006-0000-0100-000040000000}">
      <text>
        <r>
          <rPr>
            <sz val="9"/>
            <color indexed="81"/>
            <rFont val="Tahoma"/>
            <family val="2"/>
          </rPr>
          <t>INT389COM - Open Source Development</t>
        </r>
      </text>
    </comment>
    <comment ref="FZ3" authorId="1" shapeId="0" xr:uid="{00000000-0006-0000-0100-000041000000}">
      <text>
        <r>
          <rPr>
            <sz val="9"/>
            <color indexed="81"/>
            <rFont val="Tahoma"/>
            <family val="2"/>
          </rPr>
          <t>INT310CT - Intelligent Agents</t>
        </r>
      </text>
    </comment>
    <comment ref="GB3" authorId="0" shapeId="0" xr:uid="{00000000-0006-0000-0100-000042000000}">
      <text>
        <r>
          <rPr>
            <sz val="9"/>
            <color indexed="81"/>
            <rFont val="Tahoma"/>
            <family val="2"/>
          </rPr>
          <t>MPU3123 - Tamadun Islam ..._x000D_
MPU3173 - Malaysian Studies 3</t>
        </r>
      </text>
    </comment>
    <comment ref="GC3" authorId="0" shapeId="0" xr:uid="{00000000-0006-0000-0100-000043000000}">
      <text>
        <r>
          <rPr>
            <sz val="9"/>
            <color indexed="81"/>
            <rFont val="Tahoma"/>
            <family val="2"/>
          </rPr>
          <t xml:space="preserve">MPU3113 - Hubungan Etnik_x000D_
MPU3143 - B M Komunicasi 2 </t>
        </r>
      </text>
    </comment>
    <comment ref="GD3" authorId="0" shapeId="0" xr:uid="{00000000-0006-0000-0100-000044000000}">
      <text>
        <r>
          <rPr>
            <sz val="9"/>
            <color indexed="81"/>
            <rFont val="Tahoma"/>
            <family val="2"/>
          </rPr>
          <t>MPU3253 - Design Thinking_x000D_
MPU3213 - Bahasa Kebangsaan A</t>
        </r>
      </text>
    </comment>
    <comment ref="GE3" authorId="0" shapeId="0" xr:uid="{00000000-0006-0000-0100-000045000000}">
      <text>
        <r>
          <rPr>
            <sz val="9"/>
            <color indexed="81"/>
            <rFont val="Tahoma"/>
            <family val="2"/>
          </rPr>
          <t>MPU3343 - Corporate Social Responsibility</t>
        </r>
      </text>
    </comment>
    <comment ref="GF3" authorId="0" shapeId="0" xr:uid="{00000000-0006-0000-0100-000046000000}">
      <text>
        <r>
          <rPr>
            <sz val="9"/>
            <color indexed="81"/>
            <rFont val="Tahoma"/>
            <family val="2"/>
          </rPr>
          <t>MPU3442 - Community Service</t>
        </r>
      </text>
    </comment>
    <comment ref="GG3" authorId="1" shapeId="0" xr:uid="{00000000-0006-0000-0100-000047000000}">
      <text>
        <r>
          <rPr>
            <sz val="9"/>
            <color indexed="81"/>
            <rFont val="Tahoma"/>
            <family val="2"/>
          </rPr>
          <t>INT104KM - Enterprise Information Systems</t>
        </r>
      </text>
    </comment>
    <comment ref="GH3" authorId="1" shapeId="0" xr:uid="{00000000-0006-0000-0100-000048000000}">
      <text>
        <r>
          <rPr>
            <sz val="9"/>
            <color indexed="81"/>
            <rFont val="Tahoma"/>
            <family val="2"/>
          </rPr>
          <t>INT120CT - Computer Architecture and Networks</t>
        </r>
      </text>
    </comment>
    <comment ref="GI3" authorId="1" shapeId="0" xr:uid="{00000000-0006-0000-0100-000049000000}">
      <text>
        <r>
          <rPr>
            <sz val="9"/>
            <color indexed="81"/>
            <rFont val="Tahoma"/>
            <family val="2"/>
          </rPr>
          <t>INT124MS - Logic and Sets</t>
        </r>
      </text>
    </comment>
    <comment ref="GJ3" authorId="1" shapeId="0" xr:uid="{00000000-0006-0000-0100-00004A000000}">
      <text>
        <r>
          <rPr>
            <sz val="9"/>
            <color indexed="81"/>
            <rFont val="Tahoma"/>
            <family val="2"/>
          </rPr>
          <t>INT121COM - Introduction to Computing</t>
        </r>
      </text>
    </comment>
    <comment ref="GK3" authorId="1" shapeId="0" xr:uid="{00000000-0006-0000-0100-00004B000000}">
      <text>
        <r>
          <rPr>
            <sz val="9"/>
            <color indexed="81"/>
            <rFont val="Tahoma"/>
            <family val="2"/>
          </rPr>
          <t>INT122COM - Introduction to Algorithms</t>
        </r>
      </text>
    </comment>
    <comment ref="GL3" authorId="1" shapeId="0" xr:uid="{00000000-0006-0000-0100-00004C000000}">
      <text>
        <r>
          <rPr>
            <sz val="9"/>
            <color indexed="81"/>
            <rFont val="Tahoma"/>
            <family val="2"/>
          </rPr>
          <t>INT106CR - Designing for Usability 1</t>
        </r>
      </text>
    </comment>
    <comment ref="GM3" authorId="1" shapeId="0" xr:uid="{00000000-0006-0000-0100-00004D000000}">
      <text>
        <r>
          <rPr>
            <sz val="9"/>
            <color indexed="81"/>
            <rFont val="Tahoma"/>
            <family val="2"/>
          </rPr>
          <t>INTA101SGI - Smart Phone Apps: From Concept to Design and Market</t>
        </r>
      </text>
    </comment>
    <comment ref="GN3" authorId="1" shapeId="0" xr:uid="{00000000-0006-0000-0100-00004E000000}">
      <text>
        <r>
          <rPr>
            <sz val="9"/>
            <color indexed="81"/>
            <rFont val="Tahoma"/>
            <family val="2"/>
          </rPr>
          <t>INT207SE - Operating Systems, Security and Network</t>
        </r>
      </text>
    </comment>
    <comment ref="GO3" authorId="1" shapeId="0" xr:uid="{00000000-0006-0000-0100-00004F000000}">
      <text>
        <r>
          <rPr>
            <sz val="9"/>
            <color indexed="81"/>
            <rFont val="Tahoma"/>
            <family val="2"/>
          </rPr>
          <t>INT220CT - Data Information Retrieval</t>
        </r>
      </text>
    </comment>
    <comment ref="GP3" authorId="1" shapeId="0" xr:uid="{00000000-0006-0000-0100-000050000000}">
      <text>
        <r>
          <rPr>
            <sz val="9"/>
            <color indexed="81"/>
            <rFont val="Tahoma"/>
            <family val="2"/>
          </rPr>
          <t>INT210CT - Programming, Algorithms and Data Structures</t>
        </r>
      </text>
    </comment>
    <comment ref="GQ3" authorId="1" shapeId="0" xr:uid="{00000000-0006-0000-0100-000051000000}">
      <text>
        <r>
          <rPr>
            <sz val="9"/>
            <color indexed="81"/>
            <rFont val="Tahoma"/>
            <family val="2"/>
          </rPr>
          <t>INT260CT - Software Engineering</t>
        </r>
      </text>
    </comment>
    <comment ref="GR3" authorId="1" shapeId="0" xr:uid="{00000000-0006-0000-0100-000052000000}">
      <text>
        <r>
          <rPr>
            <sz val="9"/>
            <color indexed="81"/>
            <rFont val="Tahoma"/>
            <family val="2"/>
          </rPr>
          <t>INT290COM - Technology and its Social, Legal and Ethical Context</t>
        </r>
      </text>
    </comment>
    <comment ref="GS3" authorId="1" shapeId="0" xr:uid="{00000000-0006-0000-0100-000053000000}">
      <text>
        <r>
          <rPr>
            <sz val="9"/>
            <color indexed="81"/>
            <rFont val="Tahoma"/>
            <family val="2"/>
          </rPr>
          <t>INT206CDE - Real World Project</t>
        </r>
      </text>
    </comment>
    <comment ref="GT3" authorId="1" shapeId="0" xr:uid="{00000000-0006-0000-0100-000054000000}">
      <text>
        <r>
          <rPr>
            <sz val="9"/>
            <color indexed="81"/>
            <rFont val="Tahoma"/>
            <family val="2"/>
          </rPr>
          <t>INTA202SGI - Android Development Skills</t>
        </r>
      </text>
    </comment>
    <comment ref="GU3" authorId="1" shapeId="0" xr:uid="{00000000-0006-0000-0100-000055000000}">
      <text>
        <r>
          <rPr>
            <sz val="9"/>
            <color indexed="81"/>
            <rFont val="Tahoma"/>
            <family val="2"/>
          </rPr>
          <t>INT250EC - Internship</t>
        </r>
      </text>
    </comment>
    <comment ref="GV3" authorId="1" shapeId="0" xr:uid="{00000000-0006-0000-0100-000056000000}">
      <text>
        <r>
          <rPr>
            <sz val="9"/>
            <color indexed="81"/>
            <rFont val="Tahoma"/>
            <family val="2"/>
          </rPr>
          <t>INT380CT - Theoretical Aspects of Computer Science</t>
        </r>
      </text>
    </comment>
    <comment ref="GW3" authorId="1" shapeId="0" xr:uid="{00000000-0006-0000-0100-000057000000}">
      <text>
        <r>
          <rPr>
            <sz val="9"/>
            <color indexed="81"/>
            <rFont val="Tahoma"/>
            <family val="2"/>
          </rPr>
          <t>INT340CT - Software Quality and Process Management</t>
        </r>
      </text>
    </comment>
    <comment ref="GX3" authorId="1" shapeId="0" xr:uid="{00000000-0006-0000-0100-000058000000}">
      <text>
        <r>
          <rPr>
            <sz val="9"/>
            <color indexed="81"/>
            <rFont val="Tahoma"/>
            <family val="2"/>
          </rPr>
          <t>INTA301SAM - Events Project Management</t>
        </r>
      </text>
    </comment>
    <comment ref="GY3" authorId="1" shapeId="0" xr:uid="{00000000-0006-0000-0100-000059000000}">
      <text>
        <r>
          <rPr>
            <sz val="9"/>
            <color indexed="81"/>
            <rFont val="Tahoma"/>
            <family val="2"/>
          </rPr>
          <t>INTA305IAE - Hi-Tech Entrepreneurship</t>
        </r>
      </text>
    </comment>
    <comment ref="GZ3" authorId="1" shapeId="0" xr:uid="{00000000-0006-0000-0100-00005A000000}">
      <text>
        <r>
          <rPr>
            <sz val="9"/>
            <color indexed="81"/>
            <rFont val="Tahoma"/>
            <family val="2"/>
          </rPr>
          <t>INT303C-1 - Individual Project (Part 1)</t>
        </r>
      </text>
    </comment>
    <comment ref="HA3" authorId="1" shapeId="0" xr:uid="{00000000-0006-0000-0100-00005B000000}">
      <text>
        <r>
          <rPr>
            <sz val="9"/>
            <color indexed="81"/>
            <rFont val="Tahoma"/>
            <family val="2"/>
          </rPr>
          <t>INT303COM - Individual Project</t>
        </r>
      </text>
    </comment>
    <comment ref="HB3" authorId="1" shapeId="0" xr:uid="{00000000-0006-0000-0100-00005C000000}">
      <text>
        <r>
          <rPr>
            <sz val="9"/>
            <color indexed="81"/>
            <rFont val="Tahoma"/>
            <family val="2"/>
          </rPr>
          <t>INT302CEM - Agile Development</t>
        </r>
      </text>
    </comment>
    <comment ref="HC3" authorId="1" shapeId="0" xr:uid="{00000000-0006-0000-0100-00005D000000}">
      <text>
        <r>
          <rPr>
            <sz val="9"/>
            <color indexed="81"/>
            <rFont val="Tahoma"/>
            <family val="2"/>
          </rPr>
          <t>INT304CEM - Web API Development</t>
        </r>
      </text>
    </comment>
    <comment ref="HD3" authorId="1" shapeId="0" xr:uid="{00000000-0006-0000-0100-00005E000000}">
      <text>
        <r>
          <rPr>
            <sz val="9"/>
            <color indexed="81"/>
            <rFont val="Tahoma"/>
            <family val="2"/>
          </rPr>
          <t>INT370CT - Concurrent and Real-time Systems Design</t>
        </r>
      </text>
    </comment>
    <comment ref="HE3" authorId="1" shapeId="0" xr:uid="{00000000-0006-0000-0100-00005F000000}">
      <text>
        <r>
          <rPr>
            <sz val="9"/>
            <color indexed="81"/>
            <rFont val="Tahoma"/>
            <family val="2"/>
          </rPr>
          <t>INT300CEM - Android Application Development</t>
        </r>
      </text>
    </comment>
    <comment ref="HF3" authorId="1" shapeId="0" xr:uid="{00000000-0006-0000-0100-000060000000}">
      <text>
        <r>
          <rPr>
            <sz val="9"/>
            <color indexed="81"/>
            <rFont val="Tahoma"/>
            <family val="2"/>
          </rPr>
          <t>INT389COM - Open Source Development</t>
        </r>
      </text>
    </comment>
    <comment ref="HG3" authorId="1" shapeId="0" xr:uid="{00000000-0006-0000-0100-000061000000}">
      <text>
        <r>
          <rPr>
            <sz val="9"/>
            <color indexed="81"/>
            <rFont val="Tahoma"/>
            <family val="2"/>
          </rPr>
          <t>INT310CT - Intelligent Agents</t>
        </r>
      </text>
    </comment>
    <comment ref="HJ3" authorId="0" shapeId="0" xr:uid="{00000000-0006-0000-0100-000062000000}">
      <text>
        <r>
          <rPr>
            <sz val="9"/>
            <color indexed="81"/>
            <rFont val="Tahoma"/>
            <family val="2"/>
          </rPr>
          <t>MPU3123 - Tamadun Islam ..._x000D_
MPU3173 - Malaysian Studies 3</t>
        </r>
      </text>
    </comment>
    <comment ref="HK3" authorId="0" shapeId="0" xr:uid="{00000000-0006-0000-0100-000063000000}">
      <text>
        <r>
          <rPr>
            <sz val="9"/>
            <color indexed="81"/>
            <rFont val="Tahoma"/>
            <family val="2"/>
          </rPr>
          <t xml:space="preserve">MPU3113 - Hubungan Etnik_x000D_
MPU3143 - B M Komunicasi 2 </t>
        </r>
      </text>
    </comment>
    <comment ref="HL3" authorId="0" shapeId="0" xr:uid="{00000000-0006-0000-0100-000064000000}">
      <text>
        <r>
          <rPr>
            <sz val="9"/>
            <color indexed="81"/>
            <rFont val="Tahoma"/>
            <family val="2"/>
          </rPr>
          <t>MPU3253 - Design Thinking_x000D_
MPU3213 - Bahasa Kebangsaan A</t>
        </r>
      </text>
    </comment>
    <comment ref="HM3" authorId="0" shapeId="0" xr:uid="{00000000-0006-0000-0100-000065000000}">
      <text>
        <r>
          <rPr>
            <sz val="9"/>
            <color indexed="81"/>
            <rFont val="Tahoma"/>
            <family val="2"/>
          </rPr>
          <t>MPU3343 - Corporate Social Responsibility</t>
        </r>
      </text>
    </comment>
    <comment ref="HN3" authorId="0" shapeId="0" xr:uid="{00000000-0006-0000-0100-000066000000}">
      <text>
        <r>
          <rPr>
            <sz val="9"/>
            <color indexed="81"/>
            <rFont val="Tahoma"/>
            <family val="2"/>
          </rPr>
          <t>MPU3442 - Community Service</t>
        </r>
      </text>
    </comment>
    <comment ref="HO3" authorId="1" shapeId="0" xr:uid="{00000000-0006-0000-0100-000067000000}">
      <text>
        <r>
          <rPr>
            <sz val="9"/>
            <color indexed="81"/>
            <rFont val="Tahoma"/>
            <family val="2"/>
          </rPr>
          <t>INT104KM - Enterprise Information Systems</t>
        </r>
      </text>
    </comment>
    <comment ref="HP3" authorId="1" shapeId="0" xr:uid="{00000000-0006-0000-0100-000068000000}">
      <text>
        <r>
          <rPr>
            <sz val="9"/>
            <color indexed="81"/>
            <rFont val="Tahoma"/>
            <family val="2"/>
          </rPr>
          <t>INT120CT - Computer Architecture and Networks</t>
        </r>
      </text>
    </comment>
    <comment ref="HQ3" authorId="1" shapeId="0" xr:uid="{00000000-0006-0000-0100-000069000000}">
      <text>
        <r>
          <rPr>
            <sz val="9"/>
            <color indexed="81"/>
            <rFont val="Tahoma"/>
            <family val="2"/>
          </rPr>
          <t>INT124MS - Logic and Sets</t>
        </r>
      </text>
    </comment>
    <comment ref="HR3" authorId="1" shapeId="0" xr:uid="{00000000-0006-0000-0100-00006A000000}">
      <text>
        <r>
          <rPr>
            <sz val="9"/>
            <color indexed="81"/>
            <rFont val="Tahoma"/>
            <family val="2"/>
          </rPr>
          <t>INT121COM - Introduction to Computing</t>
        </r>
      </text>
    </comment>
    <comment ref="HS3" authorId="1" shapeId="0" xr:uid="{00000000-0006-0000-0100-00006B000000}">
      <text>
        <r>
          <rPr>
            <sz val="9"/>
            <color indexed="81"/>
            <rFont val="Tahoma"/>
            <family val="2"/>
          </rPr>
          <t>INT122COM - Introduction to Algorithms</t>
        </r>
      </text>
    </comment>
    <comment ref="HT3" authorId="1" shapeId="0" xr:uid="{00000000-0006-0000-0100-00006C000000}">
      <text>
        <r>
          <rPr>
            <sz val="9"/>
            <color indexed="81"/>
            <rFont val="Tahoma"/>
            <family val="2"/>
          </rPr>
          <t>INT106CR - Designing for Usability 1</t>
        </r>
      </text>
    </comment>
    <comment ref="HU3" authorId="1" shapeId="0" xr:uid="{00000000-0006-0000-0100-00006D000000}">
      <text>
        <r>
          <rPr>
            <sz val="9"/>
            <color indexed="81"/>
            <rFont val="Tahoma"/>
            <family val="2"/>
          </rPr>
          <t>INTA101SGI - Smart Phone Apps: From Concept to Design and Market</t>
        </r>
      </text>
    </comment>
    <comment ref="HV3" authorId="1" shapeId="0" xr:uid="{00000000-0006-0000-0100-00006E000000}">
      <text>
        <r>
          <rPr>
            <sz val="9"/>
            <color indexed="81"/>
            <rFont val="Tahoma"/>
            <family val="2"/>
          </rPr>
          <t>INT207SE - Operating Systems, Security and Network</t>
        </r>
      </text>
    </comment>
    <comment ref="HW3" authorId="1" shapeId="0" xr:uid="{00000000-0006-0000-0100-00006F000000}">
      <text>
        <r>
          <rPr>
            <sz val="9"/>
            <color indexed="81"/>
            <rFont val="Tahoma"/>
            <family val="2"/>
          </rPr>
          <t>INT220CT - Data Information Retrieval</t>
        </r>
      </text>
    </comment>
    <comment ref="HX3" authorId="1" shapeId="0" xr:uid="{00000000-0006-0000-0100-000070000000}">
      <text>
        <r>
          <rPr>
            <sz val="9"/>
            <color indexed="81"/>
            <rFont val="Tahoma"/>
            <family val="2"/>
          </rPr>
          <t>INT210CT - Programming, Algorithms and Data Structures</t>
        </r>
      </text>
    </comment>
    <comment ref="HY3" authorId="1" shapeId="0" xr:uid="{00000000-0006-0000-0100-000071000000}">
      <text>
        <r>
          <rPr>
            <sz val="9"/>
            <color indexed="81"/>
            <rFont val="Tahoma"/>
            <family val="2"/>
          </rPr>
          <t>INT260CT - Software Engineering</t>
        </r>
      </text>
    </comment>
    <comment ref="HZ3" authorId="1" shapeId="0" xr:uid="{00000000-0006-0000-0100-000072000000}">
      <text>
        <r>
          <rPr>
            <sz val="9"/>
            <color indexed="81"/>
            <rFont val="Tahoma"/>
            <family val="2"/>
          </rPr>
          <t>INT290COM - Technology and its Social, Legal and Ethical Context</t>
        </r>
      </text>
    </comment>
    <comment ref="IA3" authorId="1" shapeId="0" xr:uid="{00000000-0006-0000-0100-000073000000}">
      <text>
        <r>
          <rPr>
            <sz val="9"/>
            <color indexed="81"/>
            <rFont val="Tahoma"/>
            <family val="2"/>
          </rPr>
          <t>INT206CDE - Real World Project</t>
        </r>
      </text>
    </comment>
    <comment ref="IB3" authorId="1" shapeId="0" xr:uid="{00000000-0006-0000-0100-000074000000}">
      <text>
        <r>
          <rPr>
            <sz val="9"/>
            <color indexed="81"/>
            <rFont val="Tahoma"/>
            <family val="2"/>
          </rPr>
          <t>INTA202SGI - Android Development Skills</t>
        </r>
      </text>
    </comment>
    <comment ref="IC3" authorId="1" shapeId="0" xr:uid="{00000000-0006-0000-0100-000075000000}">
      <text>
        <r>
          <rPr>
            <sz val="9"/>
            <color indexed="81"/>
            <rFont val="Tahoma"/>
            <family val="2"/>
          </rPr>
          <t>INT250EC - Internship</t>
        </r>
      </text>
    </comment>
    <comment ref="ID3" authorId="1" shapeId="0" xr:uid="{00000000-0006-0000-0100-000076000000}">
      <text>
        <r>
          <rPr>
            <sz val="9"/>
            <color indexed="81"/>
            <rFont val="Tahoma"/>
            <family val="2"/>
          </rPr>
          <t>INT380CT - Theoretical Aspects of Computer Science</t>
        </r>
      </text>
    </comment>
    <comment ref="IE3" authorId="1" shapeId="0" xr:uid="{00000000-0006-0000-0100-000077000000}">
      <text>
        <r>
          <rPr>
            <sz val="9"/>
            <color indexed="81"/>
            <rFont val="Tahoma"/>
            <family val="2"/>
          </rPr>
          <t>INT340CT - Software Quality and Process Management</t>
        </r>
      </text>
    </comment>
    <comment ref="IF3" authorId="1" shapeId="0" xr:uid="{00000000-0006-0000-0100-000078000000}">
      <text>
        <r>
          <rPr>
            <sz val="9"/>
            <color indexed="81"/>
            <rFont val="Tahoma"/>
            <family val="2"/>
          </rPr>
          <t>INTA301SAM - Events Project Management</t>
        </r>
      </text>
    </comment>
    <comment ref="IG3" authorId="1" shapeId="0" xr:uid="{00000000-0006-0000-0100-000079000000}">
      <text>
        <r>
          <rPr>
            <sz val="9"/>
            <color indexed="81"/>
            <rFont val="Tahoma"/>
            <family val="2"/>
          </rPr>
          <t>INTA305IAE - Hi-Tech Entrepreneurship</t>
        </r>
      </text>
    </comment>
    <comment ref="IH3" authorId="1" shapeId="0" xr:uid="{00000000-0006-0000-0100-00007A000000}">
      <text>
        <r>
          <rPr>
            <sz val="9"/>
            <color indexed="81"/>
            <rFont val="Tahoma"/>
            <family val="2"/>
          </rPr>
          <t>INT303C-1 - Individual Project (Part 1)</t>
        </r>
      </text>
    </comment>
    <comment ref="II3" authorId="1" shapeId="0" xr:uid="{00000000-0006-0000-0100-00007B000000}">
      <text>
        <r>
          <rPr>
            <sz val="9"/>
            <color indexed="81"/>
            <rFont val="Tahoma"/>
            <family val="2"/>
          </rPr>
          <t>INT303COM - Individual Project</t>
        </r>
      </text>
    </comment>
    <comment ref="IJ3" authorId="1" shapeId="0" xr:uid="{00000000-0006-0000-0100-00007C000000}">
      <text>
        <r>
          <rPr>
            <sz val="9"/>
            <color indexed="81"/>
            <rFont val="Tahoma"/>
            <family val="2"/>
          </rPr>
          <t>INT302CEM - Agile Development</t>
        </r>
      </text>
    </comment>
    <comment ref="IK3" authorId="1" shapeId="0" xr:uid="{00000000-0006-0000-0100-00007D000000}">
      <text>
        <r>
          <rPr>
            <sz val="9"/>
            <color indexed="81"/>
            <rFont val="Tahoma"/>
            <family val="2"/>
          </rPr>
          <t>INT304CEM - Web API Development</t>
        </r>
      </text>
    </comment>
    <comment ref="IL3" authorId="1" shapeId="0" xr:uid="{00000000-0006-0000-0100-00007E000000}">
      <text>
        <r>
          <rPr>
            <sz val="9"/>
            <color indexed="81"/>
            <rFont val="Tahoma"/>
            <family val="2"/>
          </rPr>
          <t>INT370CT - Concurrent and Real-time Systems Design</t>
        </r>
      </text>
    </comment>
    <comment ref="IM3" authorId="1" shapeId="0" xr:uid="{00000000-0006-0000-0100-00007F000000}">
      <text>
        <r>
          <rPr>
            <sz val="9"/>
            <color indexed="81"/>
            <rFont val="Tahoma"/>
            <family val="2"/>
          </rPr>
          <t>INT300CEM - Android Application Development</t>
        </r>
      </text>
    </comment>
    <comment ref="IN3" authorId="1" shapeId="0" xr:uid="{00000000-0006-0000-0100-000080000000}">
      <text>
        <r>
          <rPr>
            <sz val="9"/>
            <color indexed="81"/>
            <rFont val="Tahoma"/>
            <family val="2"/>
          </rPr>
          <t>INT389COM - Open Source Development</t>
        </r>
      </text>
    </comment>
    <comment ref="IO3" authorId="1" shapeId="0" xr:uid="{00000000-0006-0000-0100-000081000000}">
      <text>
        <r>
          <rPr>
            <sz val="9"/>
            <color indexed="81"/>
            <rFont val="Tahoma"/>
            <family val="2"/>
          </rPr>
          <t>INT310CT - Intelligent Agents</t>
        </r>
      </text>
    </comment>
    <comment ref="C27" authorId="2" shapeId="0" xr:uid="{00000000-0006-0000-0100-00008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4/5/2021: Sent e-mail to register module for Apr-2021_x000D_
4/5/2021: Sent e-mail to register module for Apr-2021_x000D_
1/7/2021: Sent e-mail to register module for Jan-2021_x000D_
1/6/2021: Sent e-mail to register module for Jan-2021_x000D_
</t>
        </r>
      </text>
    </comment>
    <comment ref="AG27" authorId="2" shapeId="0" xr:uid="{00000000-0006-0000-0100-000083000000}">
      <text>
        <r>
          <rPr>
            <sz val="9"/>
            <color indexed="81"/>
            <rFont val="Tahoma"/>
            <family val="2"/>
          </rPr>
          <t>Apr-2021:_x000D_
   CW 80, EX 29, MM -54.5</t>
        </r>
      </text>
    </comment>
    <comment ref="AY27" authorId="2" shapeId="0" xr:uid="{00000000-0006-0000-0100-000084000000}">
      <text>
        <r>
          <rPr>
            <sz val="9"/>
            <color indexed="81"/>
            <rFont val="Tahoma"/>
            <family val="2"/>
          </rPr>
          <t>Jan-2022:_x000D_
   CW 28.5, EX 43, MM 35.8</t>
        </r>
      </text>
    </comment>
    <comment ref="BH27" authorId="2" shapeId="0" xr:uid="{00000000-0006-0000-0100-000085000000}">
      <text>
        <r>
          <rPr>
            <sz val="9"/>
            <color indexed="81"/>
            <rFont val="Tahoma"/>
            <family val="2"/>
          </rPr>
          <t>Aug-2021:_x000D_
   CW 51, EX 18.5, MM 34.8</t>
        </r>
      </text>
    </comment>
    <comment ref="BI27" authorId="2" shapeId="0" xr:uid="{00000000-0006-0000-0100-000086000000}">
      <text>
        <r>
          <rPr>
            <sz val="9"/>
            <color indexed="81"/>
            <rFont val="Tahoma"/>
            <family val="2"/>
          </rPr>
          <t>Jan-2022:_x000D_
   CW 51, EX 40, MM 51</t>
        </r>
      </text>
    </comment>
    <comment ref="DD27" authorId="2" shapeId="0" xr:uid="{00000000-0006-0000-0100-000087000000}">
      <text>
        <r>
          <rPr>
            <sz val="9"/>
            <color indexed="81"/>
            <rFont val="Tahoma"/>
            <family val="2"/>
          </rPr>
          <t>Apr-2022:_x000D_
   CW 26.4, EX 27, MM 26.7</t>
        </r>
      </text>
    </comment>
    <comment ref="C28" authorId="2" shapeId="0" xr:uid="{00000000-0006-0000-0100-00008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4/19/2021: Sent e-mail to inform results for Jan-2021_x000D_
4/19/2021: Sent e-mail to inform results for Jan-2021_x000D_
4/5/2021: Sent e-mail to register module for Apr-2021_x000D_
4/5/2021: Sent e-mail to register module for Apr-2021_x000D_
4/5/2021: Sent e-mail to register module for Apr-2021_x000D_
4/5/2021: Sent e-mail to register module for Apr-2021_x000D_
1/7/2021: Sent e-mail to register module for Jan-2021_x000D_
</t>
        </r>
      </text>
    </comment>
    <comment ref="C29" authorId="2" shapeId="0" xr:uid="{00000000-0006-0000-0100-00008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4/19/2021: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30" authorId="2" shapeId="0" xr:uid="{00000000-0006-0000-0100-00008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32" authorId="2" shapeId="0" xr:uid="{00000000-0006-0000-0100-00008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t>
        </r>
      </text>
    </comment>
    <comment ref="BH32" authorId="2" shapeId="0" xr:uid="{00000000-0006-0000-0100-00008C000000}">
      <text>
        <r>
          <rPr>
            <sz val="9"/>
            <color indexed="81"/>
            <rFont val="Tahoma"/>
            <family val="2"/>
          </rPr>
          <t>Aug-2021:_x000D_
   CW 69.9, EX 17.5, MM -43.7</t>
        </r>
      </text>
    </comment>
    <comment ref="BI32" authorId="2" shapeId="0" xr:uid="{00000000-0006-0000-0100-00008D000000}">
      <text>
        <r>
          <rPr>
            <sz val="9"/>
            <color indexed="81"/>
            <rFont val="Tahoma"/>
            <family val="2"/>
          </rPr>
          <t>Jan-2022:_x000D_
   CW 69.9, EX 43.5, MM 69.9</t>
        </r>
      </text>
    </comment>
    <comment ref="BQ32" authorId="2" shapeId="0" xr:uid="{00000000-0006-0000-0100-00008E000000}">
      <text>
        <r>
          <rPr>
            <sz val="9"/>
            <color indexed="81"/>
            <rFont val="Tahoma"/>
            <family val="2"/>
          </rPr>
          <t>Aug-2021:_x000D_
   CW 35, EX 35, MM 35</t>
        </r>
      </text>
    </comment>
    <comment ref="CC32" authorId="2" shapeId="0" xr:uid="{00000000-0006-0000-0100-00008F000000}">
      <text>
        <r>
          <rPr>
            <sz val="9"/>
            <color indexed="81"/>
            <rFont val="Tahoma"/>
            <family val="2"/>
          </rPr>
          <t>Apr-2022:_x000D_
   CW -, EX -, MM -</t>
        </r>
      </text>
    </comment>
    <comment ref="DA32" authorId="2" shapeId="0" xr:uid="{00000000-0006-0000-0100-000090000000}">
      <text>
        <r>
          <rPr>
            <sz val="9"/>
            <color indexed="81"/>
            <rFont val="Tahoma"/>
            <family val="2"/>
          </rPr>
          <t>Apr-2022:_x000D_
   CW 14.7, EX 14.7, MM 14.7</t>
        </r>
      </text>
    </comment>
    <comment ref="DD32" authorId="2" shapeId="0" xr:uid="{00000000-0006-0000-0100-000091000000}">
      <text>
        <r>
          <rPr>
            <sz val="9"/>
            <color indexed="81"/>
            <rFont val="Tahoma"/>
            <family val="2"/>
          </rPr>
          <t>Apr-2022:_x000D_
   CW 16.8, EX 27, MM 21.9</t>
        </r>
      </text>
    </comment>
    <comment ref="C33" authorId="2" shapeId="0" xr:uid="{00000000-0006-0000-0100-00009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t>
        </r>
      </text>
    </comment>
    <comment ref="C34" authorId="2" shapeId="0" xr:uid="{00000000-0006-0000-0100-000093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t>
        </r>
      </text>
    </comment>
    <comment ref="C40" authorId="2" shapeId="0" xr:uid="{00000000-0006-0000-0100-00009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8/23/2021: Sent e-mail to inform results for Apr-2021_x000D_
8/11/2021: Sent e-mail to register module for Aug-2021_x000D_
</t>
        </r>
      </text>
    </comment>
    <comment ref="C41" authorId="2" shapeId="0" xr:uid="{00000000-0006-0000-0100-00009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2" authorId="2" shapeId="0" xr:uid="{00000000-0006-0000-0100-00009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42" authorId="2" shapeId="0" xr:uid="{00000000-0006-0000-0100-000097000000}">
      <text>
        <r>
          <rPr>
            <sz val="9"/>
            <color indexed="81"/>
            <rFont val="Tahoma"/>
            <family val="2"/>
          </rPr>
          <t>Aug-2021:_x000D_
   CW 64.3, EX 45, MM -58.5</t>
        </r>
      </text>
    </comment>
    <comment ref="C43" authorId="2" shapeId="0" xr:uid="{00000000-0006-0000-0100-00009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4" authorId="2" shapeId="0" xr:uid="{00000000-0006-0000-0100-00009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5" authorId="2" shapeId="0" xr:uid="{00000000-0006-0000-0100-00009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6" authorId="2" shapeId="0" xr:uid="{00000000-0006-0000-0100-00009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7" authorId="2" shapeId="0" xr:uid="{00000000-0006-0000-0100-00009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8" authorId="2" shapeId="0" xr:uid="{00000000-0006-0000-0100-00009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49" authorId="2" shapeId="0" xr:uid="{00000000-0006-0000-0100-00009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0" authorId="2" shapeId="0" xr:uid="{00000000-0006-0000-0100-00009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1" authorId="2" shapeId="0" xr:uid="{00000000-0006-0000-0100-0000A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3" authorId="2" shapeId="0" xr:uid="{00000000-0006-0000-0100-0000A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4" authorId="2" shapeId="0" xr:uid="{00000000-0006-0000-0100-0000A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54" authorId="2" shapeId="0" xr:uid="{00000000-0006-0000-0100-0000A3000000}">
      <text>
        <r>
          <rPr>
            <sz val="9"/>
            <color indexed="81"/>
            <rFont val="Tahoma"/>
            <family val="2"/>
          </rPr>
          <t>Aug-2021:_x000D_
   CW 64.3, EX 45, MM -58.5</t>
        </r>
      </text>
    </comment>
    <comment ref="C55" authorId="2" shapeId="0" xr:uid="{00000000-0006-0000-0100-0000A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6" authorId="2" shapeId="0" xr:uid="{00000000-0006-0000-0100-0000A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C56" authorId="2" shapeId="0" xr:uid="{00000000-0006-0000-0100-0000A6000000}">
      <text>
        <r>
          <rPr>
            <sz val="9"/>
            <color indexed="81"/>
            <rFont val="Tahoma"/>
            <family val="2"/>
          </rPr>
          <t>Apr-2022:_x000D_
   CW 28, EX 28, MM 28</t>
        </r>
      </text>
    </comment>
    <comment ref="C57" authorId="2" shapeId="0" xr:uid="{00000000-0006-0000-0100-0000A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8" authorId="2" shapeId="0" xr:uid="{00000000-0006-0000-0100-0000A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59" authorId="2" shapeId="0" xr:uid="{00000000-0006-0000-0100-0000A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0" authorId="2" shapeId="0" xr:uid="{00000000-0006-0000-0100-0000A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1" authorId="2" shapeId="0" xr:uid="{00000000-0006-0000-0100-0000A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2" authorId="2" shapeId="0" xr:uid="{00000000-0006-0000-0100-0000A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DA62" authorId="2" shapeId="0" xr:uid="{00000000-0006-0000-0100-0000AD000000}">
      <text>
        <r>
          <rPr>
            <sz val="9"/>
            <color indexed="81"/>
            <rFont val="Tahoma"/>
            <family val="2"/>
          </rPr>
          <t>Apr-2022:_x000D_
   CW 17.4, EX 17.4, MM 17.4</t>
        </r>
      </text>
    </comment>
    <comment ref="C63" authorId="2" shapeId="0" xr:uid="{00000000-0006-0000-0100-0000A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63" authorId="2" shapeId="0" xr:uid="{00000000-0006-0000-0100-0000AF000000}">
      <text>
        <r>
          <rPr>
            <sz val="9"/>
            <color indexed="81"/>
            <rFont val="Tahoma"/>
            <family val="2"/>
          </rPr>
          <t>Aug-2021:_x000D_
   CW 62.1, EX 48, MM -57.9</t>
        </r>
      </text>
    </comment>
    <comment ref="C64" authorId="2" shapeId="0" xr:uid="{00000000-0006-0000-0100-0000B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5" authorId="2" shapeId="0" xr:uid="{00000000-0006-0000-0100-0000B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6" authorId="2" shapeId="0" xr:uid="{00000000-0006-0000-0100-0000B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7" authorId="2" shapeId="0" xr:uid="{00000000-0006-0000-0100-0000B3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8" authorId="2" shapeId="0" xr:uid="{00000000-0006-0000-0100-0000B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69" authorId="2" shapeId="0" xr:uid="{00000000-0006-0000-0100-0000B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0" authorId="2" shapeId="0" xr:uid="{00000000-0006-0000-0100-0000B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1" authorId="2" shapeId="0" xr:uid="{00000000-0006-0000-0100-0000B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2" authorId="2" shapeId="0" xr:uid="{00000000-0006-0000-0100-0000B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3" authorId="2" shapeId="0" xr:uid="{00000000-0006-0000-0100-0000B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4" authorId="2" shapeId="0" xr:uid="{00000000-0006-0000-0100-0000B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C75" authorId="2" shapeId="0" xr:uid="{00000000-0006-0000-0100-0000B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t>
        </r>
      </text>
    </comment>
    <comment ref="N75" authorId="2" shapeId="0" xr:uid="{00000000-0006-0000-0100-0000BC000000}">
      <text>
        <r>
          <rPr>
            <sz val="9"/>
            <color indexed="81"/>
            <rFont val="Tahoma"/>
            <family val="2"/>
          </rPr>
          <t>Aug-2021:_x000D_
   CW 62.1, EX 48, MM -57.9</t>
        </r>
      </text>
    </comment>
    <comment ref="C77" authorId="2" shapeId="0" xr:uid="{00000000-0006-0000-0100-0000B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8" authorId="2" shapeId="0" xr:uid="{00000000-0006-0000-0100-0000B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79" authorId="2" shapeId="0" xr:uid="{00000000-0006-0000-0100-0000B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0" authorId="2" shapeId="0" xr:uid="{00000000-0006-0000-0100-0000C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6" authorId="2" shapeId="0" xr:uid="{00000000-0006-0000-0100-0000C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7" authorId="2" shapeId="0" xr:uid="{00000000-0006-0000-0100-0000C2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89" authorId="2" shapeId="0" xr:uid="{00000000-0006-0000-0100-0000C3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0" authorId="2" shapeId="0" xr:uid="{00000000-0006-0000-0100-0000C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E90" authorId="2" shapeId="0" xr:uid="{00000000-0006-0000-0100-0000C5000000}">
      <text>
        <r>
          <rPr>
            <sz val="9"/>
            <color indexed="81"/>
            <rFont val="Tahoma"/>
            <family val="2"/>
          </rPr>
          <t>Aug-2021:_x000D_
   CW 46.4, EX 24, MM 35.2</t>
        </r>
      </text>
    </comment>
    <comment ref="BF90" authorId="2" shapeId="0" xr:uid="{00000000-0006-0000-0100-0000C6000000}">
      <text>
        <r>
          <rPr>
            <sz val="9"/>
            <color indexed="81"/>
            <rFont val="Tahoma"/>
            <family val="2"/>
          </rPr>
          <t>Jan-2022:_x000D_
   CW 46.4, EX 67, MM 56.7</t>
        </r>
      </text>
    </comment>
    <comment ref="CO90" authorId="2" shapeId="0" xr:uid="{00000000-0006-0000-0100-0000C7000000}">
      <text>
        <r>
          <rPr>
            <sz val="9"/>
            <color indexed="81"/>
            <rFont val="Tahoma"/>
            <family val="2"/>
          </rPr>
          <t>Apr-2022:_x000D_
   CW 32.5, EX 32.5, MM 32.5</t>
        </r>
      </text>
    </comment>
    <comment ref="DD90" authorId="2" shapeId="0" xr:uid="{00000000-0006-0000-0100-0000C8000000}">
      <text>
        <r>
          <rPr>
            <sz val="9"/>
            <color indexed="81"/>
            <rFont val="Tahoma"/>
            <family val="2"/>
          </rPr>
          <t>Apr-2022:_x000D_
   CW 38.8, EX 34, MM 36.4</t>
        </r>
      </text>
    </comment>
    <comment ref="C91" authorId="2" shapeId="0" xr:uid="{00000000-0006-0000-0100-0000C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Q91" authorId="2" shapeId="0" xr:uid="{00000000-0006-0000-0100-0000CA000000}">
      <text>
        <r>
          <rPr>
            <sz val="9"/>
            <color indexed="81"/>
            <rFont val="Tahoma"/>
            <family val="2"/>
          </rPr>
          <t>Aug-2021:_x000D_
   CW 35, EX 35, MM 35</t>
        </r>
      </text>
    </comment>
    <comment ref="BR91" authorId="2" shapeId="0" xr:uid="{00000000-0006-0000-0100-0000CB000000}">
      <text>
        <r>
          <rPr>
            <sz val="9"/>
            <color indexed="81"/>
            <rFont val="Tahoma"/>
            <family val="2"/>
          </rPr>
          <t>Jan-2022:_x000D_
   CW 48, EX 48, MM 48</t>
        </r>
      </text>
    </comment>
    <comment ref="C93" authorId="2" shapeId="0" xr:uid="{00000000-0006-0000-0100-0000C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4" authorId="2" shapeId="0" xr:uid="{00000000-0006-0000-0100-0000C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E94" authorId="2" shapeId="0" xr:uid="{00000000-0006-0000-0100-0000CE000000}">
      <text>
        <r>
          <rPr>
            <sz val="9"/>
            <color indexed="81"/>
            <rFont val="Tahoma"/>
            <family val="2"/>
          </rPr>
          <t>Apr-2021:_x000D_
   CW 38.2, EX 35, MM 36.6</t>
        </r>
      </text>
    </comment>
    <comment ref="BF94" authorId="2" shapeId="0" xr:uid="{00000000-0006-0000-0100-0000CF000000}">
      <text>
        <r>
          <rPr>
            <sz val="9"/>
            <color indexed="81"/>
            <rFont val="Tahoma"/>
            <family val="2"/>
          </rPr>
          <t>Aug-2021:_x000D_
   CW 41.2, EX 39, MM 40.1</t>
        </r>
      </text>
    </comment>
    <comment ref="BH94" authorId="2" shapeId="0" xr:uid="{00000000-0006-0000-0100-0000D0000000}">
      <text>
        <r>
          <rPr>
            <sz val="9"/>
            <color indexed="81"/>
            <rFont val="Tahoma"/>
            <family val="2"/>
          </rPr>
          <t>Apr-2021:_x000D_
   CW 77, EX 27.5, MM -52.2</t>
        </r>
      </text>
    </comment>
    <comment ref="BI94" authorId="2" shapeId="0" xr:uid="{00000000-0006-0000-0100-0000D1000000}">
      <text>
        <r>
          <rPr>
            <sz val="9"/>
            <color indexed="81"/>
            <rFont val="Tahoma"/>
            <family val="2"/>
          </rPr>
          <t>Aug-2021:_x000D_
   CW 77, EX 39, MM 58, Cap at 52.25</t>
        </r>
      </text>
    </comment>
    <comment ref="BQ94" authorId="2" shapeId="0" xr:uid="{00000000-0006-0000-0100-0000D2000000}">
      <text>
        <r>
          <rPr>
            <sz val="9"/>
            <color indexed="81"/>
            <rFont val="Tahoma"/>
            <family val="2"/>
          </rPr>
          <t>Aug-2021:_x000D_
   CW 35, EX 35, MM 35</t>
        </r>
      </text>
    </comment>
    <comment ref="BR94" authorId="2" shapeId="0" xr:uid="{00000000-0006-0000-0100-0000D3000000}">
      <text>
        <r>
          <rPr>
            <sz val="9"/>
            <color indexed="81"/>
            <rFont val="Tahoma"/>
            <family val="2"/>
          </rPr>
          <t>Jan-2022:_x000D_
   CW -, EX -, MM -</t>
        </r>
      </text>
    </comment>
    <comment ref="C95" authorId="2" shapeId="0" xr:uid="{00000000-0006-0000-0100-0000D4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6" authorId="2" shapeId="0" xr:uid="{00000000-0006-0000-0100-0000D5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7" authorId="2" shapeId="0" xr:uid="{00000000-0006-0000-0100-0000D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4/23/2021: Sent e-mail to inform results for Jan-2021_x000D_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C99" authorId="2" shapeId="0" xr:uid="{00000000-0006-0000-0100-0000D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0" authorId="2" shapeId="0" xr:uid="{00000000-0006-0000-0100-0000D8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1" authorId="2" shapeId="0" xr:uid="{00000000-0006-0000-0100-0000D9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2" authorId="2" shapeId="0" xr:uid="{00000000-0006-0000-0100-0000D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4" authorId="2" shapeId="0" xr:uid="{00000000-0006-0000-0100-0000D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6" authorId="2" shapeId="0" xr:uid="{00000000-0006-0000-0100-0000DC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BH106" authorId="2" shapeId="0" xr:uid="{00000000-0006-0000-0100-0000DD000000}">
      <text>
        <r>
          <rPr>
            <sz val="9"/>
            <color indexed="81"/>
            <rFont val="Tahoma"/>
            <family val="2"/>
          </rPr>
          <t>Apr-2021:_x000D_
   CW 64.8, EX 24.3, MM -44.5</t>
        </r>
      </text>
    </comment>
    <comment ref="BI106" authorId="2" shapeId="0" xr:uid="{00000000-0006-0000-0100-0000DE000000}">
      <text>
        <r>
          <rPr>
            <sz val="9"/>
            <color indexed="81"/>
            <rFont val="Tahoma"/>
            <family val="2"/>
          </rPr>
          <t>Aug-2021:_x000D_
   CW 64.8, EX 47.3, MM 56, Cap at 44.1</t>
        </r>
      </text>
    </comment>
    <comment ref="C107" authorId="2" shapeId="0" xr:uid="{00000000-0006-0000-0100-0000D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08" authorId="2" shapeId="0" xr:uid="{00000000-0006-0000-0100-0000E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t>
        </r>
      </text>
    </comment>
    <comment ref="C110" authorId="2" shapeId="0" xr:uid="{00000000-0006-0000-0100-0000E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V110" authorId="3" shapeId="0" xr:uid="{00000000-0006-0000-0100-0000E2000000}">
      <text>
        <r>
          <rPr>
            <b/>
            <sz val="9"/>
            <color indexed="81"/>
            <rFont val="Tahoma"/>
            <family val="2"/>
          </rPr>
          <t>Masyitah Abdul Malik:</t>
        </r>
        <r>
          <rPr>
            <sz val="9"/>
            <color indexed="81"/>
            <rFont val="Tahoma"/>
            <family val="2"/>
          </rPr>
          <t xml:space="preserve">
APR19- F </t>
        </r>
      </text>
    </comment>
    <comment ref="W110" authorId="2" shapeId="0" xr:uid="{00000000-0006-0000-0100-0000E3000000}">
      <text>
        <r>
          <rPr>
            <sz val="9"/>
            <color indexed="81"/>
            <rFont val="Tahoma"/>
            <family val="2"/>
          </rPr>
          <t>Aug-2021:_x000D_
   CW 70, EX 70, MM 70</t>
        </r>
      </text>
    </comment>
    <comment ref="AZ110" authorId="2" shapeId="0" xr:uid="{00000000-0006-0000-0100-0000E4000000}">
      <text>
        <r>
          <rPr>
            <sz val="9"/>
            <color indexed="81"/>
            <rFont val="Tahoma"/>
            <family val="2"/>
          </rPr>
          <t>Jan-2021:_x000D_
   CW 44.5, EX 46, MM 48</t>
        </r>
      </text>
    </comment>
    <comment ref="BC110" authorId="2" shapeId="0" xr:uid="{00000000-0006-0000-0100-0000E5000000}">
      <text>
        <r>
          <rPr>
            <sz val="9"/>
            <color indexed="81"/>
            <rFont val="Tahoma"/>
            <family val="2"/>
          </rPr>
          <t>Jan-2021:_x000D_
   CW 50, EX 46, MM 48</t>
        </r>
      </text>
    </comment>
    <comment ref="BF110" authorId="2" shapeId="0" xr:uid="{00000000-0006-0000-0100-0000E6000000}">
      <text>
        <r>
          <rPr>
            <sz val="9"/>
            <color indexed="81"/>
            <rFont val="Tahoma"/>
            <family val="2"/>
          </rPr>
          <t>Aug-2020:_x000D_
   CW 43, EX -, MM 43</t>
        </r>
      </text>
    </comment>
    <comment ref="BG110" authorId="2" shapeId="0" xr:uid="{00000000-0006-0000-0100-0000E7000000}">
      <text>
        <r>
          <rPr>
            <sz val="9"/>
            <color indexed="81"/>
            <rFont val="Tahoma"/>
            <family val="2"/>
          </rPr>
          <t>Apr-2021:_x000D_
   CW -, EX 9, MM 4.5</t>
        </r>
      </text>
    </comment>
    <comment ref="BI110" authorId="2" shapeId="0" xr:uid="{00000000-0006-0000-0100-0000E8000000}">
      <text>
        <r>
          <rPr>
            <sz val="9"/>
            <color indexed="81"/>
            <rFont val="Tahoma"/>
            <family val="2"/>
          </rPr>
          <t>Aug-2020:_x000D_
   CW -, EX -, MM -</t>
        </r>
      </text>
    </comment>
    <comment ref="BJ110" authorId="2" shapeId="0" xr:uid="{00000000-0006-0000-0100-0000E9000000}">
      <text>
        <r>
          <rPr>
            <sz val="9"/>
            <color indexed="81"/>
            <rFont val="Tahoma"/>
            <family val="2"/>
          </rPr>
          <t>Apr-2021:_x000D_
   CW 56, EX 46, MM 48.50</t>
        </r>
      </text>
    </comment>
    <comment ref="BR110" authorId="2" shapeId="0" xr:uid="{00000000-0006-0000-0100-0000EA000000}">
      <text>
        <r>
          <rPr>
            <sz val="9"/>
            <color indexed="81"/>
            <rFont val="Tahoma"/>
            <family val="2"/>
          </rPr>
          <t>Aug-2020:_x000D_
   CW 41, EX 41, MM 41, Cap at 40</t>
        </r>
      </text>
    </comment>
    <comment ref="C116" authorId="2" shapeId="0" xr:uid="{00000000-0006-0000-0100-0000EB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4/23/2021: Sent e-mail to inform results for Jan-2021_x000D_
4/23/2021: Sent e-mail to inform results for Jan-2021_x000D_
4/19/2021: Sent e-mail to inform results for Jan-2021_x000D_
4/5/2021: Sent e-mail to register module for Apr-2021_x000D_
4/5/2021: Sent e-mail to register module for Apr-2021_x000D_
1/7/2021: Sent e-mail to register module for Jan-2021_x000D_
</t>
        </r>
      </text>
    </comment>
    <comment ref="BW116" authorId="2" shapeId="0" xr:uid="{00000000-0006-0000-0100-0000EC000000}">
      <text>
        <r>
          <rPr>
            <sz val="9"/>
            <color indexed="81"/>
            <rFont val="Tahoma"/>
            <family val="2"/>
          </rPr>
          <t>Aug-2021:_x000D_
   CW 33, EX 38.5, MM 35.7</t>
        </r>
      </text>
    </comment>
    <comment ref="C117" authorId="2" shapeId="0" xr:uid="{00000000-0006-0000-0100-0000E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18" authorId="2" shapeId="0" xr:uid="{00000000-0006-0000-0100-0000E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19" authorId="2" shapeId="0" xr:uid="{00000000-0006-0000-0100-0000EF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21" authorId="2" shapeId="0" xr:uid="{00000000-0006-0000-0100-0000F0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22" authorId="2" shapeId="0" xr:uid="{00000000-0006-0000-0100-0000F1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BW122" authorId="2" shapeId="0" xr:uid="{00000000-0006-0000-0100-0000F2000000}">
      <text>
        <r>
          <rPr>
            <sz val="9"/>
            <color indexed="81"/>
            <rFont val="Tahoma"/>
            <family val="2"/>
          </rPr>
          <t>Aug-2021:_x000D_
   CW 10.2, EX 52.5, MM 31.4</t>
        </r>
      </text>
    </comment>
    <comment ref="BX122" authorId="2" shapeId="0" xr:uid="{00000000-0006-0000-0100-0000F3000000}">
      <text>
        <r>
          <rPr>
            <sz val="9"/>
            <color indexed="81"/>
            <rFont val="Tahoma"/>
            <family val="2"/>
          </rPr>
          <t>Jan-2022:_x000D_
   CW -, EX 52.5, MM 26.2</t>
        </r>
      </text>
    </comment>
    <comment ref="BZ122" authorId="2" shapeId="0" xr:uid="{00000000-0006-0000-0100-0000F4000000}">
      <text>
        <r>
          <rPr>
            <sz val="9"/>
            <color indexed="81"/>
            <rFont val="Tahoma"/>
            <family val="2"/>
          </rPr>
          <t>Aug-2021:_x000D_
   CW -, EX 55, MM 27.5</t>
        </r>
      </text>
    </comment>
    <comment ref="CA122" authorId="2" shapeId="0" xr:uid="{00000000-0006-0000-0100-0000F5000000}">
      <text>
        <r>
          <rPr>
            <sz val="9"/>
            <color indexed="81"/>
            <rFont val="Tahoma"/>
            <family val="2"/>
          </rPr>
          <t>Jan-2022:_x000D_
   CW -, EX 55, MM 27.5</t>
        </r>
      </text>
    </comment>
    <comment ref="C123" authorId="2" shapeId="0" xr:uid="{00000000-0006-0000-0100-0000F6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C124" authorId="2" shapeId="0" xr:uid="{00000000-0006-0000-0100-0000F7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BW124" authorId="2" shapeId="0" xr:uid="{00000000-0006-0000-0100-0000F8000000}">
      <text>
        <r>
          <rPr>
            <sz val="9"/>
            <color indexed="81"/>
            <rFont val="Tahoma"/>
            <family val="2"/>
          </rPr>
          <t>Aug-2021:_x000D_
   CW 24.1, EX 50, MM 37.1</t>
        </r>
      </text>
    </comment>
    <comment ref="BX124" authorId="2" shapeId="0" xr:uid="{00000000-0006-0000-0100-0000F9000000}">
      <text>
        <r>
          <rPr>
            <sz val="9"/>
            <color indexed="81"/>
            <rFont val="Tahoma"/>
            <family val="2"/>
          </rPr>
          <t>Jan-2022:_x000D_
   CW 44.1, EX 50, MM 47</t>
        </r>
      </text>
    </comment>
    <comment ref="C125" authorId="2" shapeId="0" xr:uid="{00000000-0006-0000-0100-0000FA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t>
        </r>
      </text>
    </comment>
    <comment ref="BW125" authorId="2" shapeId="0" xr:uid="{00000000-0006-0000-0100-0000FB000000}">
      <text>
        <r>
          <rPr>
            <sz val="9"/>
            <color indexed="81"/>
            <rFont val="Tahoma"/>
            <family val="2"/>
          </rPr>
          <t>Aug-2021:_x000D_
   CW 37.3, EX 35, MM 36.2</t>
        </r>
      </text>
    </comment>
    <comment ref="BX125" authorId="2" shapeId="0" xr:uid="{00000000-0006-0000-0100-0000FC000000}">
      <text>
        <r>
          <rPr>
            <sz val="9"/>
            <color indexed="81"/>
            <rFont val="Tahoma"/>
            <family val="2"/>
          </rPr>
          <t>Jan-2022:_x000D_
   CW 46.3, EX 50, MM 48.2</t>
        </r>
      </text>
    </comment>
    <comment ref="C126" authorId="2" shapeId="0" xr:uid="{00000000-0006-0000-0100-0000FD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7" authorId="2" shapeId="0" xr:uid="{00000000-0006-0000-0100-0000FE00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L127" authorId="2" shapeId="0" xr:uid="{00000000-0006-0000-0100-0000FF000000}">
      <text>
        <r>
          <rPr>
            <sz val="9"/>
            <color indexed="81"/>
            <rFont val="Tahoma"/>
            <family val="2"/>
          </rPr>
          <t>Aug-2021:_x000D_
   CW 10.5, EX 10.5, MM 10.5</t>
        </r>
      </text>
    </comment>
    <comment ref="C128" authorId="2" shapeId="0" xr:uid="{00000000-0006-0000-0100-000000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9" authorId="2" shapeId="0" xr:uid="{00000000-0006-0000-0100-000001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0" authorId="2" shapeId="0" xr:uid="{00000000-0006-0000-0100-000002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1" authorId="2" shapeId="0" xr:uid="{00000000-0006-0000-0100-000003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2" authorId="2" shapeId="0" xr:uid="{00000000-0006-0000-0100-000004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3" authorId="2" shapeId="0" xr:uid="{00000000-0006-0000-0100-000005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W133" authorId="2" shapeId="0" xr:uid="{00000000-0006-0000-0100-000006010000}">
      <text>
        <r>
          <rPr>
            <sz val="9"/>
            <color indexed="81"/>
            <rFont val="Tahoma"/>
            <family val="2"/>
          </rPr>
          <t>Aug-2021:_x000D_
   CW 16.1, EX 27, MM 21.6</t>
        </r>
      </text>
    </comment>
    <comment ref="BX133" authorId="2" shapeId="0" xr:uid="{00000000-0006-0000-0100-000007010000}">
      <text>
        <r>
          <rPr>
            <sz val="9"/>
            <color indexed="81"/>
            <rFont val="Tahoma"/>
            <family val="2"/>
          </rPr>
          <t>Jan-2022:_x000D_
   CW 41.2, EX 24, MM 32.6</t>
        </r>
      </text>
    </comment>
    <comment ref="CF133" authorId="2" shapeId="0" xr:uid="{00000000-0006-0000-0100-000008010000}">
      <text>
        <r>
          <rPr>
            <sz val="9"/>
            <color indexed="81"/>
            <rFont val="Tahoma"/>
            <family val="2"/>
          </rPr>
          <t>Apr-2021:_x000D_
   CW 15, EX 15, MM 15</t>
        </r>
      </text>
    </comment>
    <comment ref="CG133" authorId="2" shapeId="0" xr:uid="{00000000-0006-0000-0100-000009010000}">
      <text>
        <r>
          <rPr>
            <sz val="9"/>
            <color indexed="81"/>
            <rFont val="Tahoma"/>
            <family val="2"/>
          </rPr>
          <t>Aug-2021:_x000D_
   CW 25, EX 25, MM 25, Cap at 25</t>
        </r>
      </text>
    </comment>
    <comment ref="CH133" authorId="2" shapeId="0" xr:uid="{00000000-0006-0000-0100-00000A010000}">
      <text>
        <r>
          <rPr>
            <sz val="9"/>
            <color indexed="81"/>
            <rFont val="Tahoma"/>
            <family val="2"/>
          </rPr>
          <t>Apr-2022:_x000D_
   CW 49, EX 49, MM 49</t>
        </r>
      </text>
    </comment>
    <comment ref="C135" authorId="2" shapeId="0" xr:uid="{00000000-0006-0000-0100-00000B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AY135" authorId="2" shapeId="0" xr:uid="{00000000-0006-0000-0100-00000C010000}">
      <text>
        <r>
          <rPr>
            <sz val="9"/>
            <color indexed="81"/>
            <rFont val="Tahoma"/>
            <family val="2"/>
          </rPr>
          <t>Jan-2021:_x000D_
   CW 65.1, EX 33, MM -49</t>
        </r>
      </text>
    </comment>
    <comment ref="BF135" authorId="2" shapeId="0" xr:uid="{00000000-0006-0000-0100-00000D010000}">
      <text>
        <r>
          <rPr>
            <sz val="9"/>
            <color indexed="81"/>
            <rFont val="Tahoma"/>
            <family val="2"/>
          </rPr>
          <t>Aug-2020:_x000D_
   CW 43, EX 51.5, MM 47.2, Cap at 40</t>
        </r>
      </text>
    </comment>
    <comment ref="BW135" authorId="2" shapeId="0" xr:uid="{00000000-0006-0000-0100-00000E010000}">
      <text>
        <r>
          <rPr>
            <sz val="9"/>
            <color indexed="81"/>
            <rFont val="Tahoma"/>
            <family val="2"/>
          </rPr>
          <t>Aug-2021:_x000D_
   CW 25.8, EX 31, MM 28.4</t>
        </r>
      </text>
    </comment>
    <comment ref="CC135" authorId="2" shapeId="0" xr:uid="{00000000-0006-0000-0100-00000F010000}">
      <text>
        <r>
          <rPr>
            <sz val="9"/>
            <color indexed="81"/>
            <rFont val="Tahoma"/>
            <family val="2"/>
          </rPr>
          <t>Apr-2021:_x000D_
   CW -, EX -, MM -</t>
        </r>
      </text>
    </comment>
    <comment ref="CD135" authorId="2" shapeId="0" xr:uid="{00000000-0006-0000-0100-000010010000}">
      <text>
        <r>
          <rPr>
            <sz val="9"/>
            <color indexed="81"/>
            <rFont val="Tahoma"/>
            <family val="2"/>
          </rPr>
          <t>Aug-2021:_x000D_
   CW 43, EX 43, MM 43, Cap at 40</t>
        </r>
      </text>
    </comment>
    <comment ref="C136" authorId="2" shapeId="0" xr:uid="{00000000-0006-0000-0100-000011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L136" authorId="2" shapeId="0" xr:uid="{00000000-0006-0000-0100-000012010000}">
      <text>
        <r>
          <rPr>
            <sz val="9"/>
            <color indexed="81"/>
            <rFont val="Tahoma"/>
            <family val="2"/>
          </rPr>
          <t>Aug-2021:_x000D_
   CW 31, EX 31, MM 31</t>
        </r>
      </text>
    </comment>
    <comment ref="CM136" authorId="2" shapeId="0" xr:uid="{00000000-0006-0000-0100-000013010000}">
      <text>
        <r>
          <rPr>
            <sz val="9"/>
            <color indexed="81"/>
            <rFont val="Tahoma"/>
            <family val="2"/>
          </rPr>
          <t>Apr-2022:_x000D_
   CW 57.8, EX 57.8, MM 57.8</t>
        </r>
      </text>
    </comment>
    <comment ref="C137" authorId="2" shapeId="0" xr:uid="{00000000-0006-0000-0100-000014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137" authorId="2" shapeId="0" xr:uid="{00000000-0006-0000-0100-000015010000}">
      <text>
        <r>
          <rPr>
            <sz val="9"/>
            <color indexed="81"/>
            <rFont val="Tahoma"/>
            <family val="2"/>
          </rPr>
          <t>Aug-2020:_x000D_
   CW 35, EX -, MM 35</t>
        </r>
      </text>
    </comment>
    <comment ref="BG137" authorId="2" shapeId="0" xr:uid="{00000000-0006-0000-0100-000016010000}">
      <text>
        <r>
          <rPr>
            <sz val="9"/>
            <color indexed="81"/>
            <rFont val="Tahoma"/>
            <family val="2"/>
          </rPr>
          <t>Apr-2021:_x000D_
   CW 67.2, EX 82.5, MM 74.8</t>
        </r>
      </text>
    </comment>
    <comment ref="C138" authorId="2" shapeId="0" xr:uid="{00000000-0006-0000-0100-000017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138" authorId="2" shapeId="0" xr:uid="{00000000-0006-0000-0100-000018010000}">
      <text>
        <r>
          <rPr>
            <sz val="9"/>
            <color indexed="81"/>
            <rFont val="Tahoma"/>
            <family val="2"/>
          </rPr>
          <t>Aug-2020:_x000D_
   CW 72.3, EX 48, MM -65</t>
        </r>
      </text>
    </comment>
    <comment ref="BF138" authorId="2" shapeId="0" xr:uid="{00000000-0006-0000-0100-000019010000}">
      <text>
        <r>
          <rPr>
            <sz val="9"/>
            <color indexed="81"/>
            <rFont val="Tahoma"/>
            <family val="2"/>
          </rPr>
          <t>Aug-2020:_x000D_
   CW 47, EX 61.5, MM 54.2, Cap at 40</t>
        </r>
      </text>
    </comment>
    <comment ref="BZ138" authorId="2" shapeId="0" xr:uid="{00000000-0006-0000-0100-00001A010000}">
      <text>
        <r>
          <rPr>
            <sz val="9"/>
            <color indexed="81"/>
            <rFont val="Tahoma"/>
            <family val="2"/>
          </rPr>
          <t>Aug-2021:_x000D_
   CW -, EX 56, MM 28</t>
        </r>
      </text>
    </comment>
    <comment ref="CA138" authorId="2" shapeId="0" xr:uid="{00000000-0006-0000-0100-00001B010000}">
      <text>
        <r>
          <rPr>
            <sz val="9"/>
            <color indexed="81"/>
            <rFont val="Tahoma"/>
            <family val="2"/>
          </rPr>
          <t>Jan-2022:_x000D_
   CW 44.5, EX 56, MM 50.2</t>
        </r>
      </text>
    </comment>
    <comment ref="CL138" authorId="2" shapeId="0" xr:uid="{00000000-0006-0000-0100-00001C010000}">
      <text>
        <r>
          <rPr>
            <sz val="9"/>
            <color indexed="81"/>
            <rFont val="Tahoma"/>
            <family val="2"/>
          </rPr>
          <t>Aug-2021:_x000D_
   CW 28.8, EX 28.8, MM 28.8</t>
        </r>
      </text>
    </comment>
    <comment ref="CM138" authorId="2" shapeId="0" xr:uid="{00000000-0006-0000-0100-00001D010000}">
      <text>
        <r>
          <rPr>
            <sz val="9"/>
            <color indexed="81"/>
            <rFont val="Tahoma"/>
            <family val="2"/>
          </rPr>
          <t>Apr-2022:_x000D_
   CW 23.6, EX 23.6, MM 23.6</t>
        </r>
      </text>
    </comment>
    <comment ref="DD138" authorId="2" shapeId="0" xr:uid="{00000000-0006-0000-0100-00001E010000}">
      <text>
        <r>
          <rPr>
            <sz val="9"/>
            <color indexed="81"/>
            <rFont val="Tahoma"/>
            <family val="2"/>
          </rPr>
          <t>Apr-2021:_x000D_
   CW 58.6, EX 29, MM -43.8</t>
        </r>
      </text>
    </comment>
    <comment ref="C139" authorId="2" shapeId="0" xr:uid="{00000000-0006-0000-0100-00001F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Z139" authorId="2" shapeId="0" xr:uid="{00000000-0006-0000-0100-000020010000}">
      <text>
        <r>
          <rPr>
            <sz val="9"/>
            <color indexed="81"/>
            <rFont val="Tahoma"/>
            <family val="2"/>
          </rPr>
          <t>Aug-2021:_x000D_
   CW -, EX 59, MM 29.5</t>
        </r>
      </text>
    </comment>
    <comment ref="CA139" authorId="2" shapeId="0" xr:uid="{00000000-0006-0000-0100-000021010000}">
      <text>
        <r>
          <rPr>
            <sz val="9"/>
            <color indexed="81"/>
            <rFont val="Tahoma"/>
            <family val="2"/>
          </rPr>
          <t>Jan-2022:_x000D_
   CW 49, EX 59, MM 54</t>
        </r>
      </text>
    </comment>
    <comment ref="CF139" authorId="2" shapeId="0" xr:uid="{00000000-0006-0000-0100-000022010000}">
      <text>
        <r>
          <rPr>
            <sz val="9"/>
            <color indexed="81"/>
            <rFont val="Tahoma"/>
            <family val="2"/>
          </rPr>
          <t>Apr-2021:_x000D_
   CW 25, EX 25, MM 25</t>
        </r>
      </text>
    </comment>
    <comment ref="CG139" authorId="2" shapeId="0" xr:uid="{00000000-0006-0000-0100-000023010000}">
      <text>
        <r>
          <rPr>
            <sz val="9"/>
            <color indexed="81"/>
            <rFont val="Tahoma"/>
            <family val="2"/>
          </rPr>
          <t>Aug-2021:_x000D_
   CW 44, EX 44, MM 44, Cap at 40</t>
        </r>
      </text>
    </comment>
    <comment ref="CL139" authorId="2" shapeId="0" xr:uid="{00000000-0006-0000-0100-000024010000}">
      <text>
        <r>
          <rPr>
            <sz val="9"/>
            <color indexed="81"/>
            <rFont val="Tahoma"/>
            <family val="2"/>
          </rPr>
          <t>Aug-2021:_x000D_
   CW 31, EX 31, MM 31</t>
        </r>
      </text>
    </comment>
    <comment ref="CM139" authorId="2" shapeId="0" xr:uid="{00000000-0006-0000-0100-000025010000}">
      <text>
        <r>
          <rPr>
            <sz val="9"/>
            <color indexed="81"/>
            <rFont val="Tahoma"/>
            <family val="2"/>
          </rPr>
          <t>Apr-2022:_x000D_
   CW 48, EX 48, MM 48</t>
        </r>
      </text>
    </comment>
    <comment ref="C140" authorId="2" shapeId="0" xr:uid="{00000000-0006-0000-0100-000026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AY140" authorId="2" shapeId="0" xr:uid="{00000000-0006-0000-0100-000027010000}">
      <text>
        <r>
          <rPr>
            <sz val="9"/>
            <color indexed="81"/>
            <rFont val="Tahoma"/>
            <family val="2"/>
          </rPr>
          <t>Jan-2021:_x000D_
   CW 33.9, EX 52, MM -43</t>
        </r>
      </text>
    </comment>
    <comment ref="CL140" authorId="2" shapeId="0" xr:uid="{00000000-0006-0000-0100-000028010000}">
      <text>
        <r>
          <rPr>
            <sz val="9"/>
            <color indexed="81"/>
            <rFont val="Tahoma"/>
            <family val="2"/>
          </rPr>
          <t>Aug-2021:_x000D_
   CW 25.2, EX 25.2, MM 25.2</t>
        </r>
      </text>
    </comment>
    <comment ref="CM140" authorId="2" shapeId="0" xr:uid="{00000000-0006-0000-0100-000029010000}">
      <text>
        <r>
          <rPr>
            <sz val="9"/>
            <color indexed="81"/>
            <rFont val="Tahoma"/>
            <family val="2"/>
          </rPr>
          <t>Apr-2022:_x000D_
   CW 51.6, EX 51.6, MM 51.6</t>
        </r>
      </text>
    </comment>
    <comment ref="C141" authorId="2" shapeId="0" xr:uid="{00000000-0006-0000-0100-00002A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141" authorId="2" shapeId="0" xr:uid="{00000000-0006-0000-0100-00002B010000}">
      <text>
        <r>
          <rPr>
            <sz val="9"/>
            <color indexed="81"/>
            <rFont val="Tahoma"/>
            <family val="2"/>
          </rPr>
          <t>Aug-2020:_x000D_
   CW 38, EX 29, MM 43.5</t>
        </r>
      </text>
    </comment>
    <comment ref="BG141" authorId="2" shapeId="0" xr:uid="{00000000-0006-0000-0100-00002C010000}">
      <text>
        <r>
          <rPr>
            <sz val="9"/>
            <color indexed="81"/>
            <rFont val="Tahoma"/>
            <family val="2"/>
          </rPr>
          <t>Apr-2021:_x000D_
   CW 47.2, EX 38, MM 42.6</t>
        </r>
      </text>
    </comment>
    <comment ref="BW141" authorId="2" shapeId="0" xr:uid="{00000000-0006-0000-0100-00002D010000}">
      <text>
        <r>
          <rPr>
            <sz val="9"/>
            <color indexed="81"/>
            <rFont val="Tahoma"/>
            <family val="2"/>
          </rPr>
          <t>Aug-2021:_x000D_
   CW 24, EX 50, MM 37</t>
        </r>
      </text>
    </comment>
    <comment ref="BX141" authorId="2" shapeId="0" xr:uid="{00000000-0006-0000-0100-00002E010000}">
      <text>
        <r>
          <rPr>
            <sz val="9"/>
            <color indexed="81"/>
            <rFont val="Tahoma"/>
            <family val="2"/>
          </rPr>
          <t>Jan-2022:_x000D_
   CW 52, EX 50, MM 51</t>
        </r>
      </text>
    </comment>
    <comment ref="C142" authorId="2" shapeId="0" xr:uid="{00000000-0006-0000-0100-00002F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W142" authorId="2" shapeId="0" xr:uid="{00000000-0006-0000-0100-000030010000}">
      <text>
        <r>
          <rPr>
            <sz val="9"/>
            <color indexed="81"/>
            <rFont val="Tahoma"/>
            <family val="2"/>
          </rPr>
          <t>Aug-2021:_x000D_
   CW 36.4, EX 23, MM 29.7</t>
        </r>
      </text>
    </comment>
    <comment ref="CL142" authorId="2" shapeId="0" xr:uid="{00000000-0006-0000-0100-000031010000}">
      <text>
        <r>
          <rPr>
            <sz val="9"/>
            <color indexed="81"/>
            <rFont val="Tahoma"/>
            <family val="2"/>
          </rPr>
          <t>Aug-2021:_x000D_
   CW -, EX -, MM -</t>
        </r>
      </text>
    </comment>
    <comment ref="CM142" authorId="2" shapeId="0" xr:uid="{00000000-0006-0000-0100-000032010000}">
      <text>
        <r>
          <rPr>
            <sz val="9"/>
            <color indexed="81"/>
            <rFont val="Tahoma"/>
            <family val="2"/>
          </rPr>
          <t>Apr-2022:_x000D_
   CW 14, EX 14, MM 14</t>
        </r>
      </text>
    </comment>
    <comment ref="C143" authorId="2" shapeId="0" xr:uid="{00000000-0006-0000-0100-000033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Z143" authorId="2" shapeId="0" xr:uid="{00000000-0006-0000-0100-000034010000}">
      <text>
        <r>
          <rPr>
            <sz val="9"/>
            <color indexed="81"/>
            <rFont val="Tahoma"/>
            <family val="2"/>
          </rPr>
          <t>Aug-2020:_x000D_
   CW 46.5, EX 61.7, MM -51</t>
        </r>
      </text>
    </comment>
    <comment ref="BF143" authorId="2" shapeId="0" xr:uid="{00000000-0006-0000-0100-000035010000}">
      <text>
        <r>
          <rPr>
            <sz val="9"/>
            <color indexed="81"/>
            <rFont val="Tahoma"/>
            <family val="2"/>
          </rPr>
          <t>Aug-2020:_x000D_
   CW 58, EX 35.5, MM 46.8, Cap at 40</t>
        </r>
      </text>
    </comment>
    <comment ref="BW143" authorId="2" shapeId="0" xr:uid="{00000000-0006-0000-0100-000036010000}">
      <text>
        <r>
          <rPr>
            <sz val="9"/>
            <color indexed="81"/>
            <rFont val="Tahoma"/>
            <family val="2"/>
          </rPr>
          <t>Aug-2021:_x000D_
   CW 41.6, EX 35, MM 38.3</t>
        </r>
      </text>
    </comment>
    <comment ref="BX143" authorId="2" shapeId="0" xr:uid="{00000000-0006-0000-0100-000037010000}">
      <text>
        <r>
          <rPr>
            <sz val="9"/>
            <color indexed="81"/>
            <rFont val="Tahoma"/>
            <family val="2"/>
          </rPr>
          <t>Jan-2022:_x000D_
   CW 41.6, EX 53.5, MM 47.5</t>
        </r>
      </text>
    </comment>
    <comment ref="CC143" authorId="2" shapeId="0" xr:uid="{00000000-0006-0000-0100-000038010000}">
      <text>
        <r>
          <rPr>
            <sz val="9"/>
            <color indexed="81"/>
            <rFont val="Tahoma"/>
            <family val="2"/>
          </rPr>
          <t>Apr-2021:_x000D_
   CW 25, EX 25, MM 25</t>
        </r>
      </text>
    </comment>
    <comment ref="CD143" authorId="2" shapeId="0" xr:uid="{00000000-0006-0000-0100-000039010000}">
      <text>
        <r>
          <rPr>
            <sz val="9"/>
            <color indexed="81"/>
            <rFont val="Tahoma"/>
            <family val="2"/>
          </rPr>
          <t>Aug-2021:_x000D_
   CW 47, EX 47, MM 47, Cap at 40</t>
        </r>
      </text>
    </comment>
    <comment ref="C144" authorId="2" shapeId="0" xr:uid="{00000000-0006-0000-0100-00003A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N144" authorId="2" shapeId="0" xr:uid="{00000000-0006-0000-0100-00003B010000}">
      <text>
        <r>
          <rPr>
            <sz val="9"/>
            <color indexed="81"/>
            <rFont val="Tahoma"/>
            <family val="2"/>
          </rPr>
          <t>Aug-2020:_x000D_
   CW 67.1, EX 35, MM -57.5</t>
        </r>
      </text>
    </comment>
    <comment ref="BF144" authorId="2" shapeId="0" xr:uid="{00000000-0006-0000-0100-00003C010000}">
      <text>
        <r>
          <rPr>
            <sz val="9"/>
            <color indexed="81"/>
            <rFont val="Tahoma"/>
            <family val="2"/>
          </rPr>
          <t>Usha Jayahkudy:
42.25, Cap at 40</t>
        </r>
      </text>
    </comment>
    <comment ref="CF144" authorId="2" shapeId="0" xr:uid="{00000000-0006-0000-0100-00003D010000}">
      <text>
        <r>
          <rPr>
            <sz val="9"/>
            <color indexed="81"/>
            <rFont val="Tahoma"/>
            <family val="2"/>
          </rPr>
          <t>Apr-2021:_x000D_
   CW 30, EX 30, MM 30</t>
        </r>
      </text>
    </comment>
    <comment ref="CG144" authorId="2" shapeId="0" xr:uid="{00000000-0006-0000-0100-00003E010000}">
      <text>
        <r>
          <rPr>
            <sz val="9"/>
            <color indexed="81"/>
            <rFont val="Tahoma"/>
            <family val="2"/>
          </rPr>
          <t>Aug-2021:_x000D_
   CW -, EX -, MM -, Cap at 30</t>
        </r>
      </text>
    </comment>
    <comment ref="CH144" authorId="2" shapeId="0" xr:uid="{00000000-0006-0000-0100-00003F010000}">
      <text>
        <r>
          <rPr>
            <sz val="9"/>
            <color indexed="81"/>
            <rFont val="Tahoma"/>
            <family val="2"/>
          </rPr>
          <t>Apr-2022:_x000D_
   CW 49, EX 49, MM 49</t>
        </r>
      </text>
    </comment>
    <comment ref="CL144" authorId="2" shapeId="0" xr:uid="{00000000-0006-0000-0100-000040010000}">
      <text>
        <r>
          <rPr>
            <sz val="9"/>
            <color indexed="81"/>
            <rFont val="Tahoma"/>
            <family val="2"/>
          </rPr>
          <t>Aug-2021:_x000D_
   CW 28.6, EX 28.6, MM 28.6</t>
        </r>
      </text>
    </comment>
    <comment ref="CM144" authorId="2" shapeId="0" xr:uid="{00000000-0006-0000-0100-000041010000}">
      <text>
        <r>
          <rPr>
            <sz val="9"/>
            <color indexed="81"/>
            <rFont val="Tahoma"/>
            <family val="2"/>
          </rPr>
          <t>Apr-2022:_x000D_
   CW 8, EX 8, MM 8</t>
        </r>
      </text>
    </comment>
    <comment ref="C145" authorId="2" shapeId="0" xr:uid="{00000000-0006-0000-0100-000042010000}">
      <text>
        <r>
          <rPr>
            <sz val="9"/>
            <color indexed="81"/>
            <rFont val="Tahoma"/>
            <family val="2"/>
          </rPr>
          <t xml:space="preserve">1/4/2023: Sent e-mail to register module for Jan-2023_x000D_
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CL145" authorId="2" shapeId="0" xr:uid="{00000000-0006-0000-0100-000043010000}">
      <text>
        <r>
          <rPr>
            <sz val="9"/>
            <color indexed="81"/>
            <rFont val="Tahoma"/>
            <family val="2"/>
          </rPr>
          <t>Aug-2020:_x000D_
   CW -, EX -, MM -</t>
        </r>
      </text>
    </comment>
    <comment ref="CU145" authorId="2" shapeId="0" xr:uid="{00000000-0006-0000-0100-000044010000}">
      <text>
        <r>
          <rPr>
            <sz val="9"/>
            <color indexed="81"/>
            <rFont val="Tahoma"/>
            <family val="2"/>
          </rPr>
          <t>Aug-2020:_x000D_
   CW -, EX -, MM -</t>
        </r>
      </text>
    </comment>
    <comment ref="DD145" authorId="2" shapeId="0" xr:uid="{00000000-0006-0000-0100-000045010000}">
      <text>
        <r>
          <rPr>
            <sz val="9"/>
            <color indexed="81"/>
            <rFont val="Tahoma"/>
            <family val="2"/>
          </rPr>
          <t>Aug-2020:_x000D_
   CW 24.8, EX -, MM 24.8</t>
        </r>
      </text>
    </comment>
    <comment ref="C160" authorId="0" shapeId="0" xr:uid="{00000000-0006-0000-0100-000046010000}">
      <text>
        <r>
          <rPr>
            <b/>
            <sz val="9"/>
            <color indexed="81"/>
            <rFont val="Tahoma"/>
            <family val="2"/>
          </rPr>
          <t>K.M. Chong:</t>
        </r>
        <r>
          <rPr>
            <sz val="9"/>
            <color indexed="81"/>
            <rFont val="Tahoma"/>
            <family val="2"/>
          </rPr>
          <t xml:space="preserve">
- Program run for sheet "Y1"~"Y3" and create a pivot table name MMM-YYYY-PVT.
- Pivot table with semester 1~9 row, subject code as column and number of students planned in the cells.
- Typically Grand Total (bottom of table) should be more than 5 people for each suject.</t>
        </r>
      </text>
    </comment>
    <comment ref="C166" authorId="0" shapeId="0" xr:uid="{00000000-0006-0000-0100-000047010000}">
      <text>
        <r>
          <rPr>
            <b/>
            <sz val="9"/>
            <color indexed="81"/>
            <rFont val="Tahoma"/>
            <family val="2"/>
          </rPr>
          <t>K.M. Chong:</t>
        </r>
        <r>
          <rPr>
            <sz val="9"/>
            <color indexed="81"/>
            <rFont val="Tahoma"/>
            <family val="2"/>
          </rPr>
          <t xml:space="preserve">
- Create Excel file with list of students take each module in semester S##-M
- Files saved on desktop with filename BEECU-Y#_ModuleCode Student List.xlsx
- Program run for the whole sheet with maximum 200 row and 100 column
</t>
        </r>
      </text>
    </comment>
    <comment ref="C168" authorId="0" shapeId="0" xr:uid="{00000000-0006-0000-0100-000048010000}">
      <text>
        <r>
          <rPr>
            <b/>
            <sz val="9"/>
            <color indexed="81"/>
            <rFont val="Tahoma"/>
            <family val="2"/>
          </rPr>
          <t>K.M. Chong:</t>
        </r>
        <r>
          <rPr>
            <sz val="9"/>
            <color indexed="81"/>
            <rFont val="Tahoma"/>
            <family val="2"/>
          </rPr>
          <t xml:space="preserve">
1. Create Marksheet file with list of students registered for a module in the semester S##-M
2. Each module is named as "mmm-yyyy INT###??? Marksheet.xlsx" in the same folder
3. Marksheet template "mmm-yyyy ###ABC Marksheet.xlsx" must be in the same folder</t>
        </r>
      </text>
    </comment>
    <comment ref="C170" authorId="0" shapeId="0" xr:uid="{00000000-0006-0000-0100-000049010000}">
      <text>
        <r>
          <rPr>
            <b/>
            <sz val="9"/>
            <color indexed="81"/>
            <rFont val="Tahoma"/>
            <family val="2"/>
          </rPr>
          <t>K.M. Chong:</t>
        </r>
        <r>
          <rPr>
            <sz val="9"/>
            <color indexed="81"/>
            <rFont val="Tahoma"/>
            <family val="2"/>
          </rPr>
          <t xml:space="preserve">
- Copy marks from marksheet file with listing
   Range F10:J200, Table column: CU ID, Name, CW, Ex, Total
- Program run for the whole sheet with maximum 200 row and 100 column
- Item to check before running marco!!!
</t>
        </r>
        <r>
          <rPr>
            <b/>
            <sz val="9"/>
            <color indexed="81"/>
            <rFont val="Tahoma"/>
            <family val="2"/>
          </rPr>
          <t>Mark Sheet File</t>
        </r>
        <r>
          <rPr>
            <sz val="9"/>
            <color indexed="81"/>
            <rFont val="Tahoma"/>
            <family val="2"/>
          </rPr>
          <t xml:space="preserve">
1.) Sheet name in format ###??? - BEECU, e.g. 102CDE - BEECU
2.) Student mark list within range F10:J200
3.) Data tabulation in following format
      - Student CU-ID in cloumn F
      - Student Name in column G
      - Coursework mark in column H
      - Exam mark in column I
      - Total mark in column J
4.) Student with CW/Exam &lt; 40 marks, change total to negative number.
</t>
        </r>
        <r>
          <rPr>
            <b/>
            <sz val="9"/>
            <color indexed="81"/>
            <rFont val="Tahoma"/>
            <family val="2"/>
          </rPr>
          <t>Master List File</t>
        </r>
        <r>
          <rPr>
            <sz val="9"/>
            <color indexed="81"/>
            <rFont val="Tahoma"/>
            <family val="2"/>
          </rPr>
          <t xml:space="preserve">
1.) Module with only re-sit student, add in a dummy "S##-M" for macro to work
2.) After marco ran, remove dammy marked with "*S##-M" </t>
        </r>
      </text>
    </comment>
    <comment ref="C173" authorId="0" shapeId="0" xr:uid="{00000000-0006-0000-0100-00004A010000}">
      <text>
        <r>
          <rPr>
            <b/>
            <sz val="9"/>
            <color indexed="81"/>
            <rFont val="Tahoma"/>
            <family val="2"/>
          </rPr>
          <t>K.M. Chong:</t>
        </r>
        <r>
          <rPr>
            <sz val="9"/>
            <color indexed="81"/>
            <rFont val="Tahoma"/>
            <family val="2"/>
          </rPr>
          <t xml:space="preserve">
1. Important: Semester code and background color must match cell $DD$1 (ColorCell)
2. Open Compare Marksheet file (filename in column D), check each sheet for column S with "Capped"
3. Find student marks cell with matching background color and update capped marks and its comment.
</t>
        </r>
      </text>
    </comment>
    <comment ref="C175" authorId="0" shapeId="0" xr:uid="{00000000-0006-0000-0100-00004B010000}">
      <text>
        <r>
          <rPr>
            <b/>
            <sz val="9"/>
            <color indexed="81"/>
            <rFont val="Tahoma"/>
            <family val="2"/>
          </rPr>
          <t>K.M. Chong:</t>
        </r>
        <r>
          <rPr>
            <sz val="9"/>
            <color indexed="81"/>
            <rFont val="Tahoma"/>
            <family val="2"/>
          </rPr>
          <t xml:space="preserve">
- Create induvidual e-mail with list of modules planned for semester S##-M
- Notify student to regester online via their college and private e-mail address
- Program run for the whole sheet, with maximum 200 lines student</t>
        </r>
      </text>
    </comment>
    <comment ref="C177" authorId="0" shapeId="0" xr:uid="{00000000-0006-0000-0100-00004C010000}">
      <text>
        <r>
          <rPr>
            <b/>
            <sz val="9"/>
            <color indexed="81"/>
            <rFont val="Tahoma"/>
            <family val="2"/>
          </rPr>
          <t>K.M. Chong:</t>
        </r>
        <r>
          <rPr>
            <sz val="9"/>
            <color indexed="81"/>
            <rFont val="Tahoma"/>
            <family val="2"/>
          </rPr>
          <t xml:space="preserve">
- Create Email with list of re-sit modules planned for student for semester r##-M
- Notify student to regester for re-sit at Exam Office
- Program run for the whole sheet, with maximum 200 lines student</t>
        </r>
      </text>
    </comment>
    <comment ref="C179" authorId="0" shapeId="0" xr:uid="{00000000-0006-0000-0100-00004D010000}">
      <text>
        <r>
          <rPr>
            <b/>
            <sz val="9"/>
            <color indexed="81"/>
            <rFont val="Tahoma"/>
            <family val="2"/>
          </rPr>
          <t>K.M. Chong:</t>
        </r>
        <r>
          <rPr>
            <sz val="9"/>
            <color indexed="81"/>
            <rFont val="Tahoma"/>
            <family val="2"/>
          </rPr>
          <t xml:space="preserve">
- Notify student to choice elective subject via their college email and provate email address
- Key in "Elec" in cells for elective subject to create notification
- Program run for the whole sheet, with maximum 200 lines student</t>
        </r>
      </text>
    </comment>
    <comment ref="C181" authorId="0" shapeId="0" xr:uid="{00000000-0006-0000-0100-00004E010000}">
      <text>
        <r>
          <rPr>
            <b/>
            <sz val="9"/>
            <color indexed="81"/>
            <rFont val="Tahoma"/>
            <family val="2"/>
          </rPr>
          <t>K.M. Chong:</t>
        </r>
        <r>
          <rPr>
            <sz val="9"/>
            <color indexed="81"/>
            <rFont val="Tahoma"/>
            <family val="2"/>
          </rPr>
          <t xml:space="preserve">
- Create individual e-mail with MM marks for modules taken for semester S##-M (identify by colorcode)
- Notify student to via their college and private e-mail address
- Macro run for the whole Active sheet, pick up MM marks for cell background color = cell $DD$1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DG2" authorId="0" shapeId="0" xr:uid="{00000000-0006-0000-03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300-000002000000}">
      <text>
        <r>
          <rPr>
            <sz val="9"/>
            <color indexed="81"/>
            <rFont val="Tahoma"/>
            <family val="2"/>
          </rPr>
          <t>MPU3123 - Tamadun Islam ..._x000D_
MPU3173 - Malaysian Studies 3</t>
        </r>
      </text>
    </comment>
    <comment ref="DO3" authorId="0" shapeId="0" xr:uid="{00000000-0006-0000-0300-000003000000}">
      <text>
        <r>
          <rPr>
            <sz val="9"/>
            <color indexed="81"/>
            <rFont val="Tahoma"/>
            <family val="2"/>
          </rPr>
          <t xml:space="preserve">MPU3113 - Hubungan Etnik_x000D_
MPU3143 - B M Komunicasi 2 </t>
        </r>
      </text>
    </comment>
    <comment ref="DP3" authorId="0" shapeId="0" xr:uid="{00000000-0006-0000-0300-000004000000}">
      <text>
        <r>
          <rPr>
            <sz val="9"/>
            <color indexed="81"/>
            <rFont val="Tahoma"/>
            <family val="2"/>
          </rPr>
          <t>MPU3253 - Design Thinking_x000D_
MPU3213 - Bahasa Kebangsaan A</t>
        </r>
      </text>
    </comment>
    <comment ref="DQ3" authorId="0" shapeId="0" xr:uid="{00000000-0006-0000-0300-000005000000}">
      <text>
        <r>
          <rPr>
            <sz val="9"/>
            <color indexed="81"/>
            <rFont val="Tahoma"/>
            <family val="2"/>
          </rPr>
          <t>MPU3343 - Corporate Social Responsibility</t>
        </r>
      </text>
    </comment>
    <comment ref="DR3" authorId="0" shapeId="0" xr:uid="{00000000-0006-0000-0300-000006000000}">
      <text>
        <r>
          <rPr>
            <sz val="9"/>
            <color indexed="81"/>
            <rFont val="Tahoma"/>
            <family val="2"/>
          </rPr>
          <t>MPU3442 - Community Service</t>
        </r>
      </text>
    </comment>
    <comment ref="DS3" authorId="1" shapeId="0" xr:uid="{00000000-0006-0000-0300-000007000000}">
      <text>
        <r>
          <rPr>
            <sz val="9"/>
            <color indexed="81"/>
            <rFont val="Tahoma"/>
            <family val="2"/>
          </rPr>
          <t>INT104KM - Enterprise Information Systems</t>
        </r>
      </text>
    </comment>
    <comment ref="DT3" authorId="1" shapeId="0" xr:uid="{00000000-0006-0000-0300-000008000000}">
      <text>
        <r>
          <rPr>
            <sz val="9"/>
            <color indexed="81"/>
            <rFont val="Tahoma"/>
            <family val="2"/>
          </rPr>
          <t>INT120CT - Computer Architecture and Networks</t>
        </r>
      </text>
    </comment>
    <comment ref="DU3" authorId="1" shapeId="0" xr:uid="{00000000-0006-0000-0300-000009000000}">
      <text>
        <r>
          <rPr>
            <sz val="9"/>
            <color indexed="81"/>
            <rFont val="Tahoma"/>
            <family val="2"/>
          </rPr>
          <t>INT124MS - Logic and Sets</t>
        </r>
      </text>
    </comment>
    <comment ref="DV3" authorId="1" shapeId="0" xr:uid="{00000000-0006-0000-0300-00000A000000}">
      <text>
        <r>
          <rPr>
            <sz val="9"/>
            <color indexed="81"/>
            <rFont val="Tahoma"/>
            <family val="2"/>
          </rPr>
          <t>INT121COM - Introduction to Computing</t>
        </r>
      </text>
    </comment>
    <comment ref="DW3" authorId="1" shapeId="0" xr:uid="{00000000-0006-0000-0300-00000B000000}">
      <text>
        <r>
          <rPr>
            <sz val="9"/>
            <color indexed="81"/>
            <rFont val="Tahoma"/>
            <family val="2"/>
          </rPr>
          <t>INT122COM - Introduction to Algorithms</t>
        </r>
      </text>
    </comment>
    <comment ref="DX3" authorId="1" shapeId="0" xr:uid="{00000000-0006-0000-0300-00000C000000}">
      <text>
        <r>
          <rPr>
            <sz val="9"/>
            <color indexed="81"/>
            <rFont val="Tahoma"/>
            <family val="2"/>
          </rPr>
          <t>INT106CR - Designing for Usability 1</t>
        </r>
      </text>
    </comment>
    <comment ref="DY3" authorId="1" shapeId="0" xr:uid="{00000000-0006-0000-0300-00000D000000}">
      <text>
        <r>
          <rPr>
            <sz val="9"/>
            <color indexed="81"/>
            <rFont val="Tahoma"/>
            <family val="2"/>
          </rPr>
          <t>INTA101SGI - Smart Phone Apps: From Concept to Design and Market</t>
        </r>
      </text>
    </comment>
    <comment ref="DZ3" authorId="1" shapeId="0" xr:uid="{00000000-0006-0000-0300-00000E000000}">
      <text>
        <r>
          <rPr>
            <sz val="9"/>
            <color indexed="81"/>
            <rFont val="Tahoma"/>
            <family val="2"/>
          </rPr>
          <t>INT207SE - Operating Systems, Security and Network</t>
        </r>
      </text>
    </comment>
    <comment ref="EA3" authorId="1" shapeId="0" xr:uid="{00000000-0006-0000-0300-00000F000000}">
      <text>
        <r>
          <rPr>
            <sz val="9"/>
            <color indexed="81"/>
            <rFont val="Tahoma"/>
            <family val="2"/>
          </rPr>
          <t>INT220CT - Data Information Retrieval</t>
        </r>
      </text>
    </comment>
    <comment ref="EB3" authorId="1" shapeId="0" xr:uid="{00000000-0006-0000-0300-000010000000}">
      <text>
        <r>
          <rPr>
            <sz val="9"/>
            <color indexed="81"/>
            <rFont val="Tahoma"/>
            <family val="2"/>
          </rPr>
          <t>INT210CT - Programming, Algorithms and Data Structures</t>
        </r>
      </text>
    </comment>
    <comment ref="EC3" authorId="1" shapeId="0" xr:uid="{00000000-0006-0000-0300-000011000000}">
      <text>
        <r>
          <rPr>
            <sz val="9"/>
            <color indexed="81"/>
            <rFont val="Tahoma"/>
            <family val="2"/>
          </rPr>
          <t>INT260CT - Software Engineering</t>
        </r>
      </text>
    </comment>
    <comment ref="ED3" authorId="1" shapeId="0" xr:uid="{00000000-0006-0000-0300-000012000000}">
      <text>
        <r>
          <rPr>
            <sz val="9"/>
            <color indexed="81"/>
            <rFont val="Tahoma"/>
            <family val="2"/>
          </rPr>
          <t>INT290COM - Technology and its Social, Legal and Ethical Context</t>
        </r>
      </text>
    </comment>
    <comment ref="EE3" authorId="1" shapeId="0" xr:uid="{00000000-0006-0000-0300-000013000000}">
      <text>
        <r>
          <rPr>
            <sz val="9"/>
            <color indexed="81"/>
            <rFont val="Tahoma"/>
            <family val="2"/>
          </rPr>
          <t>INT206CDE - Real World Project</t>
        </r>
      </text>
    </comment>
    <comment ref="EF3" authorId="1" shapeId="0" xr:uid="{00000000-0006-0000-0300-000014000000}">
      <text>
        <r>
          <rPr>
            <sz val="9"/>
            <color indexed="81"/>
            <rFont val="Tahoma"/>
            <family val="2"/>
          </rPr>
          <t>INTA202SGI - Android Development Skills</t>
        </r>
      </text>
    </comment>
    <comment ref="EG3" authorId="1" shapeId="0" xr:uid="{00000000-0006-0000-0300-000015000000}">
      <text>
        <r>
          <rPr>
            <sz val="9"/>
            <color indexed="81"/>
            <rFont val="Tahoma"/>
            <family val="2"/>
          </rPr>
          <t>INT250EC - Internship</t>
        </r>
      </text>
    </comment>
    <comment ref="EH3" authorId="1" shapeId="0" xr:uid="{00000000-0006-0000-0300-000016000000}">
      <text>
        <r>
          <rPr>
            <sz val="9"/>
            <color indexed="81"/>
            <rFont val="Tahoma"/>
            <family val="2"/>
          </rPr>
          <t>INT380CT - Theoretical Aspects of Computer Science</t>
        </r>
      </text>
    </comment>
    <comment ref="EI3" authorId="1" shapeId="0" xr:uid="{00000000-0006-0000-0300-000017000000}">
      <text>
        <r>
          <rPr>
            <sz val="9"/>
            <color indexed="81"/>
            <rFont val="Tahoma"/>
            <family val="2"/>
          </rPr>
          <t>INT340CT - Software Quality and Process Management</t>
        </r>
      </text>
    </comment>
    <comment ref="EJ3" authorId="1" shapeId="0" xr:uid="{00000000-0006-0000-0300-000018000000}">
      <text>
        <r>
          <rPr>
            <sz val="9"/>
            <color indexed="81"/>
            <rFont val="Tahoma"/>
            <family val="2"/>
          </rPr>
          <t>INTA301SAM - Events Project Management</t>
        </r>
      </text>
    </comment>
    <comment ref="EK3" authorId="1" shapeId="0" xr:uid="{00000000-0006-0000-0300-000019000000}">
      <text>
        <r>
          <rPr>
            <sz val="9"/>
            <color indexed="81"/>
            <rFont val="Tahoma"/>
            <family val="2"/>
          </rPr>
          <t>INTA305IAE - Hi-Tech Entrepreneurship</t>
        </r>
      </text>
    </comment>
    <comment ref="EL3" authorId="1" shapeId="0" xr:uid="{00000000-0006-0000-0300-00001A000000}">
      <text>
        <r>
          <rPr>
            <sz val="9"/>
            <color indexed="81"/>
            <rFont val="Tahoma"/>
            <family val="2"/>
          </rPr>
          <t>INT303C-1 - Individual Project (Part 1)</t>
        </r>
      </text>
    </comment>
    <comment ref="EM3" authorId="1" shapeId="0" xr:uid="{00000000-0006-0000-0300-00001B000000}">
      <text>
        <r>
          <rPr>
            <sz val="9"/>
            <color indexed="81"/>
            <rFont val="Tahoma"/>
            <family val="2"/>
          </rPr>
          <t>INT303COM - Individual Project</t>
        </r>
      </text>
    </comment>
    <comment ref="EN3" authorId="1" shapeId="0" xr:uid="{00000000-0006-0000-0300-00001C000000}">
      <text>
        <r>
          <rPr>
            <sz val="9"/>
            <color indexed="81"/>
            <rFont val="Tahoma"/>
            <family val="2"/>
          </rPr>
          <t>INT302CEM - Agile Development</t>
        </r>
      </text>
    </comment>
    <comment ref="EO3" authorId="1" shapeId="0" xr:uid="{00000000-0006-0000-0300-00001D000000}">
      <text>
        <r>
          <rPr>
            <sz val="9"/>
            <color indexed="81"/>
            <rFont val="Tahoma"/>
            <family val="2"/>
          </rPr>
          <t>INT304CEM - Web API Development</t>
        </r>
      </text>
    </comment>
    <comment ref="EP3" authorId="1" shapeId="0" xr:uid="{00000000-0006-0000-0300-00001E000000}">
      <text>
        <r>
          <rPr>
            <sz val="9"/>
            <color indexed="81"/>
            <rFont val="Tahoma"/>
            <family val="2"/>
          </rPr>
          <t>INT370CT - Concurrent and Real-time Systems Design</t>
        </r>
      </text>
    </comment>
    <comment ref="EQ3" authorId="1" shapeId="0" xr:uid="{00000000-0006-0000-0300-00001F000000}">
      <text>
        <r>
          <rPr>
            <sz val="9"/>
            <color indexed="81"/>
            <rFont val="Tahoma"/>
            <family val="2"/>
          </rPr>
          <t>INT300CEM - Android Application Development</t>
        </r>
      </text>
    </comment>
    <comment ref="ER3" authorId="1" shapeId="0" xr:uid="{00000000-0006-0000-0300-000020000000}">
      <text>
        <r>
          <rPr>
            <sz val="9"/>
            <color indexed="81"/>
            <rFont val="Tahoma"/>
            <family val="2"/>
          </rPr>
          <t>INT389COM - Open Source Development</t>
        </r>
      </text>
    </comment>
    <comment ref="ES3" authorId="1" shapeId="0" xr:uid="{00000000-0006-0000-0300-000021000000}">
      <text>
        <r>
          <rPr>
            <sz val="9"/>
            <color indexed="81"/>
            <rFont val="Tahoma"/>
            <family val="2"/>
          </rPr>
          <t>INT310CT - Intelligent Agents</t>
        </r>
      </text>
    </comment>
    <comment ref="EU3" authorId="0" shapeId="0" xr:uid="{00000000-0006-0000-0300-000022000000}">
      <text>
        <r>
          <rPr>
            <sz val="9"/>
            <color indexed="81"/>
            <rFont val="Tahoma"/>
            <family val="2"/>
          </rPr>
          <t>MPU3123 - Tamadun Islam ..._x000D_
MPU3173 - Malaysian Studies 3</t>
        </r>
      </text>
    </comment>
    <comment ref="EV3" authorId="0" shapeId="0" xr:uid="{00000000-0006-0000-0300-000023000000}">
      <text>
        <r>
          <rPr>
            <sz val="9"/>
            <color indexed="81"/>
            <rFont val="Tahoma"/>
            <family val="2"/>
          </rPr>
          <t xml:space="preserve">MPU3113 - Hubungan Etnik_x000D_
MPU3143 - B M Komunicasi 2 </t>
        </r>
      </text>
    </comment>
    <comment ref="EW3" authorId="0" shapeId="0" xr:uid="{00000000-0006-0000-0300-000024000000}">
      <text>
        <r>
          <rPr>
            <sz val="9"/>
            <color indexed="81"/>
            <rFont val="Tahoma"/>
            <family val="2"/>
          </rPr>
          <t>MPU3253 - Design Thinking_x000D_
MPU3213 - Bahasa Kebangsaan A</t>
        </r>
      </text>
    </comment>
    <comment ref="EX3" authorId="0" shapeId="0" xr:uid="{00000000-0006-0000-0300-000025000000}">
      <text>
        <r>
          <rPr>
            <sz val="9"/>
            <color indexed="81"/>
            <rFont val="Tahoma"/>
            <family val="2"/>
          </rPr>
          <t>MPU3343 - Corporate Social Responsibility</t>
        </r>
      </text>
    </comment>
    <comment ref="EY3" authorId="0" shapeId="0" xr:uid="{00000000-0006-0000-0300-000026000000}">
      <text>
        <r>
          <rPr>
            <sz val="9"/>
            <color indexed="81"/>
            <rFont val="Tahoma"/>
            <family val="2"/>
          </rPr>
          <t>MPU3442 - Community Service</t>
        </r>
      </text>
    </comment>
    <comment ref="EZ3" authorId="1" shapeId="0" xr:uid="{00000000-0006-0000-0300-000027000000}">
      <text>
        <r>
          <rPr>
            <sz val="9"/>
            <color indexed="81"/>
            <rFont val="Tahoma"/>
            <family val="2"/>
          </rPr>
          <t>INT104KM - Enterprise Information Systems</t>
        </r>
      </text>
    </comment>
    <comment ref="FA3" authorId="1" shapeId="0" xr:uid="{00000000-0006-0000-0300-000028000000}">
      <text>
        <r>
          <rPr>
            <sz val="9"/>
            <color indexed="81"/>
            <rFont val="Tahoma"/>
            <family val="2"/>
          </rPr>
          <t>INT120CT - Computer Architecture and Networks</t>
        </r>
      </text>
    </comment>
    <comment ref="FB3" authorId="1" shapeId="0" xr:uid="{00000000-0006-0000-0300-000029000000}">
      <text>
        <r>
          <rPr>
            <sz val="9"/>
            <color indexed="81"/>
            <rFont val="Tahoma"/>
            <family val="2"/>
          </rPr>
          <t>INT124MS - Logic and Sets</t>
        </r>
      </text>
    </comment>
    <comment ref="FC3" authorId="1" shapeId="0" xr:uid="{00000000-0006-0000-0300-00002A000000}">
      <text>
        <r>
          <rPr>
            <sz val="9"/>
            <color indexed="81"/>
            <rFont val="Tahoma"/>
            <family val="2"/>
          </rPr>
          <t>INT121COM - Introduction to Computing</t>
        </r>
      </text>
    </comment>
    <comment ref="FD3" authorId="1" shapeId="0" xr:uid="{00000000-0006-0000-0300-00002B000000}">
      <text>
        <r>
          <rPr>
            <sz val="9"/>
            <color indexed="81"/>
            <rFont val="Tahoma"/>
            <family val="2"/>
          </rPr>
          <t>INT122COM - Introduction to Algorithms</t>
        </r>
      </text>
    </comment>
    <comment ref="FE3" authorId="1" shapeId="0" xr:uid="{00000000-0006-0000-0300-00002C000000}">
      <text>
        <r>
          <rPr>
            <sz val="9"/>
            <color indexed="81"/>
            <rFont val="Tahoma"/>
            <family val="2"/>
          </rPr>
          <t>INT106CR - Designing for Usability 1</t>
        </r>
      </text>
    </comment>
    <comment ref="FF3" authorId="1" shapeId="0" xr:uid="{00000000-0006-0000-0300-00002D000000}">
      <text>
        <r>
          <rPr>
            <sz val="9"/>
            <color indexed="81"/>
            <rFont val="Tahoma"/>
            <family val="2"/>
          </rPr>
          <t>INTA101SGI - Smart Phone Apps: From Concept to Design and Market</t>
        </r>
      </text>
    </comment>
    <comment ref="FG3" authorId="1" shapeId="0" xr:uid="{00000000-0006-0000-0300-00002E000000}">
      <text>
        <r>
          <rPr>
            <sz val="9"/>
            <color indexed="81"/>
            <rFont val="Tahoma"/>
            <family val="2"/>
          </rPr>
          <t>INT207SE - Operating Systems, Security and Network</t>
        </r>
      </text>
    </comment>
    <comment ref="FH3" authorId="1" shapeId="0" xr:uid="{00000000-0006-0000-0300-00002F000000}">
      <text>
        <r>
          <rPr>
            <sz val="9"/>
            <color indexed="81"/>
            <rFont val="Tahoma"/>
            <family val="2"/>
          </rPr>
          <t>INT220CT - Data Information Retrieval</t>
        </r>
      </text>
    </comment>
    <comment ref="FI3" authorId="1" shapeId="0" xr:uid="{00000000-0006-0000-0300-000030000000}">
      <text>
        <r>
          <rPr>
            <sz val="9"/>
            <color indexed="81"/>
            <rFont val="Tahoma"/>
            <family val="2"/>
          </rPr>
          <t>INT210CT - Programming, Algorithms and Data Structures</t>
        </r>
      </text>
    </comment>
    <comment ref="FJ3" authorId="1" shapeId="0" xr:uid="{00000000-0006-0000-0300-000031000000}">
      <text>
        <r>
          <rPr>
            <sz val="9"/>
            <color indexed="81"/>
            <rFont val="Tahoma"/>
            <family val="2"/>
          </rPr>
          <t>INT260CT - Software Engineering</t>
        </r>
      </text>
    </comment>
    <comment ref="FK3" authorId="1" shapeId="0" xr:uid="{00000000-0006-0000-0300-000032000000}">
      <text>
        <r>
          <rPr>
            <sz val="9"/>
            <color indexed="81"/>
            <rFont val="Tahoma"/>
            <family val="2"/>
          </rPr>
          <t>INT290COM - Technology and its Social, Legal and Ethical Context</t>
        </r>
      </text>
    </comment>
    <comment ref="FL3" authorId="1" shapeId="0" xr:uid="{00000000-0006-0000-0300-000033000000}">
      <text>
        <r>
          <rPr>
            <sz val="9"/>
            <color indexed="81"/>
            <rFont val="Tahoma"/>
            <family val="2"/>
          </rPr>
          <t>INT206CDE - Real World Project</t>
        </r>
      </text>
    </comment>
    <comment ref="FM3" authorId="1" shapeId="0" xr:uid="{00000000-0006-0000-0300-000034000000}">
      <text>
        <r>
          <rPr>
            <sz val="9"/>
            <color indexed="81"/>
            <rFont val="Tahoma"/>
            <family val="2"/>
          </rPr>
          <t>INTA202SGI - Android Development Skills</t>
        </r>
      </text>
    </comment>
    <comment ref="FN3" authorId="1" shapeId="0" xr:uid="{00000000-0006-0000-0300-000035000000}">
      <text>
        <r>
          <rPr>
            <sz val="9"/>
            <color indexed="81"/>
            <rFont val="Tahoma"/>
            <family val="2"/>
          </rPr>
          <t>INT250EC - Internship</t>
        </r>
      </text>
    </comment>
    <comment ref="FO3" authorId="1" shapeId="0" xr:uid="{00000000-0006-0000-0300-000036000000}">
      <text>
        <r>
          <rPr>
            <sz val="9"/>
            <color indexed="81"/>
            <rFont val="Tahoma"/>
            <family val="2"/>
          </rPr>
          <t>INT380CT - Theoretical Aspects of Computer Science</t>
        </r>
      </text>
    </comment>
    <comment ref="FP3" authorId="1" shapeId="0" xr:uid="{00000000-0006-0000-0300-000037000000}">
      <text>
        <r>
          <rPr>
            <sz val="9"/>
            <color indexed="81"/>
            <rFont val="Tahoma"/>
            <family val="2"/>
          </rPr>
          <t>INT340CT - Software Quality and Process Management</t>
        </r>
      </text>
    </comment>
    <comment ref="FQ3" authorId="1" shapeId="0" xr:uid="{00000000-0006-0000-0300-000038000000}">
      <text>
        <r>
          <rPr>
            <sz val="9"/>
            <color indexed="81"/>
            <rFont val="Tahoma"/>
            <family val="2"/>
          </rPr>
          <t>INTA301SAM - Events Project Management</t>
        </r>
      </text>
    </comment>
    <comment ref="FR3" authorId="1" shapeId="0" xr:uid="{00000000-0006-0000-0300-000039000000}">
      <text>
        <r>
          <rPr>
            <sz val="9"/>
            <color indexed="81"/>
            <rFont val="Tahoma"/>
            <family val="2"/>
          </rPr>
          <t>INTA305IAE - Hi-Tech Entrepreneurship</t>
        </r>
      </text>
    </comment>
    <comment ref="FS3" authorId="1" shapeId="0" xr:uid="{00000000-0006-0000-0300-00003A000000}">
      <text>
        <r>
          <rPr>
            <sz val="9"/>
            <color indexed="81"/>
            <rFont val="Tahoma"/>
            <family val="2"/>
          </rPr>
          <t>INT303C-1 - Individual Project (Part 1)</t>
        </r>
      </text>
    </comment>
    <comment ref="FT3" authorId="1" shapeId="0" xr:uid="{00000000-0006-0000-0300-00003B000000}">
      <text>
        <r>
          <rPr>
            <sz val="9"/>
            <color indexed="81"/>
            <rFont val="Tahoma"/>
            <family val="2"/>
          </rPr>
          <t>INT303COM - Individual Project</t>
        </r>
      </text>
    </comment>
    <comment ref="FU3" authorId="1" shapeId="0" xr:uid="{00000000-0006-0000-0300-00003C000000}">
      <text>
        <r>
          <rPr>
            <sz val="9"/>
            <color indexed="81"/>
            <rFont val="Tahoma"/>
            <family val="2"/>
          </rPr>
          <t>INT302CEM - Agile Development</t>
        </r>
      </text>
    </comment>
    <comment ref="FV3" authorId="1" shapeId="0" xr:uid="{00000000-0006-0000-0300-00003D000000}">
      <text>
        <r>
          <rPr>
            <sz val="9"/>
            <color indexed="81"/>
            <rFont val="Tahoma"/>
            <family val="2"/>
          </rPr>
          <t>INT304CEM - Web API Development</t>
        </r>
      </text>
    </comment>
    <comment ref="FW3" authorId="1" shapeId="0" xr:uid="{00000000-0006-0000-0300-00003E000000}">
      <text>
        <r>
          <rPr>
            <sz val="9"/>
            <color indexed="81"/>
            <rFont val="Tahoma"/>
            <family val="2"/>
          </rPr>
          <t>INT370CT - Concurrent and Real-time Systems Design</t>
        </r>
      </text>
    </comment>
    <comment ref="FX3" authorId="1" shapeId="0" xr:uid="{00000000-0006-0000-0300-00003F000000}">
      <text>
        <r>
          <rPr>
            <sz val="9"/>
            <color indexed="81"/>
            <rFont val="Tahoma"/>
            <family val="2"/>
          </rPr>
          <t>INT300CEM - Android Application Development</t>
        </r>
      </text>
    </comment>
    <comment ref="FY3" authorId="1" shapeId="0" xr:uid="{00000000-0006-0000-0300-000040000000}">
      <text>
        <r>
          <rPr>
            <sz val="9"/>
            <color indexed="81"/>
            <rFont val="Tahoma"/>
            <family val="2"/>
          </rPr>
          <t>INT389COM - Open Source Development</t>
        </r>
      </text>
    </comment>
    <comment ref="FZ3" authorId="1" shapeId="0" xr:uid="{00000000-0006-0000-0300-000041000000}">
      <text>
        <r>
          <rPr>
            <sz val="9"/>
            <color indexed="81"/>
            <rFont val="Tahoma"/>
            <family val="2"/>
          </rPr>
          <t>INT310CT - Intelligent Agents</t>
        </r>
      </text>
    </comment>
    <comment ref="GB3" authorId="0" shapeId="0" xr:uid="{00000000-0006-0000-0300-000042000000}">
      <text>
        <r>
          <rPr>
            <sz val="9"/>
            <color indexed="81"/>
            <rFont val="Tahoma"/>
            <family val="2"/>
          </rPr>
          <t>MPU3123 - Tamadun Islam ..._x000D_
MPU3173 - Malaysian Studies 3</t>
        </r>
      </text>
    </comment>
    <comment ref="GC3" authorId="0" shapeId="0" xr:uid="{00000000-0006-0000-0300-000043000000}">
      <text>
        <r>
          <rPr>
            <sz val="9"/>
            <color indexed="81"/>
            <rFont val="Tahoma"/>
            <family val="2"/>
          </rPr>
          <t xml:space="preserve">MPU3113 - Hubungan Etnik_x000D_
MPU3143 - B M Komunicasi 2 </t>
        </r>
      </text>
    </comment>
    <comment ref="GD3" authorId="0" shapeId="0" xr:uid="{00000000-0006-0000-0300-000044000000}">
      <text>
        <r>
          <rPr>
            <sz val="9"/>
            <color indexed="81"/>
            <rFont val="Tahoma"/>
            <family val="2"/>
          </rPr>
          <t>MPU3253 - Design Thinking_x000D_
MPU3213 - Bahasa Kebangsaan A</t>
        </r>
      </text>
    </comment>
    <comment ref="GE3" authorId="0" shapeId="0" xr:uid="{00000000-0006-0000-0300-000045000000}">
      <text>
        <r>
          <rPr>
            <sz val="9"/>
            <color indexed="81"/>
            <rFont val="Tahoma"/>
            <family val="2"/>
          </rPr>
          <t>MPU3343 - Corporate Social Responsibility</t>
        </r>
      </text>
    </comment>
    <comment ref="GF3" authorId="0" shapeId="0" xr:uid="{00000000-0006-0000-0300-000046000000}">
      <text>
        <r>
          <rPr>
            <sz val="9"/>
            <color indexed="81"/>
            <rFont val="Tahoma"/>
            <family val="2"/>
          </rPr>
          <t>MPU3442 - Community Service</t>
        </r>
      </text>
    </comment>
    <comment ref="GG3" authorId="1" shapeId="0" xr:uid="{00000000-0006-0000-0300-000047000000}">
      <text>
        <r>
          <rPr>
            <sz val="9"/>
            <color indexed="81"/>
            <rFont val="Tahoma"/>
            <family val="2"/>
          </rPr>
          <t>INT104KM - Enterprise Information Systems</t>
        </r>
      </text>
    </comment>
    <comment ref="GH3" authorId="1" shapeId="0" xr:uid="{00000000-0006-0000-0300-000048000000}">
      <text>
        <r>
          <rPr>
            <sz val="9"/>
            <color indexed="81"/>
            <rFont val="Tahoma"/>
            <family val="2"/>
          </rPr>
          <t>INT120CT - Computer Architecture and Networks</t>
        </r>
      </text>
    </comment>
    <comment ref="GI3" authorId="1" shapeId="0" xr:uid="{00000000-0006-0000-0300-000049000000}">
      <text>
        <r>
          <rPr>
            <sz val="9"/>
            <color indexed="81"/>
            <rFont val="Tahoma"/>
            <family val="2"/>
          </rPr>
          <t>INT124MS - Logic and Sets</t>
        </r>
      </text>
    </comment>
    <comment ref="GJ3" authorId="1" shapeId="0" xr:uid="{00000000-0006-0000-0300-00004A000000}">
      <text>
        <r>
          <rPr>
            <sz val="9"/>
            <color indexed="81"/>
            <rFont val="Tahoma"/>
            <family val="2"/>
          </rPr>
          <t>INT121COM - Introduction to Computing</t>
        </r>
      </text>
    </comment>
    <comment ref="GK3" authorId="1" shapeId="0" xr:uid="{00000000-0006-0000-0300-00004B000000}">
      <text>
        <r>
          <rPr>
            <sz val="9"/>
            <color indexed="81"/>
            <rFont val="Tahoma"/>
            <family val="2"/>
          </rPr>
          <t>INT122COM - Introduction to Algorithms</t>
        </r>
      </text>
    </comment>
    <comment ref="GL3" authorId="1" shapeId="0" xr:uid="{00000000-0006-0000-0300-00004C000000}">
      <text>
        <r>
          <rPr>
            <sz val="9"/>
            <color indexed="81"/>
            <rFont val="Tahoma"/>
            <family val="2"/>
          </rPr>
          <t>INT106CR - Designing for Usability 1</t>
        </r>
      </text>
    </comment>
    <comment ref="GM3" authorId="1" shapeId="0" xr:uid="{00000000-0006-0000-0300-00004D000000}">
      <text>
        <r>
          <rPr>
            <sz val="9"/>
            <color indexed="81"/>
            <rFont val="Tahoma"/>
            <family val="2"/>
          </rPr>
          <t>INTA101SGI - Smart Phone Apps: From Concept to Design and Market</t>
        </r>
      </text>
    </comment>
    <comment ref="GN3" authorId="1" shapeId="0" xr:uid="{00000000-0006-0000-0300-00004E000000}">
      <text>
        <r>
          <rPr>
            <sz val="9"/>
            <color indexed="81"/>
            <rFont val="Tahoma"/>
            <family val="2"/>
          </rPr>
          <t>INT207SE - Operating Systems, Security and Network</t>
        </r>
      </text>
    </comment>
    <comment ref="GO3" authorId="1" shapeId="0" xr:uid="{00000000-0006-0000-0300-00004F000000}">
      <text>
        <r>
          <rPr>
            <sz val="9"/>
            <color indexed="81"/>
            <rFont val="Tahoma"/>
            <family val="2"/>
          </rPr>
          <t>INT220CT - Data Information Retrieval</t>
        </r>
      </text>
    </comment>
    <comment ref="GP3" authorId="1" shapeId="0" xr:uid="{00000000-0006-0000-0300-000050000000}">
      <text>
        <r>
          <rPr>
            <sz val="9"/>
            <color indexed="81"/>
            <rFont val="Tahoma"/>
            <family val="2"/>
          </rPr>
          <t>INT210CT - Programming, Algorithms and Data Structures</t>
        </r>
      </text>
    </comment>
    <comment ref="GQ3" authorId="1" shapeId="0" xr:uid="{00000000-0006-0000-0300-000051000000}">
      <text>
        <r>
          <rPr>
            <sz val="9"/>
            <color indexed="81"/>
            <rFont val="Tahoma"/>
            <family val="2"/>
          </rPr>
          <t>INT260CT - Software Engineering</t>
        </r>
      </text>
    </comment>
    <comment ref="GR3" authorId="1" shapeId="0" xr:uid="{00000000-0006-0000-0300-000052000000}">
      <text>
        <r>
          <rPr>
            <sz val="9"/>
            <color indexed="81"/>
            <rFont val="Tahoma"/>
            <family val="2"/>
          </rPr>
          <t>INT290COM - Technology and its Social, Legal and Ethical Context</t>
        </r>
      </text>
    </comment>
    <comment ref="GS3" authorId="1" shapeId="0" xr:uid="{00000000-0006-0000-0300-000053000000}">
      <text>
        <r>
          <rPr>
            <sz val="9"/>
            <color indexed="81"/>
            <rFont val="Tahoma"/>
            <family val="2"/>
          </rPr>
          <t>INT206CDE - Real World Project</t>
        </r>
      </text>
    </comment>
    <comment ref="GT3" authorId="1" shapeId="0" xr:uid="{00000000-0006-0000-0300-000054000000}">
      <text>
        <r>
          <rPr>
            <sz val="9"/>
            <color indexed="81"/>
            <rFont val="Tahoma"/>
            <family val="2"/>
          </rPr>
          <t>INTA202SGI - Android Development Skills</t>
        </r>
      </text>
    </comment>
    <comment ref="GU3" authorId="1" shapeId="0" xr:uid="{00000000-0006-0000-0300-000055000000}">
      <text>
        <r>
          <rPr>
            <sz val="9"/>
            <color indexed="81"/>
            <rFont val="Tahoma"/>
            <family val="2"/>
          </rPr>
          <t>INT250EC - Internship</t>
        </r>
      </text>
    </comment>
    <comment ref="GV3" authorId="1" shapeId="0" xr:uid="{00000000-0006-0000-0300-000056000000}">
      <text>
        <r>
          <rPr>
            <sz val="9"/>
            <color indexed="81"/>
            <rFont val="Tahoma"/>
            <family val="2"/>
          </rPr>
          <t>INT380CT - Theoretical Aspects of Computer Science</t>
        </r>
      </text>
    </comment>
    <comment ref="GW3" authorId="1" shapeId="0" xr:uid="{00000000-0006-0000-0300-000057000000}">
      <text>
        <r>
          <rPr>
            <sz val="9"/>
            <color indexed="81"/>
            <rFont val="Tahoma"/>
            <family val="2"/>
          </rPr>
          <t>INT340CT - Software Quality and Process Management</t>
        </r>
      </text>
    </comment>
    <comment ref="GX3" authorId="1" shapeId="0" xr:uid="{00000000-0006-0000-0300-000058000000}">
      <text>
        <r>
          <rPr>
            <sz val="9"/>
            <color indexed="81"/>
            <rFont val="Tahoma"/>
            <family val="2"/>
          </rPr>
          <t>INTA301SAM - Events Project Management</t>
        </r>
      </text>
    </comment>
    <comment ref="GY3" authorId="1" shapeId="0" xr:uid="{00000000-0006-0000-0300-000059000000}">
      <text>
        <r>
          <rPr>
            <sz val="9"/>
            <color indexed="81"/>
            <rFont val="Tahoma"/>
            <family val="2"/>
          </rPr>
          <t>INTA305IAE - Hi-Tech Entrepreneurship</t>
        </r>
      </text>
    </comment>
    <comment ref="GZ3" authorId="1" shapeId="0" xr:uid="{00000000-0006-0000-0300-00005A000000}">
      <text>
        <r>
          <rPr>
            <sz val="9"/>
            <color indexed="81"/>
            <rFont val="Tahoma"/>
            <family val="2"/>
          </rPr>
          <t>INT303C-1 - Individual Project (Part 1)</t>
        </r>
      </text>
    </comment>
    <comment ref="HA3" authorId="1" shapeId="0" xr:uid="{00000000-0006-0000-0300-00005B000000}">
      <text>
        <r>
          <rPr>
            <sz val="9"/>
            <color indexed="81"/>
            <rFont val="Tahoma"/>
            <family val="2"/>
          </rPr>
          <t>INT303COM - Individual Project</t>
        </r>
      </text>
    </comment>
    <comment ref="HB3" authorId="1" shapeId="0" xr:uid="{00000000-0006-0000-0300-00005C000000}">
      <text>
        <r>
          <rPr>
            <sz val="9"/>
            <color indexed="81"/>
            <rFont val="Tahoma"/>
            <family val="2"/>
          </rPr>
          <t>INT302CEM - Agile Development</t>
        </r>
      </text>
    </comment>
    <comment ref="HC3" authorId="1" shapeId="0" xr:uid="{00000000-0006-0000-0300-00005D000000}">
      <text>
        <r>
          <rPr>
            <sz val="9"/>
            <color indexed="81"/>
            <rFont val="Tahoma"/>
            <family val="2"/>
          </rPr>
          <t>INT304CEM - Web API Development</t>
        </r>
      </text>
    </comment>
    <comment ref="HD3" authorId="1" shapeId="0" xr:uid="{00000000-0006-0000-0300-00005E000000}">
      <text>
        <r>
          <rPr>
            <sz val="9"/>
            <color indexed="81"/>
            <rFont val="Tahoma"/>
            <family val="2"/>
          </rPr>
          <t>INT370CT - Concurrent and Real-time Systems Design</t>
        </r>
      </text>
    </comment>
    <comment ref="HE3" authorId="1" shapeId="0" xr:uid="{00000000-0006-0000-0300-00005F000000}">
      <text>
        <r>
          <rPr>
            <sz val="9"/>
            <color indexed="81"/>
            <rFont val="Tahoma"/>
            <family val="2"/>
          </rPr>
          <t>INT300CEM - Android Application Development</t>
        </r>
      </text>
    </comment>
    <comment ref="HF3" authorId="1" shapeId="0" xr:uid="{00000000-0006-0000-0300-000060000000}">
      <text>
        <r>
          <rPr>
            <sz val="9"/>
            <color indexed="81"/>
            <rFont val="Tahoma"/>
            <family val="2"/>
          </rPr>
          <t>INT389COM - Open Source Development</t>
        </r>
      </text>
    </comment>
    <comment ref="HG3" authorId="1" shapeId="0" xr:uid="{00000000-0006-0000-0300-000061000000}">
      <text>
        <r>
          <rPr>
            <sz val="9"/>
            <color indexed="81"/>
            <rFont val="Tahoma"/>
            <family val="2"/>
          </rPr>
          <t>INT310CT - Intelligent Agents</t>
        </r>
      </text>
    </comment>
    <comment ref="HJ3" authorId="0" shapeId="0" xr:uid="{00000000-0006-0000-0300-000062000000}">
      <text>
        <r>
          <rPr>
            <sz val="9"/>
            <color indexed="81"/>
            <rFont val="Tahoma"/>
            <family val="2"/>
          </rPr>
          <t>MPU3123 - Tamadun Islam ..._x000D_
MPU3173 - Malaysian Studies 3</t>
        </r>
      </text>
    </comment>
    <comment ref="HK3" authorId="0" shapeId="0" xr:uid="{00000000-0006-0000-0300-000063000000}">
      <text>
        <r>
          <rPr>
            <sz val="9"/>
            <color indexed="81"/>
            <rFont val="Tahoma"/>
            <family val="2"/>
          </rPr>
          <t xml:space="preserve">MPU3113 - Hubungan Etnik_x000D_
MPU3143 - B M Komunicasi 2 </t>
        </r>
      </text>
    </comment>
    <comment ref="HL3" authorId="0" shapeId="0" xr:uid="{00000000-0006-0000-0300-000064000000}">
      <text>
        <r>
          <rPr>
            <sz val="9"/>
            <color indexed="81"/>
            <rFont val="Tahoma"/>
            <family val="2"/>
          </rPr>
          <t>MPU3253 - Design Thinking_x000D_
MPU3213 - Bahasa Kebangsaan A</t>
        </r>
      </text>
    </comment>
    <comment ref="HM3" authorId="0" shapeId="0" xr:uid="{00000000-0006-0000-0300-000065000000}">
      <text>
        <r>
          <rPr>
            <sz val="9"/>
            <color indexed="81"/>
            <rFont val="Tahoma"/>
            <family val="2"/>
          </rPr>
          <t>MPU3343 - Corporate Social Responsibility</t>
        </r>
      </text>
    </comment>
    <comment ref="HN3" authorId="0" shapeId="0" xr:uid="{00000000-0006-0000-0300-000066000000}">
      <text>
        <r>
          <rPr>
            <sz val="9"/>
            <color indexed="81"/>
            <rFont val="Tahoma"/>
            <family val="2"/>
          </rPr>
          <t>MPU3442 - Community Service</t>
        </r>
      </text>
    </comment>
    <comment ref="HO3" authorId="1" shapeId="0" xr:uid="{00000000-0006-0000-0300-000067000000}">
      <text>
        <r>
          <rPr>
            <sz val="9"/>
            <color indexed="81"/>
            <rFont val="Tahoma"/>
            <family val="2"/>
          </rPr>
          <t>INT104KM - Enterprise Information Systems</t>
        </r>
      </text>
    </comment>
    <comment ref="HP3" authorId="1" shapeId="0" xr:uid="{00000000-0006-0000-0300-000068000000}">
      <text>
        <r>
          <rPr>
            <sz val="9"/>
            <color indexed="81"/>
            <rFont val="Tahoma"/>
            <family val="2"/>
          </rPr>
          <t>INT120CT - Computer Architecture and Networks</t>
        </r>
      </text>
    </comment>
    <comment ref="HQ3" authorId="1" shapeId="0" xr:uid="{00000000-0006-0000-0300-000069000000}">
      <text>
        <r>
          <rPr>
            <sz val="9"/>
            <color indexed="81"/>
            <rFont val="Tahoma"/>
            <family val="2"/>
          </rPr>
          <t>INT124MS - Logic and Sets</t>
        </r>
      </text>
    </comment>
    <comment ref="HR3" authorId="1" shapeId="0" xr:uid="{00000000-0006-0000-0300-00006A000000}">
      <text>
        <r>
          <rPr>
            <sz val="9"/>
            <color indexed="81"/>
            <rFont val="Tahoma"/>
            <family val="2"/>
          </rPr>
          <t>INT121COM - Introduction to Computing</t>
        </r>
      </text>
    </comment>
    <comment ref="HS3" authorId="1" shapeId="0" xr:uid="{00000000-0006-0000-0300-00006B000000}">
      <text>
        <r>
          <rPr>
            <sz val="9"/>
            <color indexed="81"/>
            <rFont val="Tahoma"/>
            <family val="2"/>
          </rPr>
          <t>INT122COM - Introduction to Algorithms</t>
        </r>
      </text>
    </comment>
    <comment ref="HT3" authorId="1" shapeId="0" xr:uid="{00000000-0006-0000-0300-00006C000000}">
      <text>
        <r>
          <rPr>
            <sz val="9"/>
            <color indexed="81"/>
            <rFont val="Tahoma"/>
            <family val="2"/>
          </rPr>
          <t>INT106CR - Designing for Usability 1</t>
        </r>
      </text>
    </comment>
    <comment ref="HU3" authorId="1" shapeId="0" xr:uid="{00000000-0006-0000-0300-00006D000000}">
      <text>
        <r>
          <rPr>
            <sz val="9"/>
            <color indexed="81"/>
            <rFont val="Tahoma"/>
            <family val="2"/>
          </rPr>
          <t>INTA101SGI - Smart Phone Apps: From Concept to Design and Market</t>
        </r>
      </text>
    </comment>
    <comment ref="HV3" authorId="1" shapeId="0" xr:uid="{00000000-0006-0000-0300-00006E000000}">
      <text>
        <r>
          <rPr>
            <sz val="9"/>
            <color indexed="81"/>
            <rFont val="Tahoma"/>
            <family val="2"/>
          </rPr>
          <t>INT207SE - Operating Systems, Security and Network</t>
        </r>
      </text>
    </comment>
    <comment ref="HW3" authorId="1" shapeId="0" xr:uid="{00000000-0006-0000-0300-00006F000000}">
      <text>
        <r>
          <rPr>
            <sz val="9"/>
            <color indexed="81"/>
            <rFont val="Tahoma"/>
            <family val="2"/>
          </rPr>
          <t>INT220CT - Data Information Retrieval</t>
        </r>
      </text>
    </comment>
    <comment ref="HX3" authorId="1" shapeId="0" xr:uid="{00000000-0006-0000-0300-000070000000}">
      <text>
        <r>
          <rPr>
            <sz val="9"/>
            <color indexed="81"/>
            <rFont val="Tahoma"/>
            <family val="2"/>
          </rPr>
          <t>INT210CT - Programming, Algorithms and Data Structures</t>
        </r>
      </text>
    </comment>
    <comment ref="HY3" authorId="1" shapeId="0" xr:uid="{00000000-0006-0000-0300-000071000000}">
      <text>
        <r>
          <rPr>
            <sz val="9"/>
            <color indexed="81"/>
            <rFont val="Tahoma"/>
            <family val="2"/>
          </rPr>
          <t>INT260CT - Software Engineering</t>
        </r>
      </text>
    </comment>
    <comment ref="HZ3" authorId="1" shapeId="0" xr:uid="{00000000-0006-0000-0300-000072000000}">
      <text>
        <r>
          <rPr>
            <sz val="9"/>
            <color indexed="81"/>
            <rFont val="Tahoma"/>
            <family val="2"/>
          </rPr>
          <t>INT290COM - Technology and its Social, Legal and Ethical Context</t>
        </r>
      </text>
    </comment>
    <comment ref="IA3" authorId="1" shapeId="0" xr:uid="{00000000-0006-0000-0300-000073000000}">
      <text>
        <r>
          <rPr>
            <sz val="9"/>
            <color indexed="81"/>
            <rFont val="Tahoma"/>
            <family val="2"/>
          </rPr>
          <t>INT206CDE - Real World Project</t>
        </r>
      </text>
    </comment>
    <comment ref="IB3" authorId="1" shapeId="0" xr:uid="{00000000-0006-0000-0300-000074000000}">
      <text>
        <r>
          <rPr>
            <sz val="9"/>
            <color indexed="81"/>
            <rFont val="Tahoma"/>
            <family val="2"/>
          </rPr>
          <t>INTA202SGI - Android Development Skills</t>
        </r>
      </text>
    </comment>
    <comment ref="IC3" authorId="1" shapeId="0" xr:uid="{00000000-0006-0000-0300-000075000000}">
      <text>
        <r>
          <rPr>
            <sz val="9"/>
            <color indexed="81"/>
            <rFont val="Tahoma"/>
            <family val="2"/>
          </rPr>
          <t>INT250EC - Internship</t>
        </r>
      </text>
    </comment>
    <comment ref="ID3" authorId="1" shapeId="0" xr:uid="{00000000-0006-0000-0300-000076000000}">
      <text>
        <r>
          <rPr>
            <sz val="9"/>
            <color indexed="81"/>
            <rFont val="Tahoma"/>
            <family val="2"/>
          </rPr>
          <t>INT380CT - Theoretical Aspects of Computer Science</t>
        </r>
      </text>
    </comment>
    <comment ref="IE3" authorId="1" shapeId="0" xr:uid="{00000000-0006-0000-0300-000077000000}">
      <text>
        <r>
          <rPr>
            <sz val="9"/>
            <color indexed="81"/>
            <rFont val="Tahoma"/>
            <family val="2"/>
          </rPr>
          <t>INT340CT - Software Quality and Process Management</t>
        </r>
      </text>
    </comment>
    <comment ref="IF3" authorId="1" shapeId="0" xr:uid="{00000000-0006-0000-0300-000078000000}">
      <text>
        <r>
          <rPr>
            <sz val="9"/>
            <color indexed="81"/>
            <rFont val="Tahoma"/>
            <family val="2"/>
          </rPr>
          <t>INTA301SAM - Events Project Management</t>
        </r>
      </text>
    </comment>
    <comment ref="IG3" authorId="1" shapeId="0" xr:uid="{00000000-0006-0000-0300-000079000000}">
      <text>
        <r>
          <rPr>
            <sz val="9"/>
            <color indexed="81"/>
            <rFont val="Tahoma"/>
            <family val="2"/>
          </rPr>
          <t>INTA305IAE - Hi-Tech Entrepreneurship</t>
        </r>
      </text>
    </comment>
    <comment ref="IH3" authorId="1" shapeId="0" xr:uid="{00000000-0006-0000-0300-00007A000000}">
      <text>
        <r>
          <rPr>
            <sz val="9"/>
            <color indexed="81"/>
            <rFont val="Tahoma"/>
            <family val="2"/>
          </rPr>
          <t>INT303C-1 - Individual Project (Part 1)</t>
        </r>
      </text>
    </comment>
    <comment ref="II3" authorId="1" shapeId="0" xr:uid="{00000000-0006-0000-0300-00007B000000}">
      <text>
        <r>
          <rPr>
            <sz val="9"/>
            <color indexed="81"/>
            <rFont val="Tahoma"/>
            <family val="2"/>
          </rPr>
          <t>INT303COM - Individual Project</t>
        </r>
      </text>
    </comment>
    <comment ref="IJ3" authorId="1" shapeId="0" xr:uid="{00000000-0006-0000-0300-00007C000000}">
      <text>
        <r>
          <rPr>
            <sz val="9"/>
            <color indexed="81"/>
            <rFont val="Tahoma"/>
            <family val="2"/>
          </rPr>
          <t>INT302CEM - Agile Development</t>
        </r>
      </text>
    </comment>
    <comment ref="IK3" authorId="1" shapeId="0" xr:uid="{00000000-0006-0000-0300-00007D000000}">
      <text>
        <r>
          <rPr>
            <sz val="9"/>
            <color indexed="81"/>
            <rFont val="Tahoma"/>
            <family val="2"/>
          </rPr>
          <t>INT304CEM - Web API Development</t>
        </r>
      </text>
    </comment>
    <comment ref="IL3" authorId="1" shapeId="0" xr:uid="{00000000-0006-0000-0300-00007E000000}">
      <text>
        <r>
          <rPr>
            <sz val="9"/>
            <color indexed="81"/>
            <rFont val="Tahoma"/>
            <family val="2"/>
          </rPr>
          <t>INT370CT - Concurrent and Real-time Systems Design</t>
        </r>
      </text>
    </comment>
    <comment ref="IM3" authorId="1" shapeId="0" xr:uid="{00000000-0006-0000-0300-00007F000000}">
      <text>
        <r>
          <rPr>
            <sz val="9"/>
            <color indexed="81"/>
            <rFont val="Tahoma"/>
            <family val="2"/>
          </rPr>
          <t>INT300CEM - Android Application Development</t>
        </r>
      </text>
    </comment>
    <comment ref="IN3" authorId="1" shapeId="0" xr:uid="{00000000-0006-0000-0300-000080000000}">
      <text>
        <r>
          <rPr>
            <sz val="9"/>
            <color indexed="81"/>
            <rFont val="Tahoma"/>
            <family val="2"/>
          </rPr>
          <t>INT389COM - Open Source Development</t>
        </r>
      </text>
    </comment>
    <comment ref="IO3" authorId="1" shapeId="0" xr:uid="{00000000-0006-0000-0300-000081000000}">
      <text>
        <r>
          <rPr>
            <sz val="9"/>
            <color indexed="81"/>
            <rFont val="Tahoma"/>
            <family val="2"/>
          </rPr>
          <t>INT310CT - Intelligent Agents</t>
        </r>
      </text>
    </comment>
    <comment ref="C6" authorId="2" shapeId="0" xr:uid="{00000000-0006-0000-0300-000082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6" authorId="2" shapeId="0" xr:uid="{00000000-0006-0000-0300-000083000000}">
      <text>
        <r>
          <rPr>
            <sz val="9"/>
            <color indexed="81"/>
            <rFont val="Tahoma"/>
            <family val="2"/>
          </rPr>
          <t>Aug-2020:_x000D_
   CW 68.9, EX 35, MM -58.7</t>
        </r>
      </text>
    </comment>
    <comment ref="BZ6" authorId="2" shapeId="0" xr:uid="{00000000-0006-0000-0300-000084000000}">
      <text>
        <r>
          <rPr>
            <sz val="9"/>
            <color indexed="81"/>
            <rFont val="Tahoma"/>
            <family val="2"/>
          </rPr>
          <t>Aug-2021:_x000D_
   CW -, EX 59.5, MM 29.8</t>
        </r>
      </text>
    </comment>
    <comment ref="CA6" authorId="2" shapeId="0" xr:uid="{00000000-0006-0000-0300-000085000000}">
      <text>
        <r>
          <rPr>
            <sz val="9"/>
            <color indexed="81"/>
            <rFont val="Tahoma"/>
            <family val="2"/>
          </rPr>
          <t>Jan-2022:_x000D_
   CW 51.5, EX 59.5, MM 55.5</t>
        </r>
      </text>
    </comment>
    <comment ref="C7" authorId="2" shapeId="0" xr:uid="{00000000-0006-0000-0300-000086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8" authorId="2" shapeId="0" xr:uid="{00000000-0006-0000-0300-000087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9" authorId="2" shapeId="0" xr:uid="{00000000-0006-0000-0300-000088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0" authorId="2" shapeId="0" xr:uid="{00000000-0006-0000-0300-000089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1" authorId="2" shapeId="0" xr:uid="{00000000-0006-0000-0300-00008A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2" authorId="2" shapeId="0" xr:uid="{00000000-0006-0000-0300-00008B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3" authorId="2" shapeId="0" xr:uid="{00000000-0006-0000-0300-00008C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4" authorId="2" shapeId="0" xr:uid="{00000000-0006-0000-0300-00008D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W14" authorId="2" shapeId="0" xr:uid="{00000000-0006-0000-0300-00008E000000}">
      <text>
        <r>
          <rPr>
            <sz val="9"/>
            <color indexed="81"/>
            <rFont val="Tahoma"/>
            <family val="2"/>
          </rPr>
          <t>Apr-2021:_x000D_
   CW 70.9, EX 70.9, MM 70.9</t>
        </r>
      </text>
    </comment>
    <comment ref="C15" authorId="2" shapeId="0" xr:uid="{00000000-0006-0000-0300-00008F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6" authorId="2" shapeId="0" xr:uid="{00000000-0006-0000-0300-000090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7" authorId="2" shapeId="0" xr:uid="{00000000-0006-0000-0300-000091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8" authorId="2" shapeId="0" xr:uid="{00000000-0006-0000-0300-000092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19" authorId="2" shapeId="0" xr:uid="{00000000-0006-0000-0300-000093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0" authorId="2" shapeId="0" xr:uid="{00000000-0006-0000-0300-000094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1" authorId="2" shapeId="0" xr:uid="{00000000-0006-0000-0300-000095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2" authorId="2" shapeId="0" xr:uid="{00000000-0006-0000-0300-000096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3" authorId="2" shapeId="0" xr:uid="{00000000-0006-0000-0300-000097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4" authorId="2" shapeId="0" xr:uid="{00000000-0006-0000-0300-000098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24" authorId="2" shapeId="0" xr:uid="{00000000-0006-0000-0300-000099000000}">
      <text>
        <r>
          <rPr>
            <sz val="9"/>
            <color indexed="81"/>
            <rFont val="Tahoma"/>
            <family val="2"/>
          </rPr>
          <t>Aug-2020:_x000D_
   CW 74.3, EX 48, MM -66.4</t>
        </r>
      </text>
    </comment>
    <comment ref="C25" authorId="2" shapeId="0" xr:uid="{00000000-0006-0000-0300-00009A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26" authorId="2" shapeId="0" xr:uid="{00000000-0006-0000-0300-00009B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AY26" authorId="2" shapeId="0" xr:uid="{00000000-0006-0000-0300-00009C000000}">
      <text>
        <r>
          <rPr>
            <sz val="9"/>
            <color indexed="81"/>
            <rFont val="Tahoma"/>
            <family val="2"/>
          </rPr>
          <t>Jan-2021:_x000D_
   CW 57.4, EX 28, MM -42.7</t>
        </r>
      </text>
    </comment>
    <comment ref="AZ26" authorId="2" shapeId="0" xr:uid="{00000000-0006-0000-0300-00009D000000}">
      <text>
        <r>
          <rPr>
            <sz val="9"/>
            <color indexed="81"/>
            <rFont val="Tahoma"/>
            <family val="2"/>
          </rPr>
          <t>Jan-2022:_x000D_
   CW 57.4, EX 58, MM 57.7</t>
        </r>
      </text>
    </comment>
    <comment ref="C27" authorId="2" shapeId="0" xr:uid="{00000000-0006-0000-0300-00009E000000}">
      <text>
        <r>
          <rPr>
            <sz val="9"/>
            <color indexed="81"/>
            <rFont val="Tahoma"/>
            <family val="2"/>
          </rPr>
          <t>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Defer January 2021 semester</t>
        </r>
      </text>
    </comment>
    <comment ref="BF27" authorId="2" shapeId="0" xr:uid="{00000000-0006-0000-0300-00009F000000}">
      <text>
        <r>
          <rPr>
            <sz val="9"/>
            <color indexed="81"/>
            <rFont val="Tahoma"/>
            <family val="2"/>
          </rPr>
          <t>Aug-2020:_x000D_
   CW 62, EX 47.5, MM 54.8, Cap at 45</t>
        </r>
      </text>
    </comment>
    <comment ref="BW27" authorId="2" shapeId="0" xr:uid="{00000000-0006-0000-0300-0000A0000000}">
      <text>
        <r>
          <rPr>
            <sz val="9"/>
            <color indexed="81"/>
            <rFont val="Tahoma"/>
            <family val="2"/>
          </rPr>
          <t>Aug-2021:_x000D_
   CW 42.1, EX 35, MM 38.5</t>
        </r>
      </text>
    </comment>
    <comment ref="BX27" authorId="2" shapeId="0" xr:uid="{00000000-0006-0000-0300-0000A1000000}">
      <text>
        <r>
          <rPr>
            <sz val="9"/>
            <color indexed="81"/>
            <rFont val="Tahoma"/>
            <family val="2"/>
          </rPr>
          <t>Jan-2022:_x000D_
   CW 42.1, EX 54, MM 48</t>
        </r>
      </text>
    </comment>
    <comment ref="C28" authorId="2" shapeId="0" xr:uid="{00000000-0006-0000-0300-0000A2000000}">
      <text>
        <r>
          <rPr>
            <sz val="9"/>
            <color indexed="81"/>
            <rFont val="Tahoma"/>
            <family val="2"/>
          </rPr>
          <t xml:space="preserve">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W28" authorId="2" shapeId="0" xr:uid="{00000000-0006-0000-0300-0000A3000000}">
      <text>
        <r>
          <rPr>
            <sz val="9"/>
            <color indexed="81"/>
            <rFont val="Tahoma"/>
            <family val="2"/>
          </rPr>
          <t>Aug-2021:_x000D_
   CW 50.2, EX 18.5, MM 34.3</t>
        </r>
      </text>
    </comment>
    <comment ref="BX28" authorId="2" shapeId="0" xr:uid="{00000000-0006-0000-0300-0000A4000000}">
      <text>
        <r>
          <rPr>
            <sz val="9"/>
            <color indexed="81"/>
            <rFont val="Tahoma"/>
            <family val="2"/>
          </rPr>
          <t>Jan-2022:_x000D_
   CW 50.2, EX 73, MM 61.6</t>
        </r>
      </text>
    </comment>
    <comment ref="CF28" authorId="2" shapeId="0" xr:uid="{00000000-0006-0000-0300-0000A5000000}">
      <text>
        <r>
          <rPr>
            <sz val="9"/>
            <color indexed="81"/>
            <rFont val="Tahoma"/>
            <family val="2"/>
          </rPr>
          <t>Apr-2021:_x000D_
   CW 28, EX 28, MM 28</t>
        </r>
      </text>
    </comment>
    <comment ref="CG28" authorId="2" shapeId="0" xr:uid="{00000000-0006-0000-0300-0000A6000000}">
      <text>
        <r>
          <rPr>
            <sz val="9"/>
            <color indexed="81"/>
            <rFont val="Tahoma"/>
            <family val="2"/>
          </rPr>
          <t>Aug-2021:_x000D_
   CW 50, EX 50, MM 50, Cap at 40</t>
        </r>
      </text>
    </comment>
    <comment ref="C29" authorId="2" shapeId="0" xr:uid="{00000000-0006-0000-0300-0000A7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3/24/2021: Sent e-mail to select elective module._x000D_
3/24/2021: Sent e-mail to select elective module._x000D_
1/7/2021: Sent e-mail to register module for Jan-2021_x000D_
</t>
        </r>
      </text>
    </comment>
    <comment ref="C30" authorId="2" shapeId="0" xr:uid="{00000000-0006-0000-0300-0000A8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30" authorId="2" shapeId="0" xr:uid="{00000000-0006-0000-0300-0000A9000000}">
      <text>
        <r>
          <rPr>
            <sz val="9"/>
            <color indexed="81"/>
            <rFont val="Tahoma"/>
            <family val="2"/>
          </rPr>
          <t>Aug-2020:_x000D_
   CW 65, EX 56.5, MM 60.8, Cap at 47</t>
        </r>
      </text>
    </comment>
    <comment ref="C31" authorId="2" shapeId="0" xr:uid="{00000000-0006-0000-0300-0000AA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2" authorId="2" shapeId="0" xr:uid="{00000000-0006-0000-0300-0000AB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R32" authorId="2" shapeId="0" xr:uid="{00000000-0006-0000-0300-0000AC000000}">
      <text>
        <r>
          <rPr>
            <sz val="9"/>
            <color indexed="81"/>
            <rFont val="Tahoma"/>
            <family val="2"/>
          </rPr>
          <t>Apr-2021:_x000D_
   CW 73.6, EX -, MM -51.5</t>
        </r>
      </text>
    </comment>
    <comment ref="Z32" authorId="2" shapeId="0" xr:uid="{00000000-0006-0000-0300-0000AD000000}">
      <text>
        <r>
          <rPr>
            <sz val="9"/>
            <color indexed="81"/>
            <rFont val="Tahoma"/>
            <family val="2"/>
          </rPr>
          <t>Apr-2021:_x000D_
   CW 75.9, EX -, MM -53.1</t>
        </r>
      </text>
    </comment>
    <comment ref="C33" authorId="2" shapeId="0" xr:uid="{00000000-0006-0000-0300-0000AE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F33" authorId="2" shapeId="0" xr:uid="{00000000-0006-0000-0300-0000AF000000}">
      <text>
        <r>
          <rPr>
            <sz val="9"/>
            <color indexed="81"/>
            <rFont val="Tahoma"/>
            <family val="2"/>
          </rPr>
          <t>Apr-2021:_x000D_
   CW 30, EX 30, MM 30</t>
        </r>
      </text>
    </comment>
    <comment ref="CG33" authorId="2" shapeId="0" xr:uid="{00000000-0006-0000-0300-0000B0000000}">
      <text>
        <r>
          <rPr>
            <sz val="9"/>
            <color indexed="81"/>
            <rFont val="Tahoma"/>
            <family val="2"/>
          </rPr>
          <t>Aug-2021:_x000D_
   CW 43, EX 43, MM 43, Cap at 40</t>
        </r>
      </text>
    </comment>
    <comment ref="C34" authorId="2" shapeId="0" xr:uid="{00000000-0006-0000-0300-0000B1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34" authorId="2" shapeId="0" xr:uid="{00000000-0006-0000-0300-0000B2000000}">
      <text>
        <r>
          <rPr>
            <sz val="9"/>
            <color indexed="81"/>
            <rFont val="Tahoma"/>
            <family val="2"/>
          </rPr>
          <t>Aug-2020:_x000D_
   CW 66.3, EX 45, MM -59.9</t>
        </r>
      </text>
    </comment>
    <comment ref="C35" authorId="2" shapeId="0" xr:uid="{00000000-0006-0000-0300-0000B3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6" authorId="2" shapeId="0" xr:uid="{00000000-0006-0000-0300-0000B4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7" authorId="2" shapeId="0" xr:uid="{00000000-0006-0000-0300-0000B5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38" authorId="2" shapeId="0" xr:uid="{00000000-0006-0000-0300-0000B6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38" authorId="2" shapeId="0" xr:uid="{00000000-0006-0000-0300-0000B7000000}">
      <text>
        <r>
          <rPr>
            <sz val="9"/>
            <color indexed="81"/>
            <rFont val="Tahoma"/>
            <family val="2"/>
          </rPr>
          <t>Aug-2020:_x000D_
   CW 43, EX 42, MM 42.5, Cap at 40</t>
        </r>
      </text>
    </comment>
    <comment ref="C39" authorId="2" shapeId="0" xr:uid="{00000000-0006-0000-0300-0000B8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40" authorId="2" shapeId="0" xr:uid="{00000000-0006-0000-0300-0000B9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40" authorId="2" shapeId="0" xr:uid="{00000000-0006-0000-0300-0000BA000000}">
      <text>
        <r>
          <rPr>
            <sz val="9"/>
            <color indexed="81"/>
            <rFont val="Tahoma"/>
            <family val="2"/>
          </rPr>
          <t>Aug-2020:_x000D_
   CW 65, EX 35, MM -56</t>
        </r>
      </text>
    </comment>
    <comment ref="C41" authorId="2" shapeId="0" xr:uid="{00000000-0006-0000-0300-0000BB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41" authorId="2" shapeId="0" xr:uid="{00000000-0006-0000-0300-0000BC000000}">
      <text>
        <r>
          <rPr>
            <sz val="9"/>
            <color indexed="81"/>
            <rFont val="Tahoma"/>
            <family val="2"/>
          </rPr>
          <t>Aug-2020:_x000D_
   CW 60.7, EX 38, MM -53.9</t>
        </r>
      </text>
    </comment>
    <comment ref="CF41" authorId="2" shapeId="0" xr:uid="{00000000-0006-0000-0300-0000BD000000}">
      <text>
        <r>
          <rPr>
            <sz val="9"/>
            <color indexed="81"/>
            <rFont val="Tahoma"/>
            <family val="2"/>
          </rPr>
          <t>Apr-2021:_x000D_
   CW 30, EX 30, MM 30</t>
        </r>
      </text>
    </comment>
    <comment ref="CG41" authorId="2" shapeId="0" xr:uid="{00000000-0006-0000-0300-0000BE000000}">
      <text>
        <r>
          <rPr>
            <sz val="9"/>
            <color indexed="81"/>
            <rFont val="Tahoma"/>
            <family val="2"/>
          </rPr>
          <t>Aug-2021:_x000D_
   CW 45, EX 45, MM 45, Cap at 40</t>
        </r>
      </text>
    </comment>
    <comment ref="C42" authorId="2" shapeId="0" xr:uid="{00000000-0006-0000-0300-0000BF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43" authorId="2" shapeId="0" xr:uid="{00000000-0006-0000-0300-0000C0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N43" authorId="2" shapeId="0" xr:uid="{00000000-0006-0000-0300-0000C1000000}">
      <text>
        <r>
          <rPr>
            <sz val="9"/>
            <color indexed="81"/>
            <rFont val="Tahoma"/>
            <family val="2"/>
          </rPr>
          <t>Aug-2020:_x000D_
   CW 67.1, EX 32, MM -56.6</t>
        </r>
      </text>
    </comment>
    <comment ref="V43" authorId="2" shapeId="0" xr:uid="{00000000-0006-0000-0300-0000C2000000}">
      <text>
        <r>
          <rPr>
            <sz val="9"/>
            <color indexed="81"/>
            <rFont val="Tahoma"/>
            <family val="2"/>
          </rPr>
          <t>Aug-2020:_x000D_
   CW 39.4, EX 39.4, MM 39.4</t>
        </r>
      </text>
    </comment>
    <comment ref="W43" authorId="2" shapeId="0" xr:uid="{00000000-0006-0000-0300-0000C3000000}">
      <text>
        <r>
          <rPr>
            <sz val="9"/>
            <color indexed="81"/>
            <rFont val="Tahoma"/>
            <family val="2"/>
          </rPr>
          <t>Aug-2021:_x000D_
   CW 64.4, EX 64.4, MM 64.4</t>
        </r>
      </text>
    </comment>
    <comment ref="CF43" authorId="2" shapeId="0" xr:uid="{00000000-0006-0000-0300-0000C4000000}">
      <text>
        <r>
          <rPr>
            <sz val="9"/>
            <color indexed="81"/>
            <rFont val="Tahoma"/>
            <family val="2"/>
          </rPr>
          <t>Apr-2021:_x000D_
   CW 30, EX 30, MM 30</t>
        </r>
      </text>
    </comment>
    <comment ref="CG43" authorId="2" shapeId="0" xr:uid="{00000000-0006-0000-0300-0000C5000000}">
      <text>
        <r>
          <rPr>
            <sz val="9"/>
            <color indexed="81"/>
            <rFont val="Tahoma"/>
            <family val="2"/>
          </rPr>
          <t>Aug-2021:_x000D_
   CW 46, EX 46, MM 46, Cap at 40</t>
        </r>
      </text>
    </comment>
    <comment ref="C44" authorId="2" shapeId="0" xr:uid="{00000000-0006-0000-0300-0000C6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C45" authorId="2" shapeId="0" xr:uid="{00000000-0006-0000-0300-0000C7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BW45" authorId="2" shapeId="0" xr:uid="{00000000-0006-0000-0300-0000C8000000}">
      <text>
        <r>
          <rPr>
            <sz val="9"/>
            <color indexed="81"/>
            <rFont val="Tahoma"/>
            <family val="2"/>
          </rPr>
          <t>Aug-2020:_x000D_
   CW 24.5, EX 14.5, MM 19.5</t>
        </r>
      </text>
    </comment>
    <comment ref="BX45" authorId="2" shapeId="0" xr:uid="{00000000-0006-0000-0300-0000C9000000}">
      <text>
        <r>
          <rPr>
            <sz val="9"/>
            <color indexed="81"/>
            <rFont val="Tahoma"/>
            <family val="2"/>
          </rPr>
          <t>Apr-2021:_x000D_
   CW 10, EX 22, MM 16</t>
        </r>
      </text>
    </comment>
    <comment ref="BY45" authorId="2" shapeId="0" xr:uid="{00000000-0006-0000-0300-0000CA000000}">
      <text>
        <r>
          <rPr>
            <sz val="9"/>
            <color indexed="81"/>
            <rFont val="Tahoma"/>
            <family val="2"/>
          </rPr>
          <t>Aug-2021:_x000D_
   CW 42, EX 39, MM 40.5, Cap at 40</t>
        </r>
      </text>
    </comment>
    <comment ref="CL45" authorId="2" shapeId="0" xr:uid="{00000000-0006-0000-0300-0000CB000000}">
      <text>
        <r>
          <rPr>
            <sz val="9"/>
            <color indexed="81"/>
            <rFont val="Tahoma"/>
            <family val="2"/>
          </rPr>
          <t>Aug-2020:_x000D_
   CW 29.9, EX 29.9, MM 29.9</t>
        </r>
      </text>
    </comment>
    <comment ref="CM45" authorId="2" shapeId="0" xr:uid="{00000000-0006-0000-0300-0000CC000000}">
      <text>
        <r>
          <rPr>
            <sz val="9"/>
            <color indexed="81"/>
            <rFont val="Tahoma"/>
            <family val="2"/>
          </rPr>
          <t>Apr-2021:_x000D_
   CW 49.2, EX 49.2, MM 49.2</t>
        </r>
      </text>
    </comment>
    <comment ref="C46" authorId="2" shapeId="0" xr:uid="{00000000-0006-0000-0300-0000CD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CL46" authorId="2" shapeId="0" xr:uid="{00000000-0006-0000-0300-0000CE000000}">
      <text>
        <r>
          <rPr>
            <sz val="9"/>
            <color indexed="81"/>
            <rFont val="Tahoma"/>
            <family val="2"/>
          </rPr>
          <t>Aug-2020:_x000D_
   CW -, EX -, MM -</t>
        </r>
      </text>
    </comment>
    <comment ref="CM46" authorId="2" shapeId="0" xr:uid="{00000000-0006-0000-0300-0000CF000000}">
      <text>
        <r>
          <rPr>
            <sz val="9"/>
            <color indexed="81"/>
            <rFont val="Tahoma"/>
            <family val="2"/>
          </rPr>
          <t>Apr-2021:_x000D_
   CW 24, EX 24, MM 24</t>
        </r>
      </text>
    </comment>
    <comment ref="CN46" authorId="2" shapeId="0" xr:uid="{00000000-0006-0000-0300-0000D0000000}">
      <text>
        <r>
          <rPr>
            <sz val="9"/>
            <color indexed="81"/>
            <rFont val="Tahoma"/>
            <family val="2"/>
          </rPr>
          <t>Aug-2021:_x000D_
   CW 48, EX 48, MM 40</t>
        </r>
      </text>
    </comment>
    <comment ref="C47" authorId="2" shapeId="0" xr:uid="{00000000-0006-0000-0300-0000D1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
        </r>
      </text>
    </comment>
    <comment ref="AZ47" authorId="2" shapeId="0" xr:uid="{00000000-0006-0000-0300-0000D2000000}">
      <text>
        <r>
          <rPr>
            <sz val="9"/>
            <color indexed="81"/>
            <rFont val="Tahoma"/>
            <family val="2"/>
          </rPr>
          <t>Jan-2021:_x000D_
   CW 58, EX 51, MM 50.5</t>
        </r>
      </text>
    </comment>
    <comment ref="BX47" authorId="2" shapeId="0" xr:uid="{00000000-0006-0000-0300-0000D3000000}">
      <text>
        <r>
          <rPr>
            <sz val="9"/>
            <color indexed="81"/>
            <rFont val="Tahoma"/>
            <family val="2"/>
          </rPr>
          <t>Aug-2020:_x000D_
   CW 17.2, EX 65, MM -41.1, Cap at 40</t>
        </r>
      </text>
    </comment>
    <comment ref="CL47" authorId="2" shapeId="0" xr:uid="{00000000-0006-0000-0300-0000D4000000}">
      <text>
        <r>
          <rPr>
            <sz val="9"/>
            <color indexed="81"/>
            <rFont val="Tahoma"/>
            <family val="2"/>
          </rPr>
          <t>Aug-2020:_x000D_
   CW -, EX -, MM -</t>
        </r>
      </text>
    </comment>
    <comment ref="CM47" authorId="2" shapeId="0" xr:uid="{00000000-0006-0000-0300-0000D5000000}">
      <text>
        <r>
          <rPr>
            <sz val="9"/>
            <color indexed="81"/>
            <rFont val="Tahoma"/>
            <family val="2"/>
          </rPr>
          <t>Apr-2021:_x000D_
   CW 42.2, EX 42.2, MM 42.2</t>
        </r>
      </text>
    </comment>
    <comment ref="C54" authorId="2" shapeId="0" xr:uid="{00000000-0006-0000-0300-0000D6000000}">
      <text>
        <r>
          <rPr>
            <sz val="9"/>
            <color indexed="81"/>
            <rFont val="Tahoma"/>
            <family val="2"/>
          </rPr>
          <t xml:space="preserve">4/5/2021: Sent e-mail to register module for Apr-2021_x000D_
1/7/2021: Sent e-mail to register module for Jan-2021_x000D_
</t>
        </r>
      </text>
    </comment>
    <comment ref="C55" authorId="2" shapeId="0" xr:uid="{00000000-0006-0000-0300-0000D7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6" authorId="2" shapeId="0" xr:uid="{00000000-0006-0000-0300-0000D8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7" authorId="2" shapeId="0" xr:uid="{00000000-0006-0000-0300-0000D9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8" authorId="2" shapeId="0" xr:uid="{00000000-0006-0000-0300-0000DA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59" authorId="2" shapeId="0" xr:uid="{00000000-0006-0000-0300-0000DB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L59" authorId="2" shapeId="0" xr:uid="{00000000-0006-0000-0300-0000DC000000}">
      <text>
        <r>
          <rPr>
            <sz val="9"/>
            <color indexed="81"/>
            <rFont val="Tahoma"/>
            <family val="2"/>
          </rPr>
          <t>Aug-2020:_x000D_
   CW 26.8, EX 26.8, MM 26.8</t>
        </r>
      </text>
    </comment>
    <comment ref="CM59" authorId="2" shapeId="0" xr:uid="{00000000-0006-0000-0300-0000DD000000}">
      <text>
        <r>
          <rPr>
            <sz val="9"/>
            <color indexed="81"/>
            <rFont val="Tahoma"/>
            <family val="2"/>
          </rPr>
          <t>Apr-2021:_x000D_
   CW 49.5, EX 49.5, MM 49.5</t>
        </r>
      </text>
    </comment>
    <comment ref="C60" authorId="2" shapeId="0" xr:uid="{00000000-0006-0000-0300-0000D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C61" authorId="2" shapeId="0" xr:uid="{00000000-0006-0000-0300-0000DF000000}">
      <text>
        <r>
          <rPr>
            <sz val="9"/>
            <color indexed="81"/>
            <rFont val="Tahoma"/>
            <family val="2"/>
          </rPr>
          <t xml:space="preserve">4/5/2021: Sent e-mail to register module for Apr-2021_x000D_
1/7/2021: Sent e-mail to register module for Jan-2021_x000D_
</t>
        </r>
      </text>
    </comment>
    <comment ref="C62" authorId="2" shapeId="0" xr:uid="{00000000-0006-0000-0300-0000E0000000}">
      <text>
        <r>
          <rPr>
            <sz val="9"/>
            <color indexed="81"/>
            <rFont val="Tahoma"/>
            <family val="2"/>
          </rPr>
          <t xml:space="preserve">4/5/2021: Sent e-mail to register module for Apr-2021_x000D_
1/7/2021: Sent e-mail to register module for Jan-2021_x000D_
</t>
        </r>
      </text>
    </comment>
    <comment ref="C63" authorId="2" shapeId="0" xr:uid="{00000000-0006-0000-0300-0000E1000000}">
      <text>
        <r>
          <rPr>
            <sz val="9"/>
            <color indexed="81"/>
            <rFont val="Tahoma"/>
            <family val="2"/>
          </rPr>
          <t xml:space="preserve">4/5/2021: Sent e-mail to register module for Apr-2021_x000D_
1/7/2021: Sent e-mail to register module for Jan-2021_x000D_
</t>
        </r>
      </text>
    </comment>
    <comment ref="C64" authorId="2" shapeId="0" xr:uid="{00000000-0006-0000-0300-0000E2000000}">
      <text>
        <r>
          <rPr>
            <sz val="9"/>
            <color indexed="81"/>
            <rFont val="Tahoma"/>
            <family val="2"/>
          </rPr>
          <t xml:space="preserve">4/5/2021: Sent e-mail to register module for Apr-2021_x000D_
1/7/2021: Sent e-mail to register module for Jan-2021_x000D_
</t>
        </r>
      </text>
    </comment>
    <comment ref="CL64" authorId="2" shapeId="0" xr:uid="{00000000-0006-0000-0300-0000E3000000}">
      <text>
        <r>
          <rPr>
            <sz val="9"/>
            <color indexed="81"/>
            <rFont val="Tahoma"/>
            <family val="2"/>
          </rPr>
          <t>Aug-2020:_x000D_
   CW 25.1, EX 25.1, MM 25.1</t>
        </r>
      </text>
    </comment>
    <comment ref="CM64" authorId="2" shapeId="0" xr:uid="{00000000-0006-0000-0300-0000E4000000}">
      <text>
        <r>
          <rPr>
            <sz val="9"/>
            <color indexed="81"/>
            <rFont val="Tahoma"/>
            <family val="2"/>
          </rPr>
          <t>Apr-2021:_x000D_
   CW 57.4, EX 57.4, MM 57.4</t>
        </r>
      </text>
    </comment>
    <comment ref="C65" authorId="2" shapeId="0" xr:uid="{00000000-0006-0000-0300-0000E5000000}">
      <text>
        <r>
          <rPr>
            <sz val="9"/>
            <color indexed="81"/>
            <rFont val="Tahoma"/>
            <family val="2"/>
          </rPr>
          <t>4/5/2021: Sent e-mail to register module for Apr-2021_x000D_
1/7/2021: Sent e-mail to register module for Jan-2021_x000D_
Defer January 2021 semester</t>
        </r>
      </text>
    </comment>
    <comment ref="CU65" authorId="2" shapeId="0" xr:uid="{00000000-0006-0000-0300-0000E6000000}">
      <text>
        <r>
          <rPr>
            <sz val="9"/>
            <color indexed="81"/>
            <rFont val="Tahoma"/>
            <family val="2"/>
          </rPr>
          <t>Aug-2020:_x000D_
   CW 70, EX 27, MM -48.5</t>
        </r>
      </text>
    </comment>
    <comment ref="CV65" authorId="2" shapeId="0" xr:uid="{00000000-0006-0000-0300-0000E7000000}">
      <text>
        <r>
          <rPr>
            <sz val="9"/>
            <color indexed="81"/>
            <rFont val="Tahoma"/>
            <family val="2"/>
          </rPr>
          <t>Apr-2021:_x000D_
   CW 70, EX 44, MM 57</t>
        </r>
      </text>
    </comment>
    <comment ref="C66" authorId="2" shapeId="0" xr:uid="{00000000-0006-0000-0300-0000E8000000}">
      <text>
        <r>
          <rPr>
            <sz val="9"/>
            <color indexed="81"/>
            <rFont val="Tahoma"/>
            <family val="2"/>
          </rPr>
          <t>4/5/2021: Sent e-mail to register module for Apr-2021_x000D_
1/7/2021: Sent e-mail to register module for Jan-2021_x000D_
Defer January 2021 semester</t>
        </r>
      </text>
    </comment>
    <comment ref="AM66" authorId="2" shapeId="0" xr:uid="{00000000-0006-0000-0300-0000E9000000}">
      <text>
        <r>
          <rPr>
            <sz val="9"/>
            <color indexed="81"/>
            <rFont val="Tahoma"/>
            <family val="2"/>
          </rPr>
          <t>Apr-2017:_x000D_
   CW 60.4, EX 31, MM -51.6</t>
        </r>
      </text>
    </comment>
    <comment ref="AN66" authorId="2" shapeId="0" xr:uid="{00000000-0006-0000-0300-0000EA000000}">
      <text>
        <r>
          <rPr>
            <sz val="9"/>
            <color indexed="81"/>
            <rFont val="Tahoma"/>
            <family val="2"/>
          </rPr>
          <t>Aug-2017:_x000D_
   CW 60.4, EX 35, MM 51.6</t>
        </r>
      </text>
    </comment>
    <comment ref="BW66" authorId="2" shapeId="0" xr:uid="{00000000-0006-0000-0300-0000EB000000}">
      <text>
        <r>
          <rPr>
            <sz val="9"/>
            <color indexed="81"/>
            <rFont val="Tahoma"/>
            <family val="2"/>
          </rPr>
          <t>Aug-2020:_x000D_
   CW 27.7, EX 35, MM 31.4</t>
        </r>
      </text>
    </comment>
    <comment ref="BX66" authorId="2" shapeId="0" xr:uid="{00000000-0006-0000-0300-0000EC000000}">
      <text>
        <r>
          <rPr>
            <sz val="9"/>
            <color indexed="81"/>
            <rFont val="Tahoma"/>
            <family val="2"/>
          </rPr>
          <t>Apr-2021:_x000D_
   CW 49, EX 50, MM 49.5</t>
        </r>
      </text>
    </comment>
    <comment ref="C67" authorId="2" shapeId="0" xr:uid="{00000000-0006-0000-0300-0000ED000000}">
      <text>
        <r>
          <rPr>
            <sz val="9"/>
            <color indexed="81"/>
            <rFont val="Tahoma"/>
            <family val="2"/>
          </rPr>
          <t xml:space="preserve">4/5/2021: Sent e-mail to register module for Apr-2021_x000D_
1/7/2021: Sent e-mail to register module for Jan-2021_x000D_
</t>
        </r>
      </text>
    </comment>
    <comment ref="C68" authorId="2" shapeId="0" xr:uid="{00000000-0006-0000-0300-0000EE000000}">
      <text>
        <r>
          <rPr>
            <sz val="9"/>
            <color indexed="81"/>
            <rFont val="Tahoma"/>
            <family val="2"/>
          </rPr>
          <t xml:space="preserve">4/5/2021: Sent e-mail to register module for Apr-2021_x000D_
1/7/2021: Sent e-mail to register module for Jan-2021_x000D_
</t>
        </r>
      </text>
    </comment>
    <comment ref="C69" authorId="2" shapeId="0" xr:uid="{00000000-0006-0000-0300-0000EF000000}">
      <text>
        <r>
          <rPr>
            <sz val="9"/>
            <color indexed="81"/>
            <rFont val="Tahoma"/>
            <family val="2"/>
          </rPr>
          <t xml:space="preserve">4/5/2021: Sent e-mail to register module for Apr-2021_x000D_
1/7/2021: Sent e-mail to register module for Jan-2021_x000D_
</t>
        </r>
      </text>
    </comment>
    <comment ref="AZ69" authorId="2" shapeId="0" xr:uid="{00000000-0006-0000-0300-0000F0000000}">
      <text>
        <r>
          <rPr>
            <sz val="9"/>
            <color indexed="81"/>
            <rFont val="Tahoma"/>
            <family val="2"/>
          </rPr>
          <t>Jan-2021:_x000D_
   CW 61.5, EX 55, MM 52.5</t>
        </r>
      </text>
    </comment>
    <comment ref="BX69" authorId="2" shapeId="0" xr:uid="{00000000-0006-0000-0300-0000F1000000}">
      <text>
        <r>
          <rPr>
            <sz val="9"/>
            <color indexed="81"/>
            <rFont val="Tahoma"/>
            <family val="2"/>
          </rPr>
          <t>Aug-2020:_x000D_
   CW 19.9, EX 66, MM -42.9, Cap at 40</t>
        </r>
      </text>
    </comment>
    <comment ref="C70" authorId="2" shapeId="0" xr:uid="{00000000-0006-0000-0300-0000F2000000}">
      <text>
        <r>
          <rPr>
            <sz val="9"/>
            <color indexed="81"/>
            <rFont val="Tahoma"/>
            <family val="2"/>
          </rPr>
          <t xml:space="preserve">4/5/2021: Sent e-mail to register module for Apr-2021_x000D_
1/7/2021: Sent e-mail to register module for Jan-2021_x000D_
</t>
        </r>
      </text>
    </comment>
    <comment ref="C71" authorId="2" shapeId="0" xr:uid="{00000000-0006-0000-0300-0000F3000000}">
      <text>
        <r>
          <rPr>
            <sz val="9"/>
            <color indexed="81"/>
            <rFont val="Tahoma"/>
            <family val="2"/>
          </rPr>
          <t xml:space="preserve">4/5/2021: Sent e-mail to register module for Apr-2021_x000D_
1/7/2021: Sent e-mail to register module for Jan-2021_x000D_
</t>
        </r>
      </text>
    </comment>
    <comment ref="C72" authorId="2" shapeId="0" xr:uid="{00000000-0006-0000-0300-0000F4000000}">
      <text>
        <r>
          <rPr>
            <sz val="9"/>
            <color indexed="81"/>
            <rFont val="Tahoma"/>
            <family val="2"/>
          </rPr>
          <t xml:space="preserve">4/5/2021: Sent e-mail to register module for Apr-2021_x000D_
1/7/2021: Sent e-mail to register module for Jan-2021_x000D_
</t>
        </r>
      </text>
    </comment>
    <comment ref="C73" authorId="2" shapeId="0" xr:uid="{00000000-0006-0000-0300-0000F5000000}">
      <text>
        <r>
          <rPr>
            <sz val="9"/>
            <color indexed="81"/>
            <rFont val="Tahoma"/>
            <family val="2"/>
          </rPr>
          <t xml:space="preserve">4/5/2021: Sent e-mail to register module for Apr-2021_x000D_
1/7/2021: Sent e-mail to register module for Jan-2021_x000D_
</t>
        </r>
      </text>
    </comment>
    <comment ref="C74" authorId="2" shapeId="0" xr:uid="{00000000-0006-0000-0300-0000F6000000}">
      <text>
        <r>
          <rPr>
            <sz val="9"/>
            <color indexed="81"/>
            <rFont val="Tahoma"/>
            <family val="2"/>
          </rPr>
          <t xml:space="preserve">4/5/2021: Sent e-mail to register module for Apr-2021_x000D_
1/7/2021: Sent e-mail to register module for Jan-2021_x000D_
</t>
        </r>
      </text>
    </comment>
    <comment ref="C75" authorId="2" shapeId="0" xr:uid="{00000000-0006-0000-0300-0000F7000000}">
      <text>
        <r>
          <rPr>
            <sz val="9"/>
            <color indexed="81"/>
            <rFont val="Tahoma"/>
            <family val="2"/>
          </rPr>
          <t xml:space="preserve">4/5/2021: Sent e-mail to register module for Apr-2021_x000D_
1/7/2021: Sent e-mail to register module for Jan-2021_x000D_
</t>
        </r>
      </text>
    </comment>
    <comment ref="C76" authorId="2" shapeId="0" xr:uid="{00000000-0006-0000-0300-0000F8000000}">
      <text>
        <r>
          <rPr>
            <sz val="9"/>
            <color indexed="81"/>
            <rFont val="Tahoma"/>
            <family val="2"/>
          </rPr>
          <t xml:space="preserve">4/5/2021: Sent e-mail to register module for Apr-2021_x000D_
1/7/2021: Sent e-mail to register module for Jan-2021_x000D_
</t>
        </r>
      </text>
    </comment>
    <comment ref="C77" authorId="2" shapeId="0" xr:uid="{00000000-0006-0000-0300-0000F9000000}">
      <text>
        <r>
          <rPr>
            <sz val="9"/>
            <color indexed="81"/>
            <rFont val="Tahoma"/>
            <family val="2"/>
          </rPr>
          <t xml:space="preserve">4/5/2021: Sent e-mail to register module for Apr-2021_x000D_
1/7/2021: Sent e-mail to register module for Jan-2021_x000D_
</t>
        </r>
      </text>
    </comment>
    <comment ref="C78" authorId="2" shapeId="0" xr:uid="{00000000-0006-0000-0300-0000FA000000}">
      <text>
        <r>
          <rPr>
            <sz val="9"/>
            <color indexed="81"/>
            <rFont val="Tahoma"/>
            <family val="2"/>
          </rPr>
          <t xml:space="preserve">4/5/2021: Sent e-mail to register module for Apr-2021_x000D_
1/7/2021: Sent e-mail to register module for Jan-2021_x000D_
</t>
        </r>
      </text>
    </comment>
    <comment ref="C79" authorId="2" shapeId="0" xr:uid="{00000000-0006-0000-0300-0000FB000000}">
      <text>
        <r>
          <rPr>
            <sz val="9"/>
            <color indexed="81"/>
            <rFont val="Tahoma"/>
            <family val="2"/>
          </rPr>
          <t xml:space="preserve">4/5/2021: Sent e-mail to register module for Apr-2021_x000D_
1/7/2021: Sent e-mail to register module for Jan-2021_x000D_
</t>
        </r>
      </text>
    </comment>
    <comment ref="C80" authorId="2" shapeId="0" xr:uid="{00000000-0006-0000-0300-0000FC000000}">
      <text>
        <r>
          <rPr>
            <sz val="9"/>
            <color indexed="81"/>
            <rFont val="Tahoma"/>
            <family val="2"/>
          </rPr>
          <t xml:space="preserve">4/5/2021: Sent e-mail to register module for Apr-2021_x000D_
1/7/2021: Sent e-mail to register module for Jan-2021_x000D_
</t>
        </r>
      </text>
    </comment>
    <comment ref="C81" authorId="2" shapeId="0" xr:uid="{00000000-0006-0000-0300-0000FD000000}">
      <text>
        <r>
          <rPr>
            <sz val="9"/>
            <color indexed="81"/>
            <rFont val="Tahoma"/>
            <family val="2"/>
          </rPr>
          <t xml:space="preserve">4/5/2021: Sent e-mail to register module for Apr-2021_x000D_
1/7/2021: Sent e-mail to register module for Jan-2021_x000D_
</t>
        </r>
      </text>
    </comment>
    <comment ref="C82" authorId="2" shapeId="0" xr:uid="{00000000-0006-0000-0300-0000FE000000}">
      <text>
        <r>
          <rPr>
            <sz val="9"/>
            <color indexed="81"/>
            <rFont val="Tahoma"/>
            <family val="2"/>
          </rPr>
          <t xml:space="preserve">4/5/2021: Sent e-mail to register module for Apr-2021_x000D_
1/7/2021: Sent e-mail to register module for Jan-2021_x000D_
</t>
        </r>
      </text>
    </comment>
    <comment ref="C83" authorId="2" shapeId="0" xr:uid="{00000000-0006-0000-0300-0000FF000000}">
      <text>
        <r>
          <rPr>
            <sz val="9"/>
            <color indexed="81"/>
            <rFont val="Tahoma"/>
            <family val="2"/>
          </rPr>
          <t xml:space="preserve">4/5/2021: Sent e-mail to register module for Apr-2021_x000D_
1/7/2021: Sent e-mail to register module for Jan-2021_x000D_
</t>
        </r>
      </text>
    </comment>
    <comment ref="C84" authorId="2" shapeId="0" xr:uid="{00000000-0006-0000-0300-000000010000}">
      <text>
        <r>
          <rPr>
            <sz val="9"/>
            <color indexed="81"/>
            <rFont val="Tahoma"/>
            <family val="2"/>
          </rPr>
          <t xml:space="preserve">4/5/2021: Sent e-mail to register module for Apr-2021_x000D_
1/7/2021: Sent e-mail to register module for Jan-2021_x000D_
</t>
        </r>
      </text>
    </comment>
    <comment ref="C85" authorId="2" shapeId="0" xr:uid="{00000000-0006-0000-0300-000001010000}">
      <text>
        <r>
          <rPr>
            <sz val="9"/>
            <color indexed="81"/>
            <rFont val="Tahoma"/>
            <family val="2"/>
          </rPr>
          <t xml:space="preserve">4/5/2021: Sent e-mail to register module for Apr-2021_x000D_
1/7/2021: Sent e-mail to register module for Jan-2021_x000D_
</t>
        </r>
      </text>
    </comment>
    <comment ref="C86" authorId="2" shapeId="0" xr:uid="{00000000-0006-0000-0300-000002010000}">
      <text>
        <r>
          <rPr>
            <sz val="9"/>
            <color indexed="81"/>
            <rFont val="Tahoma"/>
            <family val="2"/>
          </rPr>
          <t xml:space="preserve">4/5/2021: Sent e-mail to register module for Apr-2021_x000D_
1/7/2021: Sent e-mail to register module for Jan-2021_x000D_
</t>
        </r>
      </text>
    </comment>
    <comment ref="C87" authorId="2" shapeId="0" xr:uid="{00000000-0006-0000-0300-000003010000}">
      <text>
        <r>
          <rPr>
            <sz val="9"/>
            <color indexed="81"/>
            <rFont val="Tahoma"/>
            <family val="2"/>
          </rPr>
          <t xml:space="preserve">4/5/2021: Sent e-mail to register module for Apr-2021_x000D_
1/7/2021: Sent e-mail to register module for Jan-2021_x000D_
</t>
        </r>
      </text>
    </comment>
    <comment ref="C88" authorId="2" shapeId="0" xr:uid="{00000000-0006-0000-0300-000004010000}">
      <text>
        <r>
          <rPr>
            <sz val="9"/>
            <color indexed="81"/>
            <rFont val="Tahoma"/>
            <family val="2"/>
          </rPr>
          <t xml:space="preserve">4/5/2021: Sent e-mail to register module for Apr-2021_x000D_
1/7/2021: Sent e-mail to register module for Jan-2021_x000D_
</t>
        </r>
      </text>
    </comment>
    <comment ref="C89" authorId="2" shapeId="0" xr:uid="{00000000-0006-0000-0300-000005010000}">
      <text>
        <r>
          <rPr>
            <sz val="9"/>
            <color indexed="81"/>
            <rFont val="Tahoma"/>
            <family val="2"/>
          </rPr>
          <t xml:space="preserve">4/5/2021: Sent e-mail to register module for Apr-2021_x000D_
1/7/2021: Sent e-mail to register module for Jan-2021_x000D_
</t>
        </r>
      </text>
    </comment>
    <comment ref="CL89" authorId="2" shapeId="0" xr:uid="{00000000-0006-0000-0300-000006010000}">
      <text>
        <r>
          <rPr>
            <sz val="9"/>
            <color indexed="81"/>
            <rFont val="Tahoma"/>
            <family val="2"/>
          </rPr>
          <t>Aug-2020:_x000D_
   CW 32, EX 32, MM 32</t>
        </r>
      </text>
    </comment>
    <comment ref="CM89" authorId="2" shapeId="0" xr:uid="{00000000-0006-0000-0300-000007010000}">
      <text>
        <r>
          <rPr>
            <sz val="9"/>
            <color indexed="81"/>
            <rFont val="Tahoma"/>
            <family val="2"/>
          </rPr>
          <t>Jan-2021:_x000D_
   CW 64.9, EX 64.9, MM 64.9</t>
        </r>
      </text>
    </comment>
    <comment ref="C90" authorId="2" shapeId="0" xr:uid="{00000000-0006-0000-0300-000008010000}">
      <text>
        <r>
          <rPr>
            <sz val="9"/>
            <color indexed="81"/>
            <rFont val="Tahoma"/>
            <family val="2"/>
          </rPr>
          <t xml:space="preserve">4/5/2021: Sent e-mail to register module for Apr-2021_x000D_
1/7/2021: Sent e-mail to register module for Jan-2021_x000D_
</t>
        </r>
      </text>
    </comment>
    <comment ref="CL90" authorId="2" shapeId="0" xr:uid="{00000000-0006-0000-0300-000009010000}">
      <text>
        <r>
          <rPr>
            <sz val="9"/>
            <color indexed="81"/>
            <rFont val="Tahoma"/>
            <family val="2"/>
          </rPr>
          <t>Aug-2020:_x000D_
   CW 52.9, EX 52.9, MM -</t>
        </r>
      </text>
    </comment>
    <comment ref="C91" authorId="2" shapeId="0" xr:uid="{00000000-0006-0000-0300-00000A010000}">
      <text>
        <r>
          <rPr>
            <sz val="9"/>
            <color indexed="81"/>
            <rFont val="Tahoma"/>
            <family val="2"/>
          </rPr>
          <t xml:space="preserve">4/5/2021: Sent e-mail to register module for Apr-2021_x000D_
1/7/2021: Sent e-mail to register module for Jan-2021_x000D_
</t>
        </r>
      </text>
    </comment>
    <comment ref="C92" authorId="2" shapeId="0" xr:uid="{00000000-0006-0000-0300-00000B010000}">
      <text>
        <r>
          <rPr>
            <sz val="9"/>
            <color indexed="81"/>
            <rFont val="Tahoma"/>
            <family val="2"/>
          </rPr>
          <t xml:space="preserve">4/5/2021: Sent e-mail to register module for Apr-2021_x000D_
1/7/2021: Sent e-mail to register module for Jan-2021_x000D_
</t>
        </r>
      </text>
    </comment>
    <comment ref="C93" authorId="2" shapeId="0" xr:uid="{00000000-0006-0000-0300-00000C010000}">
      <text>
        <r>
          <rPr>
            <sz val="9"/>
            <color indexed="81"/>
            <rFont val="Tahoma"/>
            <family val="2"/>
          </rPr>
          <t xml:space="preserve">4/5/2021: Sent e-mail to register module for Apr-2021_x000D_
1/7/2021: Sent e-mail to register module for Jan-2021_x000D_
</t>
        </r>
      </text>
    </comment>
    <comment ref="C94" authorId="2" shapeId="0" xr:uid="{00000000-0006-0000-0300-00000D010000}">
      <text>
        <r>
          <rPr>
            <sz val="9"/>
            <color indexed="81"/>
            <rFont val="Tahoma"/>
            <family val="2"/>
          </rPr>
          <t xml:space="preserve">4/5/2021: Sent e-mail to register module for Apr-2021_x000D_
1/7/2021: Sent e-mail to register module for Jan-2021_x000D_
</t>
        </r>
      </text>
    </comment>
    <comment ref="C95" authorId="2" shapeId="0" xr:uid="{00000000-0006-0000-0300-00000E010000}">
      <text>
        <r>
          <rPr>
            <sz val="9"/>
            <color indexed="81"/>
            <rFont val="Tahoma"/>
            <family val="2"/>
          </rPr>
          <t xml:space="preserve">4/5/2021: Sent e-mail to register module for Apr-2021_x000D_
1/7/2021: Sent e-mail to register module for Jan-2021_x000D_
</t>
        </r>
      </text>
    </comment>
    <comment ref="C96" authorId="2" shapeId="0" xr:uid="{00000000-0006-0000-0300-00000F010000}">
      <text>
        <r>
          <rPr>
            <sz val="9"/>
            <color indexed="81"/>
            <rFont val="Tahoma"/>
            <family val="2"/>
          </rPr>
          <t xml:space="preserve">4/5/2021: Sent e-mail to register module for Apr-2021_x000D_
1/7/2021: Sent e-mail to register module for Jan-2021_x000D_
</t>
        </r>
      </text>
    </comment>
    <comment ref="C97" authorId="2" shapeId="0" xr:uid="{00000000-0006-0000-0300-000010010000}">
      <text>
        <r>
          <rPr>
            <sz val="9"/>
            <color indexed="81"/>
            <rFont val="Tahoma"/>
            <family val="2"/>
          </rPr>
          <t xml:space="preserve">4/5/2021: Sent e-mail to register module for Apr-2021_x000D_
1/7/2021: Sent e-mail to register module for Jan-2021_x000D_
</t>
        </r>
      </text>
    </comment>
    <comment ref="C98" authorId="2" shapeId="0" xr:uid="{00000000-0006-0000-0300-000011010000}">
      <text>
        <r>
          <rPr>
            <sz val="9"/>
            <color indexed="81"/>
            <rFont val="Tahoma"/>
            <family val="2"/>
          </rPr>
          <t xml:space="preserve">4/5/2021: Sent e-mail to register module for Apr-2021_x000D_
1/7/2021: Sent e-mail to register module for Jan-2021_x000D_
</t>
        </r>
      </text>
    </comment>
    <comment ref="CM98" authorId="2" shapeId="0" xr:uid="{00000000-0006-0000-0300-000012010000}">
      <text>
        <r>
          <rPr>
            <sz val="9"/>
            <color indexed="81"/>
            <rFont val="Tahoma"/>
            <family val="2"/>
          </rPr>
          <t>Aug-2020:_x000D_
   CW 69.2, EX 69.2, MM 69.2, Cap at 40</t>
        </r>
      </text>
    </comment>
    <comment ref="AM114" authorId="2" shapeId="0" xr:uid="{00000000-0006-0000-0300-000013010000}">
      <text>
        <r>
          <rPr>
            <sz val="9"/>
            <color indexed="81"/>
            <rFont val="Tahoma"/>
            <family val="2"/>
          </rPr>
          <t>Apr-2017:_x000D_
   CW 55.2, EX 30.5, MM -47.8</t>
        </r>
      </text>
    </comment>
    <comment ref="AN114" authorId="2" shapeId="0" xr:uid="{00000000-0006-0000-0300-000014010000}">
      <text>
        <r>
          <rPr>
            <sz val="9"/>
            <color indexed="81"/>
            <rFont val="Tahoma"/>
            <family val="2"/>
          </rPr>
          <t>Aug-2017:_x000D_
   CW 55.2, EX 44.5, MM 47.8</t>
        </r>
      </text>
    </comment>
    <comment ref="AM151" authorId="1" shapeId="0" xr:uid="{00000000-0006-0000-0300-000015010000}">
      <text>
        <r>
          <rPr>
            <sz val="9"/>
            <color indexed="81"/>
            <rFont val="Tahoma"/>
            <family val="2"/>
          </rPr>
          <t>Jan-2017:_x000D_
   CW 66.3, EX 18, MM -48.3</t>
        </r>
      </text>
    </comment>
    <comment ref="AN151" authorId="2" shapeId="0" xr:uid="{00000000-0006-0000-0300-000016010000}">
      <text>
        <r>
          <rPr>
            <sz val="9"/>
            <color indexed="81"/>
            <rFont val="Tahoma"/>
            <family val="2"/>
          </rPr>
          <t>Apr-2017:_x000D_
   CW 53, EX 24, MM 40</t>
        </r>
      </text>
    </comment>
    <comment ref="AO151" authorId="2" shapeId="0" xr:uid="{00000000-0006-0000-0300-000017010000}">
      <text>
        <r>
          <rPr>
            <sz val="9"/>
            <color indexed="81"/>
            <rFont val="Tahoma"/>
            <family val="2"/>
          </rPr>
          <t>Aug-2017:_x000D_
   CW 53, EX 24, MM 40</t>
        </r>
      </text>
    </comment>
    <comment ref="AV151" authorId="1" shapeId="0" xr:uid="{00000000-0006-0000-0300-000018010000}">
      <text>
        <r>
          <rPr>
            <sz val="9"/>
            <color indexed="81"/>
            <rFont val="Tahoma"/>
            <family val="2"/>
          </rPr>
          <t>Jan-2017:_x000D_
   CW -, EX -, MM -</t>
        </r>
      </text>
    </comment>
    <comment ref="AW151" authorId="2" shapeId="0" xr:uid="{00000000-0006-0000-0300-000019010000}">
      <text>
        <r>
          <rPr>
            <sz val="9"/>
            <color indexed="81"/>
            <rFont val="Tahoma"/>
            <family val="2"/>
          </rPr>
          <t>Apr-2017:_x000D_
   CW -, EX -, MM -</t>
        </r>
      </text>
    </comment>
    <comment ref="BH158" authorId="2" shapeId="0" xr:uid="{00000000-0006-0000-0300-00001A010000}">
      <text>
        <r>
          <rPr>
            <sz val="9"/>
            <color indexed="81"/>
            <rFont val="Tahoma"/>
            <family val="2"/>
          </rPr>
          <t>Apr-2017:_x000D_
   CW 78, EX 30, MM -54</t>
        </r>
      </text>
    </comment>
    <comment ref="BI158" authorId="2" shapeId="0" xr:uid="{00000000-0006-0000-0300-00001B010000}">
      <text>
        <r>
          <rPr>
            <sz val="9"/>
            <color indexed="81"/>
            <rFont val="Tahoma"/>
            <family val="2"/>
          </rPr>
          <t>Aug-2017:_x000D_
   CW 78, EX 36, MM 54</t>
        </r>
      </text>
    </comment>
    <comment ref="BW174" authorId="2" shapeId="0" xr:uid="{00000000-0006-0000-0300-00001C010000}">
      <text>
        <r>
          <rPr>
            <sz val="9"/>
            <color indexed="81"/>
            <rFont val="Tahoma"/>
            <family val="2"/>
          </rPr>
          <t>Aug-2017:_x000D_
   CW 74.5, EX 25.5, MM -50</t>
        </r>
      </text>
    </comment>
    <comment ref="BH175" authorId="1" shapeId="0" xr:uid="{00000000-0006-0000-0300-00001D010000}">
      <text>
        <r>
          <rPr>
            <sz val="9"/>
            <color indexed="81"/>
            <rFont val="Tahoma"/>
            <family val="2"/>
          </rPr>
          <t>Jan-2017:_x000D_
   CW 72, EX 30.5, MM -51.2</t>
        </r>
      </text>
    </comment>
    <comment ref="BI175" authorId="2" shapeId="0" xr:uid="{00000000-0006-0000-0300-00001E010000}">
      <text>
        <r>
          <rPr>
            <sz val="9"/>
            <color indexed="81"/>
            <rFont val="Tahoma"/>
            <family val="2"/>
          </rPr>
          <t>Apr-2017:_x000D_
   CW 72, EX 42, MM 51.2</t>
        </r>
      </text>
    </comment>
    <comment ref="BH181" authorId="2" shapeId="0" xr:uid="{00000000-0006-0000-0300-00001F010000}">
      <text>
        <r>
          <rPr>
            <sz val="9"/>
            <color indexed="81"/>
            <rFont val="Tahoma"/>
            <family val="2"/>
          </rPr>
          <t>Apr-2017:_x000D_
   CW 80, EX 25, MM -52.5</t>
        </r>
      </text>
    </comment>
    <comment ref="BI181" authorId="2" shapeId="0" xr:uid="{00000000-0006-0000-0300-000020010000}">
      <text>
        <r>
          <rPr>
            <sz val="9"/>
            <color indexed="81"/>
            <rFont val="Tahoma"/>
            <family val="2"/>
          </rPr>
          <t>Aug-2017:_x000D_
   CW 80, EX 42, MM 52.5</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Usha Jayahkudy</author>
  </authors>
  <commentList>
    <comment ref="DG2" authorId="0" shapeId="0" xr:uid="{00000000-0006-0000-04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400-000002000000}">
      <text>
        <r>
          <rPr>
            <sz val="9"/>
            <color indexed="81"/>
            <rFont val="Tahoma"/>
            <family val="2"/>
          </rPr>
          <t>MPU3123 - Tamadun Islam ..._x000D_
MPU3173 - Malaysian Studies 3</t>
        </r>
      </text>
    </comment>
    <comment ref="DO3" authorId="0" shapeId="0" xr:uid="{00000000-0006-0000-0400-000003000000}">
      <text>
        <r>
          <rPr>
            <sz val="9"/>
            <color indexed="81"/>
            <rFont val="Tahoma"/>
            <family val="2"/>
          </rPr>
          <t xml:space="preserve">MPU3113 - Hubungan Etnik_x000D_
MPU3143 - B M Komunicasi 2 </t>
        </r>
      </text>
    </comment>
    <comment ref="DP3" authorId="0" shapeId="0" xr:uid="{00000000-0006-0000-0400-000004000000}">
      <text>
        <r>
          <rPr>
            <sz val="9"/>
            <color indexed="81"/>
            <rFont val="Tahoma"/>
            <family val="2"/>
          </rPr>
          <t>MPU3253 - Design Thinking_x000D_
MPU3213 - Bahasa Kebangsaan A</t>
        </r>
      </text>
    </comment>
    <comment ref="DQ3" authorId="0" shapeId="0" xr:uid="{00000000-0006-0000-0400-000005000000}">
      <text>
        <r>
          <rPr>
            <sz val="9"/>
            <color indexed="81"/>
            <rFont val="Tahoma"/>
            <family val="2"/>
          </rPr>
          <t>MPU3343 - Corporate Social Responsibility</t>
        </r>
      </text>
    </comment>
    <comment ref="DR3" authorId="0" shapeId="0" xr:uid="{00000000-0006-0000-0400-000006000000}">
      <text>
        <r>
          <rPr>
            <sz val="9"/>
            <color indexed="81"/>
            <rFont val="Tahoma"/>
            <family val="2"/>
          </rPr>
          <t>MPU3442 - Community Service</t>
        </r>
      </text>
    </comment>
    <comment ref="DS3" authorId="1" shapeId="0" xr:uid="{00000000-0006-0000-0400-000007000000}">
      <text>
        <r>
          <rPr>
            <sz val="9"/>
            <color indexed="81"/>
            <rFont val="Tahoma"/>
            <family val="2"/>
          </rPr>
          <t>INT104KM - Enterprise Information Systems</t>
        </r>
      </text>
    </comment>
    <comment ref="DT3" authorId="1" shapeId="0" xr:uid="{00000000-0006-0000-0400-000008000000}">
      <text>
        <r>
          <rPr>
            <sz val="9"/>
            <color indexed="81"/>
            <rFont val="Tahoma"/>
            <family val="2"/>
          </rPr>
          <t>INT120CT - Computer Architecture and Networks</t>
        </r>
      </text>
    </comment>
    <comment ref="DU3" authorId="1" shapeId="0" xr:uid="{00000000-0006-0000-0400-000009000000}">
      <text>
        <r>
          <rPr>
            <sz val="9"/>
            <color indexed="81"/>
            <rFont val="Tahoma"/>
            <family val="2"/>
          </rPr>
          <t>INT124MS - Logic and Sets</t>
        </r>
      </text>
    </comment>
    <comment ref="DV3" authorId="1" shapeId="0" xr:uid="{00000000-0006-0000-0400-00000A000000}">
      <text>
        <r>
          <rPr>
            <sz val="9"/>
            <color indexed="81"/>
            <rFont val="Tahoma"/>
            <family val="2"/>
          </rPr>
          <t>INT121COM - Introduction to Computing</t>
        </r>
      </text>
    </comment>
    <comment ref="DW3" authorId="1" shapeId="0" xr:uid="{00000000-0006-0000-0400-00000B000000}">
      <text>
        <r>
          <rPr>
            <sz val="9"/>
            <color indexed="81"/>
            <rFont val="Tahoma"/>
            <family val="2"/>
          </rPr>
          <t>INT122COM - Introduction to Algorithms</t>
        </r>
      </text>
    </comment>
    <comment ref="DX3" authorId="1" shapeId="0" xr:uid="{00000000-0006-0000-0400-00000C000000}">
      <text>
        <r>
          <rPr>
            <sz val="9"/>
            <color indexed="81"/>
            <rFont val="Tahoma"/>
            <family val="2"/>
          </rPr>
          <t>INT106CR - Designing for Usability 1</t>
        </r>
      </text>
    </comment>
    <comment ref="DY3" authorId="1" shapeId="0" xr:uid="{00000000-0006-0000-0400-00000D000000}">
      <text>
        <r>
          <rPr>
            <sz val="9"/>
            <color indexed="81"/>
            <rFont val="Tahoma"/>
            <family val="2"/>
          </rPr>
          <t>INTA101SGI - Smart Phone Apps: From Concept to Design and Market</t>
        </r>
      </text>
    </comment>
    <comment ref="DZ3" authorId="1" shapeId="0" xr:uid="{00000000-0006-0000-0400-00000E000000}">
      <text>
        <r>
          <rPr>
            <sz val="9"/>
            <color indexed="81"/>
            <rFont val="Tahoma"/>
            <family val="2"/>
          </rPr>
          <t>INT207SE - Operating Systems, Security and Network</t>
        </r>
      </text>
    </comment>
    <comment ref="EA3" authorId="1" shapeId="0" xr:uid="{00000000-0006-0000-0400-00000F000000}">
      <text>
        <r>
          <rPr>
            <sz val="9"/>
            <color indexed="81"/>
            <rFont val="Tahoma"/>
            <family val="2"/>
          </rPr>
          <t>INT220CT - Data Information Retrieval</t>
        </r>
      </text>
    </comment>
    <comment ref="EB3" authorId="1" shapeId="0" xr:uid="{00000000-0006-0000-0400-000010000000}">
      <text>
        <r>
          <rPr>
            <sz val="9"/>
            <color indexed="81"/>
            <rFont val="Tahoma"/>
            <family val="2"/>
          </rPr>
          <t>INT210CT - Programming, Algorithms and Data Structures</t>
        </r>
      </text>
    </comment>
    <comment ref="EC3" authorId="1" shapeId="0" xr:uid="{00000000-0006-0000-0400-000011000000}">
      <text>
        <r>
          <rPr>
            <sz val="9"/>
            <color indexed="81"/>
            <rFont val="Tahoma"/>
            <family val="2"/>
          </rPr>
          <t>INT260CT - Software Engineering</t>
        </r>
      </text>
    </comment>
    <comment ref="ED3" authorId="1" shapeId="0" xr:uid="{00000000-0006-0000-0400-000012000000}">
      <text>
        <r>
          <rPr>
            <sz val="9"/>
            <color indexed="81"/>
            <rFont val="Tahoma"/>
            <family val="2"/>
          </rPr>
          <t>INT290COM - Technology and its Social, Legal and Ethical Context</t>
        </r>
      </text>
    </comment>
    <comment ref="EE3" authorId="1" shapeId="0" xr:uid="{00000000-0006-0000-0400-000013000000}">
      <text>
        <r>
          <rPr>
            <sz val="9"/>
            <color indexed="81"/>
            <rFont val="Tahoma"/>
            <family val="2"/>
          </rPr>
          <t>INT206CDE - Real World Project</t>
        </r>
      </text>
    </comment>
    <comment ref="EF3" authorId="1" shapeId="0" xr:uid="{00000000-0006-0000-0400-000014000000}">
      <text>
        <r>
          <rPr>
            <sz val="9"/>
            <color indexed="81"/>
            <rFont val="Tahoma"/>
            <family val="2"/>
          </rPr>
          <t>INTA202SGI - Android Development Skills</t>
        </r>
      </text>
    </comment>
    <comment ref="EG3" authorId="1" shapeId="0" xr:uid="{00000000-0006-0000-0400-000015000000}">
      <text>
        <r>
          <rPr>
            <sz val="9"/>
            <color indexed="81"/>
            <rFont val="Tahoma"/>
            <family val="2"/>
          </rPr>
          <t>INT250EC - Internship</t>
        </r>
      </text>
    </comment>
    <comment ref="EH3" authorId="1" shapeId="0" xr:uid="{00000000-0006-0000-0400-000016000000}">
      <text>
        <r>
          <rPr>
            <sz val="9"/>
            <color indexed="81"/>
            <rFont val="Tahoma"/>
            <family val="2"/>
          </rPr>
          <t>INT380CT - Theoretical Aspects of Computer Science</t>
        </r>
      </text>
    </comment>
    <comment ref="EI3" authorId="1" shapeId="0" xr:uid="{00000000-0006-0000-0400-000017000000}">
      <text>
        <r>
          <rPr>
            <sz val="9"/>
            <color indexed="81"/>
            <rFont val="Tahoma"/>
            <family val="2"/>
          </rPr>
          <t>INT340CT - Software Quality and Process Management</t>
        </r>
      </text>
    </comment>
    <comment ref="EJ3" authorId="1" shapeId="0" xr:uid="{00000000-0006-0000-0400-000018000000}">
      <text>
        <r>
          <rPr>
            <sz val="9"/>
            <color indexed="81"/>
            <rFont val="Tahoma"/>
            <family val="2"/>
          </rPr>
          <t>INTA301SAM - Events Project Management</t>
        </r>
      </text>
    </comment>
    <comment ref="EK3" authorId="1" shapeId="0" xr:uid="{00000000-0006-0000-0400-000019000000}">
      <text>
        <r>
          <rPr>
            <sz val="9"/>
            <color indexed="81"/>
            <rFont val="Tahoma"/>
            <family val="2"/>
          </rPr>
          <t>INTA305IAE - Hi-Tech Entrepreneurship</t>
        </r>
      </text>
    </comment>
    <comment ref="EL3" authorId="1" shapeId="0" xr:uid="{00000000-0006-0000-0400-00001A000000}">
      <text>
        <r>
          <rPr>
            <sz val="9"/>
            <color indexed="81"/>
            <rFont val="Tahoma"/>
            <family val="2"/>
          </rPr>
          <t>INT303C-1 - Individual Project (Part 1)</t>
        </r>
      </text>
    </comment>
    <comment ref="EM3" authorId="1" shapeId="0" xr:uid="{00000000-0006-0000-0400-00001B000000}">
      <text>
        <r>
          <rPr>
            <sz val="9"/>
            <color indexed="81"/>
            <rFont val="Tahoma"/>
            <family val="2"/>
          </rPr>
          <t>INT303COM - Individual Project</t>
        </r>
      </text>
    </comment>
    <comment ref="EN3" authorId="1" shapeId="0" xr:uid="{00000000-0006-0000-0400-00001C000000}">
      <text>
        <r>
          <rPr>
            <sz val="9"/>
            <color indexed="81"/>
            <rFont val="Tahoma"/>
            <family val="2"/>
          </rPr>
          <t>INT302CEM - Agile Development</t>
        </r>
      </text>
    </comment>
    <comment ref="EO3" authorId="1" shapeId="0" xr:uid="{00000000-0006-0000-0400-00001D000000}">
      <text>
        <r>
          <rPr>
            <sz val="9"/>
            <color indexed="81"/>
            <rFont val="Tahoma"/>
            <family val="2"/>
          </rPr>
          <t>INT304CEM - Web API Development</t>
        </r>
      </text>
    </comment>
    <comment ref="EP3" authorId="1" shapeId="0" xr:uid="{00000000-0006-0000-0400-00001E000000}">
      <text>
        <r>
          <rPr>
            <sz val="9"/>
            <color indexed="81"/>
            <rFont val="Tahoma"/>
            <family val="2"/>
          </rPr>
          <t>INT370CT - Concurrent and Real-time Systems Design</t>
        </r>
      </text>
    </comment>
    <comment ref="EQ3" authorId="1" shapeId="0" xr:uid="{00000000-0006-0000-0400-00001F000000}">
      <text>
        <r>
          <rPr>
            <sz val="9"/>
            <color indexed="81"/>
            <rFont val="Tahoma"/>
            <family val="2"/>
          </rPr>
          <t>INT300CEM - Android Application Development</t>
        </r>
      </text>
    </comment>
    <comment ref="ER3" authorId="1" shapeId="0" xr:uid="{00000000-0006-0000-0400-000020000000}">
      <text>
        <r>
          <rPr>
            <sz val="9"/>
            <color indexed="81"/>
            <rFont val="Tahoma"/>
            <family val="2"/>
          </rPr>
          <t>INT389COM - Open Source Development</t>
        </r>
      </text>
    </comment>
    <comment ref="ES3" authorId="1" shapeId="0" xr:uid="{00000000-0006-0000-0400-000021000000}">
      <text>
        <r>
          <rPr>
            <sz val="9"/>
            <color indexed="81"/>
            <rFont val="Tahoma"/>
            <family val="2"/>
          </rPr>
          <t>INT310CT - Intelligent Agents</t>
        </r>
      </text>
    </comment>
    <comment ref="EU3" authorId="0" shapeId="0" xr:uid="{00000000-0006-0000-0400-000022000000}">
      <text>
        <r>
          <rPr>
            <sz val="9"/>
            <color indexed="81"/>
            <rFont val="Tahoma"/>
            <family val="2"/>
          </rPr>
          <t>MPU3123 - Tamadun Islam ..._x000D_
MPU3173 - Malaysian Studies 3</t>
        </r>
      </text>
    </comment>
    <comment ref="EV3" authorId="0" shapeId="0" xr:uid="{00000000-0006-0000-0400-000023000000}">
      <text>
        <r>
          <rPr>
            <sz val="9"/>
            <color indexed="81"/>
            <rFont val="Tahoma"/>
            <family val="2"/>
          </rPr>
          <t xml:space="preserve">MPU3113 - Hubungan Etnik_x000D_
MPU3143 - B M Komunicasi 2 </t>
        </r>
      </text>
    </comment>
    <comment ref="EW3" authorId="0" shapeId="0" xr:uid="{00000000-0006-0000-0400-000024000000}">
      <text>
        <r>
          <rPr>
            <sz val="9"/>
            <color indexed="81"/>
            <rFont val="Tahoma"/>
            <family val="2"/>
          </rPr>
          <t>MPU3253 - Design Thinking_x000D_
MPU3213 - Bahasa Kebangsaan A</t>
        </r>
      </text>
    </comment>
    <comment ref="EX3" authorId="0" shapeId="0" xr:uid="{00000000-0006-0000-0400-000025000000}">
      <text>
        <r>
          <rPr>
            <sz val="9"/>
            <color indexed="81"/>
            <rFont val="Tahoma"/>
            <family val="2"/>
          </rPr>
          <t>MPU3343 - Corporate Social Responsibility</t>
        </r>
      </text>
    </comment>
    <comment ref="EY3" authorId="0" shapeId="0" xr:uid="{00000000-0006-0000-0400-000026000000}">
      <text>
        <r>
          <rPr>
            <sz val="9"/>
            <color indexed="81"/>
            <rFont val="Tahoma"/>
            <family val="2"/>
          </rPr>
          <t>MPU3442 - Community Service</t>
        </r>
      </text>
    </comment>
    <comment ref="EZ3" authorId="1" shapeId="0" xr:uid="{00000000-0006-0000-0400-000027000000}">
      <text>
        <r>
          <rPr>
            <sz val="9"/>
            <color indexed="81"/>
            <rFont val="Tahoma"/>
            <family val="2"/>
          </rPr>
          <t>INT104KM - Enterprise Information Systems</t>
        </r>
      </text>
    </comment>
    <comment ref="FA3" authorId="1" shapeId="0" xr:uid="{00000000-0006-0000-0400-000028000000}">
      <text>
        <r>
          <rPr>
            <sz val="9"/>
            <color indexed="81"/>
            <rFont val="Tahoma"/>
            <family val="2"/>
          </rPr>
          <t>INT120CT - Computer Architecture and Networks</t>
        </r>
      </text>
    </comment>
    <comment ref="FB3" authorId="1" shapeId="0" xr:uid="{00000000-0006-0000-0400-000029000000}">
      <text>
        <r>
          <rPr>
            <sz val="9"/>
            <color indexed="81"/>
            <rFont val="Tahoma"/>
            <family val="2"/>
          </rPr>
          <t>INT124MS - Logic and Sets</t>
        </r>
      </text>
    </comment>
    <comment ref="FC3" authorId="1" shapeId="0" xr:uid="{00000000-0006-0000-0400-00002A000000}">
      <text>
        <r>
          <rPr>
            <sz val="9"/>
            <color indexed="81"/>
            <rFont val="Tahoma"/>
            <family val="2"/>
          </rPr>
          <t>INT121COM - Introduction to Computing</t>
        </r>
      </text>
    </comment>
    <comment ref="FD3" authorId="1" shapeId="0" xr:uid="{00000000-0006-0000-0400-00002B000000}">
      <text>
        <r>
          <rPr>
            <sz val="9"/>
            <color indexed="81"/>
            <rFont val="Tahoma"/>
            <family val="2"/>
          </rPr>
          <t>INT122COM - Introduction to Algorithms</t>
        </r>
      </text>
    </comment>
    <comment ref="FE3" authorId="1" shapeId="0" xr:uid="{00000000-0006-0000-0400-00002C000000}">
      <text>
        <r>
          <rPr>
            <sz val="9"/>
            <color indexed="81"/>
            <rFont val="Tahoma"/>
            <family val="2"/>
          </rPr>
          <t>INT106CR - Designing for Usability 1</t>
        </r>
      </text>
    </comment>
    <comment ref="FF3" authorId="1" shapeId="0" xr:uid="{00000000-0006-0000-0400-00002D000000}">
      <text>
        <r>
          <rPr>
            <sz val="9"/>
            <color indexed="81"/>
            <rFont val="Tahoma"/>
            <family val="2"/>
          </rPr>
          <t>INTA101SGI - Smart Phone Apps: From Concept to Design and Market</t>
        </r>
      </text>
    </comment>
    <comment ref="FG3" authorId="1" shapeId="0" xr:uid="{00000000-0006-0000-0400-00002E000000}">
      <text>
        <r>
          <rPr>
            <sz val="9"/>
            <color indexed="81"/>
            <rFont val="Tahoma"/>
            <family val="2"/>
          </rPr>
          <t>INT207SE - Operating Systems, Security and Network</t>
        </r>
      </text>
    </comment>
    <comment ref="FH3" authorId="1" shapeId="0" xr:uid="{00000000-0006-0000-0400-00002F000000}">
      <text>
        <r>
          <rPr>
            <sz val="9"/>
            <color indexed="81"/>
            <rFont val="Tahoma"/>
            <family val="2"/>
          </rPr>
          <t>INT220CT - Data Information Retrieval</t>
        </r>
      </text>
    </comment>
    <comment ref="FI3" authorId="1" shapeId="0" xr:uid="{00000000-0006-0000-0400-000030000000}">
      <text>
        <r>
          <rPr>
            <sz val="9"/>
            <color indexed="81"/>
            <rFont val="Tahoma"/>
            <family val="2"/>
          </rPr>
          <t>INT210CT - Programming, Algorithms and Data Structures</t>
        </r>
      </text>
    </comment>
    <comment ref="FJ3" authorId="1" shapeId="0" xr:uid="{00000000-0006-0000-0400-000031000000}">
      <text>
        <r>
          <rPr>
            <sz val="9"/>
            <color indexed="81"/>
            <rFont val="Tahoma"/>
            <family val="2"/>
          </rPr>
          <t>INT260CT - Software Engineering</t>
        </r>
      </text>
    </comment>
    <comment ref="FK3" authorId="1" shapeId="0" xr:uid="{00000000-0006-0000-0400-000032000000}">
      <text>
        <r>
          <rPr>
            <sz val="9"/>
            <color indexed="81"/>
            <rFont val="Tahoma"/>
            <family val="2"/>
          </rPr>
          <t>INT290COM - Technology and its Social, Legal and Ethical Context</t>
        </r>
      </text>
    </comment>
    <comment ref="FL3" authorId="1" shapeId="0" xr:uid="{00000000-0006-0000-0400-000033000000}">
      <text>
        <r>
          <rPr>
            <sz val="9"/>
            <color indexed="81"/>
            <rFont val="Tahoma"/>
            <family val="2"/>
          </rPr>
          <t>INT206CDE - Real World Project</t>
        </r>
      </text>
    </comment>
    <comment ref="FM3" authorId="1" shapeId="0" xr:uid="{00000000-0006-0000-0400-000034000000}">
      <text>
        <r>
          <rPr>
            <sz val="9"/>
            <color indexed="81"/>
            <rFont val="Tahoma"/>
            <family val="2"/>
          </rPr>
          <t>INTA202SGI - Android Development Skills</t>
        </r>
      </text>
    </comment>
    <comment ref="FN3" authorId="1" shapeId="0" xr:uid="{00000000-0006-0000-0400-000035000000}">
      <text>
        <r>
          <rPr>
            <sz val="9"/>
            <color indexed="81"/>
            <rFont val="Tahoma"/>
            <family val="2"/>
          </rPr>
          <t>INT250EC - Internship</t>
        </r>
      </text>
    </comment>
    <comment ref="FO3" authorId="1" shapeId="0" xr:uid="{00000000-0006-0000-0400-000036000000}">
      <text>
        <r>
          <rPr>
            <sz val="9"/>
            <color indexed="81"/>
            <rFont val="Tahoma"/>
            <family val="2"/>
          </rPr>
          <t>INT380CT - Theoretical Aspects of Computer Science</t>
        </r>
      </text>
    </comment>
    <comment ref="FP3" authorId="1" shapeId="0" xr:uid="{00000000-0006-0000-0400-000037000000}">
      <text>
        <r>
          <rPr>
            <sz val="9"/>
            <color indexed="81"/>
            <rFont val="Tahoma"/>
            <family val="2"/>
          </rPr>
          <t>INT340CT - Software Quality and Process Management</t>
        </r>
      </text>
    </comment>
    <comment ref="FQ3" authorId="1" shapeId="0" xr:uid="{00000000-0006-0000-0400-000038000000}">
      <text>
        <r>
          <rPr>
            <sz val="9"/>
            <color indexed="81"/>
            <rFont val="Tahoma"/>
            <family val="2"/>
          </rPr>
          <t>INTA301SAM - Events Project Management</t>
        </r>
      </text>
    </comment>
    <comment ref="FR3" authorId="1" shapeId="0" xr:uid="{00000000-0006-0000-0400-000039000000}">
      <text>
        <r>
          <rPr>
            <sz val="9"/>
            <color indexed="81"/>
            <rFont val="Tahoma"/>
            <family val="2"/>
          </rPr>
          <t>INTA305IAE - Hi-Tech Entrepreneurship</t>
        </r>
      </text>
    </comment>
    <comment ref="FS3" authorId="1" shapeId="0" xr:uid="{00000000-0006-0000-0400-00003A000000}">
      <text>
        <r>
          <rPr>
            <sz val="9"/>
            <color indexed="81"/>
            <rFont val="Tahoma"/>
            <family val="2"/>
          </rPr>
          <t>INT303C-1 - Individual Project (Part 1)</t>
        </r>
      </text>
    </comment>
    <comment ref="FT3" authorId="1" shapeId="0" xr:uid="{00000000-0006-0000-0400-00003B000000}">
      <text>
        <r>
          <rPr>
            <sz val="9"/>
            <color indexed="81"/>
            <rFont val="Tahoma"/>
            <family val="2"/>
          </rPr>
          <t>INT303COM - Individual Project</t>
        </r>
      </text>
    </comment>
    <comment ref="FU3" authorId="1" shapeId="0" xr:uid="{00000000-0006-0000-0400-00003C000000}">
      <text>
        <r>
          <rPr>
            <sz val="9"/>
            <color indexed="81"/>
            <rFont val="Tahoma"/>
            <family val="2"/>
          </rPr>
          <t>INT302CEM - Agile Development</t>
        </r>
      </text>
    </comment>
    <comment ref="FV3" authorId="1" shapeId="0" xr:uid="{00000000-0006-0000-0400-00003D000000}">
      <text>
        <r>
          <rPr>
            <sz val="9"/>
            <color indexed="81"/>
            <rFont val="Tahoma"/>
            <family val="2"/>
          </rPr>
          <t>INT304CEM - Web API Development</t>
        </r>
      </text>
    </comment>
    <comment ref="FW3" authorId="1" shapeId="0" xr:uid="{00000000-0006-0000-0400-00003E000000}">
      <text>
        <r>
          <rPr>
            <sz val="9"/>
            <color indexed="81"/>
            <rFont val="Tahoma"/>
            <family val="2"/>
          </rPr>
          <t>INT370CT - Concurrent and Real-time Systems Design</t>
        </r>
      </text>
    </comment>
    <comment ref="FX3" authorId="1" shapeId="0" xr:uid="{00000000-0006-0000-0400-00003F000000}">
      <text>
        <r>
          <rPr>
            <sz val="9"/>
            <color indexed="81"/>
            <rFont val="Tahoma"/>
            <family val="2"/>
          </rPr>
          <t>INT300CEM - Android Application Development</t>
        </r>
      </text>
    </comment>
    <comment ref="FY3" authorId="1" shapeId="0" xr:uid="{00000000-0006-0000-0400-000040000000}">
      <text>
        <r>
          <rPr>
            <sz val="9"/>
            <color indexed="81"/>
            <rFont val="Tahoma"/>
            <family val="2"/>
          </rPr>
          <t>INT389COM - Open Source Development</t>
        </r>
      </text>
    </comment>
    <comment ref="FZ3" authorId="1" shapeId="0" xr:uid="{00000000-0006-0000-0400-000041000000}">
      <text>
        <r>
          <rPr>
            <sz val="9"/>
            <color indexed="81"/>
            <rFont val="Tahoma"/>
            <family val="2"/>
          </rPr>
          <t>INT310CT - Intelligent Agents</t>
        </r>
      </text>
    </comment>
    <comment ref="GB3" authorId="0" shapeId="0" xr:uid="{00000000-0006-0000-0400-000042000000}">
      <text>
        <r>
          <rPr>
            <sz val="9"/>
            <color indexed="81"/>
            <rFont val="Tahoma"/>
            <family val="2"/>
          </rPr>
          <t>MPU3123 - Tamadun Islam ..._x000D_
MPU3173 - Malaysian Studies 3</t>
        </r>
      </text>
    </comment>
    <comment ref="GC3" authorId="0" shapeId="0" xr:uid="{00000000-0006-0000-0400-000043000000}">
      <text>
        <r>
          <rPr>
            <sz val="9"/>
            <color indexed="81"/>
            <rFont val="Tahoma"/>
            <family val="2"/>
          </rPr>
          <t xml:space="preserve">MPU3113 - Hubungan Etnik_x000D_
MPU3143 - B M Komunicasi 2 </t>
        </r>
      </text>
    </comment>
    <comment ref="GD3" authorId="0" shapeId="0" xr:uid="{00000000-0006-0000-0400-000044000000}">
      <text>
        <r>
          <rPr>
            <sz val="9"/>
            <color indexed="81"/>
            <rFont val="Tahoma"/>
            <family val="2"/>
          </rPr>
          <t>MPU3253 - Design Thinking_x000D_
MPU3213 - Bahasa Kebangsaan A</t>
        </r>
      </text>
    </comment>
    <comment ref="GE3" authorId="0" shapeId="0" xr:uid="{00000000-0006-0000-0400-000045000000}">
      <text>
        <r>
          <rPr>
            <sz val="9"/>
            <color indexed="81"/>
            <rFont val="Tahoma"/>
            <family val="2"/>
          </rPr>
          <t>MPU3343 - Corporate Social Responsibility</t>
        </r>
      </text>
    </comment>
    <comment ref="GF3" authorId="0" shapeId="0" xr:uid="{00000000-0006-0000-0400-000046000000}">
      <text>
        <r>
          <rPr>
            <sz val="9"/>
            <color indexed="81"/>
            <rFont val="Tahoma"/>
            <family val="2"/>
          </rPr>
          <t>MPU3442 - Community Service</t>
        </r>
      </text>
    </comment>
    <comment ref="GG3" authorId="1" shapeId="0" xr:uid="{00000000-0006-0000-0400-000047000000}">
      <text>
        <r>
          <rPr>
            <sz val="9"/>
            <color indexed="81"/>
            <rFont val="Tahoma"/>
            <family val="2"/>
          </rPr>
          <t>INT104KM - Enterprise Information Systems</t>
        </r>
      </text>
    </comment>
    <comment ref="GH3" authorId="1" shapeId="0" xr:uid="{00000000-0006-0000-0400-000048000000}">
      <text>
        <r>
          <rPr>
            <sz val="9"/>
            <color indexed="81"/>
            <rFont val="Tahoma"/>
            <family val="2"/>
          </rPr>
          <t>INT120CT - Computer Architecture and Networks</t>
        </r>
      </text>
    </comment>
    <comment ref="GI3" authorId="1" shapeId="0" xr:uid="{00000000-0006-0000-0400-000049000000}">
      <text>
        <r>
          <rPr>
            <sz val="9"/>
            <color indexed="81"/>
            <rFont val="Tahoma"/>
            <family val="2"/>
          </rPr>
          <t>INT124MS - Logic and Sets</t>
        </r>
      </text>
    </comment>
    <comment ref="GJ3" authorId="1" shapeId="0" xr:uid="{00000000-0006-0000-0400-00004A000000}">
      <text>
        <r>
          <rPr>
            <sz val="9"/>
            <color indexed="81"/>
            <rFont val="Tahoma"/>
            <family val="2"/>
          </rPr>
          <t>INT121COM - Introduction to Computing</t>
        </r>
      </text>
    </comment>
    <comment ref="GK3" authorId="1" shapeId="0" xr:uid="{00000000-0006-0000-0400-00004B000000}">
      <text>
        <r>
          <rPr>
            <sz val="9"/>
            <color indexed="81"/>
            <rFont val="Tahoma"/>
            <family val="2"/>
          </rPr>
          <t>INT122COM - Introduction to Algorithms</t>
        </r>
      </text>
    </comment>
    <comment ref="GL3" authorId="1" shapeId="0" xr:uid="{00000000-0006-0000-0400-00004C000000}">
      <text>
        <r>
          <rPr>
            <sz val="9"/>
            <color indexed="81"/>
            <rFont val="Tahoma"/>
            <family val="2"/>
          </rPr>
          <t>INT106CR - Designing for Usability 1</t>
        </r>
      </text>
    </comment>
    <comment ref="GM3" authorId="1" shapeId="0" xr:uid="{00000000-0006-0000-0400-00004D000000}">
      <text>
        <r>
          <rPr>
            <sz val="9"/>
            <color indexed="81"/>
            <rFont val="Tahoma"/>
            <family val="2"/>
          </rPr>
          <t>INTA101SGI - Smart Phone Apps: From Concept to Design and Market</t>
        </r>
      </text>
    </comment>
    <comment ref="GN3" authorId="1" shapeId="0" xr:uid="{00000000-0006-0000-0400-00004E000000}">
      <text>
        <r>
          <rPr>
            <sz val="9"/>
            <color indexed="81"/>
            <rFont val="Tahoma"/>
            <family val="2"/>
          </rPr>
          <t>INT207SE - Operating Systems, Security and Network</t>
        </r>
      </text>
    </comment>
    <comment ref="GO3" authorId="1" shapeId="0" xr:uid="{00000000-0006-0000-0400-00004F000000}">
      <text>
        <r>
          <rPr>
            <sz val="9"/>
            <color indexed="81"/>
            <rFont val="Tahoma"/>
            <family val="2"/>
          </rPr>
          <t>INT220CT - Data Information Retrieval</t>
        </r>
      </text>
    </comment>
    <comment ref="GP3" authorId="1" shapeId="0" xr:uid="{00000000-0006-0000-0400-000050000000}">
      <text>
        <r>
          <rPr>
            <sz val="9"/>
            <color indexed="81"/>
            <rFont val="Tahoma"/>
            <family val="2"/>
          </rPr>
          <t>INT210CT - Programming, Algorithms and Data Structures</t>
        </r>
      </text>
    </comment>
    <comment ref="GQ3" authorId="1" shapeId="0" xr:uid="{00000000-0006-0000-0400-000051000000}">
      <text>
        <r>
          <rPr>
            <sz val="9"/>
            <color indexed="81"/>
            <rFont val="Tahoma"/>
            <family val="2"/>
          </rPr>
          <t>INT260CT - Software Engineering</t>
        </r>
      </text>
    </comment>
    <comment ref="GR3" authorId="1" shapeId="0" xr:uid="{00000000-0006-0000-0400-000052000000}">
      <text>
        <r>
          <rPr>
            <sz val="9"/>
            <color indexed="81"/>
            <rFont val="Tahoma"/>
            <family val="2"/>
          </rPr>
          <t>INT290COM - Technology and its Social, Legal and Ethical Context</t>
        </r>
      </text>
    </comment>
    <comment ref="GS3" authorId="1" shapeId="0" xr:uid="{00000000-0006-0000-0400-000053000000}">
      <text>
        <r>
          <rPr>
            <sz val="9"/>
            <color indexed="81"/>
            <rFont val="Tahoma"/>
            <family val="2"/>
          </rPr>
          <t>INT206CDE - Real World Project</t>
        </r>
      </text>
    </comment>
    <comment ref="GT3" authorId="1" shapeId="0" xr:uid="{00000000-0006-0000-0400-000054000000}">
      <text>
        <r>
          <rPr>
            <sz val="9"/>
            <color indexed="81"/>
            <rFont val="Tahoma"/>
            <family val="2"/>
          </rPr>
          <t>INTA202SGI - Android Development Skills</t>
        </r>
      </text>
    </comment>
    <comment ref="GU3" authorId="1" shapeId="0" xr:uid="{00000000-0006-0000-0400-000055000000}">
      <text>
        <r>
          <rPr>
            <sz val="9"/>
            <color indexed="81"/>
            <rFont val="Tahoma"/>
            <family val="2"/>
          </rPr>
          <t>INT250EC - Internship</t>
        </r>
      </text>
    </comment>
    <comment ref="GV3" authorId="1" shapeId="0" xr:uid="{00000000-0006-0000-0400-000056000000}">
      <text>
        <r>
          <rPr>
            <sz val="9"/>
            <color indexed="81"/>
            <rFont val="Tahoma"/>
            <family val="2"/>
          </rPr>
          <t>INT380CT - Theoretical Aspects of Computer Science</t>
        </r>
      </text>
    </comment>
    <comment ref="GW3" authorId="1" shapeId="0" xr:uid="{00000000-0006-0000-0400-000057000000}">
      <text>
        <r>
          <rPr>
            <sz val="9"/>
            <color indexed="81"/>
            <rFont val="Tahoma"/>
            <family val="2"/>
          </rPr>
          <t>INT340CT - Software Quality and Process Management</t>
        </r>
      </text>
    </comment>
    <comment ref="GX3" authorId="1" shapeId="0" xr:uid="{00000000-0006-0000-0400-000058000000}">
      <text>
        <r>
          <rPr>
            <sz val="9"/>
            <color indexed="81"/>
            <rFont val="Tahoma"/>
            <family val="2"/>
          </rPr>
          <t>INTA301SAM - Events Project Management</t>
        </r>
      </text>
    </comment>
    <comment ref="GY3" authorId="1" shapeId="0" xr:uid="{00000000-0006-0000-0400-000059000000}">
      <text>
        <r>
          <rPr>
            <sz val="9"/>
            <color indexed="81"/>
            <rFont val="Tahoma"/>
            <family val="2"/>
          </rPr>
          <t>INTA305IAE - Hi-Tech Entrepreneurship</t>
        </r>
      </text>
    </comment>
    <comment ref="GZ3" authorId="1" shapeId="0" xr:uid="{00000000-0006-0000-0400-00005A000000}">
      <text>
        <r>
          <rPr>
            <sz val="9"/>
            <color indexed="81"/>
            <rFont val="Tahoma"/>
            <family val="2"/>
          </rPr>
          <t>INT303C-1 - Individual Project (Part 1)</t>
        </r>
      </text>
    </comment>
    <comment ref="HA3" authorId="1" shapeId="0" xr:uid="{00000000-0006-0000-0400-00005B000000}">
      <text>
        <r>
          <rPr>
            <sz val="9"/>
            <color indexed="81"/>
            <rFont val="Tahoma"/>
            <family val="2"/>
          </rPr>
          <t>INT303COM - Individual Project</t>
        </r>
      </text>
    </comment>
    <comment ref="HB3" authorId="1" shapeId="0" xr:uid="{00000000-0006-0000-0400-00005C000000}">
      <text>
        <r>
          <rPr>
            <sz val="9"/>
            <color indexed="81"/>
            <rFont val="Tahoma"/>
            <family val="2"/>
          </rPr>
          <t>INT302CEM - Agile Development</t>
        </r>
      </text>
    </comment>
    <comment ref="HC3" authorId="1" shapeId="0" xr:uid="{00000000-0006-0000-0400-00005D000000}">
      <text>
        <r>
          <rPr>
            <sz val="9"/>
            <color indexed="81"/>
            <rFont val="Tahoma"/>
            <family val="2"/>
          </rPr>
          <t>INT304CEM - Web API Development</t>
        </r>
      </text>
    </comment>
    <comment ref="HD3" authorId="1" shapeId="0" xr:uid="{00000000-0006-0000-0400-00005E000000}">
      <text>
        <r>
          <rPr>
            <sz val="9"/>
            <color indexed="81"/>
            <rFont val="Tahoma"/>
            <family val="2"/>
          </rPr>
          <t>INT370CT - Concurrent and Real-time Systems Design</t>
        </r>
      </text>
    </comment>
    <comment ref="HE3" authorId="1" shapeId="0" xr:uid="{00000000-0006-0000-0400-00005F000000}">
      <text>
        <r>
          <rPr>
            <sz val="9"/>
            <color indexed="81"/>
            <rFont val="Tahoma"/>
            <family val="2"/>
          </rPr>
          <t>INT300CEM - Android Application Development</t>
        </r>
      </text>
    </comment>
    <comment ref="HF3" authorId="1" shapeId="0" xr:uid="{00000000-0006-0000-0400-000060000000}">
      <text>
        <r>
          <rPr>
            <sz val="9"/>
            <color indexed="81"/>
            <rFont val="Tahoma"/>
            <family val="2"/>
          </rPr>
          <t>INT389COM - Open Source Development</t>
        </r>
      </text>
    </comment>
    <comment ref="HG3" authorId="1" shapeId="0" xr:uid="{00000000-0006-0000-0400-000061000000}">
      <text>
        <r>
          <rPr>
            <sz val="9"/>
            <color indexed="81"/>
            <rFont val="Tahoma"/>
            <family val="2"/>
          </rPr>
          <t>INT310CT - Intelligent Agents</t>
        </r>
      </text>
    </comment>
    <comment ref="HJ3" authorId="0" shapeId="0" xr:uid="{00000000-0006-0000-0400-000062000000}">
      <text>
        <r>
          <rPr>
            <sz val="9"/>
            <color indexed="81"/>
            <rFont val="Tahoma"/>
            <family val="2"/>
          </rPr>
          <t>MPU3123 - Tamadun Islam ..._x000D_
MPU3173 - Malaysian Studies 3</t>
        </r>
      </text>
    </comment>
    <comment ref="HK3" authorId="0" shapeId="0" xr:uid="{00000000-0006-0000-0400-000063000000}">
      <text>
        <r>
          <rPr>
            <sz val="9"/>
            <color indexed="81"/>
            <rFont val="Tahoma"/>
            <family val="2"/>
          </rPr>
          <t xml:space="preserve">MPU3113 - Hubungan Etnik_x000D_
MPU3143 - B M Komunicasi 2 </t>
        </r>
      </text>
    </comment>
    <comment ref="HL3" authorId="0" shapeId="0" xr:uid="{00000000-0006-0000-0400-000064000000}">
      <text>
        <r>
          <rPr>
            <sz val="9"/>
            <color indexed="81"/>
            <rFont val="Tahoma"/>
            <family val="2"/>
          </rPr>
          <t>MPU3253 - Design Thinking_x000D_
MPU3213 - Bahasa Kebangsaan A</t>
        </r>
      </text>
    </comment>
    <comment ref="HM3" authorId="0" shapeId="0" xr:uid="{00000000-0006-0000-0400-000065000000}">
      <text>
        <r>
          <rPr>
            <sz val="9"/>
            <color indexed="81"/>
            <rFont val="Tahoma"/>
            <family val="2"/>
          </rPr>
          <t>MPU3343 - Corporate Social Responsibility</t>
        </r>
      </text>
    </comment>
    <comment ref="HN3" authorId="0" shapeId="0" xr:uid="{00000000-0006-0000-0400-000066000000}">
      <text>
        <r>
          <rPr>
            <sz val="9"/>
            <color indexed="81"/>
            <rFont val="Tahoma"/>
            <family val="2"/>
          </rPr>
          <t>MPU3442 - Community Service</t>
        </r>
      </text>
    </comment>
    <comment ref="HO3" authorId="1" shapeId="0" xr:uid="{00000000-0006-0000-0400-000067000000}">
      <text>
        <r>
          <rPr>
            <sz val="9"/>
            <color indexed="81"/>
            <rFont val="Tahoma"/>
            <family val="2"/>
          </rPr>
          <t>INT104KM - Enterprise Information Systems</t>
        </r>
      </text>
    </comment>
    <comment ref="HP3" authorId="1" shapeId="0" xr:uid="{00000000-0006-0000-0400-000068000000}">
      <text>
        <r>
          <rPr>
            <sz val="9"/>
            <color indexed="81"/>
            <rFont val="Tahoma"/>
            <family val="2"/>
          </rPr>
          <t>INT120CT - Computer Architecture and Networks</t>
        </r>
      </text>
    </comment>
    <comment ref="HQ3" authorId="1" shapeId="0" xr:uid="{00000000-0006-0000-0400-000069000000}">
      <text>
        <r>
          <rPr>
            <sz val="9"/>
            <color indexed="81"/>
            <rFont val="Tahoma"/>
            <family val="2"/>
          </rPr>
          <t>INT124MS - Logic and Sets</t>
        </r>
      </text>
    </comment>
    <comment ref="HR3" authorId="1" shapeId="0" xr:uid="{00000000-0006-0000-0400-00006A000000}">
      <text>
        <r>
          <rPr>
            <sz val="9"/>
            <color indexed="81"/>
            <rFont val="Tahoma"/>
            <family val="2"/>
          </rPr>
          <t>INT121COM - Introduction to Computing</t>
        </r>
      </text>
    </comment>
    <comment ref="HS3" authorId="1" shapeId="0" xr:uid="{00000000-0006-0000-0400-00006B000000}">
      <text>
        <r>
          <rPr>
            <sz val="9"/>
            <color indexed="81"/>
            <rFont val="Tahoma"/>
            <family val="2"/>
          </rPr>
          <t>INT122COM - Introduction to Algorithms</t>
        </r>
      </text>
    </comment>
    <comment ref="HT3" authorId="1" shapeId="0" xr:uid="{00000000-0006-0000-0400-00006C000000}">
      <text>
        <r>
          <rPr>
            <sz val="9"/>
            <color indexed="81"/>
            <rFont val="Tahoma"/>
            <family val="2"/>
          </rPr>
          <t>INT106CR - Designing for Usability 1</t>
        </r>
      </text>
    </comment>
    <comment ref="HU3" authorId="1" shapeId="0" xr:uid="{00000000-0006-0000-0400-00006D000000}">
      <text>
        <r>
          <rPr>
            <sz val="9"/>
            <color indexed="81"/>
            <rFont val="Tahoma"/>
            <family val="2"/>
          </rPr>
          <t>INTA101SGI - Smart Phone Apps: From Concept to Design and Market</t>
        </r>
      </text>
    </comment>
    <comment ref="HV3" authorId="1" shapeId="0" xr:uid="{00000000-0006-0000-0400-00006E000000}">
      <text>
        <r>
          <rPr>
            <sz val="9"/>
            <color indexed="81"/>
            <rFont val="Tahoma"/>
            <family val="2"/>
          </rPr>
          <t>INT207SE - Operating Systems, Security and Network</t>
        </r>
      </text>
    </comment>
    <comment ref="HW3" authorId="1" shapeId="0" xr:uid="{00000000-0006-0000-0400-00006F000000}">
      <text>
        <r>
          <rPr>
            <sz val="9"/>
            <color indexed="81"/>
            <rFont val="Tahoma"/>
            <family val="2"/>
          </rPr>
          <t>INT220CT - Data Information Retrieval</t>
        </r>
      </text>
    </comment>
    <comment ref="HX3" authorId="1" shapeId="0" xr:uid="{00000000-0006-0000-0400-000070000000}">
      <text>
        <r>
          <rPr>
            <sz val="9"/>
            <color indexed="81"/>
            <rFont val="Tahoma"/>
            <family val="2"/>
          </rPr>
          <t>INT210CT - Programming, Algorithms and Data Structures</t>
        </r>
      </text>
    </comment>
    <comment ref="HY3" authorId="1" shapeId="0" xr:uid="{00000000-0006-0000-0400-000071000000}">
      <text>
        <r>
          <rPr>
            <sz val="9"/>
            <color indexed="81"/>
            <rFont val="Tahoma"/>
            <family val="2"/>
          </rPr>
          <t>INT260CT - Software Engineering</t>
        </r>
      </text>
    </comment>
    <comment ref="HZ3" authorId="1" shapeId="0" xr:uid="{00000000-0006-0000-0400-000072000000}">
      <text>
        <r>
          <rPr>
            <sz val="9"/>
            <color indexed="81"/>
            <rFont val="Tahoma"/>
            <family val="2"/>
          </rPr>
          <t>INT290COM - Technology and its Social, Legal and Ethical Context</t>
        </r>
      </text>
    </comment>
    <comment ref="IA3" authorId="1" shapeId="0" xr:uid="{00000000-0006-0000-0400-000073000000}">
      <text>
        <r>
          <rPr>
            <sz val="9"/>
            <color indexed="81"/>
            <rFont val="Tahoma"/>
            <family val="2"/>
          </rPr>
          <t>INT206CDE - Real World Project</t>
        </r>
      </text>
    </comment>
    <comment ref="IB3" authorId="1" shapeId="0" xr:uid="{00000000-0006-0000-0400-000074000000}">
      <text>
        <r>
          <rPr>
            <sz val="9"/>
            <color indexed="81"/>
            <rFont val="Tahoma"/>
            <family val="2"/>
          </rPr>
          <t>INTA202SGI - Android Development Skills</t>
        </r>
      </text>
    </comment>
    <comment ref="IC3" authorId="1" shapeId="0" xr:uid="{00000000-0006-0000-0400-000075000000}">
      <text>
        <r>
          <rPr>
            <sz val="9"/>
            <color indexed="81"/>
            <rFont val="Tahoma"/>
            <family val="2"/>
          </rPr>
          <t>INT250EC - Internship</t>
        </r>
      </text>
    </comment>
    <comment ref="ID3" authorId="1" shapeId="0" xr:uid="{00000000-0006-0000-0400-000076000000}">
      <text>
        <r>
          <rPr>
            <sz val="9"/>
            <color indexed="81"/>
            <rFont val="Tahoma"/>
            <family val="2"/>
          </rPr>
          <t>INT380CT - Theoretical Aspects of Computer Science</t>
        </r>
      </text>
    </comment>
    <comment ref="IE3" authorId="1" shapeId="0" xr:uid="{00000000-0006-0000-0400-000077000000}">
      <text>
        <r>
          <rPr>
            <sz val="9"/>
            <color indexed="81"/>
            <rFont val="Tahoma"/>
            <family val="2"/>
          </rPr>
          <t>INT340CT - Software Quality and Process Management</t>
        </r>
      </text>
    </comment>
    <comment ref="IF3" authorId="1" shapeId="0" xr:uid="{00000000-0006-0000-0400-000078000000}">
      <text>
        <r>
          <rPr>
            <sz val="9"/>
            <color indexed="81"/>
            <rFont val="Tahoma"/>
            <family val="2"/>
          </rPr>
          <t>INTA301SAM - Events Project Management</t>
        </r>
      </text>
    </comment>
    <comment ref="IG3" authorId="1" shapeId="0" xr:uid="{00000000-0006-0000-0400-000079000000}">
      <text>
        <r>
          <rPr>
            <sz val="9"/>
            <color indexed="81"/>
            <rFont val="Tahoma"/>
            <family val="2"/>
          </rPr>
          <t>INTA305IAE - Hi-Tech Entrepreneurship</t>
        </r>
      </text>
    </comment>
    <comment ref="IH3" authorId="1" shapeId="0" xr:uid="{00000000-0006-0000-0400-00007A000000}">
      <text>
        <r>
          <rPr>
            <sz val="9"/>
            <color indexed="81"/>
            <rFont val="Tahoma"/>
            <family val="2"/>
          </rPr>
          <t>INT303C-1 - Individual Project (Part 1)</t>
        </r>
      </text>
    </comment>
    <comment ref="II3" authorId="1" shapeId="0" xr:uid="{00000000-0006-0000-0400-00007B000000}">
      <text>
        <r>
          <rPr>
            <sz val="9"/>
            <color indexed="81"/>
            <rFont val="Tahoma"/>
            <family val="2"/>
          </rPr>
          <t>INT303COM - Individual Project</t>
        </r>
      </text>
    </comment>
    <comment ref="IJ3" authorId="1" shapeId="0" xr:uid="{00000000-0006-0000-0400-00007C000000}">
      <text>
        <r>
          <rPr>
            <sz val="9"/>
            <color indexed="81"/>
            <rFont val="Tahoma"/>
            <family val="2"/>
          </rPr>
          <t>INT302CEM - Agile Development</t>
        </r>
      </text>
    </comment>
    <comment ref="IK3" authorId="1" shapeId="0" xr:uid="{00000000-0006-0000-0400-00007D000000}">
      <text>
        <r>
          <rPr>
            <sz val="9"/>
            <color indexed="81"/>
            <rFont val="Tahoma"/>
            <family val="2"/>
          </rPr>
          <t>INT304CEM - Web API Development</t>
        </r>
      </text>
    </comment>
    <comment ref="IL3" authorId="1" shapeId="0" xr:uid="{00000000-0006-0000-0400-00007E000000}">
      <text>
        <r>
          <rPr>
            <sz val="9"/>
            <color indexed="81"/>
            <rFont val="Tahoma"/>
            <family val="2"/>
          </rPr>
          <t>INT370CT - Concurrent and Real-time Systems Design</t>
        </r>
      </text>
    </comment>
    <comment ref="IM3" authorId="1" shapeId="0" xr:uid="{00000000-0006-0000-0400-00007F000000}">
      <text>
        <r>
          <rPr>
            <sz val="9"/>
            <color indexed="81"/>
            <rFont val="Tahoma"/>
            <family val="2"/>
          </rPr>
          <t>INT300CEM - Android Application Development</t>
        </r>
      </text>
    </comment>
    <comment ref="IN3" authorId="1" shapeId="0" xr:uid="{00000000-0006-0000-0400-000080000000}">
      <text>
        <r>
          <rPr>
            <sz val="9"/>
            <color indexed="81"/>
            <rFont val="Tahoma"/>
            <family val="2"/>
          </rPr>
          <t>INT389COM - Open Source Development</t>
        </r>
      </text>
    </comment>
    <comment ref="IO3" authorId="1" shapeId="0" xr:uid="{00000000-0006-0000-0400-000081000000}">
      <text>
        <r>
          <rPr>
            <sz val="9"/>
            <color indexed="81"/>
            <rFont val="Tahoma"/>
            <family val="2"/>
          </rPr>
          <t>INT310CT - Intelligent Agents</t>
        </r>
      </text>
    </comment>
    <comment ref="C6" authorId="2" shapeId="0" xr:uid="{00000000-0006-0000-0400-000082000000}">
      <text>
        <r>
          <rPr>
            <sz val="9"/>
            <color indexed="81"/>
            <rFont val="Tahoma"/>
            <family val="2"/>
          </rPr>
          <t>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4/5/2021: Sent e-mail to register module for Apr-2021_x000D_
1/7/2021: Sent e-mail to register module for Jan-2021_x000D_
Defer January 2021 semester</t>
        </r>
      </text>
    </comment>
    <comment ref="BE6" authorId="2" shapeId="0" xr:uid="{00000000-0006-0000-0400-000083000000}">
      <text>
        <r>
          <rPr>
            <sz val="9"/>
            <color indexed="81"/>
            <rFont val="Tahoma"/>
            <family val="2"/>
          </rPr>
          <t>Aug-2020:_x000D_
   CW -, EX -, MM -</t>
        </r>
      </text>
    </comment>
    <comment ref="BK6" authorId="2" shapeId="0" xr:uid="{00000000-0006-0000-0400-000084000000}">
      <text>
        <r>
          <rPr>
            <sz val="9"/>
            <color indexed="81"/>
            <rFont val="Tahoma"/>
            <family val="2"/>
          </rPr>
          <t>Aug-2020:_x000D_
   CW 15.6, EX 15.6, MM 15.6</t>
        </r>
      </text>
    </comment>
    <comment ref="C7" authorId="2" shapeId="0" xr:uid="{00000000-0006-0000-0400-000085000000}">
      <text>
        <r>
          <rPr>
            <sz val="9"/>
            <color indexed="81"/>
            <rFont val="Tahoma"/>
            <family val="2"/>
          </rPr>
          <t xml:space="preserve">16/8/2022: Sent e-mail to register module for Aug-2022_x000D_
4/28/2022: Sent e-mail to inform results for Jan-2022_x000D_
4/6/2022: Sent e-mail to register module for Apr-2022_x000D_
1/20/2022: Sent e-mail to inform results for Aug-2021_x000D_
1/3/2022: Sent e-mail to register module for Jan-2022_x000D_
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t>
        </r>
      </text>
    </comment>
    <comment ref="BF7" authorId="2" shapeId="0" xr:uid="{00000000-0006-0000-0400-000086000000}">
      <text>
        <r>
          <rPr>
            <sz val="9"/>
            <color indexed="81"/>
            <rFont val="Tahoma"/>
            <family val="2"/>
          </rPr>
          <t>Apr-2021:_x000D_
   CW 85, EX 15.5, MM -50.2</t>
        </r>
      </text>
    </comment>
    <comment ref="BG7" authorId="2" shapeId="0" xr:uid="{00000000-0006-0000-0400-000087000000}">
      <text>
        <r>
          <rPr>
            <sz val="9"/>
            <color indexed="81"/>
            <rFont val="Tahoma"/>
            <family val="2"/>
          </rPr>
          <t>Apr-2022:_x000D_
   CW 53.4, EX 56, MM 40_x000D_
Aug-2021:_x000D_
   CW 14, EX 20, MM 17</t>
        </r>
      </text>
    </comment>
    <comment ref="CC7" authorId="2" shapeId="0" xr:uid="{00000000-0006-0000-0400-000088000000}">
      <text>
        <r>
          <rPr>
            <sz val="9"/>
            <color indexed="81"/>
            <rFont val="Tahoma"/>
            <family val="2"/>
          </rPr>
          <t>Apr-2021:_x000D_
   CW 16, EX 16, MM 16</t>
        </r>
      </text>
    </comment>
    <comment ref="CD7" authorId="2" shapeId="0" xr:uid="{00000000-0006-0000-0400-000089000000}">
      <text>
        <r>
          <rPr>
            <sz val="9"/>
            <color indexed="81"/>
            <rFont val="Tahoma"/>
            <family val="2"/>
          </rPr>
          <t>Aug-2021:_x000D_
   CW 47, EX 47, MM 47, Cap at 40</t>
        </r>
      </text>
    </comment>
    <comment ref="C8" authorId="2" shapeId="0" xr:uid="{00000000-0006-0000-0400-00008A000000}">
      <text>
        <r>
          <rPr>
            <sz val="9"/>
            <color indexed="81"/>
            <rFont val="Tahoma"/>
            <family val="2"/>
          </rPr>
          <t xml:space="preserve">1/20/2022: Sent e-mail to inform results for Aug-2021_x000D_
1/3/2022: Sent e-mail to register module for Jan-2022_x000D_
8/23/2021: Sent e-mail to inform results for Apr-2021_x000D_
8/11/2021: Sent e-mail to register module for Aug-2021_x000D_
4/5/2021: Sent e-mail to register module for Apr-2021_x000D_
1/7/2021: Sent e-mail to register module for Jan-2021_x000D_
Terminated in August 2021 exam board
</t>
        </r>
      </text>
    </comment>
    <comment ref="CL8" authorId="2" shapeId="0" xr:uid="{00000000-0006-0000-0400-00008B000000}">
      <text>
        <r>
          <rPr>
            <sz val="9"/>
            <color indexed="81"/>
            <rFont val="Tahoma"/>
            <family val="2"/>
          </rPr>
          <t>Aug-2020:_x000D_
   CW -, EX -, MM -</t>
        </r>
      </text>
    </comment>
    <comment ref="CM8" authorId="2" shapeId="0" xr:uid="{00000000-0006-0000-0400-00008C000000}">
      <text>
        <r>
          <rPr>
            <sz val="9"/>
            <color indexed="81"/>
            <rFont val="Tahoma"/>
            <family val="2"/>
          </rPr>
          <t>Apr-2021:_x000D_
   CW 29.1, EX 29.1, MM 29.1</t>
        </r>
      </text>
    </comment>
    <comment ref="CN8" authorId="2" shapeId="0" xr:uid="{00000000-0006-0000-0400-00008D000000}">
      <text>
        <r>
          <rPr>
            <sz val="9"/>
            <color indexed="81"/>
            <rFont val="Tahoma"/>
            <family val="2"/>
          </rPr>
          <t>Aug-2021:_x000D_
   CW -, EX -, MM -</t>
        </r>
      </text>
    </comment>
    <comment ref="C9" authorId="2" shapeId="0" xr:uid="{00000000-0006-0000-0400-00008E000000}">
      <text>
        <r>
          <rPr>
            <sz val="9"/>
            <color indexed="81"/>
            <rFont val="Tahoma"/>
            <family val="2"/>
          </rPr>
          <t xml:space="preserve">4/19/2021: Sent e-mail to inform results for Jan-2021_x000D_
4/5/2021: Sent e-mail to register module for Apr-2021_x000D_
1/7/2021: Sent e-mail to register module for Jan-2021_x000D_
</t>
        </r>
      </text>
    </comment>
    <comment ref="AY9" authorId="2" shapeId="0" xr:uid="{00000000-0006-0000-0400-00008F000000}">
      <text>
        <r>
          <rPr>
            <sz val="9"/>
            <color indexed="81"/>
            <rFont val="Tahoma"/>
            <family val="2"/>
          </rPr>
          <t>Jan-2021:_x000D_
   CW -, EX 20, MM 10</t>
        </r>
      </text>
    </comment>
    <comment ref="BB9" authorId="2" shapeId="0" xr:uid="{00000000-0006-0000-0400-000090000000}">
      <text>
        <r>
          <rPr>
            <sz val="9"/>
            <color indexed="81"/>
            <rFont val="Tahoma"/>
            <family val="2"/>
          </rPr>
          <t>Aug-2020:_x000D_
   CW -, EX 60.5, MM 30.2</t>
        </r>
      </text>
    </comment>
    <comment ref="BE9" authorId="2" shapeId="0" xr:uid="{00000000-0006-0000-0400-000091000000}">
      <text>
        <r>
          <rPr>
            <sz val="9"/>
            <color indexed="81"/>
            <rFont val="Tahoma"/>
            <family val="2"/>
          </rPr>
          <t>Aug-2020:_x000D_
   CW -, EX 17, MM 8.5</t>
        </r>
      </text>
    </comment>
    <comment ref="BH9" authorId="2" shapeId="0" xr:uid="{00000000-0006-0000-0400-000092000000}">
      <text>
        <r>
          <rPr>
            <sz val="9"/>
            <color indexed="81"/>
            <rFont val="Tahoma"/>
            <family val="2"/>
          </rPr>
          <t>Aug-2020:_x000D_
   CW 78.6, EX -, MM -78.6</t>
        </r>
      </text>
    </comment>
    <comment ref="BN9" authorId="2" shapeId="0" xr:uid="{00000000-0006-0000-0400-000093000000}">
      <text>
        <r>
          <rPr>
            <sz val="9"/>
            <color indexed="81"/>
            <rFont val="Tahoma"/>
            <family val="2"/>
          </rPr>
          <t>Jan-2021:_x000D_
   CW -, EX -, MM -</t>
        </r>
      </text>
    </comment>
    <comment ref="C10" authorId="2" shapeId="0" xr:uid="{00000000-0006-0000-0400-000094000000}">
      <text>
        <r>
          <rPr>
            <sz val="9"/>
            <color indexed="81"/>
            <rFont val="Tahoma"/>
            <family val="2"/>
          </rPr>
          <t xml:space="preserve">8/23/2021: Sent e-mail to inform results for Apr-2021_x000D_
8/11/2021: Sent e-mail to register module for Aug-2021_x000D_
4/23/2021: Sent e-mail to inform results for Jan-2021_x000D_
</t>
        </r>
      </text>
    </comment>
    <comment ref="C11" authorId="2" shapeId="0" xr:uid="{00000000-0006-0000-0400-000095000000}">
      <text>
        <r>
          <rPr>
            <sz val="9"/>
            <color indexed="81"/>
            <rFont val="Tahoma"/>
            <family val="2"/>
          </rPr>
          <t xml:space="preserve">8/23/2021: Sent e-mail to inform results for Apr-2021_x000D_
8/11/2021: Sent e-mail to register module for Aug-2021_x000D_
</t>
        </r>
      </text>
    </comment>
    <comment ref="C12" authorId="2" shapeId="0" xr:uid="{00000000-0006-0000-0400-000096000000}">
      <text>
        <r>
          <rPr>
            <b/>
            <sz val="9"/>
            <color indexed="81"/>
            <rFont val="Tahoma"/>
            <family val="2"/>
          </rPr>
          <t>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Usha Jayahkudy:</t>
        </r>
        <r>
          <rPr>
            <sz val="9"/>
            <color indexed="81"/>
            <rFont val="Tahoma"/>
            <family val="2"/>
          </rPr>
          <t xml:space="preserve">
Student defer Aug 20 semester</t>
        </r>
      </text>
    </comment>
    <comment ref="C13" authorId="2" shapeId="0" xr:uid="{00000000-0006-0000-0400-000097000000}">
      <text>
        <r>
          <rPr>
            <b/>
            <sz val="9"/>
            <color indexed="81"/>
            <rFont val="Tahoma"/>
            <family val="2"/>
          </rPr>
          <t>8/23/2021: Sent e-mail to inform results for Apr-2021_x000D_
8/11/2021: Sent e-mail to register module for Aug-2021_x000D_
4/19/2021: Sent e-mail to inform results for Jan-2021_x000D_
4/5/2021: Sent e-mail to register module for Apr-2021_x000D_
1/7/2021: Sent e-mail to register module for Jan-2021_x000D_
Usha Jayahkudy:</t>
        </r>
        <r>
          <rPr>
            <sz val="9"/>
            <color indexed="81"/>
            <rFont val="Tahoma"/>
            <family val="2"/>
          </rPr>
          <t xml:space="preserve">
Student defer Aug 2020 semester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K.M. Chong</author>
    <author>KM Chong</author>
  </authors>
  <commentList>
    <comment ref="DG2" authorId="0" shapeId="0" xr:uid="{00000000-0006-0000-0500-000001000000}">
      <text>
        <r>
          <rPr>
            <b/>
            <sz val="9"/>
            <color indexed="81"/>
            <rFont val="Tahoma"/>
            <family val="2"/>
          </rPr>
          <t>K.M. Chong:</t>
        </r>
        <r>
          <rPr>
            <sz val="9"/>
            <color indexed="81"/>
            <rFont val="Tahoma"/>
            <family val="2"/>
          </rPr>
          <t xml:space="preserve">
Do not delete!
Used for macro run</t>
        </r>
      </text>
    </comment>
    <comment ref="DN3" authorId="0" shapeId="0" xr:uid="{00000000-0006-0000-0500-000002000000}">
      <text>
        <r>
          <rPr>
            <sz val="9"/>
            <color indexed="81"/>
            <rFont val="Tahoma"/>
            <family val="2"/>
          </rPr>
          <t>MPU3123 - Tamadun Islam ..._x000D_
MPU3173 - Malaysian Studies 3</t>
        </r>
      </text>
    </comment>
    <comment ref="DO3" authorId="0" shapeId="0" xr:uid="{00000000-0006-0000-0500-000003000000}">
      <text>
        <r>
          <rPr>
            <sz val="9"/>
            <color indexed="81"/>
            <rFont val="Tahoma"/>
            <family val="2"/>
          </rPr>
          <t xml:space="preserve">MPU3113 - Hubungan Etnik_x000D_
MPU3143 - B M Komunicasi 2 </t>
        </r>
      </text>
    </comment>
    <comment ref="DP3" authorId="0" shapeId="0" xr:uid="{00000000-0006-0000-0500-000004000000}">
      <text>
        <r>
          <rPr>
            <sz val="9"/>
            <color indexed="81"/>
            <rFont val="Tahoma"/>
            <family val="2"/>
          </rPr>
          <t>MPU3253 - Design Thinking_x000D_
MPU3213 - Bahasa Kebangsaan A</t>
        </r>
      </text>
    </comment>
    <comment ref="DQ3" authorId="0" shapeId="0" xr:uid="{00000000-0006-0000-0500-000005000000}">
      <text>
        <r>
          <rPr>
            <sz val="9"/>
            <color indexed="81"/>
            <rFont val="Tahoma"/>
            <family val="2"/>
          </rPr>
          <t>MPU3343 - Corporate Social Responsibility</t>
        </r>
      </text>
    </comment>
    <comment ref="DR3" authorId="0" shapeId="0" xr:uid="{00000000-0006-0000-0500-000006000000}">
      <text>
        <r>
          <rPr>
            <sz val="9"/>
            <color indexed="81"/>
            <rFont val="Tahoma"/>
            <family val="2"/>
          </rPr>
          <t>MPU3442 - Community Service</t>
        </r>
      </text>
    </comment>
    <comment ref="DS3" authorId="1" shapeId="0" xr:uid="{00000000-0006-0000-0500-000007000000}">
      <text>
        <r>
          <rPr>
            <sz val="9"/>
            <color indexed="81"/>
            <rFont val="Tahoma"/>
            <family val="2"/>
          </rPr>
          <t>INT104KM - Enterprise Information Systems</t>
        </r>
      </text>
    </comment>
    <comment ref="DT3" authorId="1" shapeId="0" xr:uid="{00000000-0006-0000-0500-000008000000}">
      <text>
        <r>
          <rPr>
            <sz val="9"/>
            <color indexed="81"/>
            <rFont val="Tahoma"/>
            <family val="2"/>
          </rPr>
          <t>INT120CT - Computer Architecture and Networks</t>
        </r>
      </text>
    </comment>
    <comment ref="DU3" authorId="1" shapeId="0" xr:uid="{00000000-0006-0000-0500-000009000000}">
      <text>
        <r>
          <rPr>
            <sz val="9"/>
            <color indexed="81"/>
            <rFont val="Tahoma"/>
            <family val="2"/>
          </rPr>
          <t>INT124MS - Logic and Sets</t>
        </r>
      </text>
    </comment>
    <comment ref="DV3" authorId="1" shapeId="0" xr:uid="{00000000-0006-0000-0500-00000A000000}">
      <text>
        <r>
          <rPr>
            <sz val="9"/>
            <color indexed="81"/>
            <rFont val="Tahoma"/>
            <family val="2"/>
          </rPr>
          <t>INT121COM - Introduction to Computing</t>
        </r>
      </text>
    </comment>
    <comment ref="DW3" authorId="1" shapeId="0" xr:uid="{00000000-0006-0000-0500-00000B000000}">
      <text>
        <r>
          <rPr>
            <sz val="9"/>
            <color indexed="81"/>
            <rFont val="Tahoma"/>
            <family val="2"/>
          </rPr>
          <t>INT122COM - Introduction to Algorithms</t>
        </r>
      </text>
    </comment>
    <comment ref="DX3" authorId="1" shapeId="0" xr:uid="{00000000-0006-0000-0500-00000C000000}">
      <text>
        <r>
          <rPr>
            <sz val="9"/>
            <color indexed="81"/>
            <rFont val="Tahoma"/>
            <family val="2"/>
          </rPr>
          <t>INT106CR - Designing for Usability 1</t>
        </r>
      </text>
    </comment>
    <comment ref="DY3" authorId="1" shapeId="0" xr:uid="{00000000-0006-0000-0500-00000D000000}">
      <text>
        <r>
          <rPr>
            <sz val="9"/>
            <color indexed="81"/>
            <rFont val="Tahoma"/>
            <family val="2"/>
          </rPr>
          <t>INTA101SGI - Smart Phone Apps: From Concept to Design and Market</t>
        </r>
      </text>
    </comment>
    <comment ref="DZ3" authorId="1" shapeId="0" xr:uid="{00000000-0006-0000-0500-00000E000000}">
      <text>
        <r>
          <rPr>
            <sz val="9"/>
            <color indexed="81"/>
            <rFont val="Tahoma"/>
            <family val="2"/>
          </rPr>
          <t>INT207SE - Operating Systems, Security and Network</t>
        </r>
      </text>
    </comment>
    <comment ref="EA3" authorId="1" shapeId="0" xr:uid="{00000000-0006-0000-0500-00000F000000}">
      <text>
        <r>
          <rPr>
            <sz val="9"/>
            <color indexed="81"/>
            <rFont val="Tahoma"/>
            <family val="2"/>
          </rPr>
          <t>INT220CT - Data Information Retrieval</t>
        </r>
      </text>
    </comment>
    <comment ref="EB3" authorId="1" shapeId="0" xr:uid="{00000000-0006-0000-0500-000010000000}">
      <text>
        <r>
          <rPr>
            <sz val="9"/>
            <color indexed="81"/>
            <rFont val="Tahoma"/>
            <family val="2"/>
          </rPr>
          <t>INT210CT - Programming, Algorithms and Data Structures</t>
        </r>
      </text>
    </comment>
    <comment ref="EC3" authorId="1" shapeId="0" xr:uid="{00000000-0006-0000-0500-000011000000}">
      <text>
        <r>
          <rPr>
            <sz val="9"/>
            <color indexed="81"/>
            <rFont val="Tahoma"/>
            <family val="2"/>
          </rPr>
          <t>INT260CT - Software Engineering</t>
        </r>
      </text>
    </comment>
    <comment ref="ED3" authorId="1" shapeId="0" xr:uid="{00000000-0006-0000-0500-000012000000}">
      <text>
        <r>
          <rPr>
            <sz val="9"/>
            <color indexed="81"/>
            <rFont val="Tahoma"/>
            <family val="2"/>
          </rPr>
          <t>INT290COM - Technology and its Social, Legal and Ethical Context</t>
        </r>
      </text>
    </comment>
    <comment ref="EE3" authorId="1" shapeId="0" xr:uid="{00000000-0006-0000-0500-000013000000}">
      <text>
        <r>
          <rPr>
            <sz val="9"/>
            <color indexed="81"/>
            <rFont val="Tahoma"/>
            <family val="2"/>
          </rPr>
          <t>INT206CDE - Real World Project</t>
        </r>
      </text>
    </comment>
    <comment ref="EF3" authorId="1" shapeId="0" xr:uid="{00000000-0006-0000-0500-000014000000}">
      <text>
        <r>
          <rPr>
            <sz val="9"/>
            <color indexed="81"/>
            <rFont val="Tahoma"/>
            <family val="2"/>
          </rPr>
          <t>INTA202SGI - Android Development Skills</t>
        </r>
      </text>
    </comment>
    <comment ref="EG3" authorId="1" shapeId="0" xr:uid="{00000000-0006-0000-0500-000015000000}">
      <text>
        <r>
          <rPr>
            <sz val="9"/>
            <color indexed="81"/>
            <rFont val="Tahoma"/>
            <family val="2"/>
          </rPr>
          <t>INT250EC - Internship</t>
        </r>
      </text>
    </comment>
    <comment ref="EH3" authorId="1" shapeId="0" xr:uid="{00000000-0006-0000-0500-000016000000}">
      <text>
        <r>
          <rPr>
            <sz val="9"/>
            <color indexed="81"/>
            <rFont val="Tahoma"/>
            <family val="2"/>
          </rPr>
          <t>INT380CT - Theoretical Aspects of Computer Science</t>
        </r>
      </text>
    </comment>
    <comment ref="EI3" authorId="1" shapeId="0" xr:uid="{00000000-0006-0000-0500-000017000000}">
      <text>
        <r>
          <rPr>
            <sz val="9"/>
            <color indexed="81"/>
            <rFont val="Tahoma"/>
            <family val="2"/>
          </rPr>
          <t>INT340CT - Software Quality and Process Management</t>
        </r>
      </text>
    </comment>
    <comment ref="EJ3" authorId="1" shapeId="0" xr:uid="{00000000-0006-0000-0500-000018000000}">
      <text>
        <r>
          <rPr>
            <sz val="9"/>
            <color indexed="81"/>
            <rFont val="Tahoma"/>
            <family val="2"/>
          </rPr>
          <t>INTA301SAM - Events Project Management</t>
        </r>
      </text>
    </comment>
    <comment ref="EK3" authorId="1" shapeId="0" xr:uid="{00000000-0006-0000-0500-000019000000}">
      <text>
        <r>
          <rPr>
            <sz val="9"/>
            <color indexed="81"/>
            <rFont val="Tahoma"/>
            <family val="2"/>
          </rPr>
          <t>INTA305IAE - Hi-Tech Entrepreneurship</t>
        </r>
      </text>
    </comment>
    <comment ref="EL3" authorId="1" shapeId="0" xr:uid="{00000000-0006-0000-0500-00001A000000}">
      <text>
        <r>
          <rPr>
            <sz val="9"/>
            <color indexed="81"/>
            <rFont val="Tahoma"/>
            <family val="2"/>
          </rPr>
          <t>INT303C-1 - Individual Project (Part 1)</t>
        </r>
      </text>
    </comment>
    <comment ref="EM3" authorId="1" shapeId="0" xr:uid="{00000000-0006-0000-0500-00001B000000}">
      <text>
        <r>
          <rPr>
            <sz val="9"/>
            <color indexed="81"/>
            <rFont val="Tahoma"/>
            <family val="2"/>
          </rPr>
          <t>INT303COM - Individual Project</t>
        </r>
      </text>
    </comment>
    <comment ref="EN3" authorId="1" shapeId="0" xr:uid="{00000000-0006-0000-0500-00001C000000}">
      <text>
        <r>
          <rPr>
            <sz val="9"/>
            <color indexed="81"/>
            <rFont val="Tahoma"/>
            <family val="2"/>
          </rPr>
          <t>INT302CEM - Agile Development</t>
        </r>
      </text>
    </comment>
    <comment ref="EO3" authorId="1" shapeId="0" xr:uid="{00000000-0006-0000-0500-00001D000000}">
      <text>
        <r>
          <rPr>
            <sz val="9"/>
            <color indexed="81"/>
            <rFont val="Tahoma"/>
            <family val="2"/>
          </rPr>
          <t>INT304CEM - Web API Development</t>
        </r>
      </text>
    </comment>
    <comment ref="EP3" authorId="1" shapeId="0" xr:uid="{00000000-0006-0000-0500-00001E000000}">
      <text>
        <r>
          <rPr>
            <sz val="9"/>
            <color indexed="81"/>
            <rFont val="Tahoma"/>
            <family val="2"/>
          </rPr>
          <t>INT370CT - Concurrent and Real-time Systems Design</t>
        </r>
      </text>
    </comment>
    <comment ref="EQ3" authorId="1" shapeId="0" xr:uid="{00000000-0006-0000-0500-00001F000000}">
      <text>
        <r>
          <rPr>
            <sz val="9"/>
            <color indexed="81"/>
            <rFont val="Tahoma"/>
            <family val="2"/>
          </rPr>
          <t>INT300CEM - Android Application Development</t>
        </r>
      </text>
    </comment>
    <comment ref="ER3" authorId="1" shapeId="0" xr:uid="{00000000-0006-0000-0500-000020000000}">
      <text>
        <r>
          <rPr>
            <sz val="9"/>
            <color indexed="81"/>
            <rFont val="Tahoma"/>
            <family val="2"/>
          </rPr>
          <t>INT389COM - Open Source Development</t>
        </r>
      </text>
    </comment>
    <comment ref="ES3" authorId="1" shapeId="0" xr:uid="{00000000-0006-0000-0500-000021000000}">
      <text>
        <r>
          <rPr>
            <sz val="9"/>
            <color indexed="81"/>
            <rFont val="Tahoma"/>
            <family val="2"/>
          </rPr>
          <t>INT310CT - Intelligent Agents</t>
        </r>
      </text>
    </comment>
    <comment ref="EU3" authorId="0" shapeId="0" xr:uid="{00000000-0006-0000-0500-000022000000}">
      <text>
        <r>
          <rPr>
            <sz val="9"/>
            <color indexed="81"/>
            <rFont val="Tahoma"/>
            <family val="2"/>
          </rPr>
          <t>MPU3123 - Tamadun Islam ..._x000D_
MPU3173 - Malaysian Studies 3</t>
        </r>
      </text>
    </comment>
    <comment ref="EV3" authorId="0" shapeId="0" xr:uid="{00000000-0006-0000-0500-000023000000}">
      <text>
        <r>
          <rPr>
            <sz val="9"/>
            <color indexed="81"/>
            <rFont val="Tahoma"/>
            <family val="2"/>
          </rPr>
          <t xml:space="preserve">MPU3113 - Hubungan Etnik_x000D_
MPU3143 - B M Komunicasi 2 </t>
        </r>
      </text>
    </comment>
    <comment ref="EW3" authorId="0" shapeId="0" xr:uid="{00000000-0006-0000-0500-000024000000}">
      <text>
        <r>
          <rPr>
            <sz val="9"/>
            <color indexed="81"/>
            <rFont val="Tahoma"/>
            <family val="2"/>
          </rPr>
          <t>MPU3253 - Design Thinking_x000D_
MPU3213 - Bahasa Kebangsaan A</t>
        </r>
      </text>
    </comment>
    <comment ref="EX3" authorId="0" shapeId="0" xr:uid="{00000000-0006-0000-0500-000025000000}">
      <text>
        <r>
          <rPr>
            <sz val="9"/>
            <color indexed="81"/>
            <rFont val="Tahoma"/>
            <family val="2"/>
          </rPr>
          <t>MPU3343 - Corporate Social Responsibility</t>
        </r>
      </text>
    </comment>
    <comment ref="EY3" authorId="0" shapeId="0" xr:uid="{00000000-0006-0000-0500-000026000000}">
      <text>
        <r>
          <rPr>
            <sz val="9"/>
            <color indexed="81"/>
            <rFont val="Tahoma"/>
            <family val="2"/>
          </rPr>
          <t>MPU3442 - Community Service</t>
        </r>
      </text>
    </comment>
    <comment ref="EZ3" authorId="1" shapeId="0" xr:uid="{00000000-0006-0000-0500-000027000000}">
      <text>
        <r>
          <rPr>
            <sz val="9"/>
            <color indexed="81"/>
            <rFont val="Tahoma"/>
            <family val="2"/>
          </rPr>
          <t>INT104KM - Enterprise Information Systems</t>
        </r>
      </text>
    </comment>
    <comment ref="FA3" authorId="1" shapeId="0" xr:uid="{00000000-0006-0000-0500-000028000000}">
      <text>
        <r>
          <rPr>
            <sz val="9"/>
            <color indexed="81"/>
            <rFont val="Tahoma"/>
            <family val="2"/>
          </rPr>
          <t>INT120CT - Computer Architecture and Networks</t>
        </r>
      </text>
    </comment>
    <comment ref="FB3" authorId="1" shapeId="0" xr:uid="{00000000-0006-0000-0500-000029000000}">
      <text>
        <r>
          <rPr>
            <sz val="9"/>
            <color indexed="81"/>
            <rFont val="Tahoma"/>
            <family val="2"/>
          </rPr>
          <t>INT124MS - Logic and Sets</t>
        </r>
      </text>
    </comment>
    <comment ref="FC3" authorId="1" shapeId="0" xr:uid="{00000000-0006-0000-0500-00002A000000}">
      <text>
        <r>
          <rPr>
            <sz val="9"/>
            <color indexed="81"/>
            <rFont val="Tahoma"/>
            <family val="2"/>
          </rPr>
          <t>INT121COM - Introduction to Computing</t>
        </r>
      </text>
    </comment>
    <comment ref="FD3" authorId="1" shapeId="0" xr:uid="{00000000-0006-0000-0500-00002B000000}">
      <text>
        <r>
          <rPr>
            <sz val="9"/>
            <color indexed="81"/>
            <rFont val="Tahoma"/>
            <family val="2"/>
          </rPr>
          <t>INT122COM - Introduction to Algorithms</t>
        </r>
      </text>
    </comment>
    <comment ref="FE3" authorId="1" shapeId="0" xr:uid="{00000000-0006-0000-0500-00002C000000}">
      <text>
        <r>
          <rPr>
            <sz val="9"/>
            <color indexed="81"/>
            <rFont val="Tahoma"/>
            <family val="2"/>
          </rPr>
          <t>INT106CR - Designing for Usability 1</t>
        </r>
      </text>
    </comment>
    <comment ref="FF3" authorId="1" shapeId="0" xr:uid="{00000000-0006-0000-0500-00002D000000}">
      <text>
        <r>
          <rPr>
            <sz val="9"/>
            <color indexed="81"/>
            <rFont val="Tahoma"/>
            <family val="2"/>
          </rPr>
          <t>INTA101SGI - Smart Phone Apps: From Concept to Design and Market</t>
        </r>
      </text>
    </comment>
    <comment ref="FG3" authorId="1" shapeId="0" xr:uid="{00000000-0006-0000-0500-00002E000000}">
      <text>
        <r>
          <rPr>
            <sz val="9"/>
            <color indexed="81"/>
            <rFont val="Tahoma"/>
            <family val="2"/>
          </rPr>
          <t>INT207SE - Operating Systems, Security and Network</t>
        </r>
      </text>
    </comment>
    <comment ref="FH3" authorId="1" shapeId="0" xr:uid="{00000000-0006-0000-0500-00002F000000}">
      <text>
        <r>
          <rPr>
            <sz val="9"/>
            <color indexed="81"/>
            <rFont val="Tahoma"/>
            <family val="2"/>
          </rPr>
          <t>INT220CT - Data Information Retrieval</t>
        </r>
      </text>
    </comment>
    <comment ref="FI3" authorId="1" shapeId="0" xr:uid="{00000000-0006-0000-0500-000030000000}">
      <text>
        <r>
          <rPr>
            <sz val="9"/>
            <color indexed="81"/>
            <rFont val="Tahoma"/>
            <family val="2"/>
          </rPr>
          <t>INT210CT - Programming, Algorithms and Data Structures</t>
        </r>
      </text>
    </comment>
    <comment ref="FJ3" authorId="1" shapeId="0" xr:uid="{00000000-0006-0000-0500-000031000000}">
      <text>
        <r>
          <rPr>
            <sz val="9"/>
            <color indexed="81"/>
            <rFont val="Tahoma"/>
            <family val="2"/>
          </rPr>
          <t>INT260CT - Software Engineering</t>
        </r>
      </text>
    </comment>
    <comment ref="FK3" authorId="1" shapeId="0" xr:uid="{00000000-0006-0000-0500-000032000000}">
      <text>
        <r>
          <rPr>
            <sz val="9"/>
            <color indexed="81"/>
            <rFont val="Tahoma"/>
            <family val="2"/>
          </rPr>
          <t>INT290COM - Technology and its Social, Legal and Ethical Context</t>
        </r>
      </text>
    </comment>
    <comment ref="FL3" authorId="1" shapeId="0" xr:uid="{00000000-0006-0000-0500-000033000000}">
      <text>
        <r>
          <rPr>
            <sz val="9"/>
            <color indexed="81"/>
            <rFont val="Tahoma"/>
            <family val="2"/>
          </rPr>
          <t>INT206CDE - Real World Project</t>
        </r>
      </text>
    </comment>
    <comment ref="FM3" authorId="1" shapeId="0" xr:uid="{00000000-0006-0000-0500-000034000000}">
      <text>
        <r>
          <rPr>
            <sz val="9"/>
            <color indexed="81"/>
            <rFont val="Tahoma"/>
            <family val="2"/>
          </rPr>
          <t>INTA202SGI - Android Development Skills</t>
        </r>
      </text>
    </comment>
    <comment ref="FN3" authorId="1" shapeId="0" xr:uid="{00000000-0006-0000-0500-000035000000}">
      <text>
        <r>
          <rPr>
            <sz val="9"/>
            <color indexed="81"/>
            <rFont val="Tahoma"/>
            <family val="2"/>
          </rPr>
          <t>INT250EC - Internship</t>
        </r>
      </text>
    </comment>
    <comment ref="FO3" authorId="1" shapeId="0" xr:uid="{00000000-0006-0000-0500-000036000000}">
      <text>
        <r>
          <rPr>
            <sz val="9"/>
            <color indexed="81"/>
            <rFont val="Tahoma"/>
            <family val="2"/>
          </rPr>
          <t>INT380CT - Theoretical Aspects of Computer Science</t>
        </r>
      </text>
    </comment>
    <comment ref="FP3" authorId="1" shapeId="0" xr:uid="{00000000-0006-0000-0500-000037000000}">
      <text>
        <r>
          <rPr>
            <sz val="9"/>
            <color indexed="81"/>
            <rFont val="Tahoma"/>
            <family val="2"/>
          </rPr>
          <t>INT340CT - Software Quality and Process Management</t>
        </r>
      </text>
    </comment>
    <comment ref="FQ3" authorId="1" shapeId="0" xr:uid="{00000000-0006-0000-0500-000038000000}">
      <text>
        <r>
          <rPr>
            <sz val="9"/>
            <color indexed="81"/>
            <rFont val="Tahoma"/>
            <family val="2"/>
          </rPr>
          <t>INTA301SAM - Events Project Management</t>
        </r>
      </text>
    </comment>
    <comment ref="FR3" authorId="1" shapeId="0" xr:uid="{00000000-0006-0000-0500-000039000000}">
      <text>
        <r>
          <rPr>
            <sz val="9"/>
            <color indexed="81"/>
            <rFont val="Tahoma"/>
            <family val="2"/>
          </rPr>
          <t>INTA305IAE - Hi-Tech Entrepreneurship</t>
        </r>
      </text>
    </comment>
    <comment ref="FS3" authorId="1" shapeId="0" xr:uid="{00000000-0006-0000-0500-00003A000000}">
      <text>
        <r>
          <rPr>
            <sz val="9"/>
            <color indexed="81"/>
            <rFont val="Tahoma"/>
            <family val="2"/>
          </rPr>
          <t>INT303C-1 - Individual Project (Part 1)</t>
        </r>
      </text>
    </comment>
    <comment ref="FT3" authorId="1" shapeId="0" xr:uid="{00000000-0006-0000-0500-00003B000000}">
      <text>
        <r>
          <rPr>
            <sz val="9"/>
            <color indexed="81"/>
            <rFont val="Tahoma"/>
            <family val="2"/>
          </rPr>
          <t>INT303COM - Individual Project</t>
        </r>
      </text>
    </comment>
    <comment ref="FU3" authorId="1" shapeId="0" xr:uid="{00000000-0006-0000-0500-00003C000000}">
      <text>
        <r>
          <rPr>
            <sz val="9"/>
            <color indexed="81"/>
            <rFont val="Tahoma"/>
            <family val="2"/>
          </rPr>
          <t>INT302CEM - Agile Development</t>
        </r>
      </text>
    </comment>
    <comment ref="FV3" authorId="1" shapeId="0" xr:uid="{00000000-0006-0000-0500-00003D000000}">
      <text>
        <r>
          <rPr>
            <sz val="9"/>
            <color indexed="81"/>
            <rFont val="Tahoma"/>
            <family val="2"/>
          </rPr>
          <t>INT304CEM - Web API Development</t>
        </r>
      </text>
    </comment>
    <comment ref="FW3" authorId="1" shapeId="0" xr:uid="{00000000-0006-0000-0500-00003E000000}">
      <text>
        <r>
          <rPr>
            <sz val="9"/>
            <color indexed="81"/>
            <rFont val="Tahoma"/>
            <family val="2"/>
          </rPr>
          <t>INT370CT - Concurrent and Real-time Systems Design</t>
        </r>
      </text>
    </comment>
    <comment ref="FX3" authorId="1" shapeId="0" xr:uid="{00000000-0006-0000-0500-00003F000000}">
      <text>
        <r>
          <rPr>
            <sz val="9"/>
            <color indexed="81"/>
            <rFont val="Tahoma"/>
            <family val="2"/>
          </rPr>
          <t>INT300CEM - Android Application Development</t>
        </r>
      </text>
    </comment>
    <comment ref="FY3" authorId="1" shapeId="0" xr:uid="{00000000-0006-0000-0500-000040000000}">
      <text>
        <r>
          <rPr>
            <sz val="9"/>
            <color indexed="81"/>
            <rFont val="Tahoma"/>
            <family val="2"/>
          </rPr>
          <t>INT389COM - Open Source Development</t>
        </r>
      </text>
    </comment>
    <comment ref="FZ3" authorId="1" shapeId="0" xr:uid="{00000000-0006-0000-0500-000041000000}">
      <text>
        <r>
          <rPr>
            <sz val="9"/>
            <color indexed="81"/>
            <rFont val="Tahoma"/>
            <family val="2"/>
          </rPr>
          <t>INT310CT - Intelligent Agents</t>
        </r>
      </text>
    </comment>
    <comment ref="GB3" authorId="0" shapeId="0" xr:uid="{00000000-0006-0000-0500-000042000000}">
      <text>
        <r>
          <rPr>
            <sz val="9"/>
            <color indexed="81"/>
            <rFont val="Tahoma"/>
            <family val="2"/>
          </rPr>
          <t>MPU3123 - Tamadun Islam ..._x000D_
MPU3173 - Malaysian Studies 3</t>
        </r>
      </text>
    </comment>
    <comment ref="GC3" authorId="0" shapeId="0" xr:uid="{00000000-0006-0000-0500-000043000000}">
      <text>
        <r>
          <rPr>
            <sz val="9"/>
            <color indexed="81"/>
            <rFont val="Tahoma"/>
            <family val="2"/>
          </rPr>
          <t xml:space="preserve">MPU3113 - Hubungan Etnik_x000D_
MPU3143 - B M Komunicasi 2 </t>
        </r>
      </text>
    </comment>
    <comment ref="GD3" authorId="0" shapeId="0" xr:uid="{00000000-0006-0000-0500-000044000000}">
      <text>
        <r>
          <rPr>
            <sz val="9"/>
            <color indexed="81"/>
            <rFont val="Tahoma"/>
            <family val="2"/>
          </rPr>
          <t>MPU3253 - Design Thinking_x000D_
MPU3213 - Bahasa Kebangsaan A</t>
        </r>
      </text>
    </comment>
    <comment ref="GE3" authorId="0" shapeId="0" xr:uid="{00000000-0006-0000-0500-000045000000}">
      <text>
        <r>
          <rPr>
            <sz val="9"/>
            <color indexed="81"/>
            <rFont val="Tahoma"/>
            <family val="2"/>
          </rPr>
          <t>MPU3343 - Corporate Social Responsibility</t>
        </r>
      </text>
    </comment>
    <comment ref="GF3" authorId="0" shapeId="0" xr:uid="{00000000-0006-0000-0500-000046000000}">
      <text>
        <r>
          <rPr>
            <sz val="9"/>
            <color indexed="81"/>
            <rFont val="Tahoma"/>
            <family val="2"/>
          </rPr>
          <t>MPU3442 - Community Service</t>
        </r>
      </text>
    </comment>
    <comment ref="GG3" authorId="1" shapeId="0" xr:uid="{00000000-0006-0000-0500-000047000000}">
      <text>
        <r>
          <rPr>
            <sz val="9"/>
            <color indexed="81"/>
            <rFont val="Tahoma"/>
            <family val="2"/>
          </rPr>
          <t>INT104KM - Enterprise Information Systems</t>
        </r>
      </text>
    </comment>
    <comment ref="GH3" authorId="1" shapeId="0" xr:uid="{00000000-0006-0000-0500-000048000000}">
      <text>
        <r>
          <rPr>
            <sz val="9"/>
            <color indexed="81"/>
            <rFont val="Tahoma"/>
            <family val="2"/>
          </rPr>
          <t>INT120CT - Computer Architecture and Networks</t>
        </r>
      </text>
    </comment>
    <comment ref="GI3" authorId="1" shapeId="0" xr:uid="{00000000-0006-0000-0500-000049000000}">
      <text>
        <r>
          <rPr>
            <sz val="9"/>
            <color indexed="81"/>
            <rFont val="Tahoma"/>
            <family val="2"/>
          </rPr>
          <t>INT124MS - Logic and Sets</t>
        </r>
      </text>
    </comment>
    <comment ref="GJ3" authorId="1" shapeId="0" xr:uid="{00000000-0006-0000-0500-00004A000000}">
      <text>
        <r>
          <rPr>
            <sz val="9"/>
            <color indexed="81"/>
            <rFont val="Tahoma"/>
            <family val="2"/>
          </rPr>
          <t>INT121COM - Introduction to Computing</t>
        </r>
      </text>
    </comment>
    <comment ref="GK3" authorId="1" shapeId="0" xr:uid="{00000000-0006-0000-0500-00004B000000}">
      <text>
        <r>
          <rPr>
            <sz val="9"/>
            <color indexed="81"/>
            <rFont val="Tahoma"/>
            <family val="2"/>
          </rPr>
          <t>INT122COM - Introduction to Algorithms</t>
        </r>
      </text>
    </comment>
    <comment ref="GL3" authorId="1" shapeId="0" xr:uid="{00000000-0006-0000-0500-00004C000000}">
      <text>
        <r>
          <rPr>
            <sz val="9"/>
            <color indexed="81"/>
            <rFont val="Tahoma"/>
            <family val="2"/>
          </rPr>
          <t>INT106CR - Designing for Usability 1</t>
        </r>
      </text>
    </comment>
    <comment ref="GM3" authorId="1" shapeId="0" xr:uid="{00000000-0006-0000-0500-00004D000000}">
      <text>
        <r>
          <rPr>
            <sz val="9"/>
            <color indexed="81"/>
            <rFont val="Tahoma"/>
            <family val="2"/>
          </rPr>
          <t>INTA101SGI - Smart Phone Apps: From Concept to Design and Market</t>
        </r>
      </text>
    </comment>
    <comment ref="GN3" authorId="1" shapeId="0" xr:uid="{00000000-0006-0000-0500-00004E000000}">
      <text>
        <r>
          <rPr>
            <sz val="9"/>
            <color indexed="81"/>
            <rFont val="Tahoma"/>
            <family val="2"/>
          </rPr>
          <t>INT207SE - Operating Systems, Security and Network</t>
        </r>
      </text>
    </comment>
    <comment ref="GO3" authorId="1" shapeId="0" xr:uid="{00000000-0006-0000-0500-00004F000000}">
      <text>
        <r>
          <rPr>
            <sz val="9"/>
            <color indexed="81"/>
            <rFont val="Tahoma"/>
            <family val="2"/>
          </rPr>
          <t>INT220CT - Data Information Retrieval</t>
        </r>
      </text>
    </comment>
    <comment ref="GP3" authorId="1" shapeId="0" xr:uid="{00000000-0006-0000-0500-000050000000}">
      <text>
        <r>
          <rPr>
            <sz val="9"/>
            <color indexed="81"/>
            <rFont val="Tahoma"/>
            <family val="2"/>
          </rPr>
          <t>INT210CT - Programming, Algorithms and Data Structures</t>
        </r>
      </text>
    </comment>
    <comment ref="GQ3" authorId="1" shapeId="0" xr:uid="{00000000-0006-0000-0500-000051000000}">
      <text>
        <r>
          <rPr>
            <sz val="9"/>
            <color indexed="81"/>
            <rFont val="Tahoma"/>
            <family val="2"/>
          </rPr>
          <t>INT260CT - Software Engineering</t>
        </r>
      </text>
    </comment>
    <comment ref="GR3" authorId="1" shapeId="0" xr:uid="{00000000-0006-0000-0500-000052000000}">
      <text>
        <r>
          <rPr>
            <sz val="9"/>
            <color indexed="81"/>
            <rFont val="Tahoma"/>
            <family val="2"/>
          </rPr>
          <t>INT290COM - Technology and its Social, Legal and Ethical Context</t>
        </r>
      </text>
    </comment>
    <comment ref="GS3" authorId="1" shapeId="0" xr:uid="{00000000-0006-0000-0500-000053000000}">
      <text>
        <r>
          <rPr>
            <sz val="9"/>
            <color indexed="81"/>
            <rFont val="Tahoma"/>
            <family val="2"/>
          </rPr>
          <t>INT206CDE - Real World Project</t>
        </r>
      </text>
    </comment>
    <comment ref="GT3" authorId="1" shapeId="0" xr:uid="{00000000-0006-0000-0500-000054000000}">
      <text>
        <r>
          <rPr>
            <sz val="9"/>
            <color indexed="81"/>
            <rFont val="Tahoma"/>
            <family val="2"/>
          </rPr>
          <t>INTA202SGI - Android Development Skills</t>
        </r>
      </text>
    </comment>
    <comment ref="GU3" authorId="1" shapeId="0" xr:uid="{00000000-0006-0000-0500-000055000000}">
      <text>
        <r>
          <rPr>
            <sz val="9"/>
            <color indexed="81"/>
            <rFont val="Tahoma"/>
            <family val="2"/>
          </rPr>
          <t>INT250EC - Internship</t>
        </r>
      </text>
    </comment>
    <comment ref="GV3" authorId="1" shapeId="0" xr:uid="{00000000-0006-0000-0500-000056000000}">
      <text>
        <r>
          <rPr>
            <sz val="9"/>
            <color indexed="81"/>
            <rFont val="Tahoma"/>
            <family val="2"/>
          </rPr>
          <t>INT380CT - Theoretical Aspects of Computer Science</t>
        </r>
      </text>
    </comment>
    <comment ref="GW3" authorId="1" shapeId="0" xr:uid="{00000000-0006-0000-0500-000057000000}">
      <text>
        <r>
          <rPr>
            <sz val="9"/>
            <color indexed="81"/>
            <rFont val="Tahoma"/>
            <family val="2"/>
          </rPr>
          <t>INT340CT - Software Quality and Process Management</t>
        </r>
      </text>
    </comment>
    <comment ref="GX3" authorId="1" shapeId="0" xr:uid="{00000000-0006-0000-0500-000058000000}">
      <text>
        <r>
          <rPr>
            <sz val="9"/>
            <color indexed="81"/>
            <rFont val="Tahoma"/>
            <family val="2"/>
          </rPr>
          <t>INTA301SAM - Events Project Management</t>
        </r>
      </text>
    </comment>
    <comment ref="GY3" authorId="1" shapeId="0" xr:uid="{00000000-0006-0000-0500-000059000000}">
      <text>
        <r>
          <rPr>
            <sz val="9"/>
            <color indexed="81"/>
            <rFont val="Tahoma"/>
            <family val="2"/>
          </rPr>
          <t>INTA305IAE - Hi-Tech Entrepreneurship</t>
        </r>
      </text>
    </comment>
    <comment ref="GZ3" authorId="1" shapeId="0" xr:uid="{00000000-0006-0000-0500-00005A000000}">
      <text>
        <r>
          <rPr>
            <sz val="9"/>
            <color indexed="81"/>
            <rFont val="Tahoma"/>
            <family val="2"/>
          </rPr>
          <t>INT303C-1 - Individual Project (Part 1)</t>
        </r>
      </text>
    </comment>
    <comment ref="HA3" authorId="1" shapeId="0" xr:uid="{00000000-0006-0000-0500-00005B000000}">
      <text>
        <r>
          <rPr>
            <sz val="9"/>
            <color indexed="81"/>
            <rFont val="Tahoma"/>
            <family val="2"/>
          </rPr>
          <t>INT303COM - Individual Project</t>
        </r>
      </text>
    </comment>
    <comment ref="HB3" authorId="1" shapeId="0" xr:uid="{00000000-0006-0000-0500-00005C000000}">
      <text>
        <r>
          <rPr>
            <sz val="9"/>
            <color indexed="81"/>
            <rFont val="Tahoma"/>
            <family val="2"/>
          </rPr>
          <t>INT302CEM - Agile Development</t>
        </r>
      </text>
    </comment>
    <comment ref="HC3" authorId="1" shapeId="0" xr:uid="{00000000-0006-0000-0500-00005D000000}">
      <text>
        <r>
          <rPr>
            <sz val="9"/>
            <color indexed="81"/>
            <rFont val="Tahoma"/>
            <family val="2"/>
          </rPr>
          <t>INT304CEM - Web API Development</t>
        </r>
      </text>
    </comment>
    <comment ref="HD3" authorId="1" shapeId="0" xr:uid="{00000000-0006-0000-0500-00005E000000}">
      <text>
        <r>
          <rPr>
            <sz val="9"/>
            <color indexed="81"/>
            <rFont val="Tahoma"/>
            <family val="2"/>
          </rPr>
          <t>INT370CT - Concurrent and Real-time Systems Design</t>
        </r>
      </text>
    </comment>
    <comment ref="HE3" authorId="1" shapeId="0" xr:uid="{00000000-0006-0000-0500-00005F000000}">
      <text>
        <r>
          <rPr>
            <sz val="9"/>
            <color indexed="81"/>
            <rFont val="Tahoma"/>
            <family val="2"/>
          </rPr>
          <t>INT300CEM - Android Application Development</t>
        </r>
      </text>
    </comment>
    <comment ref="HF3" authorId="1" shapeId="0" xr:uid="{00000000-0006-0000-0500-000060000000}">
      <text>
        <r>
          <rPr>
            <sz val="9"/>
            <color indexed="81"/>
            <rFont val="Tahoma"/>
            <family val="2"/>
          </rPr>
          <t>INT389COM - Open Source Development</t>
        </r>
      </text>
    </comment>
    <comment ref="HG3" authorId="1" shapeId="0" xr:uid="{00000000-0006-0000-0500-000061000000}">
      <text>
        <r>
          <rPr>
            <sz val="9"/>
            <color indexed="81"/>
            <rFont val="Tahoma"/>
            <family val="2"/>
          </rPr>
          <t>INT310CT - Intelligent Agents</t>
        </r>
      </text>
    </comment>
    <comment ref="HJ3" authorId="0" shapeId="0" xr:uid="{00000000-0006-0000-0500-000062000000}">
      <text>
        <r>
          <rPr>
            <sz val="9"/>
            <color indexed="81"/>
            <rFont val="Tahoma"/>
            <family val="2"/>
          </rPr>
          <t>MPU3123 - Tamadun Islam ..._x000D_
MPU3173 - Malaysian Studies 3</t>
        </r>
      </text>
    </comment>
    <comment ref="HK3" authorId="0" shapeId="0" xr:uid="{00000000-0006-0000-0500-000063000000}">
      <text>
        <r>
          <rPr>
            <sz val="9"/>
            <color indexed="81"/>
            <rFont val="Tahoma"/>
            <family val="2"/>
          </rPr>
          <t xml:space="preserve">MPU3113 - Hubungan Etnik_x000D_
MPU3143 - B M Komunicasi 2 </t>
        </r>
      </text>
    </comment>
    <comment ref="HL3" authorId="0" shapeId="0" xr:uid="{00000000-0006-0000-0500-000064000000}">
      <text>
        <r>
          <rPr>
            <sz val="9"/>
            <color indexed="81"/>
            <rFont val="Tahoma"/>
            <family val="2"/>
          </rPr>
          <t>MPU3253 - Design Thinking_x000D_
MPU3213 - Bahasa Kebangsaan A</t>
        </r>
      </text>
    </comment>
    <comment ref="HM3" authorId="0" shapeId="0" xr:uid="{00000000-0006-0000-0500-000065000000}">
      <text>
        <r>
          <rPr>
            <sz val="9"/>
            <color indexed="81"/>
            <rFont val="Tahoma"/>
            <family val="2"/>
          </rPr>
          <t>MPU3343 - Corporate Social Responsibility</t>
        </r>
      </text>
    </comment>
    <comment ref="HN3" authorId="0" shapeId="0" xr:uid="{00000000-0006-0000-0500-000066000000}">
      <text>
        <r>
          <rPr>
            <sz val="9"/>
            <color indexed="81"/>
            <rFont val="Tahoma"/>
            <family val="2"/>
          </rPr>
          <t>MPU3442 - Community Service</t>
        </r>
      </text>
    </comment>
    <comment ref="HO3" authorId="1" shapeId="0" xr:uid="{00000000-0006-0000-0500-000067000000}">
      <text>
        <r>
          <rPr>
            <sz val="9"/>
            <color indexed="81"/>
            <rFont val="Tahoma"/>
            <family val="2"/>
          </rPr>
          <t>INT104KM - Enterprise Information Systems</t>
        </r>
      </text>
    </comment>
    <comment ref="HP3" authorId="1" shapeId="0" xr:uid="{00000000-0006-0000-0500-000068000000}">
      <text>
        <r>
          <rPr>
            <sz val="9"/>
            <color indexed="81"/>
            <rFont val="Tahoma"/>
            <family val="2"/>
          </rPr>
          <t>INT120CT - Computer Architecture and Networks</t>
        </r>
      </text>
    </comment>
    <comment ref="HQ3" authorId="1" shapeId="0" xr:uid="{00000000-0006-0000-0500-000069000000}">
      <text>
        <r>
          <rPr>
            <sz val="9"/>
            <color indexed="81"/>
            <rFont val="Tahoma"/>
            <family val="2"/>
          </rPr>
          <t>INT124MS - Logic and Sets</t>
        </r>
      </text>
    </comment>
    <comment ref="HR3" authorId="1" shapeId="0" xr:uid="{00000000-0006-0000-0500-00006A000000}">
      <text>
        <r>
          <rPr>
            <sz val="9"/>
            <color indexed="81"/>
            <rFont val="Tahoma"/>
            <family val="2"/>
          </rPr>
          <t>INT121COM - Introduction to Computing</t>
        </r>
      </text>
    </comment>
    <comment ref="HS3" authorId="1" shapeId="0" xr:uid="{00000000-0006-0000-0500-00006B000000}">
      <text>
        <r>
          <rPr>
            <sz val="9"/>
            <color indexed="81"/>
            <rFont val="Tahoma"/>
            <family val="2"/>
          </rPr>
          <t>INT122COM - Introduction to Algorithms</t>
        </r>
      </text>
    </comment>
    <comment ref="HT3" authorId="1" shapeId="0" xr:uid="{00000000-0006-0000-0500-00006C000000}">
      <text>
        <r>
          <rPr>
            <sz val="9"/>
            <color indexed="81"/>
            <rFont val="Tahoma"/>
            <family val="2"/>
          </rPr>
          <t>INT106CR - Designing for Usability 1</t>
        </r>
      </text>
    </comment>
    <comment ref="HU3" authorId="1" shapeId="0" xr:uid="{00000000-0006-0000-0500-00006D000000}">
      <text>
        <r>
          <rPr>
            <sz val="9"/>
            <color indexed="81"/>
            <rFont val="Tahoma"/>
            <family val="2"/>
          </rPr>
          <t>INTA101SGI - Smart Phone Apps: From Concept to Design and Market</t>
        </r>
      </text>
    </comment>
    <comment ref="HV3" authorId="1" shapeId="0" xr:uid="{00000000-0006-0000-0500-00006E000000}">
      <text>
        <r>
          <rPr>
            <sz val="9"/>
            <color indexed="81"/>
            <rFont val="Tahoma"/>
            <family val="2"/>
          </rPr>
          <t>INT207SE - Operating Systems, Security and Network</t>
        </r>
      </text>
    </comment>
    <comment ref="HW3" authorId="1" shapeId="0" xr:uid="{00000000-0006-0000-0500-00006F000000}">
      <text>
        <r>
          <rPr>
            <sz val="9"/>
            <color indexed="81"/>
            <rFont val="Tahoma"/>
            <family val="2"/>
          </rPr>
          <t>INT220CT - Data Information Retrieval</t>
        </r>
      </text>
    </comment>
    <comment ref="HX3" authorId="1" shapeId="0" xr:uid="{00000000-0006-0000-0500-000070000000}">
      <text>
        <r>
          <rPr>
            <sz val="9"/>
            <color indexed="81"/>
            <rFont val="Tahoma"/>
            <family val="2"/>
          </rPr>
          <t>INT210CT - Programming, Algorithms and Data Structures</t>
        </r>
      </text>
    </comment>
    <comment ref="HY3" authorId="1" shapeId="0" xr:uid="{00000000-0006-0000-0500-000071000000}">
      <text>
        <r>
          <rPr>
            <sz val="9"/>
            <color indexed="81"/>
            <rFont val="Tahoma"/>
            <family val="2"/>
          </rPr>
          <t>INT260CT - Software Engineering</t>
        </r>
      </text>
    </comment>
    <comment ref="HZ3" authorId="1" shapeId="0" xr:uid="{00000000-0006-0000-0500-000072000000}">
      <text>
        <r>
          <rPr>
            <sz val="9"/>
            <color indexed="81"/>
            <rFont val="Tahoma"/>
            <family val="2"/>
          </rPr>
          <t>INT290COM - Technology and its Social, Legal and Ethical Context</t>
        </r>
      </text>
    </comment>
    <comment ref="IA3" authorId="1" shapeId="0" xr:uid="{00000000-0006-0000-0500-000073000000}">
      <text>
        <r>
          <rPr>
            <sz val="9"/>
            <color indexed="81"/>
            <rFont val="Tahoma"/>
            <family val="2"/>
          </rPr>
          <t>INT206CDE - Real World Project</t>
        </r>
      </text>
    </comment>
    <comment ref="IB3" authorId="1" shapeId="0" xr:uid="{00000000-0006-0000-0500-000074000000}">
      <text>
        <r>
          <rPr>
            <sz val="9"/>
            <color indexed="81"/>
            <rFont val="Tahoma"/>
            <family val="2"/>
          </rPr>
          <t>INTA202SGI - Android Development Skills</t>
        </r>
      </text>
    </comment>
    <comment ref="IC3" authorId="1" shapeId="0" xr:uid="{00000000-0006-0000-0500-000075000000}">
      <text>
        <r>
          <rPr>
            <sz val="9"/>
            <color indexed="81"/>
            <rFont val="Tahoma"/>
            <family val="2"/>
          </rPr>
          <t>INT250EC - Internship</t>
        </r>
      </text>
    </comment>
    <comment ref="ID3" authorId="1" shapeId="0" xr:uid="{00000000-0006-0000-0500-000076000000}">
      <text>
        <r>
          <rPr>
            <sz val="9"/>
            <color indexed="81"/>
            <rFont val="Tahoma"/>
            <family val="2"/>
          </rPr>
          <t>INT380CT - Theoretical Aspects of Computer Science</t>
        </r>
      </text>
    </comment>
    <comment ref="IE3" authorId="1" shapeId="0" xr:uid="{00000000-0006-0000-0500-000077000000}">
      <text>
        <r>
          <rPr>
            <sz val="9"/>
            <color indexed="81"/>
            <rFont val="Tahoma"/>
            <family val="2"/>
          </rPr>
          <t>INT340CT - Software Quality and Process Management</t>
        </r>
      </text>
    </comment>
    <comment ref="IF3" authorId="1" shapeId="0" xr:uid="{00000000-0006-0000-0500-000078000000}">
      <text>
        <r>
          <rPr>
            <sz val="9"/>
            <color indexed="81"/>
            <rFont val="Tahoma"/>
            <family val="2"/>
          </rPr>
          <t>INTA301SAM - Events Project Management</t>
        </r>
      </text>
    </comment>
    <comment ref="IG3" authorId="1" shapeId="0" xr:uid="{00000000-0006-0000-0500-000079000000}">
      <text>
        <r>
          <rPr>
            <sz val="9"/>
            <color indexed="81"/>
            <rFont val="Tahoma"/>
            <family val="2"/>
          </rPr>
          <t>INTA305IAE - Hi-Tech Entrepreneurship</t>
        </r>
      </text>
    </comment>
    <comment ref="IH3" authorId="1" shapeId="0" xr:uid="{00000000-0006-0000-0500-00007A000000}">
      <text>
        <r>
          <rPr>
            <sz val="9"/>
            <color indexed="81"/>
            <rFont val="Tahoma"/>
            <family val="2"/>
          </rPr>
          <t>INT303C-1 - Individual Project (Part 1)</t>
        </r>
      </text>
    </comment>
    <comment ref="II3" authorId="1" shapeId="0" xr:uid="{00000000-0006-0000-0500-00007B000000}">
      <text>
        <r>
          <rPr>
            <sz val="9"/>
            <color indexed="81"/>
            <rFont val="Tahoma"/>
            <family val="2"/>
          </rPr>
          <t>INT303COM - Individual Project</t>
        </r>
      </text>
    </comment>
    <comment ref="IJ3" authorId="1" shapeId="0" xr:uid="{00000000-0006-0000-0500-00007C000000}">
      <text>
        <r>
          <rPr>
            <sz val="9"/>
            <color indexed="81"/>
            <rFont val="Tahoma"/>
            <family val="2"/>
          </rPr>
          <t>INT302CEM - Agile Development</t>
        </r>
      </text>
    </comment>
    <comment ref="IK3" authorId="1" shapeId="0" xr:uid="{00000000-0006-0000-0500-00007D000000}">
      <text>
        <r>
          <rPr>
            <sz val="9"/>
            <color indexed="81"/>
            <rFont val="Tahoma"/>
            <family val="2"/>
          </rPr>
          <t>INT304CEM - Web API Development</t>
        </r>
      </text>
    </comment>
    <comment ref="IL3" authorId="1" shapeId="0" xr:uid="{00000000-0006-0000-0500-00007E000000}">
      <text>
        <r>
          <rPr>
            <sz val="9"/>
            <color indexed="81"/>
            <rFont val="Tahoma"/>
            <family val="2"/>
          </rPr>
          <t>INT370CT - Concurrent and Real-time Systems Design</t>
        </r>
      </text>
    </comment>
    <comment ref="IM3" authorId="1" shapeId="0" xr:uid="{00000000-0006-0000-0500-00007F000000}">
      <text>
        <r>
          <rPr>
            <sz val="9"/>
            <color indexed="81"/>
            <rFont val="Tahoma"/>
            <family val="2"/>
          </rPr>
          <t>INT300CEM - Android Application Development</t>
        </r>
      </text>
    </comment>
    <comment ref="IN3" authorId="1" shapeId="0" xr:uid="{00000000-0006-0000-0500-000080000000}">
      <text>
        <r>
          <rPr>
            <sz val="9"/>
            <color indexed="81"/>
            <rFont val="Tahoma"/>
            <family val="2"/>
          </rPr>
          <t>INT389COM - Open Source Development</t>
        </r>
      </text>
    </comment>
    <comment ref="IO3" authorId="1" shapeId="0" xr:uid="{00000000-0006-0000-0500-000081000000}">
      <text>
        <r>
          <rPr>
            <sz val="9"/>
            <color indexed="81"/>
            <rFont val="Tahoma"/>
            <family val="2"/>
          </rPr>
          <t>INT310CT - Intelligent Agents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E20" authorId="0" shapeId="0" xr:uid="{00000000-0006-0000-0600-000001000000}">
      <text>
        <r>
          <rPr>
            <b/>
            <sz val="9"/>
            <color indexed="81"/>
            <rFont val="Tahoma"/>
            <family val="2"/>
          </rPr>
          <t>K.M. Chong:</t>
        </r>
        <r>
          <rPr>
            <sz val="9"/>
            <color indexed="81"/>
            <rFont val="Tahoma"/>
            <family val="2"/>
          </rPr>
          <t xml:space="preserve">
Select:
 - 1 of 2 Add-vantage
 - 2 of 6 Elective</t>
        </r>
      </text>
    </comment>
    <comment ref="K20" authorId="0" shapeId="0" xr:uid="{00000000-0006-0000-0600-000002000000}">
      <text>
        <r>
          <rPr>
            <b/>
            <sz val="9"/>
            <color indexed="81"/>
            <rFont val="Tahoma"/>
            <family val="2"/>
          </rPr>
          <t>K.M. Chong:</t>
        </r>
        <r>
          <rPr>
            <sz val="9"/>
            <color indexed="81"/>
            <rFont val="Tahoma"/>
            <family val="2"/>
          </rPr>
          <t xml:space="preserve">
Select:
 - 1 of 2 Add-vantage
 - 2 of 6 Elective</t>
        </r>
      </text>
    </comment>
    <comment ref="E34" authorId="0" shapeId="0" xr:uid="{00000000-0006-0000-0600-000003000000}">
      <text>
        <r>
          <rPr>
            <b/>
            <sz val="9"/>
            <color indexed="81"/>
            <rFont val="Tahoma"/>
            <family val="2"/>
          </rPr>
          <t>K.M. Chong:</t>
        </r>
        <r>
          <rPr>
            <sz val="9"/>
            <color indexed="81"/>
            <rFont val="Tahoma"/>
            <family val="2"/>
          </rPr>
          <t xml:space="preserve">
Select 5 MPUs</t>
        </r>
      </text>
    </comment>
    <comment ref="A37" authorId="0" shapeId="0" xr:uid="{00000000-0006-0000-0600-00000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7" authorId="0" shapeId="0" xr:uid="{00000000-0006-0000-0600-000005000000}">
      <text>
        <r>
          <rPr>
            <b/>
            <sz val="9"/>
            <color indexed="81"/>
            <rFont val="Tahoma"/>
            <family val="2"/>
          </rPr>
          <t>K.M. Chong:</t>
        </r>
        <r>
          <rPr>
            <sz val="9"/>
            <color indexed="81"/>
            <rFont val="Tahoma"/>
            <family val="2"/>
          </rPr>
          <t xml:space="preserve">
MPU Group 1a
Local: MPU 3113
Foreign: MPU 3143</t>
        </r>
      </text>
    </comment>
    <comment ref="A38" authorId="0" shapeId="0" xr:uid="{00000000-0006-0000-0600-000006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8" authorId="0" shapeId="0" xr:uid="{00000000-0006-0000-0600-000007000000}">
      <text>
        <r>
          <rPr>
            <b/>
            <sz val="9"/>
            <color indexed="81"/>
            <rFont val="Tahoma"/>
            <family val="2"/>
          </rPr>
          <t>K.M. Chong:</t>
        </r>
        <r>
          <rPr>
            <sz val="9"/>
            <color indexed="81"/>
            <rFont val="Tahoma"/>
            <family val="2"/>
          </rPr>
          <t xml:space="preserve">
MPU Group 1b
Local: MPU 3123
Foreign: MPU 3173</t>
        </r>
      </text>
    </comment>
    <comment ref="A39" authorId="0" shapeId="0" xr:uid="{00000000-0006-0000-0600-000008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39" authorId="0" shapeId="0" xr:uid="{00000000-0006-0000-0600-000009000000}">
      <text>
        <r>
          <rPr>
            <b/>
            <sz val="9"/>
            <color indexed="81"/>
            <rFont val="Tahoma"/>
            <family val="2"/>
          </rPr>
          <t>K.M. Chong:</t>
        </r>
        <r>
          <rPr>
            <sz val="9"/>
            <color indexed="81"/>
            <rFont val="Tahoma"/>
            <family val="2"/>
          </rPr>
          <t xml:space="preserve">
MPU Group 1a
Local: MPU 3113
Foreign: MPU 3143</t>
        </r>
      </text>
    </comment>
    <comment ref="A40" authorId="0" shapeId="0" xr:uid="{00000000-0006-0000-0600-00000A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0" authorId="0" shapeId="0" xr:uid="{00000000-0006-0000-0600-00000B000000}">
      <text>
        <r>
          <rPr>
            <b/>
            <sz val="9"/>
            <color indexed="81"/>
            <rFont val="Tahoma"/>
            <family val="2"/>
          </rPr>
          <t>K.M. Chong:</t>
        </r>
        <r>
          <rPr>
            <sz val="9"/>
            <color indexed="81"/>
            <rFont val="Tahoma"/>
            <family val="2"/>
          </rPr>
          <t xml:space="preserve">
MPU Group 1b
Local: MPU 3123
Foreign: MPU 3173</t>
        </r>
      </text>
    </comment>
    <comment ref="A41" authorId="0" shapeId="0" xr:uid="{00000000-0006-0000-0600-00000C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1" authorId="0" shapeId="0" xr:uid="{00000000-0006-0000-0600-00000D000000}">
      <text>
        <r>
          <rPr>
            <b/>
            <sz val="9"/>
            <color indexed="81"/>
            <rFont val="Tahoma"/>
            <family val="2"/>
          </rPr>
          <t>K.M. Chong:</t>
        </r>
        <r>
          <rPr>
            <sz val="9"/>
            <color indexed="81"/>
            <rFont val="Tahoma"/>
            <family val="2"/>
          </rPr>
          <t xml:space="preserve">
MPU Group 2
BM fail: MPU 3213
BM pass: MPU 3253</t>
        </r>
      </text>
    </comment>
    <comment ref="A42" authorId="0" shapeId="0" xr:uid="{00000000-0006-0000-0600-00000E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2" authorId="0" shapeId="0" xr:uid="{00000000-0006-0000-0600-00000F000000}">
      <text>
        <r>
          <rPr>
            <b/>
            <sz val="9"/>
            <color indexed="81"/>
            <rFont val="Tahoma"/>
            <family val="2"/>
          </rPr>
          <t>K.M. Chong:</t>
        </r>
        <r>
          <rPr>
            <sz val="9"/>
            <color indexed="81"/>
            <rFont val="Tahoma"/>
            <family val="2"/>
          </rPr>
          <t xml:space="preserve">
Obselated in 2017
Replace by MPU3253</t>
        </r>
      </text>
    </comment>
    <comment ref="A43" authorId="0" shapeId="0" xr:uid="{00000000-0006-0000-0600-000010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3" authorId="0" shapeId="0" xr:uid="{00000000-0006-0000-0600-000011000000}">
      <text>
        <r>
          <rPr>
            <b/>
            <sz val="9"/>
            <color indexed="81"/>
            <rFont val="Tahoma"/>
            <family val="2"/>
          </rPr>
          <t>K.M. Chong:</t>
        </r>
        <r>
          <rPr>
            <sz val="9"/>
            <color indexed="81"/>
            <rFont val="Tahoma"/>
            <family val="2"/>
          </rPr>
          <t xml:space="preserve">
MPU Group 2
BM fail: MPU 3213
BM pass: MPU 3253</t>
        </r>
      </text>
    </comment>
    <comment ref="A44" authorId="0" shapeId="0" xr:uid="{00000000-0006-0000-0600-000012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4" authorId="0" shapeId="0" xr:uid="{00000000-0006-0000-0600-000013000000}">
      <text>
        <r>
          <rPr>
            <b/>
            <sz val="9"/>
            <color indexed="81"/>
            <rFont val="Tahoma"/>
            <family val="2"/>
          </rPr>
          <t>K.M. Chong:</t>
        </r>
        <r>
          <rPr>
            <sz val="9"/>
            <color indexed="81"/>
            <rFont val="Tahoma"/>
            <family val="2"/>
          </rPr>
          <t xml:space="preserve">
Obselated in Jan 2018
Replace by MPU3343 </t>
        </r>
      </text>
    </comment>
    <comment ref="A45" authorId="0" shapeId="0" xr:uid="{00000000-0006-0000-0600-000014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46" authorId="0" shapeId="0" xr:uid="{00000000-0006-0000-0600-000015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B46" authorId="0" shapeId="0" xr:uid="{00000000-0006-0000-0600-000016000000}">
      <text>
        <r>
          <rPr>
            <b/>
            <sz val="9"/>
            <color indexed="81"/>
            <rFont val="Tahoma"/>
            <family val="2"/>
          </rPr>
          <t>K.M. Chong:</t>
        </r>
        <r>
          <rPr>
            <sz val="9"/>
            <color indexed="81"/>
            <rFont val="Tahoma"/>
            <family val="2"/>
          </rPr>
          <t xml:space="preserve">
Obselated in Jan 2018
Replace by MPU3442</t>
        </r>
      </text>
    </comment>
    <comment ref="A47" authorId="0" shapeId="0" xr:uid="{00000000-0006-0000-0600-000017000000}">
      <text>
        <r>
          <rPr>
            <b/>
            <sz val="9"/>
            <color indexed="81"/>
            <rFont val="Tahoma"/>
            <family val="2"/>
          </rPr>
          <t>K.M. Chong:</t>
        </r>
        <r>
          <rPr>
            <sz val="9"/>
            <color indexed="81"/>
            <rFont val="Tahoma"/>
            <family val="2"/>
          </rPr>
          <t xml:space="preserve">
4 MPU modules grouping 
MPU3</t>
        </r>
        <r>
          <rPr>
            <b/>
            <u/>
            <sz val="9"/>
            <color indexed="81"/>
            <rFont val="Tahoma"/>
            <family val="2"/>
          </rPr>
          <t>#</t>
        </r>
        <r>
          <rPr>
            <sz val="9"/>
            <color indexed="81"/>
            <rFont val="Tahoma"/>
            <family val="2"/>
          </rPr>
          <t>xx: second digit represent module group.</t>
        </r>
      </text>
    </comment>
    <comment ref="A51" authorId="0" shapeId="0" xr:uid="{00000000-0006-0000-0600-000018000000}">
      <text>
        <r>
          <rPr>
            <b/>
            <sz val="9"/>
            <color indexed="81"/>
            <rFont val="Tahoma"/>
            <family val="2"/>
          </rPr>
          <t>K.M. Chong:</t>
        </r>
        <r>
          <rPr>
            <sz val="9"/>
            <color indexed="81"/>
            <rFont val="Tahoma"/>
            <family val="2"/>
          </rPr>
          <t xml:space="preserve">
Do not delete!!!
Needed for macro to run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K.M. Chong</author>
  </authors>
  <commentList>
    <comment ref="N1" authorId="0" shapeId="0" xr:uid="{00000000-0006-0000-0700-000001000000}">
      <text>
        <r>
          <rPr>
            <b/>
            <sz val="9"/>
            <color indexed="81"/>
            <rFont val="Tahoma"/>
            <family val="2"/>
          </rPr>
          <t>Author:</t>
        </r>
        <r>
          <rPr>
            <sz val="9"/>
            <color indexed="81"/>
            <rFont val="Tahoma"/>
            <family val="2"/>
          </rPr>
          <t xml:space="preserve">
Priviously MPU3223
</t>
        </r>
      </text>
    </comment>
    <comment ref="R1" authorId="0" shapeId="0" xr:uid="{00000000-0006-0000-0700-000002000000}">
      <text>
        <r>
          <rPr>
            <b/>
            <sz val="9"/>
            <color indexed="81"/>
            <rFont val="Tahoma"/>
            <family val="2"/>
          </rPr>
          <t>Author:</t>
        </r>
        <r>
          <rPr>
            <sz val="9"/>
            <color indexed="81"/>
            <rFont val="Tahoma"/>
            <family val="2"/>
          </rPr>
          <t xml:space="preserve">
Priviously MPU3313</t>
        </r>
      </text>
    </comment>
    <comment ref="T1" authorId="1" shapeId="0" xr:uid="{00000000-0006-0000-0700-000003000000}">
      <text>
        <r>
          <rPr>
            <b/>
            <sz val="9"/>
            <color indexed="81"/>
            <rFont val="Tahoma"/>
            <family val="2"/>
          </rPr>
          <t>K.M. Chong:</t>
        </r>
        <r>
          <rPr>
            <sz val="9"/>
            <color indexed="81"/>
            <rFont val="Tahoma"/>
            <family val="2"/>
          </rPr>
          <t xml:space="preserve">
MPU3412 till Jan-2018</t>
        </r>
      </text>
    </comment>
    <comment ref="BX2" authorId="1" shapeId="0" xr:uid="{00000000-0006-0000-0700-000004000000}">
      <text>
        <r>
          <rPr>
            <b/>
            <sz val="9"/>
            <color indexed="81"/>
            <rFont val="Tahoma"/>
            <family val="2"/>
          </rPr>
          <t>K.M. Chong:</t>
        </r>
        <r>
          <rPr>
            <sz val="9"/>
            <color indexed="81"/>
            <rFont val="Tahoma"/>
            <family val="2"/>
          </rPr>
          <t xml:space="preserve">
Do not delete!
Used for macro run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1" authorId="0" shapeId="0" xr:uid="{00000000-0006-0000-0900-000001000000}">
      <text>
        <r>
          <rPr>
            <b/>
            <sz val="9"/>
            <color indexed="81"/>
            <rFont val="Tahoma"/>
            <family val="2"/>
          </rPr>
          <t>K.M. Chong:</t>
        </r>
        <r>
          <rPr>
            <sz val="9"/>
            <color indexed="81"/>
            <rFont val="Tahoma"/>
            <family val="2"/>
          </rPr>
          <t xml:space="preserve">
Copy student academic info from TCMS -&gt; Student Profile Maintenance  -&gt; Academic Info and paste here, then click START button.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K.M. Chong</author>
  </authors>
  <commentList>
    <comment ref="A2" authorId="0" shapeId="0" xr:uid="{00000000-0006-0000-0A00-000001000000}">
      <text>
        <r>
          <rPr>
            <b/>
            <sz val="9"/>
            <color indexed="81"/>
            <rFont val="Tahoma"/>
            <family val="2"/>
          </rPr>
          <t>K.M. Chong:</t>
        </r>
        <r>
          <rPr>
            <sz val="9"/>
            <color indexed="81"/>
            <rFont val="Tahoma"/>
            <family val="2"/>
          </rPr>
          <t xml:space="preserve">
Do not move the cell or add row on top!!!</t>
        </r>
      </text>
    </comment>
    <comment ref="E2" authorId="0" shapeId="0" xr:uid="{00000000-0006-0000-0A00-000002000000}">
      <text>
        <r>
          <rPr>
            <b/>
            <sz val="9"/>
            <color indexed="81"/>
            <rFont val="Tahoma"/>
            <family val="2"/>
          </rPr>
          <t>K.M. Chong:</t>
        </r>
        <r>
          <rPr>
            <sz val="9"/>
            <color indexed="81"/>
            <rFont val="Tahoma"/>
            <family val="2"/>
          </rPr>
          <t xml:space="preserve">
CC for Group Mail</t>
        </r>
      </text>
    </comment>
    <comment ref="A3" authorId="0" shapeId="0" xr:uid="{00000000-0006-0000-0A00-000003000000}">
      <text>
        <r>
          <rPr>
            <b/>
            <sz val="9"/>
            <color indexed="81"/>
            <rFont val="Tahoma"/>
            <family val="2"/>
          </rPr>
          <t>K.M. Chong:</t>
        </r>
        <r>
          <rPr>
            <sz val="9"/>
            <color indexed="81"/>
            <rFont val="Tahoma"/>
            <family val="2"/>
          </rPr>
          <t xml:space="preserve">
Do not move the cell or add row on top!!!</t>
        </r>
      </text>
    </comment>
    <comment ref="A4" authorId="0" shapeId="0" xr:uid="{00000000-0006-0000-0A00-000004000000}">
      <text>
        <r>
          <rPr>
            <b/>
            <sz val="9"/>
            <color indexed="81"/>
            <rFont val="Tahoma"/>
            <family val="2"/>
          </rPr>
          <t>K.M. Chong:</t>
        </r>
        <r>
          <rPr>
            <sz val="9"/>
            <color indexed="81"/>
            <rFont val="Tahoma"/>
            <family val="2"/>
          </rPr>
          <t xml:space="preserve">
Do not move the cell or add row on top!!!</t>
        </r>
      </text>
    </comment>
    <comment ref="A5" authorId="0" shapeId="0" xr:uid="{00000000-0006-0000-0A00-000005000000}">
      <text>
        <r>
          <rPr>
            <b/>
            <sz val="9"/>
            <color indexed="81"/>
            <rFont val="Tahoma"/>
            <family val="2"/>
          </rPr>
          <t>K.M. Chong:</t>
        </r>
        <r>
          <rPr>
            <sz val="9"/>
            <color indexed="81"/>
            <rFont val="Tahoma"/>
            <family val="2"/>
          </rPr>
          <t xml:space="preserve">
Do not move the cell or add row on top!!!</t>
        </r>
      </text>
    </comment>
    <comment ref="A6" authorId="0" shapeId="0" xr:uid="{00000000-0006-0000-0A00-000006000000}">
      <text>
        <r>
          <rPr>
            <b/>
            <sz val="9"/>
            <color indexed="81"/>
            <rFont val="Tahoma"/>
            <family val="2"/>
          </rPr>
          <t>K.M. Chong:</t>
        </r>
        <r>
          <rPr>
            <sz val="9"/>
            <color indexed="81"/>
            <rFont val="Tahoma"/>
            <family val="2"/>
          </rPr>
          <t xml:space="preserve">
Do not move the cell or add row on top!!!</t>
        </r>
      </text>
    </comment>
    <comment ref="A8" authorId="0" shapeId="0" xr:uid="{00000000-0006-0000-0A00-000007000000}">
      <text>
        <r>
          <rPr>
            <b/>
            <sz val="9"/>
            <color indexed="81"/>
            <rFont val="Tahoma"/>
            <family val="2"/>
          </rPr>
          <t>K.M. Chong:</t>
        </r>
        <r>
          <rPr>
            <sz val="9"/>
            <color indexed="81"/>
            <rFont val="Tahoma"/>
            <family val="2"/>
          </rPr>
          <t xml:space="preserve">
Do not move the cell or add row on top!!!</t>
        </r>
      </text>
    </comment>
  </commentList>
</comments>
</file>

<file path=xl/sharedStrings.xml><?xml version="1.0" encoding="utf-8"?>
<sst xmlns="http://schemas.openxmlformats.org/spreadsheetml/2006/main" count="6501" uniqueCount="1837">
  <si>
    <t>MPU3123</t>
  </si>
  <si>
    <t>MPU3173</t>
  </si>
  <si>
    <t>MPU3113</t>
  </si>
  <si>
    <t>MPU3143</t>
  </si>
  <si>
    <t>MPU3213</t>
  </si>
  <si>
    <t>MPU3412</t>
  </si>
  <si>
    <t>No</t>
  </si>
  <si>
    <t>Name</t>
  </si>
  <si>
    <t>Cohort</t>
  </si>
  <si>
    <t>Sem</t>
  </si>
  <si>
    <t>IC No</t>
  </si>
  <si>
    <t>Mobile No.</t>
  </si>
  <si>
    <t>Email</t>
  </si>
  <si>
    <t xml:space="preserve">BM </t>
  </si>
  <si>
    <t xml:space="preserve">English </t>
  </si>
  <si>
    <t>Matric No</t>
  </si>
  <si>
    <t>B+</t>
  </si>
  <si>
    <t>A-</t>
  </si>
  <si>
    <t>A</t>
  </si>
  <si>
    <t>B</t>
  </si>
  <si>
    <t>CU ID</t>
  </si>
  <si>
    <t>C+</t>
  </si>
  <si>
    <t>C</t>
  </si>
  <si>
    <t>MPU3253</t>
  </si>
  <si>
    <t>MPU3343</t>
  </si>
  <si>
    <t xml:space="preserve">Total Sem 1 students: </t>
  </si>
  <si>
    <t xml:space="preserve">Total Sem 2 students: </t>
  </si>
  <si>
    <t xml:space="preserve">Total Sem 3 students: </t>
  </si>
  <si>
    <t xml:space="preserve">Total Sem 4 students: </t>
  </si>
  <si>
    <t xml:space="preserve">Total Sem 5 students: </t>
  </si>
  <si>
    <t xml:space="preserve">Total Sem 6 students: </t>
  </si>
  <si>
    <t xml:space="preserve">Total Sem 7 students: </t>
  </si>
  <si>
    <t xml:space="preserve">Total Sem 8 students: </t>
  </si>
  <si>
    <t xml:space="preserve">Total Sem 9 students: </t>
  </si>
  <si>
    <t>Elective Module INT204CDE/INT208SE</t>
  </si>
  <si>
    <t>Timing</t>
  </si>
  <si>
    <t>Course Listing planning week</t>
  </si>
  <si>
    <t>4 weeks before exam week</t>
  </si>
  <si>
    <t>3rd/Last Attempt of Module INT#####</t>
  </si>
  <si>
    <t xml:space="preserve">Syy-m: Class in Sementer yr-mth </t>
  </si>
  <si>
    <t>ryy-m: Re-sit in semester yr-mth</t>
  </si>
  <si>
    <t>Subject Plan Overview</t>
  </si>
  <si>
    <t>2 weeks before  semester start</t>
  </si>
  <si>
    <t xml:space="preserve">Total Year 1 students: </t>
  </si>
  <si>
    <t xml:space="preserve">Total Year 2 students: </t>
  </si>
  <si>
    <t xml:space="preserve">Total Year 3 students: </t>
  </si>
  <si>
    <t>MacroName</t>
  </si>
  <si>
    <t>Mail_Register_Module</t>
  </si>
  <si>
    <t>E-mail Message-Start</t>
  </si>
  <si>
    <t>E-mail Message-End</t>
  </si>
  <si>
    <t>In the event that you are not able to pass the exam, we will have no other option than to terminate you for this program.
We wish you all the best.</t>
  </si>
  <si>
    <r>
      <t xml:space="preserve">Please take note that module </t>
    </r>
    <r>
      <rPr>
        <sz val="11"/>
        <color rgb="FFFF0000"/>
        <rFont val="Calibri"/>
        <family val="2"/>
        <scheme val="minor"/>
      </rPr>
      <t>INT#####</t>
    </r>
    <r>
      <rPr>
        <sz val="11"/>
        <color theme="1"/>
        <rFont val="Calibri"/>
        <family val="2"/>
        <scheme val="minor"/>
      </rPr>
      <t xml:space="preserve"> that you are taking in this semester is your 3rd and last attempt allowed according to the regulations tabulated in BEECU program handbook. We encourage you to take every efforts to do pass the exam in order to continue your study of BEECU program. Should you have any question or need help, please feel free to talk to the module responsible lecturer or me.</t>
    </r>
  </si>
  <si>
    <t>Mail_Elective_Module</t>
  </si>
  <si>
    <t>INT201CDE</t>
  </si>
  <si>
    <t>INT201MS</t>
  </si>
  <si>
    <t>INT204CDE</t>
  </si>
  <si>
    <t>INT209SE</t>
  </si>
  <si>
    <t>INT201AEE</t>
  </si>
  <si>
    <t>INT200CAW</t>
  </si>
  <si>
    <t>INT250EC</t>
  </si>
  <si>
    <t>INT301CDE</t>
  </si>
  <si>
    <t>INT304SE</t>
  </si>
  <si>
    <t>INT304CDE</t>
  </si>
  <si>
    <t>INT310SE</t>
  </si>
  <si>
    <t>INT302BSS</t>
  </si>
  <si>
    <t>Mail_Resit_Exam</t>
  </si>
  <si>
    <t>Mail_3rd_Attempt_Module</t>
  </si>
  <si>
    <t>Title</t>
  </si>
  <si>
    <t>Email Signature</t>
  </si>
  <si>
    <t>Re-sit Exam in MMM-YYYY Semester</t>
  </si>
  <si>
    <t>M2</t>
  </si>
  <si>
    <t>M1</t>
  </si>
  <si>
    <t>M3</t>
  </si>
  <si>
    <t>M4</t>
  </si>
  <si>
    <t>M5</t>
  </si>
  <si>
    <t>I11</t>
  </si>
  <si>
    <t>I12</t>
  </si>
  <si>
    <t>I13</t>
  </si>
  <si>
    <t>I14</t>
  </si>
  <si>
    <t>I15</t>
  </si>
  <si>
    <t>I16</t>
  </si>
  <si>
    <t>I17</t>
  </si>
  <si>
    <t>I21</t>
  </si>
  <si>
    <t>I22</t>
  </si>
  <si>
    <t>I23</t>
  </si>
  <si>
    <t>I24</t>
  </si>
  <si>
    <t>I25</t>
  </si>
  <si>
    <t>I26</t>
  </si>
  <si>
    <t>I27</t>
  </si>
  <si>
    <t>I31</t>
  </si>
  <si>
    <t>I32</t>
  </si>
  <si>
    <t>I33</t>
  </si>
  <si>
    <t>I34</t>
  </si>
  <si>
    <t>I36</t>
  </si>
  <si>
    <t>I35</t>
  </si>
  <si>
    <t>Copy marks from Mark Sheet file</t>
  </si>
  <si>
    <t>Macro functions</t>
  </si>
  <si>
    <t>Email to remind re-sit exam</t>
  </si>
  <si>
    <t>Email to deicde elective module</t>
  </si>
  <si>
    <t>Mail_Failed_Module</t>
  </si>
  <si>
    <t>After Pre-Board</t>
  </si>
  <si>
    <t>Pre-information of Failed Module in MMM-YYYY Semester</t>
  </si>
  <si>
    <t>Email to register module in new sem</t>
  </si>
  <si>
    <t>Topic</t>
  </si>
  <si>
    <t>Description</t>
  </si>
  <si>
    <t>Semester code</t>
  </si>
  <si>
    <t>Grad</t>
  </si>
  <si>
    <t>Class</t>
  </si>
  <si>
    <t>Date</t>
  </si>
  <si>
    <t>Version</t>
  </si>
  <si>
    <t>KM Chong</t>
  </si>
  <si>
    <t>Updated Pre-board marks, made plan for re-sit and repeat students</t>
  </si>
  <si>
    <t>MPU3442</t>
  </si>
  <si>
    <t>INT303CDE</t>
  </si>
  <si>
    <t>I37</t>
  </si>
  <si>
    <t>I38</t>
  </si>
  <si>
    <t>Added in INT305AAE and INT306AAE, adjusted credit table formula and macro code accordingly.</t>
  </si>
  <si>
    <t xml:space="preserve">Extension of table </t>
  </si>
  <si>
    <t xml:space="preserve"> - new tech subject</t>
  </si>
  <si>
    <t>P-Yr3</t>
  </si>
  <si>
    <t>P-Yr2</t>
  </si>
  <si>
    <t>Added progression column P-Yr2, P-Yr3 at column CW abd CX</t>
  </si>
  <si>
    <t>Y3</t>
  </si>
  <si>
    <t>Create mentorship student list</t>
  </si>
  <si>
    <t>C2.1</t>
  </si>
  <si>
    <t>C2.2</t>
  </si>
  <si>
    <t>C1</t>
  </si>
  <si>
    <t>Having only one core module, INT###### (Re-sit exam) and # MPU subjects planned for mmm-yyyy semester, I see that it will be a relatively light study load semester for you. 
Taking into consideration that you have already obtained 100 credits for year ##, the CU-PAB meeting agreed to the proposal to offer INT###### module for you in this semester. Please proceed to do the necessary enrollment for the module.
Should you need further information or assistant, please come to SOEAT office and look for Jo-anne or me.</t>
  </si>
  <si>
    <t>Students' progression status updated to 05/04/18 CU-PAB.</t>
  </si>
  <si>
    <t>M</t>
  </si>
  <si>
    <t>T</t>
  </si>
  <si>
    <t>Session</t>
  </si>
  <si>
    <t>Program</t>
  </si>
  <si>
    <t>Major</t>
  </si>
  <si>
    <t>Semester</t>
  </si>
  <si>
    <t>201MS</t>
  </si>
  <si>
    <t>Planned count:</t>
  </si>
  <si>
    <t>Create Internship List</t>
  </si>
  <si>
    <t>cGPA</t>
  </si>
  <si>
    <t>Ave%</t>
  </si>
  <si>
    <t>Year 1</t>
  </si>
  <si>
    <t>Year 2</t>
  </si>
  <si>
    <t>Academic Writing 2: Developing Skill in AW</t>
  </si>
  <si>
    <t>Embedded Microprocessors Group Project</t>
  </si>
  <si>
    <t>Analogue and Digital Electronics 2</t>
  </si>
  <si>
    <t>Engineering Mathematics 2</t>
  </si>
  <si>
    <t>Communication Systems 1</t>
  </si>
  <si>
    <t>Electrical Engineering 2</t>
  </si>
  <si>
    <t>Year 3</t>
  </si>
  <si>
    <t>Advanced Electronics</t>
  </si>
  <si>
    <t>Global Leadership</t>
  </si>
  <si>
    <t>Individual Project</t>
  </si>
  <si>
    <t>Communication Systems 2</t>
  </si>
  <si>
    <t>Electrical Power Systems</t>
  </si>
  <si>
    <t>Advanced Digital Systems</t>
  </si>
  <si>
    <t>Compulsory</t>
  </si>
  <si>
    <t>Internship</t>
  </si>
  <si>
    <t>-</t>
  </si>
  <si>
    <t>Hubungan Etnik</t>
  </si>
  <si>
    <t>Tamadun Islam &amp; Tamadun Asia</t>
  </si>
  <si>
    <t>Bahasa Malaysia Komunikasi 2</t>
  </si>
  <si>
    <t>Malaysian Studies 3</t>
  </si>
  <si>
    <t>Bahasa Kebangsaan A</t>
  </si>
  <si>
    <t>MPU3223</t>
  </si>
  <si>
    <t>Presentation Skills</t>
  </si>
  <si>
    <t>Design Thinking</t>
  </si>
  <si>
    <t>MPU3313</t>
  </si>
  <si>
    <t>Entrepreneurship</t>
  </si>
  <si>
    <t>Corporate Social Responsibility</t>
  </si>
  <si>
    <t>Community Services &amp; Co-Curriculum</t>
  </si>
  <si>
    <t>Community Service</t>
  </si>
  <si>
    <t>Add macro to compare Master file planned module with TCMS registered module</t>
  </si>
  <si>
    <t>Add in cGPA column to all sheets</t>
  </si>
  <si>
    <t>Add macro to create Internship student list according to Career Service format</t>
  </si>
  <si>
    <t>Lecturer</t>
  </si>
  <si>
    <t>Create semester plan overview</t>
  </si>
  <si>
    <t>Classification</t>
  </si>
  <si>
    <t>Pre/Co Req</t>
  </si>
  <si>
    <t>Lect  hr/wk</t>
  </si>
  <si>
    <t>Tut hr/wk</t>
  </si>
  <si>
    <t>Lab  hr/wk</t>
  </si>
  <si>
    <t>BL 
hr/wk</t>
  </si>
  <si>
    <t>Level</t>
  </si>
  <si>
    <t>1x1</t>
  </si>
  <si>
    <t>2x1</t>
  </si>
  <si>
    <t>3x1</t>
  </si>
  <si>
    <t>Elective</t>
  </si>
  <si>
    <t>2x2 (3 wks)</t>
  </si>
  <si>
    <t xml:space="preserve">2x2 </t>
  </si>
  <si>
    <t>1x3 (9 wks)</t>
  </si>
  <si>
    <t>2x3 </t>
  </si>
  <si>
    <t>3x1 (3 wks)</t>
  </si>
  <si>
    <t>3x1 (4 wks)</t>
  </si>
  <si>
    <t>SOBIZ - ???</t>
  </si>
  <si>
    <t>2x2</t>
  </si>
  <si>
    <t>SOBIZ/LC - ???</t>
  </si>
  <si>
    <t>End of Table</t>
  </si>
  <si>
    <t>Code</t>
  </si>
  <si>
    <t>Module</t>
  </si>
  <si>
    <t>Create Semester Plan</t>
  </si>
  <si>
    <t xml:space="preserve">   Overview</t>
  </si>
  <si>
    <t>Student Name:</t>
  </si>
  <si>
    <t>Inti-ID#:</t>
  </si>
  <si>
    <t>CU-ID#:</t>
  </si>
  <si>
    <t>Cohort:</t>
  </si>
  <si>
    <t>Semester:</t>
  </si>
  <si>
    <t>Mobile No:</t>
  </si>
  <si>
    <t>Email:</t>
  </si>
  <si>
    <t>BM:</t>
  </si>
  <si>
    <t>English:</t>
  </si>
  <si>
    <t>Result</t>
  </si>
  <si>
    <t>Results</t>
  </si>
  <si>
    <t>Max Mark</t>
  </si>
  <si>
    <t>MPU3123/3173</t>
  </si>
  <si>
    <t>MPU3113/3143</t>
  </si>
  <si>
    <t>MPU3253/3213</t>
  </si>
  <si>
    <t>Subj_Col</t>
  </si>
  <si>
    <t>Add in St_Info Sheet</t>
  </si>
  <si>
    <t>2018-4_2. Pre Board Result</t>
  </si>
  <si>
    <t>2018-4_1.Semester Plan</t>
  </si>
  <si>
    <t>2018-1_3.CU-SAB</t>
  </si>
  <si>
    <t>Grad:</t>
  </si>
  <si>
    <t>Class:</t>
  </si>
  <si>
    <t>Results:</t>
  </si>
  <si>
    <t>Ave %:</t>
  </si>
  <si>
    <t>3rd-Attm</t>
  </si>
  <si>
    <t>1st-Attm</t>
  </si>
  <si>
    <t>2nd-Attm</t>
  </si>
  <si>
    <t>Subject Code</t>
  </si>
  <si>
    <t>Create module student name list</t>
  </si>
  <si>
    <t>Create internship student list</t>
  </si>
  <si>
    <t>Entry-Q:</t>
  </si>
  <si>
    <t>Credit Hour</t>
  </si>
  <si>
    <t>Total hr/wk</t>
  </si>
  <si>
    <t>SOCAL - Nadiah Ismail (PT)</t>
  </si>
  <si>
    <t>SOCAL - Cik Mohd Rafizi Che Leh</t>
  </si>
  <si>
    <t>SOCAL - Ranjit Kaur@Sumitra</t>
  </si>
  <si>
    <t>SOCAL</t>
  </si>
  <si>
    <t>SOCAL - Marcia Jane A/P Ganasan (PT)</t>
  </si>
  <si>
    <t>SOBIZ - Anni Malar (UOW Asst Dean)</t>
  </si>
  <si>
    <t>SOBIZ - Bernard Joseph</t>
  </si>
  <si>
    <t>SOCAL - Zakiah Abul Khassim</t>
  </si>
  <si>
    <t>Create Mentorship List</t>
  </si>
  <si>
    <t>Marks</t>
  </si>
  <si>
    <t>Entry-Q</t>
  </si>
  <si>
    <t>Total</t>
  </si>
  <si>
    <t>Final Average Mark Calculation:</t>
  </si>
  <si>
    <t>ð</t>
  </si>
  <si>
    <t>Cr-Hr</t>
  </si>
  <si>
    <t>302BSS</t>
  </si>
  <si>
    <t>Year 3:</t>
  </si>
  <si>
    <t>Year 2:</t>
  </si>
  <si>
    <t>Marco run for the whole sheet with in following manner</t>
  </si>
  <si>
    <t>Inform Student on</t>
  </si>
  <si>
    <t xml:space="preserve">  Failed Module</t>
  </si>
  <si>
    <t xml:space="preserve"> &lt;- Key in part of the name to search, then select full name from drop down list</t>
  </si>
  <si>
    <t>Late Payment Mail-30/8/2018* *</t>
  </si>
  <si>
    <t>Enrollment for non Progression Student</t>
  </si>
  <si>
    <t>Inti Listens Survey</t>
  </si>
  <si>
    <t>Send_GroupMail</t>
  </si>
  <si>
    <t>Group mail template</t>
  </si>
  <si>
    <t>Be open to your mentor and build a trusting relationship are keys to have a successful mentoring experience. We suggest that you take the initiative to set up weekly face to face mentor-mentee meeting with your mentor and take full advantage of this program. Please get in contact with your mentor and kick off the process at your earliest convenience. 
We wish you success in your study journey.</t>
  </si>
  <si>
    <t>Let us know what we did well and should keep dong it, and what is not satisfactory to you and we should improve on it. The rating scale of 10-8 is for very good to good, 7-6 for average to not quick satisfy, and 5-1 for poor to unacceptable. Thank you in advance for your participation. 
Your opinion is important to Inti. Together, we can make this a better place for you and us.</t>
  </si>
  <si>
    <t>Mentorship Program</t>
  </si>
  <si>
    <r>
      <t xml:space="preserve">Inti Mentorship Program is part of the efforts the college put in to help students who might be in needs in their study journey. I am pleased to inform you that  Mr. </t>
    </r>
    <r>
      <rPr>
        <sz val="11"/>
        <color rgb="FFFF0000"/>
        <rFont val="Calibri"/>
        <family val="2"/>
        <scheme val="minor"/>
      </rPr>
      <t>#####</t>
    </r>
    <r>
      <rPr>
        <sz val="11"/>
        <color theme="1"/>
        <rFont val="Calibri"/>
        <family val="2"/>
        <scheme val="minor"/>
      </rPr>
      <t xml:space="preserve"> has offer himself/herself to be your mentor with the intention to provide appropriate educational support/advice to you. You can use this opportunity to discuss challenges and concerns you face in your study and seek advices and guidance from your mentor to help you in your journey of study. All information shared in the discussion will be treated as private and confidential.</t>
    </r>
  </si>
  <si>
    <t>Remarks:</t>
  </si>
  <si>
    <r>
      <t xml:space="preserve">We are regret to inform you that you are given a warning letter for poor attendance for </t>
    </r>
    <r>
      <rPr>
        <b/>
        <sz val="11"/>
        <color rgb="FFFF0000"/>
        <rFont val="Calibri"/>
        <family val="2"/>
        <scheme val="minor"/>
      </rPr>
      <t>#####</t>
    </r>
    <r>
      <rPr>
        <b/>
        <sz val="11"/>
        <color theme="1"/>
        <rFont val="Calibri"/>
        <family val="2"/>
        <scheme val="minor"/>
      </rPr>
      <t xml:space="preserve"> course. You have not met lecturer for any project discussion since </t>
    </r>
    <r>
      <rPr>
        <b/>
        <sz val="11"/>
        <color rgb="FFFF0000"/>
        <rFont val="Calibri"/>
        <family val="2"/>
        <scheme val="minor"/>
      </rPr>
      <t>12th Feb., 2018</t>
    </r>
    <r>
      <rPr>
        <b/>
        <sz val="11"/>
        <color theme="1"/>
        <rFont val="Calibri"/>
        <family val="2"/>
        <scheme val="minor"/>
      </rPr>
      <t xml:space="preserve">, which is accounted as absent from meeting lecturer for project discussion for 4 weeks consecutively (excluding semester break). This is a violation to the attendance requirements tabulated in section 3.6 of BEEUB Stage Three Project Handbook which is given to you and explicitly briefed by your lecturer at the start of this course. We advise you to take immediate remedy action to improve your attendance. </t>
    </r>
  </si>
  <si>
    <t>Should you continually absent from meeting with lecturer for FYP discussion for more than 12 weeks consecutively without acceptable valid reasons and prior approval, a Final Warning Letter will be issued and you will be barred from submitting your final year project report for final grading, as tabulated in the Handbook. Consequence of it is that you could then be dismissed from BEEUB program.
Feel free to contact me if you have any questions regarding this matter.</t>
  </si>
  <si>
    <t>Absentism Warning Notice</t>
  </si>
  <si>
    <t>Change of Lecturer</t>
  </si>
  <si>
    <t>I am regret to inform you that Mr. Ken Kong, your lecturer has taken an emergency leave since last week due to personal matter and the return date is not yet confirmed. To ensure your study plan is impacted in the minimum way by this situation, we have made the following arrangement:- 
  1. Replacement lecturer for teaching modules 
       * 301CDE Power Electronics sessions – Alan Wong 
       * 201CDE – Dr. Lee Zhi Hou (Digital electronics) and Chai Yoon Yik (Analogue electronics) 
       * 101CDE – Johnny Wong 
  2. Replacement project supervisor for 305 AAE Individual Project Preparation
       * Tan Jie Wei and Goh Ze Chien – K.M. Chong
       * Chuang Hung Khai and Jessy Koay Xin Er – Shalyn Lim</t>
  </si>
  <si>
    <t>Please refer to newly assigned lecturers for details of changes and replacement class (if any). Kindly make the necessary adaptation on your side so that your study is not affected by the changes. Should you have any issue or problem, please feel free to contact me.</t>
  </si>
  <si>
    <t>Payment for 307AAE</t>
  </si>
  <si>
    <t>Please go to Finance Office and settle the payment at your earliest convenience.
We thank you for your understanding and support on this matter.</t>
  </si>
  <si>
    <t>As explained by Mr. Johnny Wong earlier, 307AAE module has been created and you were registered so that you can make payment for the balanced charges for 306AAE module.</t>
  </si>
  <si>
    <t>Add in Group Mail macro</t>
  </si>
  <si>
    <t>2018-8_1.Sem Start2Mid</t>
  </si>
  <si>
    <t>. If I do not receive your reply by this date, I will plan you in one of the module by my own decision, without your consent. 
Do be aware that in the event that an elective module is chosen by less than 5 students, the module will not be offered. This would mean that students affected will have to take the non-chosen module.
The elective module you take in stage 2 will be carried forward to stage 3. Therefore you will be automatically placed in the same elective module for year 3 study plan.</t>
  </si>
  <si>
    <t>G</t>
  </si>
  <si>
    <t>Fulfillment of English Requirement</t>
  </si>
  <si>
    <t>Please be reminded that the conditional offer for BEECU is valid for 1 year only. Therefore you are required to provide documentary evident to show  that you have fulfilled the English requirements by Jan 2019, to enable yourself to proceed with BEECU course study.
With the plan you are pursuing, I see that you will have a risk to proceed with Jan-2019 semester study. I suggest you to expedite your plan to obtain the necessary English requirement so that your study plan will not be interrupted.</t>
  </si>
  <si>
    <t>Graduates Info Update</t>
  </si>
  <si>
    <t xml:space="preserve">  1. Mobile number:
  2. Employer:
  3. Date of employment:
We thank you and wish you a success career ahead. </t>
  </si>
  <si>
    <t xml:space="preserve">Congratulation for your graduation in BEECU program. I am sure it is a great achievement in your life. You are now formally a member of the engineering community and Inti Alumni. 
As you are now starting your new and exiting phase of life - look for a job and start practicing your profession as an engineer. It is important that you have a network which could support your career development. 
I like to invite you to Inti Engineering Alumni network. Please spend few minutes to fill in the information below, or change the record we have, so that we can stay in contact with you and inform you of any Alumni activity in future.  </t>
  </si>
  <si>
    <t>International Student Visa Renewal</t>
  </si>
  <si>
    <t>Search Name:</t>
  </si>
  <si>
    <t>I am regret to inform you that the Exam Pre-board meeting has reviewed the first marking marks and concluded that you have failed to attained minimum passing mark for following module(s). This conclusion is preliminary and pending for final review and approval by CU Exam Board.</t>
  </si>
  <si>
    <t>While waiting for second marking review and final approval by Coventry University on your marks, we advise you to come to SOEAT office and talk to the Head of Programme to understand how this situation is going to impact your study plan, and seek advice to adapt your study plan to your need. Please get in touch with your module lecture to seek advices on how to improve your study so that you could be better prepared for repeat/re-sit exam in the next round. 
We encourage you to do all necessary to be successful in the next attempt and your further study. Do ask for help and we will assist you in any way we can. Wish you all the best.</t>
  </si>
  <si>
    <t>I am glad to inform you that the Exam Pre-board meeting has reviewed first-marking marks and concluded that you have passed all modules in this semester. Congratulation!!! 
Please be aware that this information is preliminary and subject to final review and approval by CU Exam Board. I will be sending you an email soon to inform you what modules to register for next semester. Please look out for the email and do the necessary preparation for next semester.</t>
  </si>
  <si>
    <t>310SE</t>
  </si>
  <si>
    <t>200CAW</t>
  </si>
  <si>
    <t>204CDE</t>
  </si>
  <si>
    <t>Find Min 20-Cr</t>
  </si>
  <si>
    <t>Result of second marking by CU</t>
  </si>
  <si>
    <t xml:space="preserve">Second marking review was done last week with Coventry University and external moderators, and marks has been finalized and approved by the CU Exam Board. I am glad to inform you that you have passed the module </t>
  </si>
  <si>
    <t>Y2+Y3 top 220-Cr:</t>
  </si>
  <si>
    <t>Y3 top 100-Cr:</t>
  </si>
  <si>
    <t>Enrollment Due Date</t>
  </si>
  <si>
    <t>I/C / Passport No:</t>
  </si>
  <si>
    <t>CGPA:</t>
  </si>
  <si>
    <r>
      <t xml:space="preserve">Please take note that Inti Listens survey is open from </t>
    </r>
    <r>
      <rPr>
        <b/>
        <sz val="11"/>
        <color rgb="FFFF0000"/>
        <rFont val="Calibri"/>
        <family val="2"/>
        <scheme val="minor"/>
      </rPr>
      <t>12-Sep to 5-Oct</t>
    </r>
    <r>
      <rPr>
        <sz val="11"/>
        <color theme="1"/>
        <rFont val="Calibri"/>
        <family val="2"/>
        <scheme val="minor"/>
      </rPr>
      <t xml:space="preserve">. You should find an email in your mailbox with a link to participate the survey. Please allocate some time for the survey as we value your opinion and feedback very much. </t>
    </r>
  </si>
  <si>
    <r>
      <t xml:space="preserve">Otherwise, I advise you to do your enrollment immediately and attend the classes accordingly. Do take note that the enrollment due date is </t>
    </r>
    <r>
      <rPr>
        <b/>
        <sz val="11"/>
        <color rgb="FFFF0000"/>
        <rFont val="Calibri"/>
        <family val="2"/>
        <scheme val="minor"/>
      </rPr>
      <t>DD-MMM</t>
    </r>
    <r>
      <rPr>
        <b/>
        <sz val="11"/>
        <color theme="1"/>
        <rFont val="Calibri"/>
        <family val="2"/>
        <scheme val="minor"/>
      </rPr>
      <t xml:space="preserve"> and late enrollment fee will be charged after that.</t>
    </r>
  </si>
  <si>
    <r>
      <t xml:space="preserve">I notice that you have not enrolled for </t>
    </r>
    <r>
      <rPr>
        <b/>
        <sz val="11"/>
        <color rgb="FFFF0000"/>
        <rFont val="Calibri"/>
        <family val="2"/>
        <scheme val="minor"/>
      </rPr>
      <t>MMM-YY</t>
    </r>
    <r>
      <rPr>
        <b/>
        <sz val="11"/>
        <color theme="1"/>
        <rFont val="Calibri"/>
        <family val="2"/>
        <scheme val="minor"/>
      </rPr>
      <t xml:space="preserve"> semester study according to the recommended study plan I sent to you on </t>
    </r>
    <r>
      <rPr>
        <b/>
        <sz val="11"/>
        <color rgb="FFFF0000"/>
        <rFont val="Calibri"/>
        <family val="2"/>
        <scheme val="minor"/>
      </rPr>
      <t>DD-MMM</t>
    </r>
    <r>
      <rPr>
        <b/>
        <sz val="11"/>
        <color theme="1"/>
        <rFont val="Calibri"/>
        <family val="2"/>
        <scheme val="minor"/>
      </rPr>
      <t>. Should you have any issue with the study plan I have recommended, do not hesitate to see me to discuss about it.</t>
    </r>
  </si>
  <si>
    <r>
      <t xml:space="preserve">Please ignore the notice of pre-information email and proceed to register following module(s) for semester </t>
    </r>
    <r>
      <rPr>
        <b/>
        <sz val="11"/>
        <color rgb="FFFF0000"/>
        <rFont val="Calibri"/>
        <family val="2"/>
        <scheme val="minor"/>
      </rPr>
      <t>MMM-YY</t>
    </r>
    <r>
      <rPr>
        <b/>
        <sz val="11"/>
        <color theme="1"/>
        <rFont val="Calibri"/>
        <family val="2"/>
        <scheme val="minor"/>
      </rPr>
      <t xml:space="preserve"> as your proceeding study plan. Kindly do registration immediately, before </t>
    </r>
    <r>
      <rPr>
        <b/>
        <sz val="11"/>
        <color rgb="FFFF0000"/>
        <rFont val="Calibri"/>
        <family val="2"/>
        <scheme val="minor"/>
      </rPr>
      <t>DD/MM/YYYY</t>
    </r>
    <r>
      <rPr>
        <b/>
        <sz val="11"/>
        <color theme="1"/>
        <rFont val="Calibri"/>
        <family val="2"/>
        <scheme val="minor"/>
      </rPr>
      <t>, to avoid late enrollment fee. Should you want to take module deviating from this recommended plan, please come to SOEAT office and discuss with me.</t>
    </r>
  </si>
  <si>
    <t>From today discussion, I learned that
1.) You has registered to take SPM English in Nov 2018 and result will be announced in Mar 2019.
2.) If you failed to obtain credit for SPM English by Mar 2019, you plan to take IELTS test after that.</t>
  </si>
  <si>
    <t xml:space="preserve">A </t>
  </si>
  <si>
    <t xml:space="preserve">C </t>
  </si>
  <si>
    <t>Oppstar career fair and MOU signing ceremony</t>
  </si>
  <si>
    <t>You are invited to MOU signing ceremony between Inti and Oppstar Technology on 19-Feb 10:45 am to 12:00 pm, at MPH. Please make yourself available to attend the event. Students who are doing Employer Project and has to be at the employer site will be excused.</t>
  </si>
  <si>
    <t>Oppstar Technology will be hosting campus recruitment on 16-Feb (tomorrow) afternoon as well, 1:30 pm to 4:00 pm. If you are interested to join one of the most advance IC design company in Malaysia, don't miss this opportunity. Furthermore, they are one of the few companies that sponsor their employees for further study in Master and PhD program.</t>
  </si>
  <si>
    <t xml:space="preserve">Yr2 + Yr3 (YTD) </t>
  </si>
  <si>
    <t>CGPA :</t>
  </si>
  <si>
    <t>CGPA Calculator</t>
  </si>
  <si>
    <t xml:space="preserve">With Jo-anne support and guidance, I hope you have registered for the re-sit exam at Exam Office. If not, please do it immediately. I encourage you to get in touch with the responsible module lecturer to prepare your exam. We would be happy to assist you in any way we can.
According to the regulations tabulated in BEECU program handbook, you must attain more than 40 marks in the exam to pass the module, however your mark will be capped at 40. In the event that you could not achieve a minimum passing mark in re-sit exam, you are required to repeat the module.
We wish you all the best. </t>
  </si>
  <si>
    <t>This is a friendly reminder that you should take re-sit exam for following module(S) in coming exam period in this semester. Please take note of the exam time table.</t>
  </si>
  <si>
    <t>303CDE</t>
  </si>
  <si>
    <t>Conditional format</t>
  </si>
  <si>
    <t>Year</t>
  </si>
  <si>
    <t>Seq Year</t>
  </si>
  <si>
    <t>Seq Semester</t>
  </si>
  <si>
    <t>Course</t>
  </si>
  <si>
    <t>Grade</t>
  </si>
  <si>
    <t>SubjectCode</t>
  </si>
  <si>
    <t>SubjectName</t>
  </si>
  <si>
    <t>Awards</t>
  </si>
  <si>
    <t>GPA</t>
  </si>
  <si>
    <t>CGPA</t>
  </si>
  <si>
    <t>Cr. Hour</t>
  </si>
  <si>
    <t>Cum Hour</t>
  </si>
  <si>
    <t>Status</t>
  </si>
  <si>
    <t>BEECU(L)</t>
  </si>
  <si>
    <t>BEECU(S)</t>
  </si>
  <si>
    <t>201CDE</t>
  </si>
  <si>
    <t>209SE</t>
  </si>
  <si>
    <t>201AEE</t>
  </si>
  <si>
    <t>250EC</t>
  </si>
  <si>
    <t>304SE</t>
  </si>
  <si>
    <t>301CDE</t>
  </si>
  <si>
    <t>B-</t>
  </si>
  <si>
    <t>N/A</t>
  </si>
  <si>
    <t>304CDE</t>
  </si>
  <si>
    <t>303CDE#1</t>
  </si>
  <si>
    <t>303CDE#2</t>
  </si>
  <si>
    <t>Pass</t>
  </si>
  <si>
    <t># Individual Project</t>
  </si>
  <si>
    <t>2 semesters</t>
  </si>
  <si>
    <t>Re-sit</t>
  </si>
  <si>
    <t>1-&amp;-2-&amp;-3</t>
  </si>
  <si>
    <t>Cr-Hr_Col</t>
  </si>
  <si>
    <t>Private Information</t>
  </si>
  <si>
    <t>S##-M</t>
  </si>
  <si>
    <t>Please send me a copy of the PTPTN waiver approval letter if you have gotten it, or reply this email with a NO if not. Thank you for your attention.</t>
  </si>
  <si>
    <t>Based on my record, you have taken the Letter of Certification to apply for PTPTN loan waiver in Dec 2018, after your graduation. The college needs to keep a record of student who has successfully got the PTPTN loan waiver approval.</t>
  </si>
  <si>
    <t>PTPTN Loan Waiver</t>
  </si>
  <si>
    <t>1. Maintain academic performance with CGPA &gt; 2.0. CGPA 2.0 means you have to score 40% for each module. Fail and re-sit/repeat would bring your CGPA to below 2.0.
2. Keep your attendance higher than 80% for each module you register.
3. Do not miss more than 5 classes in total, or 2 times consecutively.
4. No misconduct behavior record in the college and/or involving police.
Feel free to contact International Office, Jo-anne or me if you have any query or need support.</t>
  </si>
  <si>
    <t>I am concern with the recent incidents that International student was absented from class without proper application of leave, and requesting to drop a module with reason such as not well prepared which is not considerable. 
Please be reminded that Malaysia Immigration Office has a tight control on student visa renewal application. Student with poor attendance, misconduct behavior record and/or poor academic achievement results has been rejected for visa renewal. I advise you to take all efforts to comply with the requirements mentioned below, to ensure your visa renewal application will run smoothly.</t>
  </si>
  <si>
    <t>Meeting CU Link Tutor</t>
  </si>
  <si>
    <t>Please come to SOEAT office 10 minutes before the meeting time so that we can start on time.</t>
  </si>
  <si>
    <t xml:space="preserve">You are invited to participate in a face to face meeting with CU-Link Tutor, Dr. Zahir which is scheduled on 27-Aug, 1:00 pm to 2:00 pm at Confucius Room. It is a wonderful opportunity to tell the CU-Link Tutor how do you feel about the programme and the learning experience you had, and what area/aspect you would like the school to consider making some improvement. </t>
  </si>
  <si>
    <t>CU-Cr</t>
  </si>
  <si>
    <t>Credit Earned</t>
  </si>
  <si>
    <t xml:space="preserve">Aug-2020 Semester - Registration of Modules </t>
  </si>
  <si>
    <t>I notice that you have not completed the registration of modules for this semester according to the study plan given. Please take note that should you want to take module(s) deviating from this recommended study plan, you should come to SOEAT office and discuss with me. Come to SOEAT office for support if you need help.</t>
  </si>
  <si>
    <t xml:space="preserve">Last day for registration without penalty is 4-Sept. I advise you to complete your modules registration immediately to avoid being penalized for late registration. </t>
  </si>
  <si>
    <t>Total Credit Done:</t>
  </si>
  <si>
    <t>Cr / Cr-Hr</t>
  </si>
  <si>
    <t>MPU Subjects</t>
  </si>
  <si>
    <t>MPU-Cr</t>
  </si>
  <si>
    <t>Sheet:</t>
  </si>
  <si>
    <t>Urgent!!!: Outstanding Payment</t>
  </si>
  <si>
    <r>
      <t xml:space="preserve">We notice that you have yet to settle the outstanding payment for this semester which is due by </t>
    </r>
    <r>
      <rPr>
        <b/>
        <sz val="11"/>
        <color rgb="FFFF0000"/>
        <rFont val="Calibri"/>
        <family val="2"/>
        <scheme val="minor"/>
      </rPr>
      <t>today</t>
    </r>
    <r>
      <rPr>
        <b/>
        <sz val="11"/>
        <color theme="1"/>
        <rFont val="Calibri"/>
        <family val="2"/>
        <scheme val="minor"/>
      </rPr>
      <t>. Please approach our Finance Office as soon as possible to do the necessary settlement for the payment. Our colleagues in Finance Office are happy to assist you for possible options for settling of payment if needed.</t>
    </r>
  </si>
  <si>
    <r>
      <t xml:space="preserve">Do take note that if you are unable to settle the outstanding payment by end of the business day </t>
    </r>
    <r>
      <rPr>
        <b/>
        <sz val="11"/>
        <color rgb="FFFF0000"/>
        <rFont val="Calibri"/>
        <family val="2"/>
        <scheme val="minor"/>
      </rPr>
      <t>11/09/2019</t>
    </r>
    <r>
      <rPr>
        <b/>
        <sz val="11"/>
        <color theme="1"/>
        <rFont val="Calibri"/>
        <family val="2"/>
        <scheme val="minor"/>
      </rPr>
      <t>, the system will automatically drop you out for the courses you have registered, which mean you will be blocked from using Blackboard and attending classes. You will need settle the outstanding payment and pay a penalty fee for re-enrollment to enable yourself to continue the class and access of Blackboard again.
Do come and see me if you are facing difficulty and need assistant. We will do our best to help you to make your learning journey in INTI a smooth and fruitful one.
PS: Please ignore this mail if you have already settled your payment.</t>
    </r>
  </si>
  <si>
    <t xml:space="preserve">Year 2 elective modules are in consideration to be offered in the Apr-2020 semester BEECU program. Your study plan is to take the elective module in this semester, therefore you are required to choose one of the elective module listed below.  
  • INT204CDE Communication Systems 1 – Lecturer: Dr. Solahuddin Yusuf Fadhlullah 
  • INT208SE Control and Instrumentation 1 – Lecturer: Mr. Chai Yoon Yik 
Attached are the course structures for your information and consideration. You may find out more about the module by asking the responsible lecturers, your senior course mates or me. Kindly indicate your choice with a return email by </t>
  </si>
  <si>
    <t>Class Size Overview</t>
  </si>
  <si>
    <t>C3</t>
  </si>
  <si>
    <t>End of table</t>
  </si>
  <si>
    <t>GrpMail</t>
  </si>
  <si>
    <t>Enterprise Information Systems</t>
  </si>
  <si>
    <t>Computer Architecture and Networks</t>
  </si>
  <si>
    <t>Logic and Sets</t>
  </si>
  <si>
    <t>Introduction to Computing</t>
  </si>
  <si>
    <t>Introduction to Algorithms</t>
  </si>
  <si>
    <t>Designing for Usability 1</t>
  </si>
  <si>
    <t>Smart Phone Apps: From Concept to Design and Market</t>
  </si>
  <si>
    <t>Operating Systems, Security and Network</t>
  </si>
  <si>
    <t>Data Information Retrieval</t>
  </si>
  <si>
    <t>Programming, Algorithms and Data Structures</t>
  </si>
  <si>
    <t>Software Engineering</t>
  </si>
  <si>
    <t>Technology and its Social, Legal and Ethical Context</t>
  </si>
  <si>
    <t>Real World Project</t>
  </si>
  <si>
    <t>Android Development Skills</t>
  </si>
  <si>
    <t>Theoretical Aspects of Computer Science</t>
  </si>
  <si>
    <t>Software Quality and Process Management</t>
  </si>
  <si>
    <t>Events Project Management</t>
  </si>
  <si>
    <t>Hi-Tech Entrepreneurship</t>
  </si>
  <si>
    <t>Concurrent and Real-time Systems Design</t>
  </si>
  <si>
    <t>Android Application Development</t>
  </si>
  <si>
    <t>Agile Development</t>
  </si>
  <si>
    <t>Open Source Development</t>
  </si>
  <si>
    <t>Intelligent Agents</t>
  </si>
  <si>
    <t xml:space="preserve">Total BCSCU students: </t>
  </si>
  <si>
    <t>Ang Yit Soon</t>
  </si>
  <si>
    <t>Beh Si Fan</t>
  </si>
  <si>
    <t>Beh Xuan Yong</t>
  </si>
  <si>
    <t>Hoe Xuan Wei</t>
  </si>
  <si>
    <t>Jayson Sawat</t>
  </si>
  <si>
    <t>Lee Jun Xian</t>
  </si>
  <si>
    <t>Lukaz Lim Wei Hwang</t>
  </si>
  <si>
    <t>Tan Lih Shen</t>
  </si>
  <si>
    <t>Vanessa Tan Min Hui</t>
  </si>
  <si>
    <t>Sim Jin Yi</t>
  </si>
  <si>
    <t>Cheng Tsu Jien</t>
  </si>
  <si>
    <t>Joel Tan Vee Chuan</t>
  </si>
  <si>
    <t>Jess Ong</t>
  </si>
  <si>
    <t>Chuah Kheng Lim</t>
  </si>
  <si>
    <t>Loh Yee Wen</t>
  </si>
  <si>
    <t>Cheah Tze Ying</t>
  </si>
  <si>
    <t>Ong Yow Huah</t>
  </si>
  <si>
    <t>Teoh Eng Chuan</t>
  </si>
  <si>
    <t>Ooi Ee Shung</t>
  </si>
  <si>
    <t>Looi Soong Ern</t>
  </si>
  <si>
    <t>Puvan A/L Muniandy</t>
  </si>
  <si>
    <t>Yasshmin Shah Binti Ayoob Khan</t>
  </si>
  <si>
    <t>Sarrene A/P Madialagan</t>
  </si>
  <si>
    <t>Teh Yong Choon</t>
  </si>
  <si>
    <t>Yeoh Hong Yu</t>
  </si>
  <si>
    <t>CHONG Khai Neng</t>
  </si>
  <si>
    <t>CHONG Si Min</t>
  </si>
  <si>
    <t>Goh Chun Yi</t>
  </si>
  <si>
    <t>Hean Kok Hong</t>
  </si>
  <si>
    <t>Jeremy TEOH Yu Zhe</t>
  </si>
  <si>
    <t>Lee Jack Sean</t>
  </si>
  <si>
    <t>LIM Chien Vern</t>
  </si>
  <si>
    <t>Neoh Boon Yee</t>
  </si>
  <si>
    <t>Ng Chee Ying</t>
  </si>
  <si>
    <t>Nicholas LEONG Di Yong</t>
  </si>
  <si>
    <t>Soo Wei Chean</t>
  </si>
  <si>
    <t>TAN Wei Chung</t>
  </si>
  <si>
    <t>Tan Yong Kang</t>
  </si>
  <si>
    <t>Teoh Xuai Zhe</t>
  </si>
  <si>
    <t>TUNG Lee Hooi</t>
  </si>
  <si>
    <t>WONG Zhi Sheng</t>
  </si>
  <si>
    <t>Yeap Wei Jun</t>
  </si>
  <si>
    <t>Tan Wei Jian</t>
  </si>
  <si>
    <t>Komaler A/P Kanappan</t>
  </si>
  <si>
    <t>Neoh Yi Ling</t>
  </si>
  <si>
    <t>Sow Chun Jieh</t>
  </si>
  <si>
    <t>Trevor Chong Seang Chen</t>
  </si>
  <si>
    <t>Ryan Hoo Jian Vern</t>
  </si>
  <si>
    <t>Logeswari A/P Sugumar</t>
  </si>
  <si>
    <t>Hong Zhi Ren</t>
  </si>
  <si>
    <t>Kam Zhuang Sheng</t>
  </si>
  <si>
    <t>Yeong Carmen</t>
  </si>
  <si>
    <t>Yong Jia Yee</t>
  </si>
  <si>
    <t>Wei Jing Law</t>
  </si>
  <si>
    <t>Cheong Jun Wai</t>
  </si>
  <si>
    <t>Chow Huey Vern</t>
  </si>
  <si>
    <t>Hoo Chin Xin</t>
  </si>
  <si>
    <t>Joachim Chin Yong Siang</t>
  </si>
  <si>
    <t>Khong Jun Yih</t>
  </si>
  <si>
    <t>Lee Yang</t>
  </si>
  <si>
    <t>Lim Yu Wei</t>
  </si>
  <si>
    <t>Ng Kim Wei</t>
  </si>
  <si>
    <t>Ong Kel Den</t>
  </si>
  <si>
    <t>Ramitaa A/P Loganathan Magendran</t>
  </si>
  <si>
    <t>Tan Meng Yap</t>
  </si>
  <si>
    <t>Tan Zhi Jian</t>
  </si>
  <si>
    <t>Thomas Tan Yi Heng</t>
  </si>
  <si>
    <t>Tung Zhi Jun</t>
  </si>
  <si>
    <t>Lim Yan Yi</t>
  </si>
  <si>
    <t>Lim Yu Tai</t>
  </si>
  <si>
    <t>Rameshvaran A/L Chomesvaran</t>
  </si>
  <si>
    <t>Lam Yee Tong</t>
  </si>
  <si>
    <t>Lee Wei Yin</t>
  </si>
  <si>
    <t>Mukunda Gauranga A/L Devandaran</t>
  </si>
  <si>
    <t>Ong Yong Yang</t>
  </si>
  <si>
    <t>Oh Wei Hwong</t>
  </si>
  <si>
    <t>Hong Jing Yeung</t>
  </si>
  <si>
    <t>Maanoj Kumar A/L Rangan</t>
  </si>
  <si>
    <t>Mervyn Ong Xing Han</t>
  </si>
  <si>
    <t>Chai Siau Shuen</t>
  </si>
  <si>
    <t>Ching Fum Yew</t>
  </si>
  <si>
    <t>Chuah Yi Hern</t>
  </si>
  <si>
    <t>Joshua Chin Kai Xian</t>
  </si>
  <si>
    <t>Lee Weiquan</t>
  </si>
  <si>
    <t>Lim Kai Shin</t>
  </si>
  <si>
    <t>Ong Ping Yang</t>
  </si>
  <si>
    <t>Ong Yit Hong A/P Aikeren</t>
  </si>
  <si>
    <t>Ooi Chew Fong</t>
  </si>
  <si>
    <t>Ooi Wey Sheng</t>
  </si>
  <si>
    <t>Choo Siew Yean</t>
  </si>
  <si>
    <t>Neoh Eng Chin</t>
  </si>
  <si>
    <t>Mah Jia Wen</t>
  </si>
  <si>
    <t>F</t>
  </si>
  <si>
    <t>Jessica Lim Ji Sun</t>
  </si>
  <si>
    <t xml:space="preserve">B </t>
  </si>
  <si>
    <t>Dharvin Chandran</t>
  </si>
  <si>
    <t>P18010285</t>
  </si>
  <si>
    <t>P15006393</t>
  </si>
  <si>
    <t>P19011258</t>
  </si>
  <si>
    <t>P19011318</t>
  </si>
  <si>
    <t>P18010660</t>
  </si>
  <si>
    <t>P17008551</t>
  </si>
  <si>
    <t>P17008914</t>
  </si>
  <si>
    <t>P17008967</t>
  </si>
  <si>
    <t>P17009038</t>
  </si>
  <si>
    <t>P17009238</t>
  </si>
  <si>
    <t>P17008557</t>
  </si>
  <si>
    <t>P17009036</t>
  </si>
  <si>
    <t>P17009166</t>
  </si>
  <si>
    <t>P17009280</t>
  </si>
  <si>
    <t>P18010397</t>
  </si>
  <si>
    <t>P18010697</t>
  </si>
  <si>
    <t>P18010684</t>
  </si>
  <si>
    <t>P18010677</t>
  </si>
  <si>
    <t>P18010683</t>
  </si>
  <si>
    <t>P17008744</t>
  </si>
  <si>
    <t>P17008700</t>
  </si>
  <si>
    <t>P17008596</t>
  </si>
  <si>
    <t>P17008509</t>
  </si>
  <si>
    <t>P17008404</t>
  </si>
  <si>
    <t>P17008797</t>
  </si>
  <si>
    <t>P19011446</t>
  </si>
  <si>
    <t>P17007938</t>
  </si>
  <si>
    <t>P17008842</t>
  </si>
  <si>
    <t>P17008628</t>
  </si>
  <si>
    <t>P17008527</t>
  </si>
  <si>
    <t>P17008581</t>
  </si>
  <si>
    <t>P16007625</t>
  </si>
  <si>
    <t>P16007726</t>
  </si>
  <si>
    <t>P18009884</t>
  </si>
  <si>
    <t>P18010327</t>
  </si>
  <si>
    <t>P18009842</t>
  </si>
  <si>
    <t>P19010935</t>
  </si>
  <si>
    <t>P19010942</t>
  </si>
  <si>
    <t>P19010997</t>
  </si>
  <si>
    <t>P17008050</t>
  </si>
  <si>
    <t>P19010890</t>
  </si>
  <si>
    <t>P16006950</t>
  </si>
  <si>
    <t>P19010938</t>
  </si>
  <si>
    <t>P17008143</t>
  </si>
  <si>
    <t>P16007522</t>
  </si>
  <si>
    <t>P19010872</t>
  </si>
  <si>
    <t>P17008144</t>
  </si>
  <si>
    <t>P19010908</t>
  </si>
  <si>
    <t>P17008076</t>
  </si>
  <si>
    <t>P16007336</t>
  </si>
  <si>
    <t>P19010950</t>
  </si>
  <si>
    <t>P19010948</t>
  </si>
  <si>
    <t>P17007970</t>
  </si>
  <si>
    <t>P16006916</t>
  </si>
  <si>
    <t>P18009661</t>
  </si>
  <si>
    <t>P18009734</t>
  </si>
  <si>
    <t>P16007638</t>
  </si>
  <si>
    <t>P16007287</t>
  </si>
  <si>
    <t>P18010437</t>
  </si>
  <si>
    <t>P18010501</t>
  </si>
  <si>
    <t>P15006540</t>
  </si>
  <si>
    <t>P17009083</t>
  </si>
  <si>
    <t>P17009253</t>
  </si>
  <si>
    <t>P15006360</t>
  </si>
  <si>
    <t>P17009257</t>
  </si>
  <si>
    <t>P18009598</t>
  </si>
  <si>
    <t>P16007123</t>
  </si>
  <si>
    <t>P16006826</t>
  </si>
  <si>
    <t>P16007224</t>
  </si>
  <si>
    <t>P16007268</t>
  </si>
  <si>
    <t>P16007345</t>
  </si>
  <si>
    <t>P16007244</t>
  </si>
  <si>
    <t>P16007372</t>
  </si>
  <si>
    <t>P16007182</t>
  </si>
  <si>
    <t>P16007352</t>
  </si>
  <si>
    <t>P16006682</t>
  </si>
  <si>
    <t>P14004487</t>
  </si>
  <si>
    <t>P15006473</t>
  </si>
  <si>
    <t>P16007192</t>
  </si>
  <si>
    <t>P16007363</t>
  </si>
  <si>
    <t>P17008064</t>
  </si>
  <si>
    <t>P17008830</t>
  </si>
  <si>
    <t>P15006032</t>
  </si>
  <si>
    <t>P16006936</t>
  </si>
  <si>
    <t>P16007387</t>
  </si>
  <si>
    <t>P17008586</t>
  </si>
  <si>
    <t>P17008579</t>
  </si>
  <si>
    <t>P15005188</t>
  </si>
  <si>
    <t>P17008601</t>
  </si>
  <si>
    <t>P16007148</t>
  </si>
  <si>
    <t>Desmond Lui Jun Han</t>
  </si>
  <si>
    <t>P16006895</t>
  </si>
  <si>
    <t>P18009595</t>
  </si>
  <si>
    <t>P15006595</t>
  </si>
  <si>
    <t>P16006769</t>
  </si>
  <si>
    <t>P15005770</t>
  </si>
  <si>
    <t>P16006974</t>
  </si>
  <si>
    <t>P17008290</t>
  </si>
  <si>
    <t>P17008254</t>
  </si>
  <si>
    <t>Sathish Kumar A/L Sukumaran</t>
  </si>
  <si>
    <t>P19011779</t>
  </si>
  <si>
    <t>Ajith Kumar A/L Balachandran</t>
  </si>
  <si>
    <t>P18009642</t>
  </si>
  <si>
    <t>Erin Meow Xue Wei</t>
  </si>
  <si>
    <t>P19011923</t>
  </si>
  <si>
    <t>Yeoh Choon Hong</t>
  </si>
  <si>
    <t>P19011926</t>
  </si>
  <si>
    <t>Lee Wen Fung</t>
  </si>
  <si>
    <t>P17009232</t>
  </si>
  <si>
    <t>304CEM</t>
  </si>
  <si>
    <t>Aloysius Arulpragasam A/L Alexander</t>
  </si>
  <si>
    <t>P17008884</t>
  </si>
  <si>
    <t>G19-8</t>
  </si>
  <si>
    <t>Student Name (Surname, Forename)</t>
  </si>
  <si>
    <t>CU-ID</t>
  </si>
  <si>
    <t>CW</t>
  </si>
  <si>
    <t>EX</t>
  </si>
  <si>
    <t>Ong Jean Min</t>
  </si>
  <si>
    <t>Ng Ter Jie</t>
  </si>
  <si>
    <t>Toong Yeong Jing</t>
  </si>
  <si>
    <t>Add-vantage</t>
  </si>
  <si>
    <t>INT104KM</t>
  </si>
  <si>
    <t>INT120CT</t>
  </si>
  <si>
    <t>INT124MS</t>
  </si>
  <si>
    <t>INT121COM</t>
  </si>
  <si>
    <t>INT122COM</t>
  </si>
  <si>
    <t>INT106CR</t>
  </si>
  <si>
    <t>INT207SE</t>
  </si>
  <si>
    <t>INT220CT</t>
  </si>
  <si>
    <t>INT210CT</t>
  </si>
  <si>
    <t>INT260CT</t>
  </si>
  <si>
    <t>INT290COM</t>
  </si>
  <si>
    <t>INT206CDE</t>
  </si>
  <si>
    <t>INT380CT</t>
  </si>
  <si>
    <t>INT340CT</t>
  </si>
  <si>
    <t>INT303COM</t>
  </si>
  <si>
    <t>INT370CT</t>
  </si>
  <si>
    <t>INT300CEM</t>
  </si>
  <si>
    <t>INT302CEM</t>
  </si>
  <si>
    <t>INT389COM</t>
  </si>
  <si>
    <t>INT310CT</t>
  </si>
  <si>
    <t>SOEAT - Lecturer name</t>
  </si>
  <si>
    <t>I28</t>
  </si>
  <si>
    <t>INT304CEM</t>
  </si>
  <si>
    <t>Web API Development</t>
  </si>
  <si>
    <t>I39</t>
  </si>
  <si>
    <t>I310</t>
  </si>
  <si>
    <t>I311</t>
  </si>
  <si>
    <t>BCSCU</t>
  </si>
  <si>
    <t>Active</t>
  </si>
  <si>
    <t>123456-11-6789</t>
  </si>
  <si>
    <t>012-99887766</t>
  </si>
  <si>
    <t>DIT CGPA 3.2</t>
  </si>
  <si>
    <t>myemail@mail.com</t>
  </si>
  <si>
    <t>Adrian Khor Yung Kian</t>
  </si>
  <si>
    <t>P14004607</t>
  </si>
  <si>
    <t>Celine Neoh Pei Wen</t>
  </si>
  <si>
    <t>P16007410</t>
  </si>
  <si>
    <t>Chai Cheah Sen</t>
  </si>
  <si>
    <t>P11002605</t>
  </si>
  <si>
    <t>Cheok Ju Kheng</t>
  </si>
  <si>
    <t>P15005666</t>
  </si>
  <si>
    <t>Choong Ghing Lit</t>
  </si>
  <si>
    <t>P17008232</t>
  </si>
  <si>
    <t>Dinesh Athimulan A/L Athimulan</t>
  </si>
  <si>
    <t>P11000997</t>
  </si>
  <si>
    <t>Gan Paul Sern</t>
  </si>
  <si>
    <t>P16007400</t>
  </si>
  <si>
    <t>Kee Khang H'ng</t>
  </si>
  <si>
    <t>P13003161</t>
  </si>
  <si>
    <t>Kevinraj A/L Jeevananthan</t>
  </si>
  <si>
    <t>P16007834</t>
  </si>
  <si>
    <t>Khor Ching Chiew</t>
  </si>
  <si>
    <t>P16007005</t>
  </si>
  <si>
    <t>P14004056</t>
  </si>
  <si>
    <t>Lee Chen Yao</t>
  </si>
  <si>
    <t>P14004433</t>
  </si>
  <si>
    <t>Lee Ting Rong</t>
  </si>
  <si>
    <t>P14004603</t>
  </si>
  <si>
    <t>P14004406</t>
  </si>
  <si>
    <t>Lim Kai Boon</t>
  </si>
  <si>
    <t>P17008277</t>
  </si>
  <si>
    <t>Lim Zi Xhien</t>
  </si>
  <si>
    <t>P16007436</t>
  </si>
  <si>
    <t>Liu Guan Han</t>
  </si>
  <si>
    <t>P14004239</t>
  </si>
  <si>
    <t>Low Tian Chun</t>
  </si>
  <si>
    <t>P16007417</t>
  </si>
  <si>
    <t>Mohamad Junaidi Bin Sharul Zaman</t>
  </si>
  <si>
    <t>P13003708</t>
  </si>
  <si>
    <t>Mohamad Kamil Bin Humayoon Kabeer</t>
  </si>
  <si>
    <t>P16007008</t>
  </si>
  <si>
    <t>Nagina Sarkuru</t>
  </si>
  <si>
    <t>P14003986</t>
  </si>
  <si>
    <t>Neoh Teng Waey</t>
  </si>
  <si>
    <t>P14004708</t>
  </si>
  <si>
    <t>Ng Kim Chuan</t>
  </si>
  <si>
    <t>P15005846</t>
  </si>
  <si>
    <t>Ong Wei Yee</t>
  </si>
  <si>
    <t>P13003738</t>
  </si>
  <si>
    <t>Ong Zee Yang</t>
  </si>
  <si>
    <t>P16007433</t>
  </si>
  <si>
    <t>Ooi Ken Wei</t>
  </si>
  <si>
    <t>P16007435</t>
  </si>
  <si>
    <t>Tan Kai Jun</t>
  </si>
  <si>
    <t>P16006984</t>
  </si>
  <si>
    <t>Tan Shu Xuan</t>
  </si>
  <si>
    <t>P14004366</t>
  </si>
  <si>
    <t>Tan Yih Wei</t>
  </si>
  <si>
    <t>P13003317</t>
  </si>
  <si>
    <t>Teoh Chen Yong</t>
  </si>
  <si>
    <t>P14004281</t>
  </si>
  <si>
    <t>Tiffany Toh Qing Wei</t>
  </si>
  <si>
    <t>P14004016</t>
  </si>
  <si>
    <t>Tung Him Keat</t>
  </si>
  <si>
    <t>P13003354</t>
  </si>
  <si>
    <t>Vityasini A/P Subbarao</t>
  </si>
  <si>
    <t>P14004843</t>
  </si>
  <si>
    <t>Yeoh Wei Zhu</t>
  </si>
  <si>
    <t>P13003433</t>
  </si>
  <si>
    <t>Yeschindha a/p Gunasegeran</t>
  </si>
  <si>
    <t>P13003742</t>
  </si>
  <si>
    <t>Brandon Tan Boon Khai</t>
  </si>
  <si>
    <t>P15005784</t>
  </si>
  <si>
    <t>Chong Jay Sam</t>
  </si>
  <si>
    <t>P16007448</t>
  </si>
  <si>
    <t>Chong Zheng Hau</t>
  </si>
  <si>
    <t>P17008602</t>
  </si>
  <si>
    <t>Chuah Li Ze</t>
  </si>
  <si>
    <t>P17005667</t>
  </si>
  <si>
    <t>Freda Chew Chen Pei</t>
  </si>
  <si>
    <t>P15006156</t>
  </si>
  <si>
    <t>Khoo Zhi Yan</t>
  </si>
  <si>
    <t>P15005671</t>
  </si>
  <si>
    <t>Koik Pei Juo</t>
  </si>
  <si>
    <t>P17008909</t>
  </si>
  <si>
    <t>Lau Yit Chin</t>
  </si>
  <si>
    <t>P15005673</t>
  </si>
  <si>
    <t>Lee Wei Sheng</t>
  </si>
  <si>
    <t>P15006197</t>
  </si>
  <si>
    <t>Lim Yi Chee</t>
  </si>
  <si>
    <t>P15006140</t>
  </si>
  <si>
    <t>Matthew Ang Beng Siong</t>
  </si>
  <si>
    <t>P17008879</t>
  </si>
  <si>
    <t>Oh Zhen Xian</t>
  </si>
  <si>
    <t>P17008882</t>
  </si>
  <si>
    <t>Quah Choong Ming</t>
  </si>
  <si>
    <t>P16007437</t>
  </si>
  <si>
    <t>Kang Jian Yi</t>
  </si>
  <si>
    <t>P17008635</t>
  </si>
  <si>
    <t>Sharankumar A/L Kirubananthan</t>
  </si>
  <si>
    <t>P15006538</t>
  </si>
  <si>
    <t>Brendan Wong Jin Wei</t>
  </si>
  <si>
    <t>P18009729</t>
  </si>
  <si>
    <t>Yew Jing Xuan</t>
  </si>
  <si>
    <t>W</t>
  </si>
  <si>
    <t>P18009481</t>
  </si>
  <si>
    <t>Vrenash A/L Muniandy</t>
  </si>
  <si>
    <t>P19011521</t>
  </si>
  <si>
    <t>Ang Chee Keat</t>
  </si>
  <si>
    <t>P17008859</t>
  </si>
  <si>
    <t>Charmayne Ooi Li Shan</t>
  </si>
  <si>
    <t>P18009423</t>
  </si>
  <si>
    <t>Chiah Kah Hin</t>
  </si>
  <si>
    <t>P18009317</t>
  </si>
  <si>
    <t>Damien Pang Chun Kit</t>
  </si>
  <si>
    <t>P18009663</t>
  </si>
  <si>
    <t>Ho Haw Liang</t>
  </si>
  <si>
    <t>P18009418</t>
  </si>
  <si>
    <t>Hoo Weng Shang</t>
  </si>
  <si>
    <t>P17008203</t>
  </si>
  <si>
    <t>Kaljoshuaran A/L Baratharajan</t>
  </si>
  <si>
    <t>P17008975</t>
  </si>
  <si>
    <t>Khoo Din Jun</t>
  </si>
  <si>
    <t>P18009388</t>
  </si>
  <si>
    <t>Lau Kei Juen</t>
  </si>
  <si>
    <t>P18009694</t>
  </si>
  <si>
    <t>Lim Jiahee</t>
  </si>
  <si>
    <t>P18009434</t>
  </si>
  <si>
    <t>Lim Phei Hong</t>
  </si>
  <si>
    <t>P18009673</t>
  </si>
  <si>
    <t>Low Yee Chin</t>
  </si>
  <si>
    <t>P18009731</t>
  </si>
  <si>
    <t>Mandeep Singh Mann</t>
  </si>
  <si>
    <t>P17009277</t>
  </si>
  <si>
    <t>Myra Belhareche</t>
  </si>
  <si>
    <t>P20012033</t>
  </si>
  <si>
    <t>Ooi Jun Ming</t>
  </si>
  <si>
    <t>P20012222</t>
  </si>
  <si>
    <t>Teng Wei Kang</t>
  </si>
  <si>
    <t>P18009529</t>
  </si>
  <si>
    <t>Thor Pey Gen</t>
  </si>
  <si>
    <t>P17008691</t>
  </si>
  <si>
    <t>Toong Jyh Yong</t>
  </si>
  <si>
    <t>P20012141</t>
  </si>
  <si>
    <t>Tyruz Lim Wei Quan</t>
  </si>
  <si>
    <t>P18010599</t>
  </si>
  <si>
    <t>Choo Hoi Lin</t>
  </si>
  <si>
    <t>P19011394</t>
  </si>
  <si>
    <t>Ong Wi Soon</t>
  </si>
  <si>
    <t>P20012280</t>
  </si>
  <si>
    <t>Ooi Isaac</t>
  </si>
  <si>
    <t>P19011203</t>
  </si>
  <si>
    <t>Eugene Ooi Chin Hooi</t>
  </si>
  <si>
    <t>P19011536</t>
  </si>
  <si>
    <t>Cheah Ying Ying</t>
  </si>
  <si>
    <t>P18010147</t>
  </si>
  <si>
    <t>Chuang Jing Yee</t>
  </si>
  <si>
    <t>P18010120</t>
  </si>
  <si>
    <t>Edmond Koay Wei Kuang</t>
  </si>
  <si>
    <t>P18010113</t>
  </si>
  <si>
    <t>Eric Sho Huan Jie</t>
  </si>
  <si>
    <t>P18010175</t>
  </si>
  <si>
    <t>Evin Mah Chien You</t>
  </si>
  <si>
    <t>P18010307</t>
  </si>
  <si>
    <t>Farm Kaixuan</t>
  </si>
  <si>
    <t>P18009674</t>
  </si>
  <si>
    <t>Goh Cunn Khai</t>
  </si>
  <si>
    <t>P18010148</t>
  </si>
  <si>
    <t>Goh Jia Chwit</t>
  </si>
  <si>
    <t>P18009991</t>
  </si>
  <si>
    <t>Jeremy Yeoh Wei Hao</t>
  </si>
  <si>
    <t>P18010099</t>
  </si>
  <si>
    <t>Joesen Tiow Zu Xian</t>
  </si>
  <si>
    <t>P17008887</t>
  </si>
  <si>
    <t>Lau Kuan Sin</t>
  </si>
  <si>
    <t>P18010053</t>
  </si>
  <si>
    <t>Lee Zhi Sheng</t>
  </si>
  <si>
    <t>P16007524</t>
  </si>
  <si>
    <t>Leong Yong Peng</t>
  </si>
  <si>
    <t>P18010023</t>
  </si>
  <si>
    <t>Leow Jie Han</t>
  </si>
  <si>
    <t>P18009917</t>
  </si>
  <si>
    <t>Lim Lip Joo</t>
  </si>
  <si>
    <t>P18009907</t>
  </si>
  <si>
    <t>Lim Lip Zhi</t>
  </si>
  <si>
    <t>P18009908</t>
  </si>
  <si>
    <t>Lim Sing Seng</t>
  </si>
  <si>
    <t>P18009390</t>
  </si>
  <si>
    <t>Lu Chun Hung</t>
  </si>
  <si>
    <t>P18009982</t>
  </si>
  <si>
    <t>Pey Xin Yi</t>
  </si>
  <si>
    <t>P18010066</t>
  </si>
  <si>
    <t>Tai Yuan Ze</t>
  </si>
  <si>
    <t>P18009853</t>
  </si>
  <si>
    <t>Tan Eng Khong</t>
  </si>
  <si>
    <t>P18009984</t>
  </si>
  <si>
    <t>Tan Hoe Theng</t>
  </si>
  <si>
    <t>P18010220</t>
  </si>
  <si>
    <t>P18009461</t>
  </si>
  <si>
    <t>Tan You Sheng</t>
  </si>
  <si>
    <t>P18010152</t>
  </si>
  <si>
    <t>Teoh Ze Yuen</t>
  </si>
  <si>
    <t>P18009975</t>
  </si>
  <si>
    <t>Vi Zhi Zhan</t>
  </si>
  <si>
    <t>P18009873</t>
  </si>
  <si>
    <t>Yazan Hamdi Qawasmeh</t>
  </si>
  <si>
    <t>P17008312</t>
  </si>
  <si>
    <t>Chin Shi Xuen</t>
  </si>
  <si>
    <t>P20012864</t>
  </si>
  <si>
    <t>Chua Boon Keat</t>
  </si>
  <si>
    <t>P19011544</t>
  </si>
  <si>
    <t>Dharginee Priyaa A/P Yokaenthiran</t>
  </si>
  <si>
    <t>P20012662</t>
  </si>
  <si>
    <t>Chee Ezra</t>
  </si>
  <si>
    <t>P18010513</t>
  </si>
  <si>
    <t>Chee Jia Hua</t>
  </si>
  <si>
    <t>P20012790</t>
  </si>
  <si>
    <t>Chuah Sin Ni</t>
  </si>
  <si>
    <t>P18010552</t>
  </si>
  <si>
    <t>Fang Jin Huang</t>
  </si>
  <si>
    <t>P17008485</t>
  </si>
  <si>
    <t>Ho Teik Wei</t>
  </si>
  <si>
    <t>P18010309</t>
  </si>
  <si>
    <t>Jeremy Fazirul Ikmal Ong</t>
  </si>
  <si>
    <t>P18010503</t>
  </si>
  <si>
    <t>Khoo Zhi Qin</t>
  </si>
  <si>
    <t>P18010559</t>
  </si>
  <si>
    <t>Lee Fei Hong</t>
  </si>
  <si>
    <t>P18010597</t>
  </si>
  <si>
    <t>Lee Jun Song</t>
  </si>
  <si>
    <t>P18009548</t>
  </si>
  <si>
    <t>Liew Wei Yi</t>
  </si>
  <si>
    <t>P18010315</t>
  </si>
  <si>
    <t>Lim Lai Xin</t>
  </si>
  <si>
    <t>P20012804</t>
  </si>
  <si>
    <t>Nurul Aiman Binti Abdul Rashid</t>
  </si>
  <si>
    <t>P20012732</t>
  </si>
  <si>
    <t>Sophia Soo Hoo Kar Mun</t>
  </si>
  <si>
    <t>P18010110</t>
  </si>
  <si>
    <t>Tan Ai Wei</t>
  </si>
  <si>
    <t>P18010390</t>
  </si>
  <si>
    <t>Vicky Lee</t>
  </si>
  <si>
    <t>P18010346</t>
  </si>
  <si>
    <t>Wang Hui Hao</t>
  </si>
  <si>
    <t>P18010591</t>
  </si>
  <si>
    <t>Yeoh Ching Huei</t>
  </si>
  <si>
    <t>P20012801</t>
  </si>
  <si>
    <t>INTA101SGI</t>
  </si>
  <si>
    <t>INTA202SGI</t>
  </si>
  <si>
    <t>INTA301SAM</t>
  </si>
  <si>
    <t>INTA305IAE</t>
  </si>
  <si>
    <t xml:space="preserve"> ************************************ Only 2 out of the 6 elective modules ************************************</t>
  </si>
  <si>
    <t xml:space="preserve"> *** 1 out of 2 elective modules ***</t>
  </si>
  <si>
    <t xml:space="preserve"> - empty line for copying and formatting -</t>
  </si>
  <si>
    <t>INT303C-1</t>
  </si>
  <si>
    <t>Copy CU-ID to Active Sheet by looking at the matched name</t>
  </si>
  <si>
    <t>Lim Chee Wai</t>
  </si>
  <si>
    <t>Koh Kar Keat</t>
  </si>
  <si>
    <t>1. Copy all sheets' records from the  Mark Sheets Compare yyyy-m.xlsm to here.</t>
  </si>
  <si>
    <t>2. Run Merge CU-ID marco.</t>
  </si>
  <si>
    <t>3. For "Not found" items, key in the best search wording in column E. Do not use very common wording!</t>
  </si>
  <si>
    <t>4. Run the Merge CU-ID marco again till all names are merged</t>
  </si>
  <si>
    <t>Label Syy-m in MasterSheet</t>
  </si>
  <si>
    <t>1. Click "V" button and key in the Syy-m in column M, first row of Subject Plan Overview.</t>
  </si>
  <si>
    <t>2. Key in the filename of the Mark sheet Compare BXXCU yyyy-m.xlsm in the Marco Functions area.</t>
  </si>
  <si>
    <t>4. Check Compare Marksheet Excel file, all records found in the Master Sheet is marked green at column A.</t>
  </si>
  <si>
    <t>5. Click the "Copy Marks" button at the Macro Function area to copy marks from Compare Marksheet Excel file.</t>
  </si>
  <si>
    <t xml:space="preserve">Total gratuates in co-hort mmm-yyyy: </t>
  </si>
  <si>
    <t xml:space="preserve">Total BCSCU graduates: </t>
  </si>
  <si>
    <t>No of C1/2/3:</t>
  </si>
  <si>
    <t xml:space="preserve">Total withdrawn students: </t>
  </si>
  <si>
    <t xml:space="preserve">Total Missing in Action students: </t>
  </si>
  <si>
    <t xml:space="preserve">Credit-Hour Planning per Semester: </t>
  </si>
  <si>
    <t>Individual Project (Part 1)</t>
  </si>
  <si>
    <t>CU Modules' Credits and Compulsary Modules' Credit-Hours Earned Overview Table</t>
  </si>
  <si>
    <t>I312</t>
  </si>
  <si>
    <t>Ver 3.2</t>
  </si>
  <si>
    <t>3. Click the Label Syy_m using Compare Marksheet button to run the macro.</t>
  </si>
  <si>
    <t>Ver 3.3</t>
  </si>
  <si>
    <t>Complusary MPU modules to take for graduation.</t>
  </si>
  <si>
    <t>CU modules count, including elective modules and internship.</t>
  </si>
  <si>
    <t>1. ModuleCode must be in "INT?##*" format.</t>
  </si>
  <si>
    <t>CU-CW Credits</t>
  </si>
  <si>
    <t>CU-EX Credits</t>
  </si>
  <si>
    <t>4. Level = Year of study for the module</t>
  </si>
  <si>
    <t>5. The row above Year 3 must be an empty row!!!</t>
  </si>
  <si>
    <t>7. Run Marco to fix marks table header, credit-hour table header, comment and formula.</t>
  </si>
  <si>
    <t>6. Make sure module columns count in following sheets is correct.</t>
  </si>
  <si>
    <t xml:space="preserve">   - Active, Graduate, Withdraw and MIA sheets</t>
  </si>
  <si>
    <t>8. Make sure module columns  count in Compare is correct.</t>
  </si>
  <si>
    <t>9. Make sure module rows count in St_Info is correct.</t>
  </si>
  <si>
    <t>10. Run Macro to relabel ModuleCode in Compare sheet row 1 and St_Info sheet column A.</t>
  </si>
  <si>
    <t>Check Course Structure Table</t>
  </si>
  <si>
    <t>Check and fix Compare and St_Info sheets</t>
  </si>
  <si>
    <t>Check and fix Active, Graduate, Withdraw and MIA sheets</t>
  </si>
  <si>
    <t>Modified for BCSCU and BCTCU. Added in MergeCUID function</t>
  </si>
  <si>
    <t>INT*##*</t>
  </si>
  <si>
    <t>Module code format</t>
  </si>
  <si>
    <t>Do not change the Course Structure table column or setup parameters (in blue) below!!!</t>
  </si>
  <si>
    <t>CS&amp;CT</t>
  </si>
  <si>
    <t>Total credits of Elective modules to take for the programme</t>
  </si>
  <si>
    <t>Elective(A)</t>
  </si>
  <si>
    <t>2. Dummy: ModuleCode = "INT3##XX", Classification = "Inactive", Cr-Hr/CU-Credits = 0.</t>
  </si>
  <si>
    <t>3. Credit-Hour and CW/EX CU-credits must be correct!!!</t>
  </si>
  <si>
    <t>Y2+Y3</t>
  </si>
  <si>
    <t>Cr</t>
  </si>
  <si>
    <t>2nd low mark:</t>
  </si>
  <si>
    <t xml:space="preserve"> Manual calculate</t>
  </si>
  <si>
    <t>Lowest mark:</t>
  </si>
  <si>
    <t>Mark:</t>
  </si>
  <si>
    <t>Min for 20-Cr:</t>
  </si>
  <si>
    <t>Cr-Mark</t>
  </si>
  <si>
    <t>Do not delete, used by formula</t>
  </si>
  <si>
    <t>Hide</t>
  </si>
  <si>
    <t>Improve average calculator</t>
  </si>
  <si>
    <t>2019-8_1.Sem Start</t>
  </si>
  <si>
    <t>Create Marksheet for module</t>
  </si>
  <si>
    <t>Add in macro to generate Marksheet (CLO breakdown)</t>
  </si>
  <si>
    <t>Add in macro to compare Active sheet marks with PAB sheet</t>
  </si>
  <si>
    <t>Add fixing table header and formula in the Credit-Hr and Credit Table in Active, Graduate, Withdraw and MIA sheets; and modules code in St_Info and Compare sheets. Update Crlear Cross Sheet formular Sub</t>
  </si>
  <si>
    <t>Y2 marks</t>
  </si>
  <si>
    <t>Y3 marks</t>
  </si>
  <si>
    <t>OOI Wey Sheng</t>
  </si>
  <si>
    <t>Merge</t>
  </si>
  <si>
    <t>HONG Jing Yeung</t>
  </si>
  <si>
    <t>LIM Jessica Ji Sun</t>
  </si>
  <si>
    <t>ONG Mervyn Xing Han</t>
  </si>
  <si>
    <t>RANGAN Maanoj Kumar</t>
  </si>
  <si>
    <t>S20-8</t>
  </si>
  <si>
    <t>P20012922</t>
  </si>
  <si>
    <t>P20012923</t>
  </si>
  <si>
    <t>P20012892</t>
  </si>
  <si>
    <t>P20012903</t>
  </si>
  <si>
    <t>P20012908</t>
  </si>
  <si>
    <t>P20012907</t>
  </si>
  <si>
    <t>SS</t>
  </si>
  <si>
    <t>CHOO Hoi Lin</t>
  </si>
  <si>
    <t>ONG Wi Soon</t>
  </si>
  <si>
    <t>OOI Eugene</t>
  </si>
  <si>
    <t>OOI Issac</t>
  </si>
  <si>
    <t>BELHARECHE Myra</t>
  </si>
  <si>
    <t>CHANDRAN Dharvin</t>
  </si>
  <si>
    <t>LIM Tyruz Wei Quan</t>
  </si>
  <si>
    <t>MEOW Erin Xue Wei</t>
  </si>
  <si>
    <t>TOONG Jyh Yong</t>
  </si>
  <si>
    <t>YEOH Choon Hong</t>
  </si>
  <si>
    <t>ANG Chee Keat</t>
  </si>
  <si>
    <t>BARATHARAJAN Kaljoshuaran AL</t>
  </si>
  <si>
    <t>CHEAH Ying Ying</t>
  </si>
  <si>
    <t>CHIAH Kah Hin</t>
  </si>
  <si>
    <t>CHUANG Jing Yee</t>
  </si>
  <si>
    <t>DEVANDARAN Mukunda Gauranga AL</t>
  </si>
  <si>
    <t>AB</t>
  </si>
  <si>
    <t>FARM Kaixuan</t>
  </si>
  <si>
    <t>GOH Cunn Khai</t>
  </si>
  <si>
    <t>GOH Jia Chwit</t>
  </si>
  <si>
    <t>HO Haw Liang</t>
  </si>
  <si>
    <t>HONG Zhi Ren</t>
  </si>
  <si>
    <t>HOO Weng Shang</t>
  </si>
  <si>
    <t>KAM Zhuang Sheng</t>
  </si>
  <si>
    <t>KHOO Din Jun</t>
  </si>
  <si>
    <t>LAU Kei Juen</t>
  </si>
  <si>
    <t>LAU Kuan Sin</t>
  </si>
  <si>
    <t>LEE Wen Fung</t>
  </si>
  <si>
    <t>LEONG Yong Peng</t>
  </si>
  <si>
    <t>LEOW Jie Han</t>
  </si>
  <si>
    <t>LIM Jiahee</t>
  </si>
  <si>
    <t>LIM Lip Joo</t>
  </si>
  <si>
    <t>LIM Lip Zhi</t>
  </si>
  <si>
    <t>LIM Phei Hong</t>
  </si>
  <si>
    <t>LIM Sing Seng</t>
  </si>
  <si>
    <t>LOW Yee Chin</t>
  </si>
  <si>
    <t>LU Chun Hung</t>
  </si>
  <si>
    <t>MADIALAGAN Sarrene AP</t>
  </si>
  <si>
    <t>MAH Evin Chien You</t>
  </si>
  <si>
    <t>MANN Mandeep Singh</t>
  </si>
  <si>
    <t>OOI Charmayne Li Shan</t>
  </si>
  <si>
    <t>OOI Jun Ming</t>
  </si>
  <si>
    <t>PANG Damien Chun Kit</t>
  </si>
  <si>
    <t>PEY Xin Yi</t>
  </si>
  <si>
    <t>QAWASMEH Yazan Hamdi</t>
  </si>
  <si>
    <t>SHO Eric</t>
  </si>
  <si>
    <t>TAI Yuan Ze</t>
  </si>
  <si>
    <t>TAN Eng Khong</t>
  </si>
  <si>
    <t>TAN Hoe Theng</t>
  </si>
  <si>
    <t>TAN Wei Jian</t>
  </si>
  <si>
    <t>TAN You Sheng</t>
  </si>
  <si>
    <t>TEH Yong Choon</t>
  </si>
  <si>
    <t>TENG Wei Kang</t>
  </si>
  <si>
    <t>TEOH Ze Yuen</t>
  </si>
  <si>
    <t>THOR Pey Gen</t>
  </si>
  <si>
    <t>TIOW Joesen Zu Xian</t>
  </si>
  <si>
    <t>VI Zhi Zhan</t>
  </si>
  <si>
    <t>YEOH Hong Yu</t>
  </si>
  <si>
    <t>YEOH Jeremy</t>
  </si>
  <si>
    <t>YEONG Carmen</t>
  </si>
  <si>
    <t>BALACHANDRAN Ajith Kumar AL</t>
  </si>
  <si>
    <t>YONG Jia Yee</t>
  </si>
  <si>
    <t>CHEAH Tze Ying</t>
  </si>
  <si>
    <t>CHENG Tsu Jien</t>
  </si>
  <si>
    <t>CHOMESVARAN Rameshvaran</t>
  </si>
  <si>
    <t>CHUAH Kheng Lim</t>
  </si>
  <si>
    <t>HOO Ryan Jian Vern</t>
  </si>
  <si>
    <t>LEONG Nicholas Di Yong</t>
  </si>
  <si>
    <t>LIM Yan Yi</t>
  </si>
  <si>
    <t>LOH Yee Wen</t>
  </si>
  <si>
    <t>LOOI Soong Ern</t>
  </si>
  <si>
    <t>ONG Jean Min</t>
  </si>
  <si>
    <t>ONG Jess</t>
  </si>
  <si>
    <t>ONG Yow Huah</t>
  </si>
  <si>
    <t>OOI Ee Shung</t>
  </si>
  <si>
    <t>SIM Jin Yi</t>
  </si>
  <si>
    <t>TAN Joel Vee Chuan</t>
  </si>
  <si>
    <t>TEOH Eng Chuan</t>
  </si>
  <si>
    <t>TEOH Xuai Zhe</t>
  </si>
  <si>
    <t>CHONG Trevor Seang Chen</t>
  </si>
  <si>
    <t>KANAPPAN Komaler</t>
  </si>
  <si>
    <t>NEOH Yi Ling</t>
  </si>
  <si>
    <t>SOW Chun Jieh</t>
  </si>
  <si>
    <t>AYOOB KHAN Yasshmin Shah</t>
  </si>
  <si>
    <t>GOH Chun Yi</t>
  </si>
  <si>
    <t>HEAN Kok Hong</t>
  </si>
  <si>
    <t>LAM Yee Tong</t>
  </si>
  <si>
    <t>LEE Jack Sean</t>
  </si>
  <si>
    <t>LEE Wei Yin</t>
  </si>
  <si>
    <t>LIM Yu Tai</t>
  </si>
  <si>
    <t>NEOH Boon Yee</t>
  </si>
  <si>
    <t>NG Chee Ying</t>
  </si>
  <si>
    <t>SOO Wei Chean</t>
  </si>
  <si>
    <t>SUKUMARAN Sathish Kumar</t>
  </si>
  <si>
    <t>TAN Yong Kang</t>
  </si>
  <si>
    <t>TEOH Jeremy Yu Zhe</t>
  </si>
  <si>
    <t>YEAP Wei Jun</t>
  </si>
  <si>
    <t>LIM Yu Wei</t>
  </si>
  <si>
    <t>ANG Yit Soon</t>
  </si>
  <si>
    <t>BEH Si Fan</t>
  </si>
  <si>
    <t>BEH Xuan Yong</t>
  </si>
  <si>
    <t>HOE Xuan Wei</t>
  </si>
  <si>
    <t>LEE Jun Xian</t>
  </si>
  <si>
    <t>LIM Lukaz Wei Hwang</t>
  </si>
  <si>
    <t>MUNIANDY Puvan AL</t>
  </si>
  <si>
    <t>SAWAT Jayson</t>
  </si>
  <si>
    <t>SUGUMAR Logeswari</t>
  </si>
  <si>
    <t>TAN Lih Shen</t>
  </si>
  <si>
    <t>TAN Vanessa Min Hui</t>
  </si>
  <si>
    <t>Eugene</t>
  </si>
  <si>
    <t>Myra</t>
  </si>
  <si>
    <t>Eric</t>
  </si>
  <si>
    <t>Meow</t>
  </si>
  <si>
    <t>Kaljoshua</t>
  </si>
  <si>
    <t xml:space="preserve"> Isaac</t>
  </si>
  <si>
    <t>Evin Mah</t>
  </si>
  <si>
    <t>Damien Pang</t>
  </si>
  <si>
    <t>Charmayne</t>
  </si>
  <si>
    <t>Damien</t>
  </si>
  <si>
    <t>Yazan</t>
  </si>
  <si>
    <t>Joesen</t>
  </si>
  <si>
    <t>Jeremy Yeoh</t>
  </si>
  <si>
    <t>SSSSSSSS</t>
  </si>
  <si>
    <t>SSSSSSSSS</t>
  </si>
  <si>
    <t>Add macro to update capped marks. 
Add macro to send results to students. 
Updated Notice row 7. 
Add click to continue for all macros that is sending mails.</t>
  </si>
  <si>
    <t>Ver 3.4</t>
  </si>
  <si>
    <t>Mail_Results2Students</t>
  </si>
  <si>
    <t>After SAB and PAB Meeting</t>
  </si>
  <si>
    <t>SYY-M</t>
  </si>
  <si>
    <t>9+</t>
  </si>
  <si>
    <t>6+</t>
  </si>
  <si>
    <t>r21-4</t>
  </si>
  <si>
    <t>S21-4</t>
  </si>
  <si>
    <t>Shasitharren A/L Baskaran</t>
  </si>
  <si>
    <t>Raja Shilan A/l Siva Kumar</t>
  </si>
  <si>
    <t>Tanuja Sri A/P Puskaran</t>
  </si>
  <si>
    <t>Yew Kok Wei</t>
  </si>
  <si>
    <t>Lim Yi Ning</t>
  </si>
  <si>
    <t>Chong Yong Yee</t>
  </si>
  <si>
    <t>Improve Compare Active marks with PAB sheet. 
Copy FileExist function to Int_Function
Update Userguide
Update Notice sheet for Elective Module and Pre-info Exam Result
Change all mail macro to use Subject and CC in Notice
Improve Send Result to Students marco</t>
  </si>
  <si>
    <t>Ver 3.5</t>
  </si>
  <si>
    <t>Marks entry</t>
  </si>
  <si>
    <t>Mark based on 100 as full. Mark &lt; 40 will be highlighted in RED automatically (as failed).</t>
  </si>
  <si>
    <t>If mark &gt; 40 but is failed due to one component, CW or exam failed (&lt;35 marks), enter negative number.</t>
  </si>
  <si>
    <t>Enter 100 marks for exempted module, e.g. MPU, APL module.</t>
  </si>
  <si>
    <t>"S##-m" = Study module (new or repeat) for the semester (## = year, m = month; valid for 1, 4, 8 only)</t>
  </si>
  <si>
    <t>"r##-m" = Re-sit module for the semester (## = year, m = month; valid for 1, 4, 8 only)</t>
  </si>
  <si>
    <t>"P##-M" = Pending decision module, inserted by macro. See Failed module handling.</t>
  </si>
  <si>
    <t>Column A cells</t>
  </si>
  <si>
    <t>Used by macro for stamping action done.</t>
  </si>
  <si>
    <t>Can be used as temporary place for marking/stamping.</t>
  </si>
  <si>
    <t>Content could be overwritten by macro.</t>
  </si>
  <si>
    <t>MPU module marks &lt; 50, bold red font. (Passing mark = 50)</t>
  </si>
  <si>
    <t>CU module marks &lt; 40, bold red font. (Passing mark = 40)</t>
  </si>
  <si>
    <t>Modules count &lt; 2/1, bold red font. (Count of study module &amp; re-sit modules less than minimum)</t>
  </si>
  <si>
    <t>Credit-hours &gt; 20/10, bold red font. (Plan S##-m modules &gt; credit-hours allowed)</t>
  </si>
  <si>
    <t>Seats count &lt; =5, bold red font. (Small class size, &lt;= 5)</t>
  </si>
  <si>
    <t>Use {Clear Formula CrossSheet} to clean up conditional format in the sheet.</t>
  </si>
  <si>
    <t>New students registration</t>
  </si>
  <si>
    <t>New students register their personal particular by filling Microsoft Forms at Meet the HOP briefing.</t>
  </si>
  <si>
    <t>Use BXXCU Student Enrolment List yyyy-m.xlsm</t>
  </si>
  <si>
    <t xml:space="preserve"> - Copy data from Microsoft Forms.</t>
  </si>
  <si>
    <t xml:space="preserve"> - Send e-mail to students to confirm particular.</t>
  </si>
  <si>
    <t xml:space="preserve"> - Create new student enrolment list to CU for registration in [CU List] sheet.</t>
  </si>
  <si>
    <t xml:space="preserve"> - Create new student list for SML in [MasterList] sheet.</t>
  </si>
  <si>
    <t xml:space="preserve"> - Move data to [All List] sheet for future reference.</t>
  </si>
  <si>
    <t>Make study plan</t>
  </si>
  <si>
    <t>Key semester code to the module column accordingly.</t>
  </si>
  <si>
    <t xml:space="preserve"> - Use {ColorCell} macro to fill backgound color for the cells with "S##-m" and "r##-m" semester code.</t>
  </si>
  <si>
    <t xml:space="preserve"> - Check total credit-hours &lt; 20 for long sem, or &lt; 10 for short sem.</t>
  </si>
  <si>
    <t xml:space="preserve"> - Check total new, re-sit and repeat modules planned (@ &lt;S##-m&gt;) is manageble.</t>
  </si>
  <si>
    <t>Inform students to</t>
  </si>
  <si>
    <t>Create e-mail with list of modules planned for semester S##-m to each student for registration.</t>
  </si>
  <si>
    <t xml:space="preserve">  register module</t>
  </si>
  <si>
    <t xml:space="preserve"> - Pick up modules with S##-m and r##-m semester code.</t>
  </si>
  <si>
    <t xml:space="preserve"> - Notify student to enroll modules according to the plan via online.</t>
  </si>
  <si>
    <t xml:space="preserve"> - Should be sent out 1 week before the start of the semester.</t>
  </si>
  <si>
    <t>Compare modules in</t>
  </si>
  <si>
    <t>Compare modules planned in [Active] sheet and modules registered in TCMS.</t>
  </si>
  <si>
    <t xml:space="preserve">   Master Listing and TCMS</t>
  </si>
  <si>
    <t>Goto TCMS -&gt; OAR -&gt; Report -&gt; Listings -&gt; List of Students With Courses.</t>
  </si>
  <si>
    <t xml:space="preserve"> - Key in Session and select Program: BEECU, Semester: Long/Short, Gender: Male and Female.</t>
  </si>
  <si>
    <t xml:space="preserve"> - Click "Print" then "Excel Export". Open Excel file created and copy the whole [Sheet1] to [TCMS] sheet.</t>
  </si>
  <si>
    <t>Click {Compare Plan to TCMS} button on top of [Compare] sheet.</t>
  </si>
  <si>
    <t xml:space="preserve"> - “P” at “M” column = Plan new/repeat in Master List</t>
  </si>
  <si>
    <t xml:space="preserve"> - “P” at “T” column = Registered in TCMS</t>
  </si>
  <si>
    <t xml:space="preserve"> - “r” at “M” column = Plan re-sit in Master List</t>
  </si>
  <si>
    <t>Differences are highlighted in pink, and count of differences appear in column A.</t>
  </si>
  <si>
    <t>Use {Plan Overview} button to create semester planning overview for course listing planning.</t>
  </si>
  <si>
    <t xml:space="preserve"> - Precondition: Study plan for the semester S##-m is complete.</t>
  </si>
  <si>
    <t xml:space="preserve"> </t>
  </si>
  <si>
    <t>Macro creates &lt;mmm-yyyy-PVT&gt; sheet that consists</t>
  </si>
  <si>
    <t xml:space="preserve"> - Pivot table with Semester(1~9)-Modules seats count.</t>
  </si>
  <si>
    <t xml:space="preserve"> - Course Listing for the semester: Semester - module code - seats count.</t>
  </si>
  <si>
    <t xml:space="preserve"> - Typically class size (seats) should be more than 5 for each module.</t>
  </si>
  <si>
    <t>Create list of students with high risk to fail and need mentorship guidance for study.</t>
  </si>
  <si>
    <t xml:space="preserve"> - Extract student with history of failed modules and current semester planned with re-sit or repeat module.</t>
  </si>
  <si>
    <t xml:space="preserve"> - Save name list in current folder with filename "BEECU mmm-yyyy_Mentorship Student List.xlsx".</t>
  </si>
  <si>
    <t>Create Internship name list with all particulars in the format requested by Career Service.</t>
  </si>
  <si>
    <t xml:space="preserve"> - Pick up students planned for internship (INT250EC) for semester S##-m.</t>
  </si>
  <si>
    <t xml:space="preserve"> - Output data in the current folder with filename "BEECU Internship Student List mmm-yyyy.xlsx".</t>
  </si>
  <si>
    <t>Create Module-Students</t>
  </si>
  <si>
    <t>Create students name list of each module according to the study plan.</t>
  </si>
  <si>
    <t>List</t>
  </si>
  <si>
    <t xml:space="preserve"> - Include students with S##-m and r##-m semester code.</t>
  </si>
  <si>
    <t xml:space="preserve"> - For lecturer to check students joining the class at the beginning of the semester</t>
  </si>
  <si>
    <t>Inform students to do</t>
  </si>
  <si>
    <t>Notify students to choice elective module with a Microsoft Form survey link.</t>
  </si>
  <si>
    <t xml:space="preserve">  Elective module survey</t>
  </si>
  <si>
    <t xml:space="preserve"> - Key in "Elec" in elective module columns.</t>
  </si>
  <si>
    <t xml:space="preserve"> - Key in the elective modules Course Structure document path in [Notice] sheet.</t>
  </si>
  <si>
    <t xml:space="preserve"> - When student replied email, change "Elec" to "S##-m" according to students' reply.</t>
  </si>
  <si>
    <t>Remind students on</t>
  </si>
  <si>
    <t>Notify students to register for re-sit module with Exam Office.</t>
  </si>
  <si>
    <t xml:space="preserve">  re-sit module registration</t>
  </si>
  <si>
    <t xml:space="preserve"> - Pick up student who has modules with  r##-M code.</t>
  </si>
  <si>
    <t xml:space="preserve"> - Send e-mail out 6 weeks before the exam week.</t>
  </si>
  <si>
    <t>Create Marksheet file</t>
  </si>
  <si>
    <t>Create Marksheet files for each module with students name, CU-ID and Semester filled.</t>
  </si>
  <si>
    <t>for each module</t>
  </si>
  <si>
    <t xml:space="preserve"> - Ensure Marksheet template file is found in the same folder as Student Master List file.</t>
  </si>
  <si>
    <t xml:space="preserve"> - Generate 4 weeks before the exam week and move to the e-Module Box folder.</t>
  </si>
  <si>
    <t xml:space="preserve"> - Save in the same folder with filename "mmm-yyyy INT###XYZ MarkSheet.xlsx".</t>
  </si>
  <si>
    <t>Compare lecturer Marksheet</t>
  </si>
  <si>
    <t>Use "Mark Sheet Compare BXXCU yyyy-m_Ver#.#.xlsm" template file to start.</t>
  </si>
  <si>
    <t>with Exam Office marks</t>
  </si>
  <si>
    <t xml:space="preserve"> - Copy names and marks from Exam Office Excel file to columns A:D, set Sheet name to module code.</t>
  </si>
  <si>
    <t xml:space="preserve"> - Copy lecturer marksheet data to columns M:R and click {MarkSheet Data} button to reorganize to columns F:J.</t>
  </si>
  <si>
    <t xml:space="preserve"> - Check for differences between 2 sets of data, columns A:D and columns F:I (highlighted in pink).</t>
  </si>
  <si>
    <t xml:space="preserve"> - Key -99 marks in Total for deferment. Discuss with lecturer whether to upgrade marginal fail cases.</t>
  </si>
  <si>
    <t xml:space="preserve"> - Click {Check-Fail} button to check and change Total marks to -ve if CW or Exam &lt; 35 and total &gt; 40.</t>
  </si>
  <si>
    <t xml:space="preserve"> - Run macro {Copy marks} in Student Master List Excel file to transfer marks over.</t>
  </si>
  <si>
    <t xml:space="preserve"> - Check column K is marked with "Mark copied". If not, marks is not transferred and needs a manual fix.</t>
  </si>
  <si>
    <t>Copy marks from Compare</t>
  </si>
  <si>
    <t>Copy marks from "Mark Sheet Compare BXXCU yyyy-m.xlsm" file to cells with S##-m or r##-m semester code.</t>
  </si>
  <si>
    <t xml:space="preserve">   MarkSheet file</t>
  </si>
  <si>
    <t>Key in Compare Marksheet name name in cell below the {Copy marks} button.</t>
  </si>
  <si>
    <t>Check Compare Marks Sheet file data sturcture</t>
  </si>
  <si>
    <t xml:space="preserve"> - Each module's sheet name in format module code - programme code, e.g. 102CDE - BEECU</t>
  </si>
  <si>
    <t xml:space="preserve"> - Students mark listing start at row 10, columns F:J data structure is</t>
  </si>
  <si>
    <t xml:space="preserve"> - Column F: Student CU-ID</t>
  </si>
  <si>
    <t xml:space="preserve"> - Column G: Student Name</t>
  </si>
  <si>
    <t xml:space="preserve"> - Column H: Coursework marks</t>
  </si>
  <si>
    <t xml:space="preserve"> - Column I: Exam marks</t>
  </si>
  <si>
    <t xml:space="preserve"> - Column J: Total marks</t>
  </si>
  <si>
    <t xml:space="preserve"> - Student with CW/Exam &lt; 35 marks and Total &gt; 40 marks, Total mark is already changed to negative number.</t>
  </si>
  <si>
    <t>Run macro {Copy marks} in Student Master List Excel file to transfer marks over.</t>
  </si>
  <si>
    <t>Check source's column K is marked with "Mark copied". If not, marks is not transferred and needs a manual fix.</t>
  </si>
  <si>
    <t>For failed modules, semester, CW, EX and MM marks are recorded in cell's comment.</t>
  </si>
  <si>
    <t>After completed marks copy, current semester count for "S##-m" and "r-##-m" in Subject Plan Overview are 0.</t>
  </si>
  <si>
    <t>Adjustment of study plan</t>
  </si>
  <si>
    <t>Marks should be transferred from "Mark Sheet Compare BXXCU yyyy-m.xlsm" file only after pre-board.</t>
  </si>
  <si>
    <t>after Pre-board</t>
  </si>
  <si>
    <t>Check students who has failed module(s), plan for re-sit and repeat accordingly.</t>
  </si>
  <si>
    <t>Adjust the study plan to ensure the credit-hours and total new, re-sit and repeat  modules are within limit.</t>
  </si>
  <si>
    <t>Compare SAB marks with</t>
  </si>
  <si>
    <t>Copy "Mark sheets Compare yyyy-m_mmdd.xlsm" file to 7.SAB &amp; PAB folder.</t>
  </si>
  <si>
    <t>Lecturer Marksheet</t>
  </si>
  <si>
    <t>Copy the pdftotext.exe application program to the same folder.</t>
  </si>
  <si>
    <t>Create sub-folder .\SAB in 7.SAB &amp; PAB folder and copy CU SAB sheets in PDF in it.</t>
  </si>
  <si>
    <t>Open "Mark sheets Compare yyyy-m_mmdd.xlsm" file in 7.SAB &amp; PAB folder.</t>
  </si>
  <si>
    <t xml:space="preserve"> - Check SAB PDF file exist and click {Import} button to import marks from SAB sheets in.</t>
  </si>
  <si>
    <t xml:space="preserve"> - Check for differences between columns F:J and columns M:Q (highlighted in pink).</t>
  </si>
  <si>
    <t xml:space="preserve"> - Marks are capped in SAB sheets for re-sit and repeat module.</t>
  </si>
  <si>
    <t>Update Active sheet</t>
  </si>
  <si>
    <t>Use "Mark sheets Compare yyyy-m_mmdd.xlsm" file after compare with SAB sheets.</t>
  </si>
  <si>
    <t>with capped marks</t>
  </si>
  <si>
    <t xml:space="preserve"> - Label "Capped" at column S for re-sit or repeat module marks that is capped.</t>
  </si>
  <si>
    <t>Copy "Mark sheets Compare yyyy-m_mmdd.xlsm" file to same folder as Student Master List file.</t>
  </si>
  <si>
    <t>Use {Capped marks} button to find and update capped marks in Active sheet.</t>
  </si>
  <si>
    <t xml:space="preserve"> - Input semester code must match with cell $DD$1 semester code.</t>
  </si>
  <si>
    <t xml:space="preserve"> - Check for cells with backgound color same as the cell $DD$1 only.</t>
  </si>
  <si>
    <t xml:space="preserve"> - Update marks in cell value and comment text for the cell accordingly.</t>
  </si>
  <si>
    <t>Check PAB sheets with</t>
  </si>
  <si>
    <t>Use {Compare Active to PAB} button in Compare sheet to compare modules marks for each students.</t>
  </si>
  <si>
    <t>marks in Active sheet</t>
  </si>
  <si>
    <t xml:space="preserve"> - PAB sheets in PDF format are stored in .\7.SAB &amp; PAB\PAB\ subfolder.</t>
  </si>
  <si>
    <t xml:space="preserve"> - pdftotext.exe application programm must be found in the same folder as Student Master List file.</t>
  </si>
  <si>
    <t xml:space="preserve"> - Marks from Active sheet are listed in "M" column and marks from PAB sheets in "T" column.</t>
  </si>
  <si>
    <t xml:space="preserve"> - Differences are highlighted in pink and count of differences in column A.</t>
  </si>
  <si>
    <t>Progression/Graduation</t>
  </si>
  <si>
    <t>Do after SAB and PAB meeting, when update Active sheet with capped marks is done.</t>
  </si>
  <si>
    <t>students handling</t>
  </si>
  <si>
    <t xml:space="preserve"> - Move block of students to next semester, update the semester number accordingly.</t>
  </si>
  <si>
    <t xml:space="preserve"> - For students at semester 3/6/9 and cannot progression, change the semester to 3+/6+/9+ in red font.</t>
  </si>
  <si>
    <t xml:space="preserve"> - Students progressing to next year of study, fill &lt;P-Yr2&gt; or &lt;P-Yr3&gt; with the first semester for Yr2/Yr3 study.</t>
  </si>
  <si>
    <t xml:space="preserve"> - Students allowed for mixed mode, fill &lt;P-Yr2&gt; or &lt;P-Yr3&gt; with "M##-m" for the semester in mixed mode study.</t>
  </si>
  <si>
    <t xml:space="preserve"> - Graduating students - fills in &lt;Grad&gt; with G##-m, last semester studied, &lt;Ave%&gt; and Class as per PAB sheet.</t>
  </si>
  <si>
    <t xml:space="preserve"> - Move graduating students records to [Graduate] sheet.</t>
  </si>
  <si>
    <t>Inform students on</t>
  </si>
  <si>
    <t>Notify students the finalized results after SAB and PAB meeting.</t>
  </si>
  <si>
    <t>finalized results</t>
  </si>
  <si>
    <t xml:space="preserve"> - Create individual e-mail to students with MM marks for modules taken for semester S##-m.</t>
  </si>
  <si>
    <t xml:space="preserve"> - S##-m must appeal in cell $DD$1 and backgound color must be valid.</t>
  </si>
  <si>
    <t xml:space="preserve"> - Pick up MM marks for cells' background color matches with cell $DD$1.</t>
  </si>
  <si>
    <t>Language check</t>
  </si>
  <si>
    <t>Check fulfillment of language requirement at progression. If OK, mark INTI Matrix No cell green.</t>
  </si>
  <si>
    <t>English requirement valid entry…. If not fulfilled, mark Matrix No cell magenta.</t>
  </si>
  <si>
    <t xml:space="preserve"> - SPM: A, B or C</t>
  </si>
  <si>
    <t xml:space="preserve"> - IELTS: IELTS 6.0 or 6.5</t>
  </si>
  <si>
    <t xml:space="preserve"> - IGCSE: IGCSE A, B or C</t>
  </si>
  <si>
    <t>BM requirement valid entry…. If not fulfilled, mark Matrix No cell orange.</t>
  </si>
  <si>
    <t>If both English and BM result not available, mark Matrix No cell yellow</t>
  </si>
  <si>
    <t>If language requirements not fulfilled, stop the student from progrssing and halt the study plan.</t>
  </si>
  <si>
    <t>Private information</t>
  </si>
  <si>
    <t>For recording of important discussion/happening with student.</t>
  </si>
  <si>
    <t>entry</t>
  </si>
  <si>
    <t>For macro to stamp date and time for sending out e-mail notification.</t>
  </si>
  <si>
    <t>Can be deleted for graduating students.</t>
  </si>
  <si>
    <t>Send group e-mail</t>
  </si>
  <si>
    <t>Use {GroupMail} button to send group mail.</t>
  </si>
  <si>
    <t xml:space="preserve"> - Formulate the e-mail message to be sent out at row 8 in [Notice] sheet.</t>
  </si>
  <si>
    <t xml:space="preserve"> - Copy the standard e-mail message found in [Notice] sheet row 9 and below to row 8, if appropiate.</t>
  </si>
  <si>
    <t xml:space="preserve"> - Enter "@" in the cell at &lt;GroupMail&gt; column for students who should get the e-mail.</t>
  </si>
  <si>
    <t xml:space="preserve"> - Key in "All" at input to send the group mail to all students, "@" to send to students with "@" mark.</t>
  </si>
  <si>
    <t>Student_Info sheet</t>
  </si>
  <si>
    <t>Extract and display information of the student name keyed in/selected.</t>
  </si>
  <si>
    <t xml:space="preserve"> - Key in the full/part of the name in $C$1 cell to search for pick list. Select name from the pick list.</t>
  </si>
  <si>
    <t>{Email} - Create blank e-mail with student's INTI e-mail and private e-mail address.</t>
  </si>
  <si>
    <t>{C. Letter} - Create confirmation letter using standard template. Check red text in the letter.</t>
  </si>
  <si>
    <t>{PTPTN} - Create PTPTN waiver letter for graduate students with first class award.</t>
  </si>
  <si>
    <t>{PDF} - Save student information sheet in PDF format with student name as filename.</t>
  </si>
  <si>
    <t>{Goto} - Goto the student record in [Active], [Graduate] or [Withdraw] sheet.</t>
  </si>
  <si>
    <t>Notify student with e-mail on module(s) failed for semester S##-m</t>
  </si>
  <si>
    <t xml:space="preserve">  (NOT USED!!!)</t>
  </si>
  <si>
    <t xml:space="preserve"> - Enter @ in cell next to failed module to run marco to send notification mail to student. CHECK 3rd attempt failed student!!!</t>
  </si>
  <si>
    <t xml:space="preserve"> - Marco change @ to "P##-M" after generated email, indicating planning for next step.</t>
  </si>
  <si>
    <t xml:space="preserve"> - Change P##-M to appropiate S##-M (Repeat) or r##-M (Re-sit) as coming study plan</t>
  </si>
  <si>
    <t>Student Master List file</t>
  </si>
  <si>
    <t>Filename: BXXCU Student Master List yyyy-m_0.Planning.xlsm</t>
  </si>
  <si>
    <t>0.Planning</t>
  </si>
  <si>
    <t xml:space="preserve"> - Existing students' status after pre-board meeting, whereby study plan for next semester is created.</t>
  </si>
  <si>
    <t xml:space="preserve"> - Entries for semester 1 and semester 4 new students with the study plan is created.</t>
  </si>
  <si>
    <t xml:space="preserve"> - Use it to send e-mail to existing students to register modules for coming semester.</t>
  </si>
  <si>
    <t>Filename: BXXCU Student Master List yyyy-m_1.Sem Start.xlsm</t>
  </si>
  <si>
    <t>1.Sem Start</t>
  </si>
  <si>
    <t xml:space="preserve"> - Status after SAB and PAB meeting, marks and progression status updated accordingly. </t>
  </si>
  <si>
    <t xml:space="preserve"> - Study plan is correctly reflected with "S##-m" and "r##-m" code.</t>
  </si>
  <si>
    <t xml:space="preserve"> - Transfer new students data from [MasterList] sheet in "BXXCU Student Enrolment List yyyy-m.xlsm"</t>
  </si>
  <si>
    <t xml:space="preserve"> - Check study plan in [Active] sheet vs. modules registered in TCMS.</t>
  </si>
  <si>
    <t xml:space="preserve"> - Achieve after sending e-mail to remind Re-sit exam registration, 6 weeks before the exam week. </t>
  </si>
  <si>
    <t>Filename: BXXCU Student Master List yyyy-m_2.Pre-Board Result.xlsm</t>
  </si>
  <si>
    <t>2.Pre-Board Result</t>
  </si>
  <si>
    <t xml:space="preserve"> - Study plan is checked matching TCMS to prepare for pre-board.</t>
  </si>
  <si>
    <t xml:space="preserve"> - Generate module Marksheet file for lecturer to key in marks.</t>
  </si>
  <si>
    <t xml:space="preserve"> - After Pre-board meeting, copy in the pre-board finalised marks from Compare Mark Sheet file.</t>
  </si>
  <si>
    <t xml:space="preserve"> - Finalize next semester study plan and send e-mail to students to register modules for next semester.</t>
  </si>
  <si>
    <t xml:space="preserve"> - Create a copy as status 0.Planning file for next semester, then archieve.</t>
  </si>
  <si>
    <t>Filename: BXXCU Student Master List yyyy-m_3.SAB&amp;PAB Result.xlsm</t>
  </si>
  <si>
    <t>3.SAB&amp;PAB Result</t>
  </si>
  <si>
    <t xml:space="preserve"> - Compare marks in [Active] sheet and PAB sheets from CU. </t>
  </si>
  <si>
    <t xml:space="preserve"> - Marks updated according to CU-SAB &amp; PAB meeting final decision. Capped marks are reflected accordingly.</t>
  </si>
  <si>
    <t xml:space="preserve"> - Progression status updated accordingly. Graduate students are moved to [Graduate] sheet.</t>
  </si>
  <si>
    <t xml:space="preserve"> - Send e-mail to inform students on the finalised results.</t>
  </si>
  <si>
    <t xml:space="preserve"> - Create a copy as status 1.Sem Start file for next semester (week 2 of new semester), then archieve.</t>
  </si>
  <si>
    <t>Add column to marks table following same format and key in new subject code in row 1</t>
  </si>
  <si>
    <t>Add column to credit table and adjust formula accordingly</t>
  </si>
  <si>
    <t>… to be updated</t>
  </si>
  <si>
    <t>Capped marks update</t>
  </si>
  <si>
    <t>Email to inform PAB results</t>
  </si>
  <si>
    <t>P21013027</t>
  </si>
  <si>
    <t xml:space="preserve">Joyce LIM Xinjie </t>
  </si>
  <si>
    <t>P19011020</t>
  </si>
  <si>
    <t>P21013038</t>
  </si>
  <si>
    <t>P21013023</t>
  </si>
  <si>
    <t>P21013039</t>
  </si>
  <si>
    <t>P21013021</t>
  </si>
  <si>
    <t>P21012997</t>
  </si>
  <si>
    <t>P18010566</t>
  </si>
  <si>
    <t>P21013025</t>
  </si>
  <si>
    <t>DF</t>
  </si>
  <si>
    <t xml:space="preserve">Jeremy  WONG Yan Zhang </t>
  </si>
  <si>
    <t>001104-07-0711</t>
  </si>
  <si>
    <t>+60(19)5437760</t>
  </si>
  <si>
    <t>010809-07-0222</t>
  </si>
  <si>
    <t>+60(19)4102988</t>
  </si>
  <si>
    <t>000419-07-0375</t>
  </si>
  <si>
    <t>+60(12)4368126</t>
  </si>
  <si>
    <t xml:space="preserve">990305-07-6299 </t>
  </si>
  <si>
    <t>+60(13)8834629</t>
  </si>
  <si>
    <t>Kwan Yi Chiet</t>
  </si>
  <si>
    <t>Lee Kean Yew</t>
  </si>
  <si>
    <t>001028-07-0655</t>
  </si>
  <si>
    <t>+60(19)4451939</t>
  </si>
  <si>
    <t>Loke Chung Huang</t>
  </si>
  <si>
    <t>Ronald CH'NG Yong Hern</t>
  </si>
  <si>
    <t>950215-07-5341</t>
  </si>
  <si>
    <t>+60(16)5504620</t>
  </si>
  <si>
    <t>000901-07-0445</t>
  </si>
  <si>
    <t>+60(19)4434418</t>
  </si>
  <si>
    <t>Tan Thien Shern</t>
  </si>
  <si>
    <t>000727-07-0553</t>
  </si>
  <si>
    <t>+60(16)4632727</t>
  </si>
  <si>
    <t>000524-07-0289</t>
  </si>
  <si>
    <t>+60(17)4232911</t>
  </si>
  <si>
    <t>Teh Di Sern</t>
  </si>
  <si>
    <t>Teong Wei Ming</t>
  </si>
  <si>
    <t>Add YesNo to sending e-mail message box 
Fix bug in Sub Formula_NoCrossSheet(), Compare_Plan2TCMS() with A###??? Module code, Copy_Mark_from_MarkSheet() with r##-m only. 
Update Sub Label_St_Info_and_Compare_Header()  and Sub LabelTablesHeader()
Embed pdftotext.exe in {Log} sheet and update Sub Compare_Active2PAB()
Change all ThisWorkBook to ActiveWorkBook</t>
  </si>
  <si>
    <t>Ver 3.6</t>
  </si>
  <si>
    <t>1. Save BXXCU SLM Macro Library.xlam as Add-in in %USERPROFILE%\AppData\Roaming\Microsoft\AddIns
2. File-&gt;Options-&gt;Add-ins-&gt;Manage: Excel Add-ins, select BXXCU SLM Macro Library
3. VB editor -&gt; Tools -&gt; References, select BXXCU_MacroLibrary
4. Delete all the Macros modules in original files
5. Create Module1 with Function GoGetComment only.</t>
  </si>
  <si>
    <t>Ver 3.7</t>
  </si>
  <si>
    <t>CU-Credits</t>
  </si>
  <si>
    <t>S22-1</t>
  </si>
  <si>
    <t>G20-8</t>
  </si>
  <si>
    <t>S21-8</t>
  </si>
  <si>
    <t xml:space="preserve">000207-07-0277 </t>
  </si>
  <si>
    <t>SSSSSSS</t>
  </si>
  <si>
    <t>SrSSSSSSSS</t>
  </si>
  <si>
    <t>Usha Jayahkudy;Chong Kok Ming</t>
  </si>
  <si>
    <t>C:\Users\usha.jayahkudy\Desktop\Master Listing\Course Structure\310CT Course Structure - revised 24.10.18.pdf</t>
  </si>
  <si>
    <t>Mei Yun Wong</t>
  </si>
  <si>
    <t>S22-4</t>
  </si>
  <si>
    <t>S22-8</t>
  </si>
  <si>
    <t>Thanks and regards, 
Usha d/o Jayahkudy
Head of Programme BCSCU &amp; BCTCU, SOEAT 
Inti International College Penang 
Tel: +60 (4) 6310178; Ext: 378</t>
  </si>
  <si>
    <t>#S21-1</t>
  </si>
  <si>
    <t>#r21-1</t>
  </si>
  <si>
    <t>Nurul</t>
  </si>
  <si>
    <t>Detail breakdown of the coursework and exam marks will be uploaded to the SOLAR system in 4 weeks time.This e-mail should not be treated as the official results document or transcripts.Only results that is printed out from SOLAR system or by Coventry University is considered as original and official.</t>
  </si>
  <si>
    <t>G21-1</t>
  </si>
  <si>
    <t xml:space="preserve">Caroline TAN Song Ning </t>
  </si>
  <si>
    <t>010623-07-0064</t>
  </si>
  <si>
    <t>+60(12)4817365</t>
  </si>
  <si>
    <t xml:space="preserve">tansongning@gmail.com </t>
  </si>
  <si>
    <t>P19011285</t>
  </si>
  <si>
    <t>CHEW Wen Huey</t>
  </si>
  <si>
    <t>000502-07-0640</t>
  </si>
  <si>
    <t>+60(17)5063552</t>
  </si>
  <si>
    <t>joeychew52@gmail.com</t>
  </si>
  <si>
    <t>P21013231</t>
  </si>
  <si>
    <t>CHOK Ling Xiao</t>
  </si>
  <si>
    <t>010122-07-0549</t>
  </si>
  <si>
    <t>+60(12)4858665</t>
  </si>
  <si>
    <t xml:space="preserve">lingxiao3218@gmail.com </t>
  </si>
  <si>
    <t>P19011511</t>
  </si>
  <si>
    <t>CHONG Li Quan</t>
  </si>
  <si>
    <t>000506-07-0373</t>
  </si>
  <si>
    <t>+60(18)4661899</t>
  </si>
  <si>
    <t>liquan_max@hotmail.com</t>
  </si>
  <si>
    <t>P19011389</t>
  </si>
  <si>
    <t>CHOON Yu Qian</t>
  </si>
  <si>
    <t>000713-07-0253</t>
  </si>
  <si>
    <t>+60(17)4174113</t>
  </si>
  <si>
    <t>choonyuqian0713@gmail.com</t>
  </si>
  <si>
    <t>P21013266</t>
  </si>
  <si>
    <t>Darshendran A/l RAVINDRAN</t>
  </si>
  <si>
    <t>991210-07-5773</t>
  </si>
  <si>
    <t>+60(16)4592482</t>
  </si>
  <si>
    <t>darshendran@gmail.com</t>
  </si>
  <si>
    <t>P21013205</t>
  </si>
  <si>
    <t>Dexter BOH Song Qi</t>
  </si>
  <si>
    <t>020108-07-0659</t>
  </si>
  <si>
    <t>+60(16)4188483</t>
  </si>
  <si>
    <t xml:space="preserve">dexterboh@hotmail.com </t>
  </si>
  <si>
    <t>P19011398</t>
  </si>
  <si>
    <t>Eric MOK Jie Wen</t>
  </si>
  <si>
    <t>010322-07-0087</t>
  </si>
  <si>
    <t>+60(16)4378655</t>
  </si>
  <si>
    <t>ericmok85@gmail.com</t>
  </si>
  <si>
    <t>P19011535</t>
  </si>
  <si>
    <t xml:space="preserve">HENG Wen Zen </t>
  </si>
  <si>
    <t>010827-07-0349</t>
  </si>
  <si>
    <t>+60(12)4591687</t>
  </si>
  <si>
    <t xml:space="preserve">hengwz07@gmail.com </t>
  </si>
  <si>
    <t>P19011391</t>
  </si>
  <si>
    <t xml:space="preserve">Joe ONG </t>
  </si>
  <si>
    <t>010522-07-0807</t>
  </si>
  <si>
    <t>+60(17)4980680</t>
  </si>
  <si>
    <t>Ong3898@hotmail.com</t>
  </si>
  <si>
    <t>P19011176</t>
  </si>
  <si>
    <t>Kelvin LIM Vin Chuen</t>
  </si>
  <si>
    <t>011108-07-0603</t>
  </si>
  <si>
    <t>+60(19)5702928</t>
  </si>
  <si>
    <t>kelvinlim110801@gmail.com</t>
  </si>
  <si>
    <t>P19011491</t>
  </si>
  <si>
    <t>KHOO Hui Ying</t>
  </si>
  <si>
    <t>010625-07-0666</t>
  </si>
  <si>
    <t>+60(17)5860818</t>
  </si>
  <si>
    <t>huiyingkhoo14018@gmail.com</t>
  </si>
  <si>
    <t>P19010770</t>
  </si>
  <si>
    <t>KHOO Kean Feng</t>
  </si>
  <si>
    <t>000615-02-0199</t>
  </si>
  <si>
    <t>+60(14)3023398</t>
  </si>
  <si>
    <t>khozai0615@gmail.com</t>
  </si>
  <si>
    <t>P18010331</t>
  </si>
  <si>
    <t>KHOR Jing Yang</t>
  </si>
  <si>
    <t>010623-07-0603</t>
  </si>
  <si>
    <t>+60(17)4711686</t>
  </si>
  <si>
    <t>Jingyang0623@gmail.com</t>
  </si>
  <si>
    <t>P19011472</t>
  </si>
  <si>
    <t xml:space="preserve">LEE Yi Ying </t>
  </si>
  <si>
    <t>000408-07-0580</t>
  </si>
  <si>
    <t>+60(16)4786343</t>
  </si>
  <si>
    <t xml:space="preserve">Yiying13298@gmail.com </t>
  </si>
  <si>
    <t>P19011172</t>
  </si>
  <si>
    <t>LOH Jia Le</t>
  </si>
  <si>
    <t>010329-07-0645</t>
  </si>
  <si>
    <t>+60(16)4411501</t>
  </si>
  <si>
    <t xml:space="preserve">lohjiale29@gmail.com </t>
  </si>
  <si>
    <t>P19011319</t>
  </si>
  <si>
    <t>NG Jia Sheng</t>
  </si>
  <si>
    <t>010511-02-0097</t>
  </si>
  <si>
    <t>+60(11)10697392</t>
  </si>
  <si>
    <t>ngjiasheng38@gmail.com</t>
  </si>
  <si>
    <t>NG Ming Ze</t>
  </si>
  <si>
    <t>990708-07-5231</t>
  </si>
  <si>
    <t>+60(11)11281209</t>
  </si>
  <si>
    <t xml:space="preserve"> lion75542008@hotmail.com</t>
  </si>
  <si>
    <t>P19011480</t>
  </si>
  <si>
    <t>ONG  Qi Peng</t>
  </si>
  <si>
    <t>010815-07-0835</t>
  </si>
  <si>
    <t>+60(18)5700057</t>
  </si>
  <si>
    <t>ongqipeng01@gmail.com</t>
  </si>
  <si>
    <t>P19011337</t>
  </si>
  <si>
    <t>ONG Zi Ming</t>
  </si>
  <si>
    <t>010216-08-0521</t>
  </si>
  <si>
    <t>+60(10)2882696</t>
  </si>
  <si>
    <t>reashong@gmail.com</t>
  </si>
  <si>
    <t>P19011175</t>
  </si>
  <si>
    <t>OOI Chia Ying</t>
  </si>
  <si>
    <t>010408-07-0192</t>
  </si>
  <si>
    <t>+60(19)5747073</t>
  </si>
  <si>
    <t>momo_ying_1234@hotmail.com</t>
  </si>
  <si>
    <t>P19011335</t>
  </si>
  <si>
    <t xml:space="preserve">POH Kai Ming </t>
  </si>
  <si>
    <t>010221-07-0301</t>
  </si>
  <si>
    <t>+60(12)4136732</t>
  </si>
  <si>
    <t xml:space="preserve">Kming1324@gmail.com </t>
  </si>
  <si>
    <t>P19011390</t>
  </si>
  <si>
    <t>Robin NG Zi Yi</t>
  </si>
  <si>
    <t>010115-07-0383</t>
  </si>
  <si>
    <t>+60(16)4101926</t>
  </si>
  <si>
    <t>ngrobin77@gmail.com</t>
  </si>
  <si>
    <t>P19011267</t>
  </si>
  <si>
    <t>Ryan KHOO Teng Sheen</t>
  </si>
  <si>
    <t>000521-07-0427</t>
  </si>
  <si>
    <t>+60(18)2999637</t>
  </si>
  <si>
    <t>Ryan_Khoo2000@hotmail.com</t>
  </si>
  <si>
    <t>P19011181</t>
  </si>
  <si>
    <t>SIM Hong Kai</t>
  </si>
  <si>
    <t>010625-07-0463</t>
  </si>
  <si>
    <t>+60(11)20001599</t>
  </si>
  <si>
    <t>simhk625@gmail.com</t>
  </si>
  <si>
    <t>P19011397</t>
  </si>
  <si>
    <t>TAN  Kuan Shin</t>
  </si>
  <si>
    <t>011028-07-0419</t>
  </si>
  <si>
    <t>+60(17)9760419</t>
  </si>
  <si>
    <t>tankuanshin28@gmail.com</t>
  </si>
  <si>
    <t>P19011301</t>
  </si>
  <si>
    <t>TAN Chee Keong</t>
  </si>
  <si>
    <t>011002-07-0795</t>
  </si>
  <si>
    <t>+60(12)4220960</t>
  </si>
  <si>
    <t>jamestancheekeong@gmail.com</t>
  </si>
  <si>
    <t>P19011503</t>
  </si>
  <si>
    <t>TAN Seow Sean</t>
  </si>
  <si>
    <t>000321-07-0318</t>
  </si>
  <si>
    <t>+60(16)4315298</t>
  </si>
  <si>
    <t>tanseowsean@gmail.com</t>
  </si>
  <si>
    <t>P19010978</t>
  </si>
  <si>
    <t>TAN Wei Cong</t>
  </si>
  <si>
    <t>011208-07-0117</t>
  </si>
  <si>
    <t>+60(12)4847833</t>
  </si>
  <si>
    <t>tweicong08@gmail.com</t>
  </si>
  <si>
    <t>P19011426</t>
  </si>
  <si>
    <t xml:space="preserve">TEOH  Teik Shern </t>
  </si>
  <si>
    <t>000823-07-0713</t>
  </si>
  <si>
    <t>+60(12)6067417</t>
  </si>
  <si>
    <t xml:space="preserve">tteoh23@yahoo.com </t>
  </si>
  <si>
    <t>P19010897</t>
  </si>
  <si>
    <t>TEOH Jia Hui</t>
  </si>
  <si>
    <t>010628-07-0442</t>
  </si>
  <si>
    <t>+60(11)16046968</t>
  </si>
  <si>
    <t>Teohjh8127@gmail.com</t>
  </si>
  <si>
    <t>P19011178</t>
  </si>
  <si>
    <t>TEOH Yun Zheng</t>
  </si>
  <si>
    <t>011031-07-0479</t>
  </si>
  <si>
    <t>+60(16)4835579</t>
  </si>
  <si>
    <t>teohyunzheng@hotmail.com</t>
  </si>
  <si>
    <t>P19011492</t>
  </si>
  <si>
    <t xml:space="preserve">Terence CHAN Huan Lin </t>
  </si>
  <si>
    <t>010113-07-0259</t>
  </si>
  <si>
    <t>+60(16)4071019</t>
  </si>
  <si>
    <t>hidd3n.tern@gmail.com</t>
  </si>
  <si>
    <t>P19011268</t>
  </si>
  <si>
    <t>UNG Wei Liang</t>
  </si>
  <si>
    <t xml:space="preserve">000326-07-0501 </t>
  </si>
  <si>
    <t>+60(12)5959841</t>
  </si>
  <si>
    <t>liang2010@hotmail.my</t>
  </si>
  <si>
    <t>P19011366</t>
  </si>
  <si>
    <t xml:space="preserve">WONG  Kai Wern </t>
  </si>
  <si>
    <t>010620-07-0683</t>
  </si>
  <si>
    <t>+60(12)3400683</t>
  </si>
  <si>
    <t>Kevinwong206@gmail.com</t>
  </si>
  <si>
    <t>P19011188</t>
  </si>
  <si>
    <t>WONG Khye Ian</t>
  </si>
  <si>
    <t>001206-07-0317</t>
  </si>
  <si>
    <t>+60(12)4337183</t>
  </si>
  <si>
    <t>w0317ian@gmail.com</t>
  </si>
  <si>
    <t>P18010231</t>
  </si>
  <si>
    <t>303COM</t>
  </si>
  <si>
    <t>P19011483</t>
  </si>
  <si>
    <t>S23-1</t>
  </si>
  <si>
    <t>r21-8</t>
  </si>
  <si>
    <t>SOEAT - Koo Lee Chun</t>
  </si>
  <si>
    <t>SOEAT - Light Lau</t>
  </si>
  <si>
    <t>SOEAT - Shahriman Mohd Said</t>
  </si>
  <si>
    <t>SOEAT - Siti Syakirah Sazali</t>
  </si>
  <si>
    <t>SOEAT - Nadhrah Binti Abdul Hadi</t>
  </si>
  <si>
    <t>SOEAT - Teng Wei Jian(PT)</t>
  </si>
  <si>
    <t>SOEAT - Usha d/o Jayahkudy(HOP)</t>
  </si>
  <si>
    <t>Combine with BCSCU/3 &amp; BCTCU/4, BCSCU/6, BCTCU/9, BCTCU,6</t>
  </si>
  <si>
    <t>SSSS###########################################################</t>
  </si>
  <si>
    <t>SSSSSSSSSSSSSSS#################################################</t>
  </si>
  <si>
    <t>rrSrrSrrSrrSrrSrrS#SrSSSSSSSSS</t>
  </si>
  <si>
    <t>SSSSSS#SSSSSSSSS</t>
  </si>
  <si>
    <t>rrrrrr</t>
  </si>
  <si>
    <t>SSSSSSSSSSSSSSSSSSSSSSSS####SSSSSSSSS</t>
  </si>
  <si>
    <t>SSSSSSSSSSSSSSSSSSSSSSSS96</t>
  </si>
  <si>
    <t>SSSSSSSSSSSSSSSSSSSSSSSSSSSSSS#####SSSSSSSSS</t>
  </si>
  <si>
    <t>SSSSSSSSSSSS##SSSSSSS</t>
  </si>
  <si>
    <t>Create re-sit student name list</t>
  </si>
  <si>
    <t>P21013573</t>
  </si>
  <si>
    <t>P19011177</t>
  </si>
  <si>
    <t>P21013670</t>
  </si>
  <si>
    <t>SOEAT - Vasuky Mohanan</t>
  </si>
  <si>
    <t>LIM Sheng Wang</t>
  </si>
  <si>
    <t>011219-07-0083</t>
  </si>
  <si>
    <t>+60(16)164991611</t>
  </si>
  <si>
    <t>limshangwang@gmail.com</t>
  </si>
  <si>
    <t>Oon Tyjen Zachary</t>
  </si>
  <si>
    <t>010130-91-0029</t>
  </si>
  <si>
    <t>+60(12)4132557</t>
  </si>
  <si>
    <t>tyjenzachary@gmail.com</t>
  </si>
  <si>
    <t>QUAH Hui Ying</t>
  </si>
  <si>
    <t>000616-07-0470</t>
  </si>
  <si>
    <t>+60(17)9841618</t>
  </si>
  <si>
    <t xml:space="preserve">Cheriequah@gmail.com </t>
  </si>
  <si>
    <t>r22-8</t>
  </si>
  <si>
    <t>rrrrrrrrSSSSSSSSSSSSSSSSSSSSSSSS####SSSSSSSSS</t>
  </si>
  <si>
    <t>rrrrrrrrrrrrrrrrrrrrSSSSSSSSSS</t>
  </si>
  <si>
    <t>SSSSSSSS###SrSSSSSSSS</t>
  </si>
  <si>
    <t>SSSSSSSS#SSSSSSSSS</t>
  </si>
  <si>
    <t>SSSSSSSSSSSSSSSSSSSSSSSSSSSSSS############################SSSSSSS</t>
  </si>
  <si>
    <t>SSSSSSSSrrSSSSSSSSSSSSSSSSSSSSSSSS#######################################SSSSSSSSS</t>
  </si>
  <si>
    <t>SSSSSSSSSSSSSSSSSSSSSSSSSSSSSSSS#######################################SSSSSSSSS</t>
  </si>
  <si>
    <t>SSSSSSSSSSrrSSSSSSSSSSSSSSSSSSSSSSSS##################################################SSSSSSSSS</t>
  </si>
  <si>
    <t>SS##SSSSSS#SSSSSSS</t>
  </si>
  <si>
    <t>S23-4</t>
  </si>
  <si>
    <t>SOEAT - IT Lecturer A</t>
  </si>
  <si>
    <t>SOEAT - Vimala Doraisamy(PT)</t>
  </si>
  <si>
    <t xml:space="preserve">BCSCU Module Registration for </t>
  </si>
  <si>
    <t>G21-8</t>
  </si>
  <si>
    <t>FN</t>
  </si>
  <si>
    <t xml:space="preserve">Total gratuates in co-hort Aug-2021: </t>
  </si>
  <si>
    <t>C22-1</t>
  </si>
  <si>
    <t>8+</t>
  </si>
  <si>
    <t>SSSSSSSSS####SSSSSSSSSSSSSSSSSSSSSSSS################################################SSSSSSSSSSSS</t>
  </si>
  <si>
    <t>SSSSSSSSS####SSSSSSSSSSSSSSSSSSSSSSSSSSSSSS#################################################SSSSSSSSSSSS</t>
  </si>
  <si>
    <t>SSS</t>
  </si>
  <si>
    <t>SSSSSSSSS####SSSSSSSSSSSSSSSSSSSSSSSS########################################SSSSSSSSSSSS</t>
  </si>
  <si>
    <t>SSSSSSS####SSSSSSSSSSSSSSSSSSSSSSSS#############################SSSSSSSS</t>
  </si>
  <si>
    <t>SrrSSSSSSSS####SSSSSSSSSSSSSSSSSSSSSSSS################################################SSSSSSSSSSSS</t>
  </si>
  <si>
    <t>rSrSSSSSSSS####SSSSSSSSSSSSSSSSSSSSSSSS#######################################SSSSSSSS</t>
  </si>
  <si>
    <t>rrSSSSSSSSrrSSSSSSSSSSSSSSSSSSSSSSSS#######################################SSSSSSSSS</t>
  </si>
  <si>
    <t>rrSSSSSSSSSSSSSSSSSSSSSSSSSSSSSSSS#######################################SSSSSSSSS</t>
  </si>
  <si>
    <t>#S#####SSSSSSSS####SSSSSSSSSSSSSSSSSSSSSSSS################################################SSSSSSSSSSSS</t>
  </si>
  <si>
    <t>#rS#r####SSSSSSSS####rrSSSSSSSSSSSSSSSSSSSSSSSS################################################SSSSSSSSSSSS</t>
  </si>
  <si>
    <t>#S#####SSSSSSSSSS####SSSSSSSSSSSSSSSSSSSSSSSSSSSSSS#########################################SSSSSSSSSSS</t>
  </si>
  <si>
    <t>####rS######r########################SSSSSSSS####SSSSSSSSSSSSSSSSSSSSSSSS################################################SSSSSSSSSSSS</t>
  </si>
  <si>
    <t>####S##############################SSSSSSSS####SSSSSSSSSSSSSSSSSSSSSSSS################################################SSSSSSSSSSSS</t>
  </si>
  <si>
    <t>##S####r################SSSSSS####SSSSSSSSSSSSSSSSSSSSSSSS#####################################SSSSSSSSSSSS</t>
  </si>
  <si>
    <t>######rS######r########################SSSSSSSS####SSSSSSSSSSSSSSSSSSSSSSSS################################################SSSSSSSSSSSS</t>
  </si>
  <si>
    <t>####SSSSSSSSS####SSSSSSSSSSSSSSSSSS###############################################SSSSSSSSSSSS</t>
  </si>
  <si>
    <t>S23-8</t>
  </si>
  <si>
    <t xml:space="preserve">INTI International College Penang Sdn </t>
  </si>
  <si>
    <t>Page No : 1</t>
  </si>
  <si>
    <t>Bhd</t>
  </si>
  <si>
    <t>List Of Students With Courses</t>
  </si>
  <si>
    <t>:</t>
  </si>
  <si>
    <t xml:space="preserve">BACHELOR OF SCIENCE WITH HONOURS IN COMPUTER SCIENCE 3+0 IN COLLABORATION WITH </t>
  </si>
  <si>
    <t>COVENTRY UNIVERSITY, UK</t>
  </si>
  <si>
    <t>No Major</t>
  </si>
  <si>
    <t>Class Start/End Date</t>
  </si>
  <si>
    <t>ALL</t>
  </si>
  <si>
    <t>Section</t>
  </si>
  <si>
    <t>Year of Study</t>
  </si>
  <si>
    <t>Semester Type</t>
  </si>
  <si>
    <t>Ethnic Group</t>
  </si>
  <si>
    <t>Gender</t>
  </si>
  <si>
    <t>Printed by</t>
  </si>
  <si>
    <t>No.</t>
  </si>
  <si>
    <t>Student Name</t>
  </si>
  <si>
    <t>Matrix. No.</t>
  </si>
  <si>
    <t>Seq.</t>
  </si>
  <si>
    <t>Course / Section</t>
  </si>
  <si>
    <t>YOS</t>
  </si>
  <si>
    <t>CS1</t>
  </si>
  <si>
    <t>CS2</t>
  </si>
  <si>
    <t xml:space="preserve">CHEW WEN HUEY </t>
  </si>
  <si>
    <t xml:space="preserve">CHIN SHI XUEN </t>
  </si>
  <si>
    <t xml:space="preserve">CHOK Ling Xiao </t>
  </si>
  <si>
    <t xml:space="preserve">CHONG Li Quan </t>
  </si>
  <si>
    <t xml:space="preserve">CHONG YONG YEE </t>
  </si>
  <si>
    <t xml:space="preserve">CHOO Hoi Lin </t>
  </si>
  <si>
    <t xml:space="preserve">CHOON YU QIAN </t>
  </si>
  <si>
    <t xml:space="preserve">CHUA Boon Keat </t>
  </si>
  <si>
    <t xml:space="preserve">DARSHENDRAN A/L </t>
  </si>
  <si>
    <t xml:space="preserve">RAVINDRAN </t>
  </si>
  <si>
    <t xml:space="preserve">Dexter BOH Song Qi </t>
  </si>
  <si>
    <t xml:space="preserve">DHARGINEE PRIYAA A/P </t>
  </si>
  <si>
    <t xml:space="preserve">Eric MOK Jie Wen </t>
  </si>
  <si>
    <t xml:space="preserve">Erin MEOW Xue Wei </t>
  </si>
  <si>
    <t xml:space="preserve">Eugene OOI Chin Hooi </t>
  </si>
  <si>
    <t xml:space="preserve">HONG Zhi Ren </t>
  </si>
  <si>
    <t xml:space="preserve">JEREMY FAZIRUL IKMAL </t>
  </si>
  <si>
    <t xml:space="preserve">ONG </t>
  </si>
  <si>
    <t xml:space="preserve">JEREMY WONG YAN </t>
  </si>
  <si>
    <t xml:space="preserve">ZHANG </t>
  </si>
  <si>
    <t xml:space="preserve">Joe ONG  </t>
  </si>
  <si>
    <t xml:space="preserve">Kelvin LIM Vin Chuen </t>
  </si>
  <si>
    <t xml:space="preserve">KHOO Hui Ying </t>
  </si>
  <si>
    <t>Page No : 2</t>
  </si>
  <si>
    <t xml:space="preserve">KHOR Jing Yang </t>
  </si>
  <si>
    <t xml:space="preserve">KWAN YI CHIET </t>
  </si>
  <si>
    <t xml:space="preserve">LEE KEAN YEW </t>
  </si>
  <si>
    <t xml:space="preserve">Lee Zhi Sheng </t>
  </si>
  <si>
    <t xml:space="preserve">LIM SHENG WANG </t>
  </si>
  <si>
    <t xml:space="preserve">LIM YI NING </t>
  </si>
  <si>
    <t xml:space="preserve">LOH Jia Le </t>
  </si>
  <si>
    <t xml:space="preserve">LOKE CHUNG HUANG </t>
  </si>
  <si>
    <t xml:space="preserve">MUKUNDA GAURANGA </t>
  </si>
  <si>
    <t xml:space="preserve">A/L DEVANDARAN </t>
  </si>
  <si>
    <t xml:space="preserve">MYRA BELHARECHE </t>
  </si>
  <si>
    <t xml:space="preserve">NG Jia Sheng </t>
  </si>
  <si>
    <t xml:space="preserve">NG Ming Ze </t>
  </si>
  <si>
    <t xml:space="preserve">ONG Qi Peng </t>
  </si>
  <si>
    <t xml:space="preserve">ONG WI SOON </t>
  </si>
  <si>
    <t xml:space="preserve">ONG Zi Ming </t>
  </si>
  <si>
    <t xml:space="preserve">OOI Chia Ying </t>
  </si>
  <si>
    <t xml:space="preserve">OOI Isaac </t>
  </si>
  <si>
    <t xml:space="preserve">OON Tyjen Zachary </t>
  </si>
  <si>
    <t xml:space="preserve">QUAH HUI YING </t>
  </si>
  <si>
    <t xml:space="preserve">RAJA SHILAN A/L SIVA </t>
  </si>
  <si>
    <t xml:space="preserve">KUMAR </t>
  </si>
  <si>
    <t xml:space="preserve">Robin NG Zi Yi </t>
  </si>
  <si>
    <t xml:space="preserve">Ryan KHOO Teng Sheen </t>
  </si>
  <si>
    <t>Page No : 3</t>
  </si>
  <si>
    <t xml:space="preserve">Sarrene A/P Madialagan </t>
  </si>
  <si>
    <t xml:space="preserve">SHASITHARREN A/L </t>
  </si>
  <si>
    <t xml:space="preserve">BASKARAN </t>
  </si>
  <si>
    <t xml:space="preserve">SIM Hong Kai </t>
  </si>
  <si>
    <t xml:space="preserve">TAN Chee Keong </t>
  </si>
  <si>
    <t xml:space="preserve">TAN Kuan Shin </t>
  </si>
  <si>
    <t xml:space="preserve">TAN Seow Sean </t>
  </si>
  <si>
    <t xml:space="preserve">TAN THIEN SHERN </t>
  </si>
  <si>
    <t xml:space="preserve">TAN Wei Cong </t>
  </si>
  <si>
    <t xml:space="preserve">TANUJA SRI A/P </t>
  </si>
  <si>
    <t xml:space="preserve">PUSKARAN </t>
  </si>
  <si>
    <t xml:space="preserve">TEH Di Sern </t>
  </si>
  <si>
    <t xml:space="preserve">TEOH Jia Hui </t>
  </si>
  <si>
    <t xml:space="preserve">TEOH Teik Shern </t>
  </si>
  <si>
    <t xml:space="preserve">TEOH Yun Zheng </t>
  </si>
  <si>
    <t xml:space="preserve">TEONG WEI MING </t>
  </si>
  <si>
    <t xml:space="preserve">TOONG JYH YONG </t>
  </si>
  <si>
    <t xml:space="preserve">Tyruz LIM Wei Quan </t>
  </si>
  <si>
    <t xml:space="preserve">UNG Wei Liang </t>
  </si>
  <si>
    <t xml:space="preserve">WONG Kai Wern </t>
  </si>
  <si>
    <t xml:space="preserve">WONG Khye Ian </t>
  </si>
  <si>
    <t xml:space="preserve">YEOH Choon Hong </t>
  </si>
  <si>
    <t xml:space="preserve">YEW KOK WEI </t>
  </si>
  <si>
    <t>XXX</t>
  </si>
  <si>
    <t>End Of Report</t>
  </si>
  <si>
    <t>r</t>
  </si>
  <si>
    <t>P</t>
  </si>
  <si>
    <t>BCSCU Modules' Marks for January 2022 Semester</t>
  </si>
  <si>
    <t>The Exam Board has met and concluded the marks for the January 2022 semester. Hereby I would like to inform you that you have attained the following results for the modules you have taken in this semester.</t>
  </si>
  <si>
    <t xml:space="preserve">YOKAENTHIRAN </t>
  </si>
  <si>
    <t>r23-1</t>
  </si>
  <si>
    <t>BCSCU/7</t>
  </si>
  <si>
    <t>BCSCU/8</t>
  </si>
  <si>
    <t>BCSCU/9</t>
  </si>
  <si>
    <t>Row Labels</t>
  </si>
  <si>
    <t>Grand Total</t>
  </si>
  <si>
    <t>Column Labels</t>
  </si>
  <si>
    <t>Prog/Sem</t>
  </si>
  <si>
    <t>Subject</t>
  </si>
  <si>
    <t>Lect hr/wk</t>
  </si>
  <si>
    <t>Prac hr/wk</t>
  </si>
  <si>
    <t>Online hr/wk</t>
  </si>
  <si>
    <t>Duration</t>
  </si>
  <si>
    <t>No of stds per cls</t>
  </si>
  <si>
    <t>Similar Subjects</t>
  </si>
  <si>
    <t>Peer Moderator</t>
  </si>
  <si>
    <t>Moderator</t>
  </si>
  <si>
    <t>Remarks</t>
  </si>
  <si>
    <t>340CT</t>
  </si>
  <si>
    <t>380CT</t>
  </si>
  <si>
    <t>A202SGI</t>
  </si>
  <si>
    <t>G22-1</t>
  </si>
  <si>
    <t>##############S###################################SSSSSSSS####SSSSSSSSSSSSSSSSSSSSSSSS################################################SS</t>
  </si>
  <si>
    <t>########rS#######r############################SSSSSSSS####rrSSSSSSSSSSSSSSSSSSSSSSSSSSSSSS#################################################SSSSSSSSSS</t>
  </si>
  <si>
    <t>###################SS###################################SSSSSSSSSS########SSSSSSSSSSSSSSSSSSSSSSSS###########################################################</t>
  </si>
  <si>
    <t>##############S###################################SSSS####SSSSSSSSSSSSSSSSSS#########################SSSSSSSSSS</t>
  </si>
  <si>
    <t>##############S###################################SSSSSS####SSSSSSSSSSSSSSSSSSSSSSSS#####################################SSSSSSSSSS</t>
  </si>
  <si>
    <t>##############Sr#######r############################SSSSSS####SSSSSSSSSSSSSSSSSSSSSSSS#####################################SSSSSSSSSS</t>
  </si>
  <si>
    <t>################S###################################SSSSSSSS####SSSSSSSSSSSSSSSSSSSSSSSS################################################SS</t>
  </si>
  <si>
    <t>#################S###################################SSSSSSSS####SSSSSSSSSSSSSSSSSSSSSSSSSSSSSS#################################################</t>
  </si>
  <si>
    <t>#################S###################################SSrSSSSrSS####rrSSSSSSSSSSSSSSSSSSSSSSSSSSSSSS#################################################</t>
  </si>
  <si>
    <t>#########r#######S#######r############################SSSS####rrSrSSSrSSSrSSSrSSSrSSSrSS################################################SSSSSSSSSSSS</t>
  </si>
  <si>
    <t>################rrS#######rr############################SSSSSSSS####SSSSSSSSSSSSSSSSSSSSSSSS################################################SSSSSSSSSSSS</t>
  </si>
  <si>
    <t>#######S##############################SSSSSSSS####SSSSSSSSSSSSSSSSSSSSSSSS################################################SSSSSSSSSSSS</t>
  </si>
  <si>
    <t>#####rSrSSSS####SSSSSSSSSSSS########################SSSSSSSS</t>
  </si>
  <si>
    <t>AUG2022</t>
  </si>
  <si>
    <t>###############SS###################################SSSSSSSSSS########SSSSSSSSSSSSSSSSSS##########################################################SSSSSSSSSS</t>
  </si>
  <si>
    <t>################SS###################################SSSSSSSSSS########SSSSSSSSSSSSSSSSSSSSSSSS###########################################################SSSSSSSSSS</t>
  </si>
  <si>
    <t>##################SS#######################################SSSSSSSSSS######</t>
  </si>
  <si>
    <t>##################SS#######################################SSSS######</t>
  </si>
  <si>
    <t>##################SS###################################SSSSSSSSSS########SSSSSSSSSSSSSSSSSSSSSSSS###########################################################</t>
  </si>
  <si>
    <t>####################SS###################################SSSSSSSSSS########SSSSSSSSSSSSSSSSSSSSSSSS###########################################################</t>
  </si>
  <si>
    <t>###############SS###################################SSSSSS########SSSSSSSSSSSSSSSSSSSSSSSS#####################################SSSSSSSSSS</t>
  </si>
  <si>
    <t>#################SS###################################SSSSSS########SSSSSSSSSSSSSSSSSSSSSSSS#####################################SSSSSSSSSS</t>
  </si>
  <si>
    <t>##################r#######r############################SSrrSSSSrrSS####rrrrSSSSSSSSSSSSSSSSSSSSSSSS################################################SS</t>
  </si>
  <si>
    <t>###############S###################################SSSSSS####SSSSSSSSSSSSSSSSSSSSSSSS################################################SS</t>
  </si>
  <si>
    <t>###############SS###################################SSSSSS########SSSSSSSSSSSSSSSSSSSSSSSSSSSSSS#################################################</t>
  </si>
  <si>
    <t>#SSrrrrrrSrrSrrSrrSrrSrrS#SSSSSSS</t>
  </si>
  <si>
    <t>#################S##############SSSSSSSS####rrSSrSSSSSSSSSSSSS##############SrSS</t>
  </si>
  <si>
    <t>#########SSSSSSrrSSSSSSSSSSSSSSSSSSSSSSSS############################SSSSSSSSSS</t>
  </si>
  <si>
    <t>Jan-2023</t>
  </si>
  <si>
    <t>Jan-2023 Course Listing generated based on {Active} sheet.</t>
  </si>
  <si>
    <t>4x2 (3 wks)</t>
  </si>
  <si>
    <t xml:space="preserve">4x2 </t>
  </si>
  <si>
    <t>6x1 (3 wks)</t>
  </si>
  <si>
    <t>6x1 (4 wks)</t>
  </si>
  <si>
    <t>4x2</t>
  </si>
  <si>
    <t>303C-1</t>
  </si>
  <si>
    <t>r#############r#####SrS#######r############################SSSSSSSSSS########rrSSSSSSSSSSSSSSSSSSSSSSSS#################################################################SS</t>
  </si>
  <si>
    <t>rrrr#####################SrS#######r################################SSSSSSSSSS######</t>
  </si>
  <si>
    <t>r####################SS###################################SSSSSSSSSS########SSSSSSSSSSSSSSSSSSSSSSSS###########################################################</t>
  </si>
  <si>
    <t>r##################SS###################################SSSSSSSSSS########SSSSSSSSSSSSSSSSSSSSSSSS###########################################################</t>
  </si>
  <si>
    <t>rr#################Sr#######r############################SSSSSS####SSSSSSSSSSSSSSSSSSSSSSSS###############################################SSSSSSSSSS</t>
  </si>
  <si>
    <t>rSrSSSSSSSS####rrSSSSSSSSSSSSSSSSSSSSSSSS################################################SSSSSSSSSSSS</t>
  </si>
  <si>
    <t>r##r####SSSSSSSSSSSSSSSSSSSSSSSSSSSSSS############################SSSSSSS</t>
  </si>
  <si>
    <t>Date : 08 November 2022</t>
  </si>
  <si>
    <t>Time : 3:37 PM</t>
  </si>
  <si>
    <t xml:space="preserve">Evin MAH Chien You </t>
  </si>
  <si>
    <t>rrrr</t>
  </si>
  <si>
    <t>rr</t>
  </si>
  <si>
    <t>r23-4</t>
  </si>
  <si>
    <t>r23-8</t>
  </si>
  <si>
    <t>Please be informed that in the coming semester, I have made the following study plan for you in the January 2023 semester. Should you want to take module(s) deviating from this recommended plan, please email and discuss with me.</t>
  </si>
  <si>
    <t xml:space="preserve">Online registration is available starting 4th January 2023. Please do registration according to the list given above so that you can start joining the class and access to Canvas from the beginning of the semester. I wish you good luck and have fun in your study. </t>
  </si>
  <si>
    <t>G22-8</t>
  </si>
  <si>
    <t>S24-1</t>
  </si>
  <si>
    <t>Marksheets Compare BCSCU_Mode C.xlsm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</si>
</sst>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0.0"/>
    <numFmt numFmtId="165" formatCode="0;\-0;\-;@"/>
    <numFmt numFmtId="166" formatCode="#0.0;\-#0.0;&quot;&quot;;@"/>
    <numFmt numFmtId="167" formatCode="0.0;\-0.0;\-;@"/>
    <numFmt numFmtId="168" formatCode="General\ &quot;done&quot;"/>
    <numFmt numFmtId="169" formatCode="&quot;Year 1:  &quot;General&quot; done&quot;"/>
    <numFmt numFmtId="170" formatCode="0.00;\-0.00;\-;@"/>
    <numFmt numFmtId="171" formatCode="0;\-0;;@"/>
    <numFmt numFmtId="172" formatCode="0.0_ ;\-0.0\ "/>
    <numFmt numFmtId="173" formatCode="[$-14409]d/m/yyyy;@"/>
  </numFmts>
  <fonts count="65" x14ac:knownFonts="1">
    <font>
      <sz val="11"/>
      <color theme="1"/>
      <name val="Calibri"/>
      <family val="2"/>
      <scheme val="minor"/>
    </font>
    <font>
      <sz val="11"/>
      <color theme="1"/>
      <name val="Calibri"/>
      <family val="2"/>
      <scheme val="minor"/>
    </font>
    <font>
      <sz val="11"/>
      <color rgb="FFFF0000"/>
      <name val="Arial"/>
      <family val="2"/>
    </font>
    <font>
      <sz val="11"/>
      <name val="Arial"/>
      <family val="2"/>
    </font>
    <font>
      <sz val="10"/>
      <color theme="1"/>
      <name val="Arial"/>
      <family val="2"/>
    </font>
    <font>
      <sz val="10"/>
      <name val="Arial"/>
      <family val="2"/>
    </font>
    <font>
      <b/>
      <sz val="11"/>
      <color theme="1"/>
      <name val="Arial"/>
      <family val="2"/>
    </font>
    <font>
      <b/>
      <sz val="11"/>
      <color rgb="FFFF0000"/>
      <name val="Arial"/>
      <family val="2"/>
    </font>
    <font>
      <sz val="11"/>
      <color theme="1"/>
      <name val="Arial"/>
      <family val="2"/>
    </font>
    <font>
      <b/>
      <sz val="11"/>
      <name val="Arial"/>
      <family val="2"/>
    </font>
    <font>
      <u/>
      <sz val="10"/>
      <color indexed="12"/>
      <name val="Arial"/>
      <family val="2"/>
    </font>
    <font>
      <b/>
      <sz val="11"/>
      <color theme="3"/>
      <name val="Arial"/>
      <family val="2"/>
    </font>
    <font>
      <sz val="9"/>
      <color indexed="81"/>
      <name val="Tahoma"/>
      <family val="2"/>
    </font>
    <font>
      <b/>
      <sz val="9"/>
      <color indexed="81"/>
      <name val="Tahoma"/>
      <family val="2"/>
    </font>
    <font>
      <u/>
      <sz val="11"/>
      <color indexed="12"/>
      <name val="Arial"/>
      <family val="2"/>
    </font>
    <font>
      <b/>
      <u/>
      <sz val="11"/>
      <color theme="1"/>
      <name val="Arial"/>
      <family val="2"/>
    </font>
    <font>
      <b/>
      <sz val="11"/>
      <color theme="9" tint="-0.249977111117893"/>
      <name val="Arial"/>
      <family val="2"/>
    </font>
    <font>
      <b/>
      <sz val="11"/>
      <color theme="8" tint="-0.249977111117893"/>
      <name val="Arial"/>
      <family val="2"/>
    </font>
    <font>
      <b/>
      <sz val="11"/>
      <color theme="0"/>
      <name val="Calibri"/>
      <family val="2"/>
      <scheme val="minor"/>
    </font>
    <font>
      <sz val="11"/>
      <color rgb="FFFF0000"/>
      <name val="Calibri"/>
      <family val="2"/>
      <scheme val="minor"/>
    </font>
    <font>
      <b/>
      <sz val="11"/>
      <color theme="1"/>
      <name val="Calibri"/>
      <family val="2"/>
      <scheme val="minor"/>
    </font>
    <font>
      <sz val="11"/>
      <color theme="3" tint="-0.249977111117893"/>
      <name val="Arial"/>
      <family val="2"/>
    </font>
    <font>
      <sz val="11"/>
      <color theme="3" tint="0.39997558519241921"/>
      <name val="Arial"/>
      <family val="2"/>
    </font>
    <font>
      <sz val="11"/>
      <color rgb="FFC00000"/>
      <name val="Arial"/>
      <family val="2"/>
    </font>
    <font>
      <sz val="11"/>
      <color theme="0"/>
      <name val="Arial"/>
      <family val="2"/>
    </font>
    <font>
      <b/>
      <sz val="11"/>
      <color theme="0"/>
      <name val="Arial"/>
      <family val="2"/>
    </font>
    <font>
      <sz val="10"/>
      <color theme="0" tint="-0.499984740745262"/>
      <name val="Arial"/>
      <family val="2"/>
    </font>
    <font>
      <sz val="10"/>
      <name val="Arial"/>
      <family val="2"/>
    </font>
    <font>
      <b/>
      <sz val="11"/>
      <color rgb="FFFF0000"/>
      <name val="Calibri"/>
      <family val="2"/>
      <scheme val="minor"/>
    </font>
    <font>
      <sz val="11"/>
      <color theme="2" tint="-9.9978637043366805E-2"/>
      <name val="Calibri"/>
      <family val="2"/>
      <scheme val="minor"/>
    </font>
    <font>
      <b/>
      <u/>
      <sz val="9"/>
      <color indexed="81"/>
      <name val="Tahoma"/>
      <family val="2"/>
    </font>
    <font>
      <sz val="11"/>
      <color rgb="FF0000CC"/>
      <name val="Calibri"/>
      <family val="2"/>
      <scheme val="minor"/>
    </font>
    <font>
      <sz val="10"/>
      <color rgb="FF0000CC"/>
      <name val="Calibri"/>
      <family val="2"/>
      <scheme val="minor"/>
    </font>
    <font>
      <sz val="11"/>
      <color theme="0"/>
      <name val="Calibri"/>
      <family val="2"/>
      <scheme val="minor"/>
    </font>
    <font>
      <sz val="11"/>
      <name val="Calibri"/>
      <family val="2"/>
      <scheme val="minor"/>
    </font>
    <font>
      <sz val="11"/>
      <color theme="0" tint="-0.249977111117893"/>
      <name val="Calibri"/>
      <family val="2"/>
      <scheme val="minor"/>
    </font>
    <font>
      <b/>
      <sz val="11"/>
      <name val="Calibri"/>
      <family val="2"/>
      <scheme val="minor"/>
    </font>
    <font>
      <sz val="11"/>
      <color theme="1"/>
      <name val="Wingdings"/>
      <charset val="2"/>
    </font>
    <font>
      <sz val="10"/>
      <name val="Arial"/>
      <family val="2"/>
    </font>
    <font>
      <sz val="10"/>
      <name val="Arial"/>
      <family val="2"/>
    </font>
    <font>
      <b/>
      <sz val="11"/>
      <color rgb="FF000099"/>
      <name val="Calibri"/>
      <family val="2"/>
      <scheme val="minor"/>
    </font>
    <font>
      <sz val="9"/>
      <name val="Times New Roman"/>
      <family val="1"/>
    </font>
    <font>
      <sz val="6"/>
      <name val="Tahoma"/>
      <family val="2"/>
    </font>
    <font>
      <b/>
      <sz val="11"/>
      <color rgb="FF000066"/>
      <name val="Arial"/>
      <family val="2"/>
    </font>
    <font>
      <sz val="10"/>
      <name val="Arial"/>
      <family val="2"/>
    </font>
    <font>
      <b/>
      <sz val="16"/>
      <name val="Times New Roman"/>
      <family val="1"/>
    </font>
    <font>
      <b/>
      <sz val="20.5"/>
      <name val="Times New Roman"/>
      <family val="1"/>
    </font>
    <font>
      <b/>
      <sz val="9"/>
      <name val="Times New Roman"/>
      <family val="1"/>
    </font>
    <font>
      <b/>
      <sz val="10"/>
      <name val="Arial"/>
      <family val="2"/>
    </font>
    <font>
      <b/>
      <sz val="7"/>
      <name val="Times New Roman"/>
      <family val="1"/>
    </font>
    <font>
      <sz val="6.5"/>
      <name val="Tahoma"/>
      <family val="2"/>
    </font>
    <font>
      <sz val="7"/>
      <name val="Tahoma"/>
      <family val="2"/>
    </font>
    <font>
      <sz val="11"/>
      <color rgb="FF000000"/>
      <name val="Arial"/>
      <family val="2"/>
    </font>
    <font>
      <b/>
      <sz val="11"/>
      <color rgb="FF0000CC"/>
      <name val="Arial"/>
      <family val="2"/>
    </font>
    <font>
      <sz val="11"/>
      <color rgb="FF0000CC"/>
      <name val="Arial"/>
      <family val="2"/>
    </font>
    <font>
      <b/>
      <sz val="11"/>
      <color rgb="FF0000CC"/>
      <name val="Calibri"/>
      <family val="2"/>
      <scheme val="minor"/>
    </font>
    <font>
      <sz val="11"/>
      <color theme="1" tint="0.499984740745262"/>
      <name val="Calibri"/>
      <family val="2"/>
      <scheme val="minor"/>
    </font>
    <font>
      <sz val="7"/>
      <color rgb="FFFFFFFF"/>
      <name val="Segoe UI"/>
      <family val="2"/>
    </font>
    <font>
      <b/>
      <sz val="11.5"/>
      <name val="Times New Roman"/>
      <family val="1"/>
    </font>
    <font>
      <sz val="11"/>
      <color rgb="FF000000"/>
      <name val="Calibri"/>
      <family val="2"/>
      <scheme val="minor"/>
    </font>
    <font>
      <b/>
      <sz val="11"/>
      <color rgb="FF000000"/>
      <name val="Calibri"/>
      <family val="2"/>
    </font>
    <font>
      <b/>
      <sz val="11"/>
      <color rgb="FF000080"/>
      <name val="Calibri"/>
      <family val="2"/>
    </font>
    <font>
      <b/>
      <sz val="11"/>
      <color rgb="FFFF0000"/>
      <name val="Calibri"/>
      <family val="2"/>
    </font>
    <font>
      <b/>
      <sz val="11"/>
      <color rgb="FF008000"/>
      <name val="Calibri"/>
      <family val="2"/>
    </font>
    <font>
      <sz val="11"/>
      <color rgb="FF000000"/>
      <name val="Calibri"/>
      <family val="2"/>
    </font>
  </fonts>
  <fills count="38">
    <fill>
      <patternFill patternType="none"/>
    </fill>
    <fill>
      <patternFill patternType="gray125"/>
    </fill>
    <fill>
      <patternFill patternType="solid">
        <fgColor theme="2" tint="-0.749992370372631"/>
        <bgColor indexed="64"/>
      </patternFill>
    </fill>
    <fill>
      <patternFill patternType="solid">
        <fgColor rgb="FFFFFF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rgb="FFCCECFF"/>
        <bgColor indexed="64"/>
      </patternFill>
    </fill>
    <fill>
      <patternFill patternType="solid">
        <fgColor theme="0" tint="-4.9989318521683403E-2"/>
        <bgColor indexed="64"/>
      </patternFill>
    </fill>
    <fill>
      <patternFill patternType="solid">
        <fgColor rgb="FFEEEEEE"/>
        <bgColor indexed="64"/>
      </patternFill>
    </fill>
    <fill>
      <patternFill patternType="solid">
        <fgColor rgb="FFC00000"/>
        <bgColor indexed="64"/>
      </patternFill>
    </fill>
    <fill>
      <patternFill patternType="solid">
        <fgColor theme="2"/>
        <bgColor indexed="64"/>
      </patternFill>
    </fill>
    <fill>
      <patternFill patternType="solid">
        <fgColor theme="3" tint="-0.249977111117893"/>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C8C8"/>
        <bgColor indexed="64"/>
      </patternFill>
    </fill>
    <fill>
      <patternFill patternType="solid">
        <fgColor indexed="13"/>
        <bgColor indexed="64"/>
      </patternFill>
    </fill>
    <fill>
      <patternFill patternType="solid">
        <fgColor theme="9" tint="-0.499984740745262"/>
        <bgColor indexed="64"/>
      </patternFill>
    </fill>
    <fill>
      <patternFill patternType="solid">
        <fgColor theme="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FFCCFF"/>
        <bgColor indexed="64"/>
      </patternFill>
    </fill>
    <fill>
      <patternFill patternType="solid">
        <fgColor theme="0" tint="-0.249977111117893"/>
        <bgColor indexed="64"/>
      </patternFill>
    </fill>
    <fill>
      <patternFill patternType="solid">
        <fgColor rgb="FFFFFF99"/>
        <bgColor indexed="64"/>
      </patternFill>
    </fill>
    <fill>
      <patternFill patternType="solid">
        <fgColor rgb="FF33CC33"/>
        <bgColor indexed="64"/>
      </patternFill>
    </fill>
    <fill>
      <patternFill patternType="solid">
        <fgColor indexed="11"/>
        <bgColor indexed="64"/>
      </patternFill>
    </fill>
    <fill>
      <patternFill patternType="solid">
        <fgColor indexed="15"/>
        <bgColor indexed="64"/>
      </patternFill>
    </fill>
    <fill>
      <patternFill patternType="solid">
        <fgColor indexed="22"/>
        <bgColor indexed="64"/>
      </patternFill>
    </fill>
  </fills>
  <borders count="87">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right style="thin">
        <color indexed="64"/>
      </right>
      <top/>
      <bottom style="thin">
        <color indexed="64"/>
      </bottom>
      <diagonal/>
    </border>
    <border>
      <left/>
      <right style="medium">
        <color indexed="64"/>
      </right>
      <top style="medium">
        <color indexed="64"/>
      </top>
      <bottom style="medium">
        <color indexed="64"/>
      </bottom>
      <diagonal/>
    </border>
    <border>
      <left/>
      <right style="medium">
        <color theme="0"/>
      </right>
      <top style="medium">
        <color indexed="64"/>
      </top>
      <bottom style="medium">
        <color indexed="64"/>
      </bottom>
      <diagonal/>
    </border>
    <border>
      <left style="thin">
        <color indexed="64"/>
      </left>
      <right style="medium">
        <color indexed="64"/>
      </right>
      <top style="thin">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top style="thin">
        <color indexed="64"/>
      </top>
      <bottom style="dotted">
        <color indexed="64"/>
      </bottom>
      <diagonal/>
    </border>
    <border>
      <left/>
      <right style="thin">
        <color indexed="64"/>
      </right>
      <top style="thin">
        <color indexed="64"/>
      </top>
      <bottom style="dotted">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dotted">
        <color indexed="64"/>
      </bottom>
      <diagonal/>
    </border>
    <border>
      <left/>
      <right style="thin">
        <color indexed="64"/>
      </right>
      <top style="medium">
        <color indexed="64"/>
      </top>
      <bottom style="dotted">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right style="thin">
        <color indexed="64"/>
      </right>
      <top style="thin">
        <color indexed="64"/>
      </top>
      <bottom/>
      <diagonal/>
    </border>
    <border diagonalUp="1">
      <left style="thin">
        <color indexed="64"/>
      </left>
      <right style="medium">
        <color indexed="64"/>
      </right>
      <top style="thin">
        <color indexed="64"/>
      </top>
      <bottom style="medium">
        <color indexed="64"/>
      </bottom>
      <diagonal style="thin">
        <color indexed="64"/>
      </diagonal>
    </border>
    <border diagonalUp="1">
      <left style="thin">
        <color indexed="64"/>
      </left>
      <right style="medium">
        <color indexed="64"/>
      </right>
      <top style="medium">
        <color indexed="64"/>
      </top>
      <bottom style="thin">
        <color indexed="64"/>
      </bottom>
      <diagonal style="thin">
        <color indexed="64"/>
      </diagonal>
    </border>
    <border diagonalUp="1">
      <left style="thin">
        <color indexed="64"/>
      </left>
      <right style="medium">
        <color indexed="64"/>
      </right>
      <top style="thin">
        <color indexed="64"/>
      </top>
      <bottom style="thin">
        <color indexed="64"/>
      </bottom>
      <diagonal style="thin">
        <color indexed="64"/>
      </diagonal>
    </border>
    <border>
      <left/>
      <right/>
      <top style="thin">
        <color theme="0" tint="-0.24994659260841701"/>
      </top>
      <bottom style="thin">
        <color theme="0" tint="-0.24994659260841701"/>
      </bottom>
      <diagonal/>
    </border>
    <border>
      <left style="medium">
        <color indexed="64"/>
      </left>
      <right style="medium">
        <color indexed="64"/>
      </right>
      <top style="medium">
        <color indexed="64"/>
      </top>
      <bottom style="medium">
        <color indexed="64"/>
      </bottom>
      <diagonal/>
    </border>
    <border>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medium">
        <color indexed="64"/>
      </left>
      <right style="medium">
        <color indexed="64"/>
      </right>
      <top/>
      <bottom style="thin">
        <color indexed="64"/>
      </bottom>
      <diagonal/>
    </border>
  </borders>
  <cellStyleXfs count="17">
    <xf numFmtId="0" fontId="0" fillId="0" borderId="0"/>
    <xf numFmtId="0" fontId="5" fillId="0" borderId="0"/>
    <xf numFmtId="0" fontId="10" fillId="0" borderId="0" applyNumberFormat="0" applyFill="0" applyBorder="0" applyAlignment="0" applyProtection="0">
      <alignment vertical="top"/>
      <protection locked="0"/>
    </xf>
    <xf numFmtId="0" fontId="1" fillId="0" borderId="0"/>
    <xf numFmtId="0" fontId="5" fillId="0" borderId="0"/>
    <xf numFmtId="0" fontId="5" fillId="0" borderId="0"/>
    <xf numFmtId="43" fontId="5" fillId="0" borderId="0" applyFont="0" applyFill="0" applyBorder="0" applyAlignment="0" applyProtection="0"/>
    <xf numFmtId="43" fontId="1" fillId="0" borderId="0" applyFont="0" applyFill="0" applyBorder="0" applyAlignment="0" applyProtection="0"/>
    <xf numFmtId="0" fontId="27" fillId="0" borderId="0"/>
    <xf numFmtId="0" fontId="27" fillId="0" borderId="0"/>
    <xf numFmtId="9" fontId="1" fillId="0" borderId="0" applyFont="0" applyFill="0" applyBorder="0" applyAlignment="0" applyProtection="0"/>
    <xf numFmtId="0" fontId="38" fillId="0" borderId="0"/>
    <xf numFmtId="0" fontId="38" fillId="0" borderId="0"/>
    <xf numFmtId="0" fontId="39" fillId="0" borderId="0"/>
    <xf numFmtId="0" fontId="39" fillId="0" borderId="0"/>
    <xf numFmtId="0" fontId="44" fillId="0" borderId="0"/>
    <xf numFmtId="0" fontId="44" fillId="0" borderId="0"/>
  </cellStyleXfs>
  <cellXfs count="777">
    <xf numFmtId="0" fontId="0" fillId="0" borderId="0" xfId="0"/>
    <xf numFmtId="0" fontId="8" fillId="0" borderId="2" xfId="0" applyFont="1" applyBorder="1" applyAlignment="1">
      <alignment horizontal="center"/>
    </xf>
    <xf numFmtId="0" fontId="6" fillId="0" borderId="3" xfId="0" applyFont="1" applyBorder="1" applyAlignment="1">
      <alignment horizontal="center"/>
    </xf>
    <xf numFmtId="0" fontId="6" fillId="0" borderId="4" xfId="0" applyFont="1" applyBorder="1" applyAlignment="1">
      <alignment horizontal="center"/>
    </xf>
    <xf numFmtId="0" fontId="6" fillId="0" borderId="6" xfId="0" applyFont="1" applyBorder="1" applyAlignment="1">
      <alignment horizontal="center"/>
    </xf>
    <xf numFmtId="0" fontId="6" fillId="0" borderId="8" xfId="0" applyFont="1" applyBorder="1" applyAlignment="1">
      <alignment horizontal="center"/>
    </xf>
    <xf numFmtId="0" fontId="3" fillId="0" borderId="2" xfId="0" applyFont="1" applyBorder="1" applyAlignment="1">
      <alignment horizontal="center"/>
    </xf>
    <xf numFmtId="0" fontId="6" fillId="0" borderId="10" xfId="0" applyFont="1" applyBorder="1" applyAlignment="1">
      <alignment horizontal="center"/>
    </xf>
    <xf numFmtId="0" fontId="6" fillId="0" borderId="27" xfId="0"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0" borderId="21" xfId="0" applyFont="1" applyBorder="1" applyAlignment="1">
      <alignment horizontal="center"/>
    </xf>
    <xf numFmtId="0" fontId="8" fillId="0" borderId="2" xfId="0" applyFont="1" applyBorder="1" applyAlignment="1">
      <alignment horizontal="left"/>
    </xf>
    <xf numFmtId="0" fontId="8" fillId="0" borderId="2" xfId="0" applyFont="1" applyBorder="1"/>
    <xf numFmtId="0" fontId="8" fillId="0" borderId="0" xfId="0" applyFont="1"/>
    <xf numFmtId="0" fontId="3" fillId="0" borderId="0" xfId="0" applyFont="1"/>
    <xf numFmtId="0" fontId="15" fillId="0" borderId="0" xfId="0" applyFont="1"/>
    <xf numFmtId="0" fontId="8" fillId="0" borderId="0" xfId="0" applyFont="1" applyAlignment="1">
      <alignment horizontal="center"/>
    </xf>
    <xf numFmtId="0" fontId="14" fillId="0" borderId="2" xfId="2" applyFont="1" applyFill="1" applyBorder="1" applyAlignment="1" applyProtection="1">
      <alignment horizontal="left" vertical="center"/>
    </xf>
    <xf numFmtId="0" fontId="8" fillId="0" borderId="2" xfId="3" applyFont="1" applyBorder="1" applyAlignment="1">
      <alignment horizontal="left" wrapText="1"/>
    </xf>
    <xf numFmtId="0" fontId="3" fillId="0" borderId="2" xfId="0" applyFont="1" applyBorder="1" applyAlignment="1">
      <alignment horizontal="center" vertical="center"/>
    </xf>
    <xf numFmtId="0" fontId="3" fillId="0" borderId="1" xfId="2" applyFont="1" applyFill="1" applyBorder="1" applyAlignment="1" applyProtection="1">
      <alignment horizontal="center" vertical="center"/>
    </xf>
    <xf numFmtId="0" fontId="8" fillId="0" borderId="1" xfId="0" applyFont="1" applyBorder="1" applyAlignment="1">
      <alignment horizontal="center" vertical="center"/>
    </xf>
    <xf numFmtId="0" fontId="3" fillId="0" borderId="2" xfId="2" applyFont="1" applyFill="1" applyBorder="1" applyAlignment="1" applyProtection="1">
      <alignment horizontal="left" vertical="center"/>
    </xf>
    <xf numFmtId="164" fontId="3" fillId="0" borderId="15" xfId="0" applyNumberFormat="1" applyFont="1" applyBorder="1"/>
    <xf numFmtId="0" fontId="8" fillId="0" borderId="16" xfId="0" applyFont="1" applyBorder="1" applyAlignment="1">
      <alignment horizontal="center"/>
    </xf>
    <xf numFmtId="0" fontId="8" fillId="0" borderId="25" xfId="0" applyFont="1" applyBorder="1"/>
    <xf numFmtId="0" fontId="8" fillId="0" borderId="14" xfId="0" applyFont="1" applyBorder="1"/>
    <xf numFmtId="0" fontId="0" fillId="8" borderId="15" xfId="0" applyFill="1" applyBorder="1" applyAlignment="1">
      <alignment vertical="top" wrapText="1"/>
    </xf>
    <xf numFmtId="0" fontId="0" fillId="0" borderId="19" xfId="0" applyBorder="1" applyAlignment="1">
      <alignment vertical="top" wrapText="1"/>
    </xf>
    <xf numFmtId="0" fontId="0" fillId="0" borderId="20" xfId="0" applyBorder="1" applyAlignment="1">
      <alignment vertical="top" wrapText="1"/>
    </xf>
    <xf numFmtId="0" fontId="0" fillId="0" borderId="21" xfId="0" applyBorder="1" applyAlignment="1">
      <alignment vertical="top" wrapText="1"/>
    </xf>
    <xf numFmtId="0" fontId="0" fillId="0" borderId="41" xfId="0" applyBorder="1" applyAlignment="1">
      <alignment vertical="top" wrapText="1"/>
    </xf>
    <xf numFmtId="0" fontId="0" fillId="0" borderId="42" xfId="0" applyBorder="1" applyAlignment="1">
      <alignment vertical="top" wrapText="1"/>
    </xf>
    <xf numFmtId="0" fontId="0" fillId="0" borderId="43" xfId="0" applyBorder="1" applyAlignment="1">
      <alignment vertical="top" wrapText="1"/>
    </xf>
    <xf numFmtId="0" fontId="6" fillId="11" borderId="44" xfId="0" applyFont="1" applyFill="1" applyBorder="1" applyAlignment="1">
      <alignment horizontal="center"/>
    </xf>
    <xf numFmtId="0" fontId="6" fillId="11" borderId="29" xfId="0" applyFont="1" applyFill="1" applyBorder="1" applyAlignment="1">
      <alignment horizontal="center"/>
    </xf>
    <xf numFmtId="0" fontId="6" fillId="12" borderId="44" xfId="0" applyFont="1" applyFill="1" applyBorder="1" applyAlignment="1">
      <alignment horizontal="center"/>
    </xf>
    <xf numFmtId="0" fontId="6" fillId="12" borderId="29" xfId="0" applyFont="1" applyFill="1" applyBorder="1" applyAlignment="1">
      <alignment horizontal="center"/>
    </xf>
    <xf numFmtId="0" fontId="6" fillId="10" borderId="44" xfId="0" applyFont="1" applyFill="1" applyBorder="1" applyAlignment="1">
      <alignment horizontal="center"/>
    </xf>
    <xf numFmtId="0" fontId="6" fillId="10" borderId="29" xfId="0" applyFont="1" applyFill="1" applyBorder="1" applyAlignment="1">
      <alignment horizontal="center"/>
    </xf>
    <xf numFmtId="0" fontId="6" fillId="9" borderId="44" xfId="0" applyFont="1" applyFill="1" applyBorder="1" applyAlignment="1">
      <alignment horizontal="center"/>
    </xf>
    <xf numFmtId="0" fontId="6" fillId="9" borderId="29" xfId="0" applyFont="1" applyFill="1" applyBorder="1" applyAlignment="1">
      <alignment horizontal="center"/>
    </xf>
    <xf numFmtId="0" fontId="6" fillId="0" borderId="42" xfId="0" applyFont="1" applyBorder="1" applyAlignment="1">
      <alignment horizontal="center"/>
    </xf>
    <xf numFmtId="0" fontId="0" fillId="13" borderId="2" xfId="0" applyFill="1" applyBorder="1"/>
    <xf numFmtId="0" fontId="0" fillId="14" borderId="2" xfId="0" applyFill="1" applyBorder="1"/>
    <xf numFmtId="0" fontId="0" fillId="13" borderId="7" xfId="0" applyFill="1" applyBorder="1"/>
    <xf numFmtId="0" fontId="0" fillId="14" borderId="7" xfId="0" applyFill="1" applyBorder="1"/>
    <xf numFmtId="0" fontId="0" fillId="14" borderId="47" xfId="0" applyFill="1" applyBorder="1"/>
    <xf numFmtId="0" fontId="20" fillId="13" borderId="42" xfId="0" applyFont="1" applyFill="1" applyBorder="1"/>
    <xf numFmtId="0" fontId="20" fillId="14" borderId="42" xfId="0" applyFont="1" applyFill="1" applyBorder="1"/>
    <xf numFmtId="0" fontId="0" fillId="13" borderId="47" xfId="0" applyFill="1" applyBorder="1"/>
    <xf numFmtId="0" fontId="20" fillId="15" borderId="42" xfId="0" applyFont="1" applyFill="1" applyBorder="1"/>
    <xf numFmtId="0" fontId="0" fillId="15" borderId="2" xfId="0" applyFill="1" applyBorder="1"/>
    <xf numFmtId="0" fontId="0" fillId="15" borderId="7" xfId="0" applyFill="1" applyBorder="1"/>
    <xf numFmtId="0" fontId="20" fillId="15" borderId="47" xfId="0" applyFont="1" applyFill="1" applyBorder="1"/>
    <xf numFmtId="0" fontId="6" fillId="0" borderId="0" xfId="0" applyFont="1"/>
    <xf numFmtId="14" fontId="0" fillId="0" borderId="0" xfId="0" applyNumberFormat="1" applyAlignment="1">
      <alignment vertical="top"/>
    </xf>
    <xf numFmtId="0" fontId="0" fillId="0" borderId="0" xfId="0" applyAlignment="1">
      <alignment vertical="top"/>
    </xf>
    <xf numFmtId="0" fontId="0" fillId="0" borderId="0" xfId="0" applyAlignment="1">
      <alignment vertical="top" wrapText="1"/>
    </xf>
    <xf numFmtId="0" fontId="0" fillId="13" borderId="2" xfId="0" applyFill="1" applyBorder="1" applyAlignment="1">
      <alignment wrapText="1"/>
    </xf>
    <xf numFmtId="0" fontId="8" fillId="6" borderId="16" xfId="0" applyFont="1" applyFill="1" applyBorder="1" applyAlignment="1">
      <alignment horizontal="center"/>
    </xf>
    <xf numFmtId="0" fontId="9" fillId="8" borderId="15" xfId="0" applyFont="1" applyFill="1" applyBorder="1" applyAlignment="1">
      <alignment horizontal="center"/>
    </xf>
    <xf numFmtId="0" fontId="9" fillId="8" borderId="2" xfId="0" applyFont="1" applyFill="1" applyBorder="1" applyAlignment="1">
      <alignment horizontal="center"/>
    </xf>
    <xf numFmtId="0" fontId="6" fillId="8" borderId="2" xfId="0" applyFont="1" applyFill="1" applyBorder="1" applyAlignment="1">
      <alignment horizontal="center"/>
    </xf>
    <xf numFmtId="0" fontId="6" fillId="8" borderId="23" xfId="0" applyFont="1" applyFill="1" applyBorder="1" applyAlignment="1">
      <alignment horizontal="center"/>
    </xf>
    <xf numFmtId="0" fontId="8" fillId="8" borderId="19" xfId="0" applyFont="1" applyFill="1" applyBorder="1" applyAlignment="1">
      <alignment horizontal="center"/>
    </xf>
    <xf numFmtId="0" fontId="8" fillId="8" borderId="20" xfId="0" applyFont="1" applyFill="1" applyBorder="1" applyAlignment="1">
      <alignment horizontal="center"/>
    </xf>
    <xf numFmtId="0" fontId="8" fillId="8" borderId="21" xfId="0" applyFont="1" applyFill="1" applyBorder="1" applyAlignment="1">
      <alignment horizontal="center"/>
    </xf>
    <xf numFmtId="0" fontId="8" fillId="8" borderId="1" xfId="0" applyFont="1" applyFill="1" applyBorder="1"/>
    <xf numFmtId="0" fontId="8" fillId="8" borderId="2" xfId="0" applyFont="1" applyFill="1" applyBorder="1"/>
    <xf numFmtId="0" fontId="8" fillId="8" borderId="16" xfId="0" applyFont="1" applyFill="1" applyBorder="1"/>
    <xf numFmtId="0" fontId="26" fillId="0" borderId="17" xfId="0" applyFont="1" applyBorder="1" applyAlignment="1">
      <alignment horizontal="center"/>
    </xf>
    <xf numFmtId="0" fontId="26" fillId="0" borderId="0" xfId="0" applyFont="1" applyAlignment="1">
      <alignment horizontal="center"/>
    </xf>
    <xf numFmtId="0" fontId="26" fillId="0" borderId="18"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8" fillId="0" borderId="15" xfId="0" applyFont="1" applyBorder="1" applyAlignment="1">
      <alignment horizontal="center"/>
    </xf>
    <xf numFmtId="0" fontId="6" fillId="8" borderId="46" xfId="0" applyFont="1" applyFill="1" applyBorder="1" applyAlignment="1">
      <alignment horizontal="center"/>
    </xf>
    <xf numFmtId="0" fontId="8" fillId="8" borderId="34" xfId="0" applyFont="1" applyFill="1" applyBorder="1" applyAlignment="1">
      <alignment horizontal="center"/>
    </xf>
    <xf numFmtId="0" fontId="28" fillId="0" borderId="0" xfId="0" applyFont="1"/>
    <xf numFmtId="0" fontId="18" fillId="16" borderId="52" xfId="0" applyFont="1" applyFill="1" applyBorder="1" applyAlignment="1">
      <alignment horizontal="center"/>
    </xf>
    <xf numFmtId="0" fontId="18" fillId="16" borderId="54" xfId="0" applyFont="1" applyFill="1" applyBorder="1" applyAlignment="1">
      <alignment horizontal="center" wrapText="1"/>
    </xf>
    <xf numFmtId="0" fontId="18" fillId="16" borderId="55" xfId="0" applyFont="1" applyFill="1" applyBorder="1" applyAlignment="1">
      <alignment horizontal="center" wrapText="1"/>
    </xf>
    <xf numFmtId="0" fontId="18" fillId="16" borderId="52" xfId="0" applyFont="1" applyFill="1" applyBorder="1" applyAlignment="1">
      <alignment horizontal="center" wrapText="1"/>
    </xf>
    <xf numFmtId="0" fontId="18" fillId="16" borderId="53" xfId="0" applyFont="1" applyFill="1" applyBorder="1" applyAlignment="1">
      <alignment horizontal="center" wrapText="1"/>
    </xf>
    <xf numFmtId="0" fontId="18" fillId="16" borderId="2" xfId="0" applyFont="1" applyFill="1" applyBorder="1" applyAlignment="1">
      <alignment horizontal="center"/>
    </xf>
    <xf numFmtId="0" fontId="18" fillId="16" borderId="3" xfId="0" applyFont="1" applyFill="1" applyBorder="1"/>
    <xf numFmtId="0" fontId="18" fillId="16" borderId="4" xfId="0" applyFont="1" applyFill="1" applyBorder="1" applyAlignment="1">
      <alignment horizontal="center"/>
    </xf>
    <xf numFmtId="0" fontId="18" fillId="16" borderId="5" xfId="0" applyFont="1" applyFill="1" applyBorder="1" applyAlignment="1">
      <alignment horizontal="center"/>
    </xf>
    <xf numFmtId="0" fontId="0" fillId="8" borderId="38" xfId="0" applyFill="1" applyBorder="1" applyAlignment="1">
      <alignment vertical="top" wrapText="1"/>
    </xf>
    <xf numFmtId="0" fontId="0" fillId="8" borderId="7" xfId="0" applyFill="1" applyBorder="1" applyAlignment="1">
      <alignment vertical="top" wrapText="1"/>
    </xf>
    <xf numFmtId="0" fontId="20" fillId="8" borderId="7" xfId="0" applyFont="1" applyFill="1" applyBorder="1" applyAlignment="1">
      <alignment vertical="top" wrapText="1"/>
    </xf>
    <xf numFmtId="0" fontId="20" fillId="8" borderId="39" xfId="0" applyFont="1" applyFill="1" applyBorder="1" applyAlignment="1">
      <alignment vertical="top" wrapText="1"/>
    </xf>
    <xf numFmtId="0" fontId="0" fillId="8" borderId="2" xfId="0" applyFill="1" applyBorder="1" applyAlignment="1">
      <alignment vertical="top" wrapText="1"/>
    </xf>
    <xf numFmtId="0" fontId="20" fillId="8" borderId="2" xfId="0" applyFont="1" applyFill="1" applyBorder="1" applyAlignment="1">
      <alignment vertical="top" wrapText="1"/>
    </xf>
    <xf numFmtId="0" fontId="20" fillId="8" borderId="16" xfId="0" applyFont="1" applyFill="1" applyBorder="1" applyAlignment="1">
      <alignment vertical="top" wrapText="1"/>
    </xf>
    <xf numFmtId="0" fontId="0" fillId="16" borderId="0" xfId="0" applyFill="1" applyAlignment="1">
      <alignment horizontal="center"/>
    </xf>
    <xf numFmtId="0" fontId="25" fillId="18" borderId="42" xfId="0" applyFont="1" applyFill="1" applyBorder="1" applyAlignment="1">
      <alignment horizontal="center"/>
    </xf>
    <xf numFmtId="0" fontId="0" fillId="0" borderId="0" xfId="0" applyAlignment="1">
      <alignment horizontal="left" vertical="top"/>
    </xf>
    <xf numFmtId="0" fontId="6" fillId="0" borderId="0" xfId="0" applyFont="1" applyAlignment="1">
      <alignment horizontal="right"/>
    </xf>
    <xf numFmtId="0" fontId="8" fillId="25" borderId="0" xfId="0" applyFont="1" applyFill="1"/>
    <xf numFmtId="0" fontId="18" fillId="16" borderId="67" xfId="0" applyFont="1" applyFill="1" applyBorder="1" applyAlignment="1">
      <alignment horizontal="center" wrapText="1"/>
    </xf>
    <xf numFmtId="0" fontId="18" fillId="16" borderId="68" xfId="0" applyFont="1" applyFill="1" applyBorder="1" applyAlignment="1">
      <alignment horizontal="center" wrapText="1"/>
    </xf>
    <xf numFmtId="0" fontId="18" fillId="16" borderId="54" xfId="0" applyFont="1" applyFill="1" applyBorder="1" applyAlignment="1">
      <alignment horizontal="center"/>
    </xf>
    <xf numFmtId="164" fontId="8" fillId="2" borderId="2" xfId="0" applyNumberFormat="1" applyFont="1" applyFill="1" applyBorder="1"/>
    <xf numFmtId="164" fontId="8" fillId="2" borderId="16" xfId="0" applyNumberFormat="1" applyFont="1" applyFill="1" applyBorder="1"/>
    <xf numFmtId="164" fontId="3" fillId="0" borderId="2" xfId="0" applyNumberFormat="1" applyFont="1" applyBorder="1"/>
    <xf numFmtId="164" fontId="3" fillId="2" borderId="2" xfId="0" applyNumberFormat="1" applyFont="1" applyFill="1" applyBorder="1"/>
    <xf numFmtId="0" fontId="20" fillId="0" borderId="0" xfId="0" applyFont="1" applyAlignment="1">
      <alignment horizontal="right"/>
    </xf>
    <xf numFmtId="0" fontId="20" fillId="0" borderId="0" xfId="0" applyFont="1"/>
    <xf numFmtId="0" fontId="31" fillId="0" borderId="0" xfId="0" applyFont="1"/>
    <xf numFmtId="0" fontId="35" fillId="0" borderId="0" xfId="0" applyFont="1" applyAlignment="1">
      <alignment horizontal="center"/>
    </xf>
    <xf numFmtId="0" fontId="32" fillId="0" borderId="0" xfId="0" applyFont="1" applyAlignment="1">
      <alignment horizontal="left" indent="1"/>
    </xf>
    <xf numFmtId="0" fontId="0" fillId="13" borderId="0" xfId="0" applyFill="1" applyAlignment="1">
      <alignment horizontal="center"/>
    </xf>
    <xf numFmtId="0" fontId="20" fillId="0" borderId="1" xfId="0" applyFont="1" applyBorder="1" applyAlignment="1">
      <alignment horizontal="right"/>
    </xf>
    <xf numFmtId="165" fontId="0" fillId="13" borderId="49" xfId="0" applyNumberFormat="1" applyFill="1" applyBorder="1" applyAlignment="1">
      <alignment horizontal="center"/>
    </xf>
    <xf numFmtId="167" fontId="0" fillId="13" borderId="49" xfId="0" applyNumberFormat="1" applyFill="1" applyBorder="1" applyAlignment="1">
      <alignment horizontal="center"/>
    </xf>
    <xf numFmtId="0" fontId="37" fillId="0" borderId="0" xfId="0" applyFont="1" applyAlignment="1">
      <alignment horizontal="center"/>
    </xf>
    <xf numFmtId="0" fontId="20" fillId="0" borderId="46" xfId="0" applyFont="1" applyBorder="1" applyAlignment="1">
      <alignment horizontal="right"/>
    </xf>
    <xf numFmtId="165" fontId="0" fillId="13" borderId="56" xfId="0" applyNumberFormat="1" applyFill="1" applyBorder="1" applyAlignment="1">
      <alignment horizontal="center"/>
    </xf>
    <xf numFmtId="0" fontId="0" fillId="13" borderId="75" xfId="0" applyFill="1" applyBorder="1"/>
    <xf numFmtId="17" fontId="0" fillId="13" borderId="75" xfId="0" applyNumberFormat="1" applyFill="1" applyBorder="1" applyAlignment="1">
      <alignment horizontal="center"/>
    </xf>
    <xf numFmtId="0" fontId="0" fillId="0" borderId="0" xfId="0" applyAlignment="1">
      <alignment horizontal="right"/>
    </xf>
    <xf numFmtId="0" fontId="0" fillId="13" borderId="75" xfId="0" applyFill="1" applyBorder="1" applyAlignment="1">
      <alignment horizontal="left"/>
    </xf>
    <xf numFmtId="0" fontId="0" fillId="13" borderId="75" xfId="0" applyFill="1" applyBorder="1" applyAlignment="1">
      <alignment horizontal="center"/>
    </xf>
    <xf numFmtId="0" fontId="18" fillId="16" borderId="3" xfId="0" applyFont="1" applyFill="1" applyBorder="1" applyAlignment="1">
      <alignment horizontal="center"/>
    </xf>
    <xf numFmtId="0" fontId="18" fillId="16" borderId="66" xfId="0" applyFont="1" applyFill="1" applyBorder="1" applyAlignment="1">
      <alignment horizontal="center"/>
    </xf>
    <xf numFmtId="0" fontId="18" fillId="16" borderId="58" xfId="0" applyFont="1" applyFill="1" applyBorder="1" applyAlignment="1">
      <alignment horizontal="center"/>
    </xf>
    <xf numFmtId="0" fontId="18" fillId="16" borderId="57" xfId="0" applyFont="1" applyFill="1" applyBorder="1" applyAlignment="1">
      <alignment horizontal="center"/>
    </xf>
    <xf numFmtId="0" fontId="20" fillId="0" borderId="22" xfId="0" applyFont="1" applyBorder="1" applyAlignment="1">
      <alignment horizontal="left" indent="1"/>
    </xf>
    <xf numFmtId="0" fontId="20" fillId="0" borderId="25" xfId="0" applyFont="1" applyBorder="1" applyAlignment="1">
      <alignment horizontal="left" indent="1"/>
    </xf>
    <xf numFmtId="165" fontId="0" fillId="13" borderId="23" xfId="0" applyNumberFormat="1" applyFill="1" applyBorder="1" applyAlignment="1">
      <alignment horizontal="center"/>
    </xf>
    <xf numFmtId="0" fontId="20" fillId="0" borderId="11" xfId="0" applyFont="1" applyBorder="1" applyAlignment="1">
      <alignment horizontal="left" indent="1"/>
    </xf>
    <xf numFmtId="0" fontId="20" fillId="0" borderId="12" xfId="0" applyFont="1" applyBorder="1" applyAlignment="1">
      <alignment horizontal="left" indent="1"/>
    </xf>
    <xf numFmtId="0" fontId="20" fillId="0" borderId="64" xfId="0" applyFont="1" applyBorder="1" applyAlignment="1">
      <alignment horizontal="left" indent="1"/>
    </xf>
    <xf numFmtId="0" fontId="20" fillId="0" borderId="65" xfId="0" applyFont="1" applyBorder="1" applyAlignment="1">
      <alignment horizontal="left" indent="1"/>
    </xf>
    <xf numFmtId="0" fontId="20" fillId="0" borderId="15" xfId="0" applyFont="1" applyBorder="1" applyAlignment="1">
      <alignment horizontal="left" indent="1"/>
    </xf>
    <xf numFmtId="0" fontId="20" fillId="0" borderId="10" xfId="0" applyFont="1" applyBorder="1" applyAlignment="1">
      <alignment horizontal="left" indent="1"/>
    </xf>
    <xf numFmtId="165" fontId="0" fillId="13" borderId="16" xfId="0" applyNumberFormat="1" applyFill="1" applyBorder="1" applyAlignment="1">
      <alignment horizontal="center"/>
    </xf>
    <xf numFmtId="0" fontId="20" fillId="0" borderId="26" xfId="0" applyFont="1" applyBorder="1" applyAlignment="1">
      <alignment horizontal="left" indent="1"/>
    </xf>
    <xf numFmtId="0" fontId="20" fillId="0" borderId="49" xfId="0" applyFont="1" applyBorder="1" applyAlignment="1">
      <alignment horizontal="left" indent="1"/>
    </xf>
    <xf numFmtId="0" fontId="20" fillId="0" borderId="61" xfId="0" applyFont="1" applyBorder="1" applyAlignment="1">
      <alignment horizontal="left" indent="1"/>
    </xf>
    <xf numFmtId="0" fontId="20" fillId="0" borderId="62" xfId="0" applyFont="1" applyBorder="1" applyAlignment="1">
      <alignment horizontal="left" indent="1"/>
    </xf>
    <xf numFmtId="0" fontId="20" fillId="0" borderId="19" xfId="0" applyFont="1" applyBorder="1" applyAlignment="1">
      <alignment horizontal="left" indent="1"/>
    </xf>
    <xf numFmtId="0" fontId="20" fillId="0" borderId="27" xfId="0" applyFont="1" applyBorder="1" applyAlignment="1">
      <alignment horizontal="left" indent="1"/>
    </xf>
    <xf numFmtId="165" fontId="0" fillId="13" borderId="21" xfId="0" applyNumberFormat="1" applyFill="1" applyBorder="1" applyAlignment="1">
      <alignment horizontal="center"/>
    </xf>
    <xf numFmtId="0" fontId="20" fillId="0" borderId="28" xfId="0" applyFont="1" applyBorder="1" applyAlignment="1">
      <alignment horizontal="left" indent="1"/>
    </xf>
    <xf numFmtId="0" fontId="20" fillId="0" borderId="63" xfId="0" applyFont="1" applyBorder="1"/>
    <xf numFmtId="169" fontId="20" fillId="17" borderId="6" xfId="0" applyNumberFormat="1" applyFont="1" applyFill="1" applyBorder="1" applyAlignment="1">
      <alignment horizontal="center"/>
    </xf>
    <xf numFmtId="0" fontId="20" fillId="17" borderId="37" xfId="0" applyFont="1" applyFill="1" applyBorder="1" applyAlignment="1">
      <alignment horizontal="right"/>
    </xf>
    <xf numFmtId="167" fontId="20" fillId="17" borderId="57" xfId="0" applyNumberFormat="1" applyFont="1" applyFill="1" applyBorder="1" applyAlignment="1">
      <alignment horizontal="center"/>
    </xf>
    <xf numFmtId="0" fontId="20" fillId="17" borderId="6" xfId="0" applyFont="1" applyFill="1" applyBorder="1" applyAlignment="1">
      <alignment horizontal="center"/>
    </xf>
    <xf numFmtId="168" fontId="20" fillId="17" borderId="37" xfId="0" applyNumberFormat="1" applyFont="1" applyFill="1" applyBorder="1" applyAlignment="1">
      <alignment horizontal="center"/>
    </xf>
    <xf numFmtId="0" fontId="20" fillId="17" borderId="6" xfId="0" applyFont="1" applyFill="1" applyBorder="1"/>
    <xf numFmtId="165" fontId="20" fillId="17" borderId="57" xfId="0" applyNumberFormat="1" applyFont="1" applyFill="1" applyBorder="1" applyAlignment="1">
      <alignment horizontal="center"/>
    </xf>
    <xf numFmtId="0" fontId="18" fillId="16" borderId="8" xfId="0" applyFont="1" applyFill="1" applyBorder="1" applyAlignment="1">
      <alignment horizontal="center"/>
    </xf>
    <xf numFmtId="0" fontId="18" fillId="16" borderId="9" xfId="0" applyFont="1" applyFill="1" applyBorder="1" applyAlignment="1">
      <alignment horizontal="center"/>
    </xf>
    <xf numFmtId="0" fontId="20" fillId="0" borderId="22" xfId="0" applyFont="1" applyBorder="1" applyAlignment="1">
      <alignment horizontal="left"/>
    </xf>
    <xf numFmtId="165" fontId="35" fillId="0" borderId="24" xfId="0" applyNumberFormat="1" applyFont="1" applyBorder="1" applyAlignment="1">
      <alignment horizontal="center"/>
    </xf>
    <xf numFmtId="165" fontId="35" fillId="0" borderId="13" xfId="0" applyNumberFormat="1" applyFont="1" applyBorder="1" applyAlignment="1">
      <alignment horizontal="center"/>
    </xf>
    <xf numFmtId="166" fontId="0" fillId="13" borderId="22" xfId="0" applyNumberFormat="1" applyFill="1" applyBorder="1" applyAlignment="1">
      <alignment horizontal="center"/>
    </xf>
    <xf numFmtId="166" fontId="0" fillId="13" borderId="24" xfId="0" applyNumberFormat="1" applyFill="1" applyBorder="1" applyAlignment="1">
      <alignment horizontal="center"/>
    </xf>
    <xf numFmtId="166" fontId="0" fillId="13" borderId="23" xfId="0" applyNumberFormat="1" applyFill="1" applyBorder="1" applyAlignment="1">
      <alignment horizontal="center"/>
    </xf>
    <xf numFmtId="165" fontId="35" fillId="0" borderId="12" xfId="0" applyNumberFormat="1" applyFont="1" applyBorder="1" applyAlignment="1">
      <alignment horizontal="center"/>
    </xf>
    <xf numFmtId="165" fontId="0" fillId="13" borderId="22" xfId="0" applyNumberFormat="1" applyFill="1" applyBorder="1" applyAlignment="1">
      <alignment horizontal="center"/>
    </xf>
    <xf numFmtId="0" fontId="20" fillId="0" borderId="15" xfId="0" applyFont="1" applyBorder="1" applyAlignment="1">
      <alignment horizontal="left"/>
    </xf>
    <xf numFmtId="165" fontId="35" fillId="0" borderId="2" xfId="0" applyNumberFormat="1" applyFont="1" applyBorder="1" applyAlignment="1">
      <alignment horizontal="center"/>
    </xf>
    <xf numFmtId="165" fontId="35" fillId="0" borderId="1" xfId="0" applyNumberFormat="1" applyFont="1" applyBorder="1" applyAlignment="1">
      <alignment horizontal="center"/>
    </xf>
    <xf numFmtId="166" fontId="0" fillId="13" borderId="15" xfId="0" applyNumberFormat="1" applyFill="1" applyBorder="1" applyAlignment="1">
      <alignment horizontal="center"/>
    </xf>
    <xf numFmtId="166" fontId="0" fillId="13" borderId="2" xfId="0" applyNumberFormat="1" applyFill="1" applyBorder="1" applyAlignment="1">
      <alignment horizontal="center"/>
    </xf>
    <xf numFmtId="166" fontId="0" fillId="13" borderId="16" xfId="0" applyNumberFormat="1" applyFill="1" applyBorder="1" applyAlignment="1">
      <alignment horizontal="center"/>
    </xf>
    <xf numFmtId="165" fontId="35" fillId="0" borderId="49" xfId="0" applyNumberFormat="1" applyFont="1" applyBorder="1" applyAlignment="1">
      <alignment horizontal="center"/>
    </xf>
    <xf numFmtId="165" fontId="0" fillId="13" borderId="15" xfId="0" applyNumberFormat="1" applyFill="1" applyBorder="1" applyAlignment="1">
      <alignment horizontal="center"/>
    </xf>
    <xf numFmtId="164" fontId="0" fillId="0" borderId="0" xfId="0" applyNumberFormat="1"/>
    <xf numFmtId="0" fontId="20" fillId="0" borderId="19" xfId="0" applyFont="1" applyBorder="1" applyAlignment="1">
      <alignment horizontal="left"/>
    </xf>
    <xf numFmtId="165" fontId="35" fillId="0" borderId="20" xfId="0" applyNumberFormat="1" applyFont="1" applyBorder="1" applyAlignment="1">
      <alignment horizontal="center"/>
    </xf>
    <xf numFmtId="165" fontId="35" fillId="0" borderId="34" xfId="0" applyNumberFormat="1" applyFont="1" applyBorder="1" applyAlignment="1">
      <alignment horizontal="center"/>
    </xf>
    <xf numFmtId="166" fontId="0" fillId="13" borderId="19" xfId="0" applyNumberFormat="1" applyFill="1" applyBorder="1" applyAlignment="1">
      <alignment horizontal="center"/>
    </xf>
    <xf numFmtId="166" fontId="0" fillId="13" borderId="20" xfId="0" applyNumberFormat="1" applyFill="1" applyBorder="1" applyAlignment="1">
      <alignment horizontal="center"/>
    </xf>
    <xf numFmtId="166" fontId="0" fillId="13" borderId="21" xfId="0" applyNumberFormat="1" applyFill="1" applyBorder="1" applyAlignment="1">
      <alignment horizontal="center"/>
    </xf>
    <xf numFmtId="165" fontId="35" fillId="0" borderId="63" xfId="0" applyNumberFormat="1" applyFont="1" applyBorder="1" applyAlignment="1">
      <alignment horizontal="center"/>
    </xf>
    <xf numFmtId="165" fontId="0" fillId="13" borderId="19" xfId="0" applyNumberFormat="1" applyFill="1" applyBorder="1" applyAlignment="1">
      <alignment horizontal="center"/>
    </xf>
    <xf numFmtId="166" fontId="0" fillId="13" borderId="72" xfId="0" applyNumberFormat="1" applyFill="1" applyBorder="1" applyAlignment="1">
      <alignment horizontal="center"/>
    </xf>
    <xf numFmtId="166" fontId="0" fillId="13" borderId="73" xfId="0" applyNumberFormat="1" applyFill="1" applyBorder="1" applyAlignment="1">
      <alignment horizontal="center"/>
    </xf>
    <xf numFmtId="166" fontId="0" fillId="13" borderId="74" xfId="0" applyNumberFormat="1" applyFill="1" applyBorder="1" applyAlignment="1">
      <alignment horizontal="center"/>
    </xf>
    <xf numFmtId="0" fontId="31" fillId="0" borderId="2" xfId="0" applyFont="1" applyBorder="1" applyAlignment="1" applyProtection="1">
      <alignment horizontal="center"/>
      <protection locked="0"/>
    </xf>
    <xf numFmtId="0" fontId="31" fillId="0" borderId="42" xfId="0" applyFont="1" applyBorder="1" applyAlignment="1" applyProtection="1">
      <alignment horizontal="center"/>
      <protection locked="0"/>
    </xf>
    <xf numFmtId="0" fontId="0" fillId="0" borderId="0" xfId="0" applyProtection="1">
      <protection locked="0"/>
    </xf>
    <xf numFmtId="0" fontId="0" fillId="4" borderId="41" xfId="0" applyFill="1" applyBorder="1" applyAlignment="1">
      <alignment vertical="top" wrapText="1"/>
    </xf>
    <xf numFmtId="0" fontId="0" fillId="4" borderId="42" xfId="0" applyFill="1" applyBorder="1" applyAlignment="1">
      <alignment vertical="top" wrapText="1"/>
    </xf>
    <xf numFmtId="0" fontId="0" fillId="4" borderId="43" xfId="0" applyFill="1" applyBorder="1" applyAlignment="1">
      <alignment vertical="top" wrapText="1"/>
    </xf>
    <xf numFmtId="0" fontId="0" fillId="3" borderId="42" xfId="0" applyFill="1" applyBorder="1" applyAlignment="1">
      <alignment vertical="top" wrapText="1"/>
    </xf>
    <xf numFmtId="0" fontId="0" fillId="3" borderId="43" xfId="0" applyFill="1" applyBorder="1" applyAlignment="1">
      <alignment vertical="top" wrapText="1"/>
    </xf>
    <xf numFmtId="0" fontId="0" fillId="12" borderId="15" xfId="0" applyFill="1" applyBorder="1" applyAlignment="1">
      <alignment vertical="top" wrapText="1"/>
    </xf>
    <xf numFmtId="0" fontId="0" fillId="12" borderId="2" xfId="0" applyFill="1" applyBorder="1" applyAlignment="1">
      <alignment vertical="top" wrapText="1"/>
    </xf>
    <xf numFmtId="0" fontId="0" fillId="12" borderId="16" xfId="0" applyFill="1" applyBorder="1" applyAlignment="1">
      <alignment vertical="top" wrapText="1"/>
    </xf>
    <xf numFmtId="0" fontId="6" fillId="12" borderId="0" xfId="0" applyFont="1" applyFill="1" applyAlignment="1">
      <alignment horizontal="center"/>
    </xf>
    <xf numFmtId="0" fontId="8" fillId="12" borderId="0" xfId="0" applyFont="1" applyFill="1" applyAlignment="1">
      <alignment horizontal="center"/>
    </xf>
    <xf numFmtId="0" fontId="20" fillId="3" borderId="42" xfId="0" applyFont="1" applyFill="1" applyBorder="1" applyAlignment="1">
      <alignment vertical="top" wrapText="1"/>
    </xf>
    <xf numFmtId="0" fontId="20" fillId="3" borderId="43" xfId="0" applyFont="1" applyFill="1" applyBorder="1" applyAlignment="1">
      <alignment vertical="top" wrapText="1"/>
    </xf>
    <xf numFmtId="167" fontId="0" fillId="13" borderId="23" xfId="0" applyNumberFormat="1" applyFill="1" applyBorder="1" applyAlignment="1">
      <alignment horizontal="center"/>
    </xf>
    <xf numFmtId="167" fontId="0" fillId="13" borderId="16" xfId="0" applyNumberFormat="1" applyFill="1" applyBorder="1" applyAlignment="1">
      <alignment horizontal="center"/>
    </xf>
    <xf numFmtId="167" fontId="0" fillId="13" borderId="59" xfId="0" applyNumberFormat="1" applyFill="1" applyBorder="1" applyAlignment="1">
      <alignment horizontal="center"/>
    </xf>
    <xf numFmtId="167" fontId="0" fillId="13" borderId="21" xfId="0" applyNumberFormat="1" applyFill="1" applyBorder="1" applyAlignment="1">
      <alignment horizontal="center"/>
    </xf>
    <xf numFmtId="167" fontId="0" fillId="13" borderId="60" xfId="0" applyNumberFormat="1" applyFill="1" applyBorder="1" applyAlignment="1">
      <alignment horizontal="center"/>
    </xf>
    <xf numFmtId="167" fontId="0" fillId="0" borderId="59" xfId="0" applyNumberFormat="1" applyBorder="1" applyAlignment="1">
      <alignment horizontal="center"/>
    </xf>
    <xf numFmtId="0" fontId="0" fillId="12" borderId="66" xfId="0" applyFill="1" applyBorder="1"/>
    <xf numFmtId="0" fontId="18" fillId="16" borderId="6" xfId="0" applyFont="1" applyFill="1" applyBorder="1" applyAlignment="1">
      <alignment horizontal="left" vertical="top" wrapText="1"/>
    </xf>
    <xf numFmtId="170" fontId="0" fillId="13" borderId="56" xfId="0" applyNumberFormat="1" applyFill="1" applyBorder="1" applyAlignment="1">
      <alignment horizontal="center"/>
    </xf>
    <xf numFmtId="0" fontId="31" fillId="0" borderId="0" xfId="0" applyFont="1" applyAlignment="1">
      <alignment horizontal="center"/>
    </xf>
    <xf numFmtId="0" fontId="6" fillId="20" borderId="2" xfId="0" applyFont="1" applyFill="1" applyBorder="1" applyAlignment="1">
      <alignment horizontal="center"/>
    </xf>
    <xf numFmtId="0" fontId="6" fillId="20" borderId="46" xfId="0" applyFont="1" applyFill="1" applyBorder="1" applyAlignment="1">
      <alignment horizontal="center"/>
    </xf>
    <xf numFmtId="0" fontId="6" fillId="20" borderId="23" xfId="0" applyFont="1" applyFill="1" applyBorder="1" applyAlignment="1">
      <alignment horizontal="center"/>
    </xf>
    <xf numFmtId="0" fontId="8" fillId="20" borderId="19" xfId="0" applyFont="1" applyFill="1" applyBorder="1" applyAlignment="1">
      <alignment horizontal="center"/>
    </xf>
    <xf numFmtId="0" fontId="8" fillId="20" borderId="34" xfId="0" applyFont="1" applyFill="1" applyBorder="1" applyAlignment="1">
      <alignment horizontal="center"/>
    </xf>
    <xf numFmtId="0" fontId="8" fillId="20" borderId="21" xfId="0" applyFont="1" applyFill="1" applyBorder="1" applyAlignment="1">
      <alignment horizontal="center"/>
    </xf>
    <xf numFmtId="0" fontId="8" fillId="20" borderId="1" xfId="0" applyFont="1" applyFill="1" applyBorder="1"/>
    <xf numFmtId="0" fontId="8" fillId="20" borderId="2" xfId="0" applyFont="1" applyFill="1" applyBorder="1"/>
    <xf numFmtId="0" fontId="8" fillId="20" borderId="1" xfId="0" applyFont="1" applyFill="1" applyBorder="1" applyAlignment="1">
      <alignment horizontal="center"/>
    </xf>
    <xf numFmtId="2" fontId="8" fillId="20" borderId="16" xfId="0" applyNumberFormat="1" applyFont="1" applyFill="1" applyBorder="1" applyAlignment="1">
      <alignment horizontal="center"/>
    </xf>
    <xf numFmtId="0" fontId="8" fillId="14" borderId="2" xfId="0" applyFont="1" applyFill="1" applyBorder="1" applyAlignment="1">
      <alignment horizontal="center"/>
    </xf>
    <xf numFmtId="0" fontId="8" fillId="14" borderId="2" xfId="0" applyFont="1" applyFill="1" applyBorder="1"/>
    <xf numFmtId="0" fontId="8" fillId="14" borderId="1" xfId="0" applyFont="1" applyFill="1" applyBorder="1" applyAlignment="1">
      <alignment horizontal="center"/>
    </xf>
    <xf numFmtId="171" fontId="23" fillId="14" borderId="1" xfId="0" applyNumberFormat="1" applyFont="1" applyFill="1" applyBorder="1"/>
    <xf numFmtId="171" fontId="23" fillId="14" borderId="10" xfId="0" applyNumberFormat="1" applyFont="1" applyFill="1" applyBorder="1"/>
    <xf numFmtId="171" fontId="22" fillId="14" borderId="1" xfId="0" applyNumberFormat="1" applyFont="1" applyFill="1" applyBorder="1"/>
    <xf numFmtId="171" fontId="22" fillId="14" borderId="10" xfId="0" applyNumberFormat="1" applyFont="1" applyFill="1" applyBorder="1"/>
    <xf numFmtId="171" fontId="21" fillId="14" borderId="1" xfId="0" applyNumberFormat="1" applyFont="1" applyFill="1" applyBorder="1"/>
    <xf numFmtId="171" fontId="21" fillId="14" borderId="10" xfId="0" applyNumberFormat="1" applyFont="1" applyFill="1" applyBorder="1"/>
    <xf numFmtId="171" fontId="3" fillId="14" borderId="1" xfId="0" applyNumberFormat="1" applyFont="1" applyFill="1" applyBorder="1"/>
    <xf numFmtId="171" fontId="3" fillId="14" borderId="10" xfId="0" applyNumberFormat="1" applyFont="1" applyFill="1" applyBorder="1"/>
    <xf numFmtId="171" fontId="6" fillId="14" borderId="2" xfId="0" applyNumberFormat="1" applyFont="1" applyFill="1" applyBorder="1"/>
    <xf numFmtId="171" fontId="23" fillId="0" borderId="17" xfId="0" applyNumberFormat="1" applyFont="1" applyBorder="1"/>
    <xf numFmtId="171" fontId="23" fillId="0" borderId="0" xfId="0" applyNumberFormat="1" applyFont="1"/>
    <xf numFmtId="171" fontId="22" fillId="0" borderId="45" xfId="0" applyNumberFormat="1" applyFont="1" applyBorder="1"/>
    <xf numFmtId="171" fontId="22" fillId="0" borderId="0" xfId="0" applyNumberFormat="1" applyFont="1"/>
    <xf numFmtId="171" fontId="21" fillId="0" borderId="45" xfId="0" applyNumberFormat="1" applyFont="1" applyBorder="1"/>
    <xf numFmtId="171" fontId="21" fillId="0" borderId="0" xfId="0" applyNumberFormat="1" applyFont="1"/>
    <xf numFmtId="171" fontId="3" fillId="0" borderId="45" xfId="0" applyNumberFormat="1" applyFont="1" applyBorder="1"/>
    <xf numFmtId="171" fontId="3" fillId="0" borderId="0" xfId="0" applyNumberFormat="1" applyFont="1"/>
    <xf numFmtId="171" fontId="6" fillId="0" borderId="47" xfId="0" applyNumberFormat="1" applyFont="1" applyBorder="1"/>
    <xf numFmtId="171" fontId="23" fillId="0" borderId="45" xfId="0" applyNumberFormat="1" applyFont="1" applyBorder="1"/>
    <xf numFmtId="171" fontId="8" fillId="0" borderId="0" xfId="0" applyNumberFormat="1" applyFont="1" applyAlignment="1">
      <alignment horizontal="center"/>
    </xf>
    <xf numFmtId="171" fontId="6" fillId="6" borderId="11" xfId="0" applyNumberFormat="1" applyFont="1" applyFill="1" applyBorder="1" applyAlignment="1">
      <alignment horizontal="center"/>
    </xf>
    <xf numFmtId="171" fontId="8" fillId="6" borderId="14" xfId="0" applyNumberFormat="1" applyFont="1" applyFill="1" applyBorder="1"/>
    <xf numFmtId="171" fontId="8" fillId="6" borderId="25" xfId="0" applyNumberFormat="1" applyFont="1" applyFill="1" applyBorder="1"/>
    <xf numFmtId="171" fontId="8" fillId="6" borderId="13" xfId="0" applyNumberFormat="1" applyFont="1" applyFill="1" applyBorder="1"/>
    <xf numFmtId="171" fontId="8" fillId="6" borderId="11" xfId="0" applyNumberFormat="1" applyFont="1" applyFill="1" applyBorder="1"/>
    <xf numFmtId="171" fontId="6" fillId="7" borderId="28" xfId="0" applyNumberFormat="1" applyFont="1" applyFill="1" applyBorder="1" applyAlignment="1">
      <alignment horizontal="center"/>
    </xf>
    <xf numFmtId="171" fontId="8" fillId="7" borderId="33" xfId="0" applyNumberFormat="1" applyFont="1" applyFill="1" applyBorder="1"/>
    <xf numFmtId="171" fontId="8" fillId="7" borderId="27" xfId="0" applyNumberFormat="1" applyFont="1" applyFill="1" applyBorder="1"/>
    <xf numFmtId="171" fontId="8" fillId="7" borderId="34" xfId="0" applyNumberFormat="1" applyFont="1" applyFill="1" applyBorder="1"/>
    <xf numFmtId="171" fontId="8" fillId="7" borderId="28" xfId="0" applyNumberFormat="1" applyFont="1" applyFill="1" applyBorder="1"/>
    <xf numFmtId="171" fontId="6" fillId="6" borderId="50" xfId="0" applyNumberFormat="1" applyFont="1" applyFill="1" applyBorder="1" applyAlignment="1">
      <alignment horizontal="center"/>
    </xf>
    <xf numFmtId="171" fontId="8" fillId="6" borderId="51" xfId="0" applyNumberFormat="1" applyFont="1" applyFill="1" applyBorder="1"/>
    <xf numFmtId="171" fontId="8" fillId="6" borderId="40" xfId="0" applyNumberFormat="1" applyFont="1" applyFill="1" applyBorder="1"/>
    <xf numFmtId="171" fontId="8" fillId="6" borderId="46" xfId="0" applyNumberFormat="1" applyFont="1" applyFill="1" applyBorder="1"/>
    <xf numFmtId="171" fontId="8" fillId="6" borderId="50" xfId="0" applyNumberFormat="1" applyFont="1" applyFill="1" applyBorder="1"/>
    <xf numFmtId="171" fontId="6" fillId="6" borderId="26" xfId="0" applyNumberFormat="1" applyFont="1" applyFill="1" applyBorder="1" applyAlignment="1">
      <alignment horizontal="center"/>
    </xf>
    <xf numFmtId="171" fontId="8" fillId="6" borderId="32" xfId="0" applyNumberFormat="1" applyFont="1" applyFill="1" applyBorder="1"/>
    <xf numFmtId="171" fontId="8" fillId="6" borderId="10" xfId="0" applyNumberFormat="1" applyFont="1" applyFill="1" applyBorder="1"/>
    <xf numFmtId="171" fontId="8" fillId="6" borderId="1" xfId="0" applyNumberFormat="1" applyFont="1" applyFill="1" applyBorder="1"/>
    <xf numFmtId="171" fontId="8" fillId="6" borderId="26" xfId="0" applyNumberFormat="1" applyFont="1" applyFill="1" applyBorder="1"/>
    <xf numFmtId="0" fontId="6" fillId="6" borderId="36" xfId="0" applyFont="1" applyFill="1" applyBorder="1"/>
    <xf numFmtId="0" fontId="6" fillId="6" borderId="37" xfId="0" applyFont="1" applyFill="1" applyBorder="1"/>
    <xf numFmtId="0" fontId="6" fillId="6" borderId="17" xfId="0" applyFont="1" applyFill="1" applyBorder="1"/>
    <xf numFmtId="0" fontId="6" fillId="6" borderId="0" xfId="0" applyFont="1" applyFill="1"/>
    <xf numFmtId="0" fontId="8" fillId="6" borderId="17" xfId="0" applyFont="1" applyFill="1" applyBorder="1" applyAlignment="1">
      <alignment horizontal="left" indent="1"/>
    </xf>
    <xf numFmtId="0" fontId="8" fillId="6" borderId="30" xfId="0" applyFont="1" applyFill="1" applyBorder="1" applyAlignment="1">
      <alignment horizontal="left" indent="1"/>
    </xf>
    <xf numFmtId="0" fontId="20" fillId="0" borderId="0" xfId="0" applyFont="1" applyAlignment="1">
      <alignment horizontal="center"/>
    </xf>
    <xf numFmtId="0" fontId="40" fillId="23" borderId="2" xfId="0" applyFont="1" applyFill="1" applyBorder="1" applyAlignment="1">
      <alignment vertical="center"/>
    </xf>
    <xf numFmtId="164" fontId="3" fillId="2" borderId="15" xfId="0" applyNumberFormat="1" applyFont="1" applyFill="1" applyBorder="1"/>
    <xf numFmtId="164" fontId="3" fillId="0" borderId="16" xfId="0" applyNumberFormat="1" applyFont="1" applyBorder="1"/>
    <xf numFmtId="164" fontId="3" fillId="0" borderId="0" xfId="0" applyNumberFormat="1" applyFont="1"/>
    <xf numFmtId="17" fontId="0" fillId="23" borderId="2" xfId="0" applyNumberFormat="1" applyFill="1" applyBorder="1" applyAlignment="1">
      <alignment horizontal="left" vertical="center"/>
    </xf>
    <xf numFmtId="0" fontId="0" fillId="23" borderId="2" xfId="0" applyFill="1" applyBorder="1" applyAlignment="1">
      <alignment vertical="center"/>
    </xf>
    <xf numFmtId="0" fontId="0" fillId="23" borderId="2" xfId="0" applyFill="1" applyBorder="1"/>
    <xf numFmtId="0" fontId="18" fillId="16" borderId="2" xfId="0" applyFont="1" applyFill="1" applyBorder="1" applyAlignment="1">
      <alignment horizontal="center" vertical="center" wrapText="1"/>
    </xf>
    <xf numFmtId="0" fontId="18" fillId="29" borderId="2" xfId="0" applyFont="1" applyFill="1" applyBorder="1" applyAlignment="1">
      <alignment horizontal="center" vertical="center" wrapText="1"/>
    </xf>
    <xf numFmtId="0" fontId="18" fillId="30" borderId="2" xfId="0" applyFont="1" applyFill="1" applyBorder="1" applyAlignment="1">
      <alignment horizontal="center" vertical="center" wrapText="1"/>
    </xf>
    <xf numFmtId="164" fontId="3" fillId="26" borderId="15" xfId="0" applyNumberFormat="1" applyFont="1" applyFill="1" applyBorder="1"/>
    <xf numFmtId="2" fontId="8" fillId="0" borderId="0" xfId="0" applyNumberFormat="1" applyFont="1"/>
    <xf numFmtId="2" fontId="6" fillId="20" borderId="46" xfId="0" applyNumberFormat="1" applyFont="1" applyFill="1" applyBorder="1" applyAlignment="1">
      <alignment horizontal="center"/>
    </xf>
    <xf numFmtId="2" fontId="8" fillId="20" borderId="34" xfId="0" applyNumberFormat="1" applyFont="1" applyFill="1" applyBorder="1" applyAlignment="1">
      <alignment horizontal="center"/>
    </xf>
    <xf numFmtId="2" fontId="8" fillId="14" borderId="1" xfId="0" applyNumberFormat="1" applyFont="1" applyFill="1" applyBorder="1" applyAlignment="1">
      <alignment horizontal="center"/>
    </xf>
    <xf numFmtId="2" fontId="8" fillId="20" borderId="1" xfId="0" applyNumberFormat="1" applyFont="1" applyFill="1" applyBorder="1" applyAlignment="1">
      <alignment horizontal="center"/>
    </xf>
    <xf numFmtId="166" fontId="0" fillId="0" borderId="0" xfId="0" applyNumberFormat="1"/>
    <xf numFmtId="0" fontId="6" fillId="31" borderId="23" xfId="0" applyFont="1" applyFill="1" applyBorder="1" applyAlignment="1">
      <alignment horizontal="center"/>
    </xf>
    <xf numFmtId="0" fontId="8" fillId="0" borderId="27" xfId="0" applyFont="1" applyBorder="1" applyAlignment="1">
      <alignment horizontal="center"/>
    </xf>
    <xf numFmtId="164" fontId="3" fillId="0" borderId="1" xfId="0" applyNumberFormat="1" applyFont="1" applyBorder="1"/>
    <xf numFmtId="164" fontId="3" fillId="0" borderId="10" xfId="0" applyNumberFormat="1" applyFont="1" applyBorder="1"/>
    <xf numFmtId="0" fontId="16" fillId="0" borderId="4" xfId="0" applyFont="1" applyBorder="1" applyAlignment="1">
      <alignment horizontal="center" textRotation="90"/>
    </xf>
    <xf numFmtId="0" fontId="17" fillId="0" borderId="4" xfId="0" applyFont="1" applyBorder="1" applyAlignment="1">
      <alignment horizontal="center" textRotation="90"/>
    </xf>
    <xf numFmtId="0" fontId="9" fillId="21" borderId="4" xfId="0" applyFont="1" applyFill="1" applyBorder="1" applyAlignment="1">
      <alignment horizontal="center" textRotation="90"/>
    </xf>
    <xf numFmtId="0" fontId="9" fillId="21" borderId="5" xfId="0" applyFont="1" applyFill="1" applyBorder="1" applyAlignment="1">
      <alignment horizontal="center" textRotation="90"/>
    </xf>
    <xf numFmtId="0" fontId="11" fillId="6" borderId="4" xfId="0" applyFont="1" applyFill="1" applyBorder="1" applyAlignment="1">
      <alignment horizontal="center" textRotation="90"/>
    </xf>
    <xf numFmtId="0" fontId="7" fillId="0" borderId="4" xfId="0" applyFont="1" applyBorder="1" applyAlignment="1">
      <alignment horizontal="center" textRotation="90"/>
    </xf>
    <xf numFmtId="0" fontId="8" fillId="0" borderId="0" xfId="0" applyFont="1" applyAlignment="1">
      <alignment textRotation="90"/>
    </xf>
    <xf numFmtId="171" fontId="6" fillId="7" borderId="19" xfId="0" applyNumberFormat="1" applyFont="1" applyFill="1" applyBorder="1" applyAlignment="1">
      <alignment horizontal="center"/>
    </xf>
    <xf numFmtId="0" fontId="9" fillId="0" borderId="4" xfId="0" applyFont="1" applyBorder="1" applyAlignment="1">
      <alignment horizontal="center" textRotation="90"/>
    </xf>
    <xf numFmtId="0" fontId="16" fillId="0" borderId="9" xfId="0" applyFont="1" applyBorder="1" applyAlignment="1">
      <alignment horizontal="center" textRotation="90"/>
    </xf>
    <xf numFmtId="171" fontId="8" fillId="6" borderId="12" xfId="0" applyNumberFormat="1" applyFont="1" applyFill="1" applyBorder="1"/>
    <xf numFmtId="171" fontId="8" fillId="6" borderId="24" xfId="0" applyNumberFormat="1" applyFont="1" applyFill="1" applyBorder="1"/>
    <xf numFmtId="171" fontId="8" fillId="6" borderId="23" xfId="0" applyNumberFormat="1" applyFont="1" applyFill="1" applyBorder="1"/>
    <xf numFmtId="171" fontId="8" fillId="7" borderId="63" xfId="0" applyNumberFormat="1" applyFont="1" applyFill="1" applyBorder="1"/>
    <xf numFmtId="171" fontId="8" fillId="7" borderId="20" xfId="0" applyNumberFormat="1" applyFont="1" applyFill="1" applyBorder="1"/>
    <xf numFmtId="171" fontId="8" fillId="7" borderId="21" xfId="0" applyNumberFormat="1" applyFont="1" applyFill="1" applyBorder="1"/>
    <xf numFmtId="0" fontId="6" fillId="6" borderId="69" xfId="0" applyFont="1" applyFill="1" applyBorder="1" applyAlignment="1">
      <alignment horizontal="center"/>
    </xf>
    <xf numFmtId="0" fontId="6" fillId="7" borderId="35" xfId="0" applyFont="1" applyFill="1" applyBorder="1" applyAlignment="1">
      <alignment horizontal="center"/>
    </xf>
    <xf numFmtId="0" fontId="25" fillId="16" borderId="0" xfId="0" applyFont="1" applyFill="1"/>
    <xf numFmtId="0" fontId="8" fillId="16" borderId="0" xfId="0" applyFont="1" applyFill="1"/>
    <xf numFmtId="0" fontId="25" fillId="16" borderId="0" xfId="0" applyFont="1" applyFill="1" applyAlignment="1">
      <alignment horizontal="left" vertical="center" wrapText="1"/>
    </xf>
    <xf numFmtId="0" fontId="3" fillId="16" borderId="0" xfId="1" applyFont="1" applyFill="1" applyAlignment="1">
      <alignment horizontal="left"/>
    </xf>
    <xf numFmtId="0" fontId="2" fillId="16" borderId="0" xfId="0" applyFont="1" applyFill="1"/>
    <xf numFmtId="0" fontId="24" fillId="30" borderId="0" xfId="0" applyFont="1" applyFill="1"/>
    <xf numFmtId="0" fontId="43" fillId="19" borderId="4" xfId="0" applyFont="1" applyFill="1" applyBorder="1" applyAlignment="1">
      <alignment horizontal="center" textRotation="90"/>
    </xf>
    <xf numFmtId="0" fontId="6" fillId="12" borderId="10" xfId="0" applyFont="1" applyFill="1" applyBorder="1" applyAlignment="1">
      <alignment horizontal="center"/>
    </xf>
    <xf numFmtId="0" fontId="8" fillId="12" borderId="10" xfId="0" applyFont="1" applyFill="1" applyBorder="1" applyAlignment="1">
      <alignment horizontal="center"/>
    </xf>
    <xf numFmtId="1" fontId="8" fillId="12" borderId="48" xfId="0" applyNumberFormat="1" applyFont="1" applyFill="1" applyBorder="1" applyAlignment="1">
      <alignment horizontal="center"/>
    </xf>
    <xf numFmtId="171" fontId="23" fillId="12" borderId="1" xfId="0" applyNumberFormat="1" applyFont="1" applyFill="1" applyBorder="1"/>
    <xf numFmtId="171" fontId="23" fillId="12" borderId="10" xfId="0" applyNumberFormat="1" applyFont="1" applyFill="1" applyBorder="1"/>
    <xf numFmtId="171" fontId="22" fillId="12" borderId="1" xfId="0" applyNumberFormat="1" applyFont="1" applyFill="1" applyBorder="1"/>
    <xf numFmtId="171" fontId="22" fillId="12" borderId="10" xfId="0" applyNumberFormat="1" applyFont="1" applyFill="1" applyBorder="1"/>
    <xf numFmtId="171" fontId="21" fillId="12" borderId="1" xfId="0" applyNumberFormat="1" applyFont="1" applyFill="1" applyBorder="1"/>
    <xf numFmtId="171" fontId="21" fillId="12" borderId="10" xfId="0" applyNumberFormat="1" applyFont="1" applyFill="1" applyBorder="1"/>
    <xf numFmtId="171" fontId="3" fillId="12" borderId="1" xfId="0" applyNumberFormat="1" applyFont="1" applyFill="1" applyBorder="1"/>
    <xf numFmtId="171" fontId="3" fillId="12" borderId="10" xfId="0" applyNumberFormat="1" applyFont="1" applyFill="1" applyBorder="1"/>
    <xf numFmtId="171" fontId="6" fillId="12" borderId="2" xfId="0" applyNumberFormat="1" applyFont="1" applyFill="1" applyBorder="1"/>
    <xf numFmtId="171" fontId="8" fillId="12" borderId="2" xfId="0" applyNumberFormat="1" applyFont="1" applyFill="1" applyBorder="1" applyAlignment="1">
      <alignment horizontal="center"/>
    </xf>
    <xf numFmtId="0" fontId="8" fillId="12" borderId="10" xfId="0" applyFont="1" applyFill="1" applyBorder="1"/>
    <xf numFmtId="164" fontId="8" fillId="12" borderId="26" xfId="0" applyNumberFormat="1" applyFont="1" applyFill="1" applyBorder="1"/>
    <xf numFmtId="164" fontId="8" fillId="12" borderId="10" xfId="0" applyNumberFormat="1" applyFont="1" applyFill="1" applyBorder="1"/>
    <xf numFmtId="164" fontId="8" fillId="12" borderId="32" xfId="0" applyNumberFormat="1" applyFont="1" applyFill="1" applyBorder="1"/>
    <xf numFmtId="2" fontId="8" fillId="12" borderId="10" xfId="0" applyNumberFormat="1" applyFont="1" applyFill="1" applyBorder="1" applyAlignment="1">
      <alignment horizontal="center"/>
    </xf>
    <xf numFmtId="0" fontId="3" fillId="12" borderId="32" xfId="0" applyFont="1" applyFill="1" applyBorder="1" applyAlignment="1">
      <alignment horizontal="center"/>
    </xf>
    <xf numFmtId="0" fontId="6" fillId="0" borderId="76" xfId="0" applyFont="1" applyBorder="1" applyAlignment="1">
      <alignment horizontal="center" vertical="center" wrapText="1"/>
    </xf>
    <xf numFmtId="0" fontId="8" fillId="32" borderId="2" xfId="0" applyFont="1" applyFill="1" applyBorder="1" applyAlignment="1">
      <alignment horizontal="center"/>
    </xf>
    <xf numFmtId="0" fontId="8" fillId="32" borderId="2" xfId="0" applyFont="1" applyFill="1" applyBorder="1"/>
    <xf numFmtId="17" fontId="8" fillId="32" borderId="2" xfId="0" applyNumberFormat="1" applyFont="1" applyFill="1" applyBorder="1" applyAlignment="1">
      <alignment horizontal="center"/>
    </xf>
    <xf numFmtId="0" fontId="14" fillId="32" borderId="2" xfId="2" applyFont="1" applyFill="1" applyBorder="1" applyAlignment="1" applyProtection="1"/>
    <xf numFmtId="0" fontId="3" fillId="32" borderId="2" xfId="0" applyFont="1" applyFill="1" applyBorder="1" applyAlignment="1">
      <alignment horizontal="center"/>
    </xf>
    <xf numFmtId="0" fontId="8" fillId="32" borderId="10" xfId="0" applyFont="1" applyFill="1" applyBorder="1" applyAlignment="1">
      <alignment horizontal="left"/>
    </xf>
    <xf numFmtId="0" fontId="8" fillId="32" borderId="1" xfId="0" applyFont="1" applyFill="1" applyBorder="1" applyAlignment="1">
      <alignment horizontal="center"/>
    </xf>
    <xf numFmtId="164" fontId="8" fillId="32" borderId="15" xfId="0" applyNumberFormat="1" applyFont="1" applyFill="1" applyBorder="1"/>
    <xf numFmtId="164" fontId="8" fillId="32" borderId="2" xfId="0" applyNumberFormat="1" applyFont="1" applyFill="1" applyBorder="1"/>
    <xf numFmtId="164" fontId="8" fillId="32" borderId="16" xfId="0" applyNumberFormat="1" applyFont="1" applyFill="1" applyBorder="1"/>
    <xf numFmtId="164" fontId="8" fillId="32" borderId="10" xfId="0" applyNumberFormat="1" applyFont="1" applyFill="1" applyBorder="1"/>
    <xf numFmtId="0" fontId="8" fillId="32" borderId="1" xfId="0" applyFont="1" applyFill="1" applyBorder="1"/>
    <xf numFmtId="2" fontId="8" fillId="32" borderId="1" xfId="0" applyNumberFormat="1" applyFont="1" applyFill="1" applyBorder="1" applyAlignment="1">
      <alignment horizontal="center"/>
    </xf>
    <xf numFmtId="0" fontId="8" fillId="32" borderId="16" xfId="0" applyFont="1" applyFill="1" applyBorder="1"/>
    <xf numFmtId="1" fontId="8" fillId="32" borderId="16" xfId="0" applyNumberFormat="1" applyFont="1" applyFill="1" applyBorder="1" applyAlignment="1">
      <alignment horizontal="center"/>
    </xf>
    <xf numFmtId="171" fontId="23" fillId="32" borderId="1" xfId="0" applyNumberFormat="1" applyFont="1" applyFill="1" applyBorder="1"/>
    <xf numFmtId="171" fontId="23" fillId="32" borderId="10" xfId="0" applyNumberFormat="1" applyFont="1" applyFill="1" applyBorder="1"/>
    <xf numFmtId="171" fontId="22" fillId="32" borderId="1" xfId="0" applyNumberFormat="1" applyFont="1" applyFill="1" applyBorder="1"/>
    <xf numFmtId="171" fontId="22" fillId="32" borderId="10" xfId="0" applyNumberFormat="1" applyFont="1" applyFill="1" applyBorder="1"/>
    <xf numFmtId="171" fontId="21" fillId="32" borderId="1" xfId="0" applyNumberFormat="1" applyFont="1" applyFill="1" applyBorder="1"/>
    <xf numFmtId="171" fontId="21" fillId="32" borderId="10" xfId="0" applyNumberFormat="1" applyFont="1" applyFill="1" applyBorder="1"/>
    <xf numFmtId="171" fontId="3" fillId="32" borderId="1" xfId="0" applyNumberFormat="1" applyFont="1" applyFill="1" applyBorder="1"/>
    <xf numFmtId="171" fontId="3" fillId="32" borderId="10" xfId="0" applyNumberFormat="1" applyFont="1" applyFill="1" applyBorder="1"/>
    <xf numFmtId="171" fontId="6" fillId="32" borderId="2" xfId="0" applyNumberFormat="1" applyFont="1" applyFill="1" applyBorder="1"/>
    <xf numFmtId="171" fontId="8" fillId="32" borderId="2" xfId="0" applyNumberFormat="1" applyFont="1" applyFill="1" applyBorder="1" applyAlignment="1">
      <alignment horizontal="center"/>
    </xf>
    <xf numFmtId="0" fontId="6" fillId="12" borderId="2" xfId="0" applyFont="1" applyFill="1" applyBorder="1" applyAlignment="1">
      <alignment horizontal="center"/>
    </xf>
    <xf numFmtId="0" fontId="6" fillId="12" borderId="2" xfId="0" applyFont="1" applyFill="1" applyBorder="1" applyAlignment="1">
      <alignment horizontal="right"/>
    </xf>
    <xf numFmtId="0" fontId="6" fillId="10" borderId="2" xfId="0" applyFont="1" applyFill="1" applyBorder="1" applyAlignment="1">
      <alignment horizontal="right"/>
    </xf>
    <xf numFmtId="0" fontId="6" fillId="10" borderId="2" xfId="0" applyFont="1" applyFill="1" applyBorder="1" applyAlignment="1">
      <alignment horizontal="center"/>
    </xf>
    <xf numFmtId="0" fontId="6" fillId="9" borderId="20" xfId="0" applyFont="1" applyFill="1" applyBorder="1" applyAlignment="1">
      <alignment horizontal="right"/>
    </xf>
    <xf numFmtId="0" fontId="6" fillId="9" borderId="20" xfId="0" applyFont="1" applyFill="1" applyBorder="1" applyAlignment="1">
      <alignment horizontal="center"/>
    </xf>
    <xf numFmtId="0" fontId="6" fillId="9" borderId="2" xfId="0" applyFont="1" applyFill="1" applyBorder="1" applyAlignment="1">
      <alignment horizontal="right"/>
    </xf>
    <xf numFmtId="0" fontId="6" fillId="9" borderId="2" xfId="0" applyFont="1" applyFill="1" applyBorder="1" applyAlignment="1">
      <alignment horizontal="center"/>
    </xf>
    <xf numFmtId="1" fontId="8" fillId="12" borderId="2" xfId="0" applyNumberFormat="1" applyFont="1" applyFill="1" applyBorder="1" applyAlignment="1">
      <alignment horizontal="center"/>
    </xf>
    <xf numFmtId="1" fontId="3" fillId="12" borderId="16" xfId="0" applyNumberFormat="1" applyFont="1" applyFill="1" applyBorder="1" applyAlignment="1">
      <alignment horizontal="center"/>
    </xf>
    <xf numFmtId="0" fontId="8" fillId="12" borderId="10" xfId="0" applyFont="1" applyFill="1" applyBorder="1" applyAlignment="1">
      <alignment horizontal="right"/>
    </xf>
    <xf numFmtId="0" fontId="11" fillId="0" borderId="4" xfId="0" applyFont="1" applyBorder="1" applyAlignment="1">
      <alignment horizontal="center" textRotation="90"/>
    </xf>
    <xf numFmtId="0" fontId="46" fillId="0" borderId="0" xfId="5" applyFont="1" applyAlignment="1">
      <alignment horizontal="left" vertical="top"/>
    </xf>
    <xf numFmtId="0" fontId="47" fillId="0" borderId="0" xfId="5" applyFont="1" applyAlignment="1">
      <alignment horizontal="left" vertical="top"/>
    </xf>
    <xf numFmtId="0" fontId="48" fillId="0" borderId="0" xfId="5" applyFont="1" applyAlignment="1">
      <alignment vertical="top"/>
    </xf>
    <xf numFmtId="0" fontId="41" fillId="0" borderId="0" xfId="5" applyFont="1" applyAlignment="1">
      <alignment horizontal="left" vertical="top"/>
    </xf>
    <xf numFmtId="0" fontId="41" fillId="0" borderId="0" xfId="5" applyFont="1" applyAlignment="1">
      <alignment horizontal="left" vertical="center"/>
    </xf>
    <xf numFmtId="0" fontId="49" fillId="0" borderId="0" xfId="5" applyFont="1" applyAlignment="1">
      <alignment vertical="top"/>
    </xf>
    <xf numFmtId="0" fontId="49" fillId="0" borderId="0" xfId="5" applyFont="1" applyAlignment="1">
      <alignment horizontal="left" vertical="top"/>
    </xf>
    <xf numFmtId="0" fontId="49" fillId="0" borderId="0" xfId="5" applyFont="1" applyAlignment="1">
      <alignment horizontal="left" vertical="center"/>
    </xf>
    <xf numFmtId="0" fontId="49" fillId="0" borderId="0" xfId="5" applyFont="1" applyAlignment="1">
      <alignment vertical="center"/>
    </xf>
    <xf numFmtId="1" fontId="50" fillId="0" borderId="0" xfId="5" applyNumberFormat="1" applyFont="1" applyAlignment="1">
      <alignment vertical="top"/>
    </xf>
    <xf numFmtId="0" fontId="50" fillId="0" borderId="0" xfId="5" applyFont="1" applyAlignment="1">
      <alignment horizontal="left" vertical="top"/>
    </xf>
    <xf numFmtId="1" fontId="51" fillId="0" borderId="0" xfId="5" applyNumberFormat="1" applyFont="1" applyAlignment="1">
      <alignment vertical="top"/>
    </xf>
    <xf numFmtId="0" fontId="42" fillId="0" borderId="0" xfId="5" applyFont="1" applyAlignment="1">
      <alignment vertical="top"/>
    </xf>
    <xf numFmtId="0" fontId="42" fillId="0" borderId="0" xfId="5" applyFont="1" applyAlignment="1">
      <alignment horizontal="left" vertical="top"/>
    </xf>
    <xf numFmtId="0" fontId="50" fillId="0" borderId="0" xfId="5" applyFont="1" applyAlignment="1">
      <alignment vertical="top"/>
    </xf>
    <xf numFmtId="0" fontId="50" fillId="0" borderId="0" xfId="5" applyFont="1" applyAlignment="1">
      <alignment horizontal="left" vertical="center"/>
    </xf>
    <xf numFmtId="0" fontId="51" fillId="0" borderId="0" xfId="5" applyFont="1" applyAlignment="1">
      <alignment vertical="top"/>
    </xf>
    <xf numFmtId="0" fontId="6" fillId="0" borderId="21" xfId="0" applyFont="1" applyBorder="1" applyAlignment="1">
      <alignment horizontal="center"/>
    </xf>
    <xf numFmtId="0" fontId="8" fillId="0" borderId="1" xfId="0" applyFont="1" applyBorder="1" applyAlignment="1">
      <alignment horizontal="center"/>
    </xf>
    <xf numFmtId="0" fontId="8" fillId="32" borderId="42" xfId="0" applyFont="1" applyFill="1" applyBorder="1"/>
    <xf numFmtId="0" fontId="8" fillId="0" borderId="34" xfId="0" applyFont="1" applyBorder="1" applyAlignment="1">
      <alignment horizontal="center"/>
    </xf>
    <xf numFmtId="164" fontId="8" fillId="32" borderId="1" xfId="0" applyNumberFormat="1" applyFont="1" applyFill="1" applyBorder="1"/>
    <xf numFmtId="0" fontId="8" fillId="14" borderId="1" xfId="0" applyFont="1" applyFill="1" applyBorder="1"/>
    <xf numFmtId="0" fontId="8" fillId="0" borderId="0" xfId="0" applyFont="1" applyAlignment="1">
      <alignment horizontal="center" wrapText="1"/>
    </xf>
    <xf numFmtId="0" fontId="8" fillId="6" borderId="0" xfId="0" applyFont="1" applyFill="1" applyAlignment="1">
      <alignment horizontal="left"/>
    </xf>
    <xf numFmtId="0" fontId="8" fillId="6" borderId="31" xfId="0" applyFont="1" applyFill="1" applyBorder="1" applyAlignment="1">
      <alignment horizontal="left"/>
    </xf>
    <xf numFmtId="0" fontId="25" fillId="30" borderId="0" xfId="0" applyFont="1" applyFill="1" applyAlignment="1">
      <alignment horizontal="center" vertical="center"/>
    </xf>
    <xf numFmtId="0" fontId="4" fillId="0" borderId="0" xfId="0" applyFont="1"/>
    <xf numFmtId="0" fontId="26" fillId="0" borderId="25" xfId="0" applyFont="1" applyBorder="1" applyAlignment="1">
      <alignment horizontal="center"/>
    </xf>
    <xf numFmtId="0" fontId="26" fillId="0" borderId="14" xfId="0" applyFont="1" applyBorder="1" applyAlignment="1">
      <alignment horizontal="center"/>
    </xf>
    <xf numFmtId="17" fontId="8" fillId="14" borderId="49" xfId="0" applyNumberFormat="1" applyFont="1" applyFill="1" applyBorder="1" applyAlignment="1">
      <alignment horizontal="center"/>
    </xf>
    <xf numFmtId="0" fontId="3" fillId="14" borderId="2" xfId="0" applyFont="1" applyFill="1" applyBorder="1" applyAlignment="1">
      <alignment horizontal="center" vertical="center"/>
    </xf>
    <xf numFmtId="0" fontId="8" fillId="14" borderId="2" xfId="0" applyFont="1" applyFill="1" applyBorder="1" applyAlignment="1">
      <alignment horizontal="center" vertical="center"/>
    </xf>
    <xf numFmtId="0" fontId="14" fillId="14" borderId="2" xfId="2" applyFont="1" applyFill="1" applyBorder="1" applyAlignment="1" applyProtection="1">
      <alignment horizontal="left" vertical="center"/>
    </xf>
    <xf numFmtId="0" fontId="2" fillId="14" borderId="2" xfId="0" applyFont="1" applyFill="1" applyBorder="1" applyAlignment="1">
      <alignment horizontal="center"/>
    </xf>
    <xf numFmtId="0" fontId="8" fillId="14" borderId="10" xfId="0" applyFont="1" applyFill="1" applyBorder="1"/>
    <xf numFmtId="164" fontId="3" fillId="14" borderId="16" xfId="0" applyNumberFormat="1" applyFont="1" applyFill="1" applyBorder="1"/>
    <xf numFmtId="164" fontId="3" fillId="14" borderId="15" xfId="0" applyNumberFormat="1" applyFont="1" applyFill="1" applyBorder="1"/>
    <xf numFmtId="164" fontId="3" fillId="14" borderId="1" xfId="0" applyNumberFormat="1" applyFont="1" applyFill="1" applyBorder="1"/>
    <xf numFmtId="164" fontId="3" fillId="14" borderId="2" xfId="0" applyNumberFormat="1" applyFont="1" applyFill="1" applyBorder="1"/>
    <xf numFmtId="164" fontId="3" fillId="14" borderId="10" xfId="0" applyNumberFormat="1" applyFont="1" applyFill="1" applyBorder="1"/>
    <xf numFmtId="171" fontId="6" fillId="32" borderId="2" xfId="0" applyNumberFormat="1" applyFont="1" applyFill="1" applyBorder="1" applyAlignment="1">
      <alignment horizontal="center"/>
    </xf>
    <xf numFmtId="171" fontId="6" fillId="0" borderId="47" xfId="0" applyNumberFormat="1" applyFont="1" applyBorder="1" applyAlignment="1">
      <alignment horizontal="center"/>
    </xf>
    <xf numFmtId="171" fontId="6" fillId="12" borderId="2" xfId="0" applyNumberFormat="1" applyFont="1" applyFill="1" applyBorder="1" applyAlignment="1">
      <alignment horizontal="center"/>
    </xf>
    <xf numFmtId="171" fontId="6" fillId="14" borderId="2" xfId="0" applyNumberFormat="1" applyFont="1" applyFill="1" applyBorder="1" applyAlignment="1">
      <alignment horizontal="center"/>
    </xf>
    <xf numFmtId="0" fontId="8" fillId="12" borderId="16" xfId="0" applyFont="1" applyFill="1" applyBorder="1" applyAlignment="1">
      <alignment horizontal="center"/>
    </xf>
    <xf numFmtId="0" fontId="52" fillId="14" borderId="1" xfId="0" applyFont="1" applyFill="1" applyBorder="1" applyAlignment="1">
      <alignment horizontal="center"/>
    </xf>
    <xf numFmtId="2" fontId="8" fillId="14" borderId="16" xfId="0" applyNumberFormat="1" applyFont="1" applyFill="1" applyBorder="1" applyAlignment="1">
      <alignment horizontal="center"/>
    </xf>
    <xf numFmtId="0" fontId="8" fillId="14" borderId="16" xfId="0" applyFont="1" applyFill="1" applyBorder="1" applyAlignment="1">
      <alignment horizontal="center"/>
    </xf>
    <xf numFmtId="17" fontId="3" fillId="0" borderId="49" xfId="0" applyNumberFormat="1" applyFont="1" applyBorder="1" applyAlignment="1">
      <alignment horizontal="center"/>
    </xf>
    <xf numFmtId="0" fontId="3" fillId="0" borderId="10" xfId="0" applyFont="1" applyBorder="1"/>
    <xf numFmtId="0" fontId="3" fillId="0" borderId="1" xfId="0" applyFont="1" applyBorder="1" applyAlignment="1">
      <alignment horizontal="center"/>
    </xf>
    <xf numFmtId="0" fontId="26" fillId="0" borderId="12" xfId="0" applyFont="1" applyBorder="1" applyAlignment="1">
      <alignment horizontal="center"/>
    </xf>
    <xf numFmtId="0" fontId="26" fillId="0" borderId="13" xfId="0" applyFont="1" applyBorder="1" applyAlignment="1">
      <alignment horizontal="center"/>
    </xf>
    <xf numFmtId="171" fontId="8" fillId="6" borderId="56" xfId="0" applyNumberFormat="1" applyFont="1" applyFill="1" applyBorder="1"/>
    <xf numFmtId="171" fontId="8" fillId="6" borderId="49" xfId="0" applyNumberFormat="1" applyFont="1" applyFill="1" applyBorder="1"/>
    <xf numFmtId="171" fontId="23" fillId="14" borderId="26" xfId="0" applyNumberFormat="1" applyFont="1" applyFill="1" applyBorder="1"/>
    <xf numFmtId="0" fontId="8" fillId="0" borderId="44" xfId="0" applyFont="1" applyBorder="1" applyAlignment="1">
      <alignment horizontal="center"/>
    </xf>
    <xf numFmtId="0" fontId="8" fillId="0" borderId="29" xfId="0" applyFont="1" applyBorder="1"/>
    <xf numFmtId="0" fontId="8" fillId="0" borderId="31" xfId="0" applyFont="1" applyBorder="1" applyAlignment="1">
      <alignment horizontal="center"/>
    </xf>
    <xf numFmtId="0" fontId="8" fillId="0" borderId="31" xfId="0" applyFont="1" applyBorder="1"/>
    <xf numFmtId="0" fontId="2" fillId="0" borderId="0" xfId="0" applyFont="1"/>
    <xf numFmtId="0" fontId="2" fillId="0" borderId="0" xfId="0" applyFont="1" applyAlignment="1">
      <alignment horizontal="right"/>
    </xf>
    <xf numFmtId="16" fontId="6" fillId="12" borderId="44" xfId="0" applyNumberFormat="1" applyFont="1" applyFill="1" applyBorder="1" applyAlignment="1">
      <alignment horizontal="center"/>
    </xf>
    <xf numFmtId="16" fontId="6" fillId="12" borderId="29" xfId="0" applyNumberFormat="1" applyFont="1" applyFill="1" applyBorder="1" applyAlignment="1">
      <alignment horizontal="center"/>
    </xf>
    <xf numFmtId="16" fontId="6" fillId="10" borderId="44" xfId="0" applyNumberFormat="1" applyFont="1" applyFill="1" applyBorder="1" applyAlignment="1">
      <alignment horizontal="center"/>
    </xf>
    <xf numFmtId="16" fontId="6" fillId="10" borderId="29" xfId="0" applyNumberFormat="1" applyFont="1" applyFill="1" applyBorder="1" applyAlignment="1">
      <alignment horizontal="center"/>
    </xf>
    <xf numFmtId="16" fontId="6" fillId="9" borderId="44" xfId="0" applyNumberFormat="1" applyFont="1" applyFill="1" applyBorder="1" applyAlignment="1">
      <alignment horizontal="center"/>
    </xf>
    <xf numFmtId="16" fontId="6" fillId="9" borderId="29" xfId="0" applyNumberFormat="1" applyFont="1" applyFill="1" applyBorder="1" applyAlignment="1">
      <alignment horizontal="center"/>
    </xf>
    <xf numFmtId="0" fontId="9" fillId="0" borderId="0" xfId="0" applyFont="1" applyAlignment="1">
      <alignment horizontal="center"/>
    </xf>
    <xf numFmtId="164" fontId="3" fillId="2" borderId="16" xfId="0" applyNumberFormat="1" applyFont="1" applyFill="1" applyBorder="1"/>
    <xf numFmtId="0" fontId="6" fillId="0" borderId="0" xfId="0" applyFont="1" applyAlignment="1">
      <alignment horizontal="left"/>
    </xf>
    <xf numFmtId="165" fontId="35" fillId="0" borderId="42" xfId="0" applyNumberFormat="1" applyFont="1" applyBorder="1" applyAlignment="1">
      <alignment horizontal="center"/>
    </xf>
    <xf numFmtId="165" fontId="35" fillId="0" borderId="44" xfId="0" applyNumberFormat="1" applyFont="1" applyBorder="1" applyAlignment="1">
      <alignment horizontal="center"/>
    </xf>
    <xf numFmtId="166" fontId="0" fillId="13" borderId="41" xfId="0" applyNumberFormat="1" applyFill="1" applyBorder="1" applyAlignment="1">
      <alignment horizontal="center"/>
    </xf>
    <xf numFmtId="166" fontId="0" fillId="13" borderId="42" xfId="0" applyNumberFormat="1" applyFill="1" applyBorder="1" applyAlignment="1">
      <alignment horizontal="center"/>
    </xf>
    <xf numFmtId="166" fontId="0" fillId="13" borderId="43" xfId="0" applyNumberFormat="1" applyFill="1" applyBorder="1" applyAlignment="1">
      <alignment horizontal="center"/>
    </xf>
    <xf numFmtId="165" fontId="35" fillId="0" borderId="71" xfId="0" applyNumberFormat="1" applyFont="1" applyBorder="1" applyAlignment="1">
      <alignment horizontal="center"/>
    </xf>
    <xf numFmtId="165" fontId="0" fillId="13" borderId="41" xfId="0" applyNumberFormat="1" applyFill="1" applyBorder="1" applyAlignment="1">
      <alignment horizontal="center"/>
    </xf>
    <xf numFmtId="165" fontId="0" fillId="13" borderId="43" xfId="0" applyNumberFormat="1" applyFill="1" applyBorder="1" applyAlignment="1">
      <alignment horizontal="center"/>
    </xf>
    <xf numFmtId="0" fontId="36" fillId="0" borderId="15" xfId="0" applyFont="1" applyBorder="1" applyAlignment="1">
      <alignment horizontal="left"/>
    </xf>
    <xf numFmtId="0" fontId="36" fillId="0" borderId="41" xfId="0" applyFont="1" applyBorder="1" applyAlignment="1">
      <alignment horizontal="left"/>
    </xf>
    <xf numFmtId="0" fontId="36" fillId="0" borderId="19" xfId="0" applyFont="1" applyBorder="1" applyAlignment="1">
      <alignment horizontal="left"/>
    </xf>
    <xf numFmtId="164" fontId="6" fillId="12" borderId="10" xfId="0" applyNumberFormat="1" applyFont="1" applyFill="1" applyBorder="1"/>
    <xf numFmtId="0" fontId="36" fillId="0" borderId="0" xfId="0" applyFont="1" applyAlignment="1">
      <alignment horizontal="left" vertical="center"/>
    </xf>
    <xf numFmtId="0" fontId="26" fillId="0" borderId="0" xfId="0" applyFont="1"/>
    <xf numFmtId="0" fontId="0" fillId="22" borderId="77" xfId="0" applyFill="1" applyBorder="1" applyProtection="1">
      <protection locked="0"/>
    </xf>
    <xf numFmtId="0" fontId="0" fillId="22" borderId="78" xfId="0" applyFill="1" applyBorder="1" applyProtection="1">
      <protection locked="0"/>
    </xf>
    <xf numFmtId="0" fontId="0" fillId="22" borderId="79" xfId="0" applyFill="1" applyBorder="1" applyAlignment="1" applyProtection="1">
      <alignment horizontal="center"/>
      <protection locked="0"/>
    </xf>
    <xf numFmtId="0" fontId="0" fillId="22" borderId="80" xfId="0" applyFill="1" applyBorder="1" applyProtection="1">
      <protection locked="0"/>
    </xf>
    <xf numFmtId="0" fontId="0" fillId="22" borderId="81" xfId="0" applyFill="1" applyBorder="1" applyProtection="1">
      <protection locked="0"/>
    </xf>
    <xf numFmtId="0" fontId="0" fillId="22" borderId="82" xfId="0" applyFill="1" applyBorder="1" applyAlignment="1" applyProtection="1">
      <alignment horizontal="center"/>
      <protection locked="0"/>
    </xf>
    <xf numFmtId="0" fontId="0" fillId="22" borderId="83" xfId="0" applyFill="1" applyBorder="1" applyProtection="1">
      <protection locked="0"/>
    </xf>
    <xf numFmtId="0" fontId="0" fillId="22" borderId="84" xfId="0" applyFill="1" applyBorder="1" applyProtection="1">
      <protection locked="0"/>
    </xf>
    <xf numFmtId="0" fontId="0" fillId="22" borderId="85" xfId="0" applyFill="1" applyBorder="1" applyAlignment="1" applyProtection="1">
      <alignment horizontal="center"/>
      <protection locked="0"/>
    </xf>
    <xf numFmtId="0" fontId="18" fillId="16" borderId="42"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2" fontId="34" fillId="0" borderId="0" xfId="7" applyNumberFormat="1" applyFont="1" applyFill="1" applyBorder="1" applyAlignment="1">
      <alignment vertical="center"/>
    </xf>
    <xf numFmtId="171" fontId="53" fillId="6" borderId="22" xfId="0" applyNumberFormat="1" applyFont="1" applyFill="1" applyBorder="1" applyAlignment="1">
      <alignment horizontal="center"/>
    </xf>
    <xf numFmtId="171" fontId="53" fillId="6" borderId="38" xfId="0" applyNumberFormat="1" applyFont="1" applyFill="1" applyBorder="1" applyAlignment="1">
      <alignment horizontal="center"/>
    </xf>
    <xf numFmtId="171" fontId="53" fillId="6" borderId="15" xfId="0" applyNumberFormat="1" applyFont="1" applyFill="1" applyBorder="1" applyAlignment="1">
      <alignment horizontal="center"/>
    </xf>
    <xf numFmtId="0" fontId="6" fillId="12" borderId="10" xfId="0" applyFont="1" applyFill="1" applyBorder="1" applyAlignment="1">
      <alignment horizontal="right"/>
    </xf>
    <xf numFmtId="1" fontId="6" fillId="12" borderId="2" xfId="0" applyNumberFormat="1" applyFont="1" applyFill="1" applyBorder="1" applyAlignment="1">
      <alignment horizontal="center"/>
    </xf>
    <xf numFmtId="1" fontId="9" fillId="12" borderId="16" xfId="0" applyNumberFormat="1" applyFont="1" applyFill="1" applyBorder="1" applyAlignment="1">
      <alignment horizontal="center"/>
    </xf>
    <xf numFmtId="0" fontId="6" fillId="12" borderId="26" xfId="0" applyFont="1" applyFill="1" applyBorder="1"/>
    <xf numFmtId="0" fontId="8" fillId="12" borderId="26" xfId="0" applyFont="1" applyFill="1" applyBorder="1"/>
    <xf numFmtId="1" fontId="8" fillId="12" borderId="10" xfId="0" applyNumberFormat="1" applyFont="1" applyFill="1" applyBorder="1" applyAlignment="1">
      <alignment horizontal="center"/>
    </xf>
    <xf numFmtId="1" fontId="3" fillId="12" borderId="32" xfId="0" applyNumberFormat="1" applyFont="1" applyFill="1" applyBorder="1" applyAlignment="1">
      <alignment horizontal="center"/>
    </xf>
    <xf numFmtId="17" fontId="0" fillId="0" borderId="0" xfId="0" applyNumberFormat="1"/>
    <xf numFmtId="0" fontId="0" fillId="0" borderId="0" xfId="0" applyAlignment="1">
      <alignment horizontal="center"/>
    </xf>
    <xf numFmtId="0" fontId="0" fillId="0" borderId="0" xfId="0" applyAlignment="1">
      <alignment wrapText="1"/>
    </xf>
    <xf numFmtId="0" fontId="53" fillId="0" borderId="0" xfId="0" applyFont="1"/>
    <xf numFmtId="17" fontId="28" fillId="0" borderId="0" xfId="0" applyNumberFormat="1" applyFont="1"/>
    <xf numFmtId="0" fontId="20" fillId="17" borderId="38" xfId="0" applyFont="1" applyFill="1" applyBorder="1" applyProtection="1">
      <protection locked="0"/>
    </xf>
    <xf numFmtId="0" fontId="0" fillId="17" borderId="7" xfId="0" applyFill="1" applyBorder="1" applyProtection="1">
      <protection locked="0"/>
    </xf>
    <xf numFmtId="0" fontId="0" fillId="17" borderId="7" xfId="0" applyFill="1" applyBorder="1" applyAlignment="1" applyProtection="1">
      <alignment horizontal="center"/>
      <protection locked="0"/>
    </xf>
    <xf numFmtId="0" fontId="0" fillId="17" borderId="46" xfId="0" applyFill="1" applyBorder="1" applyAlignment="1" applyProtection="1">
      <alignment horizontal="center"/>
      <protection locked="0"/>
    </xf>
    <xf numFmtId="0" fontId="20" fillId="17" borderId="22" xfId="0" applyFont="1" applyFill="1" applyBorder="1" applyAlignment="1" applyProtection="1">
      <alignment horizontal="center"/>
      <protection locked="0"/>
    </xf>
    <xf numFmtId="0" fontId="34" fillId="17" borderId="22" xfId="0" applyFont="1" applyFill="1" applyBorder="1" applyAlignment="1" applyProtection="1">
      <alignment horizontal="center"/>
      <protection locked="0"/>
    </xf>
    <xf numFmtId="0" fontId="34" fillId="17" borderId="24" xfId="0" applyFont="1" applyFill="1" applyBorder="1" applyAlignment="1" applyProtection="1">
      <alignment horizontal="center"/>
      <protection locked="0"/>
    </xf>
    <xf numFmtId="0" fontId="34" fillId="17" borderId="23" xfId="0" applyFont="1" applyFill="1" applyBorder="1" applyAlignment="1" applyProtection="1">
      <alignment horizontal="center"/>
      <protection locked="0"/>
    </xf>
    <xf numFmtId="0" fontId="0" fillId="17" borderId="69" xfId="0" applyFill="1" applyBorder="1" applyAlignment="1" applyProtection="1">
      <alignment horizontal="center"/>
      <protection locked="0"/>
    </xf>
    <xf numFmtId="0" fontId="20" fillId="17" borderId="12" xfId="0" applyFont="1" applyFill="1" applyBorder="1" applyAlignment="1" applyProtection="1">
      <alignment horizontal="center"/>
      <protection locked="0"/>
    </xf>
    <xf numFmtId="0" fontId="0" fillId="17" borderId="23" xfId="0" applyFill="1" applyBorder="1" applyAlignment="1" applyProtection="1">
      <alignment horizontal="center"/>
      <protection locked="0"/>
    </xf>
    <xf numFmtId="0" fontId="0" fillId="17" borderId="24" xfId="0" applyFill="1" applyBorder="1" applyAlignment="1" applyProtection="1">
      <alignment horizontal="center"/>
      <protection locked="0"/>
    </xf>
    <xf numFmtId="0" fontId="0" fillId="17" borderId="23" xfId="0" applyFill="1" applyBorder="1" applyProtection="1">
      <protection locked="0"/>
    </xf>
    <xf numFmtId="0" fontId="0" fillId="0" borderId="15" xfId="0" applyBorder="1" applyProtection="1">
      <protection locked="0"/>
    </xf>
    <xf numFmtId="0" fontId="0" fillId="0" borderId="2" xfId="0" applyBorder="1" applyProtection="1">
      <protection locked="0"/>
    </xf>
    <xf numFmtId="0" fontId="0" fillId="0" borderId="2"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5" xfId="0" applyBorder="1" applyAlignment="1" applyProtection="1">
      <alignment horizontal="center"/>
      <protection locked="0"/>
    </xf>
    <xf numFmtId="0" fontId="34" fillId="0" borderId="15" xfId="0" applyFont="1" applyBorder="1" applyAlignment="1" applyProtection="1">
      <alignment horizontal="center"/>
      <protection locked="0"/>
    </xf>
    <xf numFmtId="0" fontId="34" fillId="0" borderId="2" xfId="0" applyFont="1" applyBorder="1" applyAlignment="1" applyProtection="1">
      <alignment horizontal="center"/>
      <protection locked="0"/>
    </xf>
    <xf numFmtId="0" fontId="34" fillId="0" borderId="16" xfId="0" applyFont="1" applyBorder="1" applyAlignment="1" applyProtection="1">
      <alignment horizontal="center"/>
      <protection locked="0"/>
    </xf>
    <xf numFmtId="0" fontId="0" fillId="0" borderId="48" xfId="0" applyBorder="1" applyAlignment="1" applyProtection="1">
      <alignment horizontal="center"/>
      <protection locked="0"/>
    </xf>
    <xf numFmtId="9" fontId="0" fillId="0" borderId="49" xfId="10" applyFont="1" applyFill="1" applyBorder="1" applyAlignment="1" applyProtection="1">
      <alignment horizontal="center"/>
      <protection locked="0"/>
    </xf>
    <xf numFmtId="0" fontId="0" fillId="0" borderId="16" xfId="10" applyNumberFormat="1" applyFont="1" applyFill="1" applyBorder="1" applyAlignment="1" applyProtection="1">
      <alignment horizontal="center"/>
      <protection locked="0"/>
    </xf>
    <xf numFmtId="0" fontId="0" fillId="0" borderId="2" xfId="10" applyNumberFormat="1" applyFont="1" applyFill="1" applyBorder="1" applyAlignment="1" applyProtection="1">
      <alignment horizontal="center"/>
      <protection locked="0"/>
    </xf>
    <xf numFmtId="0" fontId="0" fillId="0" borderId="16" xfId="10" applyNumberFormat="1" applyFont="1" applyFill="1" applyBorder="1" applyAlignment="1" applyProtection="1">
      <alignment horizontal="left"/>
      <protection locked="0"/>
    </xf>
    <xf numFmtId="0" fontId="0" fillId="0" borderId="49" xfId="10" applyNumberFormat="1" applyFont="1" applyFill="1" applyBorder="1" applyAlignment="1" applyProtection="1">
      <alignment horizontal="center"/>
      <protection locked="0"/>
    </xf>
    <xf numFmtId="0" fontId="0" fillId="0" borderId="19" xfId="0" applyBorder="1" applyProtection="1">
      <protection locked="0"/>
    </xf>
    <xf numFmtId="0" fontId="0" fillId="0" borderId="20" xfId="0" applyBorder="1" applyProtection="1">
      <protection locked="0"/>
    </xf>
    <xf numFmtId="0" fontId="0" fillId="0" borderId="20" xfId="0" applyBorder="1" applyAlignment="1" applyProtection="1">
      <alignment horizontal="center"/>
      <protection locked="0"/>
    </xf>
    <xf numFmtId="0" fontId="0" fillId="0" borderId="34" xfId="0" applyBorder="1" applyAlignment="1" applyProtection="1">
      <alignment horizontal="center"/>
      <protection locked="0"/>
    </xf>
    <xf numFmtId="0" fontId="0" fillId="0" borderId="19" xfId="0" applyBorder="1" applyAlignment="1" applyProtection="1">
      <alignment horizontal="center"/>
      <protection locked="0"/>
    </xf>
    <xf numFmtId="0" fontId="34" fillId="0" borderId="19" xfId="0" applyFont="1" applyBorder="1" applyAlignment="1" applyProtection="1">
      <alignment horizontal="center"/>
      <protection locked="0"/>
    </xf>
    <xf numFmtId="0" fontId="34" fillId="0" borderId="20" xfId="0" applyFont="1" applyBorder="1" applyAlignment="1" applyProtection="1">
      <alignment horizontal="center"/>
      <protection locked="0"/>
    </xf>
    <xf numFmtId="0" fontId="34" fillId="0" borderId="21" xfId="0" applyFont="1" applyBorder="1" applyAlignment="1" applyProtection="1">
      <alignment horizontal="center"/>
      <protection locked="0"/>
    </xf>
    <xf numFmtId="0" fontId="0" fillId="0" borderId="35" xfId="0" applyBorder="1" applyAlignment="1" applyProtection="1">
      <alignment horizontal="center"/>
      <protection locked="0"/>
    </xf>
    <xf numFmtId="0" fontId="0" fillId="0" borderId="63"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center"/>
      <protection locked="0"/>
    </xf>
    <xf numFmtId="0" fontId="0" fillId="0" borderId="20" xfId="10" applyNumberFormat="1" applyFont="1" applyFill="1" applyBorder="1" applyAlignment="1" applyProtection="1">
      <alignment horizontal="center"/>
      <protection locked="0"/>
    </xf>
    <xf numFmtId="0" fontId="0" fillId="0" borderId="21" xfId="10" applyNumberFormat="1" applyFont="1" applyFill="1" applyBorder="1" applyAlignment="1" applyProtection="1">
      <alignment horizontal="left"/>
      <protection locked="0"/>
    </xf>
    <xf numFmtId="0" fontId="20" fillId="17" borderId="12"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center"/>
      <protection locked="0"/>
    </xf>
    <xf numFmtId="0" fontId="0" fillId="17" borderId="24" xfId="10" applyNumberFormat="1" applyFont="1" applyFill="1" applyBorder="1" applyAlignment="1" applyProtection="1">
      <alignment horizontal="center"/>
      <protection locked="0"/>
    </xf>
    <xf numFmtId="0" fontId="0" fillId="17" borderId="23" xfId="10" applyNumberFormat="1" applyFont="1" applyFill="1" applyBorder="1" applyAlignment="1" applyProtection="1">
      <alignment horizontal="left"/>
      <protection locked="0"/>
    </xf>
    <xf numFmtId="0" fontId="34" fillId="0" borderId="16" xfId="10" applyNumberFormat="1" applyFont="1" applyFill="1" applyBorder="1" applyAlignment="1" applyProtection="1">
      <alignment horizontal="left"/>
      <protection locked="0"/>
    </xf>
    <xf numFmtId="0" fontId="35" fillId="0" borderId="19" xfId="0" applyFont="1" applyBorder="1" applyProtection="1">
      <protection locked="0"/>
    </xf>
    <xf numFmtId="0" fontId="35" fillId="0" borderId="20" xfId="0" applyFont="1" applyBorder="1" applyProtection="1">
      <protection locked="0"/>
    </xf>
    <xf numFmtId="0" fontId="35" fillId="0" borderId="20" xfId="0" applyFont="1" applyBorder="1" applyAlignment="1" applyProtection="1">
      <alignment horizontal="center"/>
      <protection locked="0"/>
    </xf>
    <xf numFmtId="0" fontId="35" fillId="0" borderId="34" xfId="0" applyFont="1" applyBorder="1" applyAlignment="1" applyProtection="1">
      <alignment horizontal="center"/>
      <protection locked="0"/>
    </xf>
    <xf numFmtId="0" fontId="35" fillId="0" borderId="19" xfId="0" applyFont="1" applyBorder="1" applyAlignment="1" applyProtection="1">
      <alignment horizontal="center"/>
      <protection locked="0"/>
    </xf>
    <xf numFmtId="0" fontId="35" fillId="0" borderId="21" xfId="0" applyFont="1" applyBorder="1" applyAlignment="1" applyProtection="1">
      <alignment horizontal="center"/>
      <protection locked="0"/>
    </xf>
    <xf numFmtId="0" fontId="35" fillId="0" borderId="35" xfId="0" applyFont="1" applyBorder="1" applyAlignment="1" applyProtection="1">
      <alignment horizontal="center"/>
      <protection locked="0"/>
    </xf>
    <xf numFmtId="0" fontId="35" fillId="0" borderId="63"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center"/>
      <protection locked="0"/>
    </xf>
    <xf numFmtId="0" fontId="35" fillId="0" borderId="20" xfId="10" applyNumberFormat="1" applyFont="1" applyFill="1" applyBorder="1" applyAlignment="1" applyProtection="1">
      <alignment horizontal="center"/>
      <protection locked="0"/>
    </xf>
    <xf numFmtId="0" fontId="35" fillId="0" borderId="21" xfId="10" applyNumberFormat="1" applyFont="1" applyFill="1" applyBorder="1" applyAlignment="1" applyProtection="1">
      <alignment horizontal="left"/>
      <protection locked="0"/>
    </xf>
    <xf numFmtId="0" fontId="34" fillId="0" borderId="15" xfId="0" applyFont="1" applyBorder="1" applyProtection="1">
      <protection locked="0"/>
    </xf>
    <xf numFmtId="0" fontId="34" fillId="0" borderId="2" xfId="0" applyFont="1" applyBorder="1" applyProtection="1">
      <protection locked="0"/>
    </xf>
    <xf numFmtId="0" fontId="20" fillId="17" borderId="22" xfId="0" applyFont="1" applyFill="1" applyBorder="1" applyProtection="1">
      <protection locked="0"/>
    </xf>
    <xf numFmtId="0" fontId="0" fillId="17" borderId="24" xfId="0" applyFill="1" applyBorder="1" applyProtection="1">
      <protection locked="0"/>
    </xf>
    <xf numFmtId="0" fontId="0" fillId="17" borderId="13" xfId="0" applyFill="1" applyBorder="1" applyAlignment="1" applyProtection="1">
      <alignment horizontal="center"/>
      <protection locked="0"/>
    </xf>
    <xf numFmtId="0" fontId="0" fillId="17" borderId="22" xfId="0" applyFill="1" applyBorder="1" applyAlignment="1" applyProtection="1">
      <alignment horizontal="center"/>
      <protection locked="0"/>
    </xf>
    <xf numFmtId="9" fontId="0" fillId="17" borderId="12" xfId="10" applyFont="1" applyFill="1" applyBorder="1" applyAlignment="1" applyProtection="1">
      <alignment horizontal="center"/>
      <protection locked="0"/>
    </xf>
    <xf numFmtId="9" fontId="0" fillId="17" borderId="23" xfId="10" applyFont="1" applyFill="1" applyBorder="1" applyAlignment="1" applyProtection="1">
      <alignment horizontal="center"/>
      <protection locked="0"/>
    </xf>
    <xf numFmtId="0" fontId="0" fillId="0" borderId="16" xfId="0" applyBorder="1" applyAlignment="1" applyProtection="1">
      <alignment horizontal="center"/>
      <protection locked="0"/>
    </xf>
    <xf numFmtId="9" fontId="0" fillId="0" borderId="16" xfId="10" applyFont="1" applyFill="1" applyBorder="1" applyAlignment="1" applyProtection="1">
      <alignment horizontal="center"/>
      <protection locked="0"/>
    </xf>
    <xf numFmtId="0" fontId="29" fillId="0" borderId="15" xfId="0" applyFont="1" applyBorder="1" applyProtection="1">
      <protection locked="0"/>
    </xf>
    <xf numFmtId="0" fontId="29" fillId="0" borderId="2" xfId="0" applyFont="1" applyBorder="1" applyProtection="1">
      <protection locked="0"/>
    </xf>
    <xf numFmtId="0" fontId="29" fillId="0" borderId="2" xfId="0" applyFont="1" applyBorder="1" applyAlignment="1" applyProtection="1">
      <alignment horizontal="center"/>
      <protection locked="0"/>
    </xf>
    <xf numFmtId="0" fontId="29" fillId="0" borderId="15"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48" xfId="0" applyFont="1" applyBorder="1" applyAlignment="1" applyProtection="1">
      <alignment horizontal="center"/>
      <protection locked="0"/>
    </xf>
    <xf numFmtId="9" fontId="29" fillId="0" borderId="49" xfId="10" applyFont="1" applyFill="1" applyBorder="1" applyAlignment="1" applyProtection="1">
      <alignment horizontal="center"/>
      <protection locked="0"/>
    </xf>
    <xf numFmtId="9" fontId="29" fillId="0" borderId="16" xfId="10" applyFont="1" applyFill="1" applyBorder="1" applyAlignment="1" applyProtection="1">
      <alignment horizontal="center"/>
      <protection locked="0"/>
    </xf>
    <xf numFmtId="0" fontId="29" fillId="0" borderId="2" xfId="10" applyNumberFormat="1" applyFont="1" applyFill="1" applyBorder="1" applyAlignment="1" applyProtection="1">
      <alignment horizontal="center"/>
      <protection locked="0"/>
    </xf>
    <xf numFmtId="0" fontId="29" fillId="0" borderId="16" xfId="10" applyNumberFormat="1" applyFont="1" applyFill="1" applyBorder="1" applyAlignment="1" applyProtection="1">
      <alignment horizontal="left"/>
      <protection locked="0"/>
    </xf>
    <xf numFmtId="0" fontId="0" fillId="0" borderId="41" xfId="0" applyBorder="1" applyProtection="1">
      <protection locked="0"/>
    </xf>
    <xf numFmtId="0" fontId="0" fillId="0" borderId="42" xfId="0" applyBorder="1" applyProtection="1">
      <protection locked="0"/>
    </xf>
    <xf numFmtId="0" fontId="0" fillId="0" borderId="42" xfId="0" applyBorder="1" applyAlignment="1" applyProtection="1">
      <alignment horizontal="center"/>
      <protection locked="0"/>
    </xf>
    <xf numFmtId="0" fontId="0" fillId="0" borderId="44" xfId="0" applyBorder="1" applyAlignment="1" applyProtection="1">
      <alignment horizontal="center"/>
      <protection locked="0"/>
    </xf>
    <xf numFmtId="0" fontId="0" fillId="0" borderId="41" xfId="0" applyBorder="1" applyAlignment="1" applyProtection="1">
      <alignment horizontal="center"/>
      <protection locked="0"/>
    </xf>
    <xf numFmtId="0" fontId="0" fillId="0" borderId="43" xfId="0" applyBorder="1" applyAlignment="1" applyProtection="1">
      <alignment horizontal="center"/>
      <protection locked="0"/>
    </xf>
    <xf numFmtId="0" fontId="0" fillId="0" borderId="70" xfId="0" applyBorder="1" applyAlignment="1" applyProtection="1">
      <alignment horizontal="center"/>
      <protection locked="0"/>
    </xf>
    <xf numFmtId="9" fontId="0" fillId="0" borderId="71" xfId="10" applyFont="1" applyFill="1" applyBorder="1" applyAlignment="1" applyProtection="1">
      <alignment horizontal="center"/>
      <protection locked="0"/>
    </xf>
    <xf numFmtId="9" fontId="0" fillId="0" borderId="43" xfId="10" applyFont="1" applyFill="1" applyBorder="1" applyAlignment="1" applyProtection="1">
      <alignment horizontal="center"/>
      <protection locked="0"/>
    </xf>
    <xf numFmtId="0" fontId="0" fillId="0" borderId="42" xfId="10" applyNumberFormat="1" applyFont="1" applyFill="1" applyBorder="1" applyAlignment="1" applyProtection="1">
      <alignment horizontal="center"/>
      <protection locked="0"/>
    </xf>
    <xf numFmtId="0" fontId="0" fillId="0" borderId="43" xfId="10" applyNumberFormat="1" applyFont="1" applyFill="1" applyBorder="1" applyAlignment="1" applyProtection="1">
      <alignment horizontal="left"/>
      <protection locked="0"/>
    </xf>
    <xf numFmtId="0" fontId="28" fillId="0" borderId="19" xfId="0" applyFont="1" applyBorder="1" applyProtection="1">
      <protection locked="0"/>
    </xf>
    <xf numFmtId="0" fontId="0" fillId="0" borderId="21" xfId="0" applyBorder="1" applyAlignment="1" applyProtection="1">
      <alignment horizontal="center"/>
      <protection locked="0"/>
    </xf>
    <xf numFmtId="9" fontId="0" fillId="0" borderId="63" xfId="10" applyFont="1" applyFill="1" applyBorder="1" applyAlignment="1" applyProtection="1">
      <alignment horizontal="center"/>
      <protection locked="0"/>
    </xf>
    <xf numFmtId="9" fontId="0" fillId="0" borderId="21" xfId="10" applyFont="1" applyFill="1" applyBorder="1" applyAlignment="1" applyProtection="1">
      <alignment horizontal="center"/>
      <protection locked="0"/>
    </xf>
    <xf numFmtId="0" fontId="55" fillId="0" borderId="0" xfId="0" applyFont="1" applyAlignment="1" applyProtection="1">
      <alignment horizontal="center"/>
      <protection locked="0"/>
    </xf>
    <xf numFmtId="0" fontId="54" fillId="25" borderId="0" xfId="0" applyFont="1" applyFill="1" applyAlignment="1">
      <alignment horizontal="left" indent="1"/>
    </xf>
    <xf numFmtId="0" fontId="20" fillId="5" borderId="0" xfId="0" applyFont="1" applyFill="1"/>
    <xf numFmtId="0" fontId="0" fillId="5" borderId="0" xfId="0" applyFill="1"/>
    <xf numFmtId="164" fontId="20" fillId="5" borderId="0" xfId="0" applyNumberFormat="1" applyFont="1" applyFill="1" applyAlignment="1">
      <alignment horizontal="center"/>
    </xf>
    <xf numFmtId="172" fontId="56" fillId="0" borderId="0" xfId="0" applyNumberFormat="1" applyFont="1"/>
    <xf numFmtId="0" fontId="18" fillId="16" borderId="11" xfId="0" applyFont="1" applyFill="1" applyBorder="1"/>
    <xf numFmtId="0" fontId="33" fillId="16" borderId="12" xfId="0" applyFont="1" applyFill="1" applyBorder="1"/>
    <xf numFmtId="0" fontId="18" fillId="16" borderId="24" xfId="0" applyFont="1" applyFill="1" applyBorder="1" applyAlignment="1">
      <alignment horizontal="center"/>
    </xf>
    <xf numFmtId="0" fontId="18" fillId="16" borderId="13" xfId="0" applyFont="1" applyFill="1" applyBorder="1" applyAlignment="1">
      <alignment horizontal="center"/>
    </xf>
    <xf numFmtId="0" fontId="18" fillId="16" borderId="23" xfId="0" applyFont="1" applyFill="1" applyBorder="1" applyAlignment="1">
      <alignment horizontal="center"/>
    </xf>
    <xf numFmtId="0" fontId="18" fillId="16" borderId="25" xfId="0" applyFont="1" applyFill="1" applyBorder="1" applyAlignment="1">
      <alignment horizontal="center"/>
    </xf>
    <xf numFmtId="0" fontId="20" fillId="33" borderId="26" xfId="0" applyFont="1" applyFill="1" applyBorder="1"/>
    <xf numFmtId="0" fontId="0" fillId="33" borderId="49" xfId="0" applyFill="1" applyBorder="1"/>
    <xf numFmtId="165" fontId="0" fillId="33" borderId="2" xfId="0" applyNumberFormat="1" applyFill="1" applyBorder="1" applyAlignment="1">
      <alignment horizontal="center"/>
    </xf>
    <xf numFmtId="165" fontId="0" fillId="33" borderId="1" xfId="0" applyNumberFormat="1" applyFill="1" applyBorder="1" applyAlignment="1">
      <alignment horizontal="center"/>
    </xf>
    <xf numFmtId="165" fontId="0" fillId="33" borderId="16" xfId="0" applyNumberFormat="1" applyFill="1" applyBorder="1" applyAlignment="1">
      <alignment horizontal="center"/>
    </xf>
    <xf numFmtId="165" fontId="0" fillId="33" borderId="10" xfId="0" applyNumberFormat="1" applyFill="1" applyBorder="1" applyAlignment="1">
      <alignment horizontal="center"/>
    </xf>
    <xf numFmtId="168" fontId="0" fillId="20" borderId="15" xfId="0" applyNumberFormat="1" applyFill="1" applyBorder="1" applyAlignment="1">
      <alignment horizontal="center"/>
    </xf>
    <xf numFmtId="167" fontId="0" fillId="20" borderId="16" xfId="0" applyNumberFormat="1" applyFill="1" applyBorder="1"/>
    <xf numFmtId="0" fontId="20" fillId="33" borderId="19" xfId="0" applyFont="1" applyFill="1" applyBorder="1"/>
    <xf numFmtId="0" fontId="0" fillId="33" borderId="20" xfId="0" applyFill="1" applyBorder="1"/>
    <xf numFmtId="0" fontId="0" fillId="33" borderId="20" xfId="0" applyFill="1" applyBorder="1" applyAlignment="1">
      <alignment horizontal="center"/>
    </xf>
    <xf numFmtId="0" fontId="0" fillId="33" borderId="34" xfId="0" applyFill="1" applyBorder="1" applyAlignment="1">
      <alignment horizontal="center"/>
    </xf>
    <xf numFmtId="165" fontId="0" fillId="33" borderId="21" xfId="0" applyNumberFormat="1" applyFill="1" applyBorder="1" applyAlignment="1">
      <alignment horizontal="center"/>
    </xf>
    <xf numFmtId="165" fontId="0" fillId="33" borderId="27" xfId="0" applyNumberFormat="1" applyFill="1" applyBorder="1" applyAlignment="1">
      <alignment horizontal="center"/>
    </xf>
    <xf numFmtId="0" fontId="20" fillId="20" borderId="19" xfId="0" applyFont="1" applyFill="1" applyBorder="1" applyAlignment="1">
      <alignment horizontal="center"/>
    </xf>
    <xf numFmtId="2" fontId="0" fillId="20" borderId="21" xfId="0" applyNumberFormat="1" applyFill="1" applyBorder="1"/>
    <xf numFmtId="170" fontId="0" fillId="0" borderId="0" xfId="0" applyNumberFormat="1"/>
    <xf numFmtId="0" fontId="34" fillId="0" borderId="0" xfId="0" applyFont="1"/>
    <xf numFmtId="0" fontId="33" fillId="16" borderId="6" xfId="0" applyFont="1" applyFill="1" applyBorder="1" applyAlignment="1">
      <alignment horizontal="center"/>
    </xf>
    <xf numFmtId="9" fontId="18" fillId="16" borderId="66" xfId="0" applyNumberFormat="1" applyFont="1" applyFill="1" applyBorder="1" applyAlignment="1">
      <alignment horizontal="center"/>
    </xf>
    <xf numFmtId="9" fontId="33" fillId="16" borderId="57" xfId="0" applyNumberFormat="1" applyFont="1" applyFill="1" applyBorder="1" applyAlignment="1">
      <alignment horizontal="center"/>
    </xf>
    <xf numFmtId="9" fontId="33" fillId="16" borderId="76" xfId="0" applyNumberFormat="1" applyFont="1" applyFill="1" applyBorder="1" applyAlignment="1">
      <alignment horizontal="center"/>
    </xf>
    <xf numFmtId="0" fontId="33" fillId="16" borderId="66" xfId="0" applyFont="1" applyFill="1" applyBorder="1" applyAlignment="1">
      <alignment horizontal="center"/>
    </xf>
    <xf numFmtId="0" fontId="34" fillId="0" borderId="0" xfId="0" applyFont="1" applyAlignment="1">
      <alignment horizontal="center"/>
    </xf>
    <xf numFmtId="165" fontId="0" fillId="0" borderId="38" xfId="0" applyNumberFormat="1" applyBorder="1" applyAlignment="1">
      <alignment horizontal="center"/>
    </xf>
    <xf numFmtId="1" fontId="34" fillId="0" borderId="39" xfId="0" applyNumberFormat="1" applyFont="1" applyBorder="1" applyAlignment="1">
      <alignment horizontal="center"/>
    </xf>
    <xf numFmtId="1" fontId="34" fillId="0" borderId="86" xfId="0" applyNumberFormat="1" applyFont="1" applyBorder="1" applyAlignment="1">
      <alignment horizontal="center"/>
    </xf>
    <xf numFmtId="165" fontId="0" fillId="0" borderId="56" xfId="0" applyNumberFormat="1" applyBorder="1" applyAlignment="1">
      <alignment horizontal="center"/>
    </xf>
    <xf numFmtId="165" fontId="0" fillId="0" borderId="15" xfId="0" applyNumberFormat="1" applyBorder="1" applyAlignment="1">
      <alignment horizontal="center"/>
    </xf>
    <xf numFmtId="1" fontId="34" fillId="0" borderId="16" xfId="0" applyNumberFormat="1" applyFont="1" applyBorder="1" applyAlignment="1">
      <alignment horizontal="center"/>
    </xf>
    <xf numFmtId="1" fontId="34" fillId="0" borderId="48" xfId="0" applyNumberFormat="1" applyFont="1" applyBorder="1" applyAlignment="1">
      <alignment horizontal="center"/>
    </xf>
    <xf numFmtId="165" fontId="0" fillId="0" borderId="49" xfId="0" applyNumberFormat="1" applyBorder="1" applyAlignment="1">
      <alignment horizontal="center"/>
    </xf>
    <xf numFmtId="1" fontId="34" fillId="0" borderId="43" xfId="0" applyNumberFormat="1" applyFont="1" applyBorder="1" applyAlignment="1">
      <alignment horizontal="center"/>
    </xf>
    <xf numFmtId="165" fontId="0" fillId="0" borderId="41" xfId="0" applyNumberFormat="1" applyBorder="1" applyAlignment="1">
      <alignment horizontal="center"/>
    </xf>
    <xf numFmtId="165" fontId="0" fillId="0" borderId="71" xfId="0" applyNumberFormat="1" applyBorder="1" applyAlignment="1">
      <alignment horizontal="center"/>
    </xf>
    <xf numFmtId="0" fontId="20" fillId="17" borderId="3" xfId="0" applyFont="1" applyFill="1" applyBorder="1" applyAlignment="1">
      <alignment horizontal="center"/>
    </xf>
    <xf numFmtId="0" fontId="20" fillId="17" borderId="4" xfId="0" applyFont="1" applyFill="1" applyBorder="1" applyAlignment="1">
      <alignment horizontal="center"/>
    </xf>
    <xf numFmtId="1" fontId="36" fillId="17" borderId="5" xfId="0" applyNumberFormat="1" applyFont="1" applyFill="1" applyBorder="1" applyAlignment="1">
      <alignment horizontal="center"/>
    </xf>
    <xf numFmtId="1" fontId="36" fillId="17" borderId="76" xfId="0" applyNumberFormat="1" applyFont="1" applyFill="1" applyBorder="1" applyAlignment="1">
      <alignment horizontal="center"/>
    </xf>
    <xf numFmtId="0" fontId="20" fillId="17" borderId="9" xfId="0" applyFont="1" applyFill="1" applyBorder="1" applyAlignment="1">
      <alignment horizontal="center"/>
    </xf>
    <xf numFmtId="0" fontId="20" fillId="5" borderId="6" xfId="0" applyFont="1" applyFill="1" applyBorder="1" applyAlignment="1">
      <alignment horizontal="left"/>
    </xf>
    <xf numFmtId="0" fontId="20" fillId="5" borderId="9" xfId="0" applyFont="1" applyFill="1" applyBorder="1" applyAlignment="1">
      <alignment horizontal="right"/>
    </xf>
    <xf numFmtId="164" fontId="20" fillId="5" borderId="5" xfId="0" applyNumberFormat="1" applyFont="1" applyFill="1" applyBorder="1" applyAlignment="1">
      <alignment horizontal="center"/>
    </xf>
    <xf numFmtId="164" fontId="20" fillId="5" borderId="76" xfId="0" applyNumberFormat="1" applyFont="1" applyFill="1" applyBorder="1" applyAlignment="1">
      <alignment horizontal="center"/>
    </xf>
    <xf numFmtId="0" fontId="20" fillId="5" borderId="66" xfId="0" applyFont="1" applyFill="1" applyBorder="1" applyAlignment="1">
      <alignment horizontal="left"/>
    </xf>
    <xf numFmtId="0" fontId="19" fillId="0" borderId="0" xfId="0" applyFont="1"/>
    <xf numFmtId="0" fontId="18" fillId="28" borderId="0" xfId="0" applyFont="1" applyFill="1" applyAlignment="1">
      <alignment horizontal="center"/>
    </xf>
    <xf numFmtId="164" fontId="31" fillId="0" borderId="0" xfId="0" applyNumberFormat="1" applyFont="1" applyProtection="1">
      <protection locked="0"/>
    </xf>
    <xf numFmtId="0" fontId="31" fillId="0" borderId="7" xfId="0" applyFont="1" applyBorder="1" applyAlignment="1" applyProtection="1">
      <alignment horizontal="center"/>
      <protection locked="0"/>
    </xf>
    <xf numFmtId="173" fontId="0" fillId="0" borderId="0" xfId="0" applyNumberFormat="1" applyAlignment="1">
      <alignment vertical="top"/>
    </xf>
    <xf numFmtId="0" fontId="20" fillId="0" borderId="1" xfId="0" applyFont="1" applyBorder="1" applyAlignment="1">
      <alignment horizontal="center"/>
    </xf>
    <xf numFmtId="165" fontId="0" fillId="0" borderId="1" xfId="0" applyNumberFormat="1" applyBorder="1"/>
    <xf numFmtId="0" fontId="20" fillId="0" borderId="49" xfId="0" applyFont="1" applyBorder="1" applyAlignment="1">
      <alignment horizontal="center"/>
    </xf>
    <xf numFmtId="165" fontId="0" fillId="0" borderId="49" xfId="0" applyNumberFormat="1" applyBorder="1"/>
    <xf numFmtId="164" fontId="3" fillId="26" borderId="2" xfId="0" applyNumberFormat="1" applyFont="1" applyFill="1" applyBorder="1"/>
    <xf numFmtId="164" fontId="8" fillId="0" borderId="16" xfId="0" applyNumberFormat="1" applyFont="1" applyBorder="1"/>
    <xf numFmtId="0" fontId="6" fillId="34" borderId="21" xfId="0" applyFont="1" applyFill="1" applyBorder="1" applyAlignment="1">
      <alignment horizontal="center"/>
    </xf>
    <xf numFmtId="164" fontId="3" fillId="34" borderId="15" xfId="0" applyNumberFormat="1" applyFont="1" applyFill="1" applyBorder="1"/>
    <xf numFmtId="164" fontId="3" fillId="2" borderId="1" xfId="0" applyNumberFormat="1" applyFont="1" applyFill="1" applyBorder="1"/>
    <xf numFmtId="164" fontId="8" fillId="6" borderId="16" xfId="0" applyNumberFormat="1" applyFont="1" applyFill="1" applyBorder="1" applyAlignment="1">
      <alignment horizontal="center"/>
    </xf>
    <xf numFmtId="0" fontId="3" fillId="35" borderId="1" xfId="0" applyFont="1" applyFill="1" applyBorder="1" applyAlignment="1">
      <alignment horizontal="center"/>
    </xf>
    <xf numFmtId="0" fontId="7" fillId="0" borderId="2" xfId="0" applyFont="1" applyBorder="1" applyAlignment="1">
      <alignment horizontal="center"/>
    </xf>
    <xf numFmtId="164" fontId="3" fillId="34" borderId="2" xfId="0" applyNumberFormat="1" applyFont="1" applyFill="1" applyBorder="1"/>
    <xf numFmtId="0" fontId="20" fillId="12" borderId="42" xfId="0" applyFont="1" applyFill="1" applyBorder="1"/>
    <xf numFmtId="0" fontId="0" fillId="12" borderId="2" xfId="0" applyFill="1" applyBorder="1"/>
    <xf numFmtId="0" fontId="20" fillId="12" borderId="47" xfId="0" applyFont="1" applyFill="1" applyBorder="1"/>
    <xf numFmtId="0" fontId="0" fillId="12" borderId="7" xfId="0" applyFill="1" applyBorder="1"/>
    <xf numFmtId="0" fontId="0" fillId="12" borderId="47" xfId="0" applyFill="1" applyBorder="1"/>
    <xf numFmtId="0" fontId="0" fillId="12" borderId="2" xfId="0" applyFill="1" applyBorder="1" applyAlignment="1">
      <alignment horizontal="left" indent="1"/>
    </xf>
    <xf numFmtId="0" fontId="0" fillId="12" borderId="2" xfId="0" applyFill="1" applyBorder="1" applyAlignment="1">
      <alignment horizontal="left" wrapText="1" indent="1"/>
    </xf>
    <xf numFmtId="0" fontId="0" fillId="15" borderId="2" xfId="0" applyFill="1" applyBorder="1" applyAlignment="1">
      <alignment horizontal="left" wrapText="1" indent="1"/>
    </xf>
    <xf numFmtId="0" fontId="0" fillId="15" borderId="2" xfId="0" applyFill="1" applyBorder="1" applyAlignment="1">
      <alignment horizontal="left" indent="1"/>
    </xf>
    <xf numFmtId="0" fontId="0" fillId="12" borderId="2" xfId="0" applyFill="1" applyBorder="1" applyAlignment="1">
      <alignment horizontal="left"/>
    </xf>
    <xf numFmtId="0" fontId="20" fillId="15" borderId="47" xfId="0" applyFont="1" applyFill="1" applyBorder="1" applyAlignment="1">
      <alignment horizontal="left" indent="1"/>
    </xf>
    <xf numFmtId="0" fontId="20" fillId="12" borderId="47" xfId="0" applyFont="1" applyFill="1" applyBorder="1" applyAlignment="1">
      <alignment horizontal="left" indent="1"/>
    </xf>
    <xf numFmtId="0" fontId="0" fillId="12" borderId="2" xfId="0" applyFill="1" applyBorder="1" applyAlignment="1">
      <alignment horizontal="left" indent="2"/>
    </xf>
    <xf numFmtId="0" fontId="0" fillId="12" borderId="2" xfId="0" applyFill="1" applyBorder="1" applyAlignment="1">
      <alignment wrapText="1"/>
    </xf>
    <xf numFmtId="0" fontId="20" fillId="14" borderId="47" xfId="0" applyFont="1" applyFill="1" applyBorder="1"/>
    <xf numFmtId="0" fontId="0" fillId="14" borderId="2" xfId="0" applyFill="1" applyBorder="1" applyAlignment="1">
      <alignment horizontal="left" indent="1"/>
    </xf>
    <xf numFmtId="0" fontId="0" fillId="15" borderId="47" xfId="0" applyFill="1" applyBorder="1"/>
    <xf numFmtId="0" fontId="0" fillId="0" borderId="0" xfId="5" applyFont="1" applyAlignment="1">
      <alignment horizontal="left" vertical="top"/>
    </xf>
    <xf numFmtId="0" fontId="45" fillId="0" borderId="0" xfId="5" applyFont="1" applyAlignment="1">
      <alignment horizontal="left" vertical="center"/>
    </xf>
    <xf numFmtId="0" fontId="8" fillId="25" borderId="15" xfId="0" applyFont="1" applyFill="1" applyBorder="1" applyAlignment="1">
      <alignment horizontal="center"/>
    </xf>
    <xf numFmtId="0" fontId="8" fillId="25" borderId="16" xfId="0" applyFont="1" applyFill="1" applyBorder="1" applyAlignment="1">
      <alignment horizontal="center"/>
    </xf>
    <xf numFmtId="164" fontId="52" fillId="31" borderId="15" xfId="0" applyNumberFormat="1" applyFont="1" applyFill="1" applyBorder="1"/>
    <xf numFmtId="0" fontId="8" fillId="4" borderId="2" xfId="0" applyFont="1" applyFill="1" applyBorder="1"/>
    <xf numFmtId="0" fontId="8" fillId="0" borderId="1" xfId="0" applyFont="1" applyBorder="1"/>
    <xf numFmtId="0" fontId="8" fillId="0" borderId="16" xfId="0" applyFont="1" applyBorder="1"/>
    <xf numFmtId="164" fontId="52" fillId="0" borderId="2" xfId="0" applyNumberFormat="1" applyFont="1" applyBorder="1"/>
    <xf numFmtId="164" fontId="52" fillId="26" borderId="15" xfId="0" applyNumberFormat="1" applyFont="1" applyFill="1" applyBorder="1"/>
    <xf numFmtId="17" fontId="8" fillId="0" borderId="49" xfId="0" applyNumberFormat="1" applyFont="1" applyBorder="1" applyAlignment="1">
      <alignment horizontal="center"/>
    </xf>
    <xf numFmtId="0" fontId="8" fillId="0" borderId="2" xfId="0" applyFont="1" applyBorder="1" applyAlignment="1">
      <alignment horizontal="center" vertical="center"/>
    </xf>
    <xf numFmtId="0" fontId="2" fillId="0" borderId="2" xfId="0" applyFont="1" applyBorder="1" applyAlignment="1">
      <alignment horizontal="center"/>
    </xf>
    <xf numFmtId="0" fontId="8" fillId="0" borderId="10" xfId="0" applyFont="1" applyBorder="1"/>
    <xf numFmtId="0" fontId="52" fillId="0" borderId="1" xfId="0" applyFont="1" applyBorder="1" applyAlignment="1">
      <alignment horizontal="center"/>
    </xf>
    <xf numFmtId="0" fontId="8" fillId="0" borderId="42" xfId="0" applyFont="1" applyBorder="1"/>
    <xf numFmtId="0" fontId="57" fillId="0" borderId="0" xfId="0" applyFont="1" applyAlignment="1">
      <alignment wrapText="1"/>
    </xf>
    <xf numFmtId="164" fontId="52" fillId="0" borderId="15" xfId="0" applyNumberFormat="1" applyFont="1" applyBorder="1"/>
    <xf numFmtId="164" fontId="8" fillId="0" borderId="2" xfId="0" applyNumberFormat="1" applyFont="1" applyBorder="1"/>
    <xf numFmtId="164" fontId="3" fillId="31" borderId="15" xfId="0" applyNumberFormat="1" applyFont="1" applyFill="1" applyBorder="1"/>
    <xf numFmtId="164" fontId="3" fillId="31" borderId="2" xfId="0" applyNumberFormat="1" applyFont="1" applyFill="1" applyBorder="1"/>
    <xf numFmtId="164" fontId="3" fillId="31" borderId="16" xfId="0" applyNumberFormat="1" applyFont="1" applyFill="1" applyBorder="1"/>
    <xf numFmtId="0" fontId="8" fillId="3" borderId="0" xfId="0" applyFont="1" applyFill="1"/>
    <xf numFmtId="164" fontId="8" fillId="0" borderId="15" xfId="0" applyNumberFormat="1" applyFont="1" applyBorder="1"/>
    <xf numFmtId="164" fontId="3" fillId="28" borderId="2" xfId="0" applyNumberFormat="1" applyFont="1" applyFill="1" applyBorder="1"/>
    <xf numFmtId="164" fontId="3" fillId="28" borderId="16" xfId="0" applyNumberFormat="1" applyFont="1" applyFill="1" applyBorder="1"/>
    <xf numFmtId="0" fontId="59" fillId="0" borderId="0" xfId="0" applyFont="1" applyAlignment="1">
      <alignment vertical="top"/>
    </xf>
    <xf numFmtId="164" fontId="3" fillId="28" borderId="15" xfId="0" applyNumberFormat="1" applyFont="1" applyFill="1" applyBorder="1"/>
    <xf numFmtId="164" fontId="3" fillId="34" borderId="16" xfId="0" applyNumberFormat="1" applyFont="1" applyFill="1" applyBorder="1"/>
    <xf numFmtId="0" fontId="58" fillId="0" borderId="0" xfId="5" applyFont="1" applyAlignment="1">
      <alignment horizontal="right" vertical="top"/>
    </xf>
    <xf numFmtId="0" fontId="58" fillId="0" borderId="0" xfId="5" applyFont="1" applyAlignment="1">
      <alignment horizontal="left" vertical="top"/>
    </xf>
    <xf numFmtId="0" fontId="52" fillId="35" borderId="1" xfId="0" applyFont="1" applyFill="1" applyBorder="1" applyAlignment="1">
      <alignment horizontal="center"/>
    </xf>
    <xf numFmtId="164" fontId="8" fillId="2" borderId="1" xfId="0" applyNumberFormat="1" applyFont="1" applyFill="1" applyBorder="1"/>
    <xf numFmtId="164" fontId="3" fillId="3" borderId="15" xfId="0" applyNumberFormat="1" applyFont="1" applyFill="1" applyBorder="1"/>
    <xf numFmtId="164" fontId="3" fillId="3" borderId="2" xfId="0" applyNumberFormat="1" applyFont="1" applyFill="1" applyBorder="1"/>
    <xf numFmtId="0" fontId="8" fillId="36" borderId="2" xfId="0" applyFont="1" applyFill="1" applyBorder="1"/>
    <xf numFmtId="0" fontId="8" fillId="25" borderId="2" xfId="0" applyFont="1" applyFill="1" applyBorder="1" applyAlignment="1">
      <alignment horizontal="center"/>
    </xf>
    <xf numFmtId="0" fontId="9" fillId="3" borderId="23" xfId="0" applyFont="1" applyFill="1" applyBorder="1" applyAlignment="1">
      <alignment horizontal="center"/>
    </xf>
    <xf numFmtId="0" fontId="0" fillId="0" borderId="0" xfId="0" pivotButton="1"/>
    <xf numFmtId="0" fontId="0" fillId="0" borderId="0" xfId="0" applyAlignment="1">
      <alignment horizontal="left"/>
    </xf>
    <xf numFmtId="3" fontId="0" fillId="0" borderId="0" xfId="0" applyNumberFormat="1"/>
    <xf numFmtId="0" fontId="0" fillId="0" borderId="0" xfId="0" applyAlignment="1">
      <alignment textRotation="90"/>
    </xf>
    <xf numFmtId="0" fontId="20" fillId="37" borderId="0" xfId="0" applyFont="1" applyFill="1" applyAlignment="1">
      <alignment horizontal="center" vertical="center" wrapText="1"/>
    </xf>
    <xf numFmtId="164" fontId="3" fillId="3" borderId="16" xfId="0" applyNumberFormat="1" applyFont="1" applyFill="1" applyBorder="1"/>
    <xf numFmtId="164" fontId="3" fillId="29" borderId="15" xfId="0" applyNumberFormat="1" applyFont="1" applyFill="1" applyBorder="1"/>
    <xf numFmtId="164" fontId="3" fillId="29" borderId="16" xfId="0" applyNumberFormat="1" applyFont="1" applyFill="1" applyBorder="1"/>
    <xf numFmtId="164" fontId="3" fillId="24" borderId="16" xfId="0" applyNumberFormat="1" applyFont="1" applyFill="1" applyBorder="1"/>
    <xf numFmtId="164" fontId="3" fillId="24" borderId="2" xfId="0" applyNumberFormat="1" applyFont="1" applyFill="1" applyBorder="1"/>
    <xf numFmtId="164" fontId="3" fillId="29" borderId="2" xfId="0" applyNumberFormat="1" applyFont="1" applyFill="1" applyBorder="1"/>
    <xf numFmtId="164" fontId="8" fillId="29" borderId="15" xfId="0" applyNumberFormat="1" applyFont="1" applyFill="1" applyBorder="1"/>
    <xf numFmtId="0" fontId="18" fillId="27" borderId="22" xfId="0" applyFont="1" applyFill="1" applyBorder="1" applyAlignment="1">
      <alignment horizontal="center"/>
    </xf>
    <xf numFmtId="0" fontId="18" fillId="27" borderId="23" xfId="0" applyFont="1" applyFill="1" applyBorder="1" applyAlignment="1">
      <alignment horizontal="center"/>
    </xf>
    <xf numFmtId="0" fontId="18" fillId="27" borderId="15" xfId="0" applyFont="1" applyFill="1" applyBorder="1" applyAlignment="1">
      <alignment horizontal="center"/>
    </xf>
    <xf numFmtId="0" fontId="18" fillId="27" borderId="16" xfId="0" applyFont="1" applyFill="1" applyBorder="1" applyAlignment="1">
      <alignment horizontal="center"/>
    </xf>
    <xf numFmtId="0" fontId="0" fillId="7" borderId="66" xfId="0" applyFill="1" applyBorder="1" applyAlignment="1">
      <alignment horizontal="left" vertical="top" wrapText="1"/>
    </xf>
    <xf numFmtId="0" fontId="0" fillId="7" borderId="57" xfId="0" applyFill="1" applyBorder="1" applyAlignment="1">
      <alignment horizontal="left" vertical="top" wrapText="1"/>
    </xf>
    <xf numFmtId="0" fontId="18" fillId="28" borderId="0" xfId="0" applyFont="1" applyFill="1" applyAlignment="1" applyProtection="1">
      <alignment horizontal="left"/>
      <protection locked="0"/>
    </xf>
    <xf numFmtId="0" fontId="0" fillId="22" borderId="0" xfId="0" applyFill="1" applyAlignment="1" applyProtection="1">
      <alignment horizontal="left"/>
      <protection locked="0"/>
    </xf>
    <xf numFmtId="0" fontId="18" fillId="16" borderId="3" xfId="0" applyFont="1" applyFill="1" applyBorder="1" applyAlignment="1">
      <alignment horizontal="center"/>
    </xf>
    <xf numFmtId="0" fontId="18" fillId="16" borderId="4" xfId="0" applyFont="1" applyFill="1" applyBorder="1" applyAlignment="1">
      <alignment horizontal="center"/>
    </xf>
    <xf numFmtId="0" fontId="9" fillId="24" borderId="22" xfId="0" applyFont="1" applyFill="1" applyBorder="1" applyAlignment="1">
      <alignment horizontal="center"/>
    </xf>
    <xf numFmtId="0" fontId="9" fillId="24" borderId="24" xfId="0" applyFont="1" applyFill="1" applyBorder="1" applyAlignment="1">
      <alignment horizontal="center"/>
    </xf>
    <xf numFmtId="0" fontId="9" fillId="24" borderId="23" xfId="0" applyFont="1" applyFill="1" applyBorder="1" applyAlignment="1">
      <alignment horizontal="center"/>
    </xf>
    <xf numFmtId="0" fontId="9" fillId="24" borderId="11" xfId="0" applyFont="1" applyFill="1" applyBorder="1" applyAlignment="1">
      <alignment horizontal="center"/>
    </xf>
    <xf numFmtId="0" fontId="9" fillId="24" borderId="25" xfId="0" applyFont="1" applyFill="1" applyBorder="1" applyAlignment="1">
      <alignment horizontal="center"/>
    </xf>
    <xf numFmtId="0" fontId="9" fillId="24" borderId="14" xfId="0" applyFont="1" applyFill="1" applyBorder="1" applyAlignment="1">
      <alignment horizontal="center"/>
    </xf>
    <xf numFmtId="0" fontId="7" fillId="0" borderId="24" xfId="0" applyFont="1" applyBorder="1" applyAlignment="1">
      <alignment horizontal="center"/>
    </xf>
    <xf numFmtId="0" fontId="7" fillId="0" borderId="23" xfId="0" applyFont="1" applyBorder="1" applyAlignment="1">
      <alignment horizontal="center"/>
    </xf>
    <xf numFmtId="0" fontId="11" fillId="23" borderId="22" xfId="0" applyFont="1" applyFill="1" applyBorder="1" applyAlignment="1">
      <alignment horizontal="center"/>
    </xf>
    <xf numFmtId="0" fontId="11" fillId="23" borderId="24" xfId="0" applyFont="1" applyFill="1" applyBorder="1" applyAlignment="1">
      <alignment horizontal="center"/>
    </xf>
    <xf numFmtId="0" fontId="11" fillId="23" borderId="23" xfId="0" applyFont="1" applyFill="1" applyBorder="1" applyAlignment="1">
      <alignment horizontal="center"/>
    </xf>
    <xf numFmtId="0" fontId="11" fillId="0" borderId="11" xfId="0" applyFont="1" applyBorder="1" applyAlignment="1">
      <alignment horizontal="center"/>
    </xf>
    <xf numFmtId="0" fontId="11" fillId="0" borderId="14" xfId="0" applyFont="1" applyBorder="1" applyAlignment="1">
      <alignment horizontal="center"/>
    </xf>
    <xf numFmtId="0" fontId="9" fillId="0" borderId="22" xfId="0" applyFont="1" applyBorder="1" applyAlignment="1">
      <alignment horizontal="center"/>
    </xf>
    <xf numFmtId="0" fontId="9" fillId="0" borderId="23" xfId="0" applyFont="1" applyBorder="1" applyAlignment="1">
      <alignment horizontal="center"/>
    </xf>
    <xf numFmtId="0" fontId="16" fillId="0" borderId="22" xfId="0" applyFont="1" applyBorder="1" applyAlignment="1">
      <alignment horizontal="center"/>
    </xf>
    <xf numFmtId="0" fontId="16" fillId="0" borderId="24" xfId="0" applyFont="1" applyBorder="1" applyAlignment="1">
      <alignment horizontal="center"/>
    </xf>
    <xf numFmtId="0" fontId="16" fillId="0" borderId="23" xfId="0" applyFont="1" applyBorder="1" applyAlignment="1">
      <alignment horizontal="center"/>
    </xf>
    <xf numFmtId="0" fontId="17" fillId="0" borderId="22" xfId="0" applyFont="1" applyBorder="1" applyAlignment="1">
      <alignment horizontal="center"/>
    </xf>
    <xf numFmtId="0" fontId="17" fillId="0" borderId="24" xfId="0" applyFont="1" applyBorder="1" applyAlignment="1">
      <alignment horizontal="center"/>
    </xf>
    <xf numFmtId="0" fontId="17" fillId="0" borderId="23" xfId="0" applyFont="1" applyBorder="1" applyAlignment="1">
      <alignment horizontal="center"/>
    </xf>
    <xf numFmtId="0" fontId="7" fillId="0" borderId="22" xfId="0" applyFont="1" applyBorder="1" applyAlignment="1">
      <alignment horizontal="center"/>
    </xf>
    <xf numFmtId="0" fontId="43" fillId="19" borderId="22" xfId="0" applyFont="1" applyFill="1" applyBorder="1" applyAlignment="1">
      <alignment horizontal="center"/>
    </xf>
    <xf numFmtId="0" fontId="43" fillId="19" borderId="24" xfId="0" applyFont="1" applyFill="1" applyBorder="1" applyAlignment="1">
      <alignment horizontal="center"/>
    </xf>
    <xf numFmtId="0" fontId="43" fillId="19" borderId="23" xfId="0" applyFont="1" applyFill="1" applyBorder="1" applyAlignment="1">
      <alignment horizontal="center"/>
    </xf>
    <xf numFmtId="0" fontId="43" fillId="19" borderId="11" xfId="0" applyFont="1" applyFill="1" applyBorder="1" applyAlignment="1">
      <alignment horizontal="center"/>
    </xf>
    <xf numFmtId="0" fontId="43" fillId="19" borderId="25" xfId="0" applyFont="1" applyFill="1" applyBorder="1" applyAlignment="1">
      <alignment horizontal="center"/>
    </xf>
    <xf numFmtId="0" fontId="43" fillId="19" borderId="14" xfId="0" applyFont="1" applyFill="1" applyBorder="1" applyAlignment="1">
      <alignment horizontal="center"/>
    </xf>
    <xf numFmtId="0" fontId="43" fillId="19" borderId="69" xfId="0" applyFont="1" applyFill="1" applyBorder="1" applyAlignment="1">
      <alignment horizontal="center"/>
    </xf>
    <xf numFmtId="0" fontId="11" fillId="0" borderId="22" xfId="0" applyFont="1" applyBorder="1" applyAlignment="1">
      <alignment horizontal="center"/>
    </xf>
    <xf numFmtId="0" fontId="11" fillId="0" borderId="23" xfId="0" applyFont="1" applyBorder="1" applyAlignment="1">
      <alignment horizontal="center"/>
    </xf>
    <xf numFmtId="0" fontId="16" fillId="0" borderId="11" xfId="0" applyFont="1" applyBorder="1" applyAlignment="1">
      <alignment horizontal="center"/>
    </xf>
    <xf numFmtId="0" fontId="16" fillId="0" borderId="12" xfId="0" applyFont="1" applyBorder="1" applyAlignment="1">
      <alignment horizontal="center"/>
    </xf>
    <xf numFmtId="0" fontId="16" fillId="0" borderId="13" xfId="0" applyFont="1" applyBorder="1" applyAlignment="1">
      <alignment horizontal="center"/>
    </xf>
    <xf numFmtId="0" fontId="16" fillId="0" borderId="14" xfId="0" applyFont="1" applyBorder="1" applyAlignment="1">
      <alignment horizontal="center"/>
    </xf>
    <xf numFmtId="0" fontId="17" fillId="0" borderId="11" xfId="0" applyFont="1" applyBorder="1" applyAlignment="1">
      <alignment horizontal="center"/>
    </xf>
    <xf numFmtId="0" fontId="17" fillId="0" borderId="12" xfId="0" applyFont="1" applyBorder="1" applyAlignment="1">
      <alignment horizontal="center"/>
    </xf>
    <xf numFmtId="0" fontId="17" fillId="0" borderId="13" xfId="0" applyFont="1" applyBorder="1" applyAlignment="1">
      <alignment horizontal="center"/>
    </xf>
    <xf numFmtId="0" fontId="17" fillId="0" borderId="14"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7" fillId="0" borderId="13" xfId="0" applyFont="1" applyBorder="1" applyAlignment="1">
      <alignment horizontal="center"/>
    </xf>
    <xf numFmtId="0" fontId="7" fillId="0" borderId="14" xfId="0" applyFont="1" applyBorder="1" applyAlignment="1">
      <alignment horizontal="center"/>
    </xf>
    <xf numFmtId="0" fontId="9" fillId="0" borderId="11" xfId="0" applyFont="1" applyBorder="1" applyAlignment="1">
      <alignment horizontal="center"/>
    </xf>
    <xf numFmtId="0" fontId="9" fillId="0" borderId="14" xfId="0" applyFont="1" applyBorder="1" applyAlignment="1">
      <alignment horizontal="center"/>
    </xf>
    <xf numFmtId="0" fontId="11" fillId="0" borderId="24" xfId="0" applyFont="1" applyBorder="1" applyAlignment="1">
      <alignment horizontal="center"/>
    </xf>
  </cellXfs>
  <cellStyles count="17">
    <cellStyle name="Comma 2" xfId="6" xr:uid="{00000000-0005-0000-0000-000000000000}"/>
    <cellStyle name="Comma 3" xfId="5" xr:uid="{00000000-0005-0000-0000-000001000000}"/>
    <cellStyle name="Comma 4" xfId="7" xr:uid="{00000000-0005-0000-0000-000002000000}"/>
    <cellStyle name="Comma 5" xfId="9" xr:uid="{00000000-0005-0000-0000-000003000000}"/>
    <cellStyle name="Comma 6" xfId="12" xr:uid="{00000000-0005-0000-0000-000004000000}"/>
    <cellStyle name="Comma 7" xfId="14" xr:uid="{00000000-0005-0000-0000-000005000000}"/>
    <cellStyle name="Comma 8" xfId="16" xr:uid="{00000000-0005-0000-0000-000006000000}"/>
    <cellStyle name="Hyperlink" xfId="2" builtinId="8"/>
    <cellStyle name="Normal" xfId="0" builtinId="0"/>
    <cellStyle name="Normal 2" xfId="4" xr:uid="{00000000-0005-0000-0000-000009000000}"/>
    <cellStyle name="Normal 21" xfId="3" xr:uid="{00000000-0005-0000-0000-00000A000000}"/>
    <cellStyle name="Normal 22" xfId="1" xr:uid="{00000000-0005-0000-0000-00000B000000}"/>
    <cellStyle name="Normal 3" xfId="8" xr:uid="{00000000-0005-0000-0000-00000C000000}"/>
    <cellStyle name="Normal 4" xfId="11" xr:uid="{00000000-0005-0000-0000-00000D000000}"/>
    <cellStyle name="Normal 5" xfId="13" xr:uid="{00000000-0005-0000-0000-00000E000000}"/>
    <cellStyle name="Normal 6" xfId="15" xr:uid="{00000000-0005-0000-0000-00000F000000}"/>
    <cellStyle name="Percent" xfId="10" builtinId="5"/>
  </cellStyles>
  <dxfs count="280">
    <dxf>
      <alignment horizontal="left" vertical="top" textRotation="0" wrapText="0" indent="0" justifyLastLine="0" shrinkToFit="0" readingOrder="0"/>
    </dxf>
    <dxf>
      <alignment horizontal="general" vertical="top" textRotation="0" wrapText="1" indent="0" justifyLastLine="0" shrinkToFit="0" readingOrder="0"/>
    </dxf>
    <dxf>
      <alignment horizontal="general" vertical="top" textRotation="0" indent="0" justifyLastLine="0" shrinkToFit="0" readingOrder="0"/>
    </dxf>
    <dxf>
      <numFmt numFmtId="174" formatCode="m/d/yyyy"/>
      <alignment horizontal="general" vertical="top" textRotation="0" indent="0" justifyLastLine="0" shrinkToFit="0" readingOrder="0"/>
    </dxf>
    <dxf>
      <alignment horizontal="general" vertical="top" textRotation="0" indent="0" justifyLastLine="0" shrinkToFit="0" readingOrder="0"/>
    </dxf>
    <dxf>
      <fill>
        <patternFill patternType="solid">
          <fgColor indexed="64"/>
          <bgColor rgb="FFC00000"/>
        </patternFill>
      </fill>
      <alignment horizontal="center" vertical="bottom" textRotation="0" wrapText="0" indent="0" justifyLastLine="0" shrinkToFit="0" readingOrder="0"/>
    </dxf>
    <dxf>
      <fill>
        <patternFill>
          <bgColor theme="4" tint="0.79998168889431442"/>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alignment textRotation="90" readingOrder="0"/>
    </dxf>
    <dxf>
      <alignment textRotation="90" readingOrder="0"/>
    </dxf>
    <dxf>
      <alignment textRotation="90" readingOrder="0"/>
    </dxf>
    <dxf>
      <alignment textRotation="90" readingOrder="0"/>
    </dxf>
    <dxf>
      <alignment textRotation="90" readingOrder="0"/>
    </dxf>
    <dxf>
      <alignment textRotation="90" readingOrder="0"/>
    </dxf>
    <dxf>
      <font>
        <b/>
        <i val="0"/>
        <color rgb="FFFF0000"/>
      </font>
    </dxf>
    <dxf>
      <font>
        <b/>
        <i val="0"/>
        <color rgb="FFFF0000"/>
      </font>
    </dxf>
    <dxf>
      <font>
        <b/>
        <i val="0"/>
        <color rgb="FFFF0000"/>
      </font>
    </dxf>
    <dxf>
      <font>
        <b/>
        <i val="0"/>
        <color rgb="FFFF0000"/>
      </font>
    </dxf>
    <dxf>
      <font>
        <b/>
        <i val="0"/>
        <color rgb="FFFF0000"/>
      </font>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ont>
        <b/>
        <i val="0"/>
        <color rgb="FFFF0000"/>
      </font>
    </dxf>
    <dxf>
      <font>
        <color theme="0" tint="-0.14996795556505021"/>
      </font>
    </dxf>
    <dxf>
      <font>
        <b/>
        <i val="0"/>
        <color rgb="FFFF0000"/>
      </font>
    </dxf>
    <dxf>
      <fill>
        <patternFill>
          <bgColor theme="2"/>
        </patternFill>
      </fill>
    </dxf>
  </dxfs>
  <tableStyles count="0" defaultTableStyle="TableStyleMedium2" defaultPivotStyle="PivotStyleMedium9"/>
  <colors>
    <mruColors>
      <color rgb="FFFF0000"/>
      <color rgb="FFFFCCFF"/>
      <color rgb="FF33CC33"/>
      <color rgb="FF2AF62A"/>
      <color rgb="FF99CC00"/>
      <color rgb="FF0000CC"/>
      <color rgb="FFFF6464"/>
      <color rgb="FFFFC8C8"/>
      <color rgb="FF000066"/>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6</xdr:row>
          <xdr:rowOff>0</xdr:rowOff>
        </xdr:from>
        <xdr:to>
          <xdr:col>10</xdr:col>
          <xdr:colOff>0</xdr:colOff>
          <xdr:row>7</xdr:row>
          <xdr:rowOff>0</xdr:rowOff>
        </xdr:to>
        <xdr:sp macro="" textlink="">
          <xdr:nvSpPr>
            <xdr:cNvPr id="20521" name="Button 41" hidden="1">
              <a:extLst>
                <a:ext uri="{63B3BB69-23CF-44E3-9099-C40C66FF867C}">
                  <a14:compatExt spid="_x0000_s20521"/>
                </a:ext>
                <a:ext uri="{FF2B5EF4-FFF2-40B4-BE49-F238E27FC236}">
                  <a16:creationId xmlns:a16="http://schemas.microsoft.com/office/drawing/2014/main" id="{00000000-0008-0000-0000-000029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6</xdr:row>
          <xdr:rowOff>0</xdr:rowOff>
        </xdr:from>
        <xdr:to>
          <xdr:col>12</xdr:col>
          <xdr:colOff>0</xdr:colOff>
          <xdr:row>7</xdr:row>
          <xdr:rowOff>0</xdr:rowOff>
        </xdr:to>
        <xdr:sp macro="" textlink="">
          <xdr:nvSpPr>
            <xdr:cNvPr id="20528" name="Button 48" hidden="1">
              <a:extLst>
                <a:ext uri="{63B3BB69-23CF-44E3-9099-C40C66FF867C}">
                  <a14:compatExt spid="_x0000_s20528"/>
                </a:ext>
                <a:ext uri="{FF2B5EF4-FFF2-40B4-BE49-F238E27FC236}">
                  <a16:creationId xmlns:a16="http://schemas.microsoft.com/office/drawing/2014/main" id="{00000000-0008-0000-0000-000030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80"/>
                  </a:solidFill>
                  <a:latin typeface="Calibri"/>
                  <a:cs typeface="Calibri"/>
                </a:rPr>
                <a:t>Goto</a:t>
              </a:r>
            </a:p>
            <a:p>
              <a:pPr algn="ctr" rtl="0">
                <a:defRPr sz="1000"/>
              </a:pPr>
              <a:endParaRPr lang="en-US" sz="1100" b="1" i="0" u="none" strike="noStrike" baseline="0">
                <a:solidFill>
                  <a:srgbClr val="00008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0</xdr:rowOff>
        </xdr:from>
        <xdr:to>
          <xdr:col>11</xdr:col>
          <xdr:colOff>0</xdr:colOff>
          <xdr:row>7</xdr:row>
          <xdr:rowOff>0</xdr:rowOff>
        </xdr:to>
        <xdr:sp macro="" textlink="">
          <xdr:nvSpPr>
            <xdr:cNvPr id="20530" name="Button 50" hidden="1">
              <a:extLst>
                <a:ext uri="{63B3BB69-23CF-44E3-9099-C40C66FF867C}">
                  <a14:compatExt spid="_x0000_s20530"/>
                </a:ext>
                <a:ext uri="{FF2B5EF4-FFF2-40B4-BE49-F238E27FC236}">
                  <a16:creationId xmlns:a16="http://schemas.microsoft.com/office/drawing/2014/main" id="{00000000-0008-0000-0000-000032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PTPTN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11</xdr:col>
          <xdr:colOff>0</xdr:colOff>
          <xdr:row>6</xdr:row>
          <xdr:rowOff>0</xdr:rowOff>
        </xdr:to>
        <xdr:sp macro="" textlink="">
          <xdr:nvSpPr>
            <xdr:cNvPr id="20534" name="Button 54" hidden="1">
              <a:extLst>
                <a:ext uri="{63B3BB69-23CF-44E3-9099-C40C66FF867C}">
                  <a14:compatExt spid="_x0000_s20534"/>
                </a:ext>
                <a:ext uri="{FF2B5EF4-FFF2-40B4-BE49-F238E27FC236}">
                  <a16:creationId xmlns:a16="http://schemas.microsoft.com/office/drawing/2014/main" id="{00000000-0008-0000-0000-000036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8000"/>
                  </a:solidFill>
                  <a:latin typeface="Calibri"/>
                  <a:cs typeface="Calibri"/>
                </a:rPr>
                <a:t>C. Letter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5</xdr:row>
          <xdr:rowOff>0</xdr:rowOff>
        </xdr:from>
        <xdr:to>
          <xdr:col>12</xdr:col>
          <xdr:colOff>0</xdr:colOff>
          <xdr:row>6</xdr:row>
          <xdr:rowOff>0</xdr:rowOff>
        </xdr:to>
        <xdr:sp macro="" textlink="">
          <xdr:nvSpPr>
            <xdr:cNvPr id="20536" name="Button 56" hidden="1">
              <a:extLst>
                <a:ext uri="{63B3BB69-23CF-44E3-9099-C40C66FF867C}">
                  <a14:compatExt spid="_x0000_s20536"/>
                </a:ext>
                <a:ext uri="{FF2B5EF4-FFF2-40B4-BE49-F238E27FC236}">
                  <a16:creationId xmlns:a16="http://schemas.microsoft.com/office/drawing/2014/main" id="{00000000-0008-0000-0000-000038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174</xdr:row>
          <xdr:rowOff>0</xdr:rowOff>
        </xdr:from>
        <xdr:to>
          <xdr:col>5</xdr:col>
          <xdr:colOff>0</xdr:colOff>
          <xdr:row>175</xdr:row>
          <xdr:rowOff>0</xdr:rowOff>
        </xdr:to>
        <xdr:sp macro="" textlink="">
          <xdr:nvSpPr>
            <xdr:cNvPr id="1557" name="Button 533" descr="Set Mail to Reg. Module" hidden="1">
              <a:extLst>
                <a:ext uri="{63B3BB69-23CF-44E3-9099-C40C66FF867C}">
                  <a14:compatExt spid="_x0000_s1557"/>
                </a:ext>
                <a:ext uri="{FF2B5EF4-FFF2-40B4-BE49-F238E27FC236}">
                  <a16:creationId xmlns:a16="http://schemas.microsoft.com/office/drawing/2014/main" id="{00000000-0008-0000-0100-000015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Reg. Module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176</xdr:row>
          <xdr:rowOff>0</xdr:rowOff>
        </xdr:from>
        <xdr:to>
          <xdr:col>5</xdr:col>
          <xdr:colOff>0</xdr:colOff>
          <xdr:row>177</xdr:row>
          <xdr:rowOff>0</xdr:rowOff>
        </xdr:to>
        <xdr:sp macro="" textlink="">
          <xdr:nvSpPr>
            <xdr:cNvPr id="1558" name="Button 534" hidden="1">
              <a:extLst>
                <a:ext uri="{63B3BB69-23CF-44E3-9099-C40C66FF867C}">
                  <a14:compatExt spid="_x0000_s1558"/>
                </a:ext>
                <a:ext uri="{FF2B5EF4-FFF2-40B4-BE49-F238E27FC236}">
                  <a16:creationId xmlns:a16="http://schemas.microsoft.com/office/drawing/2014/main" id="{00000000-0008-0000-0100-00001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Resit Exam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165</xdr:row>
          <xdr:rowOff>0</xdr:rowOff>
        </xdr:from>
        <xdr:to>
          <xdr:col>5</xdr:col>
          <xdr:colOff>0</xdr:colOff>
          <xdr:row>166</xdr:row>
          <xdr:rowOff>0</xdr:rowOff>
        </xdr:to>
        <xdr:sp macro="" textlink="">
          <xdr:nvSpPr>
            <xdr:cNvPr id="1559" name="Button 535" hidden="1">
              <a:extLst>
                <a:ext uri="{63B3BB69-23CF-44E3-9099-C40C66FF867C}">
                  <a14:compatExt spid="_x0000_s1559"/>
                </a:ext>
                <a:ext uri="{FF2B5EF4-FFF2-40B4-BE49-F238E27FC236}">
                  <a16:creationId xmlns:a16="http://schemas.microsoft.com/office/drawing/2014/main" id="{00000000-0008-0000-0100-00001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Mod-Std Lst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169</xdr:row>
          <xdr:rowOff>0</xdr:rowOff>
        </xdr:from>
        <xdr:to>
          <xdr:col>5</xdr:col>
          <xdr:colOff>0</xdr:colOff>
          <xdr:row>170</xdr:row>
          <xdr:rowOff>0</xdr:rowOff>
        </xdr:to>
        <xdr:sp macro="" textlink="">
          <xdr:nvSpPr>
            <xdr:cNvPr id="1560" name="Button 536" descr="Copy marks" hidden="1">
              <a:extLst>
                <a:ext uri="{63B3BB69-23CF-44E3-9099-C40C66FF867C}">
                  <a14:compatExt spid="_x0000_s1560"/>
                </a:ext>
                <a:ext uri="{FF2B5EF4-FFF2-40B4-BE49-F238E27FC236}">
                  <a16:creationId xmlns:a16="http://schemas.microsoft.com/office/drawing/2014/main" id="{00000000-0008-0000-0100-00001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marks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178</xdr:row>
          <xdr:rowOff>0</xdr:rowOff>
        </xdr:from>
        <xdr:to>
          <xdr:col>5</xdr:col>
          <xdr:colOff>0</xdr:colOff>
          <xdr:row>179</xdr:row>
          <xdr:rowOff>0</xdr:rowOff>
        </xdr:to>
        <xdr:sp macro="" textlink="">
          <xdr:nvSpPr>
            <xdr:cNvPr id="1561" name="Button 537" hidden="1">
              <a:extLst>
                <a:ext uri="{63B3BB69-23CF-44E3-9099-C40C66FF867C}">
                  <a14:compatExt spid="_x0000_s1561"/>
                </a:ext>
                <a:ext uri="{FF2B5EF4-FFF2-40B4-BE49-F238E27FC236}">
                  <a16:creationId xmlns:a16="http://schemas.microsoft.com/office/drawing/2014/main" id="{00000000-0008-0000-0100-00001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Elec. Mod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161</xdr:row>
          <xdr:rowOff>0</xdr:rowOff>
        </xdr:from>
        <xdr:to>
          <xdr:col>5</xdr:col>
          <xdr:colOff>0</xdr:colOff>
          <xdr:row>162</xdr:row>
          <xdr:rowOff>0</xdr:rowOff>
        </xdr:to>
        <xdr:sp macro="" textlink="">
          <xdr:nvSpPr>
            <xdr:cNvPr id="1562" name="Button 538" hidden="1">
              <a:extLst>
                <a:ext uri="{63B3BB69-23CF-44E3-9099-C40C66FF867C}">
                  <a14:compatExt spid="_x0000_s1562"/>
                </a:ext>
                <a:ext uri="{FF2B5EF4-FFF2-40B4-BE49-F238E27FC236}">
                  <a16:creationId xmlns:a16="http://schemas.microsoft.com/office/drawing/2014/main" id="{00000000-0008-0000-0100-00001A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Mentorship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163</xdr:row>
          <xdr:rowOff>0</xdr:rowOff>
        </xdr:from>
        <xdr:to>
          <xdr:col>4</xdr:col>
          <xdr:colOff>419100</xdr:colOff>
          <xdr:row>164</xdr:row>
          <xdr:rowOff>0</xdr:rowOff>
        </xdr:to>
        <xdr:sp macro="" textlink="">
          <xdr:nvSpPr>
            <xdr:cNvPr id="1563" name="Button 539" hidden="1">
              <a:extLst>
                <a:ext uri="{63B3BB69-23CF-44E3-9099-C40C66FF867C}">
                  <a14:compatExt spid="_x0000_s1563"/>
                </a:ext>
                <a:ext uri="{FF2B5EF4-FFF2-40B4-BE49-F238E27FC236}">
                  <a16:creationId xmlns:a16="http://schemas.microsoft.com/office/drawing/2014/main" id="{00000000-0008-0000-0100-00001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Internship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2933700</xdr:colOff>
          <xdr:row>159</xdr:row>
          <xdr:rowOff>0</xdr:rowOff>
        </xdr:from>
        <xdr:to>
          <xdr:col>4</xdr:col>
          <xdr:colOff>419100</xdr:colOff>
          <xdr:row>160</xdr:row>
          <xdr:rowOff>0</xdr:rowOff>
        </xdr:to>
        <xdr:sp macro="" textlink="">
          <xdr:nvSpPr>
            <xdr:cNvPr id="1564" name="Button 540" hidden="1">
              <a:extLst>
                <a:ext uri="{63B3BB69-23CF-44E3-9099-C40C66FF867C}">
                  <a14:compatExt spid="_x0000_s1564"/>
                </a:ext>
                <a:ext uri="{FF2B5EF4-FFF2-40B4-BE49-F238E27FC236}">
                  <a16:creationId xmlns:a16="http://schemas.microsoft.com/office/drawing/2014/main" id="{00000000-0008-0000-0100-00001C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Plan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604" name="Button 580" hidden="1">
              <a:extLst>
                <a:ext uri="{63B3BB69-23CF-44E3-9099-C40C66FF867C}">
                  <a14:compatExt spid="_x0000_s1604"/>
                </a:ext>
                <a:ext uri="{FF2B5EF4-FFF2-40B4-BE49-F238E27FC236}">
                  <a16:creationId xmlns:a16="http://schemas.microsoft.com/office/drawing/2014/main" id="{00000000-0008-0000-0100-000044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1606" name="Button 582" hidden="1">
              <a:extLst>
                <a:ext uri="{63B3BB69-23CF-44E3-9099-C40C66FF867C}">
                  <a14:compatExt spid="_x0000_s1606"/>
                </a:ext>
                <a:ext uri="{FF2B5EF4-FFF2-40B4-BE49-F238E27FC236}">
                  <a16:creationId xmlns:a16="http://schemas.microsoft.com/office/drawing/2014/main" id="{00000000-0008-0000-0100-000046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0</xdr:row>
          <xdr:rowOff>209550</xdr:rowOff>
        </xdr:to>
        <xdr:sp macro="" textlink="">
          <xdr:nvSpPr>
            <xdr:cNvPr id="1607" name="Button 583" hidden="1">
              <a:extLst>
                <a:ext uri="{63B3BB69-23CF-44E3-9099-C40C66FF867C}">
                  <a14:compatExt spid="_x0000_s1607"/>
                </a:ext>
                <a:ext uri="{FF2B5EF4-FFF2-40B4-BE49-F238E27FC236}">
                  <a16:creationId xmlns:a16="http://schemas.microsoft.com/office/drawing/2014/main" id="{00000000-0008-0000-0100-00004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0</xdr:row>
          <xdr:rowOff>209550</xdr:rowOff>
        </xdr:to>
        <xdr:sp macro="" textlink="">
          <xdr:nvSpPr>
            <xdr:cNvPr id="1608" name="Button 584" hidden="1">
              <a:extLst>
                <a:ext uri="{63B3BB69-23CF-44E3-9099-C40C66FF867C}">
                  <a14:compatExt spid="_x0000_s1608"/>
                </a:ext>
                <a:ext uri="{FF2B5EF4-FFF2-40B4-BE49-F238E27FC236}">
                  <a16:creationId xmlns:a16="http://schemas.microsoft.com/office/drawing/2014/main" id="{00000000-0008-0000-0100-000048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0</xdr:row>
          <xdr:rowOff>209550</xdr:rowOff>
        </xdr:to>
        <xdr:sp macro="" textlink="">
          <xdr:nvSpPr>
            <xdr:cNvPr id="1609" name="Button 585" hidden="1">
              <a:extLst>
                <a:ext uri="{63B3BB69-23CF-44E3-9099-C40C66FF867C}">
                  <a14:compatExt spid="_x0000_s1609"/>
                </a:ext>
                <a:ext uri="{FF2B5EF4-FFF2-40B4-BE49-F238E27FC236}">
                  <a16:creationId xmlns:a16="http://schemas.microsoft.com/office/drawing/2014/main" id="{00000000-0008-0000-0100-000049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10</xdr:col>
          <xdr:colOff>647700</xdr:colOff>
          <xdr:row>1</xdr:row>
          <xdr:rowOff>0</xdr:rowOff>
        </xdr:to>
        <xdr:sp macro="" textlink="">
          <xdr:nvSpPr>
            <xdr:cNvPr id="1611" name="Button 587" hidden="1">
              <a:extLst>
                <a:ext uri="{63B3BB69-23CF-44E3-9099-C40C66FF867C}">
                  <a14:compatExt spid="_x0000_s1611"/>
                </a:ext>
                <a:ext uri="{FF2B5EF4-FFF2-40B4-BE49-F238E27FC236}">
                  <a16:creationId xmlns:a16="http://schemas.microsoft.com/office/drawing/2014/main" id="{00000000-0008-0000-0100-00004B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Language Check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0</xdr:row>
          <xdr:rowOff>209550</xdr:rowOff>
        </xdr:to>
        <xdr:sp macro="" textlink="">
          <xdr:nvSpPr>
            <xdr:cNvPr id="1655" name="Button 631" hidden="1">
              <a:extLst>
                <a:ext uri="{63B3BB69-23CF-44E3-9099-C40C66FF867C}">
                  <a14:compatExt spid="_x0000_s1655"/>
                </a:ext>
                <a:ext uri="{FF2B5EF4-FFF2-40B4-BE49-F238E27FC236}">
                  <a16:creationId xmlns:a16="http://schemas.microsoft.com/office/drawing/2014/main" id="{00000000-0008-0000-0100-000077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0</xdr:row>
          <xdr:rowOff>209550</xdr:rowOff>
        </xdr:to>
        <xdr:sp macro="" textlink="">
          <xdr:nvSpPr>
            <xdr:cNvPr id="1664" name="Button 640" hidden="1">
              <a:extLst>
                <a:ext uri="{63B3BB69-23CF-44E3-9099-C40C66FF867C}">
                  <a14:compatExt spid="_x0000_s1664"/>
                </a:ext>
                <a:ext uri="{FF2B5EF4-FFF2-40B4-BE49-F238E27FC236}">
                  <a16:creationId xmlns:a16="http://schemas.microsoft.com/office/drawing/2014/main" id="{00000000-0008-0000-0100-00008006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1887" name="Button 863" hidden="1">
              <a:extLst>
                <a:ext uri="{63B3BB69-23CF-44E3-9099-C40C66FF867C}">
                  <a14:compatExt spid="_x0000_s1887"/>
                </a:ext>
                <a:ext uri="{FF2B5EF4-FFF2-40B4-BE49-F238E27FC236}">
                  <a16:creationId xmlns:a16="http://schemas.microsoft.com/office/drawing/2014/main" id="{00000000-0008-0000-0100-00005F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1952" name="Button 928" hidden="1">
              <a:extLst>
                <a:ext uri="{63B3BB69-23CF-44E3-9099-C40C66FF867C}">
                  <a14:compatExt spid="_x0000_s1952"/>
                </a:ext>
                <a:ext uri="{FF2B5EF4-FFF2-40B4-BE49-F238E27FC236}">
                  <a16:creationId xmlns:a16="http://schemas.microsoft.com/office/drawing/2014/main" id="{00000000-0008-0000-0100-0000A0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1954" name="Button 930" hidden="1">
              <a:extLst>
                <a:ext uri="{63B3BB69-23CF-44E3-9099-C40C66FF867C}">
                  <a14:compatExt spid="_x0000_s1954"/>
                </a:ext>
                <a:ext uri="{FF2B5EF4-FFF2-40B4-BE49-F238E27FC236}">
                  <a16:creationId xmlns:a16="http://schemas.microsoft.com/office/drawing/2014/main" id="{00000000-0008-0000-0100-0000A207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167</xdr:row>
          <xdr:rowOff>0</xdr:rowOff>
        </xdr:from>
        <xdr:to>
          <xdr:col>5</xdr:col>
          <xdr:colOff>0</xdr:colOff>
          <xdr:row>168</xdr:row>
          <xdr:rowOff>0</xdr:rowOff>
        </xdr:to>
        <xdr:sp macro="" textlink="">
          <xdr:nvSpPr>
            <xdr:cNvPr id="90840" name="Button 3800" hidden="1">
              <a:extLst>
                <a:ext uri="{63B3BB69-23CF-44E3-9099-C40C66FF867C}">
                  <a14:compatExt spid="_x0000_s90840"/>
                </a:ext>
                <a:ext uri="{FF2B5EF4-FFF2-40B4-BE49-F238E27FC236}">
                  <a16:creationId xmlns:a16="http://schemas.microsoft.com/office/drawing/2014/main" id="{00000000-0008-0000-0100-0000D862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MarkSheet</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172</xdr:row>
          <xdr:rowOff>0</xdr:rowOff>
        </xdr:from>
        <xdr:to>
          <xdr:col>5</xdr:col>
          <xdr:colOff>0</xdr:colOff>
          <xdr:row>173</xdr:row>
          <xdr:rowOff>0</xdr:rowOff>
        </xdr:to>
        <xdr:sp macro="" textlink="">
          <xdr:nvSpPr>
            <xdr:cNvPr id="99348" name="Button 4116" hidden="1">
              <a:extLst>
                <a:ext uri="{63B3BB69-23CF-44E3-9099-C40C66FF867C}">
                  <a14:compatExt spid="_x0000_s99348"/>
                </a:ext>
                <a:ext uri="{FF2B5EF4-FFF2-40B4-BE49-F238E27FC236}">
                  <a16:creationId xmlns:a16="http://schemas.microsoft.com/office/drawing/2014/main" id="{00000000-0008-0000-0100-000014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Capped Mark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180</xdr:row>
          <xdr:rowOff>9525</xdr:rowOff>
        </xdr:from>
        <xdr:to>
          <xdr:col>5</xdr:col>
          <xdr:colOff>0</xdr:colOff>
          <xdr:row>181</xdr:row>
          <xdr:rowOff>0</xdr:rowOff>
        </xdr:to>
        <xdr:sp macro="" textlink="">
          <xdr:nvSpPr>
            <xdr:cNvPr id="99350" name="Button 4118" hidden="1">
              <a:extLst>
                <a:ext uri="{63B3BB69-23CF-44E3-9099-C40C66FF867C}">
                  <a14:compatExt spid="_x0000_s99350"/>
                </a:ext>
                <a:ext uri="{FF2B5EF4-FFF2-40B4-BE49-F238E27FC236}">
                  <a16:creationId xmlns:a16="http://schemas.microsoft.com/office/drawing/2014/main" id="{00000000-0008-0000-0100-000016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PAB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182</xdr:row>
          <xdr:rowOff>190500</xdr:rowOff>
        </xdr:from>
        <xdr:to>
          <xdr:col>5</xdr:col>
          <xdr:colOff>0</xdr:colOff>
          <xdr:row>184</xdr:row>
          <xdr:rowOff>0</xdr:rowOff>
        </xdr:to>
        <xdr:sp macro="" textlink="">
          <xdr:nvSpPr>
            <xdr:cNvPr id="99472" name="Button 4240" hidden="1">
              <a:extLst>
                <a:ext uri="{63B3BB69-23CF-44E3-9099-C40C66FF867C}">
                  <a14:compatExt spid="_x0000_s99472"/>
                </a:ext>
                <a:ext uri="{FF2B5EF4-FFF2-40B4-BE49-F238E27FC236}">
                  <a16:creationId xmlns:a16="http://schemas.microsoft.com/office/drawing/2014/main" id="{00000000-0008-0000-0100-000090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Re-sit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2474" name="Button 10" hidden="1">
              <a:extLst>
                <a:ext uri="{63B3BB69-23CF-44E3-9099-C40C66FF867C}">
                  <a14:compatExt spid="_x0000_s62474"/>
                </a:ext>
                <a:ext uri="{FF2B5EF4-FFF2-40B4-BE49-F238E27FC236}">
                  <a16:creationId xmlns:a16="http://schemas.microsoft.com/office/drawing/2014/main" id="{00000000-0008-0000-0300-00000A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2475" name="Button 11" hidden="1">
              <a:extLst>
                <a:ext uri="{63B3BB69-23CF-44E3-9099-C40C66FF867C}">
                  <a14:compatExt spid="_x0000_s62475"/>
                </a:ext>
                <a:ext uri="{FF2B5EF4-FFF2-40B4-BE49-F238E27FC236}">
                  <a16:creationId xmlns:a16="http://schemas.microsoft.com/office/drawing/2014/main" id="{00000000-0008-0000-0300-00000B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62476" name="Button 12" hidden="1">
              <a:extLst>
                <a:ext uri="{63B3BB69-23CF-44E3-9099-C40C66FF867C}">
                  <a14:compatExt spid="_x0000_s62476"/>
                </a:ext>
                <a:ext uri="{FF2B5EF4-FFF2-40B4-BE49-F238E27FC236}">
                  <a16:creationId xmlns:a16="http://schemas.microsoft.com/office/drawing/2014/main" id="{00000000-0008-0000-0300-00000C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62477" name="Button 13" hidden="1">
              <a:extLst>
                <a:ext uri="{63B3BB69-23CF-44E3-9099-C40C66FF867C}">
                  <a14:compatExt spid="_x0000_s62477"/>
                </a:ext>
                <a:ext uri="{FF2B5EF4-FFF2-40B4-BE49-F238E27FC236}">
                  <a16:creationId xmlns:a16="http://schemas.microsoft.com/office/drawing/2014/main" id="{00000000-0008-0000-0300-00000D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62478" name="Button 14" hidden="1">
              <a:extLst>
                <a:ext uri="{63B3BB69-23CF-44E3-9099-C40C66FF867C}">
                  <a14:compatExt spid="_x0000_s62478"/>
                </a:ext>
                <a:ext uri="{FF2B5EF4-FFF2-40B4-BE49-F238E27FC236}">
                  <a16:creationId xmlns:a16="http://schemas.microsoft.com/office/drawing/2014/main" id="{00000000-0008-0000-0300-00000E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2482" name="Button 18" hidden="1">
              <a:extLst>
                <a:ext uri="{63B3BB69-23CF-44E3-9099-C40C66FF867C}">
                  <a14:compatExt spid="_x0000_s62482"/>
                </a:ext>
                <a:ext uri="{FF2B5EF4-FFF2-40B4-BE49-F238E27FC236}">
                  <a16:creationId xmlns:a16="http://schemas.microsoft.com/office/drawing/2014/main" id="{00000000-0008-0000-0300-000012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2483" name="Button 19" hidden="1">
              <a:extLst>
                <a:ext uri="{63B3BB69-23CF-44E3-9099-C40C66FF867C}">
                  <a14:compatExt spid="_x0000_s62483"/>
                </a:ext>
                <a:ext uri="{FF2B5EF4-FFF2-40B4-BE49-F238E27FC236}">
                  <a16:creationId xmlns:a16="http://schemas.microsoft.com/office/drawing/2014/main" id="{00000000-0008-0000-0300-00001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2484" name="Button 20" hidden="1">
              <a:extLst>
                <a:ext uri="{63B3BB69-23CF-44E3-9099-C40C66FF867C}">
                  <a14:compatExt spid="_x0000_s62484"/>
                </a:ext>
                <a:ext uri="{FF2B5EF4-FFF2-40B4-BE49-F238E27FC236}">
                  <a16:creationId xmlns:a16="http://schemas.microsoft.com/office/drawing/2014/main" id="{00000000-0008-0000-0300-000014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2485" name="Button 21" hidden="1">
              <a:extLst>
                <a:ext uri="{63B3BB69-23CF-44E3-9099-C40C66FF867C}">
                  <a14:compatExt spid="_x0000_s62485"/>
                </a:ext>
                <a:ext uri="{FF2B5EF4-FFF2-40B4-BE49-F238E27FC236}">
                  <a16:creationId xmlns:a16="http://schemas.microsoft.com/office/drawing/2014/main" id="{00000000-0008-0000-0300-000015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2486" name="Button 22" hidden="1">
              <a:extLst>
                <a:ext uri="{63B3BB69-23CF-44E3-9099-C40C66FF867C}">
                  <a14:compatExt spid="_x0000_s62486"/>
                </a:ext>
                <a:ext uri="{FF2B5EF4-FFF2-40B4-BE49-F238E27FC236}">
                  <a16:creationId xmlns:a16="http://schemas.microsoft.com/office/drawing/2014/main" id="{00000000-0008-0000-0300-000016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0400-000001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6562" name="Button 2" hidden="1">
              <a:extLst>
                <a:ext uri="{63B3BB69-23CF-44E3-9099-C40C66FF867C}">
                  <a14:compatExt spid="_x0000_s66562"/>
                </a:ext>
                <a:ext uri="{FF2B5EF4-FFF2-40B4-BE49-F238E27FC236}">
                  <a16:creationId xmlns:a16="http://schemas.microsoft.com/office/drawing/2014/main" id="{00000000-0008-0000-0400-000002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1</xdr:row>
          <xdr:rowOff>0</xdr:rowOff>
        </xdr:to>
        <xdr:sp macro="" textlink="">
          <xdr:nvSpPr>
            <xdr:cNvPr id="66563" name="Button 3" hidden="1">
              <a:extLst>
                <a:ext uri="{63B3BB69-23CF-44E3-9099-C40C66FF867C}">
                  <a14:compatExt spid="_x0000_s66563"/>
                </a:ext>
                <a:ext uri="{FF2B5EF4-FFF2-40B4-BE49-F238E27FC236}">
                  <a16:creationId xmlns:a16="http://schemas.microsoft.com/office/drawing/2014/main" id="{00000000-0008-0000-0400-000003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1</xdr:row>
          <xdr:rowOff>0</xdr:rowOff>
        </xdr:to>
        <xdr:sp macro="" textlink="">
          <xdr:nvSpPr>
            <xdr:cNvPr id="66564" name="Button 4" hidden="1">
              <a:extLst>
                <a:ext uri="{63B3BB69-23CF-44E3-9099-C40C66FF867C}">
                  <a14:compatExt spid="_x0000_s66564"/>
                </a:ext>
                <a:ext uri="{FF2B5EF4-FFF2-40B4-BE49-F238E27FC236}">
                  <a16:creationId xmlns:a16="http://schemas.microsoft.com/office/drawing/2014/main" id="{00000000-0008-0000-0400-000004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1</xdr:row>
          <xdr:rowOff>0</xdr:rowOff>
        </xdr:to>
        <xdr:sp macro="" textlink="">
          <xdr:nvSpPr>
            <xdr:cNvPr id="66565" name="Button 5" hidden="1">
              <a:extLst>
                <a:ext uri="{63B3BB69-23CF-44E3-9099-C40C66FF867C}">
                  <a14:compatExt spid="_x0000_s66565"/>
                </a:ext>
                <a:ext uri="{FF2B5EF4-FFF2-40B4-BE49-F238E27FC236}">
                  <a16:creationId xmlns:a16="http://schemas.microsoft.com/office/drawing/2014/main" id="{00000000-0008-0000-0400-000005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6566" name="Button 6" hidden="1">
              <a:extLst>
                <a:ext uri="{63B3BB69-23CF-44E3-9099-C40C66FF867C}">
                  <a14:compatExt spid="_x0000_s66566"/>
                </a:ext>
                <a:ext uri="{FF2B5EF4-FFF2-40B4-BE49-F238E27FC236}">
                  <a16:creationId xmlns:a16="http://schemas.microsoft.com/office/drawing/2014/main" id="{00000000-0008-0000-0400-000006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6567" name="Button 7" hidden="1">
              <a:extLst>
                <a:ext uri="{63B3BB69-23CF-44E3-9099-C40C66FF867C}">
                  <a14:compatExt spid="_x0000_s66567"/>
                </a:ext>
                <a:ext uri="{FF2B5EF4-FFF2-40B4-BE49-F238E27FC236}">
                  <a16:creationId xmlns:a16="http://schemas.microsoft.com/office/drawing/2014/main" id="{00000000-0008-0000-0400-000007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6568" name="Button 8" hidden="1">
              <a:extLst>
                <a:ext uri="{63B3BB69-23CF-44E3-9099-C40C66FF867C}">
                  <a14:compatExt spid="_x0000_s66568"/>
                </a:ext>
                <a:ext uri="{FF2B5EF4-FFF2-40B4-BE49-F238E27FC236}">
                  <a16:creationId xmlns:a16="http://schemas.microsoft.com/office/drawing/2014/main" id="{00000000-0008-0000-0400-000008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6569" name="Button 9" hidden="1">
              <a:extLst>
                <a:ext uri="{63B3BB69-23CF-44E3-9099-C40C66FF867C}">
                  <a14:compatExt spid="_x0000_s66569"/>
                </a:ext>
                <a:ext uri="{FF2B5EF4-FFF2-40B4-BE49-F238E27FC236}">
                  <a16:creationId xmlns:a16="http://schemas.microsoft.com/office/drawing/2014/main" id="{00000000-0008-0000-0400-000009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6570" name="Button 10" hidden="1">
              <a:extLst>
                <a:ext uri="{63B3BB69-23CF-44E3-9099-C40C66FF867C}">
                  <a14:compatExt spid="_x0000_s66570"/>
                </a:ext>
                <a:ext uri="{FF2B5EF4-FFF2-40B4-BE49-F238E27FC236}">
                  <a16:creationId xmlns:a16="http://schemas.microsoft.com/office/drawing/2014/main" id="{00000000-0008-0000-0400-00000A0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500-000001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0</xdr:row>
          <xdr:rowOff>0</xdr:rowOff>
        </xdr:from>
        <xdr:to>
          <xdr:col>217</xdr:col>
          <xdr:colOff>0</xdr:colOff>
          <xdr:row>2</xdr:row>
          <xdr:rowOff>0</xdr:rowOff>
        </xdr:to>
        <xdr:sp macro="" textlink="">
          <xdr:nvSpPr>
            <xdr:cNvPr id="67586" name="Button 2" hidden="1">
              <a:extLst>
                <a:ext uri="{63B3BB69-23CF-44E3-9099-C40C66FF867C}">
                  <a14:compatExt spid="_x0000_s67586"/>
                </a:ext>
                <a:ext uri="{FF2B5EF4-FFF2-40B4-BE49-F238E27FC236}">
                  <a16:creationId xmlns:a16="http://schemas.microsoft.com/office/drawing/2014/main" id="{00000000-0008-0000-0500-000002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Group Mail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66675</xdr:colOff>
          <xdr:row>0</xdr:row>
          <xdr:rowOff>0</xdr:rowOff>
        </xdr:from>
        <xdr:to>
          <xdr:col>12</xdr:col>
          <xdr:colOff>304800</xdr:colOff>
          <xdr:row>0</xdr:row>
          <xdr:rowOff>209550</xdr:rowOff>
        </xdr:to>
        <xdr:sp macro="" textlink="">
          <xdr:nvSpPr>
            <xdr:cNvPr id="67587" name="Button 3" hidden="1">
              <a:extLst>
                <a:ext uri="{63B3BB69-23CF-44E3-9099-C40C66FF867C}">
                  <a14:compatExt spid="_x0000_s67587"/>
                </a:ext>
                <a:ext uri="{FF2B5EF4-FFF2-40B4-BE49-F238E27FC236}">
                  <a16:creationId xmlns:a16="http://schemas.microsoft.com/office/drawing/2014/main" id="{00000000-0008-0000-0500-000003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619125</xdr:colOff>
          <xdr:row>0</xdr:row>
          <xdr:rowOff>0</xdr:rowOff>
        </xdr:from>
        <xdr:to>
          <xdr:col>12</xdr:col>
          <xdr:colOff>847725</xdr:colOff>
          <xdr:row>0</xdr:row>
          <xdr:rowOff>209550</xdr:rowOff>
        </xdr:to>
        <xdr:sp macro="" textlink="">
          <xdr:nvSpPr>
            <xdr:cNvPr id="67588" name="Button 4" hidden="1">
              <a:extLst>
                <a:ext uri="{63B3BB69-23CF-44E3-9099-C40C66FF867C}">
                  <a14:compatExt spid="_x0000_s67588"/>
                </a:ext>
                <a:ext uri="{FF2B5EF4-FFF2-40B4-BE49-F238E27FC236}">
                  <a16:creationId xmlns:a16="http://schemas.microsoft.com/office/drawing/2014/main" id="{00000000-0008-0000-0500-000004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352425</xdr:colOff>
          <xdr:row>0</xdr:row>
          <xdr:rowOff>0</xdr:rowOff>
        </xdr:from>
        <xdr:to>
          <xdr:col>12</xdr:col>
          <xdr:colOff>581025</xdr:colOff>
          <xdr:row>0</xdr:row>
          <xdr:rowOff>209550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500-000005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866775</xdr:colOff>
          <xdr:row>0</xdr:row>
          <xdr:rowOff>0</xdr:rowOff>
        </xdr:from>
        <xdr:to>
          <xdr:col>2</xdr:col>
          <xdr:colOff>2419350</xdr:colOff>
          <xdr:row>1</xdr:row>
          <xdr:rowOff>0</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500-000006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 Formula Crosssheet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0</xdr:row>
          <xdr:rowOff>0</xdr:rowOff>
        </xdr:from>
        <xdr:to>
          <xdr:col>2</xdr:col>
          <xdr:colOff>714375</xdr:colOff>
          <xdr:row>1</xdr:row>
          <xdr:rowOff>0</xdr:rowOff>
        </xdr:to>
        <xdr:sp macro="" textlink="">
          <xdr:nvSpPr>
            <xdr:cNvPr id="67591" name="Button 7" hidden="1">
              <a:extLst>
                <a:ext uri="{63B3BB69-23CF-44E3-9099-C40C66FF867C}">
                  <a14:compatExt spid="_x0000_s67591"/>
                </a:ext>
                <a:ext uri="{FF2B5EF4-FFF2-40B4-BE49-F238E27FC236}">
                  <a16:creationId xmlns:a16="http://schemas.microsoft.com/office/drawing/2014/main" id="{00000000-0008-0000-0500-000007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Uncolor Cells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122</xdr:col>
          <xdr:colOff>0</xdr:colOff>
          <xdr:row>0</xdr:row>
          <xdr:rowOff>0</xdr:rowOff>
        </xdr:from>
        <xdr:to>
          <xdr:col>125</xdr:col>
          <xdr:colOff>0</xdr:colOff>
          <xdr:row>1</xdr:row>
          <xdr:rowOff>0</xdr:rowOff>
        </xdr:to>
        <xdr:sp macro="" textlink="">
          <xdr:nvSpPr>
            <xdr:cNvPr id="67592" name="Button 8" hidden="1">
              <a:extLst>
                <a:ext uri="{63B3BB69-23CF-44E3-9099-C40C66FF867C}">
                  <a14:compatExt spid="_x0000_s67592"/>
                </a:ext>
                <a:ext uri="{FF2B5EF4-FFF2-40B4-BE49-F238E27FC236}">
                  <a16:creationId xmlns:a16="http://schemas.microsoft.com/office/drawing/2014/main" id="{00000000-0008-0000-0500-000008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Column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216</xdr:col>
          <xdr:colOff>0</xdr:colOff>
          <xdr:row>2</xdr:row>
          <xdr:rowOff>0</xdr:rowOff>
        </xdr:from>
        <xdr:to>
          <xdr:col>217</xdr:col>
          <xdr:colOff>0</xdr:colOff>
          <xdr:row>3</xdr:row>
          <xdr:rowOff>0</xdr:rowOff>
        </xdr:to>
        <xdr:sp macro="" textlink="">
          <xdr:nvSpPr>
            <xdr:cNvPr id="67593" name="Button 9" hidden="1">
              <a:extLst>
                <a:ext uri="{63B3BB69-23CF-44E3-9099-C40C66FF867C}">
                  <a14:compatExt spid="_x0000_s67593"/>
                </a:ext>
                <a:ext uri="{FF2B5EF4-FFF2-40B4-BE49-F238E27FC236}">
                  <a16:creationId xmlns:a16="http://schemas.microsoft.com/office/drawing/2014/main" id="{00000000-0008-0000-0500-000009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116</xdr:col>
          <xdr:colOff>0</xdr:colOff>
          <xdr:row>1</xdr:row>
          <xdr:rowOff>0</xdr:rowOff>
        </xdr:from>
        <xdr:to>
          <xdr:col>117</xdr:col>
          <xdr:colOff>0</xdr:colOff>
          <xdr:row>2</xdr:row>
          <xdr:rowOff>0</xdr:rowOff>
        </xdr:to>
        <xdr:sp macro="" textlink="">
          <xdr:nvSpPr>
            <xdr:cNvPr id="67594" name="Button 10" hidden="1">
              <a:extLst>
                <a:ext uri="{63B3BB69-23CF-44E3-9099-C40C66FF867C}">
                  <a14:compatExt spid="_x0000_s67594"/>
                </a:ext>
                <a:ext uri="{FF2B5EF4-FFF2-40B4-BE49-F238E27FC236}">
                  <a16:creationId xmlns:a16="http://schemas.microsoft.com/office/drawing/2014/main" id="{00000000-0008-0000-0500-00000A0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ColorCell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0</xdr:colOff>
          <xdr:row>26</xdr:row>
          <xdr:rowOff>0</xdr:rowOff>
        </xdr:from>
        <xdr:to>
          <xdr:col>21</xdr:col>
          <xdr:colOff>0</xdr:colOff>
          <xdr:row>27</xdr:row>
          <xdr:rowOff>0</xdr:rowOff>
        </xdr:to>
        <xdr:sp macro="" textlink="">
          <xdr:nvSpPr>
            <xdr:cNvPr id="18525" name="Button 93" hidden="1">
              <a:extLst>
                <a:ext uri="{63B3BB69-23CF-44E3-9099-C40C66FF867C}">
                  <a14:compatExt spid="_x0000_s18525"/>
                </a:ext>
                <a:ext uri="{FF2B5EF4-FFF2-40B4-BE49-F238E27FC236}">
                  <a16:creationId xmlns:a16="http://schemas.microsoft.com/office/drawing/2014/main" id="{00000000-0008-0000-0600-00005D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ModuleCode in Campare and St_Info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17</xdr:row>
          <xdr:rowOff>0</xdr:rowOff>
        </xdr:from>
        <xdr:to>
          <xdr:col>21</xdr:col>
          <xdr:colOff>0</xdr:colOff>
          <xdr:row>18</xdr:row>
          <xdr:rowOff>0</xdr:rowOff>
        </xdr:to>
        <xdr:sp macro="" textlink="">
          <xdr:nvSpPr>
            <xdr:cNvPr id="18526" name="Button 94" hidden="1">
              <a:extLst>
                <a:ext uri="{63B3BB69-23CF-44E3-9099-C40C66FF867C}">
                  <a14:compatExt spid="_x0000_s18526"/>
                </a:ext>
                <a:ext uri="{FF2B5EF4-FFF2-40B4-BE49-F238E27FC236}">
                  <a16:creationId xmlns:a16="http://schemas.microsoft.com/office/drawing/2014/main" id="{00000000-0008-0000-0600-00005E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Fix Tables Header, Comment and Formula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0</xdr:rowOff>
        </xdr:from>
        <xdr:to>
          <xdr:col>2</xdr:col>
          <xdr:colOff>1733550</xdr:colOff>
          <xdr:row>1</xdr:row>
          <xdr:rowOff>0</xdr:rowOff>
        </xdr:to>
        <xdr:sp macro="" textlink="">
          <xdr:nvSpPr>
            <xdr:cNvPr id="16393" name="Button 9" hidden="1">
              <a:extLst>
                <a:ext uri="{63B3BB69-23CF-44E3-9099-C40C66FF867C}">
                  <a14:compatExt spid="_x0000_s16393"/>
                </a:ext>
                <a:ext uri="{FF2B5EF4-FFF2-40B4-BE49-F238E27FC236}">
                  <a16:creationId xmlns:a16="http://schemas.microsoft.com/office/drawing/2014/main" id="{00000000-0008-0000-0700-000009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Plan to TCMS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2038350</xdr:colOff>
          <xdr:row>0</xdr:row>
          <xdr:rowOff>0</xdr:rowOff>
        </xdr:from>
        <xdr:to>
          <xdr:col>4</xdr:col>
          <xdr:colOff>781050</xdr:colOff>
          <xdr:row>1</xdr:row>
          <xdr:rowOff>0</xdr:rowOff>
        </xdr:to>
        <xdr:sp macro="" textlink="">
          <xdr:nvSpPr>
            <xdr:cNvPr id="16395" name="Button 11" hidden="1">
              <a:extLst>
                <a:ext uri="{63B3BB69-23CF-44E3-9099-C40C66FF867C}">
                  <a14:compatExt spid="_x0000_s16395"/>
                </a:ext>
                <a:ext uri="{FF2B5EF4-FFF2-40B4-BE49-F238E27FC236}">
                  <a16:creationId xmlns:a16="http://schemas.microsoft.com/office/drawing/2014/main" id="{00000000-0008-0000-0700-00000B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Compare Active to PAB</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485775</xdr:colOff>
          <xdr:row>0</xdr:row>
          <xdr:rowOff>333375</xdr:rowOff>
        </xdr:from>
        <xdr:to>
          <xdr:col>2</xdr:col>
          <xdr:colOff>323850</xdr:colOff>
          <xdr:row>1</xdr:row>
          <xdr:rowOff>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900-000002A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cs typeface="Calibri"/>
                </a:rPr>
                <a:t>Create PTPTN Letter</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285750</xdr:colOff>
          <xdr:row>2</xdr:row>
          <xdr:rowOff>552450</xdr:rowOff>
        </xdr:to>
        <xdr:sp macro="" textlink="">
          <xdr:nvSpPr>
            <xdr:cNvPr id="108545" name="Object 1" hidden="1">
              <a:extLst>
                <a:ext uri="{63B3BB69-23CF-44E3-9099-C40C66FF867C}">
                  <a14:compatExt spid="_x0000_s108545"/>
                </a:ext>
                <a:ext uri="{FF2B5EF4-FFF2-40B4-BE49-F238E27FC236}">
                  <a16:creationId xmlns:a16="http://schemas.microsoft.com/office/drawing/2014/main" id="{00000000-0008-0000-0C00-000001A801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3</xdr:row>
          <xdr:rowOff>0</xdr:rowOff>
        </xdr:from>
        <xdr:to>
          <xdr:col>11</xdr:col>
          <xdr:colOff>0</xdr:colOff>
          <xdr:row>4</xdr:row>
          <xdr:rowOff>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D00-000001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Merge CU-ID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0D00-000002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11</xdr:row>
          <xdr:rowOff>0</xdr:rowOff>
        </xdr:from>
        <xdr:to>
          <xdr:col>11</xdr:col>
          <xdr:colOff>0</xdr:colOff>
          <xdr:row>12</xdr:row>
          <xdr:rowOff>0</xdr:rowOff>
        </xdr:to>
        <xdr:sp macro="" textlink="">
          <xdr:nvSpPr>
            <xdr:cNvPr id="48131" name="Button 3" hidden="1">
              <a:extLst>
                <a:ext uri="{63B3BB69-23CF-44E3-9099-C40C66FF867C}">
                  <a14:compatExt spid="_x0000_s48131"/>
                </a:ext>
                <a:ext uri="{FF2B5EF4-FFF2-40B4-BE49-F238E27FC236}">
                  <a16:creationId xmlns:a16="http://schemas.microsoft.com/office/drawing/2014/main" id="{00000000-0008-0000-0D00-000003B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Label Syy-m using Compare Marksheet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ha.jayahkudy/AppData/Roaming/Microsoft/AddIns/BXXCU%20SML%20Macro%20Library.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og"/>
      <sheetName val="BXXCU SML Macro Library"/>
    </sheetNames>
    <definedNames>
      <definedName name="CreateRe_sitStudentList"/>
    </definedNames>
    <sheetDataSet>
      <sheetData sheetId="0"/>
      <sheetData sheetId="1" refreshError="1"/>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sers/usha.jayahkudy/Desktop/Master%20Listing/BCSCU/Aug%202022/BCSCU%20Student%20Master%20List%20Jan%202022%20Semester_afterpreboard_v6.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ha Jayahkudy" refreshedDate="44807.722156481483" createdVersion="3" refreshedVersion="6" minRefreshableVersion="3" recordCount="59" xr:uid="{00000000-000A-0000-FFFF-FFFF01000000}">
  <cacheSource type="worksheet">
    <worksheetSource ref="A1:H60" sheet="Jan-2023" r:id="rId2"/>
  </cacheSource>
  <cacheFields count="8">
    <cacheField name="No" numFmtId="0">
      <sharedItems containsSemiMixedTypes="0" containsString="0" containsNumber="1" containsInteger="1" minValue="1" maxValue="59"/>
    </cacheField>
    <cacheField name="Session" numFmtId="17">
      <sharedItems containsSemiMixedTypes="0" containsNonDate="0" containsDate="1" containsString="0" minDate="2023-01-01T00:00:00" maxDate="2023-01-02T00:00:00"/>
    </cacheField>
    <cacheField name="Name" numFmtId="0">
      <sharedItems/>
    </cacheField>
    <cacheField name="CU ID#" numFmtId="0">
      <sharedItems containsSemiMixedTypes="0" containsString="0" containsNumber="1" containsInteger="1" minValue="8748184" maxValue="11843371"/>
    </cacheField>
    <cacheField name="Inti ID#" numFmtId="0">
      <sharedItems/>
    </cacheField>
    <cacheField name="Current-Sem" numFmtId="0">
      <sharedItems containsMixedTypes="1" containsNumber="1" containsInteger="1" minValue="6" maxValue="8"/>
    </cacheField>
    <cacheField name="Semester" numFmtId="0">
      <sharedItems count="3">
        <s v="BCSCU/7"/>
        <s v="BCSCU/8"/>
        <s v="BCSCU/9"/>
      </sharedItems>
    </cacheField>
    <cacheField name="SubjectCode" numFmtId="0">
      <sharedItems count="6">
        <s v="MPU3113"/>
        <s v="MPU3343"/>
        <s v="MPU3442"/>
        <s v="INT250EC"/>
        <s v="INT303C-1"/>
        <s v="INT303CO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9">
  <r>
    <n v="1"/>
    <d v="2023-01-01T00:00:00"/>
    <s v="Chin Shi Xuen"/>
    <n v="10878369"/>
    <s v="P20012864"/>
    <n v="6"/>
    <x v="0"/>
    <x v="0"/>
  </r>
  <r>
    <n v="2"/>
    <d v="2023-01-01T00:00:00"/>
    <s v="Chua Boon Keat"/>
    <n v="10878358"/>
    <s v="P19011544"/>
    <n v="6"/>
    <x v="0"/>
    <x v="0"/>
  </r>
  <r>
    <n v="3"/>
    <d v="2023-01-01T00:00:00"/>
    <s v="Dharginee Priyaa A/P Yokaenthiran"/>
    <n v="10956427"/>
    <s v="P20012662"/>
    <n v="6"/>
    <x v="0"/>
    <x v="0"/>
  </r>
  <r>
    <n v="4"/>
    <d v="2023-01-01T00:00:00"/>
    <s v="Chin Shi Xuen"/>
    <n v="10878369"/>
    <s v="P20012864"/>
    <n v="6"/>
    <x v="0"/>
    <x v="1"/>
  </r>
  <r>
    <n v="5"/>
    <d v="2023-01-01T00:00:00"/>
    <s v="Chua Boon Keat"/>
    <n v="10878358"/>
    <s v="P19011544"/>
    <n v="6"/>
    <x v="0"/>
    <x v="1"/>
  </r>
  <r>
    <n v="6"/>
    <d v="2023-01-01T00:00:00"/>
    <s v="LIM Sheng Wang"/>
    <n v="11843359"/>
    <s v="P21013573"/>
    <n v="6"/>
    <x v="0"/>
    <x v="2"/>
  </r>
  <r>
    <n v="7"/>
    <d v="2023-01-01T00:00:00"/>
    <s v="Shasitharren A/L Baskaran"/>
    <n v="11323976"/>
    <s v="P20012903"/>
    <n v="6"/>
    <x v="0"/>
    <x v="3"/>
  </r>
  <r>
    <n v="8"/>
    <d v="2023-01-01T00:00:00"/>
    <s v="LIM Sheng Wang"/>
    <n v="11843359"/>
    <s v="P21013573"/>
    <n v="6"/>
    <x v="0"/>
    <x v="3"/>
  </r>
  <r>
    <n v="9"/>
    <d v="2023-01-01T00:00:00"/>
    <s v="Oon Tyjen Zachary"/>
    <n v="11843360"/>
    <s v="P19011177"/>
    <n v="6"/>
    <x v="0"/>
    <x v="3"/>
  </r>
  <r>
    <n v="10"/>
    <d v="2023-01-01T00:00:00"/>
    <s v="QUAH Hui Ying"/>
    <n v="11843371"/>
    <s v="P21013670"/>
    <n v="6"/>
    <x v="0"/>
    <x v="3"/>
  </r>
  <r>
    <n v="11"/>
    <d v="2023-01-01T00:00:00"/>
    <s v="Caroline TAN Song Ning "/>
    <n v="11606709"/>
    <s v="P19011285"/>
    <n v="7"/>
    <x v="1"/>
    <x v="3"/>
  </r>
  <r>
    <n v="12"/>
    <d v="2023-01-01T00:00:00"/>
    <s v="CHEW Wen Huey"/>
    <n v="11606732"/>
    <s v="P21013231"/>
    <n v="7"/>
    <x v="1"/>
    <x v="3"/>
  </r>
  <r>
    <n v="13"/>
    <d v="2023-01-01T00:00:00"/>
    <s v="CHOK Ling Xiao"/>
    <n v="11606743"/>
    <s v="P19011511"/>
    <n v="7"/>
    <x v="1"/>
    <x v="3"/>
  </r>
  <r>
    <n v="14"/>
    <d v="2023-01-01T00:00:00"/>
    <s v="CHONG Li Quan"/>
    <n v="11606754"/>
    <s v="P19011389"/>
    <n v="7"/>
    <x v="1"/>
    <x v="3"/>
  </r>
  <r>
    <n v="15"/>
    <d v="2023-01-01T00:00:00"/>
    <s v="CHOON Yu Qian"/>
    <n v="11606802"/>
    <s v="P21013266"/>
    <n v="7"/>
    <x v="1"/>
    <x v="3"/>
  </r>
  <r>
    <n v="16"/>
    <d v="2023-01-01T00:00:00"/>
    <s v="Darshendran A/l RAVINDRAN"/>
    <n v="11606824"/>
    <s v="P21013205"/>
    <n v="7"/>
    <x v="1"/>
    <x v="3"/>
  </r>
  <r>
    <n v="17"/>
    <d v="2023-01-01T00:00:00"/>
    <s v="Dexter BOH Song Qi"/>
    <n v="11606835"/>
    <s v="P19011398"/>
    <n v="7"/>
    <x v="1"/>
    <x v="3"/>
  </r>
  <r>
    <n v="18"/>
    <d v="2023-01-01T00:00:00"/>
    <s v="Eric MOK Jie Wen"/>
    <n v="11606846"/>
    <s v="P19011535"/>
    <n v="7"/>
    <x v="1"/>
    <x v="3"/>
  </r>
  <r>
    <n v="19"/>
    <d v="2023-01-01T00:00:00"/>
    <s v="HENG Wen Zen "/>
    <n v="11606857"/>
    <s v="P19011391"/>
    <n v="7"/>
    <x v="1"/>
    <x v="3"/>
  </r>
  <r>
    <n v="20"/>
    <d v="2023-01-01T00:00:00"/>
    <s v="Joe ONG "/>
    <n v="11606868"/>
    <s v="P19011176"/>
    <n v="7"/>
    <x v="1"/>
    <x v="3"/>
  </r>
  <r>
    <n v="21"/>
    <d v="2023-01-01T00:00:00"/>
    <s v="Kelvin LIM Vin Chuen"/>
    <n v="11606879"/>
    <s v="P19011491"/>
    <n v="7"/>
    <x v="1"/>
    <x v="3"/>
  </r>
  <r>
    <n v="22"/>
    <d v="2023-01-01T00:00:00"/>
    <s v="KHOO Hui Ying"/>
    <n v="11606891"/>
    <s v="P19010770"/>
    <n v="7"/>
    <x v="1"/>
    <x v="3"/>
  </r>
  <r>
    <n v="23"/>
    <d v="2023-01-01T00:00:00"/>
    <s v="KHOR Jing Yang"/>
    <n v="11606916"/>
    <s v="P19011472"/>
    <n v="7"/>
    <x v="1"/>
    <x v="3"/>
  </r>
  <r>
    <n v="24"/>
    <d v="2023-01-01T00:00:00"/>
    <s v="LEE Yi Ying "/>
    <n v="11606927"/>
    <s v="P19011172"/>
    <n v="7"/>
    <x v="1"/>
    <x v="3"/>
  </r>
  <r>
    <n v="25"/>
    <d v="2023-01-01T00:00:00"/>
    <s v="LOH Jia Le"/>
    <n v="11606938"/>
    <s v="P19011319"/>
    <n v="7"/>
    <x v="1"/>
    <x v="3"/>
  </r>
  <r>
    <n v="26"/>
    <d v="2023-01-01T00:00:00"/>
    <s v="NG Jia Sheng"/>
    <n v="11606949"/>
    <s v="P19011483"/>
    <n v="7"/>
    <x v="1"/>
    <x v="3"/>
  </r>
  <r>
    <n v="27"/>
    <d v="2023-01-01T00:00:00"/>
    <s v="NG Ming Ze"/>
    <n v="11606950"/>
    <s v="P19011480"/>
    <n v="7"/>
    <x v="1"/>
    <x v="3"/>
  </r>
  <r>
    <n v="28"/>
    <d v="2023-01-01T00:00:00"/>
    <s v="ONG  Qi Peng"/>
    <n v="11606961"/>
    <s v="P19011337"/>
    <n v="7"/>
    <x v="1"/>
    <x v="3"/>
  </r>
  <r>
    <n v="29"/>
    <d v="2023-01-01T00:00:00"/>
    <s v="ONG Zi Ming"/>
    <n v="11606972"/>
    <s v="P19011175"/>
    <n v="7"/>
    <x v="1"/>
    <x v="3"/>
  </r>
  <r>
    <n v="30"/>
    <d v="2023-01-01T00:00:00"/>
    <s v="OOI Chia Ying"/>
    <n v="11606983"/>
    <s v="P19011335"/>
    <n v="7"/>
    <x v="1"/>
    <x v="3"/>
  </r>
  <r>
    <n v="31"/>
    <d v="2023-01-01T00:00:00"/>
    <s v="POH Kai Ming "/>
    <n v="11606994"/>
    <s v="P19011390"/>
    <n v="7"/>
    <x v="1"/>
    <x v="3"/>
  </r>
  <r>
    <n v="32"/>
    <d v="2023-01-01T00:00:00"/>
    <s v="Robin NG Zi Yi"/>
    <n v="11607005"/>
    <s v="P19011267"/>
    <n v="7"/>
    <x v="1"/>
    <x v="3"/>
  </r>
  <r>
    <n v="33"/>
    <d v="2023-01-01T00:00:00"/>
    <s v="Ryan KHOO Teng Sheen"/>
    <n v="11607016"/>
    <s v="P19011181"/>
    <n v="7"/>
    <x v="1"/>
    <x v="3"/>
  </r>
  <r>
    <n v="34"/>
    <d v="2023-01-01T00:00:00"/>
    <s v="SIM Hong Kai"/>
    <n v="11607027"/>
    <s v="P19011397"/>
    <n v="7"/>
    <x v="1"/>
    <x v="3"/>
  </r>
  <r>
    <n v="35"/>
    <d v="2023-01-01T00:00:00"/>
    <s v="TAN  Kuan Shin"/>
    <n v="11607038"/>
    <s v="P19011301"/>
    <n v="7"/>
    <x v="1"/>
    <x v="3"/>
  </r>
  <r>
    <n v="36"/>
    <d v="2023-01-01T00:00:00"/>
    <s v="TAN Chee Keong"/>
    <n v="11607049"/>
    <s v="P19011503"/>
    <n v="7"/>
    <x v="1"/>
    <x v="3"/>
  </r>
  <r>
    <n v="37"/>
    <d v="2023-01-01T00:00:00"/>
    <s v="TAN Wei Cong"/>
    <n v="11607061"/>
    <s v="P19011426"/>
    <n v="7"/>
    <x v="1"/>
    <x v="3"/>
  </r>
  <r>
    <n v="38"/>
    <d v="2023-01-01T00:00:00"/>
    <s v="TEOH  Teik Shern "/>
    <n v="11607083"/>
    <s v="P19010897"/>
    <n v="7"/>
    <x v="1"/>
    <x v="3"/>
  </r>
  <r>
    <n v="39"/>
    <d v="2023-01-01T00:00:00"/>
    <s v="TEOH Jia Hui"/>
    <n v="11607108"/>
    <s v="P19011178"/>
    <n v="7"/>
    <x v="1"/>
    <x v="3"/>
  </r>
  <r>
    <n v="40"/>
    <d v="2023-01-01T00:00:00"/>
    <s v="TEOH Yun Zheng"/>
    <n v="11607119"/>
    <s v="P19011492"/>
    <n v="7"/>
    <x v="1"/>
    <x v="3"/>
  </r>
  <r>
    <n v="41"/>
    <d v="2023-01-01T00:00:00"/>
    <s v="Terence CHAN Huan Lin "/>
    <n v="11607120"/>
    <s v="P19011268"/>
    <n v="7"/>
    <x v="1"/>
    <x v="3"/>
  </r>
  <r>
    <n v="42"/>
    <d v="2023-01-01T00:00:00"/>
    <s v="UNG Wei Liang"/>
    <n v="11607131"/>
    <s v="P19011366"/>
    <n v="7"/>
    <x v="1"/>
    <x v="3"/>
  </r>
  <r>
    <n v="43"/>
    <d v="2023-01-01T00:00:00"/>
    <s v="WONG  Kai Wern "/>
    <n v="11607142"/>
    <s v="P19011188"/>
    <n v="7"/>
    <x v="1"/>
    <x v="3"/>
  </r>
  <r>
    <n v="44"/>
    <d v="2023-01-01T00:00:00"/>
    <s v="WONG Khye Ian"/>
    <n v="11607153"/>
    <s v="P18010231"/>
    <n v="7"/>
    <x v="1"/>
    <x v="3"/>
  </r>
  <r>
    <n v="45"/>
    <d v="2023-01-01T00:00:00"/>
    <s v="Choo Hoi Lin"/>
    <n v="10673889"/>
    <s v="P19011394"/>
    <n v="7"/>
    <x v="1"/>
    <x v="3"/>
  </r>
  <r>
    <n v="46"/>
    <d v="2023-01-01T00:00:00"/>
    <s v="Ong Wi Soon"/>
    <n v="10673926"/>
    <s v="P20012280"/>
    <n v="7"/>
    <x v="1"/>
    <x v="3"/>
  </r>
  <r>
    <n v="47"/>
    <d v="2023-01-01T00:00:00"/>
    <s v="Ooi Isaac"/>
    <n v="10673948"/>
    <s v="P19011203"/>
    <n v="7"/>
    <x v="1"/>
    <x v="3"/>
  </r>
  <r>
    <n v="48"/>
    <d v="2023-01-01T00:00:00"/>
    <s v="Eugene Ooi Chin Hooi"/>
    <n v="10673971"/>
    <s v="P19011536"/>
    <n v="7"/>
    <x v="1"/>
    <x v="3"/>
  </r>
  <r>
    <n v="49"/>
    <d v="2023-01-01T00:00:00"/>
    <s v="Tanuja Sri A/P Puskaran"/>
    <n v="11323817"/>
    <s v="P20012908"/>
    <n v="8"/>
    <x v="2"/>
    <x v="3"/>
  </r>
  <r>
    <n v="50"/>
    <d v="2023-01-01T00:00:00"/>
    <s v="Lim Yi Ning"/>
    <n v="11323688"/>
    <s v="P20012923"/>
    <n v="8"/>
    <x v="2"/>
    <x v="3"/>
  </r>
  <r>
    <n v="51"/>
    <d v="2023-01-01T00:00:00"/>
    <s v="Chong Yong Yee"/>
    <n v="11323932"/>
    <s v="P20012922"/>
    <n v="8"/>
    <x v="2"/>
    <x v="3"/>
  </r>
  <r>
    <n v="52"/>
    <d v="2023-01-01T00:00:00"/>
    <s v="Loke Chung Huang"/>
    <n v="11323703"/>
    <s v="P21013039"/>
    <n v="8"/>
    <x v="2"/>
    <x v="3"/>
  </r>
  <r>
    <n v="53"/>
    <d v="2023-01-01T00:00:00"/>
    <s v="Teong Wei Ming"/>
    <n v="11323851"/>
    <s v="P21013025"/>
    <n v="8"/>
    <x v="2"/>
    <x v="3"/>
  </r>
  <r>
    <n v="54"/>
    <d v="2023-01-01T00:00:00"/>
    <s v="Lim Yu Tai"/>
    <n v="8881724"/>
    <s v="P18010327"/>
    <s v="9+"/>
    <x v="2"/>
    <x v="3"/>
  </r>
  <r>
    <n v="55"/>
    <d v="2023-01-01T00:00:00"/>
    <s v="KHOO Hui Ying"/>
    <n v="11606891"/>
    <s v="P19010770"/>
    <n v="7"/>
    <x v="1"/>
    <x v="4"/>
  </r>
  <r>
    <n v="56"/>
    <d v="2023-01-01T00:00:00"/>
    <s v="TAN Seow Sean"/>
    <n v="11607050"/>
    <s v="P19010978"/>
    <n v="7"/>
    <x v="1"/>
    <x v="4"/>
  </r>
  <r>
    <n v="57"/>
    <d v="2023-01-01T00:00:00"/>
    <s v="Myra Belhareche"/>
    <n v="10447796"/>
    <s v="P20012033"/>
    <n v="8"/>
    <x v="2"/>
    <x v="4"/>
  </r>
  <r>
    <n v="58"/>
    <d v="2023-01-01T00:00:00"/>
    <s v="Mukunda Gauranga A/L Devandaran"/>
    <n v="8748184"/>
    <s v="P18009734"/>
    <s v="8+"/>
    <x v="2"/>
    <x v="4"/>
  </r>
  <r>
    <n v="59"/>
    <d v="2023-01-01T00:00:00"/>
    <s v="Lee Wen Fung"/>
    <n v="10448298"/>
    <s v="P17009232"/>
    <s v="9+"/>
    <x v="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SemesterOverviewTable" cacheId="0" applyNumberFormats="0" applyBorderFormats="0" applyFontFormats="0" applyPatternFormats="0" applyAlignmentFormats="0" applyWidthHeightFormats="1" dataCaption="Values" updatedVersion="6" minRefreshableVersion="3" showCalcMbrs="0" useAutoFormatting="1" itemPrintTitles="1" createdVersion="3" indent="0" outline="1" outlineData="1" multipleFieldFilters="0">
  <location ref="T1:AA6" firstHeaderRow="1" firstDataRow="2" firstDataCol="1"/>
  <pivotFields count="8">
    <pivotField showAll="0"/>
    <pivotField numFmtId="17" showAll="0"/>
    <pivotField dataField="1" showAll="0"/>
    <pivotField showAll="0"/>
    <pivotField showAll="0"/>
    <pivotField showAll="0"/>
    <pivotField axis="axisRow" showAll="0">
      <items count="4">
        <item x="0"/>
        <item x="1"/>
        <item x="2"/>
        <item t="default"/>
      </items>
    </pivotField>
    <pivotField axis="axisCol" showAll="0">
      <items count="7">
        <item x="3"/>
        <item x="4"/>
        <item x="5"/>
        <item x="0"/>
        <item x="1"/>
        <item x="2"/>
        <item t="default"/>
      </items>
    </pivotField>
  </pivotFields>
  <rowFields count="1">
    <field x="6"/>
  </rowFields>
  <rowItems count="4">
    <i>
      <x/>
    </i>
    <i>
      <x v="1"/>
    </i>
    <i>
      <x v="2"/>
    </i>
    <i t="grand">
      <x/>
    </i>
  </rowItems>
  <colFields count="1">
    <field x="7"/>
  </colFields>
  <colItems count="7">
    <i>
      <x/>
    </i>
    <i>
      <x v="1"/>
    </i>
    <i>
      <x v="2"/>
    </i>
    <i>
      <x v="3"/>
    </i>
    <i>
      <x v="4"/>
    </i>
    <i>
      <x v="5"/>
    </i>
    <i t="grand">
      <x/>
    </i>
  </colItems>
  <dataFields count="1">
    <dataField name="Jan-2023" fld="2" subtotal="count" baseField="0" baseItem="0" numFmtId="3"/>
  </dataFields>
  <formats count="6">
    <format dxfId="264">
      <pivotArea dataOnly="0" labelOnly="1" fieldPosition="0">
        <references count="1">
          <reference field="7" count="1">
            <x v="0"/>
          </reference>
        </references>
      </pivotArea>
    </format>
    <format dxfId="263">
      <pivotArea dataOnly="0" labelOnly="1" fieldPosition="0">
        <references count="1">
          <reference field="7" count="1">
            <x v="1"/>
          </reference>
        </references>
      </pivotArea>
    </format>
    <format dxfId="262">
      <pivotArea dataOnly="0" labelOnly="1" fieldPosition="0">
        <references count="1">
          <reference field="7" count="1">
            <x v="2"/>
          </reference>
        </references>
      </pivotArea>
    </format>
    <format dxfId="261">
      <pivotArea dataOnly="0" labelOnly="1" fieldPosition="0">
        <references count="1">
          <reference field="7" count="1">
            <x v="3"/>
          </reference>
        </references>
      </pivotArea>
    </format>
    <format dxfId="260">
      <pivotArea dataOnly="0" labelOnly="1" fieldPosition="0">
        <references count="1">
          <reference field="7" count="1">
            <x v="4"/>
          </reference>
        </references>
      </pivotArea>
    </format>
    <format dxfId="259">
      <pivotArea dataOnly="0" labelOnly="1" fieldPosition="0">
        <references count="1">
          <reference field="7" count="1">
            <x v="5"/>
          </reference>
        </references>
      </pivotArea>
    </format>
  </formats>
  <pivotTableStyleInfo name="PivotStyleMedium9" showRowHeaders="1" showColHeaders="1" showRowStripes="1"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D20" totalsRowShown="0" headerRowDxfId="5" dataDxfId="4">
  <tableColumns count="4">
    <tableColumn id="1" xr3:uid="{00000000-0010-0000-0000-000001000000}" name="Date" dataDxfId="3"/>
    <tableColumn id="2" xr3:uid="{00000000-0010-0000-0000-000002000000}" name="Name" dataDxfId="2"/>
    <tableColumn id="3" xr3:uid="{00000000-0010-0000-0000-000003000000}" name="Description" dataDxfId="1"/>
    <tableColumn id="4" xr3:uid="{00000000-0010-0000-0000-000004000000}" name="Version" dataDxfId="0"/>
  </tableColumns>
  <tableStyleInfo name="TableStyleMedium8"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26" Type="http://schemas.openxmlformats.org/officeDocument/2006/relationships/ctrlProp" Target="../ctrlProps/ctrlProp28.xml"/><Relationship Id="rId3" Type="http://schemas.openxmlformats.org/officeDocument/2006/relationships/vmlDrawing" Target="../drawings/vmlDrawing2.vml"/><Relationship Id="rId21" Type="http://schemas.openxmlformats.org/officeDocument/2006/relationships/ctrlProp" Target="../ctrlProps/ctrlProp23.x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2" Type="http://schemas.openxmlformats.org/officeDocument/2006/relationships/drawing" Target="../drawings/drawing2.xml"/><Relationship Id="rId16" Type="http://schemas.openxmlformats.org/officeDocument/2006/relationships/ctrlProp" Target="../ctrlProps/ctrlProp18.xml"/><Relationship Id="rId20" Type="http://schemas.openxmlformats.org/officeDocument/2006/relationships/ctrlProp" Target="../ctrlProps/ctrlProp2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1" Type="http://schemas.openxmlformats.org/officeDocument/2006/relationships/ctrlProp" Target="../ctrlProps/ctrlProp13.xml"/><Relationship Id="rId24" Type="http://schemas.openxmlformats.org/officeDocument/2006/relationships/ctrlProp" Target="../ctrlProps/ctrlProp26.xml"/><Relationship Id="rId5" Type="http://schemas.openxmlformats.org/officeDocument/2006/relationships/ctrlProp" Target="../ctrlProps/ctrlProp7.xml"/><Relationship Id="rId15" Type="http://schemas.openxmlformats.org/officeDocument/2006/relationships/ctrlProp" Target="../ctrlProps/ctrlProp17.xml"/><Relationship Id="rId23" Type="http://schemas.openxmlformats.org/officeDocument/2006/relationships/ctrlProp" Target="../ctrlProps/ctrlProp25.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2.xml"/><Relationship Id="rId13" Type="http://schemas.openxmlformats.org/officeDocument/2006/relationships/ctrlProp" Target="../ctrlProps/ctrlProp37.xml"/><Relationship Id="rId3" Type="http://schemas.openxmlformats.org/officeDocument/2006/relationships/drawing" Target="../drawings/drawing3.xml"/><Relationship Id="rId7" Type="http://schemas.openxmlformats.org/officeDocument/2006/relationships/ctrlProp" Target="../ctrlProps/ctrlProp31.xml"/><Relationship Id="rId12" Type="http://schemas.openxmlformats.org/officeDocument/2006/relationships/ctrlProp" Target="../ctrlProps/ctrlProp36.xml"/><Relationship Id="rId2" Type="http://schemas.openxmlformats.org/officeDocument/2006/relationships/printerSettings" Target="../printerSettings/printerSettings4.bin"/><Relationship Id="rId1" Type="http://schemas.openxmlformats.org/officeDocument/2006/relationships/hyperlink" Target="mailto:myemail@mail.com" TargetMode="External"/><Relationship Id="rId6" Type="http://schemas.openxmlformats.org/officeDocument/2006/relationships/ctrlProp" Target="../ctrlProps/ctrlProp30.xml"/><Relationship Id="rId11" Type="http://schemas.openxmlformats.org/officeDocument/2006/relationships/ctrlProp" Target="../ctrlProps/ctrlProp35.xml"/><Relationship Id="rId5" Type="http://schemas.openxmlformats.org/officeDocument/2006/relationships/ctrlProp" Target="../ctrlProps/ctrlProp29.xml"/><Relationship Id="rId15" Type="http://schemas.openxmlformats.org/officeDocument/2006/relationships/comments" Target="../comments3.xml"/><Relationship Id="rId10" Type="http://schemas.openxmlformats.org/officeDocument/2006/relationships/ctrlProp" Target="../ctrlProps/ctrlProp34.xml"/><Relationship Id="rId4" Type="http://schemas.openxmlformats.org/officeDocument/2006/relationships/vmlDrawing" Target="../drawings/vmlDrawing3.vml"/><Relationship Id="rId9" Type="http://schemas.openxmlformats.org/officeDocument/2006/relationships/ctrlProp" Target="../ctrlProps/ctrlProp33.xml"/><Relationship Id="rId14" Type="http://schemas.openxmlformats.org/officeDocument/2006/relationships/ctrlProp" Target="../ctrlProps/ctrlProp3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3" Type="http://schemas.openxmlformats.org/officeDocument/2006/relationships/vmlDrawing" Target="../drawings/vmlDrawing4.vml"/><Relationship Id="rId7" Type="http://schemas.openxmlformats.org/officeDocument/2006/relationships/ctrlProp" Target="../ctrlProps/ctrlProp42.xml"/><Relationship Id="rId12" Type="http://schemas.openxmlformats.org/officeDocument/2006/relationships/ctrlProp" Target="../ctrlProps/ctrlProp47.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 Id="rId1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3" Type="http://schemas.openxmlformats.org/officeDocument/2006/relationships/vmlDrawing" Target="../drawings/vmlDrawing5.vml"/><Relationship Id="rId7" Type="http://schemas.openxmlformats.org/officeDocument/2006/relationships/ctrlProp" Target="../ctrlProps/ctrlProp52.xml"/><Relationship Id="rId12" Type="http://schemas.openxmlformats.org/officeDocument/2006/relationships/ctrlProp" Target="../ctrlProps/ctrlProp57.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ctrlProp" Target="../ctrlProps/ctrlProp49.xml"/><Relationship Id="rId9" Type="http://schemas.openxmlformats.org/officeDocument/2006/relationships/ctrlProp" Target="../ctrlProps/ctrlProp54.xml"/><Relationship Id="rId1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ctrlProp" Target="../ctrlProps/ctrlProp60.xml"/><Relationship Id="rId4" Type="http://schemas.openxmlformats.org/officeDocument/2006/relationships/ctrlProp" Target="../ctrlProps/ctrlProp5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comments" Target="../comments8.xml"/><Relationship Id="rId4" Type="http://schemas.openxmlformats.org/officeDocument/2006/relationships/ctrlProp" Target="../ctrlProps/ctrlProp63.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10.vml"/><Relationship Id="rId1" Type="http://schemas.openxmlformats.org/officeDocument/2006/relationships/drawing" Target="../drawings/drawing9.xml"/><Relationship Id="rId5" Type="http://schemas.openxmlformats.org/officeDocument/2006/relationships/table" Target="../tables/table1.xml"/><Relationship Id="rId4" Type="http://schemas.openxmlformats.org/officeDocument/2006/relationships/image" Target="../media/image1.emf"/></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66.xml"/><Relationship Id="rId5" Type="http://schemas.openxmlformats.org/officeDocument/2006/relationships/ctrlProp" Target="../ctrlProps/ctrlProp65.xml"/><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102"/>
  <sheetViews>
    <sheetView zoomScaleNormal="100" workbookViewId="0">
      <pane xSplit="1" ySplit="18" topLeftCell="B19" activePane="bottomRight" state="frozen"/>
      <selection pane="topRight" activeCell="B1" sqref="B1"/>
      <selection pane="bottomLeft" activeCell="A19" sqref="A19"/>
      <selection pane="bottomRight" activeCell="A13" sqref="A13:A19"/>
    </sheetView>
  </sheetViews>
  <sheetFormatPr defaultColWidth="9.140625" defaultRowHeight="15" x14ac:dyDescent="0.25"/>
  <cols>
    <col min="1" max="1" width="16.7109375" customWidth="1"/>
    <col min="2" max="2" width="9.7109375" hidden="1" customWidth="1"/>
    <col min="3" max="12" width="9.7109375" customWidth="1"/>
    <col min="13" max="13" width="4.7109375" style="188" hidden="1" customWidth="1"/>
    <col min="14" max="14" width="20.7109375" style="188" hidden="1" customWidth="1"/>
    <col min="15" max="15" width="10.7109375" style="188" hidden="1" customWidth="1"/>
    <col min="16" max="16" width="5.7109375" customWidth="1"/>
    <col min="17" max="19" width="8.7109375" customWidth="1"/>
    <col min="20" max="20" width="8.7109375" hidden="1" customWidth="1"/>
    <col min="21" max="21" width="8.7109375" customWidth="1"/>
    <col min="22" max="22" width="8.7109375" hidden="1" customWidth="1"/>
    <col min="23" max="24" width="8.7109375" customWidth="1"/>
    <col min="25" max="25" width="9.7109375" customWidth="1"/>
  </cols>
  <sheetData>
    <row r="1" spans="1:26" ht="16.5" customHeight="1" x14ac:dyDescent="0.25">
      <c r="A1" s="109" t="s">
        <v>285</v>
      </c>
      <c r="B1" s="110"/>
      <c r="C1" s="727" t="s">
        <v>1400</v>
      </c>
      <c r="D1" s="727"/>
      <c r="E1" s="111" t="s">
        <v>255</v>
      </c>
      <c r="F1" s="110"/>
      <c r="M1" s="460">
        <v>1</v>
      </c>
      <c r="N1" s="461" t="s">
        <v>883</v>
      </c>
      <c r="O1" s="462" t="s">
        <v>646</v>
      </c>
      <c r="P1" s="112"/>
      <c r="T1" s="637" t="s">
        <v>961</v>
      </c>
      <c r="V1" s="637" t="s">
        <v>961</v>
      </c>
    </row>
    <row r="2" spans="1:26" ht="15.75" thickBot="1" x14ac:dyDescent="0.3">
      <c r="A2" s="109" t="s">
        <v>201</v>
      </c>
      <c r="B2" s="113"/>
      <c r="C2" s="728" t="s">
        <v>883</v>
      </c>
      <c r="D2" s="728"/>
      <c r="E2" s="112">
        <f>MATCH(C2, N1:N102, 0)</f>
        <v>1</v>
      </c>
      <c r="F2" s="109" t="s">
        <v>368</v>
      </c>
      <c r="G2" s="114" t="str">
        <f ca="1">INDIRECT("O" &amp; E2)</f>
        <v>Active</v>
      </c>
      <c r="I2" s="115" t="s">
        <v>221</v>
      </c>
      <c r="J2" s="116" t="e">
        <f ca="1">VLOOKUP(C2, INDIRECT("'" &amp; G2 &amp; "'!C3:DI500"), 108, FALSE)</f>
        <v>#N/A</v>
      </c>
      <c r="K2" s="115" t="s">
        <v>224</v>
      </c>
      <c r="L2" s="117" t="e">
        <f ca="1">VLOOKUP(C2, INDIRECT("'" &amp; G2 &amp; "'!C3:DI500"), 109, FALSE)</f>
        <v>#N/A</v>
      </c>
      <c r="M2" s="463"/>
      <c r="N2" s="464"/>
      <c r="O2" s="465"/>
      <c r="P2" s="118" t="s">
        <v>247</v>
      </c>
      <c r="Q2" s="581" t="s">
        <v>246</v>
      </c>
      <c r="R2" s="582"/>
      <c r="S2" s="582"/>
      <c r="T2" s="582"/>
      <c r="U2" s="582"/>
      <c r="V2" s="582"/>
      <c r="W2" s="583" t="e">
        <f ca="1">MAX(S18, X18)</f>
        <v>#N/A</v>
      </c>
      <c r="X2" s="584" t="e">
        <f ca="1">L2-W2</f>
        <v>#N/A</v>
      </c>
    </row>
    <row r="3" spans="1:26" x14ac:dyDescent="0.25">
      <c r="I3" s="119" t="s">
        <v>222</v>
      </c>
      <c r="J3" s="120" t="e">
        <f ca="1">VLOOKUP(C2, INDIRECT("'" &amp; G2 &amp; "'!C3:DI500"), 110, FALSE)</f>
        <v>#N/A</v>
      </c>
      <c r="K3" s="119" t="s">
        <v>299</v>
      </c>
      <c r="L3" s="209" t="e">
        <f ca="1">VLOOKUP(C2, INDIRECT("'" &amp; G2 &amp; "'!C3:DI500"), 111, FALSE)</f>
        <v>#N/A</v>
      </c>
      <c r="M3" s="463"/>
      <c r="N3" s="464"/>
      <c r="O3" s="465"/>
      <c r="Q3" s="585" t="s">
        <v>292</v>
      </c>
      <c r="R3" s="586"/>
      <c r="S3" s="587" t="s">
        <v>952</v>
      </c>
      <c r="T3" s="588" t="s">
        <v>953</v>
      </c>
      <c r="U3" s="589" t="s">
        <v>122</v>
      </c>
      <c r="V3" s="590" t="s">
        <v>953</v>
      </c>
      <c r="W3" s="721" t="s">
        <v>312</v>
      </c>
      <c r="X3" s="722"/>
    </row>
    <row r="4" spans="1:26" x14ac:dyDescent="0.25">
      <c r="A4" s="109" t="s">
        <v>202</v>
      </c>
      <c r="B4" s="110"/>
      <c r="C4" s="121" t="e">
        <f ca="1">VLOOKUP(C2, INDIRECT("'" &amp; G2 &amp; "'!C3:M500"), 11, FALSE)</f>
        <v>#N/A</v>
      </c>
      <c r="F4" s="109" t="s">
        <v>204</v>
      </c>
      <c r="G4" s="122" t="e">
        <f ca="1">VLOOKUP(C2, INDIRECT("'" &amp; G2 &amp; "'!C3:M500"), 2, FALSE)</f>
        <v>#N/A</v>
      </c>
      <c r="I4" s="123"/>
      <c r="K4" s="123"/>
      <c r="M4" s="463"/>
      <c r="N4" s="464"/>
      <c r="O4" s="465"/>
      <c r="Q4" s="591" t="s">
        <v>954</v>
      </c>
      <c r="R4" s="592"/>
      <c r="S4" s="593" t="e">
        <f ca="1">SMALL(T21:T35, 2)</f>
        <v>#N/A</v>
      </c>
      <c r="T4" s="594" t="e">
        <f ca="1">VLOOKUP(S4, $T$21:$V$35, 3, FALSE)</f>
        <v>#N/A</v>
      </c>
      <c r="U4" s="595" t="e">
        <f ca="1">SMALL(T29:T35, 2)</f>
        <v>#N/A</v>
      </c>
      <c r="V4" s="596" t="e">
        <f ca="1">VLOOKUP(U4, $T$29:$V$35, 3, FALSE)</f>
        <v>#N/A</v>
      </c>
      <c r="W4" s="723" t="s">
        <v>310</v>
      </c>
      <c r="X4" s="724"/>
    </row>
    <row r="5" spans="1:26" x14ac:dyDescent="0.25">
      <c r="A5" s="109" t="s">
        <v>203</v>
      </c>
      <c r="B5" s="110"/>
      <c r="C5" s="124" t="e">
        <f ca="1">VLOOKUP(C2, INDIRECT("'" &amp; G2 &amp; "'!C3:M500"), 4, FALSE)</f>
        <v>#N/A</v>
      </c>
      <c r="F5" s="109" t="s">
        <v>205</v>
      </c>
      <c r="G5" s="125" t="e">
        <f ca="1">VLOOKUP(C2, INDIRECT("'" &amp; G2 &amp; "'!C3:M500"), 3, FALSE)</f>
        <v>#N/A</v>
      </c>
      <c r="I5" s="109" t="s">
        <v>208</v>
      </c>
      <c r="J5" s="114" t="e">
        <f ca="1">VLOOKUP(C2, INDIRECT("'" &amp; G2 &amp; "'!C3:M500"), 8, FALSE)</f>
        <v>#N/A</v>
      </c>
      <c r="K5" s="109" t="s">
        <v>209</v>
      </c>
      <c r="L5" s="114" t="e">
        <f ca="1">VLOOKUP(C2, INDIRECT("'" &amp; G2 &amp; "'!C3:M500"), 9, FALSE)</f>
        <v>#N/A</v>
      </c>
      <c r="M5" s="463"/>
      <c r="N5" s="464"/>
      <c r="O5" s="465"/>
      <c r="Q5" s="591" t="s">
        <v>956</v>
      </c>
      <c r="R5" s="592"/>
      <c r="S5" s="593" t="e">
        <f ca="1">MIN(T21:T35)</f>
        <v>#N/A</v>
      </c>
      <c r="T5" s="594" t="e">
        <f ca="1">VLOOKUP(S5, $T$21:$V$35, 3, FALSE)</f>
        <v>#N/A</v>
      </c>
      <c r="U5" s="595" t="e">
        <f ca="1">MIN(T29:T35)</f>
        <v>#N/A</v>
      </c>
      <c r="V5" s="596" t="e">
        <f ca="1">VLOOKUP(U5, $T$29:$V$35, 3, FALSE)</f>
        <v>#N/A</v>
      </c>
      <c r="W5" s="597">
        <f ca="1">E17+H17</f>
        <v>0</v>
      </c>
      <c r="X5" s="598" t="e">
        <f ca="1">IF(H17=0, F17, (E17*F17+H17*I17)/(E17+H17))</f>
        <v>#N/A</v>
      </c>
    </row>
    <row r="6" spans="1:26" ht="15.75" thickBot="1" x14ac:dyDescent="0.3">
      <c r="A6" s="109" t="s">
        <v>298</v>
      </c>
      <c r="B6" s="110"/>
      <c r="C6" s="121" t="e">
        <f ca="1">VLOOKUP(C2, INDIRECT("'" &amp; G2 &amp; "'!C3:M500"), 5, FALSE)</f>
        <v>#N/A</v>
      </c>
      <c r="D6" s="121"/>
      <c r="F6" s="109" t="s">
        <v>231</v>
      </c>
      <c r="G6" s="121" t="e">
        <f ca="1">VLOOKUP(C2, INDIRECT("'" &amp; G2 &amp; "'!C3:M500"), 10, FALSE)</f>
        <v>#N/A</v>
      </c>
      <c r="H6" s="121"/>
      <c r="M6" s="463"/>
      <c r="N6" s="464"/>
      <c r="O6" s="465"/>
      <c r="Q6" s="599" t="s">
        <v>958</v>
      </c>
      <c r="R6" s="600"/>
      <c r="S6" s="601" t="e">
        <f ca="1">IF(T5=10, (S5+S4)*10, IF(T5&gt;=20, S5*20, 2000))</f>
        <v>#N/A</v>
      </c>
      <c r="T6" s="602"/>
      <c r="U6" s="603" t="e">
        <f ca="1">IF(V5=10, (U5+U4)*10, IF(V5&gt;=20, U5*20, 2000))</f>
        <v>#N/A</v>
      </c>
      <c r="V6" s="604"/>
      <c r="W6" s="605" t="s">
        <v>311</v>
      </c>
      <c r="X6" s="606" t="e">
        <f ca="1">IF(X5&gt;80, 4, (X5-50)/20+2.5)</f>
        <v>#N/A</v>
      </c>
    </row>
    <row r="7" spans="1:26" x14ac:dyDescent="0.25">
      <c r="A7" s="109" t="s">
        <v>206</v>
      </c>
      <c r="B7" s="110"/>
      <c r="C7" s="121" t="e">
        <f ca="1">VLOOKUP(C2, INDIRECT("'" &amp; G2 &amp; "'!C3:M500"), 6, FALSE)</f>
        <v>#N/A</v>
      </c>
      <c r="D7" s="121"/>
      <c r="F7" s="109" t="s">
        <v>207</v>
      </c>
      <c r="G7" s="121" t="e">
        <f ca="1">VLOOKUP(C2, INDIRECT("'" &amp; G2 &amp; "'!C3:M500"), 7, FALSE)</f>
        <v>#N/A</v>
      </c>
      <c r="H7" s="121"/>
      <c r="I7" s="121"/>
      <c r="M7" s="463"/>
      <c r="N7" s="464"/>
      <c r="O7" s="465"/>
      <c r="U7" s="109" t="s">
        <v>955</v>
      </c>
      <c r="W7" s="109" t="s">
        <v>957</v>
      </c>
      <c r="X7" s="638">
        <v>68.7</v>
      </c>
    </row>
    <row r="8" spans="1:26" ht="15.75" thickBot="1" x14ac:dyDescent="0.3">
      <c r="A8" s="110" t="s">
        <v>223</v>
      </c>
      <c r="B8" s="110"/>
      <c r="F8" s="109" t="s">
        <v>265</v>
      </c>
      <c r="G8" s="121" t="e">
        <f ca="1">INDIRECT("'" &amp; G2 &amp; "'!A" &amp; MATCH(C2, INDIRECT("'" &amp; G2 &amp; "'!C1:C500"), 0))</f>
        <v>#N/A</v>
      </c>
      <c r="H8" s="121"/>
      <c r="I8" s="121"/>
      <c r="J8" s="121"/>
      <c r="K8" s="121"/>
      <c r="L8" s="121"/>
      <c r="M8" s="463"/>
      <c r="N8" s="464"/>
      <c r="O8" s="465"/>
      <c r="W8" s="109" t="s">
        <v>299</v>
      </c>
      <c r="X8" s="607">
        <f>IF(X7&gt;80, 4, (X7-50)/20+2.5)</f>
        <v>3.4350000000000001</v>
      </c>
      <c r="Y8" s="608"/>
      <c r="Z8" s="608"/>
    </row>
    <row r="9" spans="1:26" ht="15.75" thickBot="1" x14ac:dyDescent="0.3">
      <c r="A9" s="126" t="s">
        <v>140</v>
      </c>
      <c r="B9" s="127"/>
      <c r="C9" s="89" t="s">
        <v>210</v>
      </c>
      <c r="D9" s="729" t="s">
        <v>141</v>
      </c>
      <c r="E9" s="730"/>
      <c r="F9" s="89" t="s">
        <v>210</v>
      </c>
      <c r="G9" s="729" t="s">
        <v>148</v>
      </c>
      <c r="H9" s="730"/>
      <c r="I9" s="128" t="s">
        <v>210</v>
      </c>
      <c r="J9" s="729" t="s">
        <v>366</v>
      </c>
      <c r="K9" s="730"/>
      <c r="L9" s="129" t="s">
        <v>210</v>
      </c>
      <c r="M9" s="463"/>
      <c r="N9" s="464"/>
      <c r="O9" s="465"/>
      <c r="Q9" s="609" t="s">
        <v>243</v>
      </c>
      <c r="R9" s="610" t="s">
        <v>141</v>
      </c>
      <c r="S9" s="611" t="s">
        <v>959</v>
      </c>
      <c r="T9" s="612"/>
      <c r="U9" s="609" t="s">
        <v>243</v>
      </c>
      <c r="V9" s="613"/>
      <c r="W9" s="610" t="s">
        <v>148</v>
      </c>
      <c r="X9" s="611" t="s">
        <v>959</v>
      </c>
      <c r="Y9" s="614"/>
      <c r="Z9" s="614"/>
    </row>
    <row r="10" spans="1:26" x14ac:dyDescent="0.25">
      <c r="A10" s="130" t="str">
        <f>A19</f>
        <v>INT104KM</v>
      </c>
      <c r="B10" s="131"/>
      <c r="C10" s="132" t="e">
        <f t="shared" ref="C10:C16" ca="1" si="0">K19</f>
        <v>#N/A</v>
      </c>
      <c r="D10" s="133" t="str">
        <f>A26</f>
        <v>INT207SE</v>
      </c>
      <c r="E10" s="134"/>
      <c r="F10" s="201" t="e">
        <f t="shared" ref="F10:F16" ca="1" si="1">K26</f>
        <v>#N/A</v>
      </c>
      <c r="G10" s="133" t="str">
        <f>A34</f>
        <v>INT380CT</v>
      </c>
      <c r="H10" s="134"/>
      <c r="I10" s="201" t="e">
        <f ca="1">K34</f>
        <v>#N/A</v>
      </c>
      <c r="J10" s="135" t="s">
        <v>213</v>
      </c>
      <c r="K10" s="136"/>
      <c r="L10" s="205" t="e">
        <f ca="1">IF(K46=0, K47, K46)</f>
        <v>#N/A</v>
      </c>
      <c r="M10" s="463"/>
      <c r="N10" s="464"/>
      <c r="O10" s="465"/>
      <c r="Q10" s="615" t="e">
        <f t="shared" ref="Q10:Q16" ca="1" si="2">ROUND(F10, 0)</f>
        <v>#N/A</v>
      </c>
      <c r="R10" s="639">
        <v>20</v>
      </c>
      <c r="S10" s="616" t="e">
        <f t="shared" ref="S10:S16" ca="1" si="3">Q10*R10</f>
        <v>#N/A</v>
      </c>
      <c r="T10" s="617"/>
      <c r="U10" s="615" t="e">
        <f ca="1">ROUND(I10, 0)</f>
        <v>#N/A</v>
      </c>
      <c r="V10" s="618"/>
      <c r="W10" s="639">
        <v>20</v>
      </c>
      <c r="X10" s="616" t="e">
        <f ca="1">U10*W10</f>
        <v>#N/A</v>
      </c>
      <c r="Y10" s="210"/>
      <c r="Z10" s="210"/>
    </row>
    <row r="11" spans="1:26" x14ac:dyDescent="0.25">
      <c r="A11" s="137" t="str">
        <f t="shared" ref="A11:A16" si="4">A20</f>
        <v>INT120CT</v>
      </c>
      <c r="B11" s="138"/>
      <c r="C11" s="139" t="e">
        <f t="shared" ca="1" si="0"/>
        <v>#N/A</v>
      </c>
      <c r="D11" s="140" t="str">
        <f t="shared" ref="D11:D16" si="5">A27</f>
        <v>INT220CT</v>
      </c>
      <c r="E11" s="141"/>
      <c r="F11" s="202" t="e">
        <f t="shared" ca="1" si="1"/>
        <v>#N/A</v>
      </c>
      <c r="G11" s="140" t="str">
        <f>A35</f>
        <v>INT340CT</v>
      </c>
      <c r="H11" s="141"/>
      <c r="I11" s="202" t="e">
        <f ca="1">K35</f>
        <v>#N/A</v>
      </c>
      <c r="J11" s="142" t="s">
        <v>214</v>
      </c>
      <c r="K11" s="143"/>
      <c r="L11" s="203" t="e">
        <f ca="1">IF(K48=0, K49, K48)</f>
        <v>#N/A</v>
      </c>
      <c r="M11" s="463"/>
      <c r="N11" s="464"/>
      <c r="O11" s="465"/>
      <c r="Q11" s="619" t="e">
        <f t="shared" ca="1" si="2"/>
        <v>#N/A</v>
      </c>
      <c r="R11" s="186">
        <v>20</v>
      </c>
      <c r="S11" s="620" t="e">
        <f t="shared" ca="1" si="3"/>
        <v>#N/A</v>
      </c>
      <c r="T11" s="621"/>
      <c r="U11" s="619" t="e">
        <f t="shared" ref="U11:U16" ca="1" si="6">ROUND(I11, 0)</f>
        <v>#N/A</v>
      </c>
      <c r="V11" s="622"/>
      <c r="W11" s="186">
        <v>20</v>
      </c>
      <c r="X11" s="620" t="e">
        <f t="shared" ref="X11:X16" ca="1" si="7">U11*W11</f>
        <v>#N/A</v>
      </c>
      <c r="Y11" s="210"/>
      <c r="Z11" s="210"/>
    </row>
    <row r="12" spans="1:26" x14ac:dyDescent="0.25">
      <c r="A12" s="137" t="str">
        <f t="shared" si="4"/>
        <v>INT124MS</v>
      </c>
      <c r="B12" s="138"/>
      <c r="C12" s="139" t="e">
        <f t="shared" ca="1" si="0"/>
        <v>#N/A</v>
      </c>
      <c r="D12" s="142" t="str">
        <f t="shared" si="5"/>
        <v>INT210CT</v>
      </c>
      <c r="E12" s="143"/>
      <c r="F12" s="203" t="e">
        <f t="shared" ca="1" si="1"/>
        <v>#N/A</v>
      </c>
      <c r="G12" s="142" t="e">
        <f ca="1">IF(K36&gt;0, A36, IF(K37&gt;0, A37, A36&amp;"/305IAE"))</f>
        <v>#N/A</v>
      </c>
      <c r="H12" s="143"/>
      <c r="I12" s="203" t="e">
        <f ca="1">IF(K36=0, K37, K36)</f>
        <v>#N/A</v>
      </c>
      <c r="J12" s="142" t="s">
        <v>215</v>
      </c>
      <c r="K12" s="143"/>
      <c r="L12" s="203" t="e">
        <f ca="1">IF(K50=0, K51, K50)</f>
        <v>#N/A</v>
      </c>
      <c r="M12" s="463"/>
      <c r="N12" s="464"/>
      <c r="O12" s="465"/>
      <c r="Q12" s="619" t="e">
        <f t="shared" ca="1" si="2"/>
        <v>#N/A</v>
      </c>
      <c r="R12" s="186">
        <v>20</v>
      </c>
      <c r="S12" s="620" t="e">
        <f t="shared" ca="1" si="3"/>
        <v>#N/A</v>
      </c>
      <c r="T12" s="621"/>
      <c r="U12" s="619" t="e">
        <f t="shared" ca="1" si="6"/>
        <v>#N/A</v>
      </c>
      <c r="V12" s="622"/>
      <c r="W12" s="186">
        <v>10</v>
      </c>
      <c r="X12" s="620" t="e">
        <f t="shared" ca="1" si="7"/>
        <v>#N/A</v>
      </c>
      <c r="Y12" s="210"/>
      <c r="Z12" s="210"/>
    </row>
    <row r="13" spans="1:26" x14ac:dyDescent="0.25">
      <c r="A13" s="137" t="str">
        <f t="shared" si="4"/>
        <v>INT121COM</v>
      </c>
      <c r="B13" s="138"/>
      <c r="C13" s="139" t="e">
        <f t="shared" ca="1" si="0"/>
        <v>#N/A</v>
      </c>
      <c r="D13" s="140" t="str">
        <f t="shared" si="5"/>
        <v>INT260CT</v>
      </c>
      <c r="E13" s="141"/>
      <c r="F13" s="202" t="e">
        <f t="shared" ca="1" si="1"/>
        <v>#N/A</v>
      </c>
      <c r="G13" s="140" t="str">
        <f>A38</f>
        <v>INT303C-1</v>
      </c>
      <c r="H13" s="141"/>
      <c r="I13" s="202" t="e">
        <f ca="1">K38</f>
        <v>#N/A</v>
      </c>
      <c r="J13" s="140" t="s">
        <v>24</v>
      </c>
      <c r="K13" s="141"/>
      <c r="L13" s="202" t="e">
        <f ca="1">K52</f>
        <v>#N/A</v>
      </c>
      <c r="M13" s="463"/>
      <c r="N13" s="464"/>
      <c r="O13" s="465"/>
      <c r="Q13" s="619" t="e">
        <f t="shared" ca="1" si="2"/>
        <v>#N/A</v>
      </c>
      <c r="R13" s="186">
        <v>20</v>
      </c>
      <c r="S13" s="620" t="e">
        <f t="shared" ca="1" si="3"/>
        <v>#N/A</v>
      </c>
      <c r="T13" s="621"/>
      <c r="U13" s="619" t="e">
        <f t="shared" ca="1" si="6"/>
        <v>#N/A</v>
      </c>
      <c r="V13" s="622"/>
      <c r="W13" s="186">
        <v>0</v>
      </c>
      <c r="X13" s="620" t="e">
        <f t="shared" ca="1" si="7"/>
        <v>#N/A</v>
      </c>
      <c r="Y13" s="210"/>
      <c r="Z13" s="210"/>
    </row>
    <row r="14" spans="1:26" x14ac:dyDescent="0.25">
      <c r="A14" s="137" t="str">
        <f t="shared" si="4"/>
        <v>INT122COM</v>
      </c>
      <c r="B14" s="138"/>
      <c r="C14" s="139" t="e">
        <f t="shared" ca="1" si="0"/>
        <v>#N/A</v>
      </c>
      <c r="D14" s="140" t="str">
        <f t="shared" si="5"/>
        <v>INT290COM</v>
      </c>
      <c r="E14" s="141"/>
      <c r="F14" s="202" t="e">
        <f t="shared" ca="1" si="1"/>
        <v>#N/A</v>
      </c>
      <c r="G14" s="140" t="str">
        <f>A39</f>
        <v>INT303COM</v>
      </c>
      <c r="H14" s="141"/>
      <c r="I14" s="202" t="e">
        <f ca="1">K39</f>
        <v>#N/A</v>
      </c>
      <c r="J14" s="140" t="s">
        <v>112</v>
      </c>
      <c r="K14" s="141"/>
      <c r="L14" s="202" t="e">
        <f ca="1">K53</f>
        <v>#N/A</v>
      </c>
      <c r="M14" s="463"/>
      <c r="N14" s="464"/>
      <c r="O14" s="465"/>
      <c r="Q14" s="619" t="e">
        <f t="shared" ca="1" si="2"/>
        <v>#N/A</v>
      </c>
      <c r="R14" s="186">
        <v>10</v>
      </c>
      <c r="S14" s="620" t="e">
        <f t="shared" ca="1" si="3"/>
        <v>#N/A</v>
      </c>
      <c r="T14" s="621"/>
      <c r="U14" s="619" t="e">
        <f t="shared" ca="1" si="6"/>
        <v>#N/A</v>
      </c>
      <c r="V14" s="622"/>
      <c r="W14" s="186">
        <v>30</v>
      </c>
      <c r="X14" s="620" t="e">
        <f t="shared" ca="1" si="7"/>
        <v>#N/A</v>
      </c>
      <c r="Y14" s="210"/>
      <c r="Z14" s="210"/>
    </row>
    <row r="15" spans="1:26" x14ac:dyDescent="0.25">
      <c r="A15" s="137" t="str">
        <f t="shared" si="4"/>
        <v>INT106CR</v>
      </c>
      <c r="B15" s="138"/>
      <c r="C15" s="139" t="e">
        <f t="shared" ca="1" si="0"/>
        <v>#N/A</v>
      </c>
      <c r="D15" s="140" t="str">
        <f t="shared" si="5"/>
        <v>INT206CDE</v>
      </c>
      <c r="E15" s="141"/>
      <c r="F15" s="202" t="e">
        <f t="shared" ca="1" si="1"/>
        <v>#N/A</v>
      </c>
      <c r="G15" s="140" t="e">
        <f ca="1">IF(I15=0, "Elective 1", IF(I15=$K$40, $A$40, IF(I15=$K$41, $A$41, IF(I15=$K$42, $A$42, IF(I15=$K$43, $A$43, IF(I15=$K$44, $A$44, IF(I15=$K$45, $A$45, "")))))))</f>
        <v>#N/A</v>
      </c>
      <c r="H15" s="141"/>
      <c r="I15" s="202" t="e">
        <f ca="1">LARGE(K40:K45, 1)</f>
        <v>#N/A</v>
      </c>
      <c r="J15" s="142"/>
      <c r="K15" s="143"/>
      <c r="L15" s="206"/>
      <c r="M15" s="463"/>
      <c r="N15" s="464"/>
      <c r="O15" s="465"/>
      <c r="Q15" s="619" t="e">
        <f t="shared" ca="1" si="2"/>
        <v>#N/A</v>
      </c>
      <c r="R15" s="186">
        <v>20</v>
      </c>
      <c r="S15" s="620" t="e">
        <f t="shared" ca="1" si="3"/>
        <v>#N/A</v>
      </c>
      <c r="T15" s="621"/>
      <c r="U15" s="619" t="e">
        <f t="shared" ca="1" si="6"/>
        <v>#N/A</v>
      </c>
      <c r="V15" s="622"/>
      <c r="W15" s="186">
        <v>20</v>
      </c>
      <c r="X15" s="620" t="e">
        <f t="shared" ca="1" si="7"/>
        <v>#N/A</v>
      </c>
      <c r="Y15" s="210"/>
      <c r="Z15" s="210"/>
    </row>
    <row r="16" spans="1:26" ht="15.75" thickBot="1" x14ac:dyDescent="0.3">
      <c r="A16" s="144" t="str">
        <f t="shared" si="4"/>
        <v>INTA101SGI</v>
      </c>
      <c r="B16" s="145"/>
      <c r="C16" s="146" t="e">
        <f t="shared" ca="1" si="0"/>
        <v>#N/A</v>
      </c>
      <c r="D16" s="147" t="str">
        <f t="shared" si="5"/>
        <v>INTA202SGI</v>
      </c>
      <c r="E16" s="148"/>
      <c r="F16" s="204" t="e">
        <f t="shared" ca="1" si="1"/>
        <v>#N/A</v>
      </c>
      <c r="G16" s="147" t="e">
        <f ca="1">IF(I16=0, "Elective 2", IF(I16=$K$40, $A$40, IF(I16=$K$41, $A$41, IF(I16=$K$42, $A$42, IF(I16=$K$43, $A$43, IF(I16=$K$44, $A$44, IF(I16=$K$45, $A$45, "")))))))</f>
        <v>#N/A</v>
      </c>
      <c r="H16" s="148"/>
      <c r="I16" s="204" t="e">
        <f ca="1">LARGE(K40:K45, 2)</f>
        <v>#N/A</v>
      </c>
      <c r="J16" s="147" t="str">
        <f>A33</f>
        <v>INT250EC</v>
      </c>
      <c r="K16" s="148"/>
      <c r="L16" s="204" t="e">
        <f ca="1">K33</f>
        <v>#N/A</v>
      </c>
      <c r="M16" s="463"/>
      <c r="N16" s="464"/>
      <c r="O16" s="465"/>
      <c r="Q16" s="619" t="e">
        <f t="shared" ca="1" si="2"/>
        <v>#N/A</v>
      </c>
      <c r="R16" s="186">
        <v>10</v>
      </c>
      <c r="S16" s="620" t="e">
        <f t="shared" ca="1" si="3"/>
        <v>#N/A</v>
      </c>
      <c r="T16" s="621"/>
      <c r="U16" s="624" t="e">
        <f t="shared" ca="1" si="6"/>
        <v>#N/A</v>
      </c>
      <c r="V16" s="625"/>
      <c r="W16" s="187">
        <v>20</v>
      </c>
      <c r="X16" s="623" t="e">
        <f t="shared" ca="1" si="7"/>
        <v>#N/A</v>
      </c>
      <c r="Y16" s="210"/>
      <c r="Z16" s="210"/>
    </row>
    <row r="17" spans="1:26" ht="15.75" thickBot="1" x14ac:dyDescent="0.3">
      <c r="A17" s="149">
        <f ca="1">COUNTIF(C10:C16, "&gt;0")</f>
        <v>0</v>
      </c>
      <c r="B17" s="150"/>
      <c r="C17" s="151" t="e">
        <f ca="1">AVERAGE(C10:C16)</f>
        <v>#N/A</v>
      </c>
      <c r="D17" s="152" t="s">
        <v>251</v>
      </c>
      <c r="E17" s="153">
        <f ca="1">COUNTIF(F10:F16, "&gt;0")</f>
        <v>0</v>
      </c>
      <c r="F17" s="151" t="e">
        <f ca="1">AVERAGE(F10:F16)</f>
        <v>#N/A</v>
      </c>
      <c r="G17" s="152" t="s">
        <v>250</v>
      </c>
      <c r="H17" s="153">
        <f ca="1">COUNTIF(I10:I16, "&gt;0")</f>
        <v>0</v>
      </c>
      <c r="I17" s="151" t="e">
        <f ca="1">AVERAGE(I10:I16)</f>
        <v>#N/A</v>
      </c>
      <c r="J17" s="154"/>
      <c r="K17" s="150" t="s">
        <v>364</v>
      </c>
      <c r="L17" s="155" t="e">
        <f ca="1">SUM(L19:L32, L34:L45)&amp;" + "&amp;SUM(L33, L46:L53)</f>
        <v>#N/A</v>
      </c>
      <c r="M17" s="463"/>
      <c r="N17" s="464"/>
      <c r="O17" s="465"/>
      <c r="Q17" s="626" t="s">
        <v>245</v>
      </c>
      <c r="R17" s="627">
        <f>SUM(R10:R16)</f>
        <v>120</v>
      </c>
      <c r="S17" s="628" t="e">
        <f ca="1">SUM(S10:S16)</f>
        <v>#N/A</v>
      </c>
      <c r="T17" s="629"/>
      <c r="U17" s="626" t="s">
        <v>245</v>
      </c>
      <c r="V17" s="630"/>
      <c r="W17" s="627">
        <f>SUM(W10:W16)</f>
        <v>120</v>
      </c>
      <c r="X17" s="628" t="e">
        <f ca="1">SUM(X10:X16)</f>
        <v>#N/A</v>
      </c>
      <c r="Y17" s="111"/>
      <c r="Z17" s="111"/>
    </row>
    <row r="18" spans="1:26" ht="15.75" thickBot="1" x14ac:dyDescent="0.3">
      <c r="A18" s="126" t="s">
        <v>228</v>
      </c>
      <c r="B18" s="88" t="s">
        <v>348</v>
      </c>
      <c r="C18" s="156" t="s">
        <v>216</v>
      </c>
      <c r="D18" s="126" t="s">
        <v>226</v>
      </c>
      <c r="E18" s="88" t="s">
        <v>227</v>
      </c>
      <c r="F18" s="89" t="s">
        <v>225</v>
      </c>
      <c r="G18" s="157" t="s">
        <v>212</v>
      </c>
      <c r="H18" s="88" t="s">
        <v>347</v>
      </c>
      <c r="I18" s="88" t="s">
        <v>350</v>
      </c>
      <c r="J18" s="156" t="s">
        <v>346</v>
      </c>
      <c r="K18" s="126" t="s">
        <v>211</v>
      </c>
      <c r="L18" s="89" t="s">
        <v>365</v>
      </c>
      <c r="M18" s="463"/>
      <c r="N18" s="464"/>
      <c r="O18" s="465"/>
      <c r="P18" s="270"/>
      <c r="Q18" s="631"/>
      <c r="R18" s="632" t="s">
        <v>295</v>
      </c>
      <c r="S18" s="633" t="e">
        <f ca="1">(S17+X17-S6)/(220)</f>
        <v>#N/A</v>
      </c>
      <c r="T18" s="634"/>
      <c r="U18" s="631"/>
      <c r="V18" s="635"/>
      <c r="W18" s="632" t="s">
        <v>296</v>
      </c>
      <c r="X18" s="633" t="e">
        <f ca="1">(X17 - U6)/100</f>
        <v>#N/A</v>
      </c>
      <c r="Y18" s="111"/>
      <c r="Z18" s="111"/>
    </row>
    <row r="19" spans="1:26" x14ac:dyDescent="0.25">
      <c r="A19" s="158" t="s">
        <v>618</v>
      </c>
      <c r="B19" s="159">
        <f>Active!HO1</f>
        <v>223</v>
      </c>
      <c r="C19" s="160">
        <f>Active!AD3</f>
        <v>30</v>
      </c>
      <c r="D19" s="161" t="e">
        <f ca="1">VLOOKUP($C$2,INDIRECT("'"&amp;$G$2&amp;"'!$C$3:$DF$500"), C19-2,FALSE)</f>
        <v>#N/A</v>
      </c>
      <c r="E19" s="162" t="e">
        <f ca="1">VLOOKUP($C$2,INDIRECT("'"&amp;$G$2&amp;"'!$C$3:$DF$500"), C19-1,FALSE)</f>
        <v>#N/A</v>
      </c>
      <c r="F19" s="163" t="e">
        <f ca="1">VLOOKUP($C$2,INDIRECT("'"&amp;$G$2&amp;"'!$C$3:$DF$500"), C19,FALSE)</f>
        <v>#N/A</v>
      </c>
      <c r="G19" s="164" t="e">
        <f t="array" aca="1" ref="G19" ca="1">MAX(IF(D19:F19 &lt;&gt; 0, D19:F19))</f>
        <v>#N/A</v>
      </c>
      <c r="H19" s="159" t="e">
        <f t="shared" ref="H19:H53" ca="1" si="8">D19&amp;E19&amp;F19</f>
        <v>#N/A</v>
      </c>
      <c r="I19" s="159" t="e">
        <f t="shared" ref="I19:I53" ca="1" si="9">FIND("S", H19)</f>
        <v>#N/A</v>
      </c>
      <c r="J19" s="160" t="e">
        <f t="shared" ref="J19:J53" ca="1" si="10">FIND("r", H19)</f>
        <v>#N/A</v>
      </c>
      <c r="K19" s="165" t="e">
        <f t="shared" ref="K19:K53" ca="1" si="11">IF(ISNUMBER(I19), MID(H19, I19, 5), IF(ISNUMBER(J19), MID(H19, J19, 5), G19))</f>
        <v>#N/A</v>
      </c>
      <c r="L19" s="132" t="e">
        <f t="shared" ref="L19:L32" ca="1" si="12">VLOOKUP($C$2,INDIRECT("'"&amp;$G$2&amp;"'!$C$3:$IQ$500"), B19-2,FALSE)</f>
        <v>#N/A</v>
      </c>
      <c r="M19" s="463"/>
      <c r="N19" s="464"/>
      <c r="O19" s="465"/>
      <c r="P19" s="210"/>
      <c r="T19" s="636" t="s">
        <v>960</v>
      </c>
    </row>
    <row r="20" spans="1:26" x14ac:dyDescent="0.25">
      <c r="A20" s="166" t="s">
        <v>619</v>
      </c>
      <c r="B20" s="167">
        <f>B19+1</f>
        <v>224</v>
      </c>
      <c r="C20" s="168">
        <f>C19+3</f>
        <v>33</v>
      </c>
      <c r="D20" s="169" t="e">
        <f t="shared" ref="D20:D45" ca="1" si="13">VLOOKUP($C$2,INDIRECT("'"&amp;$G$2&amp;"'!$C$3:$DF$500"), C20-2,FALSE)</f>
        <v>#N/A</v>
      </c>
      <c r="E20" s="170" t="e">
        <f t="shared" ref="E20:E45" ca="1" si="14">VLOOKUP($C$2,INDIRECT("'"&amp;$G$2&amp;"'!$C$3:$DF$500"), C20-1,FALSE)</f>
        <v>#N/A</v>
      </c>
      <c r="F20" s="171" t="e">
        <f t="shared" ref="F20:F45" ca="1" si="15">VLOOKUP($C$2,INDIRECT("'"&amp;$G$2&amp;"'!$C$3:$DF$500"), C20,FALSE)</f>
        <v>#N/A</v>
      </c>
      <c r="G20" s="172" t="e">
        <f t="array" aca="1" ref="G20" ca="1">MAX(IF(D20:F20 &lt;&gt; 0, D20:F20))</f>
        <v>#N/A</v>
      </c>
      <c r="H20" s="167" t="e">
        <f t="shared" ca="1" si="8"/>
        <v>#N/A</v>
      </c>
      <c r="I20" s="167" t="e">
        <f t="shared" ca="1" si="9"/>
        <v>#N/A</v>
      </c>
      <c r="J20" s="168" t="e">
        <f t="shared" ca="1" si="10"/>
        <v>#N/A</v>
      </c>
      <c r="K20" s="173" t="e">
        <f t="shared" ca="1" si="11"/>
        <v>#N/A</v>
      </c>
      <c r="L20" s="139" t="e">
        <f t="shared" ca="1" si="12"/>
        <v>#N/A</v>
      </c>
      <c r="M20" s="463"/>
      <c r="N20" s="464"/>
      <c r="O20" s="465"/>
      <c r="P20" s="210"/>
      <c r="T20" s="641" t="s">
        <v>968</v>
      </c>
      <c r="V20" s="643" t="s">
        <v>953</v>
      </c>
    </row>
    <row r="21" spans="1:26" x14ac:dyDescent="0.25">
      <c r="A21" s="166" t="s">
        <v>620</v>
      </c>
      <c r="B21" s="167">
        <f t="shared" ref="B21:B53" si="16">B20+1</f>
        <v>225</v>
      </c>
      <c r="C21" s="168">
        <f t="shared" ref="C21:C45" si="17">C20+3</f>
        <v>36</v>
      </c>
      <c r="D21" s="169" t="e">
        <f t="shared" ca="1" si="13"/>
        <v>#N/A</v>
      </c>
      <c r="E21" s="170" t="e">
        <f t="shared" ca="1" si="14"/>
        <v>#N/A</v>
      </c>
      <c r="F21" s="171" t="e">
        <f t="shared" ca="1" si="15"/>
        <v>#N/A</v>
      </c>
      <c r="G21" s="172" t="e">
        <f t="array" aca="1" ref="G21" ca="1">MAX(IF(D21:F21 &lt;&gt; 0, D21:F21))</f>
        <v>#N/A</v>
      </c>
      <c r="H21" s="167" t="e">
        <f t="shared" ca="1" si="8"/>
        <v>#N/A</v>
      </c>
      <c r="I21" s="167" t="e">
        <f t="shared" ca="1" si="9"/>
        <v>#N/A</v>
      </c>
      <c r="J21" s="168" t="e">
        <f t="shared" ca="1" si="10"/>
        <v>#N/A</v>
      </c>
      <c r="K21" s="173" t="e">
        <f t="shared" ca="1" si="11"/>
        <v>#N/A</v>
      </c>
      <c r="L21" s="139" t="e">
        <f t="shared" ca="1" si="12"/>
        <v>#N/A</v>
      </c>
      <c r="M21" s="463"/>
      <c r="N21" s="464"/>
      <c r="O21" s="465"/>
      <c r="P21" s="210"/>
      <c r="T21" s="642" t="e">
        <f t="shared" ref="T21:T26" ca="1" si="18">IF(Q10=0, "", Q10)</f>
        <v>#N/A</v>
      </c>
      <c r="V21" s="644">
        <f t="shared" ref="V21:V26" si="19">R10</f>
        <v>20</v>
      </c>
    </row>
    <row r="22" spans="1:26" x14ac:dyDescent="0.25">
      <c r="A22" s="166" t="s">
        <v>621</v>
      </c>
      <c r="B22" s="167">
        <f t="shared" si="16"/>
        <v>226</v>
      </c>
      <c r="C22" s="168">
        <f t="shared" si="17"/>
        <v>39</v>
      </c>
      <c r="D22" s="169" t="e">
        <f t="shared" ca="1" si="13"/>
        <v>#N/A</v>
      </c>
      <c r="E22" s="170" t="e">
        <f t="shared" ca="1" si="14"/>
        <v>#N/A</v>
      </c>
      <c r="F22" s="171" t="e">
        <f t="shared" ca="1" si="15"/>
        <v>#N/A</v>
      </c>
      <c r="G22" s="172" t="e">
        <f t="array" aca="1" ref="G22" ca="1">MAX(IF(D22:F22 &lt;&gt; 0, D22:F22))</f>
        <v>#N/A</v>
      </c>
      <c r="H22" s="167" t="e">
        <f t="shared" ca="1" si="8"/>
        <v>#N/A</v>
      </c>
      <c r="I22" s="167" t="e">
        <f t="shared" ca="1" si="9"/>
        <v>#N/A</v>
      </c>
      <c r="J22" s="168" t="e">
        <f t="shared" ca="1" si="10"/>
        <v>#N/A</v>
      </c>
      <c r="K22" s="173" t="e">
        <f t="shared" ca="1" si="11"/>
        <v>#N/A</v>
      </c>
      <c r="L22" s="139" t="e">
        <f t="shared" ca="1" si="12"/>
        <v>#N/A</v>
      </c>
      <c r="M22" s="463"/>
      <c r="N22" s="464"/>
      <c r="O22" s="465"/>
      <c r="P22" s="210"/>
      <c r="T22" s="642" t="e">
        <f t="shared" ca="1" si="18"/>
        <v>#N/A</v>
      </c>
      <c r="V22" s="644">
        <f t="shared" si="19"/>
        <v>20</v>
      </c>
    </row>
    <row r="23" spans="1:26" x14ac:dyDescent="0.25">
      <c r="A23" s="166" t="s">
        <v>622</v>
      </c>
      <c r="B23" s="167">
        <f t="shared" si="16"/>
        <v>227</v>
      </c>
      <c r="C23" s="168">
        <f t="shared" si="17"/>
        <v>42</v>
      </c>
      <c r="D23" s="169" t="e">
        <f t="shared" ca="1" si="13"/>
        <v>#N/A</v>
      </c>
      <c r="E23" s="170" t="e">
        <f t="shared" ca="1" si="14"/>
        <v>#N/A</v>
      </c>
      <c r="F23" s="171" t="e">
        <f t="shared" ca="1" si="15"/>
        <v>#N/A</v>
      </c>
      <c r="G23" s="172" t="e">
        <f t="array" aca="1" ref="G23" ca="1">MAX(IF(D23:F23 &lt;&gt; 0, D23:F23))</f>
        <v>#N/A</v>
      </c>
      <c r="H23" s="167" t="e">
        <f t="shared" ca="1" si="8"/>
        <v>#N/A</v>
      </c>
      <c r="I23" s="167" t="e">
        <f t="shared" ca="1" si="9"/>
        <v>#N/A</v>
      </c>
      <c r="J23" s="168" t="e">
        <f t="shared" ca="1" si="10"/>
        <v>#N/A</v>
      </c>
      <c r="K23" s="173" t="e">
        <f t="shared" ca="1" si="11"/>
        <v>#N/A</v>
      </c>
      <c r="L23" s="139" t="e">
        <f t="shared" ca="1" si="12"/>
        <v>#N/A</v>
      </c>
      <c r="M23" s="463"/>
      <c r="N23" s="464"/>
      <c r="O23" s="465"/>
      <c r="P23" s="210"/>
      <c r="S23" s="174"/>
      <c r="T23" s="642" t="e">
        <f t="shared" ca="1" si="18"/>
        <v>#N/A</v>
      </c>
      <c r="V23" s="644">
        <f t="shared" si="19"/>
        <v>20</v>
      </c>
    </row>
    <row r="24" spans="1:26" x14ac:dyDescent="0.25">
      <c r="A24" s="166" t="s">
        <v>623</v>
      </c>
      <c r="B24" s="167">
        <f t="shared" si="16"/>
        <v>228</v>
      </c>
      <c r="C24" s="168">
        <f t="shared" si="17"/>
        <v>45</v>
      </c>
      <c r="D24" s="169" t="e">
        <f t="shared" ca="1" si="13"/>
        <v>#N/A</v>
      </c>
      <c r="E24" s="170" t="e">
        <f t="shared" ca="1" si="14"/>
        <v>#N/A</v>
      </c>
      <c r="F24" s="171" t="e">
        <f t="shared" ca="1" si="15"/>
        <v>#N/A</v>
      </c>
      <c r="G24" s="172" t="e">
        <f t="array" aca="1" ref="G24" ca="1">MAX(IF(D24:F24 &lt;&gt; 0, D24:F24))</f>
        <v>#N/A</v>
      </c>
      <c r="H24" s="167" t="e">
        <f t="shared" ca="1" si="8"/>
        <v>#N/A</v>
      </c>
      <c r="I24" s="167" t="e">
        <f t="shared" ca="1" si="9"/>
        <v>#N/A</v>
      </c>
      <c r="J24" s="168" t="e">
        <f t="shared" ca="1" si="10"/>
        <v>#N/A</v>
      </c>
      <c r="K24" s="173" t="e">
        <f t="shared" ca="1" si="11"/>
        <v>#N/A</v>
      </c>
      <c r="L24" s="139" t="e">
        <f t="shared" ca="1" si="12"/>
        <v>#N/A</v>
      </c>
      <c r="M24" s="463"/>
      <c r="N24" s="464"/>
      <c r="O24" s="465"/>
      <c r="P24" s="210"/>
      <c r="S24" s="174"/>
      <c r="T24" s="642" t="e">
        <f t="shared" ca="1" si="18"/>
        <v>#N/A</v>
      </c>
      <c r="V24" s="644">
        <f t="shared" si="19"/>
        <v>20</v>
      </c>
    </row>
    <row r="25" spans="1:26" ht="15.75" thickBot="1" x14ac:dyDescent="0.3">
      <c r="A25" s="175" t="s">
        <v>895</v>
      </c>
      <c r="B25" s="176">
        <f t="shared" si="16"/>
        <v>229</v>
      </c>
      <c r="C25" s="177">
        <f t="shared" si="17"/>
        <v>48</v>
      </c>
      <c r="D25" s="178" t="e">
        <f t="shared" ca="1" si="13"/>
        <v>#N/A</v>
      </c>
      <c r="E25" s="179" t="e">
        <f t="shared" ca="1" si="14"/>
        <v>#N/A</v>
      </c>
      <c r="F25" s="180" t="e">
        <f t="shared" ca="1" si="15"/>
        <v>#N/A</v>
      </c>
      <c r="G25" s="181" t="e">
        <f t="array" aca="1" ref="G25" ca="1">MAX(IF(D25:F25 &lt;&gt; 0, D25:F25))</f>
        <v>#N/A</v>
      </c>
      <c r="H25" s="176" t="e">
        <f t="shared" ca="1" si="8"/>
        <v>#N/A</v>
      </c>
      <c r="I25" s="176" t="e">
        <f t="shared" ca="1" si="9"/>
        <v>#N/A</v>
      </c>
      <c r="J25" s="177" t="e">
        <f t="shared" ca="1" si="10"/>
        <v>#N/A</v>
      </c>
      <c r="K25" s="182" t="e">
        <f t="shared" ca="1" si="11"/>
        <v>#N/A</v>
      </c>
      <c r="L25" s="146" t="e">
        <f t="shared" ca="1" si="12"/>
        <v>#N/A</v>
      </c>
      <c r="M25" s="463"/>
      <c r="N25" s="464"/>
      <c r="O25" s="465"/>
      <c r="P25" s="210"/>
      <c r="T25" s="642" t="e">
        <f t="shared" ca="1" si="18"/>
        <v>#N/A</v>
      </c>
      <c r="V25" s="644">
        <f t="shared" si="19"/>
        <v>10</v>
      </c>
    </row>
    <row r="26" spans="1:26" x14ac:dyDescent="0.25">
      <c r="A26" s="158" t="s">
        <v>624</v>
      </c>
      <c r="B26" s="159">
        <f t="shared" si="16"/>
        <v>230</v>
      </c>
      <c r="C26" s="160">
        <f t="shared" si="17"/>
        <v>51</v>
      </c>
      <c r="D26" s="161" t="e">
        <f t="shared" ca="1" si="13"/>
        <v>#N/A</v>
      </c>
      <c r="E26" s="162" t="e">
        <f t="shared" ca="1" si="14"/>
        <v>#N/A</v>
      </c>
      <c r="F26" s="163" t="e">
        <f t="shared" ca="1" si="15"/>
        <v>#N/A</v>
      </c>
      <c r="G26" s="164" t="e">
        <f t="array" aca="1" ref="G26" ca="1">MAX(IF(D26:F26 &lt;&gt; 0, D26:F26))</f>
        <v>#N/A</v>
      </c>
      <c r="H26" s="159" t="e">
        <f t="shared" ca="1" si="8"/>
        <v>#N/A</v>
      </c>
      <c r="I26" s="159" t="e">
        <f t="shared" ca="1" si="9"/>
        <v>#N/A</v>
      </c>
      <c r="J26" s="160" t="e">
        <f t="shared" ca="1" si="10"/>
        <v>#N/A</v>
      </c>
      <c r="K26" s="165" t="e">
        <f t="shared" ca="1" si="11"/>
        <v>#N/A</v>
      </c>
      <c r="L26" s="132" t="e">
        <f t="shared" ca="1" si="12"/>
        <v>#N/A</v>
      </c>
      <c r="M26" s="463"/>
      <c r="N26" s="464"/>
      <c r="O26" s="465"/>
      <c r="P26" s="210"/>
      <c r="T26" s="642" t="e">
        <f t="shared" ca="1" si="18"/>
        <v>#N/A</v>
      </c>
      <c r="V26" s="644">
        <f t="shared" si="19"/>
        <v>20</v>
      </c>
    </row>
    <row r="27" spans="1:26" x14ac:dyDescent="0.25">
      <c r="A27" s="166" t="s">
        <v>625</v>
      </c>
      <c r="B27" s="167">
        <f t="shared" si="16"/>
        <v>231</v>
      </c>
      <c r="C27" s="168">
        <f t="shared" si="17"/>
        <v>54</v>
      </c>
      <c r="D27" s="169" t="e">
        <f t="shared" ca="1" si="13"/>
        <v>#N/A</v>
      </c>
      <c r="E27" s="170" t="e">
        <f t="shared" ca="1" si="14"/>
        <v>#N/A</v>
      </c>
      <c r="F27" s="171" t="e">
        <f t="shared" ca="1" si="15"/>
        <v>#N/A</v>
      </c>
      <c r="G27" s="172" t="e">
        <f t="array" aca="1" ref="G27" ca="1">MAX(IF(D27:F27 &lt;&gt; 0, D27:F27))</f>
        <v>#N/A</v>
      </c>
      <c r="H27" s="167" t="e">
        <f t="shared" ca="1" si="8"/>
        <v>#N/A</v>
      </c>
      <c r="I27" s="167" t="e">
        <f t="shared" ca="1" si="9"/>
        <v>#N/A</v>
      </c>
      <c r="J27" s="168" t="e">
        <f t="shared" ca="1" si="10"/>
        <v>#N/A</v>
      </c>
      <c r="K27" s="173" t="e">
        <f t="shared" ca="1" si="11"/>
        <v>#N/A</v>
      </c>
      <c r="L27" s="139" t="e">
        <f t="shared" ca="1" si="12"/>
        <v>#N/A</v>
      </c>
      <c r="M27" s="463"/>
      <c r="N27" s="464"/>
      <c r="O27" s="465"/>
      <c r="P27" s="210"/>
      <c r="T27" s="642" t="e">
        <f ca="1">IF(Q16=0, "", Q16)</f>
        <v>#N/A</v>
      </c>
      <c r="V27" s="644">
        <f>R16</f>
        <v>10</v>
      </c>
    </row>
    <row r="28" spans="1:26" x14ac:dyDescent="0.25">
      <c r="A28" s="166" t="s">
        <v>626</v>
      </c>
      <c r="B28" s="167">
        <f t="shared" si="16"/>
        <v>232</v>
      </c>
      <c r="C28" s="168">
        <f t="shared" si="17"/>
        <v>57</v>
      </c>
      <c r="D28" s="169" t="e">
        <f t="shared" ca="1" si="13"/>
        <v>#N/A</v>
      </c>
      <c r="E28" s="170" t="e">
        <f t="shared" ca="1" si="14"/>
        <v>#N/A</v>
      </c>
      <c r="F28" s="171" t="e">
        <f t="shared" ca="1" si="15"/>
        <v>#N/A</v>
      </c>
      <c r="G28" s="172" t="e">
        <f t="array" aca="1" ref="G28" ca="1">MAX(IF(D28:F28 &lt;&gt; 0, D28:F28))</f>
        <v>#N/A</v>
      </c>
      <c r="H28" s="167" t="e">
        <f t="shared" ca="1" si="8"/>
        <v>#N/A</v>
      </c>
      <c r="I28" s="167" t="e">
        <f t="shared" ca="1" si="9"/>
        <v>#N/A</v>
      </c>
      <c r="J28" s="168" t="e">
        <f t="shared" ca="1" si="10"/>
        <v>#N/A</v>
      </c>
      <c r="K28" s="173" t="e">
        <f t="shared" ca="1" si="11"/>
        <v>#N/A</v>
      </c>
      <c r="L28" s="139" t="e">
        <f t="shared" ca="1" si="12"/>
        <v>#N/A</v>
      </c>
      <c r="M28" s="463"/>
      <c r="N28" s="464"/>
      <c r="O28" s="465"/>
      <c r="P28" s="210"/>
      <c r="T28" s="641" t="s">
        <v>969</v>
      </c>
      <c r="V28" s="643" t="s">
        <v>953</v>
      </c>
    </row>
    <row r="29" spans="1:26" x14ac:dyDescent="0.25">
      <c r="A29" s="166" t="s">
        <v>627</v>
      </c>
      <c r="B29" s="167">
        <f t="shared" si="16"/>
        <v>233</v>
      </c>
      <c r="C29" s="168">
        <f t="shared" si="17"/>
        <v>60</v>
      </c>
      <c r="D29" s="169" t="e">
        <f t="shared" ca="1" si="13"/>
        <v>#N/A</v>
      </c>
      <c r="E29" s="170" t="e">
        <f t="shared" ca="1" si="14"/>
        <v>#N/A</v>
      </c>
      <c r="F29" s="171" t="e">
        <f t="shared" ca="1" si="15"/>
        <v>#N/A</v>
      </c>
      <c r="G29" s="172" t="e">
        <f t="array" aca="1" ref="G29" ca="1">MAX(IF(D29:F29 &lt;&gt; 0, D29:F29))</f>
        <v>#N/A</v>
      </c>
      <c r="H29" s="167" t="e">
        <f t="shared" ca="1" si="8"/>
        <v>#N/A</v>
      </c>
      <c r="I29" s="167" t="e">
        <f t="shared" ca="1" si="9"/>
        <v>#N/A</v>
      </c>
      <c r="J29" s="168" t="e">
        <f t="shared" ca="1" si="10"/>
        <v>#N/A</v>
      </c>
      <c r="K29" s="173" t="e">
        <f t="shared" ca="1" si="11"/>
        <v>#N/A</v>
      </c>
      <c r="L29" s="139" t="e">
        <f t="shared" ca="1" si="12"/>
        <v>#N/A</v>
      </c>
      <c r="M29" s="463"/>
      <c r="N29" s="464"/>
      <c r="O29" s="465"/>
      <c r="P29" s="210"/>
      <c r="T29" s="642" t="e">
        <f t="shared" ref="T29:T35" ca="1" si="20">IF(U10=0, "", U10)</f>
        <v>#N/A</v>
      </c>
      <c r="V29" s="644">
        <f t="shared" ref="V29:V35" si="21">W10</f>
        <v>20</v>
      </c>
    </row>
    <row r="30" spans="1:26" x14ac:dyDescent="0.25">
      <c r="A30" s="166" t="s">
        <v>628</v>
      </c>
      <c r="B30" s="167">
        <f t="shared" si="16"/>
        <v>234</v>
      </c>
      <c r="C30" s="168">
        <f t="shared" si="17"/>
        <v>63</v>
      </c>
      <c r="D30" s="169" t="e">
        <f t="shared" ca="1" si="13"/>
        <v>#N/A</v>
      </c>
      <c r="E30" s="170" t="e">
        <f t="shared" ca="1" si="14"/>
        <v>#N/A</v>
      </c>
      <c r="F30" s="171" t="e">
        <f t="shared" ca="1" si="15"/>
        <v>#N/A</v>
      </c>
      <c r="G30" s="172" t="e">
        <f t="array" aca="1" ref="G30" ca="1">MAX(IF(D30:F30 &lt;&gt; 0, D30:F30))</f>
        <v>#N/A</v>
      </c>
      <c r="H30" s="167" t="e">
        <f t="shared" ca="1" si="8"/>
        <v>#N/A</v>
      </c>
      <c r="I30" s="167" t="e">
        <f t="shared" ca="1" si="9"/>
        <v>#N/A</v>
      </c>
      <c r="J30" s="168" t="e">
        <f t="shared" ca="1" si="10"/>
        <v>#N/A</v>
      </c>
      <c r="K30" s="173" t="e">
        <f t="shared" ca="1" si="11"/>
        <v>#N/A</v>
      </c>
      <c r="L30" s="139" t="e">
        <f t="shared" ca="1" si="12"/>
        <v>#N/A</v>
      </c>
      <c r="M30" s="463"/>
      <c r="N30" s="464"/>
      <c r="O30" s="465"/>
      <c r="P30" s="210"/>
      <c r="T30" s="642" t="e">
        <f t="shared" ca="1" si="20"/>
        <v>#N/A</v>
      </c>
      <c r="V30" s="644">
        <f t="shared" si="21"/>
        <v>20</v>
      </c>
    </row>
    <row r="31" spans="1:26" x14ac:dyDescent="0.25">
      <c r="A31" s="166" t="s">
        <v>629</v>
      </c>
      <c r="B31" s="167">
        <f t="shared" si="16"/>
        <v>235</v>
      </c>
      <c r="C31" s="168">
        <f t="shared" si="17"/>
        <v>66</v>
      </c>
      <c r="D31" s="169" t="e">
        <f t="shared" ca="1" si="13"/>
        <v>#N/A</v>
      </c>
      <c r="E31" s="170" t="e">
        <f t="shared" ca="1" si="14"/>
        <v>#N/A</v>
      </c>
      <c r="F31" s="171" t="e">
        <f t="shared" ca="1" si="15"/>
        <v>#N/A</v>
      </c>
      <c r="G31" s="172" t="e">
        <f t="array" aca="1" ref="G31" ca="1">MAX(IF(D31:F31 &lt;&gt; 0, D31:F31))</f>
        <v>#N/A</v>
      </c>
      <c r="H31" s="167" t="e">
        <f t="shared" ca="1" si="8"/>
        <v>#N/A</v>
      </c>
      <c r="I31" s="167" t="e">
        <f t="shared" ca="1" si="9"/>
        <v>#N/A</v>
      </c>
      <c r="J31" s="168" t="e">
        <f t="shared" ca="1" si="10"/>
        <v>#N/A</v>
      </c>
      <c r="K31" s="173" t="e">
        <f t="shared" ca="1" si="11"/>
        <v>#N/A</v>
      </c>
      <c r="L31" s="139" t="e">
        <f t="shared" ca="1" si="12"/>
        <v>#N/A</v>
      </c>
      <c r="M31" s="463"/>
      <c r="N31" s="464"/>
      <c r="O31" s="465"/>
      <c r="P31" s="210"/>
      <c r="T31" s="642" t="e">
        <f t="shared" ca="1" si="20"/>
        <v>#N/A</v>
      </c>
      <c r="V31" s="644">
        <f t="shared" si="21"/>
        <v>10</v>
      </c>
      <c r="Y31" s="287"/>
    </row>
    <row r="32" spans="1:26" x14ac:dyDescent="0.25">
      <c r="A32" s="166" t="s">
        <v>896</v>
      </c>
      <c r="B32" s="167">
        <f t="shared" si="16"/>
        <v>236</v>
      </c>
      <c r="C32" s="168">
        <f t="shared" si="17"/>
        <v>69</v>
      </c>
      <c r="D32" s="169" t="e">
        <f t="shared" ca="1" si="13"/>
        <v>#N/A</v>
      </c>
      <c r="E32" s="170" t="e">
        <f t="shared" ca="1" si="14"/>
        <v>#N/A</v>
      </c>
      <c r="F32" s="171" t="e">
        <f t="shared" ca="1" si="15"/>
        <v>#N/A</v>
      </c>
      <c r="G32" s="172" t="e">
        <f t="array" aca="1" ref="G32" ca="1">MAX(IF(D32:F32 &lt;&gt; 0, D32:F32))</f>
        <v>#N/A</v>
      </c>
      <c r="H32" s="167" t="e">
        <f t="shared" ca="1" si="8"/>
        <v>#N/A</v>
      </c>
      <c r="I32" s="167" t="e">
        <f t="shared" ca="1" si="9"/>
        <v>#N/A</v>
      </c>
      <c r="J32" s="168" t="e">
        <f t="shared" ca="1" si="10"/>
        <v>#N/A</v>
      </c>
      <c r="K32" s="173" t="e">
        <f t="shared" ca="1" si="11"/>
        <v>#N/A</v>
      </c>
      <c r="L32" s="139" t="e">
        <f t="shared" ca="1" si="12"/>
        <v>#N/A</v>
      </c>
      <c r="M32" s="463"/>
      <c r="N32" s="464"/>
      <c r="O32" s="465"/>
      <c r="P32" s="210"/>
      <c r="T32" s="642" t="e">
        <f t="shared" ca="1" si="20"/>
        <v>#N/A</v>
      </c>
      <c r="V32" s="644">
        <f t="shared" si="21"/>
        <v>0</v>
      </c>
      <c r="Y32" s="287"/>
    </row>
    <row r="33" spans="1:25" ht="15.75" thickBot="1" x14ac:dyDescent="0.3">
      <c r="A33" s="175" t="s">
        <v>59</v>
      </c>
      <c r="B33" s="176">
        <f t="shared" si="16"/>
        <v>237</v>
      </c>
      <c r="C33" s="177">
        <f t="shared" si="17"/>
        <v>72</v>
      </c>
      <c r="D33" s="178" t="e">
        <f t="shared" ca="1" si="13"/>
        <v>#N/A</v>
      </c>
      <c r="E33" s="179" t="e">
        <f t="shared" ca="1" si="14"/>
        <v>#N/A</v>
      </c>
      <c r="F33" s="180" t="e">
        <f t="shared" ca="1" si="15"/>
        <v>#N/A</v>
      </c>
      <c r="G33" s="181" t="e">
        <f t="array" aca="1" ref="G33" ca="1">MAX(IF(D33:F33 &lt;&gt; 0, D33:F33))</f>
        <v>#N/A</v>
      </c>
      <c r="H33" s="176" t="e">
        <f t="shared" ca="1" si="8"/>
        <v>#N/A</v>
      </c>
      <c r="I33" s="176" t="e">
        <f t="shared" ca="1" si="9"/>
        <v>#N/A</v>
      </c>
      <c r="J33" s="177" t="e">
        <f t="shared" ca="1" si="10"/>
        <v>#N/A</v>
      </c>
      <c r="K33" s="182" t="e">
        <f t="shared" ca="1" si="11"/>
        <v>#N/A</v>
      </c>
      <c r="L33" s="146" t="e">
        <f ca="1">VLOOKUP($C$2,INDIRECT("'"&amp;$G$2&amp;"'!$C$3:$IQ$500"), B33-2,FALSE)</f>
        <v>#N/A</v>
      </c>
      <c r="M33" s="463"/>
      <c r="N33" s="464"/>
      <c r="O33" s="465"/>
      <c r="P33" s="210"/>
      <c r="T33" s="642" t="e">
        <f t="shared" ca="1" si="20"/>
        <v>#N/A</v>
      </c>
      <c r="V33" s="644">
        <f t="shared" si="21"/>
        <v>30</v>
      </c>
      <c r="Y33" s="287"/>
    </row>
    <row r="34" spans="1:25" x14ac:dyDescent="0.25">
      <c r="A34" s="158" t="s">
        <v>630</v>
      </c>
      <c r="B34" s="159">
        <f t="shared" si="16"/>
        <v>238</v>
      </c>
      <c r="C34" s="160">
        <f t="shared" si="17"/>
        <v>75</v>
      </c>
      <c r="D34" s="161" t="e">
        <f t="shared" ca="1" si="13"/>
        <v>#N/A</v>
      </c>
      <c r="E34" s="162" t="e">
        <f t="shared" ca="1" si="14"/>
        <v>#N/A</v>
      </c>
      <c r="F34" s="163" t="e">
        <f t="shared" ca="1" si="15"/>
        <v>#N/A</v>
      </c>
      <c r="G34" s="164" t="e">
        <f t="array" aca="1" ref="G34" ca="1">MAX(IF(D34:F34 &lt;&gt; 0, D34:F34))</f>
        <v>#N/A</v>
      </c>
      <c r="H34" s="159" t="e">
        <f t="shared" ca="1" si="8"/>
        <v>#N/A</v>
      </c>
      <c r="I34" s="159" t="e">
        <f t="shared" ca="1" si="9"/>
        <v>#N/A</v>
      </c>
      <c r="J34" s="160" t="e">
        <f t="shared" ca="1" si="10"/>
        <v>#N/A</v>
      </c>
      <c r="K34" s="165" t="e">
        <f t="shared" ca="1" si="11"/>
        <v>#N/A</v>
      </c>
      <c r="L34" s="132" t="e">
        <f t="shared" ref="L34:L45" ca="1" si="22">VLOOKUP($C$2,INDIRECT("'"&amp;$G$2&amp;"'!$C$3:$IQ$500"), B34-2,FALSE)</f>
        <v>#N/A</v>
      </c>
      <c r="M34" s="463"/>
      <c r="N34" s="464"/>
      <c r="O34" s="465"/>
      <c r="P34" s="210"/>
      <c r="T34" s="642" t="e">
        <f t="shared" ca="1" si="20"/>
        <v>#N/A</v>
      </c>
      <c r="V34" s="644">
        <f t="shared" si="21"/>
        <v>20</v>
      </c>
    </row>
    <row r="35" spans="1:25" x14ac:dyDescent="0.25">
      <c r="A35" s="166" t="s">
        <v>631</v>
      </c>
      <c r="B35" s="167">
        <f t="shared" si="16"/>
        <v>239</v>
      </c>
      <c r="C35" s="168">
        <f t="shared" si="17"/>
        <v>78</v>
      </c>
      <c r="D35" s="169" t="e">
        <f t="shared" ca="1" si="13"/>
        <v>#N/A</v>
      </c>
      <c r="E35" s="170" t="e">
        <f t="shared" ca="1" si="14"/>
        <v>#N/A</v>
      </c>
      <c r="F35" s="171" t="e">
        <f t="shared" ca="1" si="15"/>
        <v>#N/A</v>
      </c>
      <c r="G35" s="172" t="e">
        <f t="array" aca="1" ref="G35" ca="1">MAX(IF(D35:F35 &lt;&gt; 0, D35:F35))</f>
        <v>#N/A</v>
      </c>
      <c r="H35" s="167" t="e">
        <f t="shared" ca="1" si="8"/>
        <v>#N/A</v>
      </c>
      <c r="I35" s="167" t="e">
        <f t="shared" ca="1" si="9"/>
        <v>#N/A</v>
      </c>
      <c r="J35" s="168" t="e">
        <f t="shared" ca="1" si="10"/>
        <v>#N/A</v>
      </c>
      <c r="K35" s="173" t="e">
        <f t="shared" ca="1" si="11"/>
        <v>#N/A</v>
      </c>
      <c r="L35" s="139" t="e">
        <f t="shared" ca="1" si="22"/>
        <v>#N/A</v>
      </c>
      <c r="M35" s="463"/>
      <c r="N35" s="464"/>
      <c r="O35" s="465"/>
      <c r="P35" s="210"/>
      <c r="T35" s="642" t="e">
        <f t="shared" ca="1" si="20"/>
        <v>#N/A</v>
      </c>
      <c r="V35" s="644">
        <f t="shared" si="21"/>
        <v>20</v>
      </c>
    </row>
    <row r="36" spans="1:25" x14ac:dyDescent="0.25">
      <c r="A36" s="166" t="s">
        <v>897</v>
      </c>
      <c r="B36" s="167">
        <f t="shared" si="16"/>
        <v>240</v>
      </c>
      <c r="C36" s="168">
        <f t="shared" si="17"/>
        <v>81</v>
      </c>
      <c r="D36" s="169" t="e">
        <f t="shared" ca="1" si="13"/>
        <v>#N/A</v>
      </c>
      <c r="E36" s="170" t="e">
        <f t="shared" ca="1" si="14"/>
        <v>#N/A</v>
      </c>
      <c r="F36" s="171" t="e">
        <f t="shared" ca="1" si="15"/>
        <v>#N/A</v>
      </c>
      <c r="G36" s="172" t="e">
        <f t="array" aca="1" ref="G36" ca="1">MAX(IF(D36:F36 &lt;&gt; 0, D36:F36))</f>
        <v>#N/A</v>
      </c>
      <c r="H36" s="167" t="e">
        <f t="shared" ca="1" si="8"/>
        <v>#N/A</v>
      </c>
      <c r="I36" s="167" t="e">
        <f t="shared" ca="1" si="9"/>
        <v>#N/A</v>
      </c>
      <c r="J36" s="168" t="e">
        <f t="shared" ca="1" si="10"/>
        <v>#N/A</v>
      </c>
      <c r="K36" s="173" t="e">
        <f t="shared" ca="1" si="11"/>
        <v>#N/A</v>
      </c>
      <c r="L36" s="139" t="e">
        <f t="shared" ca="1" si="22"/>
        <v>#N/A</v>
      </c>
      <c r="M36" s="463"/>
      <c r="N36" s="464"/>
      <c r="O36" s="465"/>
      <c r="P36" s="210"/>
      <c r="R36" s="287"/>
    </row>
    <row r="37" spans="1:25" x14ac:dyDescent="0.25">
      <c r="A37" s="166" t="s">
        <v>898</v>
      </c>
      <c r="B37" s="167">
        <f t="shared" si="16"/>
        <v>241</v>
      </c>
      <c r="C37" s="168">
        <f t="shared" si="17"/>
        <v>84</v>
      </c>
      <c r="D37" s="169" t="e">
        <f t="shared" ca="1" si="13"/>
        <v>#N/A</v>
      </c>
      <c r="E37" s="170" t="e">
        <f t="shared" ca="1" si="14"/>
        <v>#N/A</v>
      </c>
      <c r="F37" s="171" t="e">
        <f t="shared" ca="1" si="15"/>
        <v>#N/A</v>
      </c>
      <c r="G37" s="172" t="e">
        <f t="array" aca="1" ref="G37" ca="1">MAX(IF(D37:F37 &lt;&gt; 0, D37:F37))</f>
        <v>#N/A</v>
      </c>
      <c r="H37" s="167" t="e">
        <f t="shared" ca="1" si="8"/>
        <v>#N/A</v>
      </c>
      <c r="I37" s="167" t="e">
        <f t="shared" ca="1" si="9"/>
        <v>#N/A</v>
      </c>
      <c r="J37" s="168" t="e">
        <f t="shared" ca="1" si="10"/>
        <v>#N/A</v>
      </c>
      <c r="K37" s="173" t="e">
        <f t="shared" ca="1" si="11"/>
        <v>#N/A</v>
      </c>
      <c r="L37" s="139" t="e">
        <f t="shared" ca="1" si="22"/>
        <v>#N/A</v>
      </c>
      <c r="M37" s="463"/>
      <c r="N37" s="464"/>
      <c r="O37" s="465"/>
      <c r="P37" s="210"/>
      <c r="R37" s="287"/>
      <c r="Y37" s="287"/>
    </row>
    <row r="38" spans="1:25" x14ac:dyDescent="0.25">
      <c r="A38" s="166" t="s">
        <v>902</v>
      </c>
      <c r="B38" s="167">
        <f t="shared" si="16"/>
        <v>242</v>
      </c>
      <c r="C38" s="168">
        <f t="shared" si="17"/>
        <v>87</v>
      </c>
      <c r="D38" s="169" t="e">
        <f t="shared" ca="1" si="13"/>
        <v>#N/A</v>
      </c>
      <c r="E38" s="170" t="e">
        <f t="shared" ca="1" si="14"/>
        <v>#N/A</v>
      </c>
      <c r="F38" s="171" t="e">
        <f t="shared" ca="1" si="15"/>
        <v>#N/A</v>
      </c>
      <c r="G38" s="172" t="e">
        <f t="array" aca="1" ref="G38" ca="1">MAX(IF(D38:F38 &lt;&gt; 0, D38:F38))</f>
        <v>#N/A</v>
      </c>
      <c r="H38" s="167" t="e">
        <f t="shared" ref="H38:H45" ca="1" si="23">D38&amp;E38&amp;F38</f>
        <v>#N/A</v>
      </c>
      <c r="I38" s="167" t="e">
        <f t="shared" ref="I38:I45" ca="1" si="24">FIND("S", H38)</f>
        <v>#N/A</v>
      </c>
      <c r="J38" s="168" t="e">
        <f t="shared" ref="J38:J45" ca="1" si="25">FIND("r", H38)</f>
        <v>#N/A</v>
      </c>
      <c r="K38" s="173" t="e">
        <f t="shared" ref="K38:K45" ca="1" si="26">IF(ISNUMBER(I38), MID(H38, I38, 5), IF(ISNUMBER(J38), MID(H38, J38, 5), G38))</f>
        <v>#N/A</v>
      </c>
      <c r="L38" s="139" t="e">
        <f t="shared" ca="1" si="22"/>
        <v>#N/A</v>
      </c>
      <c r="M38" s="463"/>
      <c r="N38" s="464"/>
      <c r="O38" s="465"/>
      <c r="P38" s="210"/>
      <c r="R38" s="287"/>
      <c r="Y38" s="287"/>
    </row>
    <row r="39" spans="1:25" x14ac:dyDescent="0.25">
      <c r="A39" s="166" t="s">
        <v>632</v>
      </c>
      <c r="B39" s="167">
        <f t="shared" si="16"/>
        <v>243</v>
      </c>
      <c r="C39" s="168">
        <f t="shared" si="17"/>
        <v>90</v>
      </c>
      <c r="D39" s="169" t="e">
        <f t="shared" ca="1" si="13"/>
        <v>#N/A</v>
      </c>
      <c r="E39" s="170" t="e">
        <f t="shared" ca="1" si="14"/>
        <v>#N/A</v>
      </c>
      <c r="F39" s="171" t="e">
        <f t="shared" ca="1" si="15"/>
        <v>#N/A</v>
      </c>
      <c r="G39" s="172" t="e">
        <f t="array" aca="1" ref="G39" ca="1">MAX(IF(D39:F39 &lt;&gt; 0, D39:F39))</f>
        <v>#N/A</v>
      </c>
      <c r="H39" s="167" t="e">
        <f t="shared" ca="1" si="23"/>
        <v>#N/A</v>
      </c>
      <c r="I39" s="167" t="e">
        <f t="shared" ca="1" si="24"/>
        <v>#N/A</v>
      </c>
      <c r="J39" s="168" t="e">
        <f t="shared" ca="1" si="25"/>
        <v>#N/A</v>
      </c>
      <c r="K39" s="173" t="e">
        <f t="shared" ca="1" si="26"/>
        <v>#N/A</v>
      </c>
      <c r="L39" s="139" t="e">
        <f t="shared" ca="1" si="22"/>
        <v>#N/A</v>
      </c>
      <c r="M39" s="463"/>
      <c r="N39" s="464"/>
      <c r="O39" s="465"/>
      <c r="P39" s="210"/>
      <c r="Y39" s="287"/>
    </row>
    <row r="40" spans="1:25" x14ac:dyDescent="0.25">
      <c r="A40" s="454" t="s">
        <v>635</v>
      </c>
      <c r="B40" s="167">
        <f t="shared" si="16"/>
        <v>244</v>
      </c>
      <c r="C40" s="168">
        <f t="shared" si="17"/>
        <v>93</v>
      </c>
      <c r="D40" s="169" t="e">
        <f t="shared" ca="1" si="13"/>
        <v>#N/A</v>
      </c>
      <c r="E40" s="170" t="e">
        <f t="shared" ca="1" si="14"/>
        <v>#N/A</v>
      </c>
      <c r="F40" s="171" t="e">
        <f t="shared" ca="1" si="15"/>
        <v>#N/A</v>
      </c>
      <c r="G40" s="172" t="e">
        <f t="array" aca="1" ref="G40" ca="1">MAX(IF(D40:F40 &lt;&gt; 0, D40:F40))</f>
        <v>#N/A</v>
      </c>
      <c r="H40" s="167" t="e">
        <f t="shared" ca="1" si="23"/>
        <v>#N/A</v>
      </c>
      <c r="I40" s="167" t="e">
        <f t="shared" ca="1" si="24"/>
        <v>#N/A</v>
      </c>
      <c r="J40" s="168" t="e">
        <f t="shared" ca="1" si="25"/>
        <v>#N/A</v>
      </c>
      <c r="K40" s="173" t="e">
        <f t="shared" ca="1" si="26"/>
        <v>#N/A</v>
      </c>
      <c r="L40" s="139" t="e">
        <f t="shared" ca="1" si="22"/>
        <v>#N/A</v>
      </c>
      <c r="M40" s="463"/>
      <c r="N40" s="464"/>
      <c r="O40" s="465"/>
      <c r="P40" s="210"/>
    </row>
    <row r="41" spans="1:25" x14ac:dyDescent="0.25">
      <c r="A41" s="454" t="s">
        <v>640</v>
      </c>
      <c r="B41" s="167">
        <f t="shared" si="16"/>
        <v>245</v>
      </c>
      <c r="C41" s="168">
        <f t="shared" si="17"/>
        <v>96</v>
      </c>
      <c r="D41" s="169" t="e">
        <f t="shared" ca="1" si="13"/>
        <v>#N/A</v>
      </c>
      <c r="E41" s="170" t="e">
        <f t="shared" ca="1" si="14"/>
        <v>#N/A</v>
      </c>
      <c r="F41" s="171" t="e">
        <f t="shared" ca="1" si="15"/>
        <v>#N/A</v>
      </c>
      <c r="G41" s="172" t="e">
        <f t="array" aca="1" ref="G41" ca="1">MAX(IF(D41:F41 &lt;&gt; 0, D41:F41))</f>
        <v>#N/A</v>
      </c>
      <c r="H41" s="167" t="e">
        <f t="shared" ca="1" si="23"/>
        <v>#N/A</v>
      </c>
      <c r="I41" s="167" t="e">
        <f t="shared" ca="1" si="24"/>
        <v>#N/A</v>
      </c>
      <c r="J41" s="168" t="e">
        <f t="shared" ca="1" si="25"/>
        <v>#N/A</v>
      </c>
      <c r="K41" s="173" t="e">
        <f t="shared" ca="1" si="26"/>
        <v>#N/A</v>
      </c>
      <c r="L41" s="139" t="e">
        <f t="shared" ca="1" si="22"/>
        <v>#N/A</v>
      </c>
      <c r="M41" s="463"/>
      <c r="N41" s="464"/>
      <c r="O41" s="465"/>
      <c r="P41" s="210"/>
    </row>
    <row r="42" spans="1:25" x14ac:dyDescent="0.25">
      <c r="A42" s="454" t="s">
        <v>633</v>
      </c>
      <c r="B42" s="167">
        <f t="shared" si="16"/>
        <v>246</v>
      </c>
      <c r="C42" s="168">
        <f t="shared" si="17"/>
        <v>99</v>
      </c>
      <c r="D42" s="169" t="e">
        <f t="shared" ca="1" si="13"/>
        <v>#N/A</v>
      </c>
      <c r="E42" s="170" t="e">
        <f t="shared" ca="1" si="14"/>
        <v>#N/A</v>
      </c>
      <c r="F42" s="171" t="e">
        <f t="shared" ca="1" si="15"/>
        <v>#N/A</v>
      </c>
      <c r="G42" s="172" t="e">
        <f t="array" aca="1" ref="G42" ca="1">MAX(IF(D42:F42 &lt;&gt; 0, D42:F42))</f>
        <v>#N/A</v>
      </c>
      <c r="H42" s="167" t="e">
        <f t="shared" ca="1" si="23"/>
        <v>#N/A</v>
      </c>
      <c r="I42" s="167" t="e">
        <f t="shared" ca="1" si="24"/>
        <v>#N/A</v>
      </c>
      <c r="J42" s="168" t="e">
        <f t="shared" ca="1" si="25"/>
        <v>#N/A</v>
      </c>
      <c r="K42" s="173" t="e">
        <f t="shared" ca="1" si="26"/>
        <v>#N/A</v>
      </c>
      <c r="L42" s="139" t="e">
        <f t="shared" ca="1" si="22"/>
        <v>#N/A</v>
      </c>
      <c r="M42" s="463"/>
      <c r="N42" s="464"/>
      <c r="O42" s="465"/>
      <c r="P42" s="210"/>
    </row>
    <row r="43" spans="1:25" x14ac:dyDescent="0.25">
      <c r="A43" s="455" t="s">
        <v>634</v>
      </c>
      <c r="B43" s="446">
        <f t="shared" si="16"/>
        <v>247</v>
      </c>
      <c r="C43" s="447">
        <f t="shared" si="17"/>
        <v>102</v>
      </c>
      <c r="D43" s="448" t="e">
        <f t="shared" ca="1" si="13"/>
        <v>#N/A</v>
      </c>
      <c r="E43" s="449" t="e">
        <f t="shared" ca="1" si="14"/>
        <v>#N/A</v>
      </c>
      <c r="F43" s="450" t="e">
        <f t="shared" ca="1" si="15"/>
        <v>#N/A</v>
      </c>
      <c r="G43" s="451" t="e">
        <f t="array" aca="1" ref="G43" ca="1">MAX(IF(D43:F43 &lt;&gt; 0, D43:F43))</f>
        <v>#N/A</v>
      </c>
      <c r="H43" s="446" t="e">
        <f t="shared" ca="1" si="23"/>
        <v>#N/A</v>
      </c>
      <c r="I43" s="446" t="e">
        <f t="shared" ca="1" si="24"/>
        <v>#N/A</v>
      </c>
      <c r="J43" s="447" t="e">
        <f t="shared" ca="1" si="25"/>
        <v>#N/A</v>
      </c>
      <c r="K43" s="452" t="e">
        <f t="shared" ca="1" si="26"/>
        <v>#N/A</v>
      </c>
      <c r="L43" s="453" t="e">
        <f t="shared" ca="1" si="22"/>
        <v>#N/A</v>
      </c>
      <c r="M43" s="463"/>
      <c r="N43" s="464"/>
      <c r="O43" s="465"/>
      <c r="P43" s="210"/>
    </row>
    <row r="44" spans="1:25" x14ac:dyDescent="0.25">
      <c r="A44" s="455" t="s">
        <v>636</v>
      </c>
      <c r="B44" s="446">
        <f t="shared" si="16"/>
        <v>248</v>
      </c>
      <c r="C44" s="447">
        <f t="shared" si="17"/>
        <v>105</v>
      </c>
      <c r="D44" s="448" t="e">
        <f t="shared" ca="1" si="13"/>
        <v>#N/A</v>
      </c>
      <c r="E44" s="449" t="e">
        <f t="shared" ca="1" si="14"/>
        <v>#N/A</v>
      </c>
      <c r="F44" s="450" t="e">
        <f t="shared" ca="1" si="15"/>
        <v>#N/A</v>
      </c>
      <c r="G44" s="451" t="e">
        <f t="array" aca="1" ref="G44" ca="1">MAX(IF(D44:F44 &lt;&gt; 0, D44:F44))</f>
        <v>#N/A</v>
      </c>
      <c r="H44" s="446" t="e">
        <f t="shared" ca="1" si="23"/>
        <v>#N/A</v>
      </c>
      <c r="I44" s="446" t="e">
        <f t="shared" ca="1" si="24"/>
        <v>#N/A</v>
      </c>
      <c r="J44" s="447" t="e">
        <f t="shared" ca="1" si="25"/>
        <v>#N/A</v>
      </c>
      <c r="K44" s="452" t="e">
        <f t="shared" ca="1" si="26"/>
        <v>#N/A</v>
      </c>
      <c r="L44" s="453" t="e">
        <f t="shared" ca="1" si="22"/>
        <v>#N/A</v>
      </c>
      <c r="M44" s="463"/>
      <c r="N44" s="464"/>
      <c r="O44" s="465"/>
      <c r="P44" s="210"/>
    </row>
    <row r="45" spans="1:25" ht="15.75" thickBot="1" x14ac:dyDescent="0.3">
      <c r="A45" s="456" t="s">
        <v>637</v>
      </c>
      <c r="B45" s="176">
        <f t="shared" si="16"/>
        <v>249</v>
      </c>
      <c r="C45" s="177">
        <f t="shared" si="17"/>
        <v>108</v>
      </c>
      <c r="D45" s="178" t="e">
        <f t="shared" ca="1" si="13"/>
        <v>#N/A</v>
      </c>
      <c r="E45" s="179" t="e">
        <f t="shared" ca="1" si="14"/>
        <v>#N/A</v>
      </c>
      <c r="F45" s="180" t="e">
        <f t="shared" ca="1" si="15"/>
        <v>#N/A</v>
      </c>
      <c r="G45" s="181" t="e">
        <f t="array" aca="1" ref="G45" ca="1">MAX(IF(D45:F45 &lt;&gt; 0, D45:F45))</f>
        <v>#N/A</v>
      </c>
      <c r="H45" s="176" t="e">
        <f t="shared" ca="1" si="23"/>
        <v>#N/A</v>
      </c>
      <c r="I45" s="176" t="e">
        <f t="shared" ca="1" si="24"/>
        <v>#N/A</v>
      </c>
      <c r="J45" s="177" t="e">
        <f t="shared" ca="1" si="25"/>
        <v>#N/A</v>
      </c>
      <c r="K45" s="182" t="e">
        <f t="shared" ca="1" si="26"/>
        <v>#N/A</v>
      </c>
      <c r="L45" s="146" t="e">
        <f t="shared" ca="1" si="22"/>
        <v>#N/A</v>
      </c>
      <c r="M45" s="463"/>
      <c r="N45" s="464"/>
      <c r="O45" s="465"/>
      <c r="P45" s="210"/>
    </row>
    <row r="46" spans="1:25" x14ac:dyDescent="0.25">
      <c r="A46" s="158" t="s">
        <v>0</v>
      </c>
      <c r="B46" s="159">
        <f>B19-5</f>
        <v>218</v>
      </c>
      <c r="C46" s="160">
        <f>Active!N3</f>
        <v>14</v>
      </c>
      <c r="D46" s="161" t="e">
        <f t="shared" ref="D46:D53" ca="1" si="27">VLOOKUP($C$2,INDIRECT("'"&amp;$G$2&amp;"'!$C$3:$CW$500"), C46-2,FALSE)</f>
        <v>#N/A</v>
      </c>
      <c r="E46" s="162" t="e">
        <f t="shared" ref="E46:E53" ca="1" si="28">VLOOKUP($C$2,INDIRECT("'"&amp;$G$2&amp;"'!$C$3:$CW$500"), C46-1,FALSE)</f>
        <v>#N/A</v>
      </c>
      <c r="F46" s="184"/>
      <c r="G46" s="164" t="e">
        <f t="array" aca="1" ref="G46" ca="1">MAX(IF(D46:F46 &lt;&gt; 0, D46:F46))</f>
        <v>#N/A</v>
      </c>
      <c r="H46" s="159" t="e">
        <f t="shared" ca="1" si="8"/>
        <v>#N/A</v>
      </c>
      <c r="I46" s="159" t="e">
        <f t="shared" ca="1" si="9"/>
        <v>#N/A</v>
      </c>
      <c r="J46" s="160" t="e">
        <f t="shared" ca="1" si="10"/>
        <v>#N/A</v>
      </c>
      <c r="K46" s="165" t="e">
        <f t="shared" ca="1" si="11"/>
        <v>#N/A</v>
      </c>
      <c r="L46" s="132" t="e">
        <f ca="1">IF(K46=0, 0, VLOOKUP($C$2,INDIRECT("'"&amp;$G$2&amp;"'!$C$3:$IQ$500"), B46-2,FALSE))</f>
        <v>#N/A</v>
      </c>
      <c r="M46" s="463"/>
      <c r="N46" s="464"/>
      <c r="O46" s="465"/>
    </row>
    <row r="47" spans="1:25" x14ac:dyDescent="0.25">
      <c r="A47" s="166" t="s">
        <v>1</v>
      </c>
      <c r="B47" s="167">
        <f>B46</f>
        <v>218</v>
      </c>
      <c r="C47" s="168">
        <f>C46+2</f>
        <v>16</v>
      </c>
      <c r="D47" s="169" t="e">
        <f t="shared" ca="1" si="27"/>
        <v>#N/A</v>
      </c>
      <c r="E47" s="170" t="e">
        <f t="shared" ca="1" si="28"/>
        <v>#N/A</v>
      </c>
      <c r="F47" s="185"/>
      <c r="G47" s="172" t="e">
        <f t="array" aca="1" ref="G47" ca="1">MAX(IF(D47:F47 &lt;&gt; 0, D47:F47))</f>
        <v>#N/A</v>
      </c>
      <c r="H47" s="167" t="e">
        <f t="shared" ca="1" si="8"/>
        <v>#N/A</v>
      </c>
      <c r="I47" s="167" t="e">
        <f t="shared" ca="1" si="9"/>
        <v>#N/A</v>
      </c>
      <c r="J47" s="168" t="e">
        <f t="shared" ca="1" si="10"/>
        <v>#N/A</v>
      </c>
      <c r="K47" s="173" t="e">
        <f t="shared" ca="1" si="11"/>
        <v>#N/A</v>
      </c>
      <c r="L47" s="139" t="e">
        <f t="shared" ref="L47:L53" ca="1" si="29">IF(K47=0, 0, VLOOKUP($C$2,INDIRECT("'"&amp;$G$2&amp;"'!$C$3:$IQ$500"), B47-2,FALSE))</f>
        <v>#N/A</v>
      </c>
      <c r="M47" s="463"/>
      <c r="N47" s="464"/>
      <c r="O47" s="465"/>
    </row>
    <row r="48" spans="1:25" x14ac:dyDescent="0.25">
      <c r="A48" s="166" t="s">
        <v>2</v>
      </c>
      <c r="B48" s="167">
        <f t="shared" si="16"/>
        <v>219</v>
      </c>
      <c r="C48" s="168">
        <f t="shared" ref="C48:C53" si="30">C47+2</f>
        <v>18</v>
      </c>
      <c r="D48" s="169" t="e">
        <f t="shared" ca="1" si="27"/>
        <v>#N/A</v>
      </c>
      <c r="E48" s="170" t="e">
        <f t="shared" ca="1" si="28"/>
        <v>#N/A</v>
      </c>
      <c r="F48" s="185"/>
      <c r="G48" s="172" t="e">
        <f t="array" aca="1" ref="G48" ca="1">MAX(IF(D48:F48 &lt;&gt; 0, D48:F48))</f>
        <v>#N/A</v>
      </c>
      <c r="H48" s="167" t="e">
        <f t="shared" ca="1" si="8"/>
        <v>#N/A</v>
      </c>
      <c r="I48" s="167" t="e">
        <f t="shared" ca="1" si="9"/>
        <v>#N/A</v>
      </c>
      <c r="J48" s="168" t="e">
        <f t="shared" ca="1" si="10"/>
        <v>#N/A</v>
      </c>
      <c r="K48" s="173" t="e">
        <f t="shared" ca="1" si="11"/>
        <v>#N/A</v>
      </c>
      <c r="L48" s="139" t="e">
        <f t="shared" ca="1" si="29"/>
        <v>#N/A</v>
      </c>
      <c r="M48" s="463"/>
      <c r="N48" s="464"/>
      <c r="O48" s="465"/>
    </row>
    <row r="49" spans="1:15" x14ac:dyDescent="0.25">
      <c r="A49" s="166" t="s">
        <v>3</v>
      </c>
      <c r="B49" s="167">
        <f>B48</f>
        <v>219</v>
      </c>
      <c r="C49" s="168">
        <f t="shared" si="30"/>
        <v>20</v>
      </c>
      <c r="D49" s="169" t="e">
        <f t="shared" ca="1" si="27"/>
        <v>#N/A</v>
      </c>
      <c r="E49" s="170" t="e">
        <f t="shared" ca="1" si="28"/>
        <v>#N/A</v>
      </c>
      <c r="F49" s="185"/>
      <c r="G49" s="172" t="e">
        <f t="array" aca="1" ref="G49" ca="1">MAX(IF(D49:F49 &lt;&gt; 0, D49:F49))</f>
        <v>#N/A</v>
      </c>
      <c r="H49" s="167" t="e">
        <f t="shared" ca="1" si="8"/>
        <v>#N/A</v>
      </c>
      <c r="I49" s="167" t="e">
        <f t="shared" ca="1" si="9"/>
        <v>#N/A</v>
      </c>
      <c r="J49" s="168" t="e">
        <f t="shared" ca="1" si="10"/>
        <v>#N/A</v>
      </c>
      <c r="K49" s="173" t="e">
        <f t="shared" ca="1" si="11"/>
        <v>#N/A</v>
      </c>
      <c r="L49" s="139" t="e">
        <f t="shared" ca="1" si="29"/>
        <v>#N/A</v>
      </c>
      <c r="M49" s="463"/>
      <c r="N49" s="464"/>
      <c r="O49" s="465"/>
    </row>
    <row r="50" spans="1:15" x14ac:dyDescent="0.25">
      <c r="A50" s="166" t="s">
        <v>23</v>
      </c>
      <c r="B50" s="167">
        <f t="shared" si="16"/>
        <v>220</v>
      </c>
      <c r="C50" s="168">
        <f t="shared" si="30"/>
        <v>22</v>
      </c>
      <c r="D50" s="169" t="e">
        <f t="shared" ca="1" si="27"/>
        <v>#N/A</v>
      </c>
      <c r="E50" s="170" t="e">
        <f t="shared" ca="1" si="28"/>
        <v>#N/A</v>
      </c>
      <c r="F50" s="185"/>
      <c r="G50" s="172" t="e">
        <f t="array" aca="1" ref="G50" ca="1">MAX(IF(D50:F50 &lt;&gt; 0, D50:F50))</f>
        <v>#N/A</v>
      </c>
      <c r="H50" s="167" t="e">
        <f t="shared" ca="1" si="8"/>
        <v>#N/A</v>
      </c>
      <c r="I50" s="167" t="e">
        <f t="shared" ca="1" si="9"/>
        <v>#N/A</v>
      </c>
      <c r="J50" s="168" t="e">
        <f t="shared" ca="1" si="10"/>
        <v>#N/A</v>
      </c>
      <c r="K50" s="173" t="e">
        <f t="shared" ca="1" si="11"/>
        <v>#N/A</v>
      </c>
      <c r="L50" s="139" t="e">
        <f t="shared" ca="1" si="29"/>
        <v>#N/A</v>
      </c>
      <c r="M50" s="463"/>
      <c r="N50" s="464"/>
      <c r="O50" s="465"/>
    </row>
    <row r="51" spans="1:15" x14ac:dyDescent="0.25">
      <c r="A51" s="166" t="s">
        <v>4</v>
      </c>
      <c r="B51" s="167">
        <f>B50</f>
        <v>220</v>
      </c>
      <c r="C51" s="168">
        <f t="shared" si="30"/>
        <v>24</v>
      </c>
      <c r="D51" s="169" t="e">
        <f t="shared" ca="1" si="27"/>
        <v>#N/A</v>
      </c>
      <c r="E51" s="170" t="e">
        <f t="shared" ca="1" si="28"/>
        <v>#N/A</v>
      </c>
      <c r="F51" s="185"/>
      <c r="G51" s="172" t="e">
        <f t="array" aca="1" ref="G51" ca="1">MAX(IF(D51:F51 &lt;&gt; 0, D51:F51))</f>
        <v>#N/A</v>
      </c>
      <c r="H51" s="167" t="e">
        <f t="shared" ca="1" si="8"/>
        <v>#N/A</v>
      </c>
      <c r="I51" s="167" t="e">
        <f t="shared" ca="1" si="9"/>
        <v>#N/A</v>
      </c>
      <c r="J51" s="168" t="e">
        <f t="shared" ca="1" si="10"/>
        <v>#N/A</v>
      </c>
      <c r="K51" s="173" t="e">
        <f t="shared" ca="1" si="11"/>
        <v>#N/A</v>
      </c>
      <c r="L51" s="139" t="e">
        <f t="shared" ca="1" si="29"/>
        <v>#N/A</v>
      </c>
      <c r="M51" s="463"/>
      <c r="N51" s="464"/>
      <c r="O51" s="465"/>
    </row>
    <row r="52" spans="1:15" x14ac:dyDescent="0.25">
      <c r="A52" s="166" t="s">
        <v>24</v>
      </c>
      <c r="B52" s="167">
        <f t="shared" si="16"/>
        <v>221</v>
      </c>
      <c r="C52" s="168">
        <f t="shared" si="30"/>
        <v>26</v>
      </c>
      <c r="D52" s="169" t="e">
        <f t="shared" ca="1" si="27"/>
        <v>#N/A</v>
      </c>
      <c r="E52" s="170" t="e">
        <f t="shared" ca="1" si="28"/>
        <v>#N/A</v>
      </c>
      <c r="F52" s="185"/>
      <c r="G52" s="172" t="e">
        <f t="array" aca="1" ref="G52" ca="1">MAX(IF(D52:F52 &lt;&gt; 0, D52:F52))</f>
        <v>#N/A</v>
      </c>
      <c r="H52" s="167" t="e">
        <f t="shared" ca="1" si="8"/>
        <v>#N/A</v>
      </c>
      <c r="I52" s="167" t="e">
        <f t="shared" ca="1" si="9"/>
        <v>#N/A</v>
      </c>
      <c r="J52" s="168" t="e">
        <f t="shared" ca="1" si="10"/>
        <v>#N/A</v>
      </c>
      <c r="K52" s="173" t="e">
        <f t="shared" ca="1" si="11"/>
        <v>#N/A</v>
      </c>
      <c r="L52" s="139" t="e">
        <f t="shared" ca="1" si="29"/>
        <v>#N/A</v>
      </c>
      <c r="M52" s="463"/>
      <c r="N52" s="464"/>
      <c r="O52" s="465"/>
    </row>
    <row r="53" spans="1:15" ht="15.75" thickBot="1" x14ac:dyDescent="0.3">
      <c r="A53" s="175" t="s">
        <v>112</v>
      </c>
      <c r="B53" s="176">
        <f t="shared" si="16"/>
        <v>222</v>
      </c>
      <c r="C53" s="177">
        <f t="shared" si="30"/>
        <v>28</v>
      </c>
      <c r="D53" s="178" t="e">
        <f t="shared" ca="1" si="27"/>
        <v>#N/A</v>
      </c>
      <c r="E53" s="179" t="e">
        <f t="shared" ca="1" si="28"/>
        <v>#N/A</v>
      </c>
      <c r="F53" s="183"/>
      <c r="G53" s="181" t="e">
        <f t="array" aca="1" ref="G53" ca="1">MAX(IF(D53:F53 &lt;&gt; 0, D53:F53))</f>
        <v>#N/A</v>
      </c>
      <c r="H53" s="176" t="e">
        <f t="shared" ca="1" si="8"/>
        <v>#N/A</v>
      </c>
      <c r="I53" s="176" t="e">
        <f t="shared" ca="1" si="9"/>
        <v>#N/A</v>
      </c>
      <c r="J53" s="177" t="e">
        <f t="shared" ca="1" si="10"/>
        <v>#N/A</v>
      </c>
      <c r="K53" s="182" t="e">
        <f t="shared" ca="1" si="11"/>
        <v>#N/A</v>
      </c>
      <c r="L53" s="146" t="e">
        <f t="shared" ca="1" si="29"/>
        <v>#N/A</v>
      </c>
      <c r="M53" s="463"/>
      <c r="N53" s="464"/>
      <c r="O53" s="465"/>
    </row>
    <row r="54" spans="1:15" ht="15.75" thickBot="1" x14ac:dyDescent="0.3">
      <c r="M54" s="463"/>
      <c r="N54" s="464"/>
      <c r="O54" s="465"/>
    </row>
    <row r="55" spans="1:15" ht="200.1" customHeight="1" thickBot="1" x14ac:dyDescent="0.3">
      <c r="A55" s="208" t="s">
        <v>349</v>
      </c>
      <c r="B55" s="207"/>
      <c r="C55" s="725" t="e">
        <f ca="1">GoGetComment(INDIRECT("'"&amp;G2&amp;"'!C"&amp;MATCH(C2, INDIRECT("'"&amp;G2&amp;"'!C1:C500"), 0)))</f>
        <v>#NAME?</v>
      </c>
      <c r="D55" s="725"/>
      <c r="E55" s="725"/>
      <c r="F55" s="725"/>
      <c r="G55" s="725"/>
      <c r="H55" s="725"/>
      <c r="I55" s="725"/>
      <c r="J55" s="725"/>
      <c r="K55" s="725"/>
      <c r="L55" s="726"/>
      <c r="M55" s="463"/>
      <c r="N55" s="464"/>
      <c r="O55" s="465"/>
    </row>
    <row r="56" spans="1:15" x14ac:dyDescent="0.25">
      <c r="M56" s="463"/>
      <c r="N56" s="464"/>
      <c r="O56" s="465"/>
    </row>
    <row r="57" spans="1:15" x14ac:dyDescent="0.25">
      <c r="M57" s="463"/>
      <c r="N57" s="464"/>
      <c r="O57" s="465"/>
    </row>
    <row r="58" spans="1:15" x14ac:dyDescent="0.25">
      <c r="M58" s="463"/>
      <c r="N58" s="464"/>
      <c r="O58" s="465"/>
    </row>
    <row r="59" spans="1:15" x14ac:dyDescent="0.25">
      <c r="M59" s="463"/>
      <c r="N59" s="464"/>
      <c r="O59" s="465"/>
    </row>
    <row r="60" spans="1:15" x14ac:dyDescent="0.25">
      <c r="M60" s="463"/>
      <c r="N60" s="464"/>
      <c r="O60" s="465"/>
    </row>
    <row r="61" spans="1:15" x14ac:dyDescent="0.25">
      <c r="M61" s="463"/>
      <c r="N61" s="464"/>
      <c r="O61" s="465"/>
    </row>
    <row r="62" spans="1:15" x14ac:dyDescent="0.25">
      <c r="M62" s="463"/>
      <c r="N62" s="464"/>
      <c r="O62" s="465"/>
    </row>
    <row r="63" spans="1:15" x14ac:dyDescent="0.25">
      <c r="M63" s="463"/>
      <c r="N63" s="464"/>
      <c r="O63" s="465"/>
    </row>
    <row r="64" spans="1:15" x14ac:dyDescent="0.25">
      <c r="M64" s="463"/>
      <c r="N64" s="464"/>
      <c r="O64" s="465"/>
    </row>
    <row r="65" spans="13:15" x14ac:dyDescent="0.25">
      <c r="M65" s="463"/>
      <c r="N65" s="464"/>
      <c r="O65" s="465"/>
    </row>
    <row r="66" spans="13:15" x14ac:dyDescent="0.25">
      <c r="M66" s="463"/>
      <c r="N66" s="464"/>
      <c r="O66" s="465"/>
    </row>
    <row r="67" spans="13:15" x14ac:dyDescent="0.25">
      <c r="M67" s="463"/>
      <c r="N67" s="464"/>
      <c r="O67" s="465"/>
    </row>
    <row r="68" spans="13:15" x14ac:dyDescent="0.25">
      <c r="M68" s="463"/>
      <c r="N68" s="464"/>
      <c r="O68" s="465"/>
    </row>
    <row r="69" spans="13:15" x14ac:dyDescent="0.25">
      <c r="M69" s="463"/>
      <c r="N69" s="464"/>
      <c r="O69" s="465"/>
    </row>
    <row r="70" spans="13:15" x14ac:dyDescent="0.25">
      <c r="M70" s="463"/>
      <c r="N70" s="464"/>
      <c r="O70" s="465"/>
    </row>
    <row r="71" spans="13:15" x14ac:dyDescent="0.25">
      <c r="M71" s="463"/>
      <c r="N71" s="464"/>
      <c r="O71" s="465"/>
    </row>
    <row r="72" spans="13:15" x14ac:dyDescent="0.25">
      <c r="M72" s="463"/>
      <c r="N72" s="464"/>
      <c r="O72" s="465"/>
    </row>
    <row r="73" spans="13:15" x14ac:dyDescent="0.25">
      <c r="M73" s="463"/>
      <c r="N73" s="464"/>
      <c r="O73" s="465"/>
    </row>
    <row r="74" spans="13:15" x14ac:dyDescent="0.25">
      <c r="M74" s="463"/>
      <c r="N74" s="464"/>
      <c r="O74" s="465"/>
    </row>
    <row r="75" spans="13:15" x14ac:dyDescent="0.25">
      <c r="M75" s="463"/>
      <c r="N75" s="464"/>
      <c r="O75" s="465"/>
    </row>
    <row r="76" spans="13:15" x14ac:dyDescent="0.25">
      <c r="M76" s="463"/>
      <c r="N76" s="464"/>
      <c r="O76" s="465"/>
    </row>
    <row r="77" spans="13:15" x14ac:dyDescent="0.25">
      <c r="M77" s="463"/>
      <c r="N77" s="464"/>
      <c r="O77" s="465"/>
    </row>
    <row r="78" spans="13:15" x14ac:dyDescent="0.25">
      <c r="M78" s="463"/>
      <c r="N78" s="464"/>
      <c r="O78" s="465"/>
    </row>
    <row r="79" spans="13:15" x14ac:dyDescent="0.25">
      <c r="M79" s="463"/>
      <c r="N79" s="464"/>
      <c r="O79" s="465"/>
    </row>
    <row r="80" spans="13:15" x14ac:dyDescent="0.25">
      <c r="M80" s="463"/>
      <c r="N80" s="464"/>
      <c r="O80" s="465"/>
    </row>
    <row r="81" spans="13:15" x14ac:dyDescent="0.25">
      <c r="M81" s="463"/>
      <c r="N81" s="464"/>
      <c r="O81" s="465"/>
    </row>
    <row r="82" spans="13:15" x14ac:dyDescent="0.25">
      <c r="M82" s="463"/>
      <c r="N82" s="464"/>
      <c r="O82" s="465"/>
    </row>
    <row r="83" spans="13:15" x14ac:dyDescent="0.25">
      <c r="M83" s="463"/>
      <c r="N83" s="464"/>
      <c r="O83" s="465"/>
    </row>
    <row r="84" spans="13:15" x14ac:dyDescent="0.25">
      <c r="M84" s="463"/>
      <c r="N84" s="464"/>
      <c r="O84" s="465"/>
    </row>
    <row r="85" spans="13:15" x14ac:dyDescent="0.25">
      <c r="M85" s="463"/>
      <c r="N85" s="464"/>
      <c r="O85" s="465"/>
    </row>
    <row r="86" spans="13:15" x14ac:dyDescent="0.25">
      <c r="M86" s="463"/>
      <c r="N86" s="464"/>
      <c r="O86" s="465"/>
    </row>
    <row r="87" spans="13:15" x14ac:dyDescent="0.25">
      <c r="M87" s="463"/>
      <c r="N87" s="464"/>
      <c r="O87" s="465"/>
    </row>
    <row r="88" spans="13:15" x14ac:dyDescent="0.25">
      <c r="M88" s="463"/>
      <c r="N88" s="464"/>
      <c r="O88" s="465"/>
    </row>
    <row r="89" spans="13:15" x14ac:dyDescent="0.25">
      <c r="M89" s="463"/>
      <c r="N89" s="464"/>
      <c r="O89" s="465"/>
    </row>
    <row r="90" spans="13:15" x14ac:dyDescent="0.25">
      <c r="M90" s="463"/>
      <c r="N90" s="464"/>
      <c r="O90" s="465"/>
    </row>
    <row r="91" spans="13:15" x14ac:dyDescent="0.25">
      <c r="M91" s="463"/>
      <c r="N91" s="464"/>
      <c r="O91" s="465"/>
    </row>
    <row r="92" spans="13:15" x14ac:dyDescent="0.25">
      <c r="M92" s="463"/>
      <c r="N92" s="464"/>
      <c r="O92" s="465"/>
    </row>
    <row r="93" spans="13:15" x14ac:dyDescent="0.25">
      <c r="M93" s="463"/>
      <c r="N93" s="464"/>
      <c r="O93" s="465"/>
    </row>
    <row r="94" spans="13:15" x14ac:dyDescent="0.25">
      <c r="M94" s="463"/>
      <c r="N94" s="464"/>
      <c r="O94" s="465"/>
    </row>
    <row r="95" spans="13:15" x14ac:dyDescent="0.25">
      <c r="M95" s="463"/>
      <c r="N95" s="464"/>
      <c r="O95" s="465"/>
    </row>
    <row r="96" spans="13:15" x14ac:dyDescent="0.25">
      <c r="M96" s="463"/>
      <c r="N96" s="464"/>
      <c r="O96" s="465"/>
    </row>
    <row r="97" spans="13:15" x14ac:dyDescent="0.25">
      <c r="M97" s="463"/>
      <c r="N97" s="464"/>
      <c r="O97" s="465"/>
    </row>
    <row r="98" spans="13:15" x14ac:dyDescent="0.25">
      <c r="M98" s="463"/>
      <c r="N98" s="464"/>
      <c r="O98" s="465"/>
    </row>
    <row r="99" spans="13:15" x14ac:dyDescent="0.25">
      <c r="M99" s="463"/>
      <c r="N99" s="464"/>
      <c r="O99" s="465"/>
    </row>
    <row r="100" spans="13:15" x14ac:dyDescent="0.25">
      <c r="M100" s="463"/>
      <c r="N100" s="464"/>
      <c r="O100" s="465"/>
    </row>
    <row r="101" spans="13:15" x14ac:dyDescent="0.25">
      <c r="M101" s="463"/>
      <c r="N101" s="464"/>
      <c r="O101" s="465"/>
    </row>
    <row r="102" spans="13:15" x14ac:dyDescent="0.25">
      <c r="M102" s="466"/>
      <c r="N102" s="467"/>
      <c r="O102" s="468"/>
    </row>
  </sheetData>
  <mergeCells count="8">
    <mergeCell ref="W3:X3"/>
    <mergeCell ref="W4:X4"/>
    <mergeCell ref="C55:L55"/>
    <mergeCell ref="C1:D1"/>
    <mergeCell ref="C2:D2"/>
    <mergeCell ref="D9:E9"/>
    <mergeCell ref="G9:H9"/>
    <mergeCell ref="J9:K9"/>
  </mergeCells>
  <conditionalFormatting sqref="A19:L53">
    <cfRule type="expression" dxfId="279" priority="17">
      <formula>MOD(ROW(), 2)=0</formula>
    </cfRule>
  </conditionalFormatting>
  <conditionalFormatting sqref="D19:F53 K19:K53">
    <cfRule type="cellIs" dxfId="278" priority="16" operator="lessThan">
      <formula>40</formula>
    </cfRule>
  </conditionalFormatting>
  <conditionalFormatting sqref="I19:J53">
    <cfRule type="expression" dxfId="277" priority="15">
      <formula>ISERROR(I19)</formula>
    </cfRule>
  </conditionalFormatting>
  <conditionalFormatting sqref="X2">
    <cfRule type="expression" dxfId="276" priority="7">
      <formula>ABS(L2-W2)&gt;=0.5</formula>
    </cfRule>
  </conditionalFormatting>
  <conditionalFormatting sqref="U10:U16">
    <cfRule type="expression" dxfId="275" priority="5">
      <formula>U10=$U$4</formula>
    </cfRule>
    <cfRule type="expression" dxfId="274" priority="6">
      <formula>U10=$U$5</formula>
    </cfRule>
  </conditionalFormatting>
  <conditionalFormatting sqref="Q10:Q15">
    <cfRule type="expression" dxfId="273" priority="3">
      <formula>Q10=$S$4</formula>
    </cfRule>
    <cfRule type="expression" dxfId="272" priority="4">
      <formula>Q10=$S$5</formula>
    </cfRule>
  </conditionalFormatting>
  <conditionalFormatting sqref="Q16">
    <cfRule type="expression" dxfId="271" priority="1">
      <formula>Q16=$S$4</formula>
    </cfRule>
    <cfRule type="expression" dxfId="270" priority="2">
      <formula>Q16=$S$5</formula>
    </cfRule>
  </conditionalFormatting>
  <dataValidations count="1">
    <dataValidation type="list" allowBlank="1" showInputMessage="1" showErrorMessage="1" sqref="C2:D2" xr:uid="{00000000-0002-0000-0000-000000000000}">
      <formula1>OFFSET($N$1,0,0,MAX($M:$M),1)</formula1>
    </dataValidation>
  </dataValidations>
  <pageMargins left="0.4724409448818897" right="0.4724409448818897" top="0.74803149606299213" bottom="0.74803149606299213" header="0.39370078740157477" footer="0.39370078740157477"/>
  <pageSetup paperSize="9" scale="81" orientation="portrait" r:id="rId1"/>
  <headerFooter>
    <oddHeader>&amp;LStudent Information Sheet&amp;CChoo Siew Yean&amp;R04/02/2020</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521" r:id="rId4" name="Button 41">
              <controlPr defaultSize="0" print="0" autoFill="0" autoPict="0" macro="[0]!St_Info_Mail2Student">
                <anchor moveWithCells="1" sizeWithCells="1">
                  <from>
                    <xdr:col>9</xdr:col>
                    <xdr:colOff>0</xdr:colOff>
                    <xdr:row>6</xdr:row>
                    <xdr:rowOff>0</xdr:rowOff>
                  </from>
                  <to>
                    <xdr:col>10</xdr:col>
                    <xdr:colOff>0</xdr:colOff>
                    <xdr:row>7</xdr:row>
                    <xdr:rowOff>0</xdr:rowOff>
                  </to>
                </anchor>
              </controlPr>
            </control>
          </mc:Choice>
        </mc:AlternateContent>
        <mc:AlternateContent xmlns:mc="http://schemas.openxmlformats.org/markup-compatibility/2006">
          <mc:Choice Requires="x14">
            <control shapeId="20528" r:id="rId5" name="Button 48">
              <controlPr defaultSize="0" print="0" autoFill="0" autoPict="0" macro="[0]!Goto_StudentRecord">
                <anchor moveWithCells="1" sizeWithCells="1">
                  <from>
                    <xdr:col>11</xdr:col>
                    <xdr:colOff>0</xdr:colOff>
                    <xdr:row>6</xdr:row>
                    <xdr:rowOff>0</xdr:rowOff>
                  </from>
                  <to>
                    <xdr:col>12</xdr:col>
                    <xdr:colOff>0</xdr:colOff>
                    <xdr:row>7</xdr:row>
                    <xdr:rowOff>0</xdr:rowOff>
                  </to>
                </anchor>
              </controlPr>
            </control>
          </mc:Choice>
        </mc:AlternateContent>
        <mc:AlternateContent xmlns:mc="http://schemas.openxmlformats.org/markup-compatibility/2006">
          <mc:Choice Requires="x14">
            <control shapeId="20530" r:id="rId6" name="Button 50">
              <controlPr defaultSize="0" print="0" autoFill="0" autoPict="0" macro="[0]!Clear_PTPTNSheet">
                <anchor moveWithCells="1" sizeWithCells="1">
                  <from>
                    <xdr:col>10</xdr:col>
                    <xdr:colOff>0</xdr:colOff>
                    <xdr:row>6</xdr:row>
                    <xdr:rowOff>0</xdr:rowOff>
                  </from>
                  <to>
                    <xdr:col>11</xdr:col>
                    <xdr:colOff>0</xdr:colOff>
                    <xdr:row>7</xdr:row>
                    <xdr:rowOff>0</xdr:rowOff>
                  </to>
                </anchor>
              </controlPr>
            </control>
          </mc:Choice>
        </mc:AlternateContent>
        <mc:AlternateContent xmlns:mc="http://schemas.openxmlformats.org/markup-compatibility/2006">
          <mc:Choice Requires="x14">
            <control shapeId="20534" r:id="rId7" name="Button 54">
              <controlPr defaultSize="0" print="0" autoFill="0" autoPict="0" macro="[0]!Confirmation_Letter">
                <anchor moveWithCells="1" sizeWithCells="1">
                  <from>
                    <xdr:col>10</xdr:col>
                    <xdr:colOff>0</xdr:colOff>
                    <xdr:row>5</xdr:row>
                    <xdr:rowOff>0</xdr:rowOff>
                  </from>
                  <to>
                    <xdr:col>11</xdr:col>
                    <xdr:colOff>0</xdr:colOff>
                    <xdr:row>6</xdr:row>
                    <xdr:rowOff>0</xdr:rowOff>
                  </to>
                </anchor>
              </controlPr>
            </control>
          </mc:Choice>
        </mc:AlternateContent>
        <mc:AlternateContent xmlns:mc="http://schemas.openxmlformats.org/markup-compatibility/2006">
          <mc:Choice Requires="x14">
            <control shapeId="20536" r:id="rId8" name="Button 56">
              <controlPr defaultSize="0" print="0" autoFill="0" autoPict="0" macro="[0]!StudentInfo2PDF">
                <anchor moveWithCells="1" sizeWithCells="1">
                  <from>
                    <xdr:col>11</xdr:col>
                    <xdr:colOff>0</xdr:colOff>
                    <xdr:row>5</xdr:row>
                    <xdr:rowOff>0</xdr:rowOff>
                  </from>
                  <to>
                    <xdr:col>12</xdr:col>
                    <xdr:colOff>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IS226"/>
  <sheetViews>
    <sheetView zoomScale="90" zoomScaleNormal="90" workbookViewId="0">
      <pane xSplit="13" ySplit="3" topLeftCell="BZ130" activePane="bottomRight" state="frozen"/>
      <selection pane="topRight" activeCell="M1" sqref="M1"/>
      <selection pane="bottomLeft" activeCell="A4" sqref="A4"/>
      <selection pane="bottomRight" activeCell="G135" sqref="G135:G145"/>
    </sheetView>
  </sheetViews>
  <sheetFormatPr defaultColWidth="9.140625" defaultRowHeight="14.25" x14ac:dyDescent="0.2"/>
  <cols>
    <col min="1" max="1" width="3.28515625" style="14" customWidth="1"/>
    <col min="2" max="2" width="4.42578125" style="14" customWidth="1"/>
    <col min="3" max="3" width="28.140625" style="14" customWidth="1"/>
    <col min="4" max="4" width="8" style="14" customWidth="1"/>
    <col min="5" max="5" width="5.42578125" style="14" customWidth="1"/>
    <col min="6" max="6" width="10.7109375" style="14" hidden="1" customWidth="1"/>
    <col min="7" max="7" width="14.7109375" style="14" customWidth="1"/>
    <col min="8" max="8" width="11.42578125" style="17" customWidth="1"/>
    <col min="9" max="9" width="9.5703125" style="14" customWidth="1"/>
    <col min="10" max="10" width="10.28515625" style="14" customWidth="1"/>
    <col min="11" max="11" width="11.28515625" style="14" customWidth="1"/>
    <col min="12" max="12" width="9.570312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customWidth="1"/>
    <col min="118" max="149" width="4.7109375" style="14" hidden="1" customWidth="1"/>
    <col min="150" max="150" width="6.7109375" style="14" customWidth="1"/>
    <col min="151" max="182" width="4.7109375" style="14" hidden="1" customWidth="1"/>
    <col min="183" max="183" width="6.7109375" style="14" customWidth="1"/>
    <col min="184" max="215" width="4.7109375" style="14" hidden="1" customWidth="1"/>
    <col min="216" max="216" width="6.7109375" style="14" customWidth="1"/>
    <col min="217" max="217" width="7.140625" style="17" bestFit="1" customWidth="1"/>
    <col min="218" max="249" width="4.7109375" style="14"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6" t="s">
        <v>0</v>
      </c>
      <c r="O1" s="747"/>
      <c r="P1" s="747" t="s">
        <v>1</v>
      </c>
      <c r="Q1" s="748"/>
      <c r="R1" s="749" t="s">
        <v>2</v>
      </c>
      <c r="S1" s="750"/>
      <c r="T1" s="750" t="s">
        <v>3</v>
      </c>
      <c r="U1" s="751"/>
      <c r="V1" s="752" t="s">
        <v>23</v>
      </c>
      <c r="W1" s="737"/>
      <c r="X1" s="737" t="s">
        <v>4</v>
      </c>
      <c r="Y1" s="738"/>
      <c r="Z1" s="742" t="s">
        <v>24</v>
      </c>
      <c r="AA1" s="743"/>
      <c r="AB1" s="744" t="s">
        <v>112</v>
      </c>
      <c r="AC1" s="745"/>
      <c r="AD1" s="739" t="s">
        <v>618</v>
      </c>
      <c r="AE1" s="740"/>
      <c r="AF1" s="741"/>
      <c r="AG1" s="739" t="s">
        <v>619</v>
      </c>
      <c r="AH1" s="740"/>
      <c r="AI1" s="741"/>
      <c r="AJ1" s="739" t="s">
        <v>620</v>
      </c>
      <c r="AK1" s="740"/>
      <c r="AL1" s="741"/>
      <c r="AM1" s="739" t="s">
        <v>621</v>
      </c>
      <c r="AN1" s="740"/>
      <c r="AO1" s="741"/>
      <c r="AP1" s="739" t="s">
        <v>622</v>
      </c>
      <c r="AQ1" s="740"/>
      <c r="AR1" s="741"/>
      <c r="AS1" s="739" t="s">
        <v>623</v>
      </c>
      <c r="AT1" s="740"/>
      <c r="AU1" s="741"/>
      <c r="AV1" s="739" t="s">
        <v>895</v>
      </c>
      <c r="AW1" s="740"/>
      <c r="AX1" s="741"/>
      <c r="AY1" s="753" t="s">
        <v>624</v>
      </c>
      <c r="AZ1" s="754"/>
      <c r="BA1" s="755"/>
      <c r="BB1" s="753" t="s">
        <v>625</v>
      </c>
      <c r="BC1" s="754"/>
      <c r="BD1" s="755"/>
      <c r="BE1" s="759" t="s">
        <v>626</v>
      </c>
      <c r="BF1" s="759"/>
      <c r="BG1" s="759"/>
      <c r="BH1" s="759" t="s">
        <v>627</v>
      </c>
      <c r="BI1" s="759"/>
      <c r="BJ1" s="759"/>
      <c r="BK1" s="753" t="s">
        <v>628</v>
      </c>
      <c r="BL1" s="754"/>
      <c r="BM1" s="755"/>
      <c r="BN1" s="753" t="s">
        <v>629</v>
      </c>
      <c r="BO1" s="754"/>
      <c r="BP1" s="755"/>
      <c r="BQ1" s="753" t="s">
        <v>896</v>
      </c>
      <c r="BR1" s="754"/>
      <c r="BS1" s="755"/>
      <c r="BT1" s="756" t="s">
        <v>59</v>
      </c>
      <c r="BU1" s="757"/>
      <c r="BV1" s="758"/>
      <c r="BW1" s="731" t="s">
        <v>630</v>
      </c>
      <c r="BX1" s="732"/>
      <c r="BY1" s="733"/>
      <c r="BZ1" s="731" t="s">
        <v>631</v>
      </c>
      <c r="CA1" s="732"/>
      <c r="CB1" s="733"/>
      <c r="CC1" s="731" t="s">
        <v>897</v>
      </c>
      <c r="CD1" s="732"/>
      <c r="CE1" s="732"/>
      <c r="CF1" s="732" t="s">
        <v>898</v>
      </c>
      <c r="CG1" s="732"/>
      <c r="CH1" s="733"/>
      <c r="CI1" s="731" t="s">
        <v>902</v>
      </c>
      <c r="CJ1" s="732"/>
      <c r="CK1" s="733"/>
      <c r="CL1" s="731" t="s">
        <v>632</v>
      </c>
      <c r="CM1" s="732"/>
      <c r="CN1" s="733"/>
      <c r="CO1" s="731" t="s">
        <v>635</v>
      </c>
      <c r="CP1" s="732"/>
      <c r="CQ1" s="733"/>
      <c r="CR1" s="731" t="s">
        <v>640</v>
      </c>
      <c r="CS1" s="732"/>
      <c r="CT1" s="733"/>
      <c r="CU1" s="731" t="s">
        <v>633</v>
      </c>
      <c r="CV1" s="732"/>
      <c r="CW1" s="733"/>
      <c r="CX1" s="734" t="s">
        <v>634</v>
      </c>
      <c r="CY1" s="735"/>
      <c r="CZ1" s="736"/>
      <c r="DA1" s="731" t="s">
        <v>636</v>
      </c>
      <c r="DB1" s="732"/>
      <c r="DC1" s="733"/>
      <c r="DD1" s="731" t="s">
        <v>637</v>
      </c>
      <c r="DE1" s="732"/>
      <c r="DF1" s="733"/>
      <c r="DG1" s="211" t="s">
        <v>120</v>
      </c>
      <c r="DH1" s="212" t="s">
        <v>119</v>
      </c>
      <c r="DI1" s="212" t="s">
        <v>106</v>
      </c>
      <c r="DJ1" s="283" t="s">
        <v>139</v>
      </c>
      <c r="DK1" s="212" t="s">
        <v>107</v>
      </c>
      <c r="DL1" s="213" t="s">
        <v>138</v>
      </c>
      <c r="DM1" s="708" t="s">
        <v>1396</v>
      </c>
      <c r="DN1" s="486"/>
      <c r="DO1" s="435"/>
      <c r="DP1" s="435"/>
      <c r="DQ1" s="435"/>
      <c r="DR1" s="436"/>
      <c r="DS1" s="435"/>
      <c r="ES1" s="100" t="s">
        <v>920</v>
      </c>
      <c r="ET1" s="98" t="str">
        <f>M151</f>
        <v>S23-1</v>
      </c>
      <c r="EU1" s="56"/>
      <c r="FZ1" s="100" t="s">
        <v>920</v>
      </c>
      <c r="GA1" s="98" t="str">
        <f>M153</f>
        <v>S23-4</v>
      </c>
      <c r="GB1" s="435"/>
      <c r="GC1" s="435"/>
      <c r="GD1" s="435"/>
      <c r="GE1" s="435"/>
      <c r="GF1" s="436"/>
      <c r="GG1" s="435"/>
      <c r="HG1" s="100" t="s">
        <v>920</v>
      </c>
      <c r="HH1" s="98" t="str">
        <f>M155</f>
        <v>S23-8</v>
      </c>
      <c r="HI1" s="198"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t="s">
        <v>609</v>
      </c>
      <c r="DJ2" s="284"/>
      <c r="DK2" s="215"/>
      <c r="DL2" s="216"/>
      <c r="DM2" s="647" t="str">
        <f>"r"&amp;MID(DM1, 2, 4)</f>
        <v>r22-8</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10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3</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99</v>
      </c>
      <c r="C5" s="13" t="s">
        <v>901</v>
      </c>
      <c r="D5" s="423"/>
      <c r="E5" s="20"/>
      <c r="F5" s="6"/>
      <c r="G5" s="20"/>
      <c r="H5" s="20"/>
      <c r="I5" s="23"/>
      <c r="J5" s="6" t="s">
        <v>18</v>
      </c>
      <c r="K5" s="6" t="s">
        <v>18</v>
      </c>
      <c r="L5" s="424"/>
      <c r="M5" s="425"/>
      <c r="N5" s="24"/>
      <c r="O5" s="107"/>
      <c r="P5" s="105"/>
      <c r="Q5" s="106"/>
      <c r="R5" s="24"/>
      <c r="S5" s="107"/>
      <c r="T5" s="105"/>
      <c r="U5" s="106"/>
      <c r="V5" s="24"/>
      <c r="W5" s="107"/>
      <c r="X5" s="105"/>
      <c r="Y5" s="106"/>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AVERAGE(AY5:DF5)</f>
        <v>#DIV/0!</v>
      </c>
      <c r="DK5" s="219"/>
      <c r="DL5" s="220" t="e">
        <f>IF(DJ5&gt;80, 4, (DJ5-50)/20+2.5)</f>
        <v>#DIV/0!</v>
      </c>
      <c r="DM5" s="650">
        <f>COUNTIF(N5:DF5, DM$1)+COUNTIF(N5:DF5,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B6" s="223"/>
      <c r="C6" s="222"/>
      <c r="D6" s="404"/>
      <c r="E6" s="405"/>
      <c r="F6" s="221"/>
      <c r="G6" s="406"/>
      <c r="H6" s="406"/>
      <c r="I6" s="407"/>
      <c r="J6" s="408"/>
      <c r="K6" s="408"/>
      <c r="L6" s="409"/>
      <c r="M6" s="420"/>
      <c r="N6" s="411"/>
      <c r="O6" s="413"/>
      <c r="P6" s="413"/>
      <c r="Q6" s="410"/>
      <c r="R6" s="411"/>
      <c r="S6" s="413"/>
      <c r="T6" s="413"/>
      <c r="U6" s="412"/>
      <c r="V6" s="411"/>
      <c r="W6" s="413"/>
      <c r="X6" s="413"/>
      <c r="Y6" s="410"/>
      <c r="Z6" s="411"/>
      <c r="AA6" s="410"/>
      <c r="AB6" s="411"/>
      <c r="AC6" s="410"/>
      <c r="AD6" s="411"/>
      <c r="AE6" s="413"/>
      <c r="AF6" s="410"/>
      <c r="AG6" s="411"/>
      <c r="AH6" s="413"/>
      <c r="AI6" s="410"/>
      <c r="AJ6" s="411"/>
      <c r="AK6" s="413"/>
      <c r="AL6" s="410"/>
      <c r="AM6" s="411"/>
      <c r="AN6" s="413"/>
      <c r="AO6" s="410"/>
      <c r="AP6" s="411"/>
      <c r="AQ6" s="413"/>
      <c r="AR6" s="410"/>
      <c r="AS6" s="411"/>
      <c r="AT6" s="413"/>
      <c r="AU6" s="410"/>
      <c r="AV6" s="411"/>
      <c r="AW6" s="413"/>
      <c r="AX6" s="410"/>
      <c r="AY6" s="411"/>
      <c r="AZ6" s="413"/>
      <c r="BA6" s="410"/>
      <c r="BB6" s="411"/>
      <c r="BC6" s="413"/>
      <c r="BD6" s="410"/>
      <c r="BE6" s="411"/>
      <c r="BF6" s="413"/>
      <c r="BG6" s="410"/>
      <c r="BH6" s="411"/>
      <c r="BI6" s="413"/>
      <c r="BJ6" s="410"/>
      <c r="BK6" s="411"/>
      <c r="BL6" s="413"/>
      <c r="BM6" s="410"/>
      <c r="BN6" s="411"/>
      <c r="BO6" s="413"/>
      <c r="BP6" s="410"/>
      <c r="BQ6" s="411"/>
      <c r="BR6" s="413"/>
      <c r="BS6" s="410"/>
      <c r="BT6" s="411"/>
      <c r="BU6" s="414"/>
      <c r="BV6" s="410"/>
      <c r="BW6" s="411"/>
      <c r="BX6" s="413"/>
      <c r="BY6" s="410"/>
      <c r="BZ6" s="411"/>
      <c r="CA6" s="413"/>
      <c r="CB6" s="410"/>
      <c r="CC6" s="411"/>
      <c r="CD6" s="413"/>
      <c r="CE6" s="413"/>
      <c r="CF6" s="413"/>
      <c r="CG6" s="413"/>
      <c r="CH6" s="410"/>
      <c r="CI6" s="411"/>
      <c r="CJ6" s="413"/>
      <c r="CK6" s="410"/>
      <c r="CL6" s="411"/>
      <c r="CM6" s="413"/>
      <c r="CN6" s="410"/>
      <c r="CO6" s="411"/>
      <c r="CP6" s="413"/>
      <c r="CQ6" s="410"/>
      <c r="CR6" s="411"/>
      <c r="CS6" s="413"/>
      <c r="CT6" s="410"/>
      <c r="CU6" s="411"/>
      <c r="CV6" s="413"/>
      <c r="CW6" s="410"/>
      <c r="CX6" s="411"/>
      <c r="CY6" s="413"/>
      <c r="CZ6" s="410"/>
      <c r="DA6" s="411"/>
      <c r="DB6" s="413"/>
      <c r="DC6" s="410"/>
      <c r="DD6" s="411"/>
      <c r="DE6" s="413"/>
      <c r="DF6" s="410"/>
      <c r="DG6" s="222"/>
      <c r="DH6" s="396"/>
      <c r="DI6" s="396"/>
      <c r="DJ6" s="285"/>
      <c r="DK6" s="223"/>
      <c r="DL6" s="421"/>
      <c r="DM6" s="422"/>
      <c r="DN6" s="430"/>
      <c r="DO6" s="225"/>
      <c r="DP6" s="225"/>
      <c r="DQ6" s="225"/>
      <c r="DR6" s="225"/>
      <c r="DS6" s="226"/>
      <c r="DT6" s="227"/>
      <c r="DU6" s="227"/>
      <c r="DV6" s="227"/>
      <c r="DW6" s="227"/>
      <c r="DX6" s="227"/>
      <c r="DY6" s="227"/>
      <c r="DZ6" s="228"/>
      <c r="EA6" s="229"/>
      <c r="EB6" s="229"/>
      <c r="EC6" s="229"/>
      <c r="ED6" s="229"/>
      <c r="EE6" s="229"/>
      <c r="EF6" s="229"/>
      <c r="EG6" s="229"/>
      <c r="EH6" s="230"/>
      <c r="EI6" s="231"/>
      <c r="EJ6" s="231"/>
      <c r="EK6" s="231"/>
      <c r="EL6" s="231"/>
      <c r="EM6" s="231"/>
      <c r="EN6" s="231"/>
      <c r="EO6" s="231"/>
      <c r="EP6" s="231"/>
      <c r="EQ6" s="231"/>
      <c r="ER6" s="231"/>
      <c r="ES6" s="231"/>
      <c r="ET6" s="232"/>
      <c r="EU6" s="224"/>
      <c r="EV6" s="225"/>
      <c r="EW6" s="225"/>
      <c r="EX6" s="225"/>
      <c r="EY6" s="225"/>
      <c r="EZ6" s="226"/>
      <c r="FA6" s="227"/>
      <c r="FB6" s="227"/>
      <c r="FC6" s="227"/>
      <c r="FD6" s="227"/>
      <c r="FE6" s="227"/>
      <c r="FF6" s="227"/>
      <c r="FG6" s="228"/>
      <c r="FH6" s="229"/>
      <c r="FI6" s="229"/>
      <c r="FJ6" s="229"/>
      <c r="FK6" s="229"/>
      <c r="FL6" s="229"/>
      <c r="FM6" s="229"/>
      <c r="FN6" s="229"/>
      <c r="FO6" s="230"/>
      <c r="FP6" s="231"/>
      <c r="FQ6" s="231"/>
      <c r="FR6" s="231"/>
      <c r="FS6" s="231"/>
      <c r="FT6" s="231"/>
      <c r="FU6" s="231"/>
      <c r="FV6" s="231"/>
      <c r="FW6" s="231"/>
      <c r="FX6" s="231"/>
      <c r="FY6" s="231"/>
      <c r="FZ6" s="231"/>
      <c r="GA6" s="232"/>
      <c r="GB6" s="224"/>
      <c r="GC6" s="225"/>
      <c r="GD6" s="225"/>
      <c r="GE6" s="225"/>
      <c r="GF6" s="225"/>
      <c r="GG6" s="226"/>
      <c r="GH6" s="227"/>
      <c r="GI6" s="227"/>
      <c r="GJ6" s="227"/>
      <c r="GK6" s="227"/>
      <c r="GL6" s="227"/>
      <c r="GM6" s="227"/>
      <c r="GN6" s="228"/>
      <c r="GO6" s="229"/>
      <c r="GP6" s="229"/>
      <c r="GQ6" s="229"/>
      <c r="GR6" s="229"/>
      <c r="GS6" s="229"/>
      <c r="GT6" s="229"/>
      <c r="GU6" s="229"/>
      <c r="GV6" s="230"/>
      <c r="GW6" s="231"/>
      <c r="GX6" s="231"/>
      <c r="GY6" s="231"/>
      <c r="GZ6" s="231"/>
      <c r="HA6" s="231"/>
      <c r="HB6" s="231"/>
      <c r="HC6" s="231"/>
      <c r="HD6" s="231"/>
      <c r="HE6" s="231"/>
      <c r="HF6" s="231"/>
      <c r="HG6" s="231"/>
      <c r="HH6" s="232"/>
      <c r="HI6" s="232"/>
      <c r="HJ6" s="224"/>
      <c r="HK6" s="225"/>
      <c r="HL6" s="225"/>
      <c r="HM6" s="225"/>
      <c r="HN6" s="225"/>
      <c r="HO6" s="226"/>
      <c r="HP6" s="227"/>
      <c r="HQ6" s="227"/>
      <c r="HR6" s="227"/>
      <c r="HS6" s="227"/>
      <c r="HT6" s="227"/>
      <c r="HU6" s="227"/>
      <c r="HV6" s="228"/>
      <c r="HW6" s="229"/>
      <c r="HX6" s="229"/>
      <c r="HY6" s="229"/>
      <c r="HZ6" s="229"/>
      <c r="IA6" s="229"/>
      <c r="IB6" s="229"/>
      <c r="IC6" s="229"/>
      <c r="ID6" s="230"/>
      <c r="IE6" s="231"/>
      <c r="IF6" s="231"/>
      <c r="IG6" s="231"/>
      <c r="IH6" s="231"/>
      <c r="II6" s="231"/>
      <c r="IJ6" s="231"/>
      <c r="IK6" s="231"/>
      <c r="IL6" s="231"/>
      <c r="IM6" s="231"/>
      <c r="IN6" s="231"/>
      <c r="IO6" s="231"/>
      <c r="IP6" s="418"/>
      <c r="IQ6" s="418"/>
    </row>
    <row r="7" spans="1:251" ht="15" customHeight="1" x14ac:dyDescent="0.25">
      <c r="B7" s="337"/>
      <c r="C7" s="393"/>
      <c r="D7" s="339"/>
      <c r="E7" s="337"/>
      <c r="F7" s="337"/>
      <c r="G7" s="337"/>
      <c r="H7" s="337"/>
      <c r="I7" s="340"/>
      <c r="J7" s="341"/>
      <c r="K7" s="341"/>
      <c r="L7" s="342"/>
      <c r="M7" s="343"/>
      <c r="N7" s="344"/>
      <c r="O7" s="345"/>
      <c r="P7" s="345"/>
      <c r="Q7" s="346"/>
      <c r="R7" s="344"/>
      <c r="S7" s="345"/>
      <c r="T7" s="345"/>
      <c r="U7" s="395"/>
      <c r="V7" s="344"/>
      <c r="W7" s="345"/>
      <c r="X7" s="345"/>
      <c r="Y7" s="346"/>
      <c r="Z7" s="344"/>
      <c r="AA7" s="346"/>
      <c r="AB7" s="344"/>
      <c r="AC7" s="346"/>
      <c r="AD7" s="344"/>
      <c r="AE7" s="345"/>
      <c r="AF7" s="346"/>
      <c r="AG7" s="344"/>
      <c r="AH7" s="345"/>
      <c r="AI7" s="346"/>
      <c r="AJ7" s="344"/>
      <c r="AK7" s="345"/>
      <c r="AL7" s="346"/>
      <c r="AM7" s="344"/>
      <c r="AN7" s="345"/>
      <c r="AO7" s="346"/>
      <c r="AP7" s="344"/>
      <c r="AQ7" s="345"/>
      <c r="AR7" s="346"/>
      <c r="AS7" s="344"/>
      <c r="AT7" s="345"/>
      <c r="AU7" s="346"/>
      <c r="AV7" s="344"/>
      <c r="AW7" s="345"/>
      <c r="AX7" s="346"/>
      <c r="AY7" s="344"/>
      <c r="AZ7" s="345"/>
      <c r="BA7" s="346"/>
      <c r="BB7" s="344"/>
      <c r="BC7" s="345"/>
      <c r="BD7" s="346"/>
      <c r="BE7" s="344"/>
      <c r="BF7" s="345"/>
      <c r="BG7" s="346"/>
      <c r="BH7" s="344"/>
      <c r="BI7" s="345"/>
      <c r="BJ7" s="346"/>
      <c r="BK7" s="344"/>
      <c r="BL7" s="345"/>
      <c r="BM7" s="346"/>
      <c r="BN7" s="344"/>
      <c r="BO7" s="345"/>
      <c r="BP7" s="346"/>
      <c r="BQ7" s="344"/>
      <c r="BR7" s="345"/>
      <c r="BS7" s="346"/>
      <c r="BT7" s="344"/>
      <c r="BU7" s="347"/>
      <c r="BV7" s="346"/>
      <c r="BW7" s="344"/>
      <c r="BX7" s="345"/>
      <c r="BY7" s="346"/>
      <c r="BZ7" s="344"/>
      <c r="CA7" s="345"/>
      <c r="CB7" s="346"/>
      <c r="CC7" s="344"/>
      <c r="CD7" s="345"/>
      <c r="CE7" s="345"/>
      <c r="CF7" s="345"/>
      <c r="CG7" s="345"/>
      <c r="CH7" s="346"/>
      <c r="CI7" s="344"/>
      <c r="CJ7" s="345"/>
      <c r="CK7" s="346"/>
      <c r="CL7" s="344"/>
      <c r="CM7" s="345"/>
      <c r="CN7" s="346"/>
      <c r="CO7" s="344"/>
      <c r="CP7" s="345"/>
      <c r="CQ7" s="346"/>
      <c r="CR7" s="344"/>
      <c r="CS7" s="345"/>
      <c r="CT7" s="346"/>
      <c r="CU7" s="344"/>
      <c r="CV7" s="345"/>
      <c r="CW7" s="346"/>
      <c r="CX7" s="344"/>
      <c r="CY7" s="345"/>
      <c r="CZ7" s="346"/>
      <c r="DA7" s="344"/>
      <c r="DB7" s="345"/>
      <c r="DC7" s="346"/>
      <c r="DD7" s="344"/>
      <c r="DE7" s="345"/>
      <c r="DF7" s="346"/>
      <c r="DG7" s="338"/>
      <c r="DH7" s="348"/>
      <c r="DI7" s="348"/>
      <c r="DJ7" s="349"/>
      <c r="DK7" s="343"/>
      <c r="DL7" s="350"/>
      <c r="DM7" s="351"/>
      <c r="DN7" s="352"/>
      <c r="DO7" s="353"/>
      <c r="DP7" s="353"/>
      <c r="DQ7" s="353"/>
      <c r="DR7" s="353"/>
      <c r="DS7" s="354"/>
      <c r="DT7" s="355"/>
      <c r="DU7" s="355"/>
      <c r="DV7" s="355"/>
      <c r="DW7" s="355"/>
      <c r="DX7" s="355"/>
      <c r="DY7" s="355"/>
      <c r="DZ7" s="356"/>
      <c r="EA7" s="357"/>
      <c r="EB7" s="357"/>
      <c r="EC7" s="357"/>
      <c r="ED7" s="357"/>
      <c r="EE7" s="357"/>
      <c r="EF7" s="357"/>
      <c r="EG7" s="357"/>
      <c r="EH7" s="358"/>
      <c r="EI7" s="359"/>
      <c r="EJ7" s="359"/>
      <c r="EK7" s="359"/>
      <c r="EL7" s="359"/>
      <c r="EM7" s="359"/>
      <c r="EN7" s="359"/>
      <c r="EO7" s="359"/>
      <c r="EP7" s="359"/>
      <c r="EQ7" s="359"/>
      <c r="ER7" s="359"/>
      <c r="ES7" s="359"/>
      <c r="ET7" s="360"/>
      <c r="EU7" s="352"/>
      <c r="EV7" s="353"/>
      <c r="EW7" s="353"/>
      <c r="EX7" s="353"/>
      <c r="EY7" s="353"/>
      <c r="EZ7" s="354"/>
      <c r="FA7" s="355"/>
      <c r="FB7" s="355"/>
      <c r="FC7" s="355"/>
      <c r="FD7" s="355"/>
      <c r="FE7" s="355"/>
      <c r="FF7" s="355"/>
      <c r="FG7" s="356"/>
      <c r="FH7" s="357"/>
      <c r="FI7" s="357"/>
      <c r="FJ7" s="357"/>
      <c r="FK7" s="357"/>
      <c r="FL7" s="357"/>
      <c r="FM7" s="357"/>
      <c r="FN7" s="357"/>
      <c r="FO7" s="358"/>
      <c r="FP7" s="359"/>
      <c r="FQ7" s="359"/>
      <c r="FR7" s="359"/>
      <c r="FS7" s="359"/>
      <c r="FT7" s="359"/>
      <c r="FU7" s="359"/>
      <c r="FV7" s="359"/>
      <c r="FW7" s="359"/>
      <c r="FX7" s="359"/>
      <c r="FY7" s="359"/>
      <c r="FZ7" s="359"/>
      <c r="GA7" s="360"/>
      <c r="GB7" s="352"/>
      <c r="GC7" s="353"/>
      <c r="GD7" s="353"/>
      <c r="GE7" s="353"/>
      <c r="GF7" s="353"/>
      <c r="GG7" s="354"/>
      <c r="GH7" s="355"/>
      <c r="GI7" s="355"/>
      <c r="GJ7" s="355"/>
      <c r="GK7" s="355"/>
      <c r="GL7" s="355"/>
      <c r="GM7" s="355"/>
      <c r="GN7" s="356"/>
      <c r="GO7" s="357"/>
      <c r="GP7" s="357"/>
      <c r="GQ7" s="357"/>
      <c r="GR7" s="357"/>
      <c r="GS7" s="357"/>
      <c r="GT7" s="357"/>
      <c r="GU7" s="357"/>
      <c r="GV7" s="358"/>
      <c r="GW7" s="359"/>
      <c r="GX7" s="359"/>
      <c r="GY7" s="359"/>
      <c r="GZ7" s="359"/>
      <c r="HA7" s="359"/>
      <c r="HB7" s="359"/>
      <c r="HC7" s="359"/>
      <c r="HD7" s="359"/>
      <c r="HE7" s="359"/>
      <c r="HF7" s="359"/>
      <c r="HG7" s="359"/>
      <c r="HH7" s="360"/>
      <c r="HI7" s="361"/>
      <c r="HJ7" s="352"/>
      <c r="HK7" s="353"/>
      <c r="HL7" s="353"/>
      <c r="HM7" s="353"/>
      <c r="HN7" s="353"/>
      <c r="HO7" s="354"/>
      <c r="HP7" s="355"/>
      <c r="HQ7" s="355"/>
      <c r="HR7" s="355"/>
      <c r="HS7" s="355"/>
      <c r="HT7" s="355"/>
      <c r="HU7" s="355"/>
      <c r="HV7" s="356"/>
      <c r="HW7" s="357"/>
      <c r="HX7" s="357"/>
      <c r="HY7" s="357"/>
      <c r="HZ7" s="357"/>
      <c r="IA7" s="357"/>
      <c r="IB7" s="357"/>
      <c r="IC7" s="357"/>
      <c r="ID7" s="358"/>
      <c r="IE7" s="359"/>
      <c r="IF7" s="359"/>
      <c r="IG7" s="359"/>
      <c r="IH7" s="359"/>
      <c r="II7" s="359"/>
      <c r="IJ7" s="359"/>
      <c r="IK7" s="359"/>
      <c r="IL7" s="359"/>
      <c r="IM7" s="359"/>
      <c r="IN7" s="359"/>
      <c r="IO7" s="359"/>
      <c r="IP7" s="415"/>
      <c r="IQ7" s="415"/>
    </row>
    <row r="8" spans="1:251" ht="15" x14ac:dyDescent="0.25">
      <c r="C8" s="363" t="s">
        <v>25</v>
      </c>
      <c r="D8" s="317"/>
      <c r="E8" s="362">
        <f>COUNTIF(E4:E7, 1)</f>
        <v>0</v>
      </c>
      <c r="F8" s="318"/>
      <c r="G8" s="330"/>
      <c r="H8" s="318"/>
      <c r="I8" s="330"/>
      <c r="J8" s="330"/>
      <c r="K8" s="330"/>
      <c r="L8" s="330"/>
      <c r="M8" s="419"/>
      <c r="N8" s="331"/>
      <c r="O8" s="332"/>
      <c r="P8" s="332"/>
      <c r="Q8" s="333"/>
      <c r="R8" s="331"/>
      <c r="S8" s="332"/>
      <c r="T8" s="332"/>
      <c r="U8" s="332"/>
      <c r="V8" s="331"/>
      <c r="W8" s="332"/>
      <c r="X8" s="332"/>
      <c r="Y8" s="333"/>
      <c r="Z8" s="331"/>
      <c r="AA8" s="333"/>
      <c r="AB8" s="331"/>
      <c r="AC8" s="333"/>
      <c r="AD8" s="331"/>
      <c r="AE8" s="332"/>
      <c r="AF8" s="333"/>
      <c r="AG8" s="331"/>
      <c r="AH8" s="332"/>
      <c r="AI8" s="333"/>
      <c r="AJ8" s="331"/>
      <c r="AK8" s="332"/>
      <c r="AL8" s="333"/>
      <c r="AM8" s="331"/>
      <c r="AN8" s="332"/>
      <c r="AO8" s="333"/>
      <c r="AP8" s="331"/>
      <c r="AQ8" s="332"/>
      <c r="AR8" s="333"/>
      <c r="AS8" s="331"/>
      <c r="AT8" s="332"/>
      <c r="AU8" s="333"/>
      <c r="AV8" s="331"/>
      <c r="AW8" s="332"/>
      <c r="AX8" s="333"/>
      <c r="AY8" s="331"/>
      <c r="AZ8" s="332"/>
      <c r="BA8" s="333"/>
      <c r="BB8" s="331"/>
      <c r="BC8" s="332"/>
      <c r="BD8" s="333"/>
      <c r="BE8" s="331"/>
      <c r="BF8" s="332"/>
      <c r="BG8" s="333"/>
      <c r="BH8" s="331"/>
      <c r="BI8" s="332"/>
      <c r="BJ8" s="333"/>
      <c r="BK8" s="331"/>
      <c r="BL8" s="332"/>
      <c r="BM8" s="333"/>
      <c r="BN8" s="331"/>
      <c r="BO8" s="332"/>
      <c r="BP8" s="333"/>
      <c r="BQ8" s="331"/>
      <c r="BR8" s="332"/>
      <c r="BS8" s="333"/>
      <c r="BT8" s="331"/>
      <c r="BU8" s="332"/>
      <c r="BV8" s="332"/>
      <c r="BW8" s="331"/>
      <c r="BX8" s="332"/>
      <c r="BY8" s="333"/>
      <c r="BZ8" s="331"/>
      <c r="CA8" s="332"/>
      <c r="CB8" s="333"/>
      <c r="CC8" s="331" t="s">
        <v>900</v>
      </c>
      <c r="CD8" s="332"/>
      <c r="CE8" s="332"/>
      <c r="CF8" s="332"/>
      <c r="CG8" s="332"/>
      <c r="CH8" s="333"/>
      <c r="CI8" s="331"/>
      <c r="CJ8" s="332"/>
      <c r="CK8" s="333"/>
      <c r="CL8" s="331"/>
      <c r="CM8" s="332"/>
      <c r="CN8" s="333"/>
      <c r="CO8" s="331" t="s">
        <v>899</v>
      </c>
      <c r="CP8" s="332"/>
      <c r="CQ8" s="332"/>
      <c r="CR8" s="457"/>
      <c r="CS8" s="332"/>
      <c r="CT8" s="332"/>
      <c r="CU8" s="332"/>
      <c r="CV8" s="332"/>
      <c r="CW8" s="332"/>
      <c r="CX8" s="332"/>
      <c r="CY8" s="332"/>
      <c r="CZ8" s="332"/>
      <c r="DA8" s="332"/>
      <c r="DB8" s="332"/>
      <c r="DC8" s="332"/>
      <c r="DD8" s="332"/>
      <c r="DE8" s="332"/>
      <c r="DF8" s="333"/>
      <c r="DG8" s="330"/>
      <c r="DH8" s="330"/>
      <c r="DI8" s="330"/>
      <c r="DJ8" s="334"/>
      <c r="DK8" s="318"/>
      <c r="DL8" s="335"/>
      <c r="DM8" s="319"/>
      <c r="DN8" s="320"/>
      <c r="DO8" s="321"/>
      <c r="DP8" s="321"/>
      <c r="DQ8" s="321"/>
      <c r="DR8" s="321"/>
      <c r="DS8" s="322"/>
      <c r="DT8" s="323"/>
      <c r="DU8" s="323"/>
      <c r="DV8" s="323"/>
      <c r="DW8" s="323"/>
      <c r="DX8" s="323"/>
      <c r="DY8" s="323"/>
      <c r="DZ8" s="324"/>
      <c r="EA8" s="325"/>
      <c r="EB8" s="325"/>
      <c r="EC8" s="325"/>
      <c r="ED8" s="325"/>
      <c r="EE8" s="325"/>
      <c r="EF8" s="325"/>
      <c r="EG8" s="325"/>
      <c r="EH8" s="326"/>
      <c r="EI8" s="327"/>
      <c r="EJ8" s="327"/>
      <c r="EK8" s="327"/>
      <c r="EL8" s="327"/>
      <c r="EM8" s="327"/>
      <c r="EN8" s="327"/>
      <c r="EO8" s="327"/>
      <c r="EP8" s="327"/>
      <c r="EQ8" s="327"/>
      <c r="ER8" s="327"/>
      <c r="ES8" s="327"/>
      <c r="ET8" s="328"/>
      <c r="EU8" s="320"/>
      <c r="EV8" s="321"/>
      <c r="EW8" s="321"/>
      <c r="EX8" s="321"/>
      <c r="EY8" s="321"/>
      <c r="EZ8" s="322"/>
      <c r="FA8" s="323"/>
      <c r="FB8" s="323"/>
      <c r="FC8" s="323"/>
      <c r="FD8" s="323"/>
      <c r="FE8" s="323"/>
      <c r="FF8" s="323"/>
      <c r="FG8" s="324"/>
      <c r="FH8" s="325"/>
      <c r="FI8" s="325"/>
      <c r="FJ8" s="325"/>
      <c r="FK8" s="325"/>
      <c r="FL8" s="325"/>
      <c r="FM8" s="325"/>
      <c r="FN8" s="325"/>
      <c r="FO8" s="326"/>
      <c r="FP8" s="327"/>
      <c r="FQ8" s="327"/>
      <c r="FR8" s="327"/>
      <c r="FS8" s="327"/>
      <c r="FT8" s="327"/>
      <c r="FU8" s="327"/>
      <c r="FV8" s="327"/>
      <c r="FW8" s="327"/>
      <c r="FX8" s="327"/>
      <c r="FY8" s="327"/>
      <c r="FZ8" s="327"/>
      <c r="GA8" s="328"/>
      <c r="GB8" s="320"/>
      <c r="GC8" s="321"/>
      <c r="GD8" s="321"/>
      <c r="GE8" s="321"/>
      <c r="GF8" s="321"/>
      <c r="GG8" s="322"/>
      <c r="GH8" s="323"/>
      <c r="GI8" s="323"/>
      <c r="GJ8" s="323"/>
      <c r="GK8" s="323"/>
      <c r="GL8" s="323"/>
      <c r="GM8" s="323"/>
      <c r="GN8" s="324"/>
      <c r="GO8" s="325"/>
      <c r="GP8" s="325"/>
      <c r="GQ8" s="325"/>
      <c r="GR8" s="325"/>
      <c r="GS8" s="325"/>
      <c r="GT8" s="325"/>
      <c r="GU8" s="325"/>
      <c r="GV8" s="326"/>
      <c r="GW8" s="327"/>
      <c r="GX8" s="327"/>
      <c r="GY8" s="327"/>
      <c r="GZ8" s="327"/>
      <c r="HA8" s="327"/>
      <c r="HB8" s="327"/>
      <c r="HC8" s="327"/>
      <c r="HD8" s="327"/>
      <c r="HE8" s="327"/>
      <c r="HF8" s="327"/>
      <c r="HG8" s="327"/>
      <c r="HH8" s="328"/>
      <c r="HI8" s="329"/>
      <c r="HJ8" s="320"/>
      <c r="HK8" s="321"/>
      <c r="HL8" s="321"/>
      <c r="HM8" s="321"/>
      <c r="HN8" s="321"/>
      <c r="HO8" s="322"/>
      <c r="HP8" s="323"/>
      <c r="HQ8" s="323"/>
      <c r="HR8" s="323"/>
      <c r="HS8" s="323"/>
      <c r="HT8" s="323"/>
      <c r="HU8" s="323"/>
      <c r="HV8" s="324"/>
      <c r="HW8" s="325"/>
      <c r="HX8" s="325"/>
      <c r="HY8" s="325"/>
      <c r="HZ8" s="325"/>
      <c r="IA8" s="325"/>
      <c r="IB8" s="325"/>
      <c r="IC8" s="325"/>
      <c r="ID8" s="326"/>
      <c r="IE8" s="327"/>
      <c r="IF8" s="327"/>
      <c r="IG8" s="327"/>
      <c r="IH8" s="327"/>
      <c r="II8" s="327"/>
      <c r="IJ8" s="327"/>
      <c r="IK8" s="327"/>
      <c r="IL8" s="327"/>
      <c r="IM8" s="327"/>
      <c r="IN8" s="327"/>
      <c r="IO8" s="327"/>
      <c r="IP8" s="417"/>
      <c r="IQ8" s="417"/>
    </row>
    <row r="9" spans="1:251" ht="15" customHeight="1" x14ac:dyDescent="0.25">
      <c r="B9" s="337"/>
      <c r="C9" s="393"/>
      <c r="D9" s="339"/>
      <c r="E9" s="337"/>
      <c r="F9" s="337"/>
      <c r="G9" s="337"/>
      <c r="H9" s="337"/>
      <c r="I9" s="340"/>
      <c r="J9" s="341"/>
      <c r="K9" s="341"/>
      <c r="L9" s="342"/>
      <c r="M9" s="343"/>
      <c r="N9" s="344"/>
      <c r="O9" s="345"/>
      <c r="P9" s="345"/>
      <c r="Q9" s="346"/>
      <c r="R9" s="344"/>
      <c r="S9" s="345"/>
      <c r="T9" s="345"/>
      <c r="U9" s="395"/>
      <c r="V9" s="344"/>
      <c r="W9" s="345"/>
      <c r="X9" s="345"/>
      <c r="Y9" s="346"/>
      <c r="Z9" s="344"/>
      <c r="AA9" s="346"/>
      <c r="AB9" s="344"/>
      <c r="AC9" s="346"/>
      <c r="AD9" s="344"/>
      <c r="AE9" s="345"/>
      <c r="AF9" s="346"/>
      <c r="AG9" s="344"/>
      <c r="AH9" s="345"/>
      <c r="AI9" s="346"/>
      <c r="AJ9" s="344"/>
      <c r="AK9" s="345"/>
      <c r="AL9" s="346"/>
      <c r="AM9" s="344"/>
      <c r="AN9" s="345"/>
      <c r="AO9" s="346"/>
      <c r="AP9" s="344"/>
      <c r="AQ9" s="345"/>
      <c r="AR9" s="346"/>
      <c r="AS9" s="344"/>
      <c r="AT9" s="345"/>
      <c r="AU9" s="346"/>
      <c r="AV9" s="344"/>
      <c r="AW9" s="345"/>
      <c r="AX9" s="346"/>
      <c r="AY9" s="344"/>
      <c r="AZ9" s="345"/>
      <c r="BA9" s="346"/>
      <c r="BB9" s="344"/>
      <c r="BC9" s="345"/>
      <c r="BD9" s="346"/>
      <c r="BE9" s="344"/>
      <c r="BF9" s="345"/>
      <c r="BG9" s="346"/>
      <c r="BH9" s="344"/>
      <c r="BI9" s="345"/>
      <c r="BJ9" s="346"/>
      <c r="BK9" s="344"/>
      <c r="BL9" s="345"/>
      <c r="BM9" s="346"/>
      <c r="BN9" s="344"/>
      <c r="BO9" s="345"/>
      <c r="BP9" s="346"/>
      <c r="BQ9" s="344"/>
      <c r="BR9" s="345"/>
      <c r="BS9" s="346"/>
      <c r="BT9" s="344"/>
      <c r="BU9" s="347"/>
      <c r="BV9" s="346"/>
      <c r="BW9" s="344"/>
      <c r="BX9" s="345"/>
      <c r="BY9" s="346"/>
      <c r="BZ9" s="344"/>
      <c r="CA9" s="345"/>
      <c r="CB9" s="346"/>
      <c r="CC9" s="344"/>
      <c r="CD9" s="345"/>
      <c r="CE9" s="345"/>
      <c r="CF9" s="345"/>
      <c r="CG9" s="345"/>
      <c r="CH9" s="346"/>
      <c r="CI9" s="344"/>
      <c r="CJ9" s="345"/>
      <c r="CK9" s="346"/>
      <c r="CL9" s="344"/>
      <c r="CM9" s="345"/>
      <c r="CN9" s="346"/>
      <c r="CO9" s="344"/>
      <c r="CP9" s="345"/>
      <c r="CQ9" s="346"/>
      <c r="CR9" s="344"/>
      <c r="CS9" s="345"/>
      <c r="CT9" s="346"/>
      <c r="CU9" s="344"/>
      <c r="CV9" s="345"/>
      <c r="CW9" s="346"/>
      <c r="CX9" s="344"/>
      <c r="CY9" s="345"/>
      <c r="CZ9" s="346"/>
      <c r="DA9" s="344"/>
      <c r="DB9" s="345"/>
      <c r="DC9" s="346"/>
      <c r="DD9" s="344"/>
      <c r="DE9" s="345"/>
      <c r="DF9" s="346"/>
      <c r="DG9" s="338"/>
      <c r="DH9" s="348"/>
      <c r="DI9" s="348"/>
      <c r="DJ9" s="349"/>
      <c r="DK9" s="343"/>
      <c r="DL9" s="350"/>
      <c r="DM9" s="351"/>
      <c r="DN9" s="352"/>
      <c r="DO9" s="353"/>
      <c r="DP9" s="353"/>
      <c r="DQ9" s="353"/>
      <c r="DR9" s="353"/>
      <c r="DS9" s="354"/>
      <c r="DT9" s="355"/>
      <c r="DU9" s="355"/>
      <c r="DV9" s="355"/>
      <c r="DW9" s="355"/>
      <c r="DX9" s="355"/>
      <c r="DY9" s="355"/>
      <c r="DZ9" s="356"/>
      <c r="EA9" s="357"/>
      <c r="EB9" s="357"/>
      <c r="EC9" s="357"/>
      <c r="ED9" s="357"/>
      <c r="EE9" s="357"/>
      <c r="EF9" s="357"/>
      <c r="EG9" s="357"/>
      <c r="EH9" s="358"/>
      <c r="EI9" s="359"/>
      <c r="EJ9" s="359"/>
      <c r="EK9" s="359"/>
      <c r="EL9" s="359"/>
      <c r="EM9" s="359"/>
      <c r="EN9" s="359"/>
      <c r="EO9" s="359"/>
      <c r="EP9" s="359"/>
      <c r="EQ9" s="359"/>
      <c r="ER9" s="359"/>
      <c r="ES9" s="359"/>
      <c r="ET9" s="360"/>
      <c r="EU9" s="352"/>
      <c r="EV9" s="353"/>
      <c r="EW9" s="353"/>
      <c r="EX9" s="353"/>
      <c r="EY9" s="353"/>
      <c r="EZ9" s="354"/>
      <c r="FA9" s="355"/>
      <c r="FB9" s="355"/>
      <c r="FC9" s="355"/>
      <c r="FD9" s="355"/>
      <c r="FE9" s="355"/>
      <c r="FF9" s="355"/>
      <c r="FG9" s="356"/>
      <c r="FH9" s="357"/>
      <c r="FI9" s="357"/>
      <c r="FJ9" s="357"/>
      <c r="FK9" s="357"/>
      <c r="FL9" s="357"/>
      <c r="FM9" s="357"/>
      <c r="FN9" s="357"/>
      <c r="FO9" s="358"/>
      <c r="FP9" s="359"/>
      <c r="FQ9" s="359"/>
      <c r="FR9" s="359"/>
      <c r="FS9" s="359"/>
      <c r="FT9" s="359"/>
      <c r="FU9" s="359"/>
      <c r="FV9" s="359"/>
      <c r="FW9" s="359"/>
      <c r="FX9" s="359"/>
      <c r="FY9" s="359"/>
      <c r="FZ9" s="359"/>
      <c r="GA9" s="360"/>
      <c r="GB9" s="352"/>
      <c r="GC9" s="353"/>
      <c r="GD9" s="353"/>
      <c r="GE9" s="353"/>
      <c r="GF9" s="353"/>
      <c r="GG9" s="354"/>
      <c r="GH9" s="355"/>
      <c r="GI9" s="355"/>
      <c r="GJ9" s="355"/>
      <c r="GK9" s="355"/>
      <c r="GL9" s="355"/>
      <c r="GM9" s="355"/>
      <c r="GN9" s="356"/>
      <c r="GO9" s="357"/>
      <c r="GP9" s="357"/>
      <c r="GQ9" s="357"/>
      <c r="GR9" s="357"/>
      <c r="GS9" s="357"/>
      <c r="GT9" s="357"/>
      <c r="GU9" s="357"/>
      <c r="GV9" s="358"/>
      <c r="GW9" s="359"/>
      <c r="GX9" s="359"/>
      <c r="GY9" s="359"/>
      <c r="GZ9" s="359"/>
      <c r="HA9" s="359"/>
      <c r="HB9" s="359"/>
      <c r="HC9" s="359"/>
      <c r="HD9" s="359"/>
      <c r="HE9" s="359"/>
      <c r="HF9" s="359"/>
      <c r="HG9" s="359"/>
      <c r="HH9" s="360"/>
      <c r="HI9" s="361"/>
      <c r="HJ9" s="352"/>
      <c r="HK9" s="353"/>
      <c r="HL9" s="353"/>
      <c r="HM9" s="353"/>
      <c r="HN9" s="353"/>
      <c r="HO9" s="354"/>
      <c r="HP9" s="355"/>
      <c r="HQ9" s="355"/>
      <c r="HR9" s="355"/>
      <c r="HS9" s="355"/>
      <c r="HT9" s="355"/>
      <c r="HU9" s="355"/>
      <c r="HV9" s="356"/>
      <c r="HW9" s="357"/>
      <c r="HX9" s="357"/>
      <c r="HY9" s="357"/>
      <c r="HZ9" s="357"/>
      <c r="IA9" s="357"/>
      <c r="IB9" s="357"/>
      <c r="IC9" s="357"/>
      <c r="ID9" s="358"/>
      <c r="IE9" s="359"/>
      <c r="IF9" s="359"/>
      <c r="IG9" s="359"/>
      <c r="IH9" s="359"/>
      <c r="II9" s="359"/>
      <c r="IJ9" s="359"/>
      <c r="IK9" s="359"/>
      <c r="IL9" s="359"/>
      <c r="IM9" s="359"/>
      <c r="IN9" s="359"/>
      <c r="IO9" s="359"/>
      <c r="IP9" s="415"/>
      <c r="IQ9" s="415"/>
    </row>
    <row r="10" spans="1:251" ht="15" customHeight="1" x14ac:dyDescent="0.25">
      <c r="B10" s="337"/>
      <c r="C10" s="393"/>
      <c r="D10" s="339"/>
      <c r="E10" s="337"/>
      <c r="F10" s="337"/>
      <c r="G10" s="337"/>
      <c r="H10" s="337"/>
      <c r="I10" s="340"/>
      <c r="J10" s="341"/>
      <c r="K10" s="341"/>
      <c r="L10" s="342"/>
      <c r="M10" s="343"/>
      <c r="N10" s="344"/>
      <c r="O10" s="345"/>
      <c r="P10" s="345"/>
      <c r="Q10" s="346"/>
      <c r="R10" s="344"/>
      <c r="S10" s="345"/>
      <c r="T10" s="345"/>
      <c r="U10" s="395"/>
      <c r="V10" s="344"/>
      <c r="W10" s="345"/>
      <c r="X10" s="345"/>
      <c r="Y10" s="346"/>
      <c r="Z10" s="344"/>
      <c r="AA10" s="346"/>
      <c r="AB10" s="344"/>
      <c r="AC10" s="346"/>
      <c r="AD10" s="344"/>
      <c r="AE10" s="345"/>
      <c r="AF10" s="346"/>
      <c r="AG10" s="344"/>
      <c r="AH10" s="345"/>
      <c r="AI10" s="346"/>
      <c r="AJ10" s="344"/>
      <c r="AK10" s="345"/>
      <c r="AL10" s="346"/>
      <c r="AM10" s="344"/>
      <c r="AN10" s="345"/>
      <c r="AO10" s="346"/>
      <c r="AP10" s="344"/>
      <c r="AQ10" s="345"/>
      <c r="AR10" s="346"/>
      <c r="AS10" s="344"/>
      <c r="AT10" s="345"/>
      <c r="AU10" s="346"/>
      <c r="AV10" s="344"/>
      <c r="AW10" s="345"/>
      <c r="AX10" s="346"/>
      <c r="AY10" s="344"/>
      <c r="AZ10" s="345"/>
      <c r="BA10" s="346"/>
      <c r="BB10" s="344"/>
      <c r="BC10" s="345"/>
      <c r="BD10" s="346"/>
      <c r="BE10" s="344"/>
      <c r="BF10" s="345"/>
      <c r="BG10" s="346"/>
      <c r="BH10" s="344"/>
      <c r="BI10" s="345"/>
      <c r="BJ10" s="346"/>
      <c r="BK10" s="344"/>
      <c r="BL10" s="345"/>
      <c r="BM10" s="346"/>
      <c r="BN10" s="344"/>
      <c r="BO10" s="345"/>
      <c r="BP10" s="346"/>
      <c r="BQ10" s="344"/>
      <c r="BR10" s="345"/>
      <c r="BS10" s="346"/>
      <c r="BT10" s="344"/>
      <c r="BU10" s="347"/>
      <c r="BV10" s="346"/>
      <c r="BW10" s="344"/>
      <c r="BX10" s="345"/>
      <c r="BY10" s="346"/>
      <c r="BZ10" s="344"/>
      <c r="CA10" s="345"/>
      <c r="CB10" s="346"/>
      <c r="CC10" s="344"/>
      <c r="CD10" s="345"/>
      <c r="CE10" s="345"/>
      <c r="CF10" s="345"/>
      <c r="CG10" s="345"/>
      <c r="CH10" s="346"/>
      <c r="CI10" s="344"/>
      <c r="CJ10" s="345"/>
      <c r="CK10" s="346"/>
      <c r="CL10" s="344"/>
      <c r="CM10" s="345"/>
      <c r="CN10" s="346"/>
      <c r="CO10" s="344"/>
      <c r="CP10" s="345"/>
      <c r="CQ10" s="346"/>
      <c r="CR10" s="344"/>
      <c r="CS10" s="345"/>
      <c r="CT10" s="346"/>
      <c r="CU10" s="344"/>
      <c r="CV10" s="345"/>
      <c r="CW10" s="346"/>
      <c r="CX10" s="344"/>
      <c r="CY10" s="345"/>
      <c r="CZ10" s="346"/>
      <c r="DA10" s="344"/>
      <c r="DB10" s="345"/>
      <c r="DC10" s="346"/>
      <c r="DD10" s="344"/>
      <c r="DE10" s="345"/>
      <c r="DF10" s="346"/>
      <c r="DG10" s="338"/>
      <c r="DH10" s="348"/>
      <c r="DI10" s="348"/>
      <c r="DJ10" s="349"/>
      <c r="DK10" s="343"/>
      <c r="DL10" s="350"/>
      <c r="DM10" s="351"/>
      <c r="DN10" s="352"/>
      <c r="DO10" s="353"/>
      <c r="DP10" s="353"/>
      <c r="DQ10" s="353"/>
      <c r="DR10" s="353"/>
      <c r="DS10" s="354"/>
      <c r="DT10" s="355"/>
      <c r="DU10" s="355"/>
      <c r="DV10" s="355"/>
      <c r="DW10" s="355"/>
      <c r="DX10" s="355"/>
      <c r="DY10" s="355"/>
      <c r="DZ10" s="356"/>
      <c r="EA10" s="357"/>
      <c r="EB10" s="357"/>
      <c r="EC10" s="357"/>
      <c r="ED10" s="357"/>
      <c r="EE10" s="357"/>
      <c r="EF10" s="357"/>
      <c r="EG10" s="357"/>
      <c r="EH10" s="358"/>
      <c r="EI10" s="359"/>
      <c r="EJ10" s="359"/>
      <c r="EK10" s="359"/>
      <c r="EL10" s="359"/>
      <c r="EM10" s="359"/>
      <c r="EN10" s="359"/>
      <c r="EO10" s="359"/>
      <c r="EP10" s="359"/>
      <c r="EQ10" s="359"/>
      <c r="ER10" s="359"/>
      <c r="ES10" s="359"/>
      <c r="ET10" s="360"/>
      <c r="EU10" s="352"/>
      <c r="EV10" s="353"/>
      <c r="EW10" s="353"/>
      <c r="EX10" s="353"/>
      <c r="EY10" s="353"/>
      <c r="EZ10" s="354"/>
      <c r="FA10" s="355"/>
      <c r="FB10" s="355"/>
      <c r="FC10" s="355"/>
      <c r="FD10" s="355"/>
      <c r="FE10" s="355"/>
      <c r="FF10" s="355"/>
      <c r="FG10" s="356"/>
      <c r="FH10" s="357"/>
      <c r="FI10" s="357"/>
      <c r="FJ10" s="357"/>
      <c r="FK10" s="357"/>
      <c r="FL10" s="357"/>
      <c r="FM10" s="357"/>
      <c r="FN10" s="357"/>
      <c r="FO10" s="358"/>
      <c r="FP10" s="359"/>
      <c r="FQ10" s="359"/>
      <c r="FR10" s="359"/>
      <c r="FS10" s="359"/>
      <c r="FT10" s="359"/>
      <c r="FU10" s="359"/>
      <c r="FV10" s="359"/>
      <c r="FW10" s="359"/>
      <c r="FX10" s="359"/>
      <c r="FY10" s="359"/>
      <c r="FZ10" s="359"/>
      <c r="GA10" s="360"/>
      <c r="GB10" s="352"/>
      <c r="GC10" s="353"/>
      <c r="GD10" s="353"/>
      <c r="GE10" s="353"/>
      <c r="GF10" s="353"/>
      <c r="GG10" s="354"/>
      <c r="GH10" s="355"/>
      <c r="GI10" s="355"/>
      <c r="GJ10" s="355"/>
      <c r="GK10" s="355"/>
      <c r="GL10" s="355"/>
      <c r="GM10" s="355"/>
      <c r="GN10" s="356"/>
      <c r="GO10" s="357"/>
      <c r="GP10" s="357"/>
      <c r="GQ10" s="357"/>
      <c r="GR10" s="357"/>
      <c r="GS10" s="357"/>
      <c r="GT10" s="357"/>
      <c r="GU10" s="357"/>
      <c r="GV10" s="358"/>
      <c r="GW10" s="359"/>
      <c r="GX10" s="359"/>
      <c r="GY10" s="359"/>
      <c r="GZ10" s="359"/>
      <c r="HA10" s="359"/>
      <c r="HB10" s="359"/>
      <c r="HC10" s="359"/>
      <c r="HD10" s="359"/>
      <c r="HE10" s="359"/>
      <c r="HF10" s="359"/>
      <c r="HG10" s="359"/>
      <c r="HH10" s="360"/>
      <c r="HI10" s="361"/>
      <c r="HJ10" s="352"/>
      <c r="HK10" s="353"/>
      <c r="HL10" s="353"/>
      <c r="HM10" s="353"/>
      <c r="HN10" s="353"/>
      <c r="HO10" s="354"/>
      <c r="HP10" s="355"/>
      <c r="HQ10" s="355"/>
      <c r="HR10" s="355"/>
      <c r="HS10" s="355"/>
      <c r="HT10" s="355"/>
      <c r="HU10" s="355"/>
      <c r="HV10" s="356"/>
      <c r="HW10" s="357"/>
      <c r="HX10" s="357"/>
      <c r="HY10" s="357"/>
      <c r="HZ10" s="357"/>
      <c r="IA10" s="357"/>
      <c r="IB10" s="357"/>
      <c r="IC10" s="357"/>
      <c r="ID10" s="358"/>
      <c r="IE10" s="359"/>
      <c r="IF10" s="359"/>
      <c r="IG10" s="359"/>
      <c r="IH10" s="359"/>
      <c r="II10" s="359"/>
      <c r="IJ10" s="359"/>
      <c r="IK10" s="359"/>
      <c r="IL10" s="359"/>
      <c r="IM10" s="359"/>
      <c r="IN10" s="359"/>
      <c r="IO10" s="359"/>
      <c r="IP10" s="415"/>
      <c r="IQ10" s="415"/>
    </row>
    <row r="11" spans="1:251" ht="15" x14ac:dyDescent="0.25">
      <c r="C11" s="363" t="s">
        <v>26</v>
      </c>
      <c r="D11" s="317"/>
      <c r="E11" s="362">
        <f>COUNTIF(E9:E10, 2)</f>
        <v>0</v>
      </c>
      <c r="F11" s="318"/>
      <c r="G11" s="330"/>
      <c r="H11" s="318"/>
      <c r="I11" s="330"/>
      <c r="J11" s="330"/>
      <c r="K11" s="330"/>
      <c r="L11" s="330"/>
      <c r="M11" s="419"/>
      <c r="N11" s="331"/>
      <c r="O11" s="332"/>
      <c r="P11" s="332"/>
      <c r="Q11" s="333"/>
      <c r="R11" s="331"/>
      <c r="S11" s="332"/>
      <c r="T11" s="332"/>
      <c r="U11" s="332"/>
      <c r="V11" s="331"/>
      <c r="W11" s="332"/>
      <c r="X11" s="332"/>
      <c r="Y11" s="333"/>
      <c r="Z11" s="331"/>
      <c r="AA11" s="333"/>
      <c r="AB11" s="331"/>
      <c r="AC11" s="333"/>
      <c r="AD11" s="331"/>
      <c r="AE11" s="332"/>
      <c r="AF11" s="333"/>
      <c r="AG11" s="331"/>
      <c r="AH11" s="332"/>
      <c r="AI11" s="333"/>
      <c r="AJ11" s="331"/>
      <c r="AK11" s="332"/>
      <c r="AL11" s="333"/>
      <c r="AM11" s="331"/>
      <c r="AN11" s="332"/>
      <c r="AO11" s="333"/>
      <c r="AP11" s="331"/>
      <c r="AQ11" s="332"/>
      <c r="AR11" s="333"/>
      <c r="AS11" s="331"/>
      <c r="AT11" s="332"/>
      <c r="AU11" s="333"/>
      <c r="AV11" s="331"/>
      <c r="AW11" s="332"/>
      <c r="AX11" s="333"/>
      <c r="AY11" s="331"/>
      <c r="AZ11" s="332"/>
      <c r="BA11" s="333"/>
      <c r="BB11" s="331"/>
      <c r="BC11" s="332"/>
      <c r="BD11" s="333"/>
      <c r="BE11" s="331"/>
      <c r="BF11" s="332"/>
      <c r="BG11" s="333"/>
      <c r="BH11" s="331"/>
      <c r="BI11" s="332"/>
      <c r="BJ11" s="333"/>
      <c r="BK11" s="331"/>
      <c r="BL11" s="332"/>
      <c r="BM11" s="333"/>
      <c r="BN11" s="331"/>
      <c r="BO11" s="332"/>
      <c r="BP11" s="333"/>
      <c r="BQ11" s="331"/>
      <c r="BR11" s="332"/>
      <c r="BS11" s="333"/>
      <c r="BT11" s="331"/>
      <c r="BU11" s="332"/>
      <c r="BV11" s="332"/>
      <c r="BW11" s="331"/>
      <c r="BX11" s="332"/>
      <c r="BY11" s="333"/>
      <c r="BZ11" s="331"/>
      <c r="CA11" s="332"/>
      <c r="CB11" s="333"/>
      <c r="CC11" s="331" t="s">
        <v>900</v>
      </c>
      <c r="CD11" s="332"/>
      <c r="CE11" s="332"/>
      <c r="CF11" s="332"/>
      <c r="CG11" s="332"/>
      <c r="CH11" s="333"/>
      <c r="CI11" s="331"/>
      <c r="CJ11" s="332"/>
      <c r="CK11" s="333"/>
      <c r="CL11" s="331"/>
      <c r="CM11" s="332"/>
      <c r="CN11" s="333"/>
      <c r="CO11" s="331" t="s">
        <v>899</v>
      </c>
      <c r="CP11" s="332"/>
      <c r="CQ11" s="332"/>
      <c r="CR11" s="332"/>
      <c r="CS11" s="332"/>
      <c r="CT11" s="332"/>
      <c r="CU11" s="332"/>
      <c r="CV11" s="332"/>
      <c r="CW11" s="332"/>
      <c r="CX11" s="332"/>
      <c r="CY11" s="332"/>
      <c r="CZ11" s="332"/>
      <c r="DA11" s="332"/>
      <c r="DB11" s="332"/>
      <c r="DC11" s="332"/>
      <c r="DD11" s="332"/>
      <c r="DE11" s="332"/>
      <c r="DF11" s="333"/>
      <c r="DG11" s="330"/>
      <c r="DH11" s="330"/>
      <c r="DI11" s="330"/>
      <c r="DJ11" s="334"/>
      <c r="DK11" s="318"/>
      <c r="DL11" s="335"/>
      <c r="DM11" s="319"/>
      <c r="DN11" s="320"/>
      <c r="DO11" s="321"/>
      <c r="DP11" s="321"/>
      <c r="DQ11" s="321"/>
      <c r="DR11" s="321"/>
      <c r="DS11" s="322"/>
      <c r="DT11" s="323"/>
      <c r="DU11" s="323"/>
      <c r="DV11" s="323"/>
      <c r="DW11" s="323"/>
      <c r="DX11" s="323"/>
      <c r="DY11" s="323"/>
      <c r="DZ11" s="324"/>
      <c r="EA11" s="325"/>
      <c r="EB11" s="325"/>
      <c r="EC11" s="325"/>
      <c r="ED11" s="325"/>
      <c r="EE11" s="325"/>
      <c r="EF11" s="325"/>
      <c r="EG11" s="325"/>
      <c r="EH11" s="326"/>
      <c r="EI11" s="327"/>
      <c r="EJ11" s="327"/>
      <c r="EK11" s="327"/>
      <c r="EL11" s="327"/>
      <c r="EM11" s="327"/>
      <c r="EN11" s="327"/>
      <c r="EO11" s="327"/>
      <c r="EP11" s="327"/>
      <c r="EQ11" s="327"/>
      <c r="ER11" s="327"/>
      <c r="ES11" s="327"/>
      <c r="ET11" s="328"/>
      <c r="EU11" s="320"/>
      <c r="EV11" s="321"/>
      <c r="EW11" s="321"/>
      <c r="EX11" s="321"/>
      <c r="EY11" s="321"/>
      <c r="EZ11" s="322"/>
      <c r="FA11" s="323"/>
      <c r="FB11" s="323"/>
      <c r="FC11" s="323"/>
      <c r="FD11" s="323"/>
      <c r="FE11" s="323"/>
      <c r="FF11" s="323"/>
      <c r="FG11" s="324"/>
      <c r="FH11" s="325"/>
      <c r="FI11" s="325"/>
      <c r="FJ11" s="325"/>
      <c r="FK11" s="325"/>
      <c r="FL11" s="325"/>
      <c r="FM11" s="325"/>
      <c r="FN11" s="325"/>
      <c r="FO11" s="326"/>
      <c r="FP11" s="327"/>
      <c r="FQ11" s="327"/>
      <c r="FR11" s="327"/>
      <c r="FS11" s="327"/>
      <c r="FT11" s="327"/>
      <c r="FU11" s="327"/>
      <c r="FV11" s="327"/>
      <c r="FW11" s="327"/>
      <c r="FX11" s="327"/>
      <c r="FY11" s="327"/>
      <c r="FZ11" s="327"/>
      <c r="GA11" s="328"/>
      <c r="GB11" s="320"/>
      <c r="GC11" s="321"/>
      <c r="GD11" s="321"/>
      <c r="GE11" s="321"/>
      <c r="GF11" s="321"/>
      <c r="GG11" s="322"/>
      <c r="GH11" s="323"/>
      <c r="GI11" s="323"/>
      <c r="GJ11" s="323"/>
      <c r="GK11" s="323"/>
      <c r="GL11" s="323"/>
      <c r="GM11" s="323"/>
      <c r="GN11" s="324"/>
      <c r="GO11" s="325"/>
      <c r="GP11" s="325"/>
      <c r="GQ11" s="325"/>
      <c r="GR11" s="325"/>
      <c r="GS11" s="325"/>
      <c r="GT11" s="325"/>
      <c r="GU11" s="325"/>
      <c r="GV11" s="326"/>
      <c r="GW11" s="327"/>
      <c r="GX11" s="327"/>
      <c r="GY11" s="327"/>
      <c r="GZ11" s="327"/>
      <c r="HA11" s="327"/>
      <c r="HB11" s="327"/>
      <c r="HC11" s="327"/>
      <c r="HD11" s="327"/>
      <c r="HE11" s="327"/>
      <c r="HF11" s="327"/>
      <c r="HG11" s="327"/>
      <c r="HH11" s="328"/>
      <c r="HI11" s="329"/>
      <c r="HJ11" s="320"/>
      <c r="HK11" s="321"/>
      <c r="HL11" s="321"/>
      <c r="HM11" s="321"/>
      <c r="HN11" s="321"/>
      <c r="HO11" s="322"/>
      <c r="HP11" s="323"/>
      <c r="HQ11" s="323"/>
      <c r="HR11" s="323"/>
      <c r="HS11" s="323"/>
      <c r="HT11" s="323"/>
      <c r="HU11" s="323"/>
      <c r="HV11" s="324"/>
      <c r="HW11" s="325"/>
      <c r="HX11" s="325"/>
      <c r="HY11" s="325"/>
      <c r="HZ11" s="325"/>
      <c r="IA11" s="325"/>
      <c r="IB11" s="325"/>
      <c r="IC11" s="325"/>
      <c r="ID11" s="326"/>
      <c r="IE11" s="327"/>
      <c r="IF11" s="327"/>
      <c r="IG11" s="327"/>
      <c r="IH11" s="327"/>
      <c r="II11" s="327"/>
      <c r="IJ11" s="327"/>
      <c r="IK11" s="327"/>
      <c r="IL11" s="327"/>
      <c r="IM11" s="327"/>
      <c r="IN11" s="327"/>
      <c r="IO11" s="327"/>
      <c r="IP11" s="417"/>
      <c r="IQ11" s="417"/>
    </row>
    <row r="12" spans="1:251" ht="15" customHeight="1" x14ac:dyDescent="0.25">
      <c r="B12" s="337"/>
      <c r="C12" s="393"/>
      <c r="D12" s="339"/>
      <c r="E12" s="337"/>
      <c r="F12" s="337"/>
      <c r="G12" s="337"/>
      <c r="H12" s="337"/>
      <c r="I12" s="340"/>
      <c r="J12" s="341"/>
      <c r="K12" s="341"/>
      <c r="L12" s="342"/>
      <c r="M12" s="343"/>
      <c r="N12" s="344"/>
      <c r="O12" s="345"/>
      <c r="P12" s="345"/>
      <c r="Q12" s="346"/>
      <c r="R12" s="344"/>
      <c r="S12" s="345"/>
      <c r="T12" s="345"/>
      <c r="U12" s="395"/>
      <c r="V12" s="344"/>
      <c r="W12" s="345"/>
      <c r="X12" s="345"/>
      <c r="Y12" s="346"/>
      <c r="Z12" s="344"/>
      <c r="AA12" s="346"/>
      <c r="AB12" s="344"/>
      <c r="AC12" s="346"/>
      <c r="AD12" s="344"/>
      <c r="AE12" s="345"/>
      <c r="AF12" s="346"/>
      <c r="AG12" s="344"/>
      <c r="AH12" s="345"/>
      <c r="AI12" s="346"/>
      <c r="AJ12" s="344"/>
      <c r="AK12" s="345"/>
      <c r="AL12" s="346"/>
      <c r="AM12" s="344"/>
      <c r="AN12" s="345"/>
      <c r="AO12" s="346"/>
      <c r="AP12" s="344"/>
      <c r="AQ12" s="345"/>
      <c r="AR12" s="346"/>
      <c r="AS12" s="344"/>
      <c r="AT12" s="345"/>
      <c r="AU12" s="346"/>
      <c r="AV12" s="344"/>
      <c r="AW12" s="345"/>
      <c r="AX12" s="346"/>
      <c r="AY12" s="344"/>
      <c r="AZ12" s="345"/>
      <c r="BA12" s="346"/>
      <c r="BB12" s="344"/>
      <c r="BC12" s="345"/>
      <c r="BD12" s="346"/>
      <c r="BE12" s="344"/>
      <c r="BF12" s="345"/>
      <c r="BG12" s="346"/>
      <c r="BH12" s="344"/>
      <c r="BI12" s="345"/>
      <c r="BJ12" s="346"/>
      <c r="BK12" s="344"/>
      <c r="BL12" s="345"/>
      <c r="BM12" s="346"/>
      <c r="BN12" s="344"/>
      <c r="BO12" s="345"/>
      <c r="BP12" s="346"/>
      <c r="BQ12" s="344"/>
      <c r="BR12" s="345"/>
      <c r="BS12" s="346"/>
      <c r="BT12" s="344"/>
      <c r="BU12" s="347"/>
      <c r="BV12" s="346"/>
      <c r="BW12" s="344"/>
      <c r="BX12" s="345"/>
      <c r="BY12" s="346"/>
      <c r="BZ12" s="344"/>
      <c r="CA12" s="345"/>
      <c r="CB12" s="346"/>
      <c r="CC12" s="344"/>
      <c r="CD12" s="345"/>
      <c r="CE12" s="345"/>
      <c r="CF12" s="345"/>
      <c r="CG12" s="345"/>
      <c r="CH12" s="346"/>
      <c r="CI12" s="344"/>
      <c r="CJ12" s="345"/>
      <c r="CK12" s="346"/>
      <c r="CL12" s="344"/>
      <c r="CM12" s="345"/>
      <c r="CN12" s="346"/>
      <c r="CO12" s="344"/>
      <c r="CP12" s="345"/>
      <c r="CQ12" s="346"/>
      <c r="CR12" s="344"/>
      <c r="CS12" s="345"/>
      <c r="CT12" s="346"/>
      <c r="CU12" s="344"/>
      <c r="CV12" s="345"/>
      <c r="CW12" s="346"/>
      <c r="CX12" s="344"/>
      <c r="CY12" s="345"/>
      <c r="CZ12" s="346"/>
      <c r="DA12" s="344"/>
      <c r="DB12" s="345"/>
      <c r="DC12" s="346"/>
      <c r="DD12" s="344"/>
      <c r="DE12" s="345"/>
      <c r="DF12" s="346"/>
      <c r="DG12" s="338"/>
      <c r="DH12" s="348"/>
      <c r="DI12" s="348"/>
      <c r="DJ12" s="349"/>
      <c r="DK12" s="343"/>
      <c r="DL12" s="350"/>
      <c r="DM12" s="351"/>
      <c r="DN12" s="352"/>
      <c r="DO12" s="353"/>
      <c r="DP12" s="353"/>
      <c r="DQ12" s="353"/>
      <c r="DR12" s="353"/>
      <c r="DS12" s="354"/>
      <c r="DT12" s="355"/>
      <c r="DU12" s="355"/>
      <c r="DV12" s="355"/>
      <c r="DW12" s="355"/>
      <c r="DX12" s="355"/>
      <c r="DY12" s="355"/>
      <c r="DZ12" s="356"/>
      <c r="EA12" s="357"/>
      <c r="EB12" s="357"/>
      <c r="EC12" s="357"/>
      <c r="ED12" s="357"/>
      <c r="EE12" s="357"/>
      <c r="EF12" s="357"/>
      <c r="EG12" s="357"/>
      <c r="EH12" s="358"/>
      <c r="EI12" s="359"/>
      <c r="EJ12" s="359"/>
      <c r="EK12" s="359"/>
      <c r="EL12" s="359"/>
      <c r="EM12" s="359"/>
      <c r="EN12" s="359"/>
      <c r="EO12" s="359"/>
      <c r="EP12" s="359"/>
      <c r="EQ12" s="359"/>
      <c r="ER12" s="359"/>
      <c r="ES12" s="359"/>
      <c r="ET12" s="360"/>
      <c r="EU12" s="352"/>
      <c r="EV12" s="353"/>
      <c r="EW12" s="353"/>
      <c r="EX12" s="353"/>
      <c r="EY12" s="353"/>
      <c r="EZ12" s="354"/>
      <c r="FA12" s="355"/>
      <c r="FB12" s="355"/>
      <c r="FC12" s="355"/>
      <c r="FD12" s="355"/>
      <c r="FE12" s="355"/>
      <c r="FF12" s="355"/>
      <c r="FG12" s="356"/>
      <c r="FH12" s="357"/>
      <c r="FI12" s="357"/>
      <c r="FJ12" s="357"/>
      <c r="FK12" s="357"/>
      <c r="FL12" s="357"/>
      <c r="FM12" s="357"/>
      <c r="FN12" s="357"/>
      <c r="FO12" s="358"/>
      <c r="FP12" s="359"/>
      <c r="FQ12" s="359"/>
      <c r="FR12" s="359"/>
      <c r="FS12" s="359"/>
      <c r="FT12" s="359"/>
      <c r="FU12" s="359"/>
      <c r="FV12" s="359"/>
      <c r="FW12" s="359"/>
      <c r="FX12" s="359"/>
      <c r="FY12" s="359"/>
      <c r="FZ12" s="359"/>
      <c r="GA12" s="360"/>
      <c r="GB12" s="352"/>
      <c r="GC12" s="353"/>
      <c r="GD12" s="353"/>
      <c r="GE12" s="353"/>
      <c r="GF12" s="353"/>
      <c r="GG12" s="354"/>
      <c r="GH12" s="355"/>
      <c r="GI12" s="355"/>
      <c r="GJ12" s="355"/>
      <c r="GK12" s="355"/>
      <c r="GL12" s="355"/>
      <c r="GM12" s="355"/>
      <c r="GN12" s="356"/>
      <c r="GO12" s="357"/>
      <c r="GP12" s="357"/>
      <c r="GQ12" s="357"/>
      <c r="GR12" s="357"/>
      <c r="GS12" s="357"/>
      <c r="GT12" s="357"/>
      <c r="GU12" s="357"/>
      <c r="GV12" s="358"/>
      <c r="GW12" s="359"/>
      <c r="GX12" s="359"/>
      <c r="GY12" s="359"/>
      <c r="GZ12" s="359"/>
      <c r="HA12" s="359"/>
      <c r="HB12" s="359"/>
      <c r="HC12" s="359"/>
      <c r="HD12" s="359"/>
      <c r="HE12" s="359"/>
      <c r="HF12" s="359"/>
      <c r="HG12" s="359"/>
      <c r="HH12" s="360"/>
      <c r="HI12" s="361"/>
      <c r="HJ12" s="352"/>
      <c r="HK12" s="353"/>
      <c r="HL12" s="353"/>
      <c r="HM12" s="353"/>
      <c r="HN12" s="353"/>
      <c r="HO12" s="354"/>
      <c r="HP12" s="355"/>
      <c r="HQ12" s="355"/>
      <c r="HR12" s="355"/>
      <c r="HS12" s="355"/>
      <c r="HT12" s="355"/>
      <c r="HU12" s="355"/>
      <c r="HV12" s="356"/>
      <c r="HW12" s="357"/>
      <c r="HX12" s="357"/>
      <c r="HY12" s="357"/>
      <c r="HZ12" s="357"/>
      <c r="IA12" s="357"/>
      <c r="IB12" s="357"/>
      <c r="IC12" s="357"/>
      <c r="ID12" s="358"/>
      <c r="IE12" s="359"/>
      <c r="IF12" s="359"/>
      <c r="IG12" s="359"/>
      <c r="IH12" s="359"/>
      <c r="II12" s="359"/>
      <c r="IJ12" s="359"/>
      <c r="IK12" s="359"/>
      <c r="IL12" s="359"/>
      <c r="IM12" s="359"/>
      <c r="IN12" s="359"/>
      <c r="IO12" s="359"/>
      <c r="IP12" s="415"/>
      <c r="IQ12" s="415"/>
    </row>
    <row r="13" spans="1:251" ht="15" customHeight="1" x14ac:dyDescent="0.25">
      <c r="B13" s="223"/>
      <c r="C13" s="222"/>
      <c r="D13" s="404"/>
      <c r="E13" s="405"/>
      <c r="F13" s="221"/>
      <c r="G13" s="406"/>
      <c r="H13" s="406"/>
      <c r="I13" s="407"/>
      <c r="J13" s="408"/>
      <c r="K13" s="408"/>
      <c r="L13" s="409"/>
      <c r="M13" s="420"/>
      <c r="N13" s="411"/>
      <c r="O13" s="413"/>
      <c r="P13" s="413"/>
      <c r="Q13" s="410"/>
      <c r="R13" s="411"/>
      <c r="S13" s="413"/>
      <c r="T13" s="413"/>
      <c r="U13" s="412"/>
      <c r="V13" s="411"/>
      <c r="W13" s="413"/>
      <c r="X13" s="413"/>
      <c r="Y13" s="410"/>
      <c r="Z13" s="411"/>
      <c r="AA13" s="410"/>
      <c r="AB13" s="411"/>
      <c r="AC13" s="410"/>
      <c r="AD13" s="411"/>
      <c r="AE13" s="413"/>
      <c r="AF13" s="410"/>
      <c r="AG13" s="411"/>
      <c r="AH13" s="413"/>
      <c r="AI13" s="410"/>
      <c r="AJ13" s="411"/>
      <c r="AK13" s="413"/>
      <c r="AL13" s="410"/>
      <c r="AM13" s="411"/>
      <c r="AN13" s="413"/>
      <c r="AO13" s="410"/>
      <c r="AP13" s="411"/>
      <c r="AQ13" s="413"/>
      <c r="AR13" s="410"/>
      <c r="AS13" s="411"/>
      <c r="AT13" s="413"/>
      <c r="AU13" s="410"/>
      <c r="AV13" s="411"/>
      <c r="AW13" s="413"/>
      <c r="AX13" s="410"/>
      <c r="AY13" s="411"/>
      <c r="AZ13" s="413"/>
      <c r="BA13" s="410"/>
      <c r="BB13" s="411"/>
      <c r="BC13" s="413"/>
      <c r="BD13" s="410"/>
      <c r="BE13" s="411"/>
      <c r="BF13" s="413"/>
      <c r="BG13" s="410"/>
      <c r="BH13" s="411"/>
      <c r="BI13" s="413"/>
      <c r="BJ13" s="410"/>
      <c r="BK13" s="411"/>
      <c r="BL13" s="413"/>
      <c r="BM13" s="410"/>
      <c r="BN13" s="411"/>
      <c r="BO13" s="413"/>
      <c r="BP13" s="410"/>
      <c r="BQ13" s="411"/>
      <c r="BR13" s="413"/>
      <c r="BS13" s="410"/>
      <c r="BT13" s="411"/>
      <c r="BU13" s="414"/>
      <c r="BV13" s="410"/>
      <c r="BW13" s="411"/>
      <c r="BX13" s="413"/>
      <c r="BY13" s="410"/>
      <c r="BZ13" s="411"/>
      <c r="CA13" s="413"/>
      <c r="CB13" s="410"/>
      <c r="CC13" s="411"/>
      <c r="CD13" s="413"/>
      <c r="CE13" s="413"/>
      <c r="CF13" s="413"/>
      <c r="CG13" s="413"/>
      <c r="CH13" s="410"/>
      <c r="CI13" s="411"/>
      <c r="CJ13" s="413"/>
      <c r="CK13" s="410"/>
      <c r="CL13" s="411"/>
      <c r="CM13" s="413"/>
      <c r="CN13" s="410"/>
      <c r="CO13" s="411"/>
      <c r="CP13" s="413"/>
      <c r="CQ13" s="410"/>
      <c r="CR13" s="411"/>
      <c r="CS13" s="413"/>
      <c r="CT13" s="410"/>
      <c r="CU13" s="411"/>
      <c r="CV13" s="413"/>
      <c r="CW13" s="410"/>
      <c r="CX13" s="411"/>
      <c r="CY13" s="413"/>
      <c r="CZ13" s="410"/>
      <c r="DA13" s="411"/>
      <c r="DB13" s="413"/>
      <c r="DC13" s="410"/>
      <c r="DD13" s="411"/>
      <c r="DE13" s="413"/>
      <c r="DF13" s="410"/>
      <c r="DG13" s="222"/>
      <c r="DH13" s="396"/>
      <c r="DI13" s="396"/>
      <c r="DJ13" s="285"/>
      <c r="DK13" s="223"/>
      <c r="DL13" s="421"/>
      <c r="DM13" s="422"/>
      <c r="DN13" s="430"/>
      <c r="DO13" s="225"/>
      <c r="DP13" s="225"/>
      <c r="DQ13" s="225"/>
      <c r="DR13" s="225"/>
      <c r="DS13" s="226"/>
      <c r="DT13" s="227"/>
      <c r="DU13" s="227"/>
      <c r="DV13" s="227"/>
      <c r="DW13" s="227"/>
      <c r="DX13" s="227"/>
      <c r="DY13" s="227"/>
      <c r="DZ13" s="228"/>
      <c r="EA13" s="229"/>
      <c r="EB13" s="229"/>
      <c r="EC13" s="229"/>
      <c r="ED13" s="229"/>
      <c r="EE13" s="229"/>
      <c r="EF13" s="229"/>
      <c r="EG13" s="229"/>
      <c r="EH13" s="230"/>
      <c r="EI13" s="231"/>
      <c r="EJ13" s="231"/>
      <c r="EK13" s="231"/>
      <c r="EL13" s="231"/>
      <c r="EM13" s="231"/>
      <c r="EN13" s="231"/>
      <c r="EO13" s="231"/>
      <c r="EP13" s="231"/>
      <c r="EQ13" s="231"/>
      <c r="ER13" s="231"/>
      <c r="ES13" s="231"/>
      <c r="ET13" s="232"/>
      <c r="EU13" s="224"/>
      <c r="EV13" s="225"/>
      <c r="EW13" s="225"/>
      <c r="EX13" s="225"/>
      <c r="EY13" s="225"/>
      <c r="EZ13" s="226"/>
      <c r="FA13" s="227"/>
      <c r="FB13" s="227"/>
      <c r="FC13" s="227"/>
      <c r="FD13" s="227"/>
      <c r="FE13" s="227"/>
      <c r="FF13" s="227"/>
      <c r="FG13" s="228"/>
      <c r="FH13" s="229"/>
      <c r="FI13" s="229"/>
      <c r="FJ13" s="229"/>
      <c r="FK13" s="229"/>
      <c r="FL13" s="229"/>
      <c r="FM13" s="229"/>
      <c r="FN13" s="229"/>
      <c r="FO13" s="230"/>
      <c r="FP13" s="231"/>
      <c r="FQ13" s="231"/>
      <c r="FR13" s="231"/>
      <c r="FS13" s="231"/>
      <c r="FT13" s="231"/>
      <c r="FU13" s="231"/>
      <c r="FV13" s="231"/>
      <c r="FW13" s="231"/>
      <c r="FX13" s="231"/>
      <c r="FY13" s="231"/>
      <c r="FZ13" s="231"/>
      <c r="GA13" s="232"/>
      <c r="GB13" s="224"/>
      <c r="GC13" s="225"/>
      <c r="GD13" s="225"/>
      <c r="GE13" s="225"/>
      <c r="GF13" s="225"/>
      <c r="GG13" s="226"/>
      <c r="GH13" s="227"/>
      <c r="GI13" s="227"/>
      <c r="GJ13" s="227"/>
      <c r="GK13" s="227"/>
      <c r="GL13" s="227"/>
      <c r="GM13" s="227"/>
      <c r="GN13" s="228"/>
      <c r="GO13" s="229"/>
      <c r="GP13" s="229"/>
      <c r="GQ13" s="229"/>
      <c r="GR13" s="229"/>
      <c r="GS13" s="229"/>
      <c r="GT13" s="229"/>
      <c r="GU13" s="229"/>
      <c r="GV13" s="230"/>
      <c r="GW13" s="231"/>
      <c r="GX13" s="231"/>
      <c r="GY13" s="231"/>
      <c r="GZ13" s="231"/>
      <c r="HA13" s="231"/>
      <c r="HB13" s="231"/>
      <c r="HC13" s="231"/>
      <c r="HD13" s="231"/>
      <c r="HE13" s="231"/>
      <c r="HF13" s="231"/>
      <c r="HG13" s="231"/>
      <c r="HH13" s="232"/>
      <c r="HI13" s="232"/>
      <c r="HJ13" s="224"/>
      <c r="HK13" s="225"/>
      <c r="HL13" s="225"/>
      <c r="HM13" s="225"/>
      <c r="HN13" s="225"/>
      <c r="HO13" s="226"/>
      <c r="HP13" s="227"/>
      <c r="HQ13" s="227"/>
      <c r="HR13" s="227"/>
      <c r="HS13" s="227"/>
      <c r="HT13" s="227"/>
      <c r="HU13" s="227"/>
      <c r="HV13" s="228"/>
      <c r="HW13" s="229"/>
      <c r="HX13" s="229"/>
      <c r="HY13" s="229"/>
      <c r="HZ13" s="229"/>
      <c r="IA13" s="229"/>
      <c r="IB13" s="229"/>
      <c r="IC13" s="229"/>
      <c r="ID13" s="230"/>
      <c r="IE13" s="231"/>
      <c r="IF13" s="231"/>
      <c r="IG13" s="231"/>
      <c r="IH13" s="231"/>
      <c r="II13" s="231"/>
      <c r="IJ13" s="231"/>
      <c r="IK13" s="231"/>
      <c r="IL13" s="231"/>
      <c r="IM13" s="231"/>
      <c r="IN13" s="231"/>
      <c r="IO13" s="231"/>
      <c r="IP13" s="418"/>
      <c r="IQ13" s="418"/>
    </row>
    <row r="14" spans="1:251" ht="15" customHeight="1" x14ac:dyDescent="0.25">
      <c r="B14" s="337"/>
      <c r="C14" s="393"/>
      <c r="D14" s="339"/>
      <c r="E14" s="337"/>
      <c r="F14" s="337"/>
      <c r="G14" s="337"/>
      <c r="H14" s="337"/>
      <c r="I14" s="340"/>
      <c r="J14" s="341"/>
      <c r="K14" s="341"/>
      <c r="L14" s="342"/>
      <c r="M14" s="343"/>
      <c r="N14" s="344"/>
      <c r="O14" s="345"/>
      <c r="P14" s="345"/>
      <c r="Q14" s="346"/>
      <c r="R14" s="344"/>
      <c r="S14" s="345"/>
      <c r="T14" s="345"/>
      <c r="U14" s="395"/>
      <c r="V14" s="344"/>
      <c r="W14" s="345"/>
      <c r="X14" s="345"/>
      <c r="Y14" s="346"/>
      <c r="Z14" s="344"/>
      <c r="AA14" s="346"/>
      <c r="AB14" s="344"/>
      <c r="AC14" s="346"/>
      <c r="AD14" s="344"/>
      <c r="AE14" s="345"/>
      <c r="AF14" s="346"/>
      <c r="AG14" s="344"/>
      <c r="AH14" s="345"/>
      <c r="AI14" s="346"/>
      <c r="AJ14" s="344"/>
      <c r="AK14" s="345"/>
      <c r="AL14" s="346"/>
      <c r="AM14" s="344"/>
      <c r="AN14" s="345"/>
      <c r="AO14" s="346"/>
      <c r="AP14" s="344"/>
      <c r="AQ14" s="345"/>
      <c r="AR14" s="346"/>
      <c r="AS14" s="344"/>
      <c r="AT14" s="345"/>
      <c r="AU14" s="346"/>
      <c r="AV14" s="344"/>
      <c r="AW14" s="345"/>
      <c r="AX14" s="346"/>
      <c r="AY14" s="344"/>
      <c r="AZ14" s="345"/>
      <c r="BA14" s="346"/>
      <c r="BB14" s="344"/>
      <c r="BC14" s="345"/>
      <c r="BD14" s="346"/>
      <c r="BE14" s="344"/>
      <c r="BF14" s="345"/>
      <c r="BG14" s="346"/>
      <c r="BH14" s="344"/>
      <c r="BI14" s="345"/>
      <c r="BJ14" s="346"/>
      <c r="BK14" s="344"/>
      <c r="BL14" s="345"/>
      <c r="BM14" s="346"/>
      <c r="BN14" s="344"/>
      <c r="BO14" s="345"/>
      <c r="BP14" s="346"/>
      <c r="BQ14" s="344"/>
      <c r="BR14" s="345"/>
      <c r="BS14" s="346"/>
      <c r="BT14" s="344"/>
      <c r="BU14" s="347"/>
      <c r="BV14" s="346"/>
      <c r="BW14" s="344"/>
      <c r="BX14" s="345"/>
      <c r="BY14" s="346"/>
      <c r="BZ14" s="344"/>
      <c r="CA14" s="345"/>
      <c r="CB14" s="346"/>
      <c r="CC14" s="344"/>
      <c r="CD14" s="345"/>
      <c r="CE14" s="345"/>
      <c r="CF14" s="345"/>
      <c r="CG14" s="345"/>
      <c r="CH14" s="346"/>
      <c r="CI14" s="344"/>
      <c r="CJ14" s="345"/>
      <c r="CK14" s="346"/>
      <c r="CL14" s="344"/>
      <c r="CM14" s="345"/>
      <c r="CN14" s="346"/>
      <c r="CO14" s="344"/>
      <c r="CP14" s="345"/>
      <c r="CQ14" s="346"/>
      <c r="CR14" s="344"/>
      <c r="CS14" s="345"/>
      <c r="CT14" s="346"/>
      <c r="CU14" s="344"/>
      <c r="CV14" s="345"/>
      <c r="CW14" s="346"/>
      <c r="CX14" s="344"/>
      <c r="CY14" s="345"/>
      <c r="CZ14" s="346"/>
      <c r="DA14" s="344"/>
      <c r="DB14" s="345"/>
      <c r="DC14" s="346"/>
      <c r="DD14" s="344"/>
      <c r="DE14" s="345"/>
      <c r="DF14" s="346"/>
      <c r="DG14" s="338"/>
      <c r="DH14" s="348"/>
      <c r="DI14" s="348"/>
      <c r="DJ14" s="349"/>
      <c r="DK14" s="343"/>
      <c r="DL14" s="350"/>
      <c r="DM14" s="351"/>
      <c r="DN14" s="352"/>
      <c r="DO14" s="353"/>
      <c r="DP14" s="353"/>
      <c r="DQ14" s="353"/>
      <c r="DR14" s="353"/>
      <c r="DS14" s="354"/>
      <c r="DT14" s="355"/>
      <c r="DU14" s="355"/>
      <c r="DV14" s="355"/>
      <c r="DW14" s="355"/>
      <c r="DX14" s="355"/>
      <c r="DY14" s="355"/>
      <c r="DZ14" s="356"/>
      <c r="EA14" s="357"/>
      <c r="EB14" s="357"/>
      <c r="EC14" s="357"/>
      <c r="ED14" s="357"/>
      <c r="EE14" s="357"/>
      <c r="EF14" s="357"/>
      <c r="EG14" s="357"/>
      <c r="EH14" s="358"/>
      <c r="EI14" s="359"/>
      <c r="EJ14" s="359"/>
      <c r="EK14" s="359"/>
      <c r="EL14" s="359"/>
      <c r="EM14" s="359"/>
      <c r="EN14" s="359"/>
      <c r="EO14" s="359"/>
      <c r="EP14" s="359"/>
      <c r="EQ14" s="359"/>
      <c r="ER14" s="359"/>
      <c r="ES14" s="359"/>
      <c r="ET14" s="360"/>
      <c r="EU14" s="352"/>
      <c r="EV14" s="353"/>
      <c r="EW14" s="353"/>
      <c r="EX14" s="353"/>
      <c r="EY14" s="353"/>
      <c r="EZ14" s="354"/>
      <c r="FA14" s="355"/>
      <c r="FB14" s="355"/>
      <c r="FC14" s="355"/>
      <c r="FD14" s="355"/>
      <c r="FE14" s="355"/>
      <c r="FF14" s="355"/>
      <c r="FG14" s="356"/>
      <c r="FH14" s="357"/>
      <c r="FI14" s="357"/>
      <c r="FJ14" s="357"/>
      <c r="FK14" s="357"/>
      <c r="FL14" s="357"/>
      <c r="FM14" s="357"/>
      <c r="FN14" s="357"/>
      <c r="FO14" s="358"/>
      <c r="FP14" s="359"/>
      <c r="FQ14" s="359"/>
      <c r="FR14" s="359"/>
      <c r="FS14" s="359"/>
      <c r="FT14" s="359"/>
      <c r="FU14" s="359"/>
      <c r="FV14" s="359"/>
      <c r="FW14" s="359"/>
      <c r="FX14" s="359"/>
      <c r="FY14" s="359"/>
      <c r="FZ14" s="359"/>
      <c r="GA14" s="360"/>
      <c r="GB14" s="352"/>
      <c r="GC14" s="353"/>
      <c r="GD14" s="353"/>
      <c r="GE14" s="353"/>
      <c r="GF14" s="353"/>
      <c r="GG14" s="354"/>
      <c r="GH14" s="355"/>
      <c r="GI14" s="355"/>
      <c r="GJ14" s="355"/>
      <c r="GK14" s="355"/>
      <c r="GL14" s="355"/>
      <c r="GM14" s="355"/>
      <c r="GN14" s="356"/>
      <c r="GO14" s="357"/>
      <c r="GP14" s="357"/>
      <c r="GQ14" s="357"/>
      <c r="GR14" s="357"/>
      <c r="GS14" s="357"/>
      <c r="GT14" s="357"/>
      <c r="GU14" s="357"/>
      <c r="GV14" s="358"/>
      <c r="GW14" s="359"/>
      <c r="GX14" s="359"/>
      <c r="GY14" s="359"/>
      <c r="GZ14" s="359"/>
      <c r="HA14" s="359"/>
      <c r="HB14" s="359"/>
      <c r="HC14" s="359"/>
      <c r="HD14" s="359"/>
      <c r="HE14" s="359"/>
      <c r="HF14" s="359"/>
      <c r="HG14" s="359"/>
      <c r="HH14" s="360"/>
      <c r="HI14" s="361"/>
      <c r="HJ14" s="352"/>
      <c r="HK14" s="353"/>
      <c r="HL14" s="353"/>
      <c r="HM14" s="353"/>
      <c r="HN14" s="353"/>
      <c r="HO14" s="354"/>
      <c r="HP14" s="355"/>
      <c r="HQ14" s="355"/>
      <c r="HR14" s="355"/>
      <c r="HS14" s="355"/>
      <c r="HT14" s="355"/>
      <c r="HU14" s="355"/>
      <c r="HV14" s="356"/>
      <c r="HW14" s="357"/>
      <c r="HX14" s="357"/>
      <c r="HY14" s="357"/>
      <c r="HZ14" s="357"/>
      <c r="IA14" s="357"/>
      <c r="IB14" s="357"/>
      <c r="IC14" s="357"/>
      <c r="ID14" s="358"/>
      <c r="IE14" s="359"/>
      <c r="IF14" s="359"/>
      <c r="IG14" s="359"/>
      <c r="IH14" s="359"/>
      <c r="II14" s="359"/>
      <c r="IJ14" s="359"/>
      <c r="IK14" s="359"/>
      <c r="IL14" s="359"/>
      <c r="IM14" s="359"/>
      <c r="IN14" s="359"/>
      <c r="IO14" s="359"/>
      <c r="IP14" s="415"/>
      <c r="IQ14" s="415"/>
    </row>
    <row r="15" spans="1:251" ht="15" x14ac:dyDescent="0.25">
      <c r="C15" s="363" t="s">
        <v>27</v>
      </c>
      <c r="D15" s="317"/>
      <c r="E15" s="362">
        <f>COUNTIF(E12:E14, 3)+COUNTIF(E12:E14, "3+")</f>
        <v>0</v>
      </c>
      <c r="F15" s="318"/>
      <c r="G15" s="330"/>
      <c r="H15" s="318"/>
      <c r="I15" s="330"/>
      <c r="J15" s="330"/>
      <c r="K15" s="330"/>
      <c r="L15" s="330"/>
      <c r="M15" s="419"/>
      <c r="N15" s="331"/>
      <c r="O15" s="332"/>
      <c r="P15" s="332"/>
      <c r="Q15" s="333"/>
      <c r="R15" s="331"/>
      <c r="S15" s="332"/>
      <c r="T15" s="332"/>
      <c r="U15" s="332"/>
      <c r="V15" s="331"/>
      <c r="W15" s="332"/>
      <c r="X15" s="332"/>
      <c r="Y15" s="333"/>
      <c r="Z15" s="331"/>
      <c r="AA15" s="333"/>
      <c r="AB15" s="331"/>
      <c r="AC15" s="333"/>
      <c r="AD15" s="331"/>
      <c r="AE15" s="332"/>
      <c r="AF15" s="333"/>
      <c r="AG15" s="331"/>
      <c r="AH15" s="332"/>
      <c r="AI15" s="333"/>
      <c r="AJ15" s="331"/>
      <c r="AK15" s="332"/>
      <c r="AL15" s="333"/>
      <c r="AM15" s="331"/>
      <c r="AN15" s="332"/>
      <c r="AO15" s="333"/>
      <c r="AP15" s="331"/>
      <c r="AQ15" s="332"/>
      <c r="AR15" s="333"/>
      <c r="AS15" s="331"/>
      <c r="AT15" s="332"/>
      <c r="AU15" s="333"/>
      <c r="AV15" s="331"/>
      <c r="AW15" s="332"/>
      <c r="AX15" s="333"/>
      <c r="AY15" s="331"/>
      <c r="AZ15" s="332"/>
      <c r="BA15" s="333"/>
      <c r="BB15" s="331"/>
      <c r="BC15" s="332"/>
      <c r="BD15" s="333"/>
      <c r="BE15" s="331"/>
      <c r="BF15" s="332"/>
      <c r="BG15" s="333"/>
      <c r="BH15" s="331"/>
      <c r="BI15" s="332"/>
      <c r="BJ15" s="333"/>
      <c r="BK15" s="331"/>
      <c r="BL15" s="332"/>
      <c r="BM15" s="333"/>
      <c r="BN15" s="331"/>
      <c r="BO15" s="332"/>
      <c r="BP15" s="333"/>
      <c r="BQ15" s="331"/>
      <c r="BR15" s="332"/>
      <c r="BS15" s="333"/>
      <c r="BT15" s="331"/>
      <c r="BU15" s="332"/>
      <c r="BV15" s="332"/>
      <c r="BW15" s="331"/>
      <c r="BX15" s="332"/>
      <c r="BY15" s="333"/>
      <c r="BZ15" s="331"/>
      <c r="CA15" s="332"/>
      <c r="CB15" s="333"/>
      <c r="CC15" s="331" t="s">
        <v>900</v>
      </c>
      <c r="CD15" s="332"/>
      <c r="CE15" s="332"/>
      <c r="CF15" s="332"/>
      <c r="CG15" s="332"/>
      <c r="CH15" s="333"/>
      <c r="CI15" s="331"/>
      <c r="CJ15" s="332"/>
      <c r="CK15" s="333"/>
      <c r="CL15" s="331"/>
      <c r="CM15" s="332"/>
      <c r="CN15" s="333"/>
      <c r="CO15" s="331" t="s">
        <v>899</v>
      </c>
      <c r="CP15" s="332"/>
      <c r="CQ15" s="332"/>
      <c r="CR15" s="332"/>
      <c r="CS15" s="332"/>
      <c r="CT15" s="332"/>
      <c r="CU15" s="332"/>
      <c r="CV15" s="332"/>
      <c r="CW15" s="332"/>
      <c r="CX15" s="332"/>
      <c r="CY15" s="332"/>
      <c r="CZ15" s="332"/>
      <c r="DA15" s="332"/>
      <c r="DB15" s="332"/>
      <c r="DC15" s="332"/>
      <c r="DD15" s="332"/>
      <c r="DE15" s="332"/>
      <c r="DF15" s="333"/>
      <c r="DG15" s="330"/>
      <c r="DH15" s="330"/>
      <c r="DI15" s="330"/>
      <c r="DJ15" s="334"/>
      <c r="DK15" s="318"/>
      <c r="DL15" s="335"/>
      <c r="DM15" s="319"/>
      <c r="DN15" s="320"/>
      <c r="DO15" s="321"/>
      <c r="DP15" s="321"/>
      <c r="DQ15" s="321"/>
      <c r="DR15" s="321"/>
      <c r="DS15" s="322"/>
      <c r="DT15" s="323"/>
      <c r="DU15" s="323"/>
      <c r="DV15" s="323"/>
      <c r="DW15" s="323"/>
      <c r="DX15" s="323"/>
      <c r="DY15" s="323"/>
      <c r="DZ15" s="324"/>
      <c r="EA15" s="325"/>
      <c r="EB15" s="325"/>
      <c r="EC15" s="325"/>
      <c r="ED15" s="325"/>
      <c r="EE15" s="325"/>
      <c r="EF15" s="325"/>
      <c r="EG15" s="325"/>
      <c r="EH15" s="326"/>
      <c r="EI15" s="327"/>
      <c r="EJ15" s="327"/>
      <c r="EK15" s="327"/>
      <c r="EL15" s="327"/>
      <c r="EM15" s="327"/>
      <c r="EN15" s="327"/>
      <c r="EO15" s="327"/>
      <c r="EP15" s="327"/>
      <c r="EQ15" s="327"/>
      <c r="ER15" s="327"/>
      <c r="ES15" s="327"/>
      <c r="ET15" s="328"/>
      <c r="EU15" s="320"/>
      <c r="EV15" s="321"/>
      <c r="EW15" s="321"/>
      <c r="EX15" s="321"/>
      <c r="EY15" s="321"/>
      <c r="EZ15" s="322"/>
      <c r="FA15" s="323"/>
      <c r="FB15" s="323"/>
      <c r="FC15" s="323"/>
      <c r="FD15" s="323"/>
      <c r="FE15" s="323"/>
      <c r="FF15" s="323"/>
      <c r="FG15" s="324"/>
      <c r="FH15" s="325"/>
      <c r="FI15" s="325"/>
      <c r="FJ15" s="325"/>
      <c r="FK15" s="325"/>
      <c r="FL15" s="325"/>
      <c r="FM15" s="325"/>
      <c r="FN15" s="325"/>
      <c r="FO15" s="326"/>
      <c r="FP15" s="327"/>
      <c r="FQ15" s="327"/>
      <c r="FR15" s="327"/>
      <c r="FS15" s="327"/>
      <c r="FT15" s="327"/>
      <c r="FU15" s="327"/>
      <c r="FV15" s="327"/>
      <c r="FW15" s="327"/>
      <c r="FX15" s="327"/>
      <c r="FY15" s="327"/>
      <c r="FZ15" s="327"/>
      <c r="GA15" s="328"/>
      <c r="GB15" s="320"/>
      <c r="GC15" s="321"/>
      <c r="GD15" s="321"/>
      <c r="GE15" s="321"/>
      <c r="GF15" s="321"/>
      <c r="GG15" s="322"/>
      <c r="GH15" s="323"/>
      <c r="GI15" s="323"/>
      <c r="GJ15" s="323"/>
      <c r="GK15" s="323"/>
      <c r="GL15" s="323"/>
      <c r="GM15" s="323"/>
      <c r="GN15" s="324"/>
      <c r="GO15" s="325"/>
      <c r="GP15" s="325"/>
      <c r="GQ15" s="325"/>
      <c r="GR15" s="325"/>
      <c r="GS15" s="325"/>
      <c r="GT15" s="325"/>
      <c r="GU15" s="325"/>
      <c r="GV15" s="326"/>
      <c r="GW15" s="327"/>
      <c r="GX15" s="327"/>
      <c r="GY15" s="327"/>
      <c r="GZ15" s="327"/>
      <c r="HA15" s="327"/>
      <c r="HB15" s="327"/>
      <c r="HC15" s="327"/>
      <c r="HD15" s="327"/>
      <c r="HE15" s="327"/>
      <c r="HF15" s="327"/>
      <c r="HG15" s="327"/>
      <c r="HH15" s="328"/>
      <c r="HI15" s="329"/>
      <c r="HJ15" s="320"/>
      <c r="HK15" s="321"/>
      <c r="HL15" s="321"/>
      <c r="HM15" s="321"/>
      <c r="HN15" s="321"/>
      <c r="HO15" s="322"/>
      <c r="HP15" s="323"/>
      <c r="HQ15" s="323"/>
      <c r="HR15" s="323"/>
      <c r="HS15" s="323"/>
      <c r="HT15" s="323"/>
      <c r="HU15" s="323"/>
      <c r="HV15" s="324"/>
      <c r="HW15" s="325"/>
      <c r="HX15" s="325"/>
      <c r="HY15" s="325"/>
      <c r="HZ15" s="325"/>
      <c r="IA15" s="325"/>
      <c r="IB15" s="325"/>
      <c r="IC15" s="325"/>
      <c r="ID15" s="326"/>
      <c r="IE15" s="327"/>
      <c r="IF15" s="327"/>
      <c r="IG15" s="327"/>
      <c r="IH15" s="327"/>
      <c r="II15" s="327"/>
      <c r="IJ15" s="327"/>
      <c r="IK15" s="327"/>
      <c r="IL15" s="327"/>
      <c r="IM15" s="327"/>
      <c r="IN15" s="327"/>
      <c r="IO15" s="327"/>
      <c r="IP15" s="417"/>
      <c r="IQ15" s="417"/>
    </row>
    <row r="16" spans="1:251" ht="15" x14ac:dyDescent="0.25">
      <c r="C16" s="364" t="s">
        <v>43</v>
      </c>
      <c r="D16" s="365"/>
      <c r="E16" s="365">
        <f>SUM(E8, E11, E15)</f>
        <v>0</v>
      </c>
      <c r="G16" s="17"/>
      <c r="H16" s="14"/>
      <c r="M16" s="431"/>
      <c r="N16" s="432"/>
      <c r="O16" s="432"/>
      <c r="P16" s="432"/>
      <c r="Q16" s="432"/>
      <c r="R16" s="432"/>
      <c r="S16" s="432"/>
      <c r="T16" s="432"/>
      <c r="U16" s="432"/>
      <c r="V16" s="432"/>
      <c r="W16" s="432"/>
      <c r="X16" s="432"/>
      <c r="Y16" s="432"/>
      <c r="Z16" s="432"/>
      <c r="AA16" s="432"/>
      <c r="AB16" s="432"/>
      <c r="AC16" s="432"/>
    </row>
    <row r="17" spans="1:251" ht="15" customHeight="1" x14ac:dyDescent="0.25">
      <c r="B17" s="337"/>
      <c r="C17" s="393"/>
      <c r="D17" s="339"/>
      <c r="E17" s="337"/>
      <c r="F17" s="337"/>
      <c r="G17" s="337"/>
      <c r="H17" s="337"/>
      <c r="I17" s="340"/>
      <c r="J17" s="341"/>
      <c r="K17" s="341"/>
      <c r="L17" s="342"/>
      <c r="M17" s="343"/>
      <c r="N17" s="344"/>
      <c r="O17" s="345"/>
      <c r="P17" s="345"/>
      <c r="Q17" s="346"/>
      <c r="R17" s="344"/>
      <c r="S17" s="345"/>
      <c r="T17" s="345"/>
      <c r="U17" s="395"/>
      <c r="V17" s="344"/>
      <c r="W17" s="345"/>
      <c r="X17" s="345"/>
      <c r="Y17" s="346"/>
      <c r="Z17" s="344"/>
      <c r="AA17" s="346"/>
      <c r="AB17" s="344"/>
      <c r="AC17" s="346"/>
      <c r="AD17" s="344"/>
      <c r="AE17" s="345"/>
      <c r="AF17" s="346"/>
      <c r="AG17" s="344"/>
      <c r="AH17" s="345"/>
      <c r="AI17" s="346"/>
      <c r="AJ17" s="344"/>
      <c r="AK17" s="345"/>
      <c r="AL17" s="346"/>
      <c r="AM17" s="344"/>
      <c r="AN17" s="345"/>
      <c r="AO17" s="346"/>
      <c r="AP17" s="344"/>
      <c r="AQ17" s="345"/>
      <c r="AR17" s="346"/>
      <c r="AS17" s="344"/>
      <c r="AT17" s="345"/>
      <c r="AU17" s="346"/>
      <c r="AV17" s="344"/>
      <c r="AW17" s="345"/>
      <c r="AX17" s="346"/>
      <c r="AY17" s="344"/>
      <c r="AZ17" s="345"/>
      <c r="BA17" s="346"/>
      <c r="BB17" s="344"/>
      <c r="BC17" s="345"/>
      <c r="BD17" s="346"/>
      <c r="BE17" s="344"/>
      <c r="BF17" s="345"/>
      <c r="BG17" s="346"/>
      <c r="BH17" s="344"/>
      <c r="BI17" s="345"/>
      <c r="BJ17" s="346"/>
      <c r="BK17" s="344"/>
      <c r="BL17" s="345"/>
      <c r="BM17" s="346"/>
      <c r="BN17" s="344"/>
      <c r="BO17" s="345"/>
      <c r="BP17" s="346"/>
      <c r="BQ17" s="344"/>
      <c r="BR17" s="345"/>
      <c r="BS17" s="346"/>
      <c r="BT17" s="344"/>
      <c r="BU17" s="347"/>
      <c r="BV17" s="346"/>
      <c r="BW17" s="344"/>
      <c r="BX17" s="345"/>
      <c r="BY17" s="346"/>
      <c r="BZ17" s="344"/>
      <c r="CA17" s="345"/>
      <c r="CB17" s="346"/>
      <c r="CC17" s="344"/>
      <c r="CD17" s="345"/>
      <c r="CE17" s="345"/>
      <c r="CF17" s="345"/>
      <c r="CG17" s="345"/>
      <c r="CH17" s="346"/>
      <c r="CI17" s="344"/>
      <c r="CJ17" s="345"/>
      <c r="CK17" s="346"/>
      <c r="CL17" s="344"/>
      <c r="CM17" s="345"/>
      <c r="CN17" s="346"/>
      <c r="CO17" s="344"/>
      <c r="CP17" s="345"/>
      <c r="CQ17" s="346"/>
      <c r="CR17" s="344"/>
      <c r="CS17" s="345"/>
      <c r="CT17" s="346"/>
      <c r="CU17" s="344"/>
      <c r="CV17" s="345"/>
      <c r="CW17" s="346"/>
      <c r="CX17" s="344"/>
      <c r="CY17" s="345"/>
      <c r="CZ17" s="346"/>
      <c r="DA17" s="344"/>
      <c r="DB17" s="345"/>
      <c r="DC17" s="346"/>
      <c r="DD17" s="344"/>
      <c r="DE17" s="345"/>
      <c r="DF17" s="346"/>
      <c r="DG17" s="338"/>
      <c r="DH17" s="348"/>
      <c r="DI17" s="348"/>
      <c r="DJ17" s="349"/>
      <c r="DK17" s="343"/>
      <c r="DL17" s="350"/>
      <c r="DM17" s="351"/>
      <c r="DN17" s="352"/>
      <c r="DO17" s="353"/>
      <c r="DP17" s="353"/>
      <c r="DQ17" s="353"/>
      <c r="DR17" s="353"/>
      <c r="DS17" s="354"/>
      <c r="DT17" s="355"/>
      <c r="DU17" s="355"/>
      <c r="DV17" s="355"/>
      <c r="DW17" s="355"/>
      <c r="DX17" s="355"/>
      <c r="DY17" s="355"/>
      <c r="DZ17" s="356"/>
      <c r="EA17" s="357"/>
      <c r="EB17" s="357"/>
      <c r="EC17" s="357"/>
      <c r="ED17" s="357"/>
      <c r="EE17" s="357"/>
      <c r="EF17" s="357"/>
      <c r="EG17" s="357"/>
      <c r="EH17" s="358"/>
      <c r="EI17" s="359"/>
      <c r="EJ17" s="359"/>
      <c r="EK17" s="359"/>
      <c r="EL17" s="359"/>
      <c r="EM17" s="359"/>
      <c r="EN17" s="359"/>
      <c r="EO17" s="359"/>
      <c r="EP17" s="359"/>
      <c r="EQ17" s="359"/>
      <c r="ER17" s="359"/>
      <c r="ES17" s="359"/>
      <c r="ET17" s="360"/>
      <c r="EU17" s="352"/>
      <c r="EV17" s="353"/>
      <c r="EW17" s="353"/>
      <c r="EX17" s="353"/>
      <c r="EY17" s="353"/>
      <c r="EZ17" s="354"/>
      <c r="FA17" s="355"/>
      <c r="FB17" s="355"/>
      <c r="FC17" s="355"/>
      <c r="FD17" s="355"/>
      <c r="FE17" s="355"/>
      <c r="FF17" s="355"/>
      <c r="FG17" s="356"/>
      <c r="FH17" s="357"/>
      <c r="FI17" s="357"/>
      <c r="FJ17" s="357"/>
      <c r="FK17" s="357"/>
      <c r="FL17" s="357"/>
      <c r="FM17" s="357"/>
      <c r="FN17" s="357"/>
      <c r="FO17" s="358"/>
      <c r="FP17" s="359"/>
      <c r="FQ17" s="359"/>
      <c r="FR17" s="359"/>
      <c r="FS17" s="359"/>
      <c r="FT17" s="359"/>
      <c r="FU17" s="359"/>
      <c r="FV17" s="359"/>
      <c r="FW17" s="359"/>
      <c r="FX17" s="359"/>
      <c r="FY17" s="359"/>
      <c r="FZ17" s="359"/>
      <c r="GA17" s="360"/>
      <c r="GB17" s="352"/>
      <c r="GC17" s="353"/>
      <c r="GD17" s="353"/>
      <c r="GE17" s="353"/>
      <c r="GF17" s="353"/>
      <c r="GG17" s="354"/>
      <c r="GH17" s="355"/>
      <c r="GI17" s="355"/>
      <c r="GJ17" s="355"/>
      <c r="GK17" s="355"/>
      <c r="GL17" s="355"/>
      <c r="GM17" s="355"/>
      <c r="GN17" s="356"/>
      <c r="GO17" s="357"/>
      <c r="GP17" s="357"/>
      <c r="GQ17" s="357"/>
      <c r="GR17" s="357"/>
      <c r="GS17" s="357"/>
      <c r="GT17" s="357"/>
      <c r="GU17" s="357"/>
      <c r="GV17" s="358"/>
      <c r="GW17" s="359"/>
      <c r="GX17" s="359"/>
      <c r="GY17" s="359"/>
      <c r="GZ17" s="359"/>
      <c r="HA17" s="359"/>
      <c r="HB17" s="359"/>
      <c r="HC17" s="359"/>
      <c r="HD17" s="359"/>
      <c r="HE17" s="359"/>
      <c r="HF17" s="359"/>
      <c r="HG17" s="359"/>
      <c r="HH17" s="360"/>
      <c r="HI17" s="361"/>
      <c r="HJ17" s="352"/>
      <c r="HK17" s="353"/>
      <c r="HL17" s="353"/>
      <c r="HM17" s="353"/>
      <c r="HN17" s="353"/>
      <c r="HO17" s="354"/>
      <c r="HP17" s="355"/>
      <c r="HQ17" s="355"/>
      <c r="HR17" s="355"/>
      <c r="HS17" s="355"/>
      <c r="HT17" s="355"/>
      <c r="HU17" s="355"/>
      <c r="HV17" s="356"/>
      <c r="HW17" s="357"/>
      <c r="HX17" s="357"/>
      <c r="HY17" s="357"/>
      <c r="HZ17" s="357"/>
      <c r="IA17" s="357"/>
      <c r="IB17" s="357"/>
      <c r="IC17" s="357"/>
      <c r="ID17" s="358"/>
      <c r="IE17" s="359"/>
      <c r="IF17" s="359"/>
      <c r="IG17" s="359"/>
      <c r="IH17" s="359"/>
      <c r="II17" s="359"/>
      <c r="IJ17" s="359"/>
      <c r="IK17" s="359"/>
      <c r="IL17" s="359"/>
      <c r="IM17" s="359"/>
      <c r="IN17" s="359"/>
      <c r="IO17" s="359"/>
      <c r="IP17" s="415"/>
      <c r="IQ17" s="415"/>
    </row>
    <row r="18" spans="1:251" ht="15" customHeight="1" x14ac:dyDescent="0.25">
      <c r="B18" s="223"/>
      <c r="C18" s="222"/>
      <c r="D18" s="404"/>
      <c r="E18" s="405"/>
      <c r="F18" s="221"/>
      <c r="G18" s="406"/>
      <c r="H18" s="406"/>
      <c r="I18" s="407"/>
      <c r="J18" s="408"/>
      <c r="K18" s="408"/>
      <c r="L18" s="409"/>
      <c r="M18" s="420"/>
      <c r="N18" s="411"/>
      <c r="O18" s="413"/>
      <c r="P18" s="413"/>
      <c r="Q18" s="410"/>
      <c r="R18" s="411"/>
      <c r="S18" s="413"/>
      <c r="T18" s="413"/>
      <c r="U18" s="412"/>
      <c r="V18" s="411"/>
      <c r="W18" s="413"/>
      <c r="X18" s="413"/>
      <c r="Y18" s="410"/>
      <c r="Z18" s="411"/>
      <c r="AA18" s="410"/>
      <c r="AB18" s="411"/>
      <c r="AC18" s="410"/>
      <c r="AD18" s="411"/>
      <c r="AE18" s="413"/>
      <c r="AF18" s="410"/>
      <c r="AG18" s="411"/>
      <c r="AH18" s="413"/>
      <c r="AI18" s="410"/>
      <c r="AJ18" s="411"/>
      <c r="AK18" s="413"/>
      <c r="AL18" s="410"/>
      <c r="AM18" s="411"/>
      <c r="AN18" s="413"/>
      <c r="AO18" s="410"/>
      <c r="AP18" s="411"/>
      <c r="AQ18" s="413"/>
      <c r="AR18" s="410"/>
      <c r="AS18" s="411"/>
      <c r="AT18" s="413"/>
      <c r="AU18" s="410"/>
      <c r="AV18" s="411"/>
      <c r="AW18" s="413"/>
      <c r="AX18" s="410"/>
      <c r="AY18" s="411"/>
      <c r="AZ18" s="413"/>
      <c r="BA18" s="410"/>
      <c r="BB18" s="411"/>
      <c r="BC18" s="413"/>
      <c r="BD18" s="410"/>
      <c r="BE18" s="411"/>
      <c r="BF18" s="413"/>
      <c r="BG18" s="410"/>
      <c r="BH18" s="411"/>
      <c r="BI18" s="413"/>
      <c r="BJ18" s="410"/>
      <c r="BK18" s="411"/>
      <c r="BL18" s="413"/>
      <c r="BM18" s="410"/>
      <c r="BN18" s="411"/>
      <c r="BO18" s="413"/>
      <c r="BP18" s="410"/>
      <c r="BQ18" s="411"/>
      <c r="BR18" s="413"/>
      <c r="BS18" s="410"/>
      <c r="BT18" s="411"/>
      <c r="BU18" s="414"/>
      <c r="BV18" s="410"/>
      <c r="BW18" s="411"/>
      <c r="BX18" s="413"/>
      <c r="BY18" s="410"/>
      <c r="BZ18" s="411"/>
      <c r="CA18" s="413"/>
      <c r="CB18" s="410"/>
      <c r="CC18" s="411"/>
      <c r="CD18" s="413"/>
      <c r="CE18" s="413"/>
      <c r="CF18" s="413"/>
      <c r="CG18" s="413"/>
      <c r="CH18" s="410"/>
      <c r="CI18" s="411"/>
      <c r="CJ18" s="413"/>
      <c r="CK18" s="410"/>
      <c r="CL18" s="411"/>
      <c r="CM18" s="413"/>
      <c r="CN18" s="410"/>
      <c r="CO18" s="411"/>
      <c r="CP18" s="413"/>
      <c r="CQ18" s="410"/>
      <c r="CR18" s="411"/>
      <c r="CS18" s="413"/>
      <c r="CT18" s="410"/>
      <c r="CU18" s="411"/>
      <c r="CV18" s="413"/>
      <c r="CW18" s="410"/>
      <c r="CX18" s="411"/>
      <c r="CY18" s="413"/>
      <c r="CZ18" s="410"/>
      <c r="DA18" s="411"/>
      <c r="DB18" s="413"/>
      <c r="DC18" s="410"/>
      <c r="DD18" s="411"/>
      <c r="DE18" s="413"/>
      <c r="DF18" s="410"/>
      <c r="DG18" s="222"/>
      <c r="DH18" s="396"/>
      <c r="DI18" s="396"/>
      <c r="DJ18" s="285"/>
      <c r="DK18" s="223"/>
      <c r="DL18" s="421"/>
      <c r="DM18" s="422"/>
      <c r="DN18" s="430"/>
      <c r="DO18" s="225"/>
      <c r="DP18" s="225"/>
      <c r="DQ18" s="225"/>
      <c r="DR18" s="225"/>
      <c r="DS18" s="226"/>
      <c r="DT18" s="227"/>
      <c r="DU18" s="227"/>
      <c r="DV18" s="227"/>
      <c r="DW18" s="227"/>
      <c r="DX18" s="227"/>
      <c r="DY18" s="227"/>
      <c r="DZ18" s="228"/>
      <c r="EA18" s="229"/>
      <c r="EB18" s="229"/>
      <c r="EC18" s="229"/>
      <c r="ED18" s="229"/>
      <c r="EE18" s="229"/>
      <c r="EF18" s="229"/>
      <c r="EG18" s="229"/>
      <c r="EH18" s="230"/>
      <c r="EI18" s="231"/>
      <c r="EJ18" s="231"/>
      <c r="EK18" s="231"/>
      <c r="EL18" s="231"/>
      <c r="EM18" s="231"/>
      <c r="EN18" s="231"/>
      <c r="EO18" s="231"/>
      <c r="EP18" s="231"/>
      <c r="EQ18" s="231"/>
      <c r="ER18" s="231"/>
      <c r="ES18" s="231"/>
      <c r="ET18" s="232"/>
      <c r="EU18" s="224"/>
      <c r="EV18" s="225"/>
      <c r="EW18" s="225"/>
      <c r="EX18" s="225"/>
      <c r="EY18" s="225"/>
      <c r="EZ18" s="226"/>
      <c r="FA18" s="227"/>
      <c r="FB18" s="227"/>
      <c r="FC18" s="227"/>
      <c r="FD18" s="227"/>
      <c r="FE18" s="227"/>
      <c r="FF18" s="227"/>
      <c r="FG18" s="228"/>
      <c r="FH18" s="229"/>
      <c r="FI18" s="229"/>
      <c r="FJ18" s="229"/>
      <c r="FK18" s="229"/>
      <c r="FL18" s="229"/>
      <c r="FM18" s="229"/>
      <c r="FN18" s="229"/>
      <c r="FO18" s="230"/>
      <c r="FP18" s="231"/>
      <c r="FQ18" s="231"/>
      <c r="FR18" s="231"/>
      <c r="FS18" s="231"/>
      <c r="FT18" s="231"/>
      <c r="FU18" s="231"/>
      <c r="FV18" s="231"/>
      <c r="FW18" s="231"/>
      <c r="FX18" s="231"/>
      <c r="FY18" s="231"/>
      <c r="FZ18" s="231"/>
      <c r="GA18" s="232"/>
      <c r="GB18" s="224"/>
      <c r="GC18" s="225"/>
      <c r="GD18" s="225"/>
      <c r="GE18" s="225"/>
      <c r="GF18" s="225"/>
      <c r="GG18" s="226"/>
      <c r="GH18" s="227"/>
      <c r="GI18" s="227"/>
      <c r="GJ18" s="227"/>
      <c r="GK18" s="227"/>
      <c r="GL18" s="227"/>
      <c r="GM18" s="227"/>
      <c r="GN18" s="228"/>
      <c r="GO18" s="229"/>
      <c r="GP18" s="229"/>
      <c r="GQ18" s="229"/>
      <c r="GR18" s="229"/>
      <c r="GS18" s="229"/>
      <c r="GT18" s="229"/>
      <c r="GU18" s="229"/>
      <c r="GV18" s="230"/>
      <c r="GW18" s="231"/>
      <c r="GX18" s="231"/>
      <c r="GY18" s="231"/>
      <c r="GZ18" s="231"/>
      <c r="HA18" s="231"/>
      <c r="HB18" s="231"/>
      <c r="HC18" s="231"/>
      <c r="HD18" s="231"/>
      <c r="HE18" s="231"/>
      <c r="HF18" s="231"/>
      <c r="HG18" s="231"/>
      <c r="HH18" s="232"/>
      <c r="HI18" s="232"/>
      <c r="HJ18" s="224"/>
      <c r="HK18" s="225"/>
      <c r="HL18" s="225"/>
      <c r="HM18" s="225"/>
      <c r="HN18" s="225"/>
      <c r="HO18" s="226"/>
      <c r="HP18" s="227"/>
      <c r="HQ18" s="227"/>
      <c r="HR18" s="227"/>
      <c r="HS18" s="227"/>
      <c r="HT18" s="227"/>
      <c r="HU18" s="227"/>
      <c r="HV18" s="228"/>
      <c r="HW18" s="229"/>
      <c r="HX18" s="229"/>
      <c r="HY18" s="229"/>
      <c r="HZ18" s="229"/>
      <c r="IA18" s="229"/>
      <c r="IB18" s="229"/>
      <c r="IC18" s="229"/>
      <c r="ID18" s="230"/>
      <c r="IE18" s="231"/>
      <c r="IF18" s="231"/>
      <c r="IG18" s="231"/>
      <c r="IH18" s="231"/>
      <c r="II18" s="231"/>
      <c r="IJ18" s="231"/>
      <c r="IK18" s="231"/>
      <c r="IL18" s="231"/>
      <c r="IM18" s="231"/>
      <c r="IN18" s="231"/>
      <c r="IO18" s="231"/>
      <c r="IP18" s="418"/>
      <c r="IQ18" s="418"/>
    </row>
    <row r="19" spans="1:251" ht="15" customHeight="1" x14ac:dyDescent="0.25">
      <c r="B19" s="223"/>
      <c r="C19" s="222"/>
      <c r="D19" s="404"/>
      <c r="E19" s="405"/>
      <c r="F19" s="221"/>
      <c r="G19" s="406"/>
      <c r="H19" s="406"/>
      <c r="I19" s="407"/>
      <c r="J19" s="408"/>
      <c r="K19" s="408"/>
      <c r="L19" s="409"/>
      <c r="M19" s="420"/>
      <c r="N19" s="411"/>
      <c r="O19" s="413"/>
      <c r="P19" s="413"/>
      <c r="Q19" s="410"/>
      <c r="R19" s="411"/>
      <c r="S19" s="413"/>
      <c r="T19" s="413"/>
      <c r="U19" s="412"/>
      <c r="V19" s="411"/>
      <c r="W19" s="413"/>
      <c r="X19" s="413"/>
      <c r="Y19" s="410"/>
      <c r="Z19" s="411"/>
      <c r="AA19" s="410"/>
      <c r="AB19" s="411"/>
      <c r="AC19" s="410"/>
      <c r="AD19" s="411"/>
      <c r="AE19" s="413"/>
      <c r="AF19" s="410"/>
      <c r="AG19" s="411"/>
      <c r="AH19" s="413"/>
      <c r="AI19" s="410"/>
      <c r="AJ19" s="411"/>
      <c r="AK19" s="413"/>
      <c r="AL19" s="410"/>
      <c r="AM19" s="411"/>
      <c r="AN19" s="413"/>
      <c r="AO19" s="410"/>
      <c r="AP19" s="411"/>
      <c r="AQ19" s="413"/>
      <c r="AR19" s="410"/>
      <c r="AS19" s="411"/>
      <c r="AT19" s="413"/>
      <c r="AU19" s="410"/>
      <c r="AV19" s="411"/>
      <c r="AW19" s="413"/>
      <c r="AX19" s="410"/>
      <c r="AY19" s="411"/>
      <c r="AZ19" s="413"/>
      <c r="BA19" s="410"/>
      <c r="BB19" s="411"/>
      <c r="BC19" s="413"/>
      <c r="BD19" s="410"/>
      <c r="BE19" s="411"/>
      <c r="BF19" s="413"/>
      <c r="BG19" s="410"/>
      <c r="BH19" s="411"/>
      <c r="BI19" s="413"/>
      <c r="BJ19" s="410"/>
      <c r="BK19" s="411"/>
      <c r="BL19" s="413"/>
      <c r="BM19" s="410"/>
      <c r="BN19" s="411"/>
      <c r="BO19" s="413"/>
      <c r="BP19" s="410"/>
      <c r="BQ19" s="411"/>
      <c r="BR19" s="413"/>
      <c r="BS19" s="410"/>
      <c r="BT19" s="411"/>
      <c r="BU19" s="414"/>
      <c r="BV19" s="410"/>
      <c r="BW19" s="411"/>
      <c r="BX19" s="413"/>
      <c r="BY19" s="410"/>
      <c r="BZ19" s="411"/>
      <c r="CA19" s="413"/>
      <c r="CB19" s="410"/>
      <c r="CC19" s="411"/>
      <c r="CD19" s="413"/>
      <c r="CE19" s="413"/>
      <c r="CF19" s="413"/>
      <c r="CG19" s="413"/>
      <c r="CH19" s="410"/>
      <c r="CI19" s="411"/>
      <c r="CJ19" s="413"/>
      <c r="CK19" s="410"/>
      <c r="CL19" s="411"/>
      <c r="CM19" s="413"/>
      <c r="CN19" s="410"/>
      <c r="CO19" s="411"/>
      <c r="CP19" s="413"/>
      <c r="CQ19" s="410"/>
      <c r="CR19" s="411"/>
      <c r="CS19" s="413"/>
      <c r="CT19" s="410"/>
      <c r="CU19" s="411"/>
      <c r="CV19" s="413"/>
      <c r="CW19" s="410"/>
      <c r="CX19" s="411"/>
      <c r="CY19" s="413"/>
      <c r="CZ19" s="410"/>
      <c r="DA19" s="411"/>
      <c r="DB19" s="413"/>
      <c r="DC19" s="410"/>
      <c r="DD19" s="411"/>
      <c r="DE19" s="413"/>
      <c r="DF19" s="410"/>
      <c r="DG19" s="222"/>
      <c r="DH19" s="396"/>
      <c r="DI19" s="396"/>
      <c r="DJ19" s="285"/>
      <c r="DK19" s="223"/>
      <c r="DL19" s="421"/>
      <c r="DM19" s="422"/>
      <c r="DN19" s="430"/>
      <c r="DO19" s="225"/>
      <c r="DP19" s="225"/>
      <c r="DQ19" s="225"/>
      <c r="DR19" s="225"/>
      <c r="DS19" s="226"/>
      <c r="DT19" s="227"/>
      <c r="DU19" s="227"/>
      <c r="DV19" s="227"/>
      <c r="DW19" s="227"/>
      <c r="DX19" s="227"/>
      <c r="DY19" s="227"/>
      <c r="DZ19" s="228"/>
      <c r="EA19" s="229"/>
      <c r="EB19" s="229"/>
      <c r="EC19" s="229"/>
      <c r="ED19" s="229"/>
      <c r="EE19" s="229"/>
      <c r="EF19" s="229"/>
      <c r="EG19" s="229"/>
      <c r="EH19" s="230"/>
      <c r="EI19" s="231"/>
      <c r="EJ19" s="231"/>
      <c r="EK19" s="231"/>
      <c r="EL19" s="231"/>
      <c r="EM19" s="231"/>
      <c r="EN19" s="231"/>
      <c r="EO19" s="231"/>
      <c r="EP19" s="231"/>
      <c r="EQ19" s="231"/>
      <c r="ER19" s="231"/>
      <c r="ES19" s="231"/>
      <c r="ET19" s="232"/>
      <c r="EU19" s="224"/>
      <c r="EV19" s="225"/>
      <c r="EW19" s="225"/>
      <c r="EX19" s="225"/>
      <c r="EY19" s="225"/>
      <c r="EZ19" s="226"/>
      <c r="FA19" s="227"/>
      <c r="FB19" s="227"/>
      <c r="FC19" s="227"/>
      <c r="FD19" s="227"/>
      <c r="FE19" s="227"/>
      <c r="FF19" s="227"/>
      <c r="FG19" s="228"/>
      <c r="FH19" s="229"/>
      <c r="FI19" s="229"/>
      <c r="FJ19" s="229"/>
      <c r="FK19" s="229"/>
      <c r="FL19" s="229"/>
      <c r="FM19" s="229"/>
      <c r="FN19" s="229"/>
      <c r="FO19" s="230"/>
      <c r="FP19" s="231"/>
      <c r="FQ19" s="231"/>
      <c r="FR19" s="231"/>
      <c r="FS19" s="231"/>
      <c r="FT19" s="231"/>
      <c r="FU19" s="231"/>
      <c r="FV19" s="231"/>
      <c r="FW19" s="231"/>
      <c r="FX19" s="231"/>
      <c r="FY19" s="231"/>
      <c r="FZ19" s="231"/>
      <c r="GA19" s="232"/>
      <c r="GB19" s="224"/>
      <c r="GC19" s="225"/>
      <c r="GD19" s="225"/>
      <c r="GE19" s="225"/>
      <c r="GF19" s="225"/>
      <c r="GG19" s="226"/>
      <c r="GH19" s="227"/>
      <c r="GI19" s="227"/>
      <c r="GJ19" s="227"/>
      <c r="GK19" s="227"/>
      <c r="GL19" s="227"/>
      <c r="GM19" s="227"/>
      <c r="GN19" s="228"/>
      <c r="GO19" s="229"/>
      <c r="GP19" s="229"/>
      <c r="GQ19" s="229"/>
      <c r="GR19" s="229"/>
      <c r="GS19" s="229"/>
      <c r="GT19" s="229"/>
      <c r="GU19" s="229"/>
      <c r="GV19" s="230"/>
      <c r="GW19" s="231"/>
      <c r="GX19" s="231"/>
      <c r="GY19" s="231"/>
      <c r="GZ19" s="231"/>
      <c r="HA19" s="231"/>
      <c r="HB19" s="231"/>
      <c r="HC19" s="231"/>
      <c r="HD19" s="231"/>
      <c r="HE19" s="231"/>
      <c r="HF19" s="231"/>
      <c r="HG19" s="231"/>
      <c r="HH19" s="232"/>
      <c r="HI19" s="232"/>
      <c r="HJ19" s="224"/>
      <c r="HK19" s="225"/>
      <c r="HL19" s="225"/>
      <c r="HM19" s="225"/>
      <c r="HN19" s="225"/>
      <c r="HO19" s="226"/>
      <c r="HP19" s="227"/>
      <c r="HQ19" s="227"/>
      <c r="HR19" s="227"/>
      <c r="HS19" s="227"/>
      <c r="HT19" s="227"/>
      <c r="HU19" s="227"/>
      <c r="HV19" s="228"/>
      <c r="HW19" s="229"/>
      <c r="HX19" s="229"/>
      <c r="HY19" s="229"/>
      <c r="HZ19" s="229"/>
      <c r="IA19" s="229"/>
      <c r="IB19" s="229"/>
      <c r="IC19" s="229"/>
      <c r="ID19" s="230"/>
      <c r="IE19" s="231"/>
      <c r="IF19" s="231"/>
      <c r="IG19" s="231"/>
      <c r="IH19" s="231"/>
      <c r="II19" s="231"/>
      <c r="IJ19" s="231"/>
      <c r="IK19" s="231"/>
      <c r="IL19" s="231"/>
      <c r="IM19" s="231"/>
      <c r="IN19" s="231"/>
      <c r="IO19" s="231"/>
      <c r="IP19" s="418"/>
      <c r="IQ19" s="418"/>
    </row>
    <row r="20" spans="1:251" ht="15" customHeight="1" x14ac:dyDescent="0.25">
      <c r="B20" s="337"/>
      <c r="C20" s="393"/>
      <c r="D20" s="339"/>
      <c r="E20" s="337"/>
      <c r="F20" s="337"/>
      <c r="G20" s="337"/>
      <c r="H20" s="337"/>
      <c r="I20" s="340"/>
      <c r="J20" s="341"/>
      <c r="K20" s="341"/>
      <c r="L20" s="342"/>
      <c r="M20" s="343"/>
      <c r="N20" s="344"/>
      <c r="O20" s="345"/>
      <c r="P20" s="345"/>
      <c r="Q20" s="346"/>
      <c r="R20" s="344"/>
      <c r="S20" s="345"/>
      <c r="T20" s="345"/>
      <c r="U20" s="395"/>
      <c r="V20" s="344"/>
      <c r="W20" s="345"/>
      <c r="X20" s="345"/>
      <c r="Y20" s="346"/>
      <c r="Z20" s="344"/>
      <c r="AA20" s="346"/>
      <c r="AB20" s="344"/>
      <c r="AC20" s="346"/>
      <c r="AD20" s="344"/>
      <c r="AE20" s="345"/>
      <c r="AF20" s="346"/>
      <c r="AG20" s="344"/>
      <c r="AH20" s="345"/>
      <c r="AI20" s="346"/>
      <c r="AJ20" s="344"/>
      <c r="AK20" s="345"/>
      <c r="AL20" s="346"/>
      <c r="AM20" s="344"/>
      <c r="AN20" s="345"/>
      <c r="AO20" s="346"/>
      <c r="AP20" s="344"/>
      <c r="AQ20" s="345"/>
      <c r="AR20" s="346"/>
      <c r="AS20" s="344"/>
      <c r="AT20" s="345"/>
      <c r="AU20" s="346"/>
      <c r="AV20" s="344"/>
      <c r="AW20" s="345"/>
      <c r="AX20" s="346"/>
      <c r="AY20" s="344"/>
      <c r="AZ20" s="345"/>
      <c r="BA20" s="346"/>
      <c r="BB20" s="344"/>
      <c r="BC20" s="345"/>
      <c r="BD20" s="346"/>
      <c r="BE20" s="344"/>
      <c r="BF20" s="345"/>
      <c r="BG20" s="346"/>
      <c r="BH20" s="344"/>
      <c r="BI20" s="345"/>
      <c r="BJ20" s="346"/>
      <c r="BK20" s="344"/>
      <c r="BL20" s="345"/>
      <c r="BM20" s="346"/>
      <c r="BN20" s="344"/>
      <c r="BO20" s="345"/>
      <c r="BP20" s="346"/>
      <c r="BQ20" s="344"/>
      <c r="BR20" s="345"/>
      <c r="BS20" s="346"/>
      <c r="BT20" s="344"/>
      <c r="BU20" s="347"/>
      <c r="BV20" s="346"/>
      <c r="BW20" s="344"/>
      <c r="BX20" s="345"/>
      <c r="BY20" s="346"/>
      <c r="BZ20" s="344"/>
      <c r="CA20" s="345"/>
      <c r="CB20" s="346"/>
      <c r="CC20" s="344"/>
      <c r="CD20" s="345"/>
      <c r="CE20" s="345"/>
      <c r="CF20" s="345"/>
      <c r="CG20" s="345"/>
      <c r="CH20" s="346"/>
      <c r="CI20" s="344"/>
      <c r="CJ20" s="345"/>
      <c r="CK20" s="346"/>
      <c r="CL20" s="344"/>
      <c r="CM20" s="345"/>
      <c r="CN20" s="346"/>
      <c r="CO20" s="344"/>
      <c r="CP20" s="345"/>
      <c r="CQ20" s="346"/>
      <c r="CR20" s="344"/>
      <c r="CS20" s="345"/>
      <c r="CT20" s="346"/>
      <c r="CU20" s="344"/>
      <c r="CV20" s="345"/>
      <c r="CW20" s="346"/>
      <c r="CX20" s="344"/>
      <c r="CY20" s="345"/>
      <c r="CZ20" s="346"/>
      <c r="DA20" s="344"/>
      <c r="DB20" s="345"/>
      <c r="DC20" s="346"/>
      <c r="DD20" s="344"/>
      <c r="DE20" s="345"/>
      <c r="DF20" s="346"/>
      <c r="DG20" s="338"/>
      <c r="DH20" s="348"/>
      <c r="DI20" s="348"/>
      <c r="DJ20" s="349"/>
      <c r="DK20" s="343"/>
      <c r="DL20" s="350"/>
      <c r="DM20" s="351"/>
      <c r="DN20" s="352"/>
      <c r="DO20" s="353"/>
      <c r="DP20" s="353"/>
      <c r="DQ20" s="353"/>
      <c r="DR20" s="353"/>
      <c r="DS20" s="354"/>
      <c r="DT20" s="355"/>
      <c r="DU20" s="355"/>
      <c r="DV20" s="355"/>
      <c r="DW20" s="355"/>
      <c r="DX20" s="355"/>
      <c r="DY20" s="355"/>
      <c r="DZ20" s="356"/>
      <c r="EA20" s="357"/>
      <c r="EB20" s="357"/>
      <c r="EC20" s="357"/>
      <c r="ED20" s="357"/>
      <c r="EE20" s="357"/>
      <c r="EF20" s="357"/>
      <c r="EG20" s="357"/>
      <c r="EH20" s="358"/>
      <c r="EI20" s="359"/>
      <c r="EJ20" s="359"/>
      <c r="EK20" s="359"/>
      <c r="EL20" s="359"/>
      <c r="EM20" s="359"/>
      <c r="EN20" s="359"/>
      <c r="EO20" s="359"/>
      <c r="EP20" s="359"/>
      <c r="EQ20" s="359"/>
      <c r="ER20" s="359"/>
      <c r="ES20" s="359"/>
      <c r="ET20" s="360"/>
      <c r="EU20" s="352"/>
      <c r="EV20" s="353"/>
      <c r="EW20" s="353"/>
      <c r="EX20" s="353"/>
      <c r="EY20" s="353"/>
      <c r="EZ20" s="354"/>
      <c r="FA20" s="355"/>
      <c r="FB20" s="355"/>
      <c r="FC20" s="355"/>
      <c r="FD20" s="355"/>
      <c r="FE20" s="355"/>
      <c r="FF20" s="355"/>
      <c r="FG20" s="356"/>
      <c r="FH20" s="357"/>
      <c r="FI20" s="357"/>
      <c r="FJ20" s="357"/>
      <c r="FK20" s="357"/>
      <c r="FL20" s="357"/>
      <c r="FM20" s="357"/>
      <c r="FN20" s="357"/>
      <c r="FO20" s="358"/>
      <c r="FP20" s="359"/>
      <c r="FQ20" s="359"/>
      <c r="FR20" s="359"/>
      <c r="FS20" s="359"/>
      <c r="FT20" s="359"/>
      <c r="FU20" s="359"/>
      <c r="FV20" s="359"/>
      <c r="FW20" s="359"/>
      <c r="FX20" s="359"/>
      <c r="FY20" s="359"/>
      <c r="FZ20" s="359"/>
      <c r="GA20" s="360"/>
      <c r="GB20" s="352"/>
      <c r="GC20" s="353"/>
      <c r="GD20" s="353"/>
      <c r="GE20" s="353"/>
      <c r="GF20" s="353"/>
      <c r="GG20" s="354"/>
      <c r="GH20" s="355"/>
      <c r="GI20" s="355"/>
      <c r="GJ20" s="355"/>
      <c r="GK20" s="355"/>
      <c r="GL20" s="355"/>
      <c r="GM20" s="355"/>
      <c r="GN20" s="356"/>
      <c r="GO20" s="357"/>
      <c r="GP20" s="357"/>
      <c r="GQ20" s="357"/>
      <c r="GR20" s="357"/>
      <c r="GS20" s="357"/>
      <c r="GT20" s="357"/>
      <c r="GU20" s="357"/>
      <c r="GV20" s="358"/>
      <c r="GW20" s="359"/>
      <c r="GX20" s="359"/>
      <c r="GY20" s="359"/>
      <c r="GZ20" s="359"/>
      <c r="HA20" s="359"/>
      <c r="HB20" s="359"/>
      <c r="HC20" s="359"/>
      <c r="HD20" s="359"/>
      <c r="HE20" s="359"/>
      <c r="HF20" s="359"/>
      <c r="HG20" s="359"/>
      <c r="HH20" s="360"/>
      <c r="HI20" s="361"/>
      <c r="HJ20" s="352"/>
      <c r="HK20" s="353"/>
      <c r="HL20" s="353"/>
      <c r="HM20" s="353"/>
      <c r="HN20" s="353"/>
      <c r="HO20" s="354"/>
      <c r="HP20" s="355"/>
      <c r="HQ20" s="355"/>
      <c r="HR20" s="355"/>
      <c r="HS20" s="355"/>
      <c r="HT20" s="355"/>
      <c r="HU20" s="355"/>
      <c r="HV20" s="356"/>
      <c r="HW20" s="357"/>
      <c r="HX20" s="357"/>
      <c r="HY20" s="357"/>
      <c r="HZ20" s="357"/>
      <c r="IA20" s="357"/>
      <c r="IB20" s="357"/>
      <c r="IC20" s="357"/>
      <c r="ID20" s="358"/>
      <c r="IE20" s="359"/>
      <c r="IF20" s="359"/>
      <c r="IG20" s="359"/>
      <c r="IH20" s="359"/>
      <c r="II20" s="359"/>
      <c r="IJ20" s="359"/>
      <c r="IK20" s="359"/>
      <c r="IL20" s="359"/>
      <c r="IM20" s="359"/>
      <c r="IN20" s="359"/>
      <c r="IO20" s="359"/>
      <c r="IP20" s="415"/>
      <c r="IQ20" s="415"/>
    </row>
    <row r="21" spans="1:251" ht="15" x14ac:dyDescent="0.25">
      <c r="C21" s="363" t="s">
        <v>28</v>
      </c>
      <c r="D21" s="317"/>
      <c r="E21" s="362">
        <f>COUNTIF(E17:E20, 4)</f>
        <v>0</v>
      </c>
      <c r="F21" s="318"/>
      <c r="G21" s="330"/>
      <c r="H21" s="318"/>
      <c r="I21" s="330"/>
      <c r="J21" s="330"/>
      <c r="K21" s="330"/>
      <c r="L21" s="330"/>
      <c r="M21" s="419"/>
      <c r="N21" s="331"/>
      <c r="O21" s="332"/>
      <c r="P21" s="332"/>
      <c r="Q21" s="333"/>
      <c r="R21" s="331"/>
      <c r="S21" s="332"/>
      <c r="T21" s="332"/>
      <c r="U21" s="332"/>
      <c r="V21" s="331"/>
      <c r="W21" s="332"/>
      <c r="X21" s="332"/>
      <c r="Y21" s="333"/>
      <c r="Z21" s="331"/>
      <c r="AA21" s="333"/>
      <c r="AB21" s="331"/>
      <c r="AC21" s="333"/>
      <c r="AD21" s="331"/>
      <c r="AE21" s="332"/>
      <c r="AF21" s="333"/>
      <c r="AG21" s="331"/>
      <c r="AH21" s="332"/>
      <c r="AI21" s="333"/>
      <c r="AJ21" s="331"/>
      <c r="AK21" s="332"/>
      <c r="AL21" s="333"/>
      <c r="AM21" s="331"/>
      <c r="AN21" s="332"/>
      <c r="AO21" s="333"/>
      <c r="AP21" s="331"/>
      <c r="AQ21" s="332"/>
      <c r="AR21" s="333"/>
      <c r="AS21" s="331"/>
      <c r="AT21" s="332"/>
      <c r="AU21" s="333"/>
      <c r="AV21" s="331"/>
      <c r="AW21" s="332"/>
      <c r="AX21" s="333"/>
      <c r="AY21" s="331"/>
      <c r="AZ21" s="332"/>
      <c r="BA21" s="333"/>
      <c r="BB21" s="331"/>
      <c r="BC21" s="332"/>
      <c r="BD21" s="333"/>
      <c r="BE21" s="331"/>
      <c r="BF21" s="332"/>
      <c r="BG21" s="333"/>
      <c r="BH21" s="331"/>
      <c r="BI21" s="332"/>
      <c r="BJ21" s="333"/>
      <c r="BK21" s="331"/>
      <c r="BL21" s="332"/>
      <c r="BM21" s="333"/>
      <c r="BN21" s="331"/>
      <c r="BO21" s="332"/>
      <c r="BP21" s="333"/>
      <c r="BQ21" s="331"/>
      <c r="BR21" s="332"/>
      <c r="BS21" s="333"/>
      <c r="BT21" s="331"/>
      <c r="BU21" s="332"/>
      <c r="BV21" s="332"/>
      <c r="BW21" s="331"/>
      <c r="BX21" s="332"/>
      <c r="BY21" s="333"/>
      <c r="BZ21" s="331"/>
      <c r="CA21" s="332"/>
      <c r="CB21" s="333"/>
      <c r="CC21" s="331" t="s">
        <v>900</v>
      </c>
      <c r="CD21" s="332"/>
      <c r="CE21" s="332"/>
      <c r="CF21" s="332"/>
      <c r="CG21" s="332"/>
      <c r="CH21" s="333"/>
      <c r="CI21" s="331"/>
      <c r="CJ21" s="332"/>
      <c r="CK21" s="333"/>
      <c r="CL21" s="331"/>
      <c r="CM21" s="332"/>
      <c r="CN21" s="333"/>
      <c r="CO21" s="331" t="s">
        <v>899</v>
      </c>
      <c r="CP21" s="332"/>
      <c r="CQ21" s="332"/>
      <c r="CR21" s="332"/>
      <c r="CS21" s="332"/>
      <c r="CT21" s="332"/>
      <c r="CU21" s="332"/>
      <c r="CV21" s="332"/>
      <c r="CW21" s="332"/>
      <c r="CX21" s="332"/>
      <c r="CY21" s="332"/>
      <c r="CZ21" s="332"/>
      <c r="DA21" s="332"/>
      <c r="DB21" s="332"/>
      <c r="DC21" s="332"/>
      <c r="DD21" s="332"/>
      <c r="DE21" s="332"/>
      <c r="DF21" s="333"/>
      <c r="DG21" s="330"/>
      <c r="DH21" s="330"/>
      <c r="DI21" s="330"/>
      <c r="DJ21" s="334"/>
      <c r="DK21" s="318"/>
      <c r="DL21" s="335"/>
      <c r="DM21" s="319"/>
      <c r="DN21" s="320"/>
      <c r="DO21" s="321"/>
      <c r="DP21" s="321"/>
      <c r="DQ21" s="321"/>
      <c r="DR21" s="321"/>
      <c r="DS21" s="322"/>
      <c r="DT21" s="323"/>
      <c r="DU21" s="323"/>
      <c r="DV21" s="323"/>
      <c r="DW21" s="323"/>
      <c r="DX21" s="323"/>
      <c r="DY21" s="323"/>
      <c r="DZ21" s="324"/>
      <c r="EA21" s="325"/>
      <c r="EB21" s="325"/>
      <c r="EC21" s="325"/>
      <c r="ED21" s="325"/>
      <c r="EE21" s="325"/>
      <c r="EF21" s="325"/>
      <c r="EG21" s="325"/>
      <c r="EH21" s="326"/>
      <c r="EI21" s="327"/>
      <c r="EJ21" s="327"/>
      <c r="EK21" s="327"/>
      <c r="EL21" s="327"/>
      <c r="EM21" s="327"/>
      <c r="EN21" s="327"/>
      <c r="EO21" s="327"/>
      <c r="EP21" s="327"/>
      <c r="EQ21" s="327"/>
      <c r="ER21" s="327"/>
      <c r="ES21" s="327"/>
      <c r="ET21" s="328"/>
      <c r="EU21" s="320"/>
      <c r="EV21" s="321"/>
      <c r="EW21" s="321"/>
      <c r="EX21" s="321"/>
      <c r="EY21" s="321"/>
      <c r="EZ21" s="322"/>
      <c r="FA21" s="323"/>
      <c r="FB21" s="323"/>
      <c r="FC21" s="323"/>
      <c r="FD21" s="323"/>
      <c r="FE21" s="323"/>
      <c r="FF21" s="323"/>
      <c r="FG21" s="324"/>
      <c r="FH21" s="325"/>
      <c r="FI21" s="325"/>
      <c r="FJ21" s="325"/>
      <c r="FK21" s="325"/>
      <c r="FL21" s="325"/>
      <c r="FM21" s="325"/>
      <c r="FN21" s="325"/>
      <c r="FO21" s="326"/>
      <c r="FP21" s="327"/>
      <c r="FQ21" s="327"/>
      <c r="FR21" s="327"/>
      <c r="FS21" s="327"/>
      <c r="FT21" s="327"/>
      <c r="FU21" s="327"/>
      <c r="FV21" s="327"/>
      <c r="FW21" s="327"/>
      <c r="FX21" s="327"/>
      <c r="FY21" s="327"/>
      <c r="FZ21" s="327"/>
      <c r="GA21" s="328"/>
      <c r="GB21" s="320"/>
      <c r="GC21" s="321"/>
      <c r="GD21" s="321"/>
      <c r="GE21" s="321"/>
      <c r="GF21" s="321"/>
      <c r="GG21" s="322"/>
      <c r="GH21" s="323"/>
      <c r="GI21" s="323"/>
      <c r="GJ21" s="323"/>
      <c r="GK21" s="323"/>
      <c r="GL21" s="323"/>
      <c r="GM21" s="323"/>
      <c r="GN21" s="324"/>
      <c r="GO21" s="325"/>
      <c r="GP21" s="325"/>
      <c r="GQ21" s="325"/>
      <c r="GR21" s="325"/>
      <c r="GS21" s="325"/>
      <c r="GT21" s="325"/>
      <c r="GU21" s="325"/>
      <c r="GV21" s="326"/>
      <c r="GW21" s="327"/>
      <c r="GX21" s="327"/>
      <c r="GY21" s="327"/>
      <c r="GZ21" s="327"/>
      <c r="HA21" s="327"/>
      <c r="HB21" s="327"/>
      <c r="HC21" s="327"/>
      <c r="HD21" s="327"/>
      <c r="HE21" s="327"/>
      <c r="HF21" s="327"/>
      <c r="HG21" s="327"/>
      <c r="HH21" s="328"/>
      <c r="HI21" s="329"/>
      <c r="HJ21" s="320"/>
      <c r="HK21" s="321"/>
      <c r="HL21" s="321"/>
      <c r="HM21" s="321"/>
      <c r="HN21" s="321"/>
      <c r="HO21" s="322"/>
      <c r="HP21" s="323"/>
      <c r="HQ21" s="323"/>
      <c r="HR21" s="323"/>
      <c r="HS21" s="323"/>
      <c r="HT21" s="323"/>
      <c r="HU21" s="323"/>
      <c r="HV21" s="324"/>
      <c r="HW21" s="325"/>
      <c r="HX21" s="325"/>
      <c r="HY21" s="325"/>
      <c r="HZ21" s="325"/>
      <c r="IA21" s="325"/>
      <c r="IB21" s="325"/>
      <c r="IC21" s="325"/>
      <c r="ID21" s="326"/>
      <c r="IE21" s="327"/>
      <c r="IF21" s="327"/>
      <c r="IG21" s="327"/>
      <c r="IH21" s="327"/>
      <c r="II21" s="327"/>
      <c r="IJ21" s="327"/>
      <c r="IK21" s="327"/>
      <c r="IL21" s="327"/>
      <c r="IM21" s="327"/>
      <c r="IN21" s="327"/>
      <c r="IO21" s="327"/>
      <c r="IP21" s="417"/>
      <c r="IQ21" s="417"/>
    </row>
    <row r="22" spans="1:251" ht="15" customHeight="1" x14ac:dyDescent="0.25">
      <c r="B22" s="337"/>
      <c r="C22" s="393"/>
      <c r="D22" s="339"/>
      <c r="E22" s="337"/>
      <c r="F22" s="337"/>
      <c r="G22" s="337"/>
      <c r="H22" s="337"/>
      <c r="I22" s="340"/>
      <c r="J22" s="341"/>
      <c r="K22" s="341"/>
      <c r="L22" s="342"/>
      <c r="M22" s="343"/>
      <c r="N22" s="344"/>
      <c r="O22" s="345"/>
      <c r="P22" s="345"/>
      <c r="Q22" s="346"/>
      <c r="R22" s="344"/>
      <c r="S22" s="345"/>
      <c r="T22" s="345"/>
      <c r="U22" s="395"/>
      <c r="V22" s="344"/>
      <c r="W22" s="345"/>
      <c r="X22" s="345"/>
      <c r="Y22" s="346"/>
      <c r="Z22" s="344"/>
      <c r="AA22" s="346"/>
      <c r="AB22" s="344"/>
      <c r="AC22" s="346"/>
      <c r="AD22" s="344"/>
      <c r="AE22" s="345"/>
      <c r="AF22" s="346"/>
      <c r="AG22" s="344"/>
      <c r="AH22" s="345"/>
      <c r="AI22" s="346"/>
      <c r="AJ22" s="344"/>
      <c r="AK22" s="345"/>
      <c r="AL22" s="346"/>
      <c r="AM22" s="344"/>
      <c r="AN22" s="345"/>
      <c r="AO22" s="346"/>
      <c r="AP22" s="344"/>
      <c r="AQ22" s="345"/>
      <c r="AR22" s="346"/>
      <c r="AS22" s="344"/>
      <c r="AT22" s="345"/>
      <c r="AU22" s="346"/>
      <c r="AV22" s="344"/>
      <c r="AW22" s="345"/>
      <c r="AX22" s="346"/>
      <c r="AY22" s="344"/>
      <c r="AZ22" s="345"/>
      <c r="BA22" s="346"/>
      <c r="BB22" s="344"/>
      <c r="BC22" s="345"/>
      <c r="BD22" s="346"/>
      <c r="BE22" s="344"/>
      <c r="BF22" s="345"/>
      <c r="BG22" s="346"/>
      <c r="BH22" s="344"/>
      <c r="BI22" s="345"/>
      <c r="BJ22" s="346"/>
      <c r="BK22" s="344"/>
      <c r="BL22" s="345"/>
      <c r="BM22" s="346"/>
      <c r="BN22" s="344"/>
      <c r="BO22" s="345"/>
      <c r="BP22" s="346"/>
      <c r="BQ22" s="344"/>
      <c r="BR22" s="345"/>
      <c r="BS22" s="346"/>
      <c r="BT22" s="344"/>
      <c r="BU22" s="347"/>
      <c r="BV22" s="346"/>
      <c r="BW22" s="344"/>
      <c r="BX22" s="345"/>
      <c r="BY22" s="346"/>
      <c r="BZ22" s="344"/>
      <c r="CA22" s="345"/>
      <c r="CB22" s="346"/>
      <c r="CC22" s="344"/>
      <c r="CD22" s="345"/>
      <c r="CE22" s="345"/>
      <c r="CF22" s="345"/>
      <c r="CG22" s="345"/>
      <c r="CH22" s="346"/>
      <c r="CI22" s="344"/>
      <c r="CJ22" s="345"/>
      <c r="CK22" s="346"/>
      <c r="CL22" s="344"/>
      <c r="CM22" s="345"/>
      <c r="CN22" s="346"/>
      <c r="CO22" s="344"/>
      <c r="CP22" s="345"/>
      <c r="CQ22" s="346"/>
      <c r="CR22" s="344"/>
      <c r="CS22" s="345"/>
      <c r="CT22" s="346"/>
      <c r="CU22" s="344"/>
      <c r="CV22" s="345"/>
      <c r="CW22" s="346"/>
      <c r="CX22" s="344"/>
      <c r="CY22" s="345"/>
      <c r="CZ22" s="346"/>
      <c r="DA22" s="344"/>
      <c r="DB22" s="345"/>
      <c r="DC22" s="346"/>
      <c r="DD22" s="344"/>
      <c r="DE22" s="345"/>
      <c r="DF22" s="346"/>
      <c r="DG22" s="338"/>
      <c r="DH22" s="348"/>
      <c r="DI22" s="348"/>
      <c r="DJ22" s="349"/>
      <c r="DK22" s="343"/>
      <c r="DL22" s="350"/>
      <c r="DM22" s="351"/>
      <c r="DN22" s="352"/>
      <c r="DO22" s="353"/>
      <c r="DP22" s="353"/>
      <c r="DQ22" s="353"/>
      <c r="DR22" s="353"/>
      <c r="DS22" s="354"/>
      <c r="DT22" s="355"/>
      <c r="DU22" s="355"/>
      <c r="DV22" s="355"/>
      <c r="DW22" s="355"/>
      <c r="DX22" s="355"/>
      <c r="DY22" s="355"/>
      <c r="DZ22" s="356"/>
      <c r="EA22" s="357"/>
      <c r="EB22" s="357"/>
      <c r="EC22" s="357"/>
      <c r="ED22" s="357"/>
      <c r="EE22" s="357"/>
      <c r="EF22" s="357"/>
      <c r="EG22" s="357"/>
      <c r="EH22" s="358"/>
      <c r="EI22" s="359"/>
      <c r="EJ22" s="359"/>
      <c r="EK22" s="359"/>
      <c r="EL22" s="359"/>
      <c r="EM22" s="359"/>
      <c r="EN22" s="359"/>
      <c r="EO22" s="359"/>
      <c r="EP22" s="359"/>
      <c r="EQ22" s="359"/>
      <c r="ER22" s="359"/>
      <c r="ES22" s="359"/>
      <c r="ET22" s="360"/>
      <c r="EU22" s="352"/>
      <c r="EV22" s="353"/>
      <c r="EW22" s="353"/>
      <c r="EX22" s="353"/>
      <c r="EY22" s="353"/>
      <c r="EZ22" s="354"/>
      <c r="FA22" s="355"/>
      <c r="FB22" s="355"/>
      <c r="FC22" s="355"/>
      <c r="FD22" s="355"/>
      <c r="FE22" s="355"/>
      <c r="FF22" s="355"/>
      <c r="FG22" s="356"/>
      <c r="FH22" s="357"/>
      <c r="FI22" s="357"/>
      <c r="FJ22" s="357"/>
      <c r="FK22" s="357"/>
      <c r="FL22" s="357"/>
      <c r="FM22" s="357"/>
      <c r="FN22" s="357"/>
      <c r="FO22" s="358"/>
      <c r="FP22" s="359"/>
      <c r="FQ22" s="359"/>
      <c r="FR22" s="359"/>
      <c r="FS22" s="359"/>
      <c r="FT22" s="359"/>
      <c r="FU22" s="359"/>
      <c r="FV22" s="359"/>
      <c r="FW22" s="359"/>
      <c r="FX22" s="359"/>
      <c r="FY22" s="359"/>
      <c r="FZ22" s="359"/>
      <c r="GA22" s="360"/>
      <c r="GB22" s="352"/>
      <c r="GC22" s="353"/>
      <c r="GD22" s="353"/>
      <c r="GE22" s="353"/>
      <c r="GF22" s="353"/>
      <c r="GG22" s="354"/>
      <c r="GH22" s="355"/>
      <c r="GI22" s="355"/>
      <c r="GJ22" s="355"/>
      <c r="GK22" s="355"/>
      <c r="GL22" s="355"/>
      <c r="GM22" s="355"/>
      <c r="GN22" s="356"/>
      <c r="GO22" s="357"/>
      <c r="GP22" s="357"/>
      <c r="GQ22" s="357"/>
      <c r="GR22" s="357"/>
      <c r="GS22" s="357"/>
      <c r="GT22" s="357"/>
      <c r="GU22" s="357"/>
      <c r="GV22" s="358"/>
      <c r="GW22" s="359"/>
      <c r="GX22" s="359"/>
      <c r="GY22" s="359"/>
      <c r="GZ22" s="359"/>
      <c r="HA22" s="359"/>
      <c r="HB22" s="359"/>
      <c r="HC22" s="359"/>
      <c r="HD22" s="359"/>
      <c r="HE22" s="359"/>
      <c r="HF22" s="359"/>
      <c r="HG22" s="359"/>
      <c r="HH22" s="360"/>
      <c r="HI22" s="361"/>
      <c r="HJ22" s="352"/>
      <c r="HK22" s="353"/>
      <c r="HL22" s="353"/>
      <c r="HM22" s="353"/>
      <c r="HN22" s="353"/>
      <c r="HO22" s="354"/>
      <c r="HP22" s="355"/>
      <c r="HQ22" s="355"/>
      <c r="HR22" s="355"/>
      <c r="HS22" s="355"/>
      <c r="HT22" s="355"/>
      <c r="HU22" s="355"/>
      <c r="HV22" s="356"/>
      <c r="HW22" s="357"/>
      <c r="HX22" s="357"/>
      <c r="HY22" s="357"/>
      <c r="HZ22" s="357"/>
      <c r="IA22" s="357"/>
      <c r="IB22" s="357"/>
      <c r="IC22" s="357"/>
      <c r="ID22" s="358"/>
      <c r="IE22" s="359"/>
      <c r="IF22" s="359"/>
      <c r="IG22" s="359"/>
      <c r="IH22" s="359"/>
      <c r="II22" s="359"/>
      <c r="IJ22" s="359"/>
      <c r="IK22" s="359"/>
      <c r="IL22" s="359"/>
      <c r="IM22" s="359"/>
      <c r="IN22" s="359"/>
      <c r="IO22" s="359"/>
      <c r="IP22" s="415"/>
      <c r="IQ22" s="415"/>
    </row>
    <row r="23" spans="1:251" ht="15" customHeight="1" x14ac:dyDescent="0.25">
      <c r="B23" s="392"/>
      <c r="C23" s="13"/>
      <c r="D23" s="681"/>
      <c r="E23" s="20"/>
      <c r="F23" s="1"/>
      <c r="G23" s="682"/>
      <c r="H23" s="682"/>
      <c r="I23" s="18"/>
      <c r="J23" s="683"/>
      <c r="K23" s="683"/>
      <c r="L23" s="684"/>
      <c r="M23" s="685"/>
      <c r="N23" s="24"/>
      <c r="O23" s="107"/>
      <c r="P23" s="413"/>
      <c r="Q23" s="410"/>
      <c r="R23" s="24"/>
      <c r="S23" s="107"/>
      <c r="T23" s="413"/>
      <c r="U23" s="412"/>
      <c r="V23" s="24"/>
      <c r="W23" s="107"/>
      <c r="X23" s="413"/>
      <c r="Y23" s="410"/>
      <c r="Z23" s="24"/>
      <c r="AA23" s="273"/>
      <c r="AB23" s="24"/>
      <c r="AC23" s="273"/>
      <c r="AD23" s="411"/>
      <c r="AE23" s="413"/>
      <c r="AF23" s="410"/>
      <c r="AG23" s="411"/>
      <c r="AH23" s="413"/>
      <c r="AI23" s="410"/>
      <c r="AJ23" s="411"/>
      <c r="AK23" s="413"/>
      <c r="AL23" s="410"/>
      <c r="AM23" s="411"/>
      <c r="AN23" s="413"/>
      <c r="AO23" s="410"/>
      <c r="AP23" s="411"/>
      <c r="AQ23" s="413"/>
      <c r="AR23" s="410"/>
      <c r="AS23" s="411"/>
      <c r="AT23" s="413"/>
      <c r="AU23" s="410"/>
      <c r="AV23" s="411"/>
      <c r="AW23" s="413"/>
      <c r="AX23" s="410"/>
      <c r="AY23" s="411"/>
      <c r="AZ23" s="107"/>
      <c r="BA23" s="273"/>
      <c r="BB23" s="411"/>
      <c r="BC23" s="107"/>
      <c r="BD23" s="273"/>
      <c r="BE23" s="24"/>
      <c r="BF23" s="107"/>
      <c r="BG23" s="273"/>
      <c r="BH23" s="24"/>
      <c r="BI23" s="107"/>
      <c r="BJ23" s="273"/>
      <c r="BK23" s="24"/>
      <c r="BL23" s="107"/>
      <c r="BM23" s="273"/>
      <c r="BN23" s="24"/>
      <c r="BO23" s="107"/>
      <c r="BP23" s="273"/>
      <c r="BQ23" s="24"/>
      <c r="BR23" s="107"/>
      <c r="BS23" s="273"/>
      <c r="BT23" s="24"/>
      <c r="BU23" s="291"/>
      <c r="BV23" s="273"/>
      <c r="BW23" s="24"/>
      <c r="BX23" s="107"/>
      <c r="BY23" s="273"/>
      <c r="BZ23" s="24"/>
      <c r="CA23" s="107"/>
      <c r="CB23" s="273"/>
      <c r="CC23" s="24"/>
      <c r="CD23" s="107"/>
      <c r="CE23" s="107"/>
      <c r="CF23" s="107"/>
      <c r="CG23" s="107"/>
      <c r="CH23" s="273"/>
      <c r="CI23" s="24"/>
      <c r="CJ23" s="107"/>
      <c r="CK23" s="273"/>
      <c r="CL23" s="24"/>
      <c r="CM23" s="107"/>
      <c r="CN23" s="273"/>
      <c r="CO23" s="24"/>
      <c r="CP23" s="107"/>
      <c r="CQ23" s="273"/>
      <c r="CR23" s="24"/>
      <c r="CS23" s="107"/>
      <c r="CT23" s="273"/>
      <c r="CU23" s="24"/>
      <c r="CV23" s="107"/>
      <c r="CW23" s="273"/>
      <c r="CX23" s="24"/>
      <c r="CY23" s="107"/>
      <c r="CZ23" s="273"/>
      <c r="DA23" s="24"/>
      <c r="DB23" s="107"/>
      <c r="DC23" s="273"/>
      <c r="DD23" s="24"/>
      <c r="DE23" s="107"/>
      <c r="DF23" s="273"/>
      <c r="DG23" s="222"/>
      <c r="DH23" s="396"/>
      <c r="DI23" s="396"/>
      <c r="DJ23" s="285"/>
      <c r="DK23" s="223"/>
      <c r="DL23" s="421"/>
      <c r="DM23" s="422"/>
      <c r="DN23" s="430"/>
      <c r="DO23" s="225"/>
      <c r="DP23" s="225"/>
      <c r="DQ23" s="225"/>
      <c r="DR23" s="225"/>
      <c r="DS23" s="226"/>
      <c r="DT23" s="227"/>
      <c r="DU23" s="227"/>
      <c r="DV23" s="227"/>
      <c r="DW23" s="227"/>
      <c r="DX23" s="227"/>
      <c r="DY23" s="227"/>
      <c r="DZ23" s="228"/>
      <c r="EA23" s="229"/>
      <c r="EB23" s="229"/>
      <c r="EC23" s="229"/>
      <c r="ED23" s="229"/>
      <c r="EE23" s="229"/>
      <c r="EF23" s="229"/>
      <c r="EG23" s="229"/>
      <c r="EH23" s="230"/>
      <c r="EI23" s="231"/>
      <c r="EJ23" s="231"/>
      <c r="EK23" s="231"/>
      <c r="EL23" s="231"/>
      <c r="EM23" s="231"/>
      <c r="EN23" s="231"/>
      <c r="EO23" s="231"/>
      <c r="EP23" s="231"/>
      <c r="EQ23" s="231"/>
      <c r="ER23" s="231"/>
      <c r="ES23" s="231"/>
      <c r="ET23" s="232"/>
      <c r="EU23" s="224"/>
      <c r="EV23" s="225"/>
      <c r="EW23" s="225"/>
      <c r="EX23" s="225"/>
      <c r="EY23" s="225"/>
      <c r="EZ23" s="226"/>
      <c r="FA23" s="227"/>
      <c r="FB23" s="227"/>
      <c r="FC23" s="227"/>
      <c r="FD23" s="227"/>
      <c r="FE23" s="227"/>
      <c r="FF23" s="227"/>
      <c r="FG23" s="228"/>
      <c r="FH23" s="229"/>
      <c r="FI23" s="229"/>
      <c r="FJ23" s="229"/>
      <c r="FK23" s="229"/>
      <c r="FL23" s="229"/>
      <c r="FM23" s="229"/>
      <c r="FN23" s="229"/>
      <c r="FO23" s="230"/>
      <c r="FP23" s="231"/>
      <c r="FQ23" s="231"/>
      <c r="FR23" s="231"/>
      <c r="FS23" s="231"/>
      <c r="FT23" s="231"/>
      <c r="FU23" s="231"/>
      <c r="FV23" s="231"/>
      <c r="FW23" s="231"/>
      <c r="FX23" s="231"/>
      <c r="FY23" s="231"/>
      <c r="FZ23" s="231"/>
      <c r="GA23" s="232"/>
      <c r="GB23" s="224"/>
      <c r="GC23" s="225"/>
      <c r="GD23" s="225"/>
      <c r="GE23" s="225"/>
      <c r="GF23" s="225"/>
      <c r="GG23" s="226"/>
      <c r="GH23" s="227"/>
      <c r="GI23" s="227"/>
      <c r="GJ23" s="227"/>
      <c r="GK23" s="227"/>
      <c r="GL23" s="227"/>
      <c r="GM23" s="227"/>
      <c r="GN23" s="228"/>
      <c r="GO23" s="229"/>
      <c r="GP23" s="229"/>
      <c r="GQ23" s="229"/>
      <c r="GR23" s="229"/>
      <c r="GS23" s="229"/>
      <c r="GT23" s="229"/>
      <c r="GU23" s="229"/>
      <c r="GV23" s="230"/>
      <c r="GW23" s="231"/>
      <c r="GX23" s="231"/>
      <c r="GY23" s="231"/>
      <c r="GZ23" s="231"/>
      <c r="HA23" s="231"/>
      <c r="HB23" s="231"/>
      <c r="HC23" s="231"/>
      <c r="HD23" s="231"/>
      <c r="HE23" s="231"/>
      <c r="HF23" s="231"/>
      <c r="HG23" s="231"/>
      <c r="HH23" s="232"/>
      <c r="HI23" s="232"/>
      <c r="HJ23" s="224"/>
      <c r="HK23" s="225"/>
      <c r="HL23" s="225"/>
      <c r="HM23" s="225"/>
      <c r="HN23" s="225"/>
      <c r="HO23" s="226"/>
      <c r="HP23" s="227"/>
      <c r="HQ23" s="227"/>
      <c r="HR23" s="227"/>
      <c r="HS23" s="227"/>
      <c r="HT23" s="227"/>
      <c r="HU23" s="227"/>
      <c r="HV23" s="228"/>
      <c r="HW23" s="229"/>
      <c r="HX23" s="229"/>
      <c r="HY23" s="229"/>
      <c r="HZ23" s="229"/>
      <c r="IA23" s="229"/>
      <c r="IB23" s="229"/>
      <c r="IC23" s="229"/>
      <c r="ID23" s="230"/>
      <c r="IE23" s="231"/>
      <c r="IF23" s="231"/>
      <c r="IG23" s="231"/>
      <c r="IH23" s="231"/>
      <c r="II23" s="231"/>
      <c r="IJ23" s="231"/>
      <c r="IK23" s="231"/>
      <c r="IL23" s="231"/>
      <c r="IM23" s="231"/>
      <c r="IN23" s="231"/>
      <c r="IO23" s="231"/>
      <c r="IP23" s="418"/>
      <c r="IQ23" s="418"/>
    </row>
    <row r="24" spans="1:251" ht="15" customHeight="1" x14ac:dyDescent="0.25">
      <c r="B24" s="337"/>
      <c r="C24" s="393"/>
      <c r="D24" s="339"/>
      <c r="E24" s="337"/>
      <c r="F24" s="337"/>
      <c r="G24" s="337"/>
      <c r="H24" s="337"/>
      <c r="I24" s="340"/>
      <c r="J24" s="341"/>
      <c r="K24" s="341"/>
      <c r="L24" s="342"/>
      <c r="M24" s="343"/>
      <c r="N24" s="344"/>
      <c r="O24" s="345"/>
      <c r="P24" s="345"/>
      <c r="Q24" s="346"/>
      <c r="R24" s="344"/>
      <c r="S24" s="345"/>
      <c r="T24" s="345"/>
      <c r="U24" s="395"/>
      <c r="V24" s="344"/>
      <c r="W24" s="345"/>
      <c r="X24" s="345"/>
      <c r="Y24" s="346"/>
      <c r="Z24" s="344"/>
      <c r="AA24" s="346"/>
      <c r="AB24" s="344"/>
      <c r="AC24" s="346"/>
      <c r="AD24" s="344"/>
      <c r="AE24" s="345"/>
      <c r="AF24" s="346"/>
      <c r="AG24" s="344"/>
      <c r="AH24" s="345"/>
      <c r="AI24" s="346"/>
      <c r="AJ24" s="344"/>
      <c r="AK24" s="345"/>
      <c r="AL24" s="346"/>
      <c r="AM24" s="344"/>
      <c r="AN24" s="345"/>
      <c r="AO24" s="346"/>
      <c r="AP24" s="344"/>
      <c r="AQ24" s="345"/>
      <c r="AR24" s="346"/>
      <c r="AS24" s="344"/>
      <c r="AT24" s="345"/>
      <c r="AU24" s="346"/>
      <c r="AV24" s="344"/>
      <c r="AW24" s="345"/>
      <c r="AX24" s="346"/>
      <c r="AY24" s="344"/>
      <c r="AZ24" s="345"/>
      <c r="BA24" s="346"/>
      <c r="BB24" s="344"/>
      <c r="BC24" s="345"/>
      <c r="BD24" s="346"/>
      <c r="BE24" s="344"/>
      <c r="BF24" s="345"/>
      <c r="BG24" s="346"/>
      <c r="BH24" s="344"/>
      <c r="BI24" s="345"/>
      <c r="BJ24" s="346"/>
      <c r="BK24" s="344"/>
      <c r="BL24" s="345"/>
      <c r="BM24" s="346"/>
      <c r="BN24" s="344"/>
      <c r="BO24" s="345"/>
      <c r="BP24" s="346"/>
      <c r="BQ24" s="344"/>
      <c r="BR24" s="345"/>
      <c r="BS24" s="346"/>
      <c r="BT24" s="344"/>
      <c r="BU24" s="347"/>
      <c r="BV24" s="346"/>
      <c r="BW24" s="344"/>
      <c r="BX24" s="345"/>
      <c r="BY24" s="346"/>
      <c r="BZ24" s="344"/>
      <c r="CA24" s="345"/>
      <c r="CB24" s="346"/>
      <c r="CC24" s="344"/>
      <c r="CD24" s="345"/>
      <c r="CE24" s="345"/>
      <c r="CF24" s="345"/>
      <c r="CG24" s="345"/>
      <c r="CH24" s="346"/>
      <c r="CI24" s="344"/>
      <c r="CJ24" s="345"/>
      <c r="CK24" s="346"/>
      <c r="CL24" s="344"/>
      <c r="CM24" s="345"/>
      <c r="CN24" s="346"/>
      <c r="CO24" s="344"/>
      <c r="CP24" s="345"/>
      <c r="CQ24" s="346"/>
      <c r="CR24" s="344"/>
      <c r="CS24" s="345"/>
      <c r="CT24" s="346"/>
      <c r="CU24" s="344"/>
      <c r="CV24" s="345"/>
      <c r="CW24" s="346"/>
      <c r="CX24" s="344"/>
      <c r="CY24" s="345"/>
      <c r="CZ24" s="346"/>
      <c r="DA24" s="344"/>
      <c r="DB24" s="345"/>
      <c r="DC24" s="346"/>
      <c r="DD24" s="344"/>
      <c r="DE24" s="345"/>
      <c r="DF24" s="346"/>
      <c r="DG24" s="338"/>
      <c r="DH24" s="348"/>
      <c r="DI24" s="348"/>
      <c r="DJ24" s="349"/>
      <c r="DK24" s="343"/>
      <c r="DL24" s="350"/>
      <c r="DM24" s="351"/>
      <c r="DN24" s="352"/>
      <c r="DO24" s="353"/>
      <c r="DP24" s="353"/>
      <c r="DQ24" s="353"/>
      <c r="DR24" s="353"/>
      <c r="DS24" s="354"/>
      <c r="DT24" s="355"/>
      <c r="DU24" s="355"/>
      <c r="DV24" s="355"/>
      <c r="DW24" s="355"/>
      <c r="DX24" s="355"/>
      <c r="DY24" s="355"/>
      <c r="DZ24" s="356"/>
      <c r="EA24" s="357"/>
      <c r="EB24" s="357"/>
      <c r="EC24" s="357"/>
      <c r="ED24" s="357"/>
      <c r="EE24" s="357"/>
      <c r="EF24" s="357"/>
      <c r="EG24" s="357"/>
      <c r="EH24" s="358"/>
      <c r="EI24" s="359"/>
      <c r="EJ24" s="359"/>
      <c r="EK24" s="359"/>
      <c r="EL24" s="359"/>
      <c r="EM24" s="359"/>
      <c r="EN24" s="359"/>
      <c r="EO24" s="359"/>
      <c r="EP24" s="359"/>
      <c r="EQ24" s="359"/>
      <c r="ER24" s="359"/>
      <c r="ES24" s="359"/>
      <c r="ET24" s="360"/>
      <c r="EU24" s="352"/>
      <c r="EV24" s="353"/>
      <c r="EW24" s="353"/>
      <c r="EX24" s="353"/>
      <c r="EY24" s="353"/>
      <c r="EZ24" s="354"/>
      <c r="FA24" s="355"/>
      <c r="FB24" s="355"/>
      <c r="FC24" s="355"/>
      <c r="FD24" s="355"/>
      <c r="FE24" s="355"/>
      <c r="FF24" s="355"/>
      <c r="FG24" s="356"/>
      <c r="FH24" s="357"/>
      <c r="FI24" s="357"/>
      <c r="FJ24" s="357"/>
      <c r="FK24" s="357"/>
      <c r="FL24" s="357"/>
      <c r="FM24" s="357"/>
      <c r="FN24" s="357"/>
      <c r="FO24" s="358"/>
      <c r="FP24" s="359"/>
      <c r="FQ24" s="359"/>
      <c r="FR24" s="359"/>
      <c r="FS24" s="359"/>
      <c r="FT24" s="359"/>
      <c r="FU24" s="359"/>
      <c r="FV24" s="359"/>
      <c r="FW24" s="359"/>
      <c r="FX24" s="359"/>
      <c r="FY24" s="359"/>
      <c r="FZ24" s="359"/>
      <c r="GA24" s="360"/>
      <c r="GB24" s="352"/>
      <c r="GC24" s="353"/>
      <c r="GD24" s="353"/>
      <c r="GE24" s="353"/>
      <c r="GF24" s="353"/>
      <c r="GG24" s="354"/>
      <c r="GH24" s="355"/>
      <c r="GI24" s="355"/>
      <c r="GJ24" s="355"/>
      <c r="GK24" s="355"/>
      <c r="GL24" s="355"/>
      <c r="GM24" s="355"/>
      <c r="GN24" s="356"/>
      <c r="GO24" s="357"/>
      <c r="GP24" s="357"/>
      <c r="GQ24" s="357"/>
      <c r="GR24" s="357"/>
      <c r="GS24" s="357"/>
      <c r="GT24" s="357"/>
      <c r="GU24" s="357"/>
      <c r="GV24" s="358"/>
      <c r="GW24" s="359"/>
      <c r="GX24" s="359"/>
      <c r="GY24" s="359"/>
      <c r="GZ24" s="359"/>
      <c r="HA24" s="359"/>
      <c r="HB24" s="359"/>
      <c r="HC24" s="359"/>
      <c r="HD24" s="359"/>
      <c r="HE24" s="359"/>
      <c r="HF24" s="359"/>
      <c r="HG24" s="359"/>
      <c r="HH24" s="360"/>
      <c r="HI24" s="361"/>
      <c r="HJ24" s="352"/>
      <c r="HK24" s="353"/>
      <c r="HL24" s="353"/>
      <c r="HM24" s="353"/>
      <c r="HN24" s="353"/>
      <c r="HO24" s="354"/>
      <c r="HP24" s="355"/>
      <c r="HQ24" s="355"/>
      <c r="HR24" s="355"/>
      <c r="HS24" s="355"/>
      <c r="HT24" s="355"/>
      <c r="HU24" s="355"/>
      <c r="HV24" s="356"/>
      <c r="HW24" s="357"/>
      <c r="HX24" s="357"/>
      <c r="HY24" s="357"/>
      <c r="HZ24" s="357"/>
      <c r="IA24" s="357"/>
      <c r="IB24" s="357"/>
      <c r="IC24" s="357"/>
      <c r="ID24" s="358"/>
      <c r="IE24" s="359"/>
      <c r="IF24" s="359"/>
      <c r="IG24" s="359"/>
      <c r="IH24" s="359"/>
      <c r="II24" s="359"/>
      <c r="IJ24" s="359"/>
      <c r="IK24" s="359"/>
      <c r="IL24" s="359"/>
      <c r="IM24" s="359"/>
      <c r="IN24" s="359"/>
      <c r="IO24" s="359"/>
      <c r="IP24" s="415"/>
      <c r="IQ24" s="415"/>
    </row>
    <row r="25" spans="1:251" ht="15" x14ac:dyDescent="0.25">
      <c r="C25" s="363" t="s">
        <v>29</v>
      </c>
      <c r="D25" s="317"/>
      <c r="E25" s="362">
        <f>COUNTIF(E22:E24, 5)</f>
        <v>0</v>
      </c>
      <c r="F25" s="318"/>
      <c r="G25" s="330"/>
      <c r="H25" s="318"/>
      <c r="I25" s="330"/>
      <c r="J25" s="330"/>
      <c r="K25" s="330"/>
      <c r="L25" s="330"/>
      <c r="M25" s="419"/>
      <c r="N25" s="331"/>
      <c r="O25" s="332"/>
      <c r="P25" s="332"/>
      <c r="Q25" s="333"/>
      <c r="R25" s="331"/>
      <c r="S25" s="332"/>
      <c r="T25" s="332"/>
      <c r="U25" s="332"/>
      <c r="V25" s="331"/>
      <c r="W25" s="332"/>
      <c r="X25" s="332"/>
      <c r="Y25" s="333"/>
      <c r="Z25" s="331"/>
      <c r="AA25" s="333"/>
      <c r="AB25" s="331"/>
      <c r="AC25" s="333"/>
      <c r="AD25" s="331"/>
      <c r="AE25" s="332"/>
      <c r="AF25" s="333"/>
      <c r="AG25" s="331"/>
      <c r="AH25" s="332"/>
      <c r="AI25" s="333"/>
      <c r="AJ25" s="331"/>
      <c r="AK25" s="332"/>
      <c r="AL25" s="333"/>
      <c r="AM25" s="331"/>
      <c r="AN25" s="332"/>
      <c r="AO25" s="333"/>
      <c r="AP25" s="331"/>
      <c r="AQ25" s="332"/>
      <c r="AR25" s="333"/>
      <c r="AS25" s="331"/>
      <c r="AT25" s="332"/>
      <c r="AU25" s="333"/>
      <c r="AV25" s="331"/>
      <c r="AW25" s="332"/>
      <c r="AX25" s="333"/>
      <c r="AY25" s="331"/>
      <c r="AZ25" s="332"/>
      <c r="BA25" s="333"/>
      <c r="BB25" s="331"/>
      <c r="BC25" s="332"/>
      <c r="BD25" s="333"/>
      <c r="BE25" s="331"/>
      <c r="BF25" s="332"/>
      <c r="BG25" s="333"/>
      <c r="BH25" s="331"/>
      <c r="BI25" s="332"/>
      <c r="BJ25" s="333"/>
      <c r="BK25" s="331"/>
      <c r="BL25" s="332"/>
      <c r="BM25" s="333"/>
      <c r="BN25" s="331"/>
      <c r="BO25" s="332"/>
      <c r="BP25" s="333"/>
      <c r="BQ25" s="331"/>
      <c r="BR25" s="332"/>
      <c r="BS25" s="333"/>
      <c r="BT25" s="331"/>
      <c r="BU25" s="332"/>
      <c r="BV25" s="332"/>
      <c r="BW25" s="331"/>
      <c r="BX25" s="332"/>
      <c r="BY25" s="333"/>
      <c r="BZ25" s="331"/>
      <c r="CA25" s="332"/>
      <c r="CB25" s="333"/>
      <c r="CC25" s="331" t="s">
        <v>900</v>
      </c>
      <c r="CD25" s="332"/>
      <c r="CE25" s="332"/>
      <c r="CF25" s="332"/>
      <c r="CG25" s="332"/>
      <c r="CH25" s="333"/>
      <c r="CI25" s="331"/>
      <c r="CJ25" s="332"/>
      <c r="CK25" s="333"/>
      <c r="CL25" s="331"/>
      <c r="CM25" s="332"/>
      <c r="CN25" s="333"/>
      <c r="CO25" s="331" t="s">
        <v>899</v>
      </c>
      <c r="CP25" s="332"/>
      <c r="CQ25" s="332"/>
      <c r="CR25" s="332"/>
      <c r="CS25" s="332"/>
      <c r="CT25" s="332"/>
      <c r="CU25" s="332"/>
      <c r="CV25" s="332"/>
      <c r="CW25" s="332"/>
      <c r="CX25" s="332"/>
      <c r="CY25" s="332"/>
      <c r="CZ25" s="332"/>
      <c r="DA25" s="332"/>
      <c r="DB25" s="332"/>
      <c r="DC25" s="332"/>
      <c r="DD25" s="332"/>
      <c r="DE25" s="332"/>
      <c r="DF25" s="333"/>
      <c r="DG25" s="330"/>
      <c r="DH25" s="330"/>
      <c r="DI25" s="330"/>
      <c r="DJ25" s="334"/>
      <c r="DK25" s="318"/>
      <c r="DL25" s="335"/>
      <c r="DM25" s="319"/>
      <c r="DN25" s="320"/>
      <c r="DO25" s="321"/>
      <c r="DP25" s="321"/>
      <c r="DQ25" s="321"/>
      <c r="DR25" s="321"/>
      <c r="DS25" s="322"/>
      <c r="DT25" s="323"/>
      <c r="DU25" s="323"/>
      <c r="DV25" s="323"/>
      <c r="DW25" s="323"/>
      <c r="DX25" s="323"/>
      <c r="DY25" s="323"/>
      <c r="DZ25" s="324"/>
      <c r="EA25" s="325"/>
      <c r="EB25" s="325"/>
      <c r="EC25" s="325"/>
      <c r="ED25" s="325"/>
      <c r="EE25" s="325"/>
      <c r="EF25" s="325"/>
      <c r="EG25" s="325"/>
      <c r="EH25" s="326"/>
      <c r="EI25" s="327"/>
      <c r="EJ25" s="327"/>
      <c r="EK25" s="327"/>
      <c r="EL25" s="327"/>
      <c r="EM25" s="327"/>
      <c r="EN25" s="327"/>
      <c r="EO25" s="327"/>
      <c r="EP25" s="327"/>
      <c r="EQ25" s="327"/>
      <c r="ER25" s="327"/>
      <c r="ES25" s="327"/>
      <c r="ET25" s="328"/>
      <c r="EU25" s="320"/>
      <c r="EV25" s="321"/>
      <c r="EW25" s="321"/>
      <c r="EX25" s="321"/>
      <c r="EY25" s="321"/>
      <c r="EZ25" s="322"/>
      <c r="FA25" s="323"/>
      <c r="FB25" s="323"/>
      <c r="FC25" s="323"/>
      <c r="FD25" s="323"/>
      <c r="FE25" s="323"/>
      <c r="FF25" s="323"/>
      <c r="FG25" s="324"/>
      <c r="FH25" s="325"/>
      <c r="FI25" s="325"/>
      <c r="FJ25" s="325"/>
      <c r="FK25" s="325"/>
      <c r="FL25" s="325"/>
      <c r="FM25" s="325"/>
      <c r="FN25" s="325"/>
      <c r="FO25" s="326"/>
      <c r="FP25" s="327"/>
      <c r="FQ25" s="327"/>
      <c r="FR25" s="327"/>
      <c r="FS25" s="327"/>
      <c r="FT25" s="327"/>
      <c r="FU25" s="327"/>
      <c r="FV25" s="327"/>
      <c r="FW25" s="327"/>
      <c r="FX25" s="327"/>
      <c r="FY25" s="327"/>
      <c r="FZ25" s="327"/>
      <c r="GA25" s="328"/>
      <c r="GB25" s="320"/>
      <c r="GC25" s="321"/>
      <c r="GD25" s="321"/>
      <c r="GE25" s="321"/>
      <c r="GF25" s="321"/>
      <c r="GG25" s="322"/>
      <c r="GH25" s="323"/>
      <c r="GI25" s="323"/>
      <c r="GJ25" s="323"/>
      <c r="GK25" s="323"/>
      <c r="GL25" s="323"/>
      <c r="GM25" s="323"/>
      <c r="GN25" s="324"/>
      <c r="GO25" s="325"/>
      <c r="GP25" s="325"/>
      <c r="GQ25" s="325"/>
      <c r="GR25" s="325"/>
      <c r="GS25" s="325"/>
      <c r="GT25" s="325"/>
      <c r="GU25" s="325"/>
      <c r="GV25" s="326"/>
      <c r="GW25" s="327"/>
      <c r="GX25" s="327"/>
      <c r="GY25" s="327"/>
      <c r="GZ25" s="327"/>
      <c r="HA25" s="327"/>
      <c r="HB25" s="327"/>
      <c r="HC25" s="327"/>
      <c r="HD25" s="327"/>
      <c r="HE25" s="327"/>
      <c r="HF25" s="327"/>
      <c r="HG25" s="327"/>
      <c r="HH25" s="328"/>
      <c r="HI25" s="329"/>
      <c r="HJ25" s="320"/>
      <c r="HK25" s="321"/>
      <c r="HL25" s="321"/>
      <c r="HM25" s="321"/>
      <c r="HN25" s="321"/>
      <c r="HO25" s="322"/>
      <c r="HP25" s="323"/>
      <c r="HQ25" s="323"/>
      <c r="HR25" s="323"/>
      <c r="HS25" s="323"/>
      <c r="HT25" s="323"/>
      <c r="HU25" s="323"/>
      <c r="HV25" s="324"/>
      <c r="HW25" s="325"/>
      <c r="HX25" s="325"/>
      <c r="HY25" s="325"/>
      <c r="HZ25" s="325"/>
      <c r="IA25" s="325"/>
      <c r="IB25" s="325"/>
      <c r="IC25" s="325"/>
      <c r="ID25" s="326"/>
      <c r="IE25" s="327"/>
      <c r="IF25" s="327"/>
      <c r="IG25" s="327"/>
      <c r="IH25" s="327"/>
      <c r="II25" s="327"/>
      <c r="IJ25" s="327"/>
      <c r="IK25" s="327"/>
      <c r="IL25" s="327"/>
      <c r="IM25" s="327"/>
      <c r="IN25" s="327"/>
      <c r="IO25" s="327"/>
      <c r="IP25" s="417"/>
      <c r="IQ25" s="417"/>
    </row>
    <row r="26" spans="1:251" ht="15" customHeight="1" x14ac:dyDescent="0.25">
      <c r="B26" s="337"/>
      <c r="C26" s="393"/>
      <c r="D26" s="339"/>
      <c r="E26" s="337"/>
      <c r="F26" s="337"/>
      <c r="G26" s="337"/>
      <c r="H26" s="337"/>
      <c r="I26" s="340"/>
      <c r="J26" s="341"/>
      <c r="K26" s="341"/>
      <c r="L26" s="342"/>
      <c r="M26" s="343"/>
      <c r="N26" s="344"/>
      <c r="O26" s="345"/>
      <c r="P26" s="345"/>
      <c r="Q26" s="346"/>
      <c r="R26" s="344"/>
      <c r="S26" s="345"/>
      <c r="T26" s="345"/>
      <c r="U26" s="395"/>
      <c r="V26" s="344"/>
      <c r="W26" s="345"/>
      <c r="X26" s="345"/>
      <c r="Y26" s="346"/>
      <c r="Z26" s="344"/>
      <c r="AA26" s="346"/>
      <c r="AB26" s="344"/>
      <c r="AC26" s="346"/>
      <c r="AD26" s="344"/>
      <c r="AE26" s="345"/>
      <c r="AF26" s="346"/>
      <c r="AG26" s="344"/>
      <c r="AH26" s="345"/>
      <c r="AI26" s="346"/>
      <c r="AJ26" s="344"/>
      <c r="AK26" s="345"/>
      <c r="AL26" s="346"/>
      <c r="AM26" s="344"/>
      <c r="AN26" s="345"/>
      <c r="AO26" s="346"/>
      <c r="AP26" s="344"/>
      <c r="AQ26" s="345"/>
      <c r="AR26" s="346"/>
      <c r="AS26" s="344"/>
      <c r="AT26" s="345"/>
      <c r="AU26" s="346"/>
      <c r="AV26" s="344"/>
      <c r="AW26" s="345"/>
      <c r="AX26" s="346"/>
      <c r="AY26" s="344"/>
      <c r="AZ26" s="345"/>
      <c r="BA26" s="346"/>
      <c r="BB26" s="344"/>
      <c r="BC26" s="345"/>
      <c r="BD26" s="346"/>
      <c r="BE26" s="344"/>
      <c r="BF26" s="345"/>
      <c r="BG26" s="346"/>
      <c r="BH26" s="344"/>
      <c r="BI26" s="345"/>
      <c r="BJ26" s="346"/>
      <c r="BK26" s="344"/>
      <c r="BL26" s="345"/>
      <c r="BM26" s="346"/>
      <c r="BN26" s="344"/>
      <c r="BO26" s="345"/>
      <c r="BP26" s="346"/>
      <c r="BQ26" s="344"/>
      <c r="BR26" s="345"/>
      <c r="BS26" s="346"/>
      <c r="BT26" s="344"/>
      <c r="BU26" s="347"/>
      <c r="BV26" s="346"/>
      <c r="BW26" s="344"/>
      <c r="BX26" s="345"/>
      <c r="BY26" s="346"/>
      <c r="BZ26" s="344"/>
      <c r="CA26" s="345"/>
      <c r="CB26" s="346"/>
      <c r="CC26" s="344"/>
      <c r="CD26" s="345"/>
      <c r="CE26" s="345"/>
      <c r="CF26" s="345"/>
      <c r="CG26" s="345"/>
      <c r="CH26" s="346"/>
      <c r="CI26" s="344"/>
      <c r="CJ26" s="345"/>
      <c r="CK26" s="346"/>
      <c r="CL26" s="344"/>
      <c r="CM26" s="345"/>
      <c r="CN26" s="346"/>
      <c r="CO26" s="344"/>
      <c r="CP26" s="345"/>
      <c r="CQ26" s="346"/>
      <c r="CR26" s="344"/>
      <c r="CS26" s="345"/>
      <c r="CT26" s="346"/>
      <c r="CU26" s="344"/>
      <c r="CV26" s="345"/>
      <c r="CW26" s="346"/>
      <c r="CX26" s="344"/>
      <c r="CY26" s="345"/>
      <c r="CZ26" s="346"/>
      <c r="DA26" s="344"/>
      <c r="DB26" s="345"/>
      <c r="DC26" s="346"/>
      <c r="DD26" s="344"/>
      <c r="DE26" s="345"/>
      <c r="DF26" s="346"/>
      <c r="DG26" s="338"/>
      <c r="DH26" s="348"/>
      <c r="DI26" s="348"/>
      <c r="DJ26" s="349"/>
      <c r="DK26" s="343"/>
      <c r="DL26" s="350"/>
      <c r="DM26" s="351"/>
      <c r="DN26" s="352"/>
      <c r="DO26" s="353"/>
      <c r="DP26" s="353"/>
      <c r="DQ26" s="353"/>
      <c r="DR26" s="353"/>
      <c r="DS26" s="354"/>
      <c r="DT26" s="355"/>
      <c r="DU26" s="355"/>
      <c r="DV26" s="355"/>
      <c r="DW26" s="355"/>
      <c r="DX26" s="355"/>
      <c r="DY26" s="355"/>
      <c r="DZ26" s="356"/>
      <c r="EA26" s="357"/>
      <c r="EB26" s="357"/>
      <c r="EC26" s="357"/>
      <c r="ED26" s="357"/>
      <c r="EE26" s="357"/>
      <c r="EF26" s="357"/>
      <c r="EG26" s="357"/>
      <c r="EH26" s="358"/>
      <c r="EI26" s="359"/>
      <c r="EJ26" s="359"/>
      <c r="EK26" s="359"/>
      <c r="EL26" s="359"/>
      <c r="EM26" s="359"/>
      <c r="EN26" s="359"/>
      <c r="EO26" s="359"/>
      <c r="EP26" s="359"/>
      <c r="EQ26" s="359"/>
      <c r="ER26" s="359"/>
      <c r="ES26" s="359"/>
      <c r="ET26" s="360"/>
      <c r="EU26" s="352"/>
      <c r="EV26" s="353"/>
      <c r="EW26" s="353"/>
      <c r="EX26" s="353"/>
      <c r="EY26" s="353"/>
      <c r="EZ26" s="354"/>
      <c r="FA26" s="355"/>
      <c r="FB26" s="355"/>
      <c r="FC26" s="355"/>
      <c r="FD26" s="355"/>
      <c r="FE26" s="355"/>
      <c r="FF26" s="355"/>
      <c r="FG26" s="356"/>
      <c r="FH26" s="357"/>
      <c r="FI26" s="357"/>
      <c r="FJ26" s="357"/>
      <c r="FK26" s="357"/>
      <c r="FL26" s="357"/>
      <c r="FM26" s="357"/>
      <c r="FN26" s="357"/>
      <c r="FO26" s="358"/>
      <c r="FP26" s="359"/>
      <c r="FQ26" s="359"/>
      <c r="FR26" s="359"/>
      <c r="FS26" s="359"/>
      <c r="FT26" s="359"/>
      <c r="FU26" s="359"/>
      <c r="FV26" s="359"/>
      <c r="FW26" s="359"/>
      <c r="FX26" s="359"/>
      <c r="FY26" s="359"/>
      <c r="FZ26" s="359"/>
      <c r="GA26" s="360"/>
      <c r="GB26" s="352"/>
      <c r="GC26" s="353"/>
      <c r="GD26" s="353"/>
      <c r="GE26" s="353"/>
      <c r="GF26" s="353"/>
      <c r="GG26" s="354"/>
      <c r="GH26" s="355"/>
      <c r="GI26" s="355"/>
      <c r="GJ26" s="355"/>
      <c r="GK26" s="355"/>
      <c r="GL26" s="355"/>
      <c r="GM26" s="355"/>
      <c r="GN26" s="356"/>
      <c r="GO26" s="357"/>
      <c r="GP26" s="357"/>
      <c r="GQ26" s="357"/>
      <c r="GR26" s="357"/>
      <c r="GS26" s="357"/>
      <c r="GT26" s="357"/>
      <c r="GU26" s="357"/>
      <c r="GV26" s="358"/>
      <c r="GW26" s="359"/>
      <c r="GX26" s="359"/>
      <c r="GY26" s="359"/>
      <c r="GZ26" s="359"/>
      <c r="HA26" s="359"/>
      <c r="HB26" s="359"/>
      <c r="HC26" s="359"/>
      <c r="HD26" s="359"/>
      <c r="HE26" s="359"/>
      <c r="HF26" s="359"/>
      <c r="HG26" s="359"/>
      <c r="HH26" s="360"/>
      <c r="HI26" s="361"/>
      <c r="HJ26" s="352"/>
      <c r="HK26" s="353"/>
      <c r="HL26" s="353"/>
      <c r="HM26" s="353"/>
      <c r="HN26" s="353"/>
      <c r="HO26" s="354"/>
      <c r="HP26" s="355"/>
      <c r="HQ26" s="355"/>
      <c r="HR26" s="355"/>
      <c r="HS26" s="355"/>
      <c r="HT26" s="355"/>
      <c r="HU26" s="355"/>
      <c r="HV26" s="356"/>
      <c r="HW26" s="357"/>
      <c r="HX26" s="357"/>
      <c r="HY26" s="357"/>
      <c r="HZ26" s="357"/>
      <c r="IA26" s="357"/>
      <c r="IB26" s="357"/>
      <c r="IC26" s="357"/>
      <c r="ID26" s="358"/>
      <c r="IE26" s="359"/>
      <c r="IF26" s="359"/>
      <c r="IG26" s="359"/>
      <c r="IH26" s="359"/>
      <c r="II26" s="359"/>
      <c r="IJ26" s="359"/>
      <c r="IK26" s="359"/>
      <c r="IL26" s="359"/>
      <c r="IM26" s="359"/>
      <c r="IN26" s="359"/>
      <c r="IO26" s="359"/>
      <c r="IP26" s="415"/>
      <c r="IQ26" s="415"/>
    </row>
    <row r="27" spans="1:251" ht="13.5" customHeight="1" x14ac:dyDescent="0.25">
      <c r="A27" s="14" t="s">
        <v>1818</v>
      </c>
      <c r="B27" s="392">
        <v>1</v>
      </c>
      <c r="C27" s="13" t="s">
        <v>1117</v>
      </c>
      <c r="D27" s="423">
        <v>44124</v>
      </c>
      <c r="E27" s="20">
        <v>6</v>
      </c>
      <c r="F27" s="6">
        <v>11323976</v>
      </c>
      <c r="G27" s="20" t="s">
        <v>1389</v>
      </c>
      <c r="H27" s="20"/>
      <c r="I27" s="23"/>
      <c r="J27" s="6" t="s">
        <v>18</v>
      </c>
      <c r="K27" s="6" t="s">
        <v>18</v>
      </c>
      <c r="L27" s="424"/>
      <c r="M27" s="651" t="s">
        <v>980</v>
      </c>
      <c r="N27" s="704" t="s">
        <v>1396</v>
      </c>
      <c r="O27" s="107"/>
      <c r="P27" s="105"/>
      <c r="Q27" s="106"/>
      <c r="R27" s="24" t="s">
        <v>1630</v>
      </c>
      <c r="S27" s="107"/>
      <c r="T27" s="105"/>
      <c r="U27" s="106"/>
      <c r="V27" s="24" t="s">
        <v>1630</v>
      </c>
      <c r="W27" s="107"/>
      <c r="X27" s="105"/>
      <c r="Y27" s="106"/>
      <c r="Z27" s="24">
        <v>72</v>
      </c>
      <c r="AA27" s="273"/>
      <c r="AB27" s="24">
        <v>73.73</v>
      </c>
      <c r="AC27" s="273"/>
      <c r="AD27" s="24">
        <v>50.7</v>
      </c>
      <c r="AE27" s="107"/>
      <c r="AF27" s="273"/>
      <c r="AG27" s="24">
        <v>-54.5</v>
      </c>
      <c r="AH27" s="107">
        <v>40</v>
      </c>
      <c r="AI27" s="273"/>
      <c r="AJ27" s="24">
        <v>70.510002136230469</v>
      </c>
      <c r="AK27" s="107"/>
      <c r="AL27" s="273"/>
      <c r="AM27" s="24">
        <v>57.619998931884766</v>
      </c>
      <c r="AN27" s="107"/>
      <c r="AO27" s="273"/>
      <c r="AP27" s="24">
        <v>57.599998474121094</v>
      </c>
      <c r="AQ27" s="107"/>
      <c r="AR27" s="273"/>
      <c r="AS27" s="24">
        <v>66.099998474121094</v>
      </c>
      <c r="AT27" s="107"/>
      <c r="AU27" s="273"/>
      <c r="AV27" s="24">
        <v>52</v>
      </c>
      <c r="AW27" s="107"/>
      <c r="AX27" s="273"/>
      <c r="AY27" s="24">
        <v>35.75</v>
      </c>
      <c r="AZ27" s="107">
        <v>40</v>
      </c>
      <c r="BA27" s="273"/>
      <c r="BB27" s="24">
        <v>46</v>
      </c>
      <c r="BC27" s="107"/>
      <c r="BD27" s="273"/>
      <c r="BE27" s="24">
        <v>42.599998474121094</v>
      </c>
      <c r="BF27" s="107"/>
      <c r="BG27" s="273"/>
      <c r="BH27" s="24">
        <v>34.75</v>
      </c>
      <c r="BI27" s="107">
        <v>40</v>
      </c>
      <c r="BJ27" s="273"/>
      <c r="BK27" s="24">
        <v>53</v>
      </c>
      <c r="BL27" s="107"/>
      <c r="BM27" s="273"/>
      <c r="BN27" s="24">
        <v>58.400001525878906</v>
      </c>
      <c r="BO27" s="107"/>
      <c r="BP27" s="273"/>
      <c r="BQ27" s="704" t="s">
        <v>1396</v>
      </c>
      <c r="BR27" s="107"/>
      <c r="BS27" s="273"/>
      <c r="BT27" s="715" t="s">
        <v>1584</v>
      </c>
      <c r="BU27" s="291"/>
      <c r="BV27" s="273"/>
      <c r="BW27" s="704" t="s">
        <v>1396</v>
      </c>
      <c r="BX27" s="107"/>
      <c r="BY27" s="273"/>
      <c r="BZ27" s="704" t="s">
        <v>1396</v>
      </c>
      <c r="CA27" s="718" t="s">
        <v>1830</v>
      </c>
      <c r="CB27" s="273"/>
      <c r="CC27" s="24"/>
      <c r="CD27" s="107"/>
      <c r="CE27" s="107"/>
      <c r="CF27" s="107">
        <v>40</v>
      </c>
      <c r="CG27" s="107"/>
      <c r="CH27" s="273"/>
      <c r="CI27" s="24" t="s">
        <v>1630</v>
      </c>
      <c r="CJ27" s="107"/>
      <c r="CK27" s="273"/>
      <c r="CL27" s="24" t="s">
        <v>1656</v>
      </c>
      <c r="CM27" s="107"/>
      <c r="CN27" s="273"/>
      <c r="CO27" s="24"/>
      <c r="CP27" s="107"/>
      <c r="CQ27" s="273"/>
      <c r="CR27" s="24"/>
      <c r="CS27" s="107"/>
      <c r="CT27" s="273"/>
      <c r="CU27" s="24"/>
      <c r="CV27" s="107"/>
      <c r="CW27" s="273"/>
      <c r="CX27" s="24"/>
      <c r="CY27" s="107"/>
      <c r="CZ27" s="273"/>
      <c r="DA27" s="24">
        <v>43.299999237060547</v>
      </c>
      <c r="DB27" s="107"/>
      <c r="DC27" s="273"/>
      <c r="DD27" s="24">
        <v>26.700000762939453</v>
      </c>
      <c r="DE27" s="107">
        <v>49</v>
      </c>
      <c r="DF27" s="273"/>
      <c r="DG27" s="218"/>
      <c r="DH27" s="217"/>
      <c r="DI27" s="217"/>
      <c r="DJ27" s="286">
        <f>AVERAGE(AY27:DF27)</f>
        <v>42.458333333333336</v>
      </c>
      <c r="DK27" s="219"/>
      <c r="DL27" s="220">
        <f>IF(DJ27&gt;80, 4, (DJ27-50)/20+2.5)</f>
        <v>2.1229166666666668</v>
      </c>
      <c r="DM27" s="650">
        <f>COUNTIF(N27:DF27, DM$1)+COUNTIF(N27:DF27, DM$2)</f>
        <v>4</v>
      </c>
      <c r="DN27" s="233">
        <f t="shared" ref="DN27:DN34" si="0">IF(COUNTIF($N27:$Q27, ET$1)&gt;0, DN$2, 0)</f>
        <v>0</v>
      </c>
      <c r="DO27" s="234">
        <f t="shared" ref="DO27:DO34" si="1">IF(COUNTIF($R27:$U27, ET$1)&gt;0, DO$2, 0)</f>
        <v>0</v>
      </c>
      <c r="DP27" s="234">
        <f t="shared" ref="DP27:DP34" si="2">IF(COUNTIF($V27:$Y27, ET$1)&gt;0, DP$2, 0)</f>
        <v>0</v>
      </c>
      <c r="DQ27" s="234">
        <f t="shared" ref="DQ27:DQ34" si="3">IF(COUNTIF($Z27:$AA27, ET$1)&gt;0, DQ$2, 0)</f>
        <v>0</v>
      </c>
      <c r="DR27" s="234">
        <f t="shared" ref="DR27:DR34" si="4">IF(COUNTIF($AB27:$AC27, ET$1)&gt;0, DR$2, 0)</f>
        <v>0</v>
      </c>
      <c r="DS27" s="235">
        <f t="shared" ref="DS27:DS34" si="5">IF(COUNTIF($AD27:$AF27, $ET$1)&gt;0, DS$2, 0)</f>
        <v>0</v>
      </c>
      <c r="DT27" s="236">
        <f t="shared" ref="DT27:DT34" si="6">IF(COUNTIF($AG27:$AI27, $ET$1)&gt;0, DT$2, 0)</f>
        <v>0</v>
      </c>
      <c r="DU27" s="236">
        <f t="shared" ref="DU27:DU34" si="7">IF(COUNTIF($AJ27:$AL27, $ET$1)&gt;0, DU$2, 0)</f>
        <v>0</v>
      </c>
      <c r="DV27" s="236">
        <f t="shared" ref="DV27:DV34" si="8">IF(COUNTIF($AM27:$AO27, $ET$1)&gt;0, DV$2, 0)</f>
        <v>0</v>
      </c>
      <c r="DW27" s="236">
        <f t="shared" ref="DW27:DW34" si="9">IF(COUNTIF($AP27:$AR27, $ET$1)&gt;0, DW$2, 0)</f>
        <v>0</v>
      </c>
      <c r="DX27" s="236">
        <f t="shared" ref="DX27:DX34" si="10">IF(COUNTIF($AS27:$AU27, $ET$1)&gt;0, DX$2, 0)</f>
        <v>0</v>
      </c>
      <c r="DY27" s="236">
        <f t="shared" ref="DY27:DY34" si="11">IF(COUNTIF($AV27:$AX27, $ET$1)&gt;0, DY$2, 0)</f>
        <v>0</v>
      </c>
      <c r="DZ27" s="237">
        <f t="shared" ref="DZ27:DZ34" si="12">IF(COUNTIF($AY27:$BA27, $ET$1)&gt;0, DZ$2, 0)</f>
        <v>0</v>
      </c>
      <c r="EA27" s="238">
        <f t="shared" ref="EA27:EA34" si="13">IF(COUNTIF($BB27:$BD27, $ET$1)&gt;0, EA$2, 0)</f>
        <v>0</v>
      </c>
      <c r="EB27" s="238">
        <f t="shared" ref="EB27:EB34" si="14">IF(COUNTIF($BE27:$BG27, $ET$1)&gt;0, EB$2, 0)</f>
        <v>0</v>
      </c>
      <c r="EC27" s="238">
        <f t="shared" ref="EC27:EC34" si="15">IF(COUNTIF($BH27:$BJ27, $ET$1)&gt;0, EC$2, 0)</f>
        <v>0</v>
      </c>
      <c r="ED27" s="238">
        <f t="shared" ref="ED27:ED34" si="16">IF(COUNTIF($BK27:$BM27, $ET$1)&gt;0, ED$2, 0)</f>
        <v>0</v>
      </c>
      <c r="EE27" s="238">
        <f t="shared" ref="EE27:EE34" si="17">IF(COUNTIF($BN27:$BP27, $ET$1)&gt;0, EE$2, 0)</f>
        <v>0</v>
      </c>
      <c r="EF27" s="238">
        <f t="shared" ref="EF27:EF34" si="18">IF(COUNTIF($BQ27:$BS27, $ET$1)&gt;0, EF$2, 0)</f>
        <v>0</v>
      </c>
      <c r="EG27" s="238">
        <f t="shared" ref="EG27:EG34" si="19">IF(COUNTIF($BT27:$BV27, $ET$1)&gt;0, EG$2, 0)</f>
        <v>6</v>
      </c>
      <c r="EH27" s="239">
        <f t="shared" ref="EH27:EH34" si="20">IF(COUNTIF($BW27:$BY27, $ET$1)&gt;0, EH$2, 0)</f>
        <v>0</v>
      </c>
      <c r="EI27" s="240">
        <f t="shared" ref="EI27:EI34" si="21">IF(COUNTIF($BZ27:$CB27, $ET$1)&gt;0, EI$2, 0)</f>
        <v>0</v>
      </c>
      <c r="EJ27" s="240">
        <f t="shared" ref="EJ27:EJ34" si="22">IF(COUNTIF($CC27:$CE27, $ET$1)&gt;0, EJ$2, 0)</f>
        <v>0</v>
      </c>
      <c r="EK27" s="240">
        <f t="shared" ref="EK27:EK34" si="23">IF(COUNTIF($CF27:$CH27, $ET$1)&gt;0, EK$2, 0)</f>
        <v>0</v>
      </c>
      <c r="EL27" s="240">
        <f t="shared" ref="EL27:EL34" si="24">IF(COUNTIF($CI27:$CK27, $ET$1)&gt;0, EL$2, 0)</f>
        <v>0</v>
      </c>
      <c r="EM27" s="240">
        <f t="shared" ref="EM27:EM34" si="25">IF(COUNTIF($CL27:$CN27, $ET$1)&gt;0, EM$2, 0)</f>
        <v>0</v>
      </c>
      <c r="EN27" s="240">
        <f t="shared" ref="EN27:EN34" si="26">IF(COUNTIF($CO27:$CQ27, $ET$1)&gt;0, EN$2, 0)</f>
        <v>0</v>
      </c>
      <c r="EO27" s="240">
        <f t="shared" ref="EO27:EO34" si="27">IF(COUNTIF($CR27:$CT27, $ET$1)&gt;0, EO$2, 0)</f>
        <v>0</v>
      </c>
      <c r="EP27" s="240">
        <f t="shared" ref="EP27:EP34" si="28">IF(COUNTIF($CU27:$CW27, $ET$1)&gt;0, EP$2, 0)</f>
        <v>0</v>
      </c>
      <c r="EQ27" s="240">
        <f t="shared" ref="EQ27:EQ34" si="29">IF(COUNTIF($CX27:$CZ27, $ET$1)&gt;0, EQ$2, 0)</f>
        <v>0</v>
      </c>
      <c r="ER27" s="240">
        <f t="shared" ref="ER27:ER34" si="30">IF(COUNTIF($DA27:$DC27, $ET$1)&gt;0, ER$2, 0)</f>
        <v>0</v>
      </c>
      <c r="ES27" s="240">
        <f t="shared" ref="ES27:ES34" si="31">IF(COUNTIF($DD27:$DF27, $ET$1)&gt;0, ES$2, 0)</f>
        <v>0</v>
      </c>
      <c r="ET27" s="241">
        <f t="shared" ref="ET27:ET34" si="32">SUM(DN27:ES27)</f>
        <v>6</v>
      </c>
      <c r="EU27" s="242">
        <f t="shared" ref="EU27:EU34" si="33">IF(COUNTIF($N27:$Q27, GA$1)&gt;0, EU$2, 0)</f>
        <v>0</v>
      </c>
      <c r="EV27" s="234">
        <f t="shared" ref="EV27:EV34" si="34">IF(COUNTIF($R27:$U27, GA$1)&gt;0, EV$2, 0)</f>
        <v>3</v>
      </c>
      <c r="EW27" s="234">
        <f t="shared" ref="EW27:EW34" si="35">IF(COUNTIF($V27:$Y27, GA$1)&gt;0, EW$2, 0)</f>
        <v>3</v>
      </c>
      <c r="EX27" s="234">
        <f t="shared" ref="EX27:EX34" si="36">IF(COUNTIF($Z27:$AA27, GA$1)&gt;0, EX$2, 0)</f>
        <v>0</v>
      </c>
      <c r="EY27" s="234">
        <f t="shared" ref="EY27:EY34" si="37">IF(COUNTIF($AB27:$AC27, GA$1)&gt;0, EY$2, 0)</f>
        <v>0</v>
      </c>
      <c r="EZ27" s="235">
        <f t="shared" ref="EZ27:EZ34" si="38">IF(COUNTIF($AD27:$AF27, $GA$1)&gt;0, EZ$2, 0)</f>
        <v>0</v>
      </c>
      <c r="FA27" s="236">
        <f t="shared" ref="FA27:FA34" si="39">IF(COUNTIF($AG27:$AI27, $GA$1)&gt;0, FA$2, 0)</f>
        <v>0</v>
      </c>
      <c r="FB27" s="236">
        <f t="shared" ref="FB27:FB34" si="40">IF(COUNTIF($AJ27:$AL27, $GA$1)&gt;0, FB$2, 0)</f>
        <v>0</v>
      </c>
      <c r="FC27" s="236">
        <f t="shared" ref="FC27:FC34" si="41">IF(COUNTIF($AM27:$AO27, $GA$1)&gt;0, FC$2, 0)</f>
        <v>0</v>
      </c>
      <c r="FD27" s="236">
        <f t="shared" ref="FD27:FD34" si="42">IF(COUNTIF($AP27:$AR27, $GA$1)&gt;0, FD$2, 0)</f>
        <v>0</v>
      </c>
      <c r="FE27" s="236">
        <f t="shared" ref="FE27:FE34" si="43">IF(COUNTIF($AS27:$AU27, $GA$1)&gt;0, FE$2, 0)</f>
        <v>0</v>
      </c>
      <c r="FF27" s="236">
        <f t="shared" ref="FF27:FF34" si="44">IF(COUNTIF($AV27:$AX27, $GA$1)&gt;0, FF$2, 0)</f>
        <v>0</v>
      </c>
      <c r="FG27" s="237">
        <f t="shared" ref="FG27:FG34" si="45">IF(COUNTIF($AY27:$BA27, $GA$1)&gt;0, FG$2, 0)</f>
        <v>0</v>
      </c>
      <c r="FH27" s="238">
        <f t="shared" ref="FH27:FH34" si="46">IF(COUNTIF($BB27:$BD27, $GA$1)&gt;0, FH$2, 0)</f>
        <v>0</v>
      </c>
      <c r="FI27" s="238">
        <f t="shared" ref="FI27:FI34" si="47">IF(COUNTIF($BE27:$BG27, $GA$1)&gt;0, FI$2, 0)</f>
        <v>0</v>
      </c>
      <c r="FJ27" s="238">
        <f t="shared" ref="FJ27:FJ34" si="48">IF(COUNTIF($BH27:$BJ27, $GA$1)&gt;0, FJ$2, 0)</f>
        <v>0</v>
      </c>
      <c r="FK27" s="238">
        <f t="shared" ref="FK27:FK34" si="49">IF(COUNTIF($BK27:$BM27, $GA$1)&gt;0, FK$2, 0)</f>
        <v>0</v>
      </c>
      <c r="FL27" s="238">
        <f t="shared" ref="FL27:FL34" si="50">IF(COUNTIF($BN27:$BP27, $GA$1)&gt;0, FL$2, 0)</f>
        <v>0</v>
      </c>
      <c r="FM27" s="238">
        <f t="shared" ref="FM27:FM34" si="51">IF(COUNTIF($BQ27:$BS27, $GA$1)&gt;0, FM$2, 0)</f>
        <v>0</v>
      </c>
      <c r="FN27" s="238">
        <f t="shared" ref="FN27:FN34" si="52">IF(COUNTIF($BT27:$BV27, $GA$1)&gt;0, FN$2, 0)</f>
        <v>0</v>
      </c>
      <c r="FO27" s="239">
        <f t="shared" ref="FO27:FO34" si="53">IF(COUNTIF($BW27:$BY27, $GA$1)&gt;0, FO$2, 0)</f>
        <v>0</v>
      </c>
      <c r="FP27" s="240">
        <f t="shared" ref="FP27:FP34" si="54">IF(COUNTIF($BZ27:$CB27, $GA$1)&gt;0, FP$2, 0)</f>
        <v>0</v>
      </c>
      <c r="FQ27" s="240">
        <f t="shared" ref="FQ27:FQ34" si="55">IF(COUNTIF($CC27:$CE27, $GA$1)&gt;0, FQ$2, 0)</f>
        <v>0</v>
      </c>
      <c r="FR27" s="240">
        <f t="shared" ref="FR27:FR34" si="56">IF(COUNTIF($CF27:$CH27, $GA$1)&gt;0, FR$2, 0)</f>
        <v>0</v>
      </c>
      <c r="FS27" s="240">
        <f t="shared" ref="FS27:FS34" si="57">IF(COUNTIF($CI27:$CK27, $GA$1)&gt;0, FS$2, 0)</f>
        <v>3</v>
      </c>
      <c r="FT27" s="240">
        <f t="shared" ref="FT27:FT34" si="58">IF(COUNTIF($CL27:$CN27, $GA$1)&gt;0, FT$2, 0)</f>
        <v>0</v>
      </c>
      <c r="FU27" s="240">
        <f t="shared" ref="FU27:FU34" si="59">IF(COUNTIF($CO27:$CQ27, $GA$1)&gt;0, FU$2, 0)</f>
        <v>0</v>
      </c>
      <c r="FV27" s="240">
        <f t="shared" ref="FV27:FV34" si="60">IF(COUNTIF($CR27:$CT27, $GA$1)&gt;0, FV$2, 0)</f>
        <v>0</v>
      </c>
      <c r="FW27" s="240">
        <f t="shared" ref="FW27:FW34" si="61">IF(COUNTIF($CU27:$CW27, $GA$1)&gt;0, FW$2, 0)</f>
        <v>0</v>
      </c>
      <c r="FX27" s="240">
        <f t="shared" ref="FX27:FX34" si="62">IF(COUNTIF($CX27:$CZ27, $GA$1)&gt;0, FX$2, 0)</f>
        <v>0</v>
      </c>
      <c r="FY27" s="240">
        <f t="shared" ref="FY27:FY34" si="63">IF(COUNTIF($DA27:$DC27, $GA$1)&gt;0, FY$2, 0)</f>
        <v>0</v>
      </c>
      <c r="FZ27" s="240">
        <f t="shared" ref="FZ27:FZ34" si="64">IF(COUNTIF($DD27:$DF27, $GA$1)&gt;0, FZ$2, 0)</f>
        <v>0</v>
      </c>
      <c r="GA27" s="241">
        <f t="shared" ref="GA27:GA34" si="65">SUM(EU27:FZ27)</f>
        <v>9</v>
      </c>
      <c r="GB27" s="242">
        <f t="shared" ref="GB27:GB34" si="66">IF(COUNTIF($N27:$Q27, HH$1)&gt;0, GB$2, 0)</f>
        <v>0</v>
      </c>
      <c r="GC27" s="234">
        <f t="shared" ref="GC27:GC34" si="67">IF(COUNTIF($R27:$U27, HH$1)&gt;0, GC$2, 0)</f>
        <v>0</v>
      </c>
      <c r="GD27" s="234">
        <f t="shared" ref="GD27:GD34" si="68">IF(COUNTIF($V27:$Y27, HH$1)&gt;0, GD$2, 0)</f>
        <v>0</v>
      </c>
      <c r="GE27" s="234">
        <f t="shared" ref="GE27:GE34" si="69">IF(COUNTIF($Z27:$AA27, HH$1)&gt;0, GE$2, 0)</f>
        <v>0</v>
      </c>
      <c r="GF27" s="234">
        <f t="shared" ref="GF27:GF34" si="70">IF(COUNTIF($AB27:$AC27, HH$1)&gt;0, GF$2, 0)</f>
        <v>0</v>
      </c>
      <c r="GG27" s="235">
        <f t="shared" ref="GG27:GG34" si="71">IF(COUNTIF($AD27:$AF27, $HH$1)&gt;0, GG$2, 0)</f>
        <v>0</v>
      </c>
      <c r="GH27" s="236">
        <f t="shared" ref="GH27:GH34" si="72">IF(COUNTIF($AG27:$AI27, $HH$1)&gt;0, GH$2, 0)</f>
        <v>0</v>
      </c>
      <c r="GI27" s="236">
        <f t="shared" ref="GI27:GI34" si="73">IF(COUNTIF($AJ27:$AL27, $HH$1)&gt;0, GI$2, 0)</f>
        <v>0</v>
      </c>
      <c r="GJ27" s="236">
        <f t="shared" ref="GJ27:GJ34" si="74">IF(COUNTIF($AM27:$AO27, $HH$1)&gt;0, GJ$2, 0)</f>
        <v>0</v>
      </c>
      <c r="GK27" s="236">
        <f t="shared" ref="GK27:GK34" si="75">IF(COUNTIF($AP27:$AR27, $HH$1)&gt;0, GK$2, 0)</f>
        <v>0</v>
      </c>
      <c r="GL27" s="236">
        <f t="shared" ref="GL27:GL34" si="76">IF(COUNTIF($AS27:$AU27, $HH$1)&gt;0, GL$2, 0)</f>
        <v>0</v>
      </c>
      <c r="GM27" s="236">
        <f t="shared" ref="GM27:GM34" si="77">IF(COUNTIF($AV27:$AX27, $HH$1)&gt;0, GM$2, 0)</f>
        <v>0</v>
      </c>
      <c r="GN27" s="237">
        <f t="shared" ref="GN27:GN34" si="78">IF(COUNTIF($AY27:$BA27, $HH$1)&gt;0, GN$2, 0)</f>
        <v>0</v>
      </c>
      <c r="GO27" s="238">
        <f t="shared" ref="GO27:GO34" si="79">IF(COUNTIF($BB27:$BD27, $HH$1)&gt;0, GO$2, 0)</f>
        <v>0</v>
      </c>
      <c r="GP27" s="238">
        <f t="shared" ref="GP27:GP34" si="80">IF(COUNTIF($BE27:$BG27, $HH$1)&gt;0, GP$2, 0)</f>
        <v>0</v>
      </c>
      <c r="GQ27" s="238">
        <f t="shared" ref="GQ27:GQ34" si="81">IF(COUNTIF($BH27:$BJ27, $HH$1)&gt;0, GQ$2, 0)</f>
        <v>0</v>
      </c>
      <c r="GR27" s="238">
        <f t="shared" ref="GR27:GR34" si="82">IF(COUNTIF($BK27:$BM27, $HH$1)&gt;0, GR$2, 0)</f>
        <v>0</v>
      </c>
      <c r="GS27" s="238">
        <f t="shared" ref="GS27:GS34" si="83">IF(COUNTIF($BN27:$BP27, $HH$1)&gt;0, GS$2, 0)</f>
        <v>0</v>
      </c>
      <c r="GT27" s="238">
        <f t="shared" ref="GT27:GT34" si="84">IF(COUNTIF($BQ27:$BS27, $HH$1)&gt;0, GT$2, 0)</f>
        <v>0</v>
      </c>
      <c r="GU27" s="238">
        <f t="shared" ref="GU27:GU34" si="85">IF(COUNTIF($BT27:$BV27, $HH$1)&gt;0, GU$2, 0)</f>
        <v>0</v>
      </c>
      <c r="GV27" s="239">
        <f t="shared" ref="GV27:GV34" si="86">IF(COUNTIF($BW27:$BY27, $HH$1)&gt;0, GV$2, 0)</f>
        <v>0</v>
      </c>
      <c r="GW27" s="240">
        <f t="shared" ref="GW27:GW34" si="87">IF(COUNTIF($BZ27:$CB27, $HH$1)&gt;0, GW$2, 0)</f>
        <v>0</v>
      </c>
      <c r="GX27" s="240">
        <f t="shared" ref="GX27:GX34" si="88">IF(COUNTIF($CC27:$CE27, $HH$1)&gt;0, GX$2, 0)</f>
        <v>0</v>
      </c>
      <c r="GY27" s="240">
        <f t="shared" ref="GY27:GY34" si="89">IF(COUNTIF($CF27:$CH27, $HH$1)&gt;0, GY$2, 0)</f>
        <v>0</v>
      </c>
      <c r="GZ27" s="240">
        <f t="shared" ref="GZ27:GZ34" si="90">IF(COUNTIF($CI27:$CK27, $HH$1)&gt;0, GZ$2, 0)</f>
        <v>0</v>
      </c>
      <c r="HA27" s="240">
        <f t="shared" ref="HA27:HA34" si="91">IF(COUNTIF($CL27:$CN27, $HH$1)&gt;0, HA$2, 0)</f>
        <v>6</v>
      </c>
      <c r="HB27" s="240">
        <f t="shared" ref="HB27:HB34" si="92">IF(COUNTIF($CO27:$CQ27, $HH$1)&gt;0, HB$2, 0)</f>
        <v>0</v>
      </c>
      <c r="HC27" s="240">
        <f t="shared" ref="HC27:HC34" si="93">IF(COUNTIF($CR27:$CT27, $HH$1)&gt;0, HC$2, 0)</f>
        <v>0</v>
      </c>
      <c r="HD27" s="240">
        <f t="shared" ref="HD27:HD34" si="94">IF(COUNTIF($CU27:$CW27, $HH$1)&gt;0, HD$2, 0)</f>
        <v>0</v>
      </c>
      <c r="HE27" s="240">
        <f t="shared" ref="HE27:HE34" si="95">IF(COUNTIF($CX27:$CZ27, $HH$1)&gt;0, HE$2, 0)</f>
        <v>0</v>
      </c>
      <c r="HF27" s="240">
        <f t="shared" ref="HF27:HF34" si="96">IF(COUNTIF($DA27:$DC27, $HH$1)&gt;0, HF$2, 0)</f>
        <v>0</v>
      </c>
      <c r="HG27" s="240">
        <f t="shared" ref="HG27:HG34" si="97">IF(COUNTIF($DD27:$DF27, $HH$1)&gt;0, HG$2, 0)</f>
        <v>0</v>
      </c>
      <c r="HH27" s="241">
        <f t="shared" ref="HH27:HH34" si="98">SUM(GB27:HG27)</f>
        <v>6</v>
      </c>
      <c r="HI27" s="243"/>
      <c r="HJ27" s="242">
        <f t="shared" ref="HJ27:HJ34" si="99">IF(MAX($N27:$Q27)&gt;=40, HJ$2, 0)</f>
        <v>0</v>
      </c>
      <c r="HK27" s="234">
        <f t="shared" ref="HK27:HK34" si="100">IF(MAX($R27:$U27)&gt;=40, HK$2, 0)</f>
        <v>0</v>
      </c>
      <c r="HL27" s="234">
        <f t="shared" ref="HL27:HL34" si="101">IF(MAX($V27:$Y27)&gt;=40, HL$2, 0)</f>
        <v>0</v>
      </c>
      <c r="HM27" s="234">
        <f t="shared" ref="HM27:HM34" si="102">IF(MAX($Z27:$AA27)&gt;=40, HM$2, 0)</f>
        <v>3</v>
      </c>
      <c r="HN27" s="234">
        <f t="shared" ref="HN27:HN34" si="103">IF(MAX($AB27:$AC27)&gt;=40, HN$2, 0)</f>
        <v>2</v>
      </c>
      <c r="HO27" s="235">
        <f t="shared" ref="HO27:HO34" si="104">IF(MAX($AD27:$AF27)&gt;=40, HO$2, 0)</f>
        <v>20</v>
      </c>
      <c r="HP27" s="236">
        <f t="shared" ref="HP27:HP34" si="105">IF(MAX($AG27:$AI27)&gt;=40, HP$2, 0)</f>
        <v>20</v>
      </c>
      <c r="HQ27" s="236">
        <f t="shared" ref="HQ27:HQ34" si="106">IF(MAX($AJ27:$AL27)&gt;=40, HQ$2, 0)</f>
        <v>20</v>
      </c>
      <c r="HR27" s="236">
        <f t="shared" ref="HR27:HR34" si="107">IF(MAX($AM27:$AO27)&gt;=40, HR$2, 0)</f>
        <v>20</v>
      </c>
      <c r="HS27" s="236">
        <f t="shared" ref="HS27:HS34" si="108">IF(MAX($AP27:$AR27)&gt;=40, HS$2, 0)</f>
        <v>10</v>
      </c>
      <c r="HT27" s="236">
        <f t="shared" ref="HT27:HT34" si="109">IF(MAX($AS27:$AU27)&gt;=40, HT$2, 0)</f>
        <v>20</v>
      </c>
      <c r="HU27" s="236">
        <f t="shared" ref="HU27:HU34" si="110">IF(MAX($AV27:$AX27)&gt;=40, HU$2, 0)</f>
        <v>10</v>
      </c>
      <c r="HV27" s="237">
        <f t="shared" ref="HV27:HV34" si="111">IF(MAX($AY27:$BA27)&gt;=40, HV$2, 0)</f>
        <v>20</v>
      </c>
      <c r="HW27" s="238">
        <f t="shared" ref="HW27:HW34" si="112">IF(MAX($BB27:$BD27)&gt;=40, HW$2, 0)</f>
        <v>20</v>
      </c>
      <c r="HX27" s="238">
        <f t="shared" ref="HX27:HX34" si="113">IF(MAX($BE27:$BG27)&gt;=40, HX$2, 0)</f>
        <v>20</v>
      </c>
      <c r="HY27" s="238">
        <f t="shared" ref="HY27:HY34" si="114">IF(MAX($BH27:$BJ27)&gt;=40, HY$2, 0)</f>
        <v>20</v>
      </c>
      <c r="HZ27" s="238">
        <f t="shared" ref="HZ27:HZ34" si="115">IF(MAX($BK27:$BM27)&gt;=40, HZ$2, 0)</f>
        <v>10</v>
      </c>
      <c r="IA27" s="238">
        <f t="shared" ref="IA27:IA34" si="116">IF(MAX($BN27:$BP27)&gt;=40, IA$2, 0)</f>
        <v>20</v>
      </c>
      <c r="IB27" s="238">
        <f t="shared" ref="IB27:IB34" si="117">IF(MAX($BQ27:$BS27)&gt;=40, IB$2, 0)</f>
        <v>0</v>
      </c>
      <c r="IC27" s="238">
        <f t="shared" ref="IC27:IC34" si="118">IF(MAX($BT27:$BV27)&gt;=40, IC$2, 0)</f>
        <v>0</v>
      </c>
      <c r="ID27" s="239">
        <f t="shared" ref="ID27:ID34" si="119">IF(MAX($BW27:$BY27)&gt;=40, ID$2, 0)</f>
        <v>0</v>
      </c>
      <c r="IE27" s="240">
        <f t="shared" ref="IE27:IE34" si="120">IF(MAX($BZ27:$CB27)&gt;=40, IE$2, 0)</f>
        <v>0</v>
      </c>
      <c r="IF27" s="240">
        <f t="shared" ref="IF27:IF34" si="121">IF(MAX($CC27:$CE27)&gt;=40, IF$2, 0)</f>
        <v>0</v>
      </c>
      <c r="IG27" s="240">
        <f t="shared" ref="IG27:IG34" si="122">IF(MAX($CF27:$CH27)&gt;=40, IG$2, 0)</f>
        <v>10</v>
      </c>
      <c r="IH27" s="240">
        <f t="shared" ref="IH27:IH34" si="123">IF(MAX($CI27:$CK27)&gt;=40, IH$2, 0)</f>
        <v>0</v>
      </c>
      <c r="II27" s="240">
        <f t="shared" ref="II27:II34" si="124">IF(MAX($CL27:$CN27)&gt;=40, II$2, 0)</f>
        <v>0</v>
      </c>
      <c r="IJ27" s="240">
        <f t="shared" ref="IJ27:IJ34" si="125">IF(MAX($CO27:$CQ27)&gt;=40, IJ$2, 0)</f>
        <v>0</v>
      </c>
      <c r="IK27" s="240">
        <f t="shared" ref="IK27:IK34" si="126">IF(MAX($CR27:$CT27)&gt;=40, IK$2, 0)</f>
        <v>0</v>
      </c>
      <c r="IL27" s="240">
        <f t="shared" ref="IL27:IL34" si="127">IF(MAX($CU27:$CW27)&gt;=40, IL$2, 0)</f>
        <v>0</v>
      </c>
      <c r="IM27" s="240">
        <f t="shared" ref="IM27:IM34" si="128">IF(MAX($CX27:$CZ27)&gt;=40, IM$2, 0)</f>
        <v>0</v>
      </c>
      <c r="IN27" s="240">
        <f t="shared" ref="IN27:IN34" si="129">IF(MAX($DA27:$DC27)&gt;=40, IN$2, 0)</f>
        <v>20</v>
      </c>
      <c r="IO27" s="240">
        <f t="shared" ref="IO27:IO34" si="130">IF(MAX($DD27:$DF27)&gt;=40, IO$2, 0)</f>
        <v>20</v>
      </c>
      <c r="IP27" s="416">
        <f t="shared" ref="IP27:IP34" si="131">SUM(HO27:IB27, ID27:IO27)</f>
        <v>280</v>
      </c>
      <c r="IQ27" s="416">
        <f t="shared" ref="IQ27:IQ34" si="132">SUM(HJ27:HN27, IC27)</f>
        <v>5</v>
      </c>
    </row>
    <row r="28" spans="1:251" ht="15" customHeight="1" x14ac:dyDescent="0.25">
      <c r="A28" s="14" t="s">
        <v>1797</v>
      </c>
      <c r="B28" s="392">
        <v>2</v>
      </c>
      <c r="C28" s="13" t="s">
        <v>855</v>
      </c>
      <c r="D28" s="423">
        <v>44044</v>
      </c>
      <c r="E28" s="20">
        <v>6</v>
      </c>
      <c r="F28" s="6">
        <v>10878369</v>
      </c>
      <c r="G28" s="20">
        <v>1</v>
      </c>
      <c r="H28" s="20"/>
      <c r="I28" s="23"/>
      <c r="J28" s="6" t="s">
        <v>18</v>
      </c>
      <c r="K28" s="6" t="s">
        <v>18</v>
      </c>
      <c r="L28" s="424"/>
      <c r="M28" s="651" t="s">
        <v>856</v>
      </c>
      <c r="N28" s="688">
        <v>72</v>
      </c>
      <c r="O28" s="107"/>
      <c r="P28" s="105"/>
      <c r="Q28" s="106"/>
      <c r="R28" s="715" t="s">
        <v>1584</v>
      </c>
      <c r="S28" s="107"/>
      <c r="T28" s="105"/>
      <c r="U28" s="106"/>
      <c r="V28" s="688">
        <v>60.549999237060547</v>
      </c>
      <c r="W28" s="107"/>
      <c r="X28" s="105"/>
      <c r="Y28" s="106"/>
      <c r="Z28" s="715" t="s">
        <v>1584</v>
      </c>
      <c r="AA28" s="273"/>
      <c r="AB28" s="24">
        <v>75.279998779296875</v>
      </c>
      <c r="AC28" s="273"/>
      <c r="AD28" s="24">
        <v>73</v>
      </c>
      <c r="AE28" s="107"/>
      <c r="AF28" s="273"/>
      <c r="AG28" s="24">
        <v>71.849998474121094</v>
      </c>
      <c r="AH28" s="107"/>
      <c r="AI28" s="273"/>
      <c r="AJ28" s="24">
        <v>93</v>
      </c>
      <c r="AK28" s="107"/>
      <c r="AL28" s="273"/>
      <c r="AM28" s="24">
        <v>89.199996948242188</v>
      </c>
      <c r="AN28" s="107"/>
      <c r="AO28" s="273"/>
      <c r="AP28" s="24">
        <v>87.5</v>
      </c>
      <c r="AQ28" s="107"/>
      <c r="AR28" s="273"/>
      <c r="AS28" s="24">
        <v>53.700000762939453</v>
      </c>
      <c r="AT28" s="107"/>
      <c r="AU28" s="273"/>
      <c r="AV28" s="24">
        <v>70</v>
      </c>
      <c r="AW28" s="107"/>
      <c r="AX28" s="273"/>
      <c r="AY28" s="24">
        <v>71.5</v>
      </c>
      <c r="AZ28" s="107"/>
      <c r="BA28" s="273"/>
      <c r="BB28" s="24">
        <v>76</v>
      </c>
      <c r="BC28" s="107"/>
      <c r="BD28" s="273"/>
      <c r="BE28" s="24">
        <v>77</v>
      </c>
      <c r="BF28" s="107"/>
      <c r="BG28" s="273"/>
      <c r="BH28" s="24">
        <v>72.25</v>
      </c>
      <c r="BI28" s="107"/>
      <c r="BJ28" s="273"/>
      <c r="BK28" s="24">
        <v>60.400001525878906</v>
      </c>
      <c r="BL28" s="107"/>
      <c r="BM28" s="273"/>
      <c r="BN28" s="24">
        <v>72.800003051757813</v>
      </c>
      <c r="BO28" s="107"/>
      <c r="BP28" s="273"/>
      <c r="BQ28" s="24">
        <v>55</v>
      </c>
      <c r="BR28" s="107"/>
      <c r="BS28" s="273"/>
      <c r="BT28" s="24" t="s">
        <v>1630</v>
      </c>
      <c r="BU28" s="291"/>
      <c r="BV28" s="273"/>
      <c r="BW28" s="704" t="s">
        <v>1396</v>
      </c>
      <c r="BX28" s="107"/>
      <c r="BY28" s="273"/>
      <c r="BZ28" s="704" t="s">
        <v>1396</v>
      </c>
      <c r="CA28" s="718" t="s">
        <v>1830</v>
      </c>
      <c r="CB28" s="273"/>
      <c r="CC28" s="24"/>
      <c r="CD28" s="107"/>
      <c r="CE28" s="107"/>
      <c r="CF28" s="107">
        <v>63</v>
      </c>
      <c r="CG28" s="107"/>
      <c r="CH28" s="273"/>
      <c r="CI28" s="24" t="s">
        <v>1395</v>
      </c>
      <c r="CJ28" s="107"/>
      <c r="CK28" s="273"/>
      <c r="CL28" s="704" t="s">
        <v>1396</v>
      </c>
      <c r="CM28" s="107"/>
      <c r="CN28" s="273"/>
      <c r="CO28" s="24"/>
      <c r="CP28" s="107"/>
      <c r="CQ28" s="273"/>
      <c r="CR28" s="24"/>
      <c r="CS28" s="107"/>
      <c r="CT28" s="273"/>
      <c r="CU28" s="24">
        <v>65.5</v>
      </c>
      <c r="CV28" s="107"/>
      <c r="CW28" s="273"/>
      <c r="CX28" s="24"/>
      <c r="CY28" s="107"/>
      <c r="CZ28" s="273"/>
      <c r="DA28" s="24">
        <v>66.5</v>
      </c>
      <c r="DB28" s="107"/>
      <c r="DC28" s="273"/>
      <c r="DD28" s="24"/>
      <c r="DE28" s="107"/>
      <c r="DF28" s="273"/>
      <c r="DG28" s="218"/>
      <c r="DH28" s="217"/>
      <c r="DI28" s="217"/>
      <c r="DJ28" s="286">
        <f>AVERAGE(AY28:DF28)</f>
        <v>67.995000457763666</v>
      </c>
      <c r="DK28" s="219"/>
      <c r="DL28" s="220">
        <f>IF(DJ28&gt;80, 4, (DJ28-50)/20+2.5)</f>
        <v>3.3997500228881834</v>
      </c>
      <c r="DM28" s="650">
        <f>COUNTIF(N28:DF28, DM$1)+COUNTIF(N28:DF28, DM$2)</f>
        <v>3</v>
      </c>
      <c r="DN28" s="233">
        <f t="shared" si="0"/>
        <v>0</v>
      </c>
      <c r="DO28" s="234">
        <f t="shared" si="1"/>
        <v>3</v>
      </c>
      <c r="DP28" s="234">
        <f t="shared" si="2"/>
        <v>0</v>
      </c>
      <c r="DQ28" s="234">
        <f t="shared" si="3"/>
        <v>3</v>
      </c>
      <c r="DR28" s="234">
        <f t="shared" si="4"/>
        <v>0</v>
      </c>
      <c r="DS28" s="235">
        <f t="shared" si="5"/>
        <v>0</v>
      </c>
      <c r="DT28" s="236">
        <f t="shared" si="6"/>
        <v>0</v>
      </c>
      <c r="DU28" s="236">
        <f t="shared" si="7"/>
        <v>0</v>
      </c>
      <c r="DV28" s="236">
        <f t="shared" si="8"/>
        <v>0</v>
      </c>
      <c r="DW28" s="236">
        <f t="shared" si="9"/>
        <v>0</v>
      </c>
      <c r="DX28" s="236">
        <f t="shared" si="10"/>
        <v>0</v>
      </c>
      <c r="DY28" s="236">
        <f t="shared" si="11"/>
        <v>0</v>
      </c>
      <c r="DZ28" s="237">
        <f t="shared" si="12"/>
        <v>0</v>
      </c>
      <c r="EA28" s="238">
        <f t="shared" si="13"/>
        <v>0</v>
      </c>
      <c r="EB28" s="238">
        <f t="shared" si="14"/>
        <v>0</v>
      </c>
      <c r="EC28" s="238">
        <f t="shared" si="15"/>
        <v>0</v>
      </c>
      <c r="ED28" s="238">
        <f t="shared" si="16"/>
        <v>0</v>
      </c>
      <c r="EE28" s="238">
        <f t="shared" si="17"/>
        <v>0</v>
      </c>
      <c r="EF28" s="238">
        <f t="shared" si="18"/>
        <v>0</v>
      </c>
      <c r="EG28" s="238">
        <f t="shared" si="19"/>
        <v>0</v>
      </c>
      <c r="EH28" s="239">
        <f t="shared" si="20"/>
        <v>0</v>
      </c>
      <c r="EI28" s="240">
        <f t="shared" si="21"/>
        <v>0</v>
      </c>
      <c r="EJ28" s="240">
        <f t="shared" si="22"/>
        <v>0</v>
      </c>
      <c r="EK28" s="240">
        <f t="shared" si="23"/>
        <v>0</v>
      </c>
      <c r="EL28" s="240">
        <f t="shared" si="24"/>
        <v>0</v>
      </c>
      <c r="EM28" s="240">
        <f t="shared" si="25"/>
        <v>0</v>
      </c>
      <c r="EN28" s="240">
        <f t="shared" si="26"/>
        <v>0</v>
      </c>
      <c r="EO28" s="240">
        <f t="shared" si="27"/>
        <v>0</v>
      </c>
      <c r="EP28" s="240">
        <f t="shared" si="28"/>
        <v>0</v>
      </c>
      <c r="EQ28" s="240">
        <f t="shared" si="29"/>
        <v>0</v>
      </c>
      <c r="ER28" s="240">
        <f t="shared" si="30"/>
        <v>0</v>
      </c>
      <c r="ES28" s="240">
        <f t="shared" si="31"/>
        <v>0</v>
      </c>
      <c r="ET28" s="241">
        <f t="shared" si="32"/>
        <v>6</v>
      </c>
      <c r="EU28" s="242">
        <f t="shared" si="33"/>
        <v>0</v>
      </c>
      <c r="EV28" s="234">
        <f t="shared" si="34"/>
        <v>0</v>
      </c>
      <c r="EW28" s="234">
        <f t="shared" si="35"/>
        <v>0</v>
      </c>
      <c r="EX28" s="234">
        <f t="shared" si="36"/>
        <v>0</v>
      </c>
      <c r="EY28" s="234">
        <f t="shared" si="37"/>
        <v>0</v>
      </c>
      <c r="EZ28" s="235">
        <f t="shared" si="38"/>
        <v>0</v>
      </c>
      <c r="FA28" s="236">
        <f t="shared" si="39"/>
        <v>0</v>
      </c>
      <c r="FB28" s="236">
        <f t="shared" si="40"/>
        <v>0</v>
      </c>
      <c r="FC28" s="236">
        <f t="shared" si="41"/>
        <v>0</v>
      </c>
      <c r="FD28" s="236">
        <f t="shared" si="42"/>
        <v>0</v>
      </c>
      <c r="FE28" s="236">
        <f t="shared" si="43"/>
        <v>0</v>
      </c>
      <c r="FF28" s="236">
        <f t="shared" si="44"/>
        <v>0</v>
      </c>
      <c r="FG28" s="237">
        <f t="shared" si="45"/>
        <v>0</v>
      </c>
      <c r="FH28" s="238">
        <f t="shared" si="46"/>
        <v>0</v>
      </c>
      <c r="FI28" s="238">
        <f t="shared" si="47"/>
        <v>0</v>
      </c>
      <c r="FJ28" s="238">
        <f t="shared" si="48"/>
        <v>0</v>
      </c>
      <c r="FK28" s="238">
        <f t="shared" si="49"/>
        <v>0</v>
      </c>
      <c r="FL28" s="238">
        <f t="shared" si="50"/>
        <v>0</v>
      </c>
      <c r="FM28" s="238">
        <f t="shared" si="51"/>
        <v>0</v>
      </c>
      <c r="FN28" s="238">
        <f t="shared" si="52"/>
        <v>6</v>
      </c>
      <c r="FO28" s="239">
        <f t="shared" si="53"/>
        <v>0</v>
      </c>
      <c r="FP28" s="240">
        <f t="shared" si="54"/>
        <v>0</v>
      </c>
      <c r="FQ28" s="240">
        <f t="shared" si="55"/>
        <v>0</v>
      </c>
      <c r="FR28" s="240">
        <f t="shared" si="56"/>
        <v>0</v>
      </c>
      <c r="FS28" s="240">
        <f t="shared" si="57"/>
        <v>0</v>
      </c>
      <c r="FT28" s="240">
        <f t="shared" si="58"/>
        <v>0</v>
      </c>
      <c r="FU28" s="240">
        <f t="shared" si="59"/>
        <v>0</v>
      </c>
      <c r="FV28" s="240">
        <f t="shared" si="60"/>
        <v>0</v>
      </c>
      <c r="FW28" s="240">
        <f t="shared" si="61"/>
        <v>0</v>
      </c>
      <c r="FX28" s="240">
        <f t="shared" si="62"/>
        <v>0</v>
      </c>
      <c r="FY28" s="240">
        <f t="shared" si="63"/>
        <v>0</v>
      </c>
      <c r="FZ28" s="240">
        <f t="shared" si="64"/>
        <v>0</v>
      </c>
      <c r="GA28" s="241">
        <f t="shared" si="65"/>
        <v>6</v>
      </c>
      <c r="GB28" s="242">
        <f t="shared" si="66"/>
        <v>0</v>
      </c>
      <c r="GC28" s="234">
        <f t="shared" si="67"/>
        <v>0</v>
      </c>
      <c r="GD28" s="234">
        <f t="shared" si="68"/>
        <v>0</v>
      </c>
      <c r="GE28" s="234">
        <f t="shared" si="69"/>
        <v>0</v>
      </c>
      <c r="GF28" s="234">
        <f t="shared" si="70"/>
        <v>0</v>
      </c>
      <c r="GG28" s="235">
        <f t="shared" si="71"/>
        <v>0</v>
      </c>
      <c r="GH28" s="236">
        <f t="shared" si="72"/>
        <v>0</v>
      </c>
      <c r="GI28" s="236">
        <f t="shared" si="73"/>
        <v>0</v>
      </c>
      <c r="GJ28" s="236">
        <f t="shared" si="74"/>
        <v>0</v>
      </c>
      <c r="GK28" s="236">
        <f t="shared" si="75"/>
        <v>0</v>
      </c>
      <c r="GL28" s="236">
        <f t="shared" si="76"/>
        <v>0</v>
      </c>
      <c r="GM28" s="236">
        <f t="shared" si="77"/>
        <v>0</v>
      </c>
      <c r="GN28" s="237">
        <f t="shared" si="78"/>
        <v>0</v>
      </c>
      <c r="GO28" s="238">
        <f t="shared" si="79"/>
        <v>0</v>
      </c>
      <c r="GP28" s="238">
        <f t="shared" si="80"/>
        <v>0</v>
      </c>
      <c r="GQ28" s="238">
        <f t="shared" si="81"/>
        <v>0</v>
      </c>
      <c r="GR28" s="238">
        <f t="shared" si="82"/>
        <v>0</v>
      </c>
      <c r="GS28" s="238">
        <f t="shared" si="83"/>
        <v>0</v>
      </c>
      <c r="GT28" s="238">
        <f t="shared" si="84"/>
        <v>0</v>
      </c>
      <c r="GU28" s="238">
        <f t="shared" si="85"/>
        <v>0</v>
      </c>
      <c r="GV28" s="239">
        <f t="shared" si="86"/>
        <v>0</v>
      </c>
      <c r="GW28" s="240">
        <f t="shared" si="87"/>
        <v>0</v>
      </c>
      <c r="GX28" s="240">
        <f t="shared" si="88"/>
        <v>0</v>
      </c>
      <c r="GY28" s="240">
        <f t="shared" si="89"/>
        <v>0</v>
      </c>
      <c r="GZ28" s="240">
        <f t="shared" si="90"/>
        <v>0</v>
      </c>
      <c r="HA28" s="240">
        <f t="shared" si="91"/>
        <v>0</v>
      </c>
      <c r="HB28" s="240">
        <f t="shared" si="92"/>
        <v>0</v>
      </c>
      <c r="HC28" s="240">
        <f t="shared" si="93"/>
        <v>0</v>
      </c>
      <c r="HD28" s="240">
        <f t="shared" si="94"/>
        <v>0</v>
      </c>
      <c r="HE28" s="240">
        <f t="shared" si="95"/>
        <v>0</v>
      </c>
      <c r="HF28" s="240">
        <f t="shared" si="96"/>
        <v>0</v>
      </c>
      <c r="HG28" s="240">
        <f t="shared" si="97"/>
        <v>0</v>
      </c>
      <c r="HH28" s="241">
        <f t="shared" si="98"/>
        <v>0</v>
      </c>
      <c r="HI28" s="243"/>
      <c r="HJ28" s="242">
        <f t="shared" si="99"/>
        <v>3</v>
      </c>
      <c r="HK28" s="234">
        <f t="shared" si="100"/>
        <v>0</v>
      </c>
      <c r="HL28" s="234">
        <f t="shared" si="101"/>
        <v>3</v>
      </c>
      <c r="HM28" s="234">
        <f t="shared" si="102"/>
        <v>0</v>
      </c>
      <c r="HN28" s="234">
        <f t="shared" si="103"/>
        <v>2</v>
      </c>
      <c r="HO28" s="235">
        <f t="shared" si="104"/>
        <v>20</v>
      </c>
      <c r="HP28" s="236">
        <f t="shared" si="105"/>
        <v>20</v>
      </c>
      <c r="HQ28" s="236">
        <f t="shared" si="106"/>
        <v>20</v>
      </c>
      <c r="HR28" s="236">
        <f t="shared" si="107"/>
        <v>20</v>
      </c>
      <c r="HS28" s="236">
        <f t="shared" si="108"/>
        <v>10</v>
      </c>
      <c r="HT28" s="236">
        <f t="shared" si="109"/>
        <v>20</v>
      </c>
      <c r="HU28" s="236">
        <f t="shared" si="110"/>
        <v>10</v>
      </c>
      <c r="HV28" s="237">
        <f t="shared" si="111"/>
        <v>20</v>
      </c>
      <c r="HW28" s="238">
        <f t="shared" si="112"/>
        <v>20</v>
      </c>
      <c r="HX28" s="238">
        <f t="shared" si="113"/>
        <v>20</v>
      </c>
      <c r="HY28" s="238">
        <f t="shared" si="114"/>
        <v>20</v>
      </c>
      <c r="HZ28" s="238">
        <f t="shared" si="115"/>
        <v>10</v>
      </c>
      <c r="IA28" s="238">
        <f t="shared" si="116"/>
        <v>20</v>
      </c>
      <c r="IB28" s="238">
        <f t="shared" si="117"/>
        <v>10</v>
      </c>
      <c r="IC28" s="238">
        <f t="shared" si="118"/>
        <v>0</v>
      </c>
      <c r="ID28" s="239">
        <f t="shared" si="119"/>
        <v>0</v>
      </c>
      <c r="IE28" s="240">
        <f t="shared" si="120"/>
        <v>0</v>
      </c>
      <c r="IF28" s="240">
        <f t="shared" si="121"/>
        <v>0</v>
      </c>
      <c r="IG28" s="240">
        <f t="shared" si="122"/>
        <v>10</v>
      </c>
      <c r="IH28" s="240">
        <f t="shared" si="123"/>
        <v>0</v>
      </c>
      <c r="II28" s="240">
        <f t="shared" si="124"/>
        <v>0</v>
      </c>
      <c r="IJ28" s="240">
        <f t="shared" si="125"/>
        <v>0</v>
      </c>
      <c r="IK28" s="240">
        <f t="shared" si="126"/>
        <v>0</v>
      </c>
      <c r="IL28" s="240">
        <f t="shared" si="127"/>
        <v>20</v>
      </c>
      <c r="IM28" s="240">
        <f t="shared" si="128"/>
        <v>0</v>
      </c>
      <c r="IN28" s="240">
        <f t="shared" si="129"/>
        <v>20</v>
      </c>
      <c r="IO28" s="240">
        <f t="shared" si="130"/>
        <v>0</v>
      </c>
      <c r="IP28" s="416">
        <f t="shared" si="131"/>
        <v>290</v>
      </c>
      <c r="IQ28" s="416">
        <f t="shared" si="132"/>
        <v>8</v>
      </c>
    </row>
    <row r="29" spans="1:251" ht="15" customHeight="1" x14ac:dyDescent="0.25">
      <c r="A29" s="14" t="s">
        <v>1797</v>
      </c>
      <c r="B29" s="392">
        <v>3</v>
      </c>
      <c r="C29" s="13" t="s">
        <v>857</v>
      </c>
      <c r="D29" s="423">
        <v>44044</v>
      </c>
      <c r="E29" s="20">
        <v>6</v>
      </c>
      <c r="F29" s="6">
        <v>10878358</v>
      </c>
      <c r="G29" s="20">
        <v>1</v>
      </c>
      <c r="H29" s="20"/>
      <c r="I29" s="23"/>
      <c r="J29" s="652" t="s">
        <v>18</v>
      </c>
      <c r="K29" s="652" t="s">
        <v>18</v>
      </c>
      <c r="L29" s="424"/>
      <c r="M29" s="651" t="s">
        <v>858</v>
      </c>
      <c r="N29" s="688">
        <v>69.099998474121094</v>
      </c>
      <c r="O29" s="107"/>
      <c r="P29" s="105"/>
      <c r="Q29" s="106"/>
      <c r="R29" s="715" t="s">
        <v>1584</v>
      </c>
      <c r="S29" s="107"/>
      <c r="T29" s="105"/>
      <c r="U29" s="106"/>
      <c r="V29" s="688">
        <v>63.720001220703125</v>
      </c>
      <c r="W29" s="107"/>
      <c r="X29" s="105"/>
      <c r="Y29" s="106"/>
      <c r="Z29" s="715" t="s">
        <v>1584</v>
      </c>
      <c r="AA29" s="273"/>
      <c r="AB29" s="24">
        <v>72.860000610351563</v>
      </c>
      <c r="AC29" s="273"/>
      <c r="AD29" s="24">
        <v>63.25</v>
      </c>
      <c r="AE29" s="107"/>
      <c r="AF29" s="273"/>
      <c r="AG29" s="24">
        <v>61</v>
      </c>
      <c r="AH29" s="107"/>
      <c r="AI29" s="273"/>
      <c r="AJ29" s="24">
        <v>80.410003662109375</v>
      </c>
      <c r="AK29" s="107"/>
      <c r="AL29" s="273"/>
      <c r="AM29" s="24">
        <v>79.400001525878906</v>
      </c>
      <c r="AN29" s="107"/>
      <c r="AO29" s="273"/>
      <c r="AP29" s="24">
        <v>61.759998321533203</v>
      </c>
      <c r="AQ29" s="107"/>
      <c r="AR29" s="273"/>
      <c r="AS29" s="24">
        <v>61.700000762939453</v>
      </c>
      <c r="AT29" s="107"/>
      <c r="AU29" s="273"/>
      <c r="AV29" s="24">
        <v>70</v>
      </c>
      <c r="AW29" s="107"/>
      <c r="AX29" s="273"/>
      <c r="AY29" s="24">
        <v>72.75</v>
      </c>
      <c r="AZ29" s="107"/>
      <c r="BA29" s="273"/>
      <c r="BB29" s="24">
        <v>69</v>
      </c>
      <c r="BC29" s="107"/>
      <c r="BD29" s="273"/>
      <c r="BE29" s="24">
        <v>72.400001525878906</v>
      </c>
      <c r="BF29" s="107"/>
      <c r="BG29" s="273"/>
      <c r="BH29" s="24">
        <v>66.599998474121094</v>
      </c>
      <c r="BI29" s="107"/>
      <c r="BJ29" s="273"/>
      <c r="BK29" s="24">
        <v>57.400001525878906</v>
      </c>
      <c r="BL29" s="107"/>
      <c r="BM29" s="273"/>
      <c r="BN29" s="24">
        <v>65.599998474121094</v>
      </c>
      <c r="BO29" s="107"/>
      <c r="BP29" s="273"/>
      <c r="BQ29" s="24">
        <v>57</v>
      </c>
      <c r="BR29" s="107"/>
      <c r="BS29" s="273"/>
      <c r="BT29" s="24" t="s">
        <v>1630</v>
      </c>
      <c r="BU29" s="291"/>
      <c r="BV29" s="273"/>
      <c r="BW29" s="704" t="s">
        <v>1396</v>
      </c>
      <c r="BX29" s="107"/>
      <c r="BY29" s="273"/>
      <c r="BZ29" s="704" t="s">
        <v>1396</v>
      </c>
      <c r="CA29" s="107"/>
      <c r="CB29" s="273"/>
      <c r="CC29" s="24">
        <v>72.650001525878906</v>
      </c>
      <c r="CD29" s="107"/>
      <c r="CE29" s="107"/>
      <c r="CF29" s="107"/>
      <c r="CG29" s="107"/>
      <c r="CH29" s="273"/>
      <c r="CI29" s="24" t="s">
        <v>1395</v>
      </c>
      <c r="CJ29" s="107"/>
      <c r="CK29" s="273"/>
      <c r="CL29" s="704" t="s">
        <v>1396</v>
      </c>
      <c r="CM29" s="107"/>
      <c r="CN29" s="273"/>
      <c r="CO29" s="24"/>
      <c r="CP29" s="107"/>
      <c r="CQ29" s="273"/>
      <c r="CR29" s="24"/>
      <c r="CS29" s="107"/>
      <c r="CT29" s="273"/>
      <c r="CU29" s="24">
        <v>64</v>
      </c>
      <c r="CV29" s="107"/>
      <c r="CW29" s="273"/>
      <c r="CX29" s="24"/>
      <c r="CY29" s="107"/>
      <c r="CZ29" s="273"/>
      <c r="DA29" s="24">
        <v>67.400001525878906</v>
      </c>
      <c r="DB29" s="107"/>
      <c r="DC29" s="273"/>
      <c r="DD29" s="24"/>
      <c r="DE29" s="107"/>
      <c r="DF29" s="273"/>
      <c r="DG29" s="218"/>
      <c r="DH29" s="217"/>
      <c r="DI29" s="217"/>
      <c r="DJ29" s="286">
        <f>AVERAGE(AY29:DF29)</f>
        <v>66.480000305175778</v>
      </c>
      <c r="DK29" s="219"/>
      <c r="DL29" s="220">
        <f>IF(DJ29&gt;80, 4, (DJ29-50)/20+2.5)</f>
        <v>3.3240000152587887</v>
      </c>
      <c r="DM29" s="650">
        <f>COUNTIF(N29:DF29, DM$1)+COUNTIF(N29:DF29, DM$2)</f>
        <v>3</v>
      </c>
      <c r="DN29" s="233">
        <f t="shared" si="0"/>
        <v>0</v>
      </c>
      <c r="DO29" s="234">
        <f t="shared" si="1"/>
        <v>3</v>
      </c>
      <c r="DP29" s="234">
        <f t="shared" si="2"/>
        <v>0</v>
      </c>
      <c r="DQ29" s="234">
        <f t="shared" si="3"/>
        <v>3</v>
      </c>
      <c r="DR29" s="234">
        <f t="shared" si="4"/>
        <v>0</v>
      </c>
      <c r="DS29" s="235">
        <f t="shared" si="5"/>
        <v>0</v>
      </c>
      <c r="DT29" s="236">
        <f t="shared" si="6"/>
        <v>0</v>
      </c>
      <c r="DU29" s="236">
        <f t="shared" si="7"/>
        <v>0</v>
      </c>
      <c r="DV29" s="236">
        <f t="shared" si="8"/>
        <v>0</v>
      </c>
      <c r="DW29" s="236">
        <f t="shared" si="9"/>
        <v>0</v>
      </c>
      <c r="DX29" s="236">
        <f t="shared" si="10"/>
        <v>0</v>
      </c>
      <c r="DY29" s="236">
        <f t="shared" si="11"/>
        <v>0</v>
      </c>
      <c r="DZ29" s="237">
        <f t="shared" si="12"/>
        <v>0</v>
      </c>
      <c r="EA29" s="238">
        <f t="shared" si="13"/>
        <v>0</v>
      </c>
      <c r="EB29" s="238">
        <f t="shared" si="14"/>
        <v>0</v>
      </c>
      <c r="EC29" s="238">
        <f t="shared" si="15"/>
        <v>0</v>
      </c>
      <c r="ED29" s="238">
        <f t="shared" si="16"/>
        <v>0</v>
      </c>
      <c r="EE29" s="238">
        <f t="shared" si="17"/>
        <v>0</v>
      </c>
      <c r="EF29" s="238">
        <f t="shared" si="18"/>
        <v>0</v>
      </c>
      <c r="EG29" s="238">
        <f t="shared" si="19"/>
        <v>0</v>
      </c>
      <c r="EH29" s="239">
        <f t="shared" si="20"/>
        <v>0</v>
      </c>
      <c r="EI29" s="240">
        <f t="shared" si="21"/>
        <v>0</v>
      </c>
      <c r="EJ29" s="240">
        <f t="shared" si="22"/>
        <v>0</v>
      </c>
      <c r="EK29" s="240">
        <f t="shared" si="23"/>
        <v>0</v>
      </c>
      <c r="EL29" s="240">
        <f t="shared" si="24"/>
        <v>0</v>
      </c>
      <c r="EM29" s="240">
        <f t="shared" si="25"/>
        <v>0</v>
      </c>
      <c r="EN29" s="240">
        <f t="shared" si="26"/>
        <v>0</v>
      </c>
      <c r="EO29" s="240">
        <f t="shared" si="27"/>
        <v>0</v>
      </c>
      <c r="EP29" s="240">
        <f t="shared" si="28"/>
        <v>0</v>
      </c>
      <c r="EQ29" s="240">
        <f t="shared" si="29"/>
        <v>0</v>
      </c>
      <c r="ER29" s="240">
        <f t="shared" si="30"/>
        <v>0</v>
      </c>
      <c r="ES29" s="240">
        <f t="shared" si="31"/>
        <v>0</v>
      </c>
      <c r="ET29" s="241">
        <f t="shared" si="32"/>
        <v>6</v>
      </c>
      <c r="EU29" s="242">
        <f t="shared" si="33"/>
        <v>0</v>
      </c>
      <c r="EV29" s="234">
        <f t="shared" si="34"/>
        <v>0</v>
      </c>
      <c r="EW29" s="234">
        <f t="shared" si="35"/>
        <v>0</v>
      </c>
      <c r="EX29" s="234">
        <f t="shared" si="36"/>
        <v>0</v>
      </c>
      <c r="EY29" s="234">
        <f t="shared" si="37"/>
        <v>0</v>
      </c>
      <c r="EZ29" s="235">
        <f t="shared" si="38"/>
        <v>0</v>
      </c>
      <c r="FA29" s="236">
        <f t="shared" si="39"/>
        <v>0</v>
      </c>
      <c r="FB29" s="236">
        <f t="shared" si="40"/>
        <v>0</v>
      </c>
      <c r="FC29" s="236">
        <f t="shared" si="41"/>
        <v>0</v>
      </c>
      <c r="FD29" s="236">
        <f t="shared" si="42"/>
        <v>0</v>
      </c>
      <c r="FE29" s="236">
        <f t="shared" si="43"/>
        <v>0</v>
      </c>
      <c r="FF29" s="236">
        <f t="shared" si="44"/>
        <v>0</v>
      </c>
      <c r="FG29" s="237">
        <f t="shared" si="45"/>
        <v>0</v>
      </c>
      <c r="FH29" s="238">
        <f t="shared" si="46"/>
        <v>0</v>
      </c>
      <c r="FI29" s="238">
        <f t="shared" si="47"/>
        <v>0</v>
      </c>
      <c r="FJ29" s="238">
        <f t="shared" si="48"/>
        <v>0</v>
      </c>
      <c r="FK29" s="238">
        <f t="shared" si="49"/>
        <v>0</v>
      </c>
      <c r="FL29" s="238">
        <f t="shared" si="50"/>
        <v>0</v>
      </c>
      <c r="FM29" s="238">
        <f t="shared" si="51"/>
        <v>0</v>
      </c>
      <c r="FN29" s="238">
        <f t="shared" si="52"/>
        <v>6</v>
      </c>
      <c r="FO29" s="239">
        <f t="shared" si="53"/>
        <v>0</v>
      </c>
      <c r="FP29" s="240">
        <f t="shared" si="54"/>
        <v>0</v>
      </c>
      <c r="FQ29" s="240">
        <f t="shared" si="55"/>
        <v>0</v>
      </c>
      <c r="FR29" s="240">
        <f t="shared" si="56"/>
        <v>0</v>
      </c>
      <c r="FS29" s="240">
        <f t="shared" si="57"/>
        <v>0</v>
      </c>
      <c r="FT29" s="240">
        <f t="shared" si="58"/>
        <v>0</v>
      </c>
      <c r="FU29" s="240">
        <f t="shared" si="59"/>
        <v>0</v>
      </c>
      <c r="FV29" s="240">
        <f t="shared" si="60"/>
        <v>0</v>
      </c>
      <c r="FW29" s="240">
        <f t="shared" si="61"/>
        <v>0</v>
      </c>
      <c r="FX29" s="240">
        <f t="shared" si="62"/>
        <v>0</v>
      </c>
      <c r="FY29" s="240">
        <f t="shared" si="63"/>
        <v>0</v>
      </c>
      <c r="FZ29" s="240">
        <f t="shared" si="64"/>
        <v>0</v>
      </c>
      <c r="GA29" s="241">
        <f t="shared" si="65"/>
        <v>6</v>
      </c>
      <c r="GB29" s="242">
        <f t="shared" si="66"/>
        <v>0</v>
      </c>
      <c r="GC29" s="234">
        <f t="shared" si="67"/>
        <v>0</v>
      </c>
      <c r="GD29" s="234">
        <f t="shared" si="68"/>
        <v>0</v>
      </c>
      <c r="GE29" s="234">
        <f t="shared" si="69"/>
        <v>0</v>
      </c>
      <c r="GF29" s="234">
        <f t="shared" si="70"/>
        <v>0</v>
      </c>
      <c r="GG29" s="235">
        <f t="shared" si="71"/>
        <v>0</v>
      </c>
      <c r="GH29" s="236">
        <f t="shared" si="72"/>
        <v>0</v>
      </c>
      <c r="GI29" s="236">
        <f t="shared" si="73"/>
        <v>0</v>
      </c>
      <c r="GJ29" s="236">
        <f t="shared" si="74"/>
        <v>0</v>
      </c>
      <c r="GK29" s="236">
        <f t="shared" si="75"/>
        <v>0</v>
      </c>
      <c r="GL29" s="236">
        <f t="shared" si="76"/>
        <v>0</v>
      </c>
      <c r="GM29" s="236">
        <f t="shared" si="77"/>
        <v>0</v>
      </c>
      <c r="GN29" s="237">
        <f t="shared" si="78"/>
        <v>0</v>
      </c>
      <c r="GO29" s="238">
        <f t="shared" si="79"/>
        <v>0</v>
      </c>
      <c r="GP29" s="238">
        <f t="shared" si="80"/>
        <v>0</v>
      </c>
      <c r="GQ29" s="238">
        <f t="shared" si="81"/>
        <v>0</v>
      </c>
      <c r="GR29" s="238">
        <f t="shared" si="82"/>
        <v>0</v>
      </c>
      <c r="GS29" s="238">
        <f t="shared" si="83"/>
        <v>0</v>
      </c>
      <c r="GT29" s="238">
        <f t="shared" si="84"/>
        <v>0</v>
      </c>
      <c r="GU29" s="238">
        <f t="shared" si="85"/>
        <v>0</v>
      </c>
      <c r="GV29" s="239">
        <f t="shared" si="86"/>
        <v>0</v>
      </c>
      <c r="GW29" s="240">
        <f t="shared" si="87"/>
        <v>0</v>
      </c>
      <c r="GX29" s="240">
        <f t="shared" si="88"/>
        <v>0</v>
      </c>
      <c r="GY29" s="240">
        <f t="shared" si="89"/>
        <v>0</v>
      </c>
      <c r="GZ29" s="240">
        <f t="shared" si="90"/>
        <v>0</v>
      </c>
      <c r="HA29" s="240">
        <f t="shared" si="91"/>
        <v>0</v>
      </c>
      <c r="HB29" s="240">
        <f t="shared" si="92"/>
        <v>0</v>
      </c>
      <c r="HC29" s="240">
        <f t="shared" si="93"/>
        <v>0</v>
      </c>
      <c r="HD29" s="240">
        <f t="shared" si="94"/>
        <v>0</v>
      </c>
      <c r="HE29" s="240">
        <f t="shared" si="95"/>
        <v>0</v>
      </c>
      <c r="HF29" s="240">
        <f t="shared" si="96"/>
        <v>0</v>
      </c>
      <c r="HG29" s="240">
        <f t="shared" si="97"/>
        <v>0</v>
      </c>
      <c r="HH29" s="241">
        <f t="shared" si="98"/>
        <v>0</v>
      </c>
      <c r="HI29" s="243"/>
      <c r="HJ29" s="242">
        <f t="shared" si="99"/>
        <v>3</v>
      </c>
      <c r="HK29" s="234">
        <f t="shared" si="100"/>
        <v>0</v>
      </c>
      <c r="HL29" s="234">
        <f t="shared" si="101"/>
        <v>3</v>
      </c>
      <c r="HM29" s="234">
        <f t="shared" si="102"/>
        <v>0</v>
      </c>
      <c r="HN29" s="234">
        <f t="shared" si="103"/>
        <v>2</v>
      </c>
      <c r="HO29" s="235">
        <f t="shared" si="104"/>
        <v>20</v>
      </c>
      <c r="HP29" s="236">
        <f t="shared" si="105"/>
        <v>20</v>
      </c>
      <c r="HQ29" s="236">
        <f t="shared" si="106"/>
        <v>20</v>
      </c>
      <c r="HR29" s="236">
        <f t="shared" si="107"/>
        <v>20</v>
      </c>
      <c r="HS29" s="236">
        <f t="shared" si="108"/>
        <v>10</v>
      </c>
      <c r="HT29" s="236">
        <f t="shared" si="109"/>
        <v>20</v>
      </c>
      <c r="HU29" s="236">
        <f t="shared" si="110"/>
        <v>10</v>
      </c>
      <c r="HV29" s="237">
        <f t="shared" si="111"/>
        <v>20</v>
      </c>
      <c r="HW29" s="238">
        <f t="shared" si="112"/>
        <v>20</v>
      </c>
      <c r="HX29" s="238">
        <f t="shared" si="113"/>
        <v>20</v>
      </c>
      <c r="HY29" s="238">
        <f t="shared" si="114"/>
        <v>20</v>
      </c>
      <c r="HZ29" s="238">
        <f t="shared" si="115"/>
        <v>10</v>
      </c>
      <c r="IA29" s="238">
        <f t="shared" si="116"/>
        <v>20</v>
      </c>
      <c r="IB29" s="238">
        <f t="shared" si="117"/>
        <v>10</v>
      </c>
      <c r="IC29" s="238">
        <f t="shared" si="118"/>
        <v>0</v>
      </c>
      <c r="ID29" s="239">
        <f t="shared" si="119"/>
        <v>0</v>
      </c>
      <c r="IE29" s="240">
        <f t="shared" si="120"/>
        <v>0</v>
      </c>
      <c r="IF29" s="240">
        <f t="shared" si="121"/>
        <v>10</v>
      </c>
      <c r="IG29" s="240">
        <f t="shared" si="122"/>
        <v>0</v>
      </c>
      <c r="IH29" s="240">
        <f t="shared" si="123"/>
        <v>0</v>
      </c>
      <c r="II29" s="240">
        <f t="shared" si="124"/>
        <v>0</v>
      </c>
      <c r="IJ29" s="240">
        <f t="shared" si="125"/>
        <v>0</v>
      </c>
      <c r="IK29" s="240">
        <f t="shared" si="126"/>
        <v>0</v>
      </c>
      <c r="IL29" s="240">
        <f t="shared" si="127"/>
        <v>20</v>
      </c>
      <c r="IM29" s="240">
        <f t="shared" si="128"/>
        <v>0</v>
      </c>
      <c r="IN29" s="240">
        <f t="shared" si="129"/>
        <v>20</v>
      </c>
      <c r="IO29" s="240">
        <f t="shared" si="130"/>
        <v>0</v>
      </c>
      <c r="IP29" s="416">
        <f t="shared" si="131"/>
        <v>290</v>
      </c>
      <c r="IQ29" s="416">
        <f t="shared" si="132"/>
        <v>8</v>
      </c>
    </row>
    <row r="30" spans="1:251" ht="15" customHeight="1" x14ac:dyDescent="0.25">
      <c r="A30" s="14" t="s">
        <v>1796</v>
      </c>
      <c r="B30" s="392">
        <v>106</v>
      </c>
      <c r="C30" s="13" t="s">
        <v>859</v>
      </c>
      <c r="D30" s="423">
        <v>43952</v>
      </c>
      <c r="E30" s="20">
        <v>6</v>
      </c>
      <c r="F30" s="6">
        <v>10956427</v>
      </c>
      <c r="G30" s="20">
        <v>1</v>
      </c>
      <c r="H30" s="20"/>
      <c r="I30" s="23"/>
      <c r="J30" s="6" t="s">
        <v>18</v>
      </c>
      <c r="K30" s="6" t="s">
        <v>18</v>
      </c>
      <c r="L30" s="424"/>
      <c r="M30" s="651" t="s">
        <v>860</v>
      </c>
      <c r="N30" s="688">
        <v>72.199996948242188</v>
      </c>
      <c r="O30" s="107"/>
      <c r="P30" s="105"/>
      <c r="Q30" s="106"/>
      <c r="R30" s="24" t="s">
        <v>1630</v>
      </c>
      <c r="S30" s="107"/>
      <c r="T30" s="105"/>
      <c r="U30" s="106"/>
      <c r="V30" s="688">
        <v>53.639999389648438</v>
      </c>
      <c r="W30" s="107"/>
      <c r="X30" s="105"/>
      <c r="Y30" s="106"/>
      <c r="Z30" s="24">
        <v>74.550003051757813</v>
      </c>
      <c r="AA30" s="273"/>
      <c r="AB30" s="24">
        <v>60.700000762939453</v>
      </c>
      <c r="AC30" s="273"/>
      <c r="AD30" s="24">
        <v>60</v>
      </c>
      <c r="AE30" s="107"/>
      <c r="AF30" s="273"/>
      <c r="AG30" s="24">
        <v>69</v>
      </c>
      <c r="AH30" s="107"/>
      <c r="AI30" s="273"/>
      <c r="AJ30" s="24">
        <v>73.209999084472656</v>
      </c>
      <c r="AK30" s="107"/>
      <c r="AL30" s="273"/>
      <c r="AM30" s="24">
        <v>53.419998168945313</v>
      </c>
      <c r="AN30" s="107"/>
      <c r="AO30" s="273"/>
      <c r="AP30" s="24">
        <v>61.459999084472656</v>
      </c>
      <c r="AQ30" s="107"/>
      <c r="AR30" s="273"/>
      <c r="AS30" s="24">
        <v>71.800003051757813</v>
      </c>
      <c r="AT30" s="107"/>
      <c r="AU30" s="273"/>
      <c r="AV30" s="24">
        <v>70</v>
      </c>
      <c r="AW30" s="107"/>
      <c r="AX30" s="273"/>
      <c r="AY30" s="24">
        <v>51</v>
      </c>
      <c r="AZ30" s="107"/>
      <c r="BA30" s="273"/>
      <c r="BB30" s="24">
        <v>65.25</v>
      </c>
      <c r="BC30" s="107"/>
      <c r="BD30" s="273"/>
      <c r="BE30" s="24">
        <v>53.150001525878906</v>
      </c>
      <c r="BF30" s="107"/>
      <c r="BG30" s="273"/>
      <c r="BH30" s="24">
        <v>52.349998474121094</v>
      </c>
      <c r="BI30" s="107"/>
      <c r="BJ30" s="273"/>
      <c r="BK30" s="24">
        <v>60</v>
      </c>
      <c r="BL30" s="107"/>
      <c r="BM30" s="273"/>
      <c r="BN30" s="24">
        <v>52</v>
      </c>
      <c r="BO30" s="107"/>
      <c r="BP30" s="273"/>
      <c r="BQ30" s="24">
        <v>42</v>
      </c>
      <c r="BR30" s="107"/>
      <c r="BS30" s="273"/>
      <c r="BT30" s="715" t="s">
        <v>1584</v>
      </c>
      <c r="BU30" s="291"/>
      <c r="BV30" s="273"/>
      <c r="BW30" s="704" t="s">
        <v>1396</v>
      </c>
      <c r="BX30" s="107"/>
      <c r="BY30" s="273"/>
      <c r="BZ30" s="704" t="s">
        <v>1396</v>
      </c>
      <c r="CA30" s="107"/>
      <c r="CB30" s="273"/>
      <c r="CC30" s="24"/>
      <c r="CD30" s="107"/>
      <c r="CE30" s="107"/>
      <c r="CF30" s="107">
        <v>55</v>
      </c>
      <c r="CG30" s="107"/>
      <c r="CH30" s="273"/>
      <c r="CI30" s="24" t="s">
        <v>1395</v>
      </c>
      <c r="CJ30" s="107"/>
      <c r="CK30" s="273"/>
      <c r="CL30" s="24" t="s">
        <v>1630</v>
      </c>
      <c r="CM30" s="107"/>
      <c r="CN30" s="273"/>
      <c r="CO30" s="24"/>
      <c r="CP30" s="107"/>
      <c r="CQ30" s="273"/>
      <c r="CR30" s="24"/>
      <c r="CS30" s="107"/>
      <c r="CT30" s="273"/>
      <c r="CU30" s="24"/>
      <c r="CV30" s="107"/>
      <c r="CW30" s="273"/>
      <c r="CX30" s="24"/>
      <c r="CY30" s="107"/>
      <c r="CZ30" s="273"/>
      <c r="DA30" s="24">
        <v>54.900001525878906</v>
      </c>
      <c r="DB30" s="107"/>
      <c r="DC30" s="273"/>
      <c r="DD30" s="24">
        <v>56.599998474121094</v>
      </c>
      <c r="DE30" s="107"/>
      <c r="DF30" s="273"/>
      <c r="DG30" s="218"/>
      <c r="DH30" s="217"/>
      <c r="DI30" s="217"/>
      <c r="DJ30" s="286">
        <f>AVERAGE(AY30:DF30)</f>
        <v>54.225000000000001</v>
      </c>
      <c r="DK30" s="219"/>
      <c r="DL30" s="220">
        <f>IF(DJ30&gt;80, 4, (DJ30-50)/20+2.5)</f>
        <v>2.7112500000000002</v>
      </c>
      <c r="DM30" s="650">
        <f>COUNTIF(N30:DF30, DM$1)+COUNTIF(N30:DF30, DM$2)</f>
        <v>2</v>
      </c>
      <c r="DN30" s="233">
        <f t="shared" si="0"/>
        <v>0</v>
      </c>
      <c r="DO30" s="234">
        <f t="shared" si="1"/>
        <v>0</v>
      </c>
      <c r="DP30" s="234">
        <f t="shared" si="2"/>
        <v>0</v>
      </c>
      <c r="DQ30" s="234">
        <f t="shared" si="3"/>
        <v>0</v>
      </c>
      <c r="DR30" s="234">
        <f t="shared" si="4"/>
        <v>0</v>
      </c>
      <c r="DS30" s="235">
        <f t="shared" si="5"/>
        <v>0</v>
      </c>
      <c r="DT30" s="236">
        <f t="shared" si="6"/>
        <v>0</v>
      </c>
      <c r="DU30" s="236">
        <f t="shared" si="7"/>
        <v>0</v>
      </c>
      <c r="DV30" s="236">
        <f t="shared" si="8"/>
        <v>0</v>
      </c>
      <c r="DW30" s="236">
        <f t="shared" si="9"/>
        <v>0</v>
      </c>
      <c r="DX30" s="236">
        <f t="shared" si="10"/>
        <v>0</v>
      </c>
      <c r="DY30" s="236">
        <f t="shared" si="11"/>
        <v>0</v>
      </c>
      <c r="DZ30" s="237">
        <f t="shared" si="12"/>
        <v>0</v>
      </c>
      <c r="EA30" s="238">
        <f t="shared" si="13"/>
        <v>0</v>
      </c>
      <c r="EB30" s="238">
        <f t="shared" si="14"/>
        <v>0</v>
      </c>
      <c r="EC30" s="238">
        <f t="shared" si="15"/>
        <v>0</v>
      </c>
      <c r="ED30" s="238">
        <f t="shared" si="16"/>
        <v>0</v>
      </c>
      <c r="EE30" s="238">
        <f t="shared" si="17"/>
        <v>0</v>
      </c>
      <c r="EF30" s="238">
        <f t="shared" si="18"/>
        <v>0</v>
      </c>
      <c r="EG30" s="238">
        <f t="shared" si="19"/>
        <v>6</v>
      </c>
      <c r="EH30" s="239">
        <f t="shared" si="20"/>
        <v>0</v>
      </c>
      <c r="EI30" s="240">
        <f t="shared" si="21"/>
        <v>0</v>
      </c>
      <c r="EJ30" s="240">
        <f t="shared" si="22"/>
        <v>0</v>
      </c>
      <c r="EK30" s="240">
        <f t="shared" si="23"/>
        <v>0</v>
      </c>
      <c r="EL30" s="240">
        <f t="shared" si="24"/>
        <v>0</v>
      </c>
      <c r="EM30" s="240">
        <f t="shared" si="25"/>
        <v>0</v>
      </c>
      <c r="EN30" s="240">
        <f t="shared" si="26"/>
        <v>0</v>
      </c>
      <c r="EO30" s="240">
        <f t="shared" si="27"/>
        <v>0</v>
      </c>
      <c r="EP30" s="240">
        <f t="shared" si="28"/>
        <v>0</v>
      </c>
      <c r="EQ30" s="240">
        <f t="shared" si="29"/>
        <v>0</v>
      </c>
      <c r="ER30" s="240">
        <f t="shared" si="30"/>
        <v>0</v>
      </c>
      <c r="ES30" s="240">
        <f t="shared" si="31"/>
        <v>0</v>
      </c>
      <c r="ET30" s="241">
        <f t="shared" si="32"/>
        <v>6</v>
      </c>
      <c r="EU30" s="242">
        <f t="shared" si="33"/>
        <v>0</v>
      </c>
      <c r="EV30" s="234">
        <f t="shared" si="34"/>
        <v>3</v>
      </c>
      <c r="EW30" s="234">
        <f t="shared" si="35"/>
        <v>0</v>
      </c>
      <c r="EX30" s="234">
        <f t="shared" si="36"/>
        <v>0</v>
      </c>
      <c r="EY30" s="234">
        <f t="shared" si="37"/>
        <v>0</v>
      </c>
      <c r="EZ30" s="235">
        <f t="shared" si="38"/>
        <v>0</v>
      </c>
      <c r="FA30" s="236">
        <f t="shared" si="39"/>
        <v>0</v>
      </c>
      <c r="FB30" s="236">
        <f t="shared" si="40"/>
        <v>0</v>
      </c>
      <c r="FC30" s="236">
        <f t="shared" si="41"/>
        <v>0</v>
      </c>
      <c r="FD30" s="236">
        <f t="shared" si="42"/>
        <v>0</v>
      </c>
      <c r="FE30" s="236">
        <f t="shared" si="43"/>
        <v>0</v>
      </c>
      <c r="FF30" s="236">
        <f t="shared" si="44"/>
        <v>0</v>
      </c>
      <c r="FG30" s="237">
        <f t="shared" si="45"/>
        <v>0</v>
      </c>
      <c r="FH30" s="238">
        <f t="shared" si="46"/>
        <v>0</v>
      </c>
      <c r="FI30" s="238">
        <f t="shared" si="47"/>
        <v>0</v>
      </c>
      <c r="FJ30" s="238">
        <f t="shared" si="48"/>
        <v>0</v>
      </c>
      <c r="FK30" s="238">
        <f t="shared" si="49"/>
        <v>0</v>
      </c>
      <c r="FL30" s="238">
        <f t="shared" si="50"/>
        <v>0</v>
      </c>
      <c r="FM30" s="238">
        <f t="shared" si="51"/>
        <v>0</v>
      </c>
      <c r="FN30" s="238">
        <f t="shared" si="52"/>
        <v>0</v>
      </c>
      <c r="FO30" s="239">
        <f t="shared" si="53"/>
        <v>0</v>
      </c>
      <c r="FP30" s="240">
        <f t="shared" si="54"/>
        <v>0</v>
      </c>
      <c r="FQ30" s="240">
        <f t="shared" si="55"/>
        <v>0</v>
      </c>
      <c r="FR30" s="240">
        <f t="shared" si="56"/>
        <v>0</v>
      </c>
      <c r="FS30" s="240">
        <f t="shared" si="57"/>
        <v>0</v>
      </c>
      <c r="FT30" s="240">
        <f t="shared" si="58"/>
        <v>6</v>
      </c>
      <c r="FU30" s="240">
        <f t="shared" si="59"/>
        <v>0</v>
      </c>
      <c r="FV30" s="240">
        <f t="shared" si="60"/>
        <v>0</v>
      </c>
      <c r="FW30" s="240">
        <f t="shared" si="61"/>
        <v>0</v>
      </c>
      <c r="FX30" s="240">
        <f t="shared" si="62"/>
        <v>0</v>
      </c>
      <c r="FY30" s="240">
        <f t="shared" si="63"/>
        <v>0</v>
      </c>
      <c r="FZ30" s="240">
        <f t="shared" si="64"/>
        <v>0</v>
      </c>
      <c r="GA30" s="241">
        <f t="shared" si="65"/>
        <v>9</v>
      </c>
      <c r="GB30" s="242">
        <f t="shared" si="66"/>
        <v>0</v>
      </c>
      <c r="GC30" s="234">
        <f t="shared" si="67"/>
        <v>0</v>
      </c>
      <c r="GD30" s="234">
        <f t="shared" si="68"/>
        <v>0</v>
      </c>
      <c r="GE30" s="234">
        <f t="shared" si="69"/>
        <v>0</v>
      </c>
      <c r="GF30" s="234">
        <f t="shared" si="70"/>
        <v>0</v>
      </c>
      <c r="GG30" s="235">
        <f t="shared" si="71"/>
        <v>0</v>
      </c>
      <c r="GH30" s="236">
        <f t="shared" si="72"/>
        <v>0</v>
      </c>
      <c r="GI30" s="236">
        <f t="shared" si="73"/>
        <v>0</v>
      </c>
      <c r="GJ30" s="236">
        <f t="shared" si="74"/>
        <v>0</v>
      </c>
      <c r="GK30" s="236">
        <f t="shared" si="75"/>
        <v>0</v>
      </c>
      <c r="GL30" s="236">
        <f t="shared" si="76"/>
        <v>0</v>
      </c>
      <c r="GM30" s="236">
        <f t="shared" si="77"/>
        <v>0</v>
      </c>
      <c r="GN30" s="237">
        <f t="shared" si="78"/>
        <v>0</v>
      </c>
      <c r="GO30" s="238">
        <f t="shared" si="79"/>
        <v>0</v>
      </c>
      <c r="GP30" s="238">
        <f t="shared" si="80"/>
        <v>0</v>
      </c>
      <c r="GQ30" s="238">
        <f t="shared" si="81"/>
        <v>0</v>
      </c>
      <c r="GR30" s="238">
        <f t="shared" si="82"/>
        <v>0</v>
      </c>
      <c r="GS30" s="238">
        <f t="shared" si="83"/>
        <v>0</v>
      </c>
      <c r="GT30" s="238">
        <f t="shared" si="84"/>
        <v>0</v>
      </c>
      <c r="GU30" s="238">
        <f t="shared" si="85"/>
        <v>0</v>
      </c>
      <c r="GV30" s="239">
        <f t="shared" si="86"/>
        <v>0</v>
      </c>
      <c r="GW30" s="240">
        <f t="shared" si="87"/>
        <v>0</v>
      </c>
      <c r="GX30" s="240">
        <f t="shared" si="88"/>
        <v>0</v>
      </c>
      <c r="GY30" s="240">
        <f t="shared" si="89"/>
        <v>0</v>
      </c>
      <c r="GZ30" s="240">
        <f t="shared" si="90"/>
        <v>0</v>
      </c>
      <c r="HA30" s="240">
        <f t="shared" si="91"/>
        <v>0</v>
      </c>
      <c r="HB30" s="240">
        <f t="shared" si="92"/>
        <v>0</v>
      </c>
      <c r="HC30" s="240">
        <f t="shared" si="93"/>
        <v>0</v>
      </c>
      <c r="HD30" s="240">
        <f t="shared" si="94"/>
        <v>0</v>
      </c>
      <c r="HE30" s="240">
        <f t="shared" si="95"/>
        <v>0</v>
      </c>
      <c r="HF30" s="240">
        <f t="shared" si="96"/>
        <v>0</v>
      </c>
      <c r="HG30" s="240">
        <f t="shared" si="97"/>
        <v>0</v>
      </c>
      <c r="HH30" s="241">
        <f t="shared" si="98"/>
        <v>0</v>
      </c>
      <c r="HI30" s="243"/>
      <c r="HJ30" s="242">
        <f t="shared" si="99"/>
        <v>3</v>
      </c>
      <c r="HK30" s="234">
        <f t="shared" si="100"/>
        <v>0</v>
      </c>
      <c r="HL30" s="234">
        <f t="shared" si="101"/>
        <v>3</v>
      </c>
      <c r="HM30" s="234">
        <f t="shared" si="102"/>
        <v>3</v>
      </c>
      <c r="HN30" s="234">
        <f t="shared" si="103"/>
        <v>2</v>
      </c>
      <c r="HO30" s="235">
        <f t="shared" si="104"/>
        <v>20</v>
      </c>
      <c r="HP30" s="236">
        <f t="shared" si="105"/>
        <v>20</v>
      </c>
      <c r="HQ30" s="236">
        <f t="shared" si="106"/>
        <v>20</v>
      </c>
      <c r="HR30" s="236">
        <f t="shared" si="107"/>
        <v>20</v>
      </c>
      <c r="HS30" s="236">
        <f t="shared" si="108"/>
        <v>10</v>
      </c>
      <c r="HT30" s="236">
        <f t="shared" si="109"/>
        <v>20</v>
      </c>
      <c r="HU30" s="236">
        <f t="shared" si="110"/>
        <v>10</v>
      </c>
      <c r="HV30" s="237">
        <f t="shared" si="111"/>
        <v>20</v>
      </c>
      <c r="HW30" s="238">
        <f t="shared" si="112"/>
        <v>20</v>
      </c>
      <c r="HX30" s="238">
        <f t="shared" si="113"/>
        <v>20</v>
      </c>
      <c r="HY30" s="238">
        <f t="shared" si="114"/>
        <v>20</v>
      </c>
      <c r="HZ30" s="238">
        <f t="shared" si="115"/>
        <v>10</v>
      </c>
      <c r="IA30" s="238">
        <f t="shared" si="116"/>
        <v>20</v>
      </c>
      <c r="IB30" s="238">
        <f t="shared" si="117"/>
        <v>10</v>
      </c>
      <c r="IC30" s="238">
        <f t="shared" si="118"/>
        <v>0</v>
      </c>
      <c r="ID30" s="239">
        <f t="shared" si="119"/>
        <v>0</v>
      </c>
      <c r="IE30" s="240">
        <f t="shared" si="120"/>
        <v>0</v>
      </c>
      <c r="IF30" s="240">
        <f t="shared" si="121"/>
        <v>0</v>
      </c>
      <c r="IG30" s="240">
        <f t="shared" si="122"/>
        <v>10</v>
      </c>
      <c r="IH30" s="240">
        <f t="shared" si="123"/>
        <v>0</v>
      </c>
      <c r="II30" s="240">
        <f t="shared" si="124"/>
        <v>0</v>
      </c>
      <c r="IJ30" s="240">
        <f t="shared" si="125"/>
        <v>0</v>
      </c>
      <c r="IK30" s="240">
        <f t="shared" si="126"/>
        <v>0</v>
      </c>
      <c r="IL30" s="240">
        <f t="shared" si="127"/>
        <v>0</v>
      </c>
      <c r="IM30" s="240">
        <f t="shared" si="128"/>
        <v>0</v>
      </c>
      <c r="IN30" s="240">
        <f t="shared" si="129"/>
        <v>20</v>
      </c>
      <c r="IO30" s="240">
        <f t="shared" si="130"/>
        <v>20</v>
      </c>
      <c r="IP30" s="416">
        <f t="shared" si="131"/>
        <v>290</v>
      </c>
      <c r="IQ30" s="416">
        <f t="shared" si="132"/>
        <v>11</v>
      </c>
    </row>
    <row r="31" spans="1:251" ht="15" customHeight="1" x14ac:dyDescent="0.25">
      <c r="B31" s="392"/>
      <c r="C31" s="13"/>
      <c r="D31" s="423"/>
      <c r="E31" s="20"/>
      <c r="F31" s="6"/>
      <c r="G31" s="20"/>
      <c r="H31" s="20"/>
      <c r="I31" s="23"/>
      <c r="J31" s="6" t="s">
        <v>18</v>
      </c>
      <c r="K31" s="6" t="s">
        <v>18</v>
      </c>
      <c r="L31" s="424"/>
      <c r="M31" s="425"/>
      <c r="N31" s="24"/>
      <c r="O31" s="107"/>
      <c r="P31" s="105"/>
      <c r="Q31" s="106"/>
      <c r="R31" s="24"/>
      <c r="S31" s="107"/>
      <c r="T31" s="105"/>
      <c r="U31" s="106"/>
      <c r="V31" s="24"/>
      <c r="W31" s="107"/>
      <c r="X31" s="105"/>
      <c r="Y31" s="106"/>
      <c r="Z31" s="24"/>
      <c r="AA31" s="273"/>
      <c r="AB31" s="24"/>
      <c r="AC31" s="273"/>
      <c r="AD31" s="24"/>
      <c r="AE31" s="107"/>
      <c r="AF31" s="273"/>
      <c r="AG31" s="24"/>
      <c r="AH31" s="107"/>
      <c r="AI31" s="273"/>
      <c r="AJ31" s="24"/>
      <c r="AK31" s="107"/>
      <c r="AL31" s="273"/>
      <c r="AM31" s="24"/>
      <c r="AN31" s="107"/>
      <c r="AO31" s="273"/>
      <c r="AP31" s="24"/>
      <c r="AQ31" s="107"/>
      <c r="AR31" s="273"/>
      <c r="AS31" s="24"/>
      <c r="AT31" s="107"/>
      <c r="AU31" s="273"/>
      <c r="AV31" s="24"/>
      <c r="AW31" s="107"/>
      <c r="AX31" s="273"/>
      <c r="AY31" s="24"/>
      <c r="AZ31" s="107"/>
      <c r="BA31" s="273"/>
      <c r="BB31" s="24"/>
      <c r="BC31" s="107"/>
      <c r="BD31" s="273"/>
      <c r="BE31" s="24"/>
      <c r="BF31" s="107"/>
      <c r="BG31" s="273"/>
      <c r="BH31" s="24"/>
      <c r="BI31" s="107"/>
      <c r="BJ31" s="273"/>
      <c r="BK31" s="24"/>
      <c r="BL31" s="107"/>
      <c r="BM31" s="273"/>
      <c r="BN31" s="24"/>
      <c r="BO31" s="107"/>
      <c r="BP31" s="273"/>
      <c r="BQ31" s="24"/>
      <c r="BR31" s="107"/>
      <c r="BS31" s="273"/>
      <c r="BT31" s="24"/>
      <c r="BU31" s="291"/>
      <c r="BV31" s="273"/>
      <c r="BW31" s="24"/>
      <c r="BX31" s="107"/>
      <c r="BY31" s="273"/>
      <c r="BZ31" s="24"/>
      <c r="CA31" s="107"/>
      <c r="CB31" s="273"/>
      <c r="CC31" s="24"/>
      <c r="CD31" s="107"/>
      <c r="CE31" s="107"/>
      <c r="CF31" s="107"/>
      <c r="CG31" s="107"/>
      <c r="CH31" s="273"/>
      <c r="CI31" s="24"/>
      <c r="CJ31" s="107"/>
      <c r="CK31" s="273"/>
      <c r="CL31" s="24"/>
      <c r="CM31" s="107"/>
      <c r="CN31" s="273"/>
      <c r="CO31" s="24"/>
      <c r="CP31" s="107"/>
      <c r="CQ31" s="273"/>
      <c r="CR31" s="24"/>
      <c r="CS31" s="107"/>
      <c r="CT31" s="273"/>
      <c r="CU31" s="24"/>
      <c r="CV31" s="107"/>
      <c r="CW31" s="273"/>
      <c r="CX31" s="24"/>
      <c r="CY31" s="107"/>
      <c r="CZ31" s="273"/>
      <c r="DA31" s="24"/>
      <c r="DB31" s="107"/>
      <c r="DC31" s="273"/>
      <c r="DD31" s="24"/>
      <c r="DE31" s="107"/>
      <c r="DF31" s="273"/>
      <c r="DG31" s="218"/>
      <c r="DH31" s="217"/>
      <c r="DI31" s="217"/>
      <c r="DJ31" s="286" t="e">
        <f>AVERAGE(AY31:DF31)</f>
        <v>#DIV/0!</v>
      </c>
      <c r="DK31" s="219"/>
      <c r="DL31" s="220" t="e">
        <f>IF(DJ31&gt;80, 4, (DJ31-50)/20+2.5)</f>
        <v>#DIV/0!</v>
      </c>
      <c r="DM31" s="650">
        <f>COUNTIF(N31:DF31, DM$1)+COUNTIF(N31:DF31, DM$2)</f>
        <v>0</v>
      </c>
      <c r="DN31" s="233">
        <f t="shared" si="0"/>
        <v>0</v>
      </c>
      <c r="DO31" s="234">
        <f t="shared" si="1"/>
        <v>0</v>
      </c>
      <c r="DP31" s="234">
        <f t="shared" si="2"/>
        <v>0</v>
      </c>
      <c r="DQ31" s="234">
        <f t="shared" si="3"/>
        <v>0</v>
      </c>
      <c r="DR31" s="234">
        <f t="shared" si="4"/>
        <v>0</v>
      </c>
      <c r="DS31" s="235">
        <f t="shared" si="5"/>
        <v>0</v>
      </c>
      <c r="DT31" s="236">
        <f t="shared" si="6"/>
        <v>0</v>
      </c>
      <c r="DU31" s="236">
        <f t="shared" si="7"/>
        <v>0</v>
      </c>
      <c r="DV31" s="236">
        <f t="shared" si="8"/>
        <v>0</v>
      </c>
      <c r="DW31" s="236">
        <f t="shared" si="9"/>
        <v>0</v>
      </c>
      <c r="DX31" s="236">
        <f t="shared" si="10"/>
        <v>0</v>
      </c>
      <c r="DY31" s="236">
        <f t="shared" si="11"/>
        <v>0</v>
      </c>
      <c r="DZ31" s="237">
        <f t="shared" si="12"/>
        <v>0</v>
      </c>
      <c r="EA31" s="238">
        <f t="shared" si="13"/>
        <v>0</v>
      </c>
      <c r="EB31" s="238">
        <f t="shared" si="14"/>
        <v>0</v>
      </c>
      <c r="EC31" s="238">
        <f t="shared" si="15"/>
        <v>0</v>
      </c>
      <c r="ED31" s="238">
        <f t="shared" si="16"/>
        <v>0</v>
      </c>
      <c r="EE31" s="238">
        <f t="shared" si="17"/>
        <v>0</v>
      </c>
      <c r="EF31" s="238">
        <f t="shared" si="18"/>
        <v>0</v>
      </c>
      <c r="EG31" s="238">
        <f t="shared" si="19"/>
        <v>0</v>
      </c>
      <c r="EH31" s="239">
        <f t="shared" si="20"/>
        <v>0</v>
      </c>
      <c r="EI31" s="240">
        <f t="shared" si="21"/>
        <v>0</v>
      </c>
      <c r="EJ31" s="240">
        <f t="shared" si="22"/>
        <v>0</v>
      </c>
      <c r="EK31" s="240">
        <f t="shared" si="23"/>
        <v>0</v>
      </c>
      <c r="EL31" s="240">
        <f t="shared" si="24"/>
        <v>0</v>
      </c>
      <c r="EM31" s="240">
        <f t="shared" si="25"/>
        <v>0</v>
      </c>
      <c r="EN31" s="240">
        <f t="shared" si="26"/>
        <v>0</v>
      </c>
      <c r="EO31" s="240">
        <f t="shared" si="27"/>
        <v>0</v>
      </c>
      <c r="EP31" s="240">
        <f t="shared" si="28"/>
        <v>0</v>
      </c>
      <c r="EQ31" s="240">
        <f t="shared" si="29"/>
        <v>0</v>
      </c>
      <c r="ER31" s="240">
        <f t="shared" si="30"/>
        <v>0</v>
      </c>
      <c r="ES31" s="240">
        <f t="shared" si="31"/>
        <v>0</v>
      </c>
      <c r="ET31" s="241">
        <f t="shared" si="32"/>
        <v>0</v>
      </c>
      <c r="EU31" s="242">
        <f t="shared" si="33"/>
        <v>0</v>
      </c>
      <c r="EV31" s="234">
        <f t="shared" si="34"/>
        <v>0</v>
      </c>
      <c r="EW31" s="234">
        <f t="shared" si="35"/>
        <v>0</v>
      </c>
      <c r="EX31" s="234">
        <f t="shared" si="36"/>
        <v>0</v>
      </c>
      <c r="EY31" s="234">
        <f t="shared" si="37"/>
        <v>0</v>
      </c>
      <c r="EZ31" s="235">
        <f t="shared" si="38"/>
        <v>0</v>
      </c>
      <c r="FA31" s="236">
        <f t="shared" si="39"/>
        <v>0</v>
      </c>
      <c r="FB31" s="236">
        <f t="shared" si="40"/>
        <v>0</v>
      </c>
      <c r="FC31" s="236">
        <f t="shared" si="41"/>
        <v>0</v>
      </c>
      <c r="FD31" s="236">
        <f t="shared" si="42"/>
        <v>0</v>
      </c>
      <c r="FE31" s="236">
        <f t="shared" si="43"/>
        <v>0</v>
      </c>
      <c r="FF31" s="236">
        <f t="shared" si="44"/>
        <v>0</v>
      </c>
      <c r="FG31" s="237">
        <f t="shared" si="45"/>
        <v>0</v>
      </c>
      <c r="FH31" s="238">
        <f t="shared" si="46"/>
        <v>0</v>
      </c>
      <c r="FI31" s="238">
        <f t="shared" si="47"/>
        <v>0</v>
      </c>
      <c r="FJ31" s="238">
        <f t="shared" si="48"/>
        <v>0</v>
      </c>
      <c r="FK31" s="238">
        <f t="shared" si="49"/>
        <v>0</v>
      </c>
      <c r="FL31" s="238">
        <f t="shared" si="50"/>
        <v>0</v>
      </c>
      <c r="FM31" s="238">
        <f t="shared" si="51"/>
        <v>0</v>
      </c>
      <c r="FN31" s="238">
        <f t="shared" si="52"/>
        <v>0</v>
      </c>
      <c r="FO31" s="239">
        <f t="shared" si="53"/>
        <v>0</v>
      </c>
      <c r="FP31" s="240">
        <f t="shared" si="54"/>
        <v>0</v>
      </c>
      <c r="FQ31" s="240">
        <f t="shared" si="55"/>
        <v>0</v>
      </c>
      <c r="FR31" s="240">
        <f t="shared" si="56"/>
        <v>0</v>
      </c>
      <c r="FS31" s="240">
        <f t="shared" si="57"/>
        <v>0</v>
      </c>
      <c r="FT31" s="240">
        <f t="shared" si="58"/>
        <v>0</v>
      </c>
      <c r="FU31" s="240">
        <f t="shared" si="59"/>
        <v>0</v>
      </c>
      <c r="FV31" s="240">
        <f t="shared" si="60"/>
        <v>0</v>
      </c>
      <c r="FW31" s="240">
        <f t="shared" si="61"/>
        <v>0</v>
      </c>
      <c r="FX31" s="240">
        <f t="shared" si="62"/>
        <v>0</v>
      </c>
      <c r="FY31" s="240">
        <f t="shared" si="63"/>
        <v>0</v>
      </c>
      <c r="FZ31" s="240">
        <f t="shared" si="64"/>
        <v>0</v>
      </c>
      <c r="GA31" s="241">
        <f t="shared" si="65"/>
        <v>0</v>
      </c>
      <c r="GB31" s="242">
        <f t="shared" si="66"/>
        <v>0</v>
      </c>
      <c r="GC31" s="234">
        <f t="shared" si="67"/>
        <v>0</v>
      </c>
      <c r="GD31" s="234">
        <f t="shared" si="68"/>
        <v>0</v>
      </c>
      <c r="GE31" s="234">
        <f t="shared" si="69"/>
        <v>0</v>
      </c>
      <c r="GF31" s="234">
        <f t="shared" si="70"/>
        <v>0</v>
      </c>
      <c r="GG31" s="235">
        <f t="shared" si="71"/>
        <v>0</v>
      </c>
      <c r="GH31" s="236">
        <f t="shared" si="72"/>
        <v>0</v>
      </c>
      <c r="GI31" s="236">
        <f t="shared" si="73"/>
        <v>0</v>
      </c>
      <c r="GJ31" s="236">
        <f t="shared" si="74"/>
        <v>0</v>
      </c>
      <c r="GK31" s="236">
        <f t="shared" si="75"/>
        <v>0</v>
      </c>
      <c r="GL31" s="236">
        <f t="shared" si="76"/>
        <v>0</v>
      </c>
      <c r="GM31" s="236">
        <f t="shared" si="77"/>
        <v>0</v>
      </c>
      <c r="GN31" s="237">
        <f t="shared" si="78"/>
        <v>0</v>
      </c>
      <c r="GO31" s="238">
        <f t="shared" si="79"/>
        <v>0</v>
      </c>
      <c r="GP31" s="238">
        <f t="shared" si="80"/>
        <v>0</v>
      </c>
      <c r="GQ31" s="238">
        <f t="shared" si="81"/>
        <v>0</v>
      </c>
      <c r="GR31" s="238">
        <f t="shared" si="82"/>
        <v>0</v>
      </c>
      <c r="GS31" s="238">
        <f t="shared" si="83"/>
        <v>0</v>
      </c>
      <c r="GT31" s="238">
        <f t="shared" si="84"/>
        <v>0</v>
      </c>
      <c r="GU31" s="238">
        <f t="shared" si="85"/>
        <v>0</v>
      </c>
      <c r="GV31" s="239">
        <f t="shared" si="86"/>
        <v>0</v>
      </c>
      <c r="GW31" s="240">
        <f t="shared" si="87"/>
        <v>0</v>
      </c>
      <c r="GX31" s="240">
        <f t="shared" si="88"/>
        <v>0</v>
      </c>
      <c r="GY31" s="240">
        <f t="shared" si="89"/>
        <v>0</v>
      </c>
      <c r="GZ31" s="240">
        <f t="shared" si="90"/>
        <v>0</v>
      </c>
      <c r="HA31" s="240">
        <f t="shared" si="91"/>
        <v>0</v>
      </c>
      <c r="HB31" s="240">
        <f t="shared" si="92"/>
        <v>0</v>
      </c>
      <c r="HC31" s="240">
        <f t="shared" si="93"/>
        <v>0</v>
      </c>
      <c r="HD31" s="240">
        <f t="shared" si="94"/>
        <v>0</v>
      </c>
      <c r="HE31" s="240">
        <f t="shared" si="95"/>
        <v>0</v>
      </c>
      <c r="HF31" s="240">
        <f t="shared" si="96"/>
        <v>0</v>
      </c>
      <c r="HG31" s="240">
        <f t="shared" si="97"/>
        <v>0</v>
      </c>
      <c r="HH31" s="241">
        <f t="shared" si="98"/>
        <v>0</v>
      </c>
      <c r="HI31" s="243"/>
      <c r="HJ31" s="242">
        <f t="shared" si="99"/>
        <v>0</v>
      </c>
      <c r="HK31" s="234">
        <f t="shared" si="100"/>
        <v>0</v>
      </c>
      <c r="HL31" s="234">
        <f t="shared" si="101"/>
        <v>0</v>
      </c>
      <c r="HM31" s="234">
        <f t="shared" si="102"/>
        <v>0</v>
      </c>
      <c r="HN31" s="234">
        <f t="shared" si="103"/>
        <v>0</v>
      </c>
      <c r="HO31" s="235">
        <f t="shared" si="104"/>
        <v>0</v>
      </c>
      <c r="HP31" s="236">
        <f t="shared" si="105"/>
        <v>0</v>
      </c>
      <c r="HQ31" s="236">
        <f t="shared" si="106"/>
        <v>0</v>
      </c>
      <c r="HR31" s="236">
        <f t="shared" si="107"/>
        <v>0</v>
      </c>
      <c r="HS31" s="236">
        <f t="shared" si="108"/>
        <v>0</v>
      </c>
      <c r="HT31" s="236">
        <f t="shared" si="109"/>
        <v>0</v>
      </c>
      <c r="HU31" s="236">
        <f t="shared" si="110"/>
        <v>0</v>
      </c>
      <c r="HV31" s="237">
        <f t="shared" si="111"/>
        <v>0</v>
      </c>
      <c r="HW31" s="238">
        <f t="shared" si="112"/>
        <v>0</v>
      </c>
      <c r="HX31" s="238">
        <f t="shared" si="113"/>
        <v>0</v>
      </c>
      <c r="HY31" s="238">
        <f t="shared" si="114"/>
        <v>0</v>
      </c>
      <c r="HZ31" s="238">
        <f t="shared" si="115"/>
        <v>0</v>
      </c>
      <c r="IA31" s="238">
        <f t="shared" si="116"/>
        <v>0</v>
      </c>
      <c r="IB31" s="238">
        <f t="shared" si="117"/>
        <v>0</v>
      </c>
      <c r="IC31" s="238">
        <f t="shared" si="118"/>
        <v>0</v>
      </c>
      <c r="ID31" s="239">
        <f t="shared" si="119"/>
        <v>0</v>
      </c>
      <c r="IE31" s="240">
        <f t="shared" si="120"/>
        <v>0</v>
      </c>
      <c r="IF31" s="240">
        <f t="shared" si="121"/>
        <v>0</v>
      </c>
      <c r="IG31" s="240">
        <f t="shared" si="122"/>
        <v>0</v>
      </c>
      <c r="IH31" s="240">
        <f t="shared" si="123"/>
        <v>0</v>
      </c>
      <c r="II31" s="240">
        <f t="shared" si="124"/>
        <v>0</v>
      </c>
      <c r="IJ31" s="240">
        <f t="shared" si="125"/>
        <v>0</v>
      </c>
      <c r="IK31" s="240">
        <f t="shared" si="126"/>
        <v>0</v>
      </c>
      <c r="IL31" s="240">
        <f t="shared" si="127"/>
        <v>0</v>
      </c>
      <c r="IM31" s="240">
        <f t="shared" si="128"/>
        <v>0</v>
      </c>
      <c r="IN31" s="240">
        <f t="shared" si="129"/>
        <v>0</v>
      </c>
      <c r="IO31" s="240">
        <f t="shared" si="130"/>
        <v>0</v>
      </c>
      <c r="IP31" s="416">
        <f t="shared" si="131"/>
        <v>0</v>
      </c>
      <c r="IQ31" s="416">
        <f t="shared" si="132"/>
        <v>0</v>
      </c>
    </row>
    <row r="32" spans="1:251" ht="15" customHeight="1" x14ac:dyDescent="0.25">
      <c r="A32" s="14" t="s">
        <v>1819</v>
      </c>
      <c r="B32" s="392">
        <v>4</v>
      </c>
      <c r="C32" s="13" t="s">
        <v>1608</v>
      </c>
      <c r="D32" s="423">
        <v>44409</v>
      </c>
      <c r="E32" s="20">
        <v>6</v>
      </c>
      <c r="F32" s="6">
        <v>11843359</v>
      </c>
      <c r="G32" s="20" t="s">
        <v>1609</v>
      </c>
      <c r="H32" s="20" t="s">
        <v>1610</v>
      </c>
      <c r="I32" s="23" t="s">
        <v>1611</v>
      </c>
      <c r="J32" s="6" t="s">
        <v>18</v>
      </c>
      <c r="K32" s="14" t="s">
        <v>18</v>
      </c>
      <c r="L32" s="424"/>
      <c r="M32" s="651" t="s">
        <v>1604</v>
      </c>
      <c r="N32" s="688" t="s">
        <v>1630</v>
      </c>
      <c r="O32" s="107"/>
      <c r="P32" s="105"/>
      <c r="Q32" s="106"/>
      <c r="R32" s="24" t="s">
        <v>1630</v>
      </c>
      <c r="S32" s="107"/>
      <c r="T32" s="105"/>
      <c r="U32" s="703"/>
      <c r="V32" s="688" t="s">
        <v>1630</v>
      </c>
      <c r="W32" s="107"/>
      <c r="X32" s="105"/>
      <c r="Y32" s="106"/>
      <c r="Z32" s="24" t="s">
        <v>1630</v>
      </c>
      <c r="AA32" s="273"/>
      <c r="AB32" s="24" t="s">
        <v>1630</v>
      </c>
      <c r="AC32" s="273"/>
      <c r="AD32" s="272">
        <v>100</v>
      </c>
      <c r="AE32" s="108"/>
      <c r="AF32" s="444"/>
      <c r="AG32" s="272">
        <v>100</v>
      </c>
      <c r="AH32" s="108"/>
      <c r="AI32" s="444"/>
      <c r="AJ32" s="272">
        <v>100</v>
      </c>
      <c r="AK32" s="108"/>
      <c r="AL32" s="444"/>
      <c r="AM32" s="272">
        <v>100</v>
      </c>
      <c r="AN32" s="108"/>
      <c r="AO32" s="444"/>
      <c r="AP32" s="272">
        <v>100</v>
      </c>
      <c r="AQ32" s="108"/>
      <c r="AR32" s="444"/>
      <c r="AS32" s="272">
        <v>100</v>
      </c>
      <c r="AT32" s="108"/>
      <c r="AU32" s="444"/>
      <c r="AV32" s="272">
        <v>100</v>
      </c>
      <c r="AW32" s="108"/>
      <c r="AX32" s="444"/>
      <c r="AY32" s="24">
        <v>50</v>
      </c>
      <c r="AZ32" s="107"/>
      <c r="BA32" s="273"/>
      <c r="BB32" s="24">
        <v>59</v>
      </c>
      <c r="BC32" s="107"/>
      <c r="BD32" s="273"/>
      <c r="BE32" s="24">
        <v>53.900001525878906</v>
      </c>
      <c r="BF32" s="107"/>
      <c r="BG32" s="273"/>
      <c r="BH32" s="24">
        <v>-43.700000762939453</v>
      </c>
      <c r="BI32" s="107">
        <v>44</v>
      </c>
      <c r="BJ32" s="273"/>
      <c r="BK32" s="24">
        <v>52.400001525878906</v>
      </c>
      <c r="BL32" s="107"/>
      <c r="BM32" s="273"/>
      <c r="BN32" s="24">
        <v>42</v>
      </c>
      <c r="BO32" s="107"/>
      <c r="BP32" s="273"/>
      <c r="BQ32" s="24">
        <v>35</v>
      </c>
      <c r="BR32" s="705" t="s">
        <v>1620</v>
      </c>
      <c r="BS32" s="273"/>
      <c r="BT32" s="715" t="s">
        <v>1584</v>
      </c>
      <c r="BU32" s="291"/>
      <c r="BV32" s="273"/>
      <c r="BW32" s="704" t="s">
        <v>1396</v>
      </c>
      <c r="BX32" s="107"/>
      <c r="BY32" s="273"/>
      <c r="BZ32" s="704" t="s">
        <v>1396</v>
      </c>
      <c r="CA32" s="718" t="s">
        <v>1830</v>
      </c>
      <c r="CB32" s="273"/>
      <c r="CC32" s="24">
        <v>0</v>
      </c>
      <c r="CD32" s="705">
        <v>0</v>
      </c>
      <c r="CE32" s="719" t="s">
        <v>1584</v>
      </c>
      <c r="CF32" s="107"/>
      <c r="CG32" s="107"/>
      <c r="CH32" s="273"/>
      <c r="CI32" s="24" t="s">
        <v>1630</v>
      </c>
      <c r="CJ32" s="107"/>
      <c r="CK32" s="273"/>
      <c r="CL32" s="24" t="s">
        <v>1656</v>
      </c>
      <c r="CM32" s="107"/>
      <c r="CN32" s="273"/>
      <c r="CO32" s="24"/>
      <c r="CP32" s="107"/>
      <c r="CQ32" s="273"/>
      <c r="CR32" s="24"/>
      <c r="CS32" s="107"/>
      <c r="CT32" s="273"/>
      <c r="CU32" s="24"/>
      <c r="CV32" s="107"/>
      <c r="CW32" s="273"/>
      <c r="CX32" s="24"/>
      <c r="CY32" s="107"/>
      <c r="CZ32" s="273"/>
      <c r="DA32" s="24">
        <v>14.699999809265137</v>
      </c>
      <c r="DB32" s="705">
        <v>0</v>
      </c>
      <c r="DC32" s="717" t="s">
        <v>1830</v>
      </c>
      <c r="DD32" s="24">
        <v>21.899999618530273</v>
      </c>
      <c r="DE32" s="107">
        <v>18</v>
      </c>
      <c r="DF32" s="716" t="s">
        <v>1760</v>
      </c>
      <c r="DG32" s="218"/>
      <c r="DH32" s="217"/>
      <c r="DI32" s="217"/>
      <c r="DJ32" s="286"/>
      <c r="DK32" s="219"/>
      <c r="DL32" s="220"/>
      <c r="DM32" s="650"/>
      <c r="DN32" s="233">
        <f t="shared" si="0"/>
        <v>0</v>
      </c>
      <c r="DO32" s="234">
        <f t="shared" si="1"/>
        <v>0</v>
      </c>
      <c r="DP32" s="234">
        <f t="shared" si="2"/>
        <v>0</v>
      </c>
      <c r="DQ32" s="234">
        <f t="shared" si="3"/>
        <v>0</v>
      </c>
      <c r="DR32" s="234">
        <f t="shared" si="4"/>
        <v>0</v>
      </c>
      <c r="DS32" s="235">
        <f t="shared" si="5"/>
        <v>0</v>
      </c>
      <c r="DT32" s="236">
        <f t="shared" si="6"/>
        <v>0</v>
      </c>
      <c r="DU32" s="236">
        <f t="shared" si="7"/>
        <v>0</v>
      </c>
      <c r="DV32" s="236">
        <f t="shared" si="8"/>
        <v>0</v>
      </c>
      <c r="DW32" s="236">
        <f t="shared" si="9"/>
        <v>0</v>
      </c>
      <c r="DX32" s="236">
        <f t="shared" si="10"/>
        <v>0</v>
      </c>
      <c r="DY32" s="236">
        <f t="shared" si="11"/>
        <v>0</v>
      </c>
      <c r="DZ32" s="237">
        <f t="shared" si="12"/>
        <v>0</v>
      </c>
      <c r="EA32" s="238">
        <f t="shared" si="13"/>
        <v>0</v>
      </c>
      <c r="EB32" s="238">
        <f t="shared" si="14"/>
        <v>0</v>
      </c>
      <c r="EC32" s="238">
        <f t="shared" si="15"/>
        <v>0</v>
      </c>
      <c r="ED32" s="238">
        <f t="shared" si="16"/>
        <v>0</v>
      </c>
      <c r="EE32" s="238">
        <f t="shared" si="17"/>
        <v>0</v>
      </c>
      <c r="EF32" s="238">
        <f t="shared" si="18"/>
        <v>0</v>
      </c>
      <c r="EG32" s="238">
        <f t="shared" si="19"/>
        <v>6</v>
      </c>
      <c r="EH32" s="239">
        <f t="shared" si="20"/>
        <v>0</v>
      </c>
      <c r="EI32" s="240">
        <f t="shared" si="21"/>
        <v>0</v>
      </c>
      <c r="EJ32" s="240">
        <f t="shared" si="22"/>
        <v>4</v>
      </c>
      <c r="EK32" s="240">
        <f t="shared" si="23"/>
        <v>0</v>
      </c>
      <c r="EL32" s="240">
        <f t="shared" si="24"/>
        <v>0</v>
      </c>
      <c r="EM32" s="240">
        <f t="shared" si="25"/>
        <v>0</v>
      </c>
      <c r="EN32" s="240">
        <f t="shared" si="26"/>
        <v>0</v>
      </c>
      <c r="EO32" s="240">
        <f t="shared" si="27"/>
        <v>0</v>
      </c>
      <c r="EP32" s="240">
        <f t="shared" si="28"/>
        <v>0</v>
      </c>
      <c r="EQ32" s="240">
        <f t="shared" si="29"/>
        <v>0</v>
      </c>
      <c r="ER32" s="240">
        <f t="shared" si="30"/>
        <v>0</v>
      </c>
      <c r="ES32" s="240">
        <f t="shared" si="31"/>
        <v>0</v>
      </c>
      <c r="ET32" s="241">
        <f t="shared" si="32"/>
        <v>10</v>
      </c>
      <c r="EU32" s="242">
        <f t="shared" si="33"/>
        <v>3</v>
      </c>
      <c r="EV32" s="234">
        <f t="shared" si="34"/>
        <v>3</v>
      </c>
      <c r="EW32" s="234">
        <f t="shared" si="35"/>
        <v>3</v>
      </c>
      <c r="EX32" s="234">
        <f t="shared" si="36"/>
        <v>3</v>
      </c>
      <c r="EY32" s="234">
        <f t="shared" si="37"/>
        <v>2</v>
      </c>
      <c r="EZ32" s="235">
        <f t="shared" si="38"/>
        <v>0</v>
      </c>
      <c r="FA32" s="236">
        <f t="shared" si="39"/>
        <v>0</v>
      </c>
      <c r="FB32" s="236">
        <f t="shared" si="40"/>
        <v>0</v>
      </c>
      <c r="FC32" s="236">
        <f t="shared" si="41"/>
        <v>0</v>
      </c>
      <c r="FD32" s="236">
        <f t="shared" si="42"/>
        <v>0</v>
      </c>
      <c r="FE32" s="236">
        <f t="shared" si="43"/>
        <v>0</v>
      </c>
      <c r="FF32" s="236">
        <f t="shared" si="44"/>
        <v>0</v>
      </c>
      <c r="FG32" s="237">
        <f t="shared" si="45"/>
        <v>0</v>
      </c>
      <c r="FH32" s="238">
        <f t="shared" si="46"/>
        <v>0</v>
      </c>
      <c r="FI32" s="238">
        <f t="shared" si="47"/>
        <v>0</v>
      </c>
      <c r="FJ32" s="238">
        <f t="shared" si="48"/>
        <v>0</v>
      </c>
      <c r="FK32" s="238">
        <f t="shared" si="49"/>
        <v>0</v>
      </c>
      <c r="FL32" s="238">
        <f t="shared" si="50"/>
        <v>0</v>
      </c>
      <c r="FM32" s="238">
        <f t="shared" si="51"/>
        <v>0</v>
      </c>
      <c r="FN32" s="238">
        <f t="shared" si="52"/>
        <v>0</v>
      </c>
      <c r="FO32" s="239">
        <f t="shared" si="53"/>
        <v>0</v>
      </c>
      <c r="FP32" s="240">
        <f t="shared" si="54"/>
        <v>0</v>
      </c>
      <c r="FQ32" s="240">
        <f t="shared" si="55"/>
        <v>0</v>
      </c>
      <c r="FR32" s="240">
        <f t="shared" si="56"/>
        <v>0</v>
      </c>
      <c r="FS32" s="240">
        <f t="shared" si="57"/>
        <v>3</v>
      </c>
      <c r="FT32" s="240">
        <f t="shared" si="58"/>
        <v>0</v>
      </c>
      <c r="FU32" s="240">
        <f t="shared" si="59"/>
        <v>0</v>
      </c>
      <c r="FV32" s="240">
        <f t="shared" si="60"/>
        <v>0</v>
      </c>
      <c r="FW32" s="240">
        <f t="shared" si="61"/>
        <v>0</v>
      </c>
      <c r="FX32" s="240">
        <f t="shared" si="62"/>
        <v>0</v>
      </c>
      <c r="FY32" s="240">
        <f t="shared" si="63"/>
        <v>0</v>
      </c>
      <c r="FZ32" s="240">
        <f t="shared" si="64"/>
        <v>0</v>
      </c>
      <c r="GA32" s="241">
        <f t="shared" si="65"/>
        <v>17</v>
      </c>
      <c r="GB32" s="242">
        <f t="shared" si="66"/>
        <v>0</v>
      </c>
      <c r="GC32" s="234">
        <f t="shared" si="67"/>
        <v>0</v>
      </c>
      <c r="GD32" s="234">
        <f t="shared" si="68"/>
        <v>0</v>
      </c>
      <c r="GE32" s="234">
        <f t="shared" si="69"/>
        <v>0</v>
      </c>
      <c r="GF32" s="234">
        <f t="shared" si="70"/>
        <v>0</v>
      </c>
      <c r="GG32" s="235">
        <f t="shared" si="71"/>
        <v>0</v>
      </c>
      <c r="GH32" s="236">
        <f t="shared" si="72"/>
        <v>0</v>
      </c>
      <c r="GI32" s="236">
        <f t="shared" si="73"/>
        <v>0</v>
      </c>
      <c r="GJ32" s="236">
        <f t="shared" si="74"/>
        <v>0</v>
      </c>
      <c r="GK32" s="236">
        <f t="shared" si="75"/>
        <v>0</v>
      </c>
      <c r="GL32" s="236">
        <f t="shared" si="76"/>
        <v>0</v>
      </c>
      <c r="GM32" s="236">
        <f t="shared" si="77"/>
        <v>0</v>
      </c>
      <c r="GN32" s="237">
        <f t="shared" si="78"/>
        <v>0</v>
      </c>
      <c r="GO32" s="238">
        <f t="shared" si="79"/>
        <v>0</v>
      </c>
      <c r="GP32" s="238">
        <f t="shared" si="80"/>
        <v>0</v>
      </c>
      <c r="GQ32" s="238">
        <f t="shared" si="81"/>
        <v>0</v>
      </c>
      <c r="GR32" s="238">
        <f t="shared" si="82"/>
        <v>0</v>
      </c>
      <c r="GS32" s="238">
        <f t="shared" si="83"/>
        <v>0</v>
      </c>
      <c r="GT32" s="238">
        <f t="shared" si="84"/>
        <v>0</v>
      </c>
      <c r="GU32" s="238">
        <f t="shared" si="85"/>
        <v>0</v>
      </c>
      <c r="GV32" s="239">
        <f t="shared" si="86"/>
        <v>0</v>
      </c>
      <c r="GW32" s="240">
        <f t="shared" si="87"/>
        <v>0</v>
      </c>
      <c r="GX32" s="240">
        <f t="shared" si="88"/>
        <v>0</v>
      </c>
      <c r="GY32" s="240">
        <f t="shared" si="89"/>
        <v>0</v>
      </c>
      <c r="GZ32" s="240">
        <f t="shared" si="90"/>
        <v>0</v>
      </c>
      <c r="HA32" s="240">
        <f t="shared" si="91"/>
        <v>6</v>
      </c>
      <c r="HB32" s="240">
        <f t="shared" si="92"/>
        <v>0</v>
      </c>
      <c r="HC32" s="240">
        <f t="shared" si="93"/>
        <v>0</v>
      </c>
      <c r="HD32" s="240">
        <f t="shared" si="94"/>
        <v>0</v>
      </c>
      <c r="HE32" s="240">
        <f t="shared" si="95"/>
        <v>0</v>
      </c>
      <c r="HF32" s="240">
        <f t="shared" si="96"/>
        <v>0</v>
      </c>
      <c r="HG32" s="240">
        <f t="shared" si="97"/>
        <v>0</v>
      </c>
      <c r="HH32" s="241">
        <f t="shared" si="98"/>
        <v>6</v>
      </c>
      <c r="HI32" s="243"/>
      <c r="HJ32" s="242">
        <f t="shared" si="99"/>
        <v>0</v>
      </c>
      <c r="HK32" s="234">
        <f t="shared" si="100"/>
        <v>0</v>
      </c>
      <c r="HL32" s="234">
        <f t="shared" si="101"/>
        <v>0</v>
      </c>
      <c r="HM32" s="234">
        <f t="shared" si="102"/>
        <v>0</v>
      </c>
      <c r="HN32" s="234">
        <f t="shared" si="103"/>
        <v>0</v>
      </c>
      <c r="HO32" s="235">
        <f t="shared" si="104"/>
        <v>20</v>
      </c>
      <c r="HP32" s="236">
        <f t="shared" si="105"/>
        <v>20</v>
      </c>
      <c r="HQ32" s="236">
        <f t="shared" si="106"/>
        <v>20</v>
      </c>
      <c r="HR32" s="236">
        <f t="shared" si="107"/>
        <v>20</v>
      </c>
      <c r="HS32" s="236">
        <f t="shared" si="108"/>
        <v>10</v>
      </c>
      <c r="HT32" s="236">
        <f t="shared" si="109"/>
        <v>20</v>
      </c>
      <c r="HU32" s="236">
        <f t="shared" si="110"/>
        <v>10</v>
      </c>
      <c r="HV32" s="237">
        <f t="shared" si="111"/>
        <v>20</v>
      </c>
      <c r="HW32" s="238">
        <f t="shared" si="112"/>
        <v>20</v>
      </c>
      <c r="HX32" s="238">
        <f t="shared" si="113"/>
        <v>20</v>
      </c>
      <c r="HY32" s="238">
        <f t="shared" si="114"/>
        <v>20</v>
      </c>
      <c r="HZ32" s="238">
        <f t="shared" si="115"/>
        <v>10</v>
      </c>
      <c r="IA32" s="238">
        <f t="shared" si="116"/>
        <v>20</v>
      </c>
      <c r="IB32" s="238">
        <f t="shared" si="117"/>
        <v>0</v>
      </c>
      <c r="IC32" s="238">
        <f t="shared" si="118"/>
        <v>0</v>
      </c>
      <c r="ID32" s="239">
        <f t="shared" si="119"/>
        <v>0</v>
      </c>
      <c r="IE32" s="240">
        <f t="shared" si="120"/>
        <v>0</v>
      </c>
      <c r="IF32" s="240">
        <f t="shared" si="121"/>
        <v>0</v>
      </c>
      <c r="IG32" s="240">
        <f t="shared" si="122"/>
        <v>0</v>
      </c>
      <c r="IH32" s="240">
        <f t="shared" si="123"/>
        <v>0</v>
      </c>
      <c r="II32" s="240">
        <f t="shared" si="124"/>
        <v>0</v>
      </c>
      <c r="IJ32" s="240">
        <f t="shared" si="125"/>
        <v>0</v>
      </c>
      <c r="IK32" s="240">
        <f t="shared" si="126"/>
        <v>0</v>
      </c>
      <c r="IL32" s="240">
        <f t="shared" si="127"/>
        <v>0</v>
      </c>
      <c r="IM32" s="240">
        <f t="shared" si="128"/>
        <v>0</v>
      </c>
      <c r="IN32" s="240">
        <f t="shared" si="129"/>
        <v>0</v>
      </c>
      <c r="IO32" s="240">
        <f t="shared" si="130"/>
        <v>0</v>
      </c>
      <c r="IP32" s="416">
        <f t="shared" si="131"/>
        <v>230</v>
      </c>
      <c r="IQ32" s="416">
        <f t="shared" si="132"/>
        <v>0</v>
      </c>
    </row>
    <row r="33" spans="1:251" ht="15" customHeight="1" x14ac:dyDescent="0.25">
      <c r="A33" s="14" t="s">
        <v>1798</v>
      </c>
      <c r="B33" s="392">
        <v>5</v>
      </c>
      <c r="C33" s="13" t="s">
        <v>1612</v>
      </c>
      <c r="D33" s="423">
        <v>44409</v>
      </c>
      <c r="E33" s="20">
        <v>6</v>
      </c>
      <c r="F33" s="6">
        <v>11843360</v>
      </c>
      <c r="G33" s="20" t="s">
        <v>1613</v>
      </c>
      <c r="H33" s="20" t="s">
        <v>1614</v>
      </c>
      <c r="I33" s="23" t="s">
        <v>1615</v>
      </c>
      <c r="J33" s="6" t="s">
        <v>18</v>
      </c>
      <c r="K33" s="6" t="s">
        <v>18</v>
      </c>
      <c r="L33" s="424"/>
      <c r="M33" s="651" t="s">
        <v>1605</v>
      </c>
      <c r="N33" s="688" t="s">
        <v>1630</v>
      </c>
      <c r="O33" s="107"/>
      <c r="P33" s="105"/>
      <c r="Q33" s="106"/>
      <c r="R33" s="24" t="s">
        <v>1630</v>
      </c>
      <c r="S33" s="107"/>
      <c r="T33" s="105"/>
      <c r="U33" s="703"/>
      <c r="V33" s="688" t="s">
        <v>1630</v>
      </c>
      <c r="W33" s="107"/>
      <c r="X33" s="105"/>
      <c r="Y33" s="106"/>
      <c r="Z33" s="24" t="s">
        <v>1630</v>
      </c>
      <c r="AA33" s="273"/>
      <c r="AB33" s="704" t="s">
        <v>1396</v>
      </c>
      <c r="AC33" s="273"/>
      <c r="AD33" s="272">
        <v>100</v>
      </c>
      <c r="AE33" s="108"/>
      <c r="AF33" s="444"/>
      <c r="AG33" s="272">
        <v>100</v>
      </c>
      <c r="AH33" s="108"/>
      <c r="AI33" s="444"/>
      <c r="AJ33" s="272">
        <v>100</v>
      </c>
      <c r="AK33" s="108"/>
      <c r="AL33" s="444"/>
      <c r="AM33" s="272">
        <v>100</v>
      </c>
      <c r="AN33" s="108"/>
      <c r="AO33" s="444"/>
      <c r="AP33" s="272">
        <v>100</v>
      </c>
      <c r="AQ33" s="108"/>
      <c r="AR33" s="444"/>
      <c r="AS33" s="272">
        <v>100</v>
      </c>
      <c r="AT33" s="108"/>
      <c r="AU33" s="444"/>
      <c r="AV33" s="272">
        <v>100</v>
      </c>
      <c r="AW33" s="108"/>
      <c r="AX33" s="444"/>
      <c r="AY33" s="24">
        <v>63</v>
      </c>
      <c r="AZ33" s="107"/>
      <c r="BA33" s="273"/>
      <c r="BB33" s="24">
        <v>72</v>
      </c>
      <c r="BC33" s="107"/>
      <c r="BD33" s="273"/>
      <c r="BE33" s="24">
        <v>78.25</v>
      </c>
      <c r="BF33" s="107"/>
      <c r="BG33" s="273"/>
      <c r="BH33" s="24">
        <v>66.150001525878906</v>
      </c>
      <c r="BI33" s="107"/>
      <c r="BJ33" s="273"/>
      <c r="BK33" s="24">
        <v>54.599998474121094</v>
      </c>
      <c r="BL33" s="107"/>
      <c r="BM33" s="273"/>
      <c r="BN33" s="24">
        <v>57</v>
      </c>
      <c r="BO33" s="107"/>
      <c r="BP33" s="273"/>
      <c r="BQ33" s="24">
        <v>52</v>
      </c>
      <c r="BR33" s="107"/>
      <c r="BS33" s="273"/>
      <c r="BT33" s="715" t="s">
        <v>1584</v>
      </c>
      <c r="BU33" s="291"/>
      <c r="BV33" s="273"/>
      <c r="BW33" s="704" t="s">
        <v>1396</v>
      </c>
      <c r="BX33" s="107"/>
      <c r="BY33" s="273"/>
      <c r="BZ33" s="704" t="s">
        <v>1396</v>
      </c>
      <c r="CA33" s="107"/>
      <c r="CB33" s="273"/>
      <c r="CC33" s="24">
        <v>55.099998474121094</v>
      </c>
      <c r="CD33" s="107"/>
      <c r="CE33" s="107"/>
      <c r="CF33" s="107"/>
      <c r="CG33" s="107"/>
      <c r="CH33" s="273"/>
      <c r="CI33" s="24" t="s">
        <v>1395</v>
      </c>
      <c r="CJ33" s="107"/>
      <c r="CK33" s="273"/>
      <c r="CL33" s="704" t="s">
        <v>1396</v>
      </c>
      <c r="CM33" s="107" t="s">
        <v>1630</v>
      </c>
      <c r="CN33" s="273"/>
      <c r="CO33" s="24">
        <v>48.5</v>
      </c>
      <c r="CP33" s="107"/>
      <c r="CQ33" s="273"/>
      <c r="CR33" s="24"/>
      <c r="CS33" s="107"/>
      <c r="CT33" s="273"/>
      <c r="CU33" s="24"/>
      <c r="CV33" s="107"/>
      <c r="CW33" s="273"/>
      <c r="CX33" s="24"/>
      <c r="CY33" s="107"/>
      <c r="CZ33" s="273"/>
      <c r="DA33" s="24">
        <v>53.099998474121094</v>
      </c>
      <c r="DB33" s="107"/>
      <c r="DC33" s="273"/>
      <c r="DD33" s="24"/>
      <c r="DE33" s="107"/>
      <c r="DF33" s="273"/>
      <c r="DG33" s="218"/>
      <c r="DH33" s="217"/>
      <c r="DI33" s="217"/>
      <c r="DJ33" s="286"/>
      <c r="DK33" s="219"/>
      <c r="DL33" s="220"/>
      <c r="DM33" s="650"/>
      <c r="DN33" s="233">
        <f t="shared" si="0"/>
        <v>0</v>
      </c>
      <c r="DO33" s="234">
        <f t="shared" si="1"/>
        <v>0</v>
      </c>
      <c r="DP33" s="234">
        <f t="shared" si="2"/>
        <v>0</v>
      </c>
      <c r="DQ33" s="234">
        <f t="shared" si="3"/>
        <v>0</v>
      </c>
      <c r="DR33" s="234">
        <f t="shared" si="4"/>
        <v>0</v>
      </c>
      <c r="DS33" s="235">
        <f t="shared" si="5"/>
        <v>0</v>
      </c>
      <c r="DT33" s="236">
        <f t="shared" si="6"/>
        <v>0</v>
      </c>
      <c r="DU33" s="236">
        <f t="shared" si="7"/>
        <v>0</v>
      </c>
      <c r="DV33" s="236">
        <f t="shared" si="8"/>
        <v>0</v>
      </c>
      <c r="DW33" s="236">
        <f t="shared" si="9"/>
        <v>0</v>
      </c>
      <c r="DX33" s="236">
        <f t="shared" si="10"/>
        <v>0</v>
      </c>
      <c r="DY33" s="236">
        <f t="shared" si="11"/>
        <v>0</v>
      </c>
      <c r="DZ33" s="237">
        <f t="shared" si="12"/>
        <v>0</v>
      </c>
      <c r="EA33" s="238">
        <f t="shared" si="13"/>
        <v>0</v>
      </c>
      <c r="EB33" s="238">
        <f t="shared" si="14"/>
        <v>0</v>
      </c>
      <c r="EC33" s="238">
        <f t="shared" si="15"/>
        <v>0</v>
      </c>
      <c r="ED33" s="238">
        <f t="shared" si="16"/>
        <v>0</v>
      </c>
      <c r="EE33" s="238">
        <f t="shared" si="17"/>
        <v>0</v>
      </c>
      <c r="EF33" s="238">
        <f t="shared" si="18"/>
        <v>0</v>
      </c>
      <c r="EG33" s="238">
        <f t="shared" si="19"/>
        <v>6</v>
      </c>
      <c r="EH33" s="239">
        <f t="shared" si="20"/>
        <v>0</v>
      </c>
      <c r="EI33" s="240">
        <f t="shared" si="21"/>
        <v>0</v>
      </c>
      <c r="EJ33" s="240">
        <f t="shared" si="22"/>
        <v>0</v>
      </c>
      <c r="EK33" s="240">
        <f t="shared" si="23"/>
        <v>0</v>
      </c>
      <c r="EL33" s="240">
        <f t="shared" si="24"/>
        <v>0</v>
      </c>
      <c r="EM33" s="240">
        <f t="shared" si="25"/>
        <v>0</v>
      </c>
      <c r="EN33" s="240">
        <f t="shared" si="26"/>
        <v>0</v>
      </c>
      <c r="EO33" s="240">
        <f t="shared" si="27"/>
        <v>0</v>
      </c>
      <c r="EP33" s="240">
        <f t="shared" si="28"/>
        <v>0</v>
      </c>
      <c r="EQ33" s="240">
        <f t="shared" si="29"/>
        <v>0</v>
      </c>
      <c r="ER33" s="240">
        <f t="shared" si="30"/>
        <v>0</v>
      </c>
      <c r="ES33" s="240">
        <f t="shared" si="31"/>
        <v>0</v>
      </c>
      <c r="ET33" s="241">
        <f t="shared" si="32"/>
        <v>6</v>
      </c>
      <c r="EU33" s="242">
        <f t="shared" si="33"/>
        <v>3</v>
      </c>
      <c r="EV33" s="234">
        <f t="shared" si="34"/>
        <v>3</v>
      </c>
      <c r="EW33" s="234">
        <f t="shared" si="35"/>
        <v>3</v>
      </c>
      <c r="EX33" s="234">
        <f t="shared" si="36"/>
        <v>3</v>
      </c>
      <c r="EY33" s="234">
        <f t="shared" si="37"/>
        <v>0</v>
      </c>
      <c r="EZ33" s="235">
        <f t="shared" si="38"/>
        <v>0</v>
      </c>
      <c r="FA33" s="236">
        <f t="shared" si="39"/>
        <v>0</v>
      </c>
      <c r="FB33" s="236">
        <f t="shared" si="40"/>
        <v>0</v>
      </c>
      <c r="FC33" s="236">
        <f t="shared" si="41"/>
        <v>0</v>
      </c>
      <c r="FD33" s="236">
        <f t="shared" si="42"/>
        <v>0</v>
      </c>
      <c r="FE33" s="236">
        <f t="shared" si="43"/>
        <v>0</v>
      </c>
      <c r="FF33" s="236">
        <f t="shared" si="44"/>
        <v>0</v>
      </c>
      <c r="FG33" s="237">
        <f t="shared" si="45"/>
        <v>0</v>
      </c>
      <c r="FH33" s="238">
        <f t="shared" si="46"/>
        <v>0</v>
      </c>
      <c r="FI33" s="238">
        <f t="shared" si="47"/>
        <v>0</v>
      </c>
      <c r="FJ33" s="238">
        <f t="shared" si="48"/>
        <v>0</v>
      </c>
      <c r="FK33" s="238">
        <f t="shared" si="49"/>
        <v>0</v>
      </c>
      <c r="FL33" s="238">
        <f t="shared" si="50"/>
        <v>0</v>
      </c>
      <c r="FM33" s="238">
        <f t="shared" si="51"/>
        <v>0</v>
      </c>
      <c r="FN33" s="238">
        <f t="shared" si="52"/>
        <v>0</v>
      </c>
      <c r="FO33" s="239">
        <f t="shared" si="53"/>
        <v>0</v>
      </c>
      <c r="FP33" s="240">
        <f t="shared" si="54"/>
        <v>0</v>
      </c>
      <c r="FQ33" s="240">
        <f t="shared" si="55"/>
        <v>0</v>
      </c>
      <c r="FR33" s="240">
        <f t="shared" si="56"/>
        <v>0</v>
      </c>
      <c r="FS33" s="240">
        <f t="shared" si="57"/>
        <v>0</v>
      </c>
      <c r="FT33" s="240">
        <f t="shared" si="58"/>
        <v>6</v>
      </c>
      <c r="FU33" s="240">
        <f t="shared" si="59"/>
        <v>0</v>
      </c>
      <c r="FV33" s="240">
        <f t="shared" si="60"/>
        <v>0</v>
      </c>
      <c r="FW33" s="240">
        <f t="shared" si="61"/>
        <v>0</v>
      </c>
      <c r="FX33" s="240">
        <f t="shared" si="62"/>
        <v>0</v>
      </c>
      <c r="FY33" s="240">
        <f t="shared" si="63"/>
        <v>0</v>
      </c>
      <c r="FZ33" s="240">
        <f t="shared" si="64"/>
        <v>0</v>
      </c>
      <c r="GA33" s="241">
        <f t="shared" si="65"/>
        <v>18</v>
      </c>
      <c r="GB33" s="242">
        <f t="shared" si="66"/>
        <v>0</v>
      </c>
      <c r="GC33" s="234">
        <f t="shared" si="67"/>
        <v>0</v>
      </c>
      <c r="GD33" s="234">
        <f t="shared" si="68"/>
        <v>0</v>
      </c>
      <c r="GE33" s="234">
        <f t="shared" si="69"/>
        <v>0</v>
      </c>
      <c r="GF33" s="234">
        <f t="shared" si="70"/>
        <v>0</v>
      </c>
      <c r="GG33" s="235">
        <f t="shared" si="71"/>
        <v>0</v>
      </c>
      <c r="GH33" s="236">
        <f t="shared" si="72"/>
        <v>0</v>
      </c>
      <c r="GI33" s="236">
        <f t="shared" si="73"/>
        <v>0</v>
      </c>
      <c r="GJ33" s="236">
        <f t="shared" si="74"/>
        <v>0</v>
      </c>
      <c r="GK33" s="236">
        <f t="shared" si="75"/>
        <v>0</v>
      </c>
      <c r="GL33" s="236">
        <f t="shared" si="76"/>
        <v>0</v>
      </c>
      <c r="GM33" s="236">
        <f t="shared" si="77"/>
        <v>0</v>
      </c>
      <c r="GN33" s="237">
        <f t="shared" si="78"/>
        <v>0</v>
      </c>
      <c r="GO33" s="238">
        <f t="shared" si="79"/>
        <v>0</v>
      </c>
      <c r="GP33" s="238">
        <f t="shared" si="80"/>
        <v>0</v>
      </c>
      <c r="GQ33" s="238">
        <f t="shared" si="81"/>
        <v>0</v>
      </c>
      <c r="GR33" s="238">
        <f t="shared" si="82"/>
        <v>0</v>
      </c>
      <c r="GS33" s="238">
        <f t="shared" si="83"/>
        <v>0</v>
      </c>
      <c r="GT33" s="238">
        <f t="shared" si="84"/>
        <v>0</v>
      </c>
      <c r="GU33" s="238">
        <f t="shared" si="85"/>
        <v>0</v>
      </c>
      <c r="GV33" s="239">
        <f t="shared" si="86"/>
        <v>0</v>
      </c>
      <c r="GW33" s="240">
        <f t="shared" si="87"/>
        <v>0</v>
      </c>
      <c r="GX33" s="240">
        <f t="shared" si="88"/>
        <v>0</v>
      </c>
      <c r="GY33" s="240">
        <f t="shared" si="89"/>
        <v>0</v>
      </c>
      <c r="GZ33" s="240">
        <f t="shared" si="90"/>
        <v>0</v>
      </c>
      <c r="HA33" s="240">
        <f t="shared" si="91"/>
        <v>0</v>
      </c>
      <c r="HB33" s="240">
        <f t="shared" si="92"/>
        <v>0</v>
      </c>
      <c r="HC33" s="240">
        <f t="shared" si="93"/>
        <v>0</v>
      </c>
      <c r="HD33" s="240">
        <f t="shared" si="94"/>
        <v>0</v>
      </c>
      <c r="HE33" s="240">
        <f t="shared" si="95"/>
        <v>0</v>
      </c>
      <c r="HF33" s="240">
        <f t="shared" si="96"/>
        <v>0</v>
      </c>
      <c r="HG33" s="240">
        <f t="shared" si="97"/>
        <v>0</v>
      </c>
      <c r="HH33" s="241">
        <f t="shared" si="98"/>
        <v>0</v>
      </c>
      <c r="HI33" s="243"/>
      <c r="HJ33" s="242">
        <f t="shared" si="99"/>
        <v>0</v>
      </c>
      <c r="HK33" s="234">
        <f t="shared" si="100"/>
        <v>0</v>
      </c>
      <c r="HL33" s="234">
        <f t="shared" si="101"/>
        <v>0</v>
      </c>
      <c r="HM33" s="234">
        <f t="shared" si="102"/>
        <v>0</v>
      </c>
      <c r="HN33" s="234">
        <f t="shared" si="103"/>
        <v>0</v>
      </c>
      <c r="HO33" s="235">
        <f t="shared" si="104"/>
        <v>20</v>
      </c>
      <c r="HP33" s="236">
        <f t="shared" si="105"/>
        <v>20</v>
      </c>
      <c r="HQ33" s="236">
        <f t="shared" si="106"/>
        <v>20</v>
      </c>
      <c r="HR33" s="236">
        <f t="shared" si="107"/>
        <v>20</v>
      </c>
      <c r="HS33" s="236">
        <f t="shared" si="108"/>
        <v>10</v>
      </c>
      <c r="HT33" s="236">
        <f t="shared" si="109"/>
        <v>20</v>
      </c>
      <c r="HU33" s="236">
        <f t="shared" si="110"/>
        <v>10</v>
      </c>
      <c r="HV33" s="237">
        <f t="shared" si="111"/>
        <v>20</v>
      </c>
      <c r="HW33" s="238">
        <f t="shared" si="112"/>
        <v>20</v>
      </c>
      <c r="HX33" s="238">
        <f t="shared" si="113"/>
        <v>20</v>
      </c>
      <c r="HY33" s="238">
        <f t="shared" si="114"/>
        <v>20</v>
      </c>
      <c r="HZ33" s="238">
        <f t="shared" si="115"/>
        <v>10</v>
      </c>
      <c r="IA33" s="238">
        <f t="shared" si="116"/>
        <v>20</v>
      </c>
      <c r="IB33" s="238">
        <f t="shared" si="117"/>
        <v>10</v>
      </c>
      <c r="IC33" s="238">
        <f t="shared" si="118"/>
        <v>0</v>
      </c>
      <c r="ID33" s="239">
        <f t="shared" si="119"/>
        <v>0</v>
      </c>
      <c r="IE33" s="240">
        <f t="shared" si="120"/>
        <v>0</v>
      </c>
      <c r="IF33" s="240">
        <f t="shared" si="121"/>
        <v>10</v>
      </c>
      <c r="IG33" s="240">
        <f t="shared" si="122"/>
        <v>0</v>
      </c>
      <c r="IH33" s="240">
        <f t="shared" si="123"/>
        <v>0</v>
      </c>
      <c r="II33" s="240">
        <f t="shared" si="124"/>
        <v>0</v>
      </c>
      <c r="IJ33" s="240">
        <f t="shared" si="125"/>
        <v>20</v>
      </c>
      <c r="IK33" s="240">
        <f t="shared" si="126"/>
        <v>0</v>
      </c>
      <c r="IL33" s="240">
        <f t="shared" si="127"/>
        <v>0</v>
      </c>
      <c r="IM33" s="240">
        <f t="shared" si="128"/>
        <v>0</v>
      </c>
      <c r="IN33" s="240">
        <f t="shared" si="129"/>
        <v>20</v>
      </c>
      <c r="IO33" s="240">
        <f t="shared" si="130"/>
        <v>0</v>
      </c>
      <c r="IP33" s="416">
        <f t="shared" si="131"/>
        <v>290</v>
      </c>
      <c r="IQ33" s="416">
        <f t="shared" si="132"/>
        <v>0</v>
      </c>
    </row>
    <row r="34" spans="1:251" ht="15" customHeight="1" x14ac:dyDescent="0.25">
      <c r="A34" s="14" t="s">
        <v>1799</v>
      </c>
      <c r="B34" s="392">
        <v>6</v>
      </c>
      <c r="C34" s="13" t="s">
        <v>1616</v>
      </c>
      <c r="D34" s="423">
        <v>44409</v>
      </c>
      <c r="E34" s="20">
        <v>6</v>
      </c>
      <c r="F34" s="6">
        <v>11843371</v>
      </c>
      <c r="G34" s="20" t="s">
        <v>1617</v>
      </c>
      <c r="H34" s="20" t="s">
        <v>1618</v>
      </c>
      <c r="I34" s="23" t="s">
        <v>1619</v>
      </c>
      <c r="J34" s="6" t="s">
        <v>18</v>
      </c>
      <c r="K34" s="6" t="s">
        <v>18</v>
      </c>
      <c r="L34" s="424"/>
      <c r="M34" s="651" t="s">
        <v>1606</v>
      </c>
      <c r="N34" s="688" t="s">
        <v>1630</v>
      </c>
      <c r="O34" s="107"/>
      <c r="P34" s="105"/>
      <c r="Q34" s="106"/>
      <c r="R34" s="24" t="s">
        <v>1630</v>
      </c>
      <c r="S34" s="107"/>
      <c r="T34" s="105"/>
      <c r="U34" s="703"/>
      <c r="V34" s="688" t="s">
        <v>1630</v>
      </c>
      <c r="W34" s="107"/>
      <c r="X34" s="105"/>
      <c r="Y34" s="106"/>
      <c r="Z34" s="24" t="s">
        <v>1630</v>
      </c>
      <c r="AA34" s="273"/>
      <c r="AB34" s="704" t="s">
        <v>1396</v>
      </c>
      <c r="AC34" s="273"/>
      <c r="AD34" s="272">
        <v>100</v>
      </c>
      <c r="AE34" s="108"/>
      <c r="AF34" s="444"/>
      <c r="AG34" s="272">
        <v>100</v>
      </c>
      <c r="AH34" s="108"/>
      <c r="AI34" s="444"/>
      <c r="AJ34" s="272">
        <v>100</v>
      </c>
      <c r="AK34" s="108"/>
      <c r="AL34" s="444"/>
      <c r="AM34" s="272">
        <v>100</v>
      </c>
      <c r="AN34" s="108"/>
      <c r="AO34" s="444"/>
      <c r="AP34" s="272">
        <v>100</v>
      </c>
      <c r="AQ34" s="108"/>
      <c r="AR34" s="444"/>
      <c r="AS34" s="272">
        <v>100</v>
      </c>
      <c r="AT34" s="108"/>
      <c r="AU34" s="444"/>
      <c r="AV34" s="272">
        <v>100</v>
      </c>
      <c r="AW34" s="108"/>
      <c r="AX34" s="444"/>
      <c r="AY34" s="24">
        <v>56</v>
      </c>
      <c r="AZ34" s="107"/>
      <c r="BA34" s="273"/>
      <c r="BB34" s="24">
        <v>67</v>
      </c>
      <c r="BC34" s="107"/>
      <c r="BD34" s="273"/>
      <c r="BE34" s="24">
        <v>65.900001525878906</v>
      </c>
      <c r="BF34" s="107"/>
      <c r="BG34" s="273"/>
      <c r="BH34" s="24">
        <v>57.75</v>
      </c>
      <c r="BI34" s="107"/>
      <c r="BJ34" s="273"/>
      <c r="BK34" s="24">
        <v>71.800003051757813</v>
      </c>
      <c r="BL34" s="107"/>
      <c r="BM34" s="273"/>
      <c r="BN34" s="24">
        <v>62</v>
      </c>
      <c r="BO34" s="107"/>
      <c r="BP34" s="273"/>
      <c r="BQ34" s="24">
        <v>50</v>
      </c>
      <c r="BR34" s="107"/>
      <c r="BS34" s="273"/>
      <c r="BT34" s="715" t="s">
        <v>1584</v>
      </c>
      <c r="BU34" s="291"/>
      <c r="BV34" s="273"/>
      <c r="BW34" s="704" t="s">
        <v>1396</v>
      </c>
      <c r="BX34" s="107"/>
      <c r="BY34" s="273"/>
      <c r="BZ34" s="704" t="s">
        <v>1396</v>
      </c>
      <c r="CA34" s="107"/>
      <c r="CB34" s="273"/>
      <c r="CC34" s="24"/>
      <c r="CD34" s="107"/>
      <c r="CE34" s="107"/>
      <c r="CF34" s="107">
        <v>64</v>
      </c>
      <c r="CG34" s="107"/>
      <c r="CH34" s="273"/>
      <c r="CI34" s="24" t="s">
        <v>1395</v>
      </c>
      <c r="CJ34" s="107"/>
      <c r="CK34" s="273"/>
      <c r="CL34" s="704" t="s">
        <v>1396</v>
      </c>
      <c r="CM34" s="107"/>
      <c r="CN34" s="273"/>
      <c r="CO34" s="24"/>
      <c r="CP34" s="107"/>
      <c r="CQ34" s="273"/>
      <c r="CR34" s="24"/>
      <c r="CS34" s="107"/>
      <c r="CT34" s="273"/>
      <c r="CU34" s="24"/>
      <c r="CV34" s="107"/>
      <c r="CW34" s="273"/>
      <c r="CX34" s="24"/>
      <c r="CY34" s="107"/>
      <c r="CZ34" s="273"/>
      <c r="DA34" s="24">
        <v>51.900001525878906</v>
      </c>
      <c r="DB34" s="107"/>
      <c r="DC34" s="273"/>
      <c r="DD34" s="24">
        <v>58.200000762939453</v>
      </c>
      <c r="DE34" s="107"/>
      <c r="DF34" s="273"/>
      <c r="DG34" s="218"/>
      <c r="DH34" s="217"/>
      <c r="DI34" s="217"/>
      <c r="DJ34" s="286"/>
      <c r="DK34" s="219"/>
      <c r="DL34" s="220"/>
      <c r="DM34" s="650"/>
      <c r="DN34" s="233">
        <f t="shared" si="0"/>
        <v>0</v>
      </c>
      <c r="DO34" s="234">
        <f t="shared" si="1"/>
        <v>0</v>
      </c>
      <c r="DP34" s="234">
        <f t="shared" si="2"/>
        <v>0</v>
      </c>
      <c r="DQ34" s="234">
        <f t="shared" si="3"/>
        <v>0</v>
      </c>
      <c r="DR34" s="234">
        <f t="shared" si="4"/>
        <v>0</v>
      </c>
      <c r="DS34" s="235">
        <f t="shared" si="5"/>
        <v>0</v>
      </c>
      <c r="DT34" s="236">
        <f t="shared" si="6"/>
        <v>0</v>
      </c>
      <c r="DU34" s="236">
        <f t="shared" si="7"/>
        <v>0</v>
      </c>
      <c r="DV34" s="236">
        <f t="shared" si="8"/>
        <v>0</v>
      </c>
      <c r="DW34" s="236">
        <f t="shared" si="9"/>
        <v>0</v>
      </c>
      <c r="DX34" s="236">
        <f t="shared" si="10"/>
        <v>0</v>
      </c>
      <c r="DY34" s="236">
        <f t="shared" si="11"/>
        <v>0</v>
      </c>
      <c r="DZ34" s="237">
        <f t="shared" si="12"/>
        <v>0</v>
      </c>
      <c r="EA34" s="238">
        <f t="shared" si="13"/>
        <v>0</v>
      </c>
      <c r="EB34" s="238">
        <f t="shared" si="14"/>
        <v>0</v>
      </c>
      <c r="EC34" s="238">
        <f t="shared" si="15"/>
        <v>0</v>
      </c>
      <c r="ED34" s="238">
        <f t="shared" si="16"/>
        <v>0</v>
      </c>
      <c r="EE34" s="238">
        <f t="shared" si="17"/>
        <v>0</v>
      </c>
      <c r="EF34" s="238">
        <f t="shared" si="18"/>
        <v>0</v>
      </c>
      <c r="EG34" s="238">
        <f t="shared" si="19"/>
        <v>6</v>
      </c>
      <c r="EH34" s="239">
        <f t="shared" si="20"/>
        <v>0</v>
      </c>
      <c r="EI34" s="240">
        <f t="shared" si="21"/>
        <v>0</v>
      </c>
      <c r="EJ34" s="240">
        <f t="shared" si="22"/>
        <v>0</v>
      </c>
      <c r="EK34" s="240">
        <f t="shared" si="23"/>
        <v>0</v>
      </c>
      <c r="EL34" s="240">
        <f t="shared" si="24"/>
        <v>0</v>
      </c>
      <c r="EM34" s="240">
        <f t="shared" si="25"/>
        <v>0</v>
      </c>
      <c r="EN34" s="240">
        <f t="shared" si="26"/>
        <v>0</v>
      </c>
      <c r="EO34" s="240">
        <f t="shared" si="27"/>
        <v>0</v>
      </c>
      <c r="EP34" s="240">
        <f t="shared" si="28"/>
        <v>0</v>
      </c>
      <c r="EQ34" s="240">
        <f t="shared" si="29"/>
        <v>0</v>
      </c>
      <c r="ER34" s="240">
        <f t="shared" si="30"/>
        <v>0</v>
      </c>
      <c r="ES34" s="240">
        <f t="shared" si="31"/>
        <v>0</v>
      </c>
      <c r="ET34" s="241">
        <f t="shared" si="32"/>
        <v>6</v>
      </c>
      <c r="EU34" s="242">
        <f t="shared" si="33"/>
        <v>3</v>
      </c>
      <c r="EV34" s="234">
        <f t="shared" si="34"/>
        <v>3</v>
      </c>
      <c r="EW34" s="234">
        <f t="shared" si="35"/>
        <v>3</v>
      </c>
      <c r="EX34" s="234">
        <f t="shared" si="36"/>
        <v>3</v>
      </c>
      <c r="EY34" s="234">
        <f t="shared" si="37"/>
        <v>0</v>
      </c>
      <c r="EZ34" s="235">
        <f t="shared" si="38"/>
        <v>0</v>
      </c>
      <c r="FA34" s="236">
        <f t="shared" si="39"/>
        <v>0</v>
      </c>
      <c r="FB34" s="236">
        <f t="shared" si="40"/>
        <v>0</v>
      </c>
      <c r="FC34" s="236">
        <f t="shared" si="41"/>
        <v>0</v>
      </c>
      <c r="FD34" s="236">
        <f t="shared" si="42"/>
        <v>0</v>
      </c>
      <c r="FE34" s="236">
        <f t="shared" si="43"/>
        <v>0</v>
      </c>
      <c r="FF34" s="236">
        <f t="shared" si="44"/>
        <v>0</v>
      </c>
      <c r="FG34" s="237">
        <f t="shared" si="45"/>
        <v>0</v>
      </c>
      <c r="FH34" s="238">
        <f t="shared" si="46"/>
        <v>0</v>
      </c>
      <c r="FI34" s="238">
        <f t="shared" si="47"/>
        <v>0</v>
      </c>
      <c r="FJ34" s="238">
        <f t="shared" si="48"/>
        <v>0</v>
      </c>
      <c r="FK34" s="238">
        <f t="shared" si="49"/>
        <v>0</v>
      </c>
      <c r="FL34" s="238">
        <f t="shared" si="50"/>
        <v>0</v>
      </c>
      <c r="FM34" s="238">
        <f t="shared" si="51"/>
        <v>0</v>
      </c>
      <c r="FN34" s="238">
        <f t="shared" si="52"/>
        <v>0</v>
      </c>
      <c r="FO34" s="239">
        <f t="shared" si="53"/>
        <v>0</v>
      </c>
      <c r="FP34" s="240">
        <f t="shared" si="54"/>
        <v>0</v>
      </c>
      <c r="FQ34" s="240">
        <f t="shared" si="55"/>
        <v>0</v>
      </c>
      <c r="FR34" s="240">
        <f t="shared" si="56"/>
        <v>0</v>
      </c>
      <c r="FS34" s="240">
        <f t="shared" si="57"/>
        <v>0</v>
      </c>
      <c r="FT34" s="240">
        <f t="shared" si="58"/>
        <v>0</v>
      </c>
      <c r="FU34" s="240">
        <f t="shared" si="59"/>
        <v>0</v>
      </c>
      <c r="FV34" s="240">
        <f t="shared" si="60"/>
        <v>0</v>
      </c>
      <c r="FW34" s="240">
        <f t="shared" si="61"/>
        <v>0</v>
      </c>
      <c r="FX34" s="240">
        <f t="shared" si="62"/>
        <v>0</v>
      </c>
      <c r="FY34" s="240">
        <f t="shared" si="63"/>
        <v>0</v>
      </c>
      <c r="FZ34" s="240">
        <f t="shared" si="64"/>
        <v>0</v>
      </c>
      <c r="GA34" s="241">
        <f t="shared" si="65"/>
        <v>12</v>
      </c>
      <c r="GB34" s="242">
        <f t="shared" si="66"/>
        <v>0</v>
      </c>
      <c r="GC34" s="234">
        <f t="shared" si="67"/>
        <v>0</v>
      </c>
      <c r="GD34" s="234">
        <f t="shared" si="68"/>
        <v>0</v>
      </c>
      <c r="GE34" s="234">
        <f t="shared" si="69"/>
        <v>0</v>
      </c>
      <c r="GF34" s="234">
        <f t="shared" si="70"/>
        <v>0</v>
      </c>
      <c r="GG34" s="235">
        <f t="shared" si="71"/>
        <v>0</v>
      </c>
      <c r="GH34" s="236">
        <f t="shared" si="72"/>
        <v>0</v>
      </c>
      <c r="GI34" s="236">
        <f t="shared" si="73"/>
        <v>0</v>
      </c>
      <c r="GJ34" s="236">
        <f t="shared" si="74"/>
        <v>0</v>
      </c>
      <c r="GK34" s="236">
        <f t="shared" si="75"/>
        <v>0</v>
      </c>
      <c r="GL34" s="236">
        <f t="shared" si="76"/>
        <v>0</v>
      </c>
      <c r="GM34" s="236">
        <f t="shared" si="77"/>
        <v>0</v>
      </c>
      <c r="GN34" s="237">
        <f t="shared" si="78"/>
        <v>0</v>
      </c>
      <c r="GO34" s="238">
        <f t="shared" si="79"/>
        <v>0</v>
      </c>
      <c r="GP34" s="238">
        <f t="shared" si="80"/>
        <v>0</v>
      </c>
      <c r="GQ34" s="238">
        <f t="shared" si="81"/>
        <v>0</v>
      </c>
      <c r="GR34" s="238">
        <f t="shared" si="82"/>
        <v>0</v>
      </c>
      <c r="GS34" s="238">
        <f t="shared" si="83"/>
        <v>0</v>
      </c>
      <c r="GT34" s="238">
        <f t="shared" si="84"/>
        <v>0</v>
      </c>
      <c r="GU34" s="238">
        <f t="shared" si="85"/>
        <v>0</v>
      </c>
      <c r="GV34" s="239">
        <f t="shared" si="86"/>
        <v>0</v>
      </c>
      <c r="GW34" s="240">
        <f t="shared" si="87"/>
        <v>0</v>
      </c>
      <c r="GX34" s="240">
        <f t="shared" si="88"/>
        <v>0</v>
      </c>
      <c r="GY34" s="240">
        <f t="shared" si="89"/>
        <v>0</v>
      </c>
      <c r="GZ34" s="240">
        <f t="shared" si="90"/>
        <v>0</v>
      </c>
      <c r="HA34" s="240">
        <f t="shared" si="91"/>
        <v>0</v>
      </c>
      <c r="HB34" s="240">
        <f t="shared" si="92"/>
        <v>0</v>
      </c>
      <c r="HC34" s="240">
        <f t="shared" si="93"/>
        <v>0</v>
      </c>
      <c r="HD34" s="240">
        <f t="shared" si="94"/>
        <v>0</v>
      </c>
      <c r="HE34" s="240">
        <f t="shared" si="95"/>
        <v>0</v>
      </c>
      <c r="HF34" s="240">
        <f t="shared" si="96"/>
        <v>0</v>
      </c>
      <c r="HG34" s="240">
        <f t="shared" si="97"/>
        <v>0</v>
      </c>
      <c r="HH34" s="241">
        <f t="shared" si="98"/>
        <v>0</v>
      </c>
      <c r="HI34" s="243"/>
      <c r="HJ34" s="242">
        <f t="shared" si="99"/>
        <v>0</v>
      </c>
      <c r="HK34" s="234">
        <f t="shared" si="100"/>
        <v>0</v>
      </c>
      <c r="HL34" s="234">
        <f t="shared" si="101"/>
        <v>0</v>
      </c>
      <c r="HM34" s="234">
        <f t="shared" si="102"/>
        <v>0</v>
      </c>
      <c r="HN34" s="234">
        <f t="shared" si="103"/>
        <v>0</v>
      </c>
      <c r="HO34" s="235">
        <f t="shared" si="104"/>
        <v>20</v>
      </c>
      <c r="HP34" s="236">
        <f t="shared" si="105"/>
        <v>20</v>
      </c>
      <c r="HQ34" s="236">
        <f t="shared" si="106"/>
        <v>20</v>
      </c>
      <c r="HR34" s="236">
        <f t="shared" si="107"/>
        <v>20</v>
      </c>
      <c r="HS34" s="236">
        <f t="shared" si="108"/>
        <v>10</v>
      </c>
      <c r="HT34" s="236">
        <f t="shared" si="109"/>
        <v>20</v>
      </c>
      <c r="HU34" s="236">
        <f t="shared" si="110"/>
        <v>10</v>
      </c>
      <c r="HV34" s="237">
        <f t="shared" si="111"/>
        <v>20</v>
      </c>
      <c r="HW34" s="238">
        <f t="shared" si="112"/>
        <v>20</v>
      </c>
      <c r="HX34" s="238">
        <f t="shared" si="113"/>
        <v>20</v>
      </c>
      <c r="HY34" s="238">
        <f t="shared" si="114"/>
        <v>20</v>
      </c>
      <c r="HZ34" s="238">
        <f t="shared" si="115"/>
        <v>10</v>
      </c>
      <c r="IA34" s="238">
        <f t="shared" si="116"/>
        <v>20</v>
      </c>
      <c r="IB34" s="238">
        <f t="shared" si="117"/>
        <v>10</v>
      </c>
      <c r="IC34" s="238">
        <f t="shared" si="118"/>
        <v>0</v>
      </c>
      <c r="ID34" s="239">
        <f t="shared" si="119"/>
        <v>0</v>
      </c>
      <c r="IE34" s="240">
        <f t="shared" si="120"/>
        <v>0</v>
      </c>
      <c r="IF34" s="240">
        <f t="shared" si="121"/>
        <v>0</v>
      </c>
      <c r="IG34" s="240">
        <f t="shared" si="122"/>
        <v>10</v>
      </c>
      <c r="IH34" s="240">
        <f t="shared" si="123"/>
        <v>0</v>
      </c>
      <c r="II34" s="240">
        <f t="shared" si="124"/>
        <v>0</v>
      </c>
      <c r="IJ34" s="240">
        <f t="shared" si="125"/>
        <v>0</v>
      </c>
      <c r="IK34" s="240">
        <f t="shared" si="126"/>
        <v>0</v>
      </c>
      <c r="IL34" s="240">
        <f t="shared" si="127"/>
        <v>0</v>
      </c>
      <c r="IM34" s="240">
        <f t="shared" si="128"/>
        <v>0</v>
      </c>
      <c r="IN34" s="240">
        <f t="shared" si="129"/>
        <v>20</v>
      </c>
      <c r="IO34" s="240">
        <f t="shared" si="130"/>
        <v>20</v>
      </c>
      <c r="IP34" s="416">
        <f t="shared" si="131"/>
        <v>290</v>
      </c>
      <c r="IQ34" s="416">
        <f t="shared" si="132"/>
        <v>0</v>
      </c>
    </row>
    <row r="35" spans="1:251" ht="15" customHeight="1" x14ac:dyDescent="0.25">
      <c r="B35" s="223"/>
      <c r="C35" s="222"/>
      <c r="D35" s="404"/>
      <c r="E35" s="405"/>
      <c r="F35" s="221"/>
      <c r="G35" s="406"/>
      <c r="H35" s="406"/>
      <c r="I35" s="407"/>
      <c r="J35" s="408"/>
      <c r="K35" s="408"/>
      <c r="L35" s="409"/>
      <c r="M35" s="420"/>
      <c r="N35" s="411"/>
      <c r="O35" s="413"/>
      <c r="P35" s="413"/>
      <c r="Q35" s="410"/>
      <c r="R35" s="411"/>
      <c r="S35" s="413"/>
      <c r="T35" s="413"/>
      <c r="U35" s="412"/>
      <c r="V35" s="411"/>
      <c r="W35" s="413"/>
      <c r="X35" s="413"/>
      <c r="Y35" s="410"/>
      <c r="Z35" s="411"/>
      <c r="AA35" s="410"/>
      <c r="AB35" s="411"/>
      <c r="AC35" s="410"/>
      <c r="AD35" s="411"/>
      <c r="AE35" s="413"/>
      <c r="AF35" s="410"/>
      <c r="AG35" s="411"/>
      <c r="AH35" s="413"/>
      <c r="AI35" s="410"/>
      <c r="AJ35" s="411"/>
      <c r="AK35" s="413"/>
      <c r="AL35" s="410"/>
      <c r="AM35" s="411"/>
      <c r="AN35" s="413"/>
      <c r="AO35" s="410"/>
      <c r="AP35" s="411"/>
      <c r="AQ35" s="413"/>
      <c r="AR35" s="410"/>
      <c r="AS35" s="411"/>
      <c r="AT35" s="413"/>
      <c r="AU35" s="410"/>
      <c r="AV35" s="411"/>
      <c r="AW35" s="413"/>
      <c r="AX35" s="410"/>
      <c r="AY35" s="411"/>
      <c r="AZ35" s="413"/>
      <c r="BA35" s="410"/>
      <c r="BB35" s="411"/>
      <c r="BC35" s="413"/>
      <c r="BD35" s="410"/>
      <c r="BE35" s="411"/>
      <c r="BF35" s="413"/>
      <c r="BG35" s="410"/>
      <c r="BH35" s="411"/>
      <c r="BI35" s="413"/>
      <c r="BJ35" s="410"/>
      <c r="BK35" s="411"/>
      <c r="BL35" s="413"/>
      <c r="BM35" s="410"/>
      <c r="BN35" s="411"/>
      <c r="BO35" s="413"/>
      <c r="BP35" s="410"/>
      <c r="BQ35" s="411"/>
      <c r="BR35" s="413"/>
      <c r="BS35" s="410"/>
      <c r="BT35" s="411"/>
      <c r="BU35" s="414"/>
      <c r="BV35" s="410"/>
      <c r="BW35" s="411"/>
      <c r="BX35" s="413"/>
      <c r="BY35" s="410"/>
      <c r="BZ35" s="411"/>
      <c r="CA35" s="413"/>
      <c r="CB35" s="410"/>
      <c r="CC35" s="411"/>
      <c r="CD35" s="413"/>
      <c r="CE35" s="413"/>
      <c r="CF35" s="413"/>
      <c r="CG35" s="413"/>
      <c r="CH35" s="410"/>
      <c r="CI35" s="411"/>
      <c r="CJ35" s="413"/>
      <c r="CK35" s="410"/>
      <c r="CL35" s="411"/>
      <c r="CM35" s="413"/>
      <c r="CN35" s="410"/>
      <c r="CO35" s="411"/>
      <c r="CP35" s="413"/>
      <c r="CQ35" s="410"/>
      <c r="CR35" s="411"/>
      <c r="CS35" s="413"/>
      <c r="CT35" s="410"/>
      <c r="CU35" s="411"/>
      <c r="CV35" s="413"/>
      <c r="CW35" s="410"/>
      <c r="CX35" s="411"/>
      <c r="CY35" s="413"/>
      <c r="CZ35" s="410"/>
      <c r="DA35" s="411"/>
      <c r="DB35" s="413"/>
      <c r="DC35" s="410"/>
      <c r="DD35" s="24"/>
      <c r="DE35" s="413"/>
      <c r="DF35" s="410"/>
      <c r="DG35" s="222"/>
      <c r="DH35" s="396"/>
      <c r="DI35" s="396"/>
      <c r="DJ35" s="285"/>
      <c r="DK35" s="223"/>
      <c r="DL35" s="421"/>
      <c r="DM35" s="422"/>
      <c r="DN35" s="430"/>
      <c r="DO35" s="225"/>
      <c r="DP35" s="225"/>
      <c r="DQ35" s="225"/>
      <c r="DR35" s="225"/>
      <c r="DS35" s="226"/>
      <c r="DT35" s="227"/>
      <c r="DU35" s="227"/>
      <c r="DV35" s="227"/>
      <c r="DW35" s="227"/>
      <c r="DX35" s="227"/>
      <c r="DY35" s="227"/>
      <c r="DZ35" s="228"/>
      <c r="EA35" s="229"/>
      <c r="EB35" s="229"/>
      <c r="EC35" s="229"/>
      <c r="ED35" s="229"/>
      <c r="EE35" s="229"/>
      <c r="EF35" s="229"/>
      <c r="EG35" s="229"/>
      <c r="EH35" s="230"/>
      <c r="EI35" s="231"/>
      <c r="EJ35" s="231"/>
      <c r="EK35" s="231"/>
      <c r="EL35" s="231"/>
      <c r="EM35" s="231"/>
      <c r="EN35" s="231"/>
      <c r="EO35" s="231"/>
      <c r="EP35" s="231"/>
      <c r="EQ35" s="231"/>
      <c r="ER35" s="231"/>
      <c r="ES35" s="231"/>
      <c r="ET35" s="232"/>
      <c r="EU35" s="224"/>
      <c r="EV35" s="225"/>
      <c r="EW35" s="225"/>
      <c r="EX35" s="225"/>
      <c r="EY35" s="225"/>
      <c r="EZ35" s="226"/>
      <c r="FA35" s="227"/>
      <c r="FB35" s="227"/>
      <c r="FC35" s="227"/>
      <c r="FD35" s="227"/>
      <c r="FE35" s="227"/>
      <c r="FF35" s="227"/>
      <c r="FG35" s="228"/>
      <c r="FH35" s="229"/>
      <c r="FI35" s="229"/>
      <c r="FJ35" s="229"/>
      <c r="FK35" s="229"/>
      <c r="FL35" s="229"/>
      <c r="FM35" s="229"/>
      <c r="FN35" s="229"/>
      <c r="FO35" s="230"/>
      <c r="FP35" s="231"/>
      <c r="FQ35" s="231"/>
      <c r="FR35" s="231"/>
      <c r="FS35" s="231"/>
      <c r="FT35" s="231"/>
      <c r="FU35" s="231"/>
      <c r="FV35" s="231"/>
      <c r="FW35" s="231"/>
      <c r="FX35" s="231"/>
      <c r="FY35" s="231"/>
      <c r="FZ35" s="231"/>
      <c r="GA35" s="232"/>
      <c r="GB35" s="224"/>
      <c r="GC35" s="225"/>
      <c r="GD35" s="225"/>
      <c r="GE35" s="225"/>
      <c r="GF35" s="225"/>
      <c r="GG35" s="226"/>
      <c r="GH35" s="227"/>
      <c r="GI35" s="227"/>
      <c r="GJ35" s="227"/>
      <c r="GK35" s="227"/>
      <c r="GL35" s="227"/>
      <c r="GM35" s="227"/>
      <c r="GN35" s="228"/>
      <c r="GO35" s="229"/>
      <c r="GP35" s="229"/>
      <c r="GQ35" s="229"/>
      <c r="GR35" s="229"/>
      <c r="GS35" s="229"/>
      <c r="GT35" s="229"/>
      <c r="GU35" s="229"/>
      <c r="GV35" s="230"/>
      <c r="GW35" s="231"/>
      <c r="GX35" s="231"/>
      <c r="GY35" s="231"/>
      <c r="GZ35" s="231"/>
      <c r="HA35" s="231"/>
      <c r="HB35" s="231"/>
      <c r="HC35" s="231"/>
      <c r="HD35" s="231"/>
      <c r="HE35" s="231"/>
      <c r="HF35" s="231"/>
      <c r="HG35" s="231"/>
      <c r="HH35" s="232"/>
      <c r="HI35" s="232"/>
      <c r="HJ35" s="224"/>
      <c r="HK35" s="225"/>
      <c r="HL35" s="225"/>
      <c r="HM35" s="225"/>
      <c r="HN35" s="225"/>
      <c r="HO35" s="226"/>
      <c r="HP35" s="227"/>
      <c r="HQ35" s="227"/>
      <c r="HR35" s="227"/>
      <c r="HS35" s="227"/>
      <c r="HT35" s="227"/>
      <c r="HU35" s="227"/>
      <c r="HV35" s="228"/>
      <c r="HW35" s="229"/>
      <c r="HX35" s="229"/>
      <c r="HY35" s="229"/>
      <c r="HZ35" s="229"/>
      <c r="IA35" s="229"/>
      <c r="IB35" s="229"/>
      <c r="IC35" s="229"/>
      <c r="ID35" s="230"/>
      <c r="IE35" s="231"/>
      <c r="IF35" s="231"/>
      <c r="IG35" s="231"/>
      <c r="IH35" s="231"/>
      <c r="II35" s="231"/>
      <c r="IJ35" s="231"/>
      <c r="IK35" s="231"/>
      <c r="IL35" s="231"/>
      <c r="IM35" s="231"/>
      <c r="IN35" s="231"/>
      <c r="IO35" s="231"/>
      <c r="IP35" s="418"/>
      <c r="IQ35" s="418"/>
    </row>
    <row r="36" spans="1:251" ht="15" customHeight="1" x14ac:dyDescent="0.25">
      <c r="B36" s="337"/>
      <c r="C36" s="393"/>
      <c r="D36" s="339"/>
      <c r="E36" s="337"/>
      <c r="F36" s="337"/>
      <c r="G36" s="337"/>
      <c r="H36" s="337"/>
      <c r="I36" s="340"/>
      <c r="J36" s="341"/>
      <c r="K36" s="341"/>
      <c r="L36" s="342"/>
      <c r="M36" s="343"/>
      <c r="N36" s="344"/>
      <c r="O36" s="345"/>
      <c r="P36" s="345"/>
      <c r="Q36" s="346"/>
      <c r="R36" s="344"/>
      <c r="S36" s="345"/>
      <c r="T36" s="345"/>
      <c r="U36" s="395"/>
      <c r="V36" s="344"/>
      <c r="W36" s="345"/>
      <c r="X36" s="345"/>
      <c r="Y36" s="346"/>
      <c r="Z36" s="344"/>
      <c r="AA36" s="346"/>
      <c r="AB36" s="344"/>
      <c r="AC36" s="346"/>
      <c r="AD36" s="344"/>
      <c r="AE36" s="345"/>
      <c r="AF36" s="346"/>
      <c r="AG36" s="344"/>
      <c r="AH36" s="345"/>
      <c r="AI36" s="346"/>
      <c r="AJ36" s="344"/>
      <c r="AK36" s="345"/>
      <c r="AL36" s="346"/>
      <c r="AM36" s="344"/>
      <c r="AN36" s="345"/>
      <c r="AO36" s="346"/>
      <c r="AP36" s="344"/>
      <c r="AQ36" s="345"/>
      <c r="AR36" s="346"/>
      <c r="AS36" s="344"/>
      <c r="AT36" s="345"/>
      <c r="AU36" s="346"/>
      <c r="AV36" s="344"/>
      <c r="AW36" s="345"/>
      <c r="AX36" s="346"/>
      <c r="AY36" s="344"/>
      <c r="AZ36" s="345"/>
      <c r="BA36" s="346"/>
      <c r="BB36" s="344"/>
      <c r="BC36" s="345"/>
      <c r="BD36" s="346"/>
      <c r="BE36" s="344"/>
      <c r="BF36" s="345"/>
      <c r="BG36" s="346"/>
      <c r="BH36" s="344"/>
      <c r="BI36" s="345"/>
      <c r="BJ36" s="346"/>
      <c r="BK36" s="344"/>
      <c r="BL36" s="345"/>
      <c r="BM36" s="346"/>
      <c r="BN36" s="344"/>
      <c r="BO36" s="345"/>
      <c r="BP36" s="346"/>
      <c r="BQ36" s="344"/>
      <c r="BR36" s="345"/>
      <c r="BS36" s="346"/>
      <c r="BT36" s="344"/>
      <c r="BU36" s="347"/>
      <c r="BV36" s="346"/>
      <c r="BW36" s="344"/>
      <c r="BX36" s="345"/>
      <c r="BY36" s="346"/>
      <c r="BZ36" s="344"/>
      <c r="CA36" s="345"/>
      <c r="CB36" s="346"/>
      <c r="CC36" s="344"/>
      <c r="CD36" s="345"/>
      <c r="CE36" s="345"/>
      <c r="CF36" s="345"/>
      <c r="CG36" s="345"/>
      <c r="CH36" s="346"/>
      <c r="CI36" s="344"/>
      <c r="CJ36" s="345"/>
      <c r="CK36" s="346"/>
      <c r="CL36" s="344"/>
      <c r="CM36" s="345"/>
      <c r="CN36" s="346"/>
      <c r="CO36" s="344"/>
      <c r="CP36" s="345"/>
      <c r="CQ36" s="346"/>
      <c r="CR36" s="344"/>
      <c r="CS36" s="345"/>
      <c r="CT36" s="346"/>
      <c r="CU36" s="344"/>
      <c r="CV36" s="345"/>
      <c r="CW36" s="346"/>
      <c r="CX36" s="344"/>
      <c r="CY36" s="345"/>
      <c r="CZ36" s="346"/>
      <c r="DA36" s="344"/>
      <c r="DB36" s="345"/>
      <c r="DC36" s="346"/>
      <c r="DD36" s="344"/>
      <c r="DE36" s="345"/>
      <c r="DF36" s="346"/>
      <c r="DG36" s="338"/>
      <c r="DH36" s="348"/>
      <c r="DI36" s="348"/>
      <c r="DJ36" s="349"/>
      <c r="DK36" s="343"/>
      <c r="DL36" s="350"/>
      <c r="DM36" s="351"/>
      <c r="DN36" s="352"/>
      <c r="DO36" s="353"/>
      <c r="DP36" s="353"/>
      <c r="DQ36" s="353"/>
      <c r="DR36" s="353"/>
      <c r="DS36" s="354"/>
      <c r="DT36" s="355"/>
      <c r="DU36" s="355"/>
      <c r="DV36" s="355"/>
      <c r="DW36" s="355"/>
      <c r="DX36" s="355"/>
      <c r="DY36" s="355"/>
      <c r="DZ36" s="356"/>
      <c r="EA36" s="357"/>
      <c r="EB36" s="357"/>
      <c r="EC36" s="357"/>
      <c r="ED36" s="357"/>
      <c r="EE36" s="357"/>
      <c r="EF36" s="357"/>
      <c r="EG36" s="357"/>
      <c r="EH36" s="358"/>
      <c r="EI36" s="359"/>
      <c r="EJ36" s="359"/>
      <c r="EK36" s="359"/>
      <c r="EL36" s="359"/>
      <c r="EM36" s="359"/>
      <c r="EN36" s="359"/>
      <c r="EO36" s="359"/>
      <c r="EP36" s="359"/>
      <c r="EQ36" s="359"/>
      <c r="ER36" s="359"/>
      <c r="ES36" s="359"/>
      <c r="ET36" s="360"/>
      <c r="EU36" s="352"/>
      <c r="EV36" s="353"/>
      <c r="EW36" s="353"/>
      <c r="EX36" s="353"/>
      <c r="EY36" s="353"/>
      <c r="EZ36" s="354"/>
      <c r="FA36" s="355"/>
      <c r="FB36" s="355"/>
      <c r="FC36" s="355"/>
      <c r="FD36" s="355"/>
      <c r="FE36" s="355"/>
      <c r="FF36" s="355"/>
      <c r="FG36" s="356"/>
      <c r="FH36" s="357"/>
      <c r="FI36" s="357"/>
      <c r="FJ36" s="357"/>
      <c r="FK36" s="357"/>
      <c r="FL36" s="357"/>
      <c r="FM36" s="357"/>
      <c r="FN36" s="357"/>
      <c r="FO36" s="358"/>
      <c r="FP36" s="359"/>
      <c r="FQ36" s="359"/>
      <c r="FR36" s="359"/>
      <c r="FS36" s="359"/>
      <c r="FT36" s="359"/>
      <c r="FU36" s="359"/>
      <c r="FV36" s="359"/>
      <c r="FW36" s="359"/>
      <c r="FX36" s="359"/>
      <c r="FY36" s="359"/>
      <c r="FZ36" s="359"/>
      <c r="GA36" s="360"/>
      <c r="GB36" s="352"/>
      <c r="GC36" s="353"/>
      <c r="GD36" s="353"/>
      <c r="GE36" s="353"/>
      <c r="GF36" s="353"/>
      <c r="GG36" s="354"/>
      <c r="GH36" s="355"/>
      <c r="GI36" s="355"/>
      <c r="GJ36" s="355"/>
      <c r="GK36" s="355"/>
      <c r="GL36" s="355"/>
      <c r="GM36" s="355"/>
      <c r="GN36" s="356"/>
      <c r="GO36" s="357"/>
      <c r="GP36" s="357"/>
      <c r="GQ36" s="357"/>
      <c r="GR36" s="357"/>
      <c r="GS36" s="357"/>
      <c r="GT36" s="357"/>
      <c r="GU36" s="357"/>
      <c r="GV36" s="358"/>
      <c r="GW36" s="359"/>
      <c r="GX36" s="359"/>
      <c r="GY36" s="359"/>
      <c r="GZ36" s="359"/>
      <c r="HA36" s="359"/>
      <c r="HB36" s="359"/>
      <c r="HC36" s="359"/>
      <c r="HD36" s="359"/>
      <c r="HE36" s="359"/>
      <c r="HF36" s="359"/>
      <c r="HG36" s="359"/>
      <c r="HH36" s="360"/>
      <c r="HI36" s="361"/>
      <c r="HJ36" s="352"/>
      <c r="HK36" s="353"/>
      <c r="HL36" s="353"/>
      <c r="HM36" s="353"/>
      <c r="HN36" s="353"/>
      <c r="HO36" s="354"/>
      <c r="HP36" s="355"/>
      <c r="HQ36" s="355"/>
      <c r="HR36" s="355"/>
      <c r="HS36" s="355"/>
      <c r="HT36" s="355"/>
      <c r="HU36" s="355"/>
      <c r="HV36" s="356"/>
      <c r="HW36" s="357"/>
      <c r="HX36" s="357"/>
      <c r="HY36" s="357"/>
      <c r="HZ36" s="357"/>
      <c r="IA36" s="357"/>
      <c r="IB36" s="357"/>
      <c r="IC36" s="357"/>
      <c r="ID36" s="358"/>
      <c r="IE36" s="359"/>
      <c r="IF36" s="359"/>
      <c r="IG36" s="359"/>
      <c r="IH36" s="359"/>
      <c r="II36" s="359"/>
      <c r="IJ36" s="359"/>
      <c r="IK36" s="359"/>
      <c r="IL36" s="359"/>
      <c r="IM36" s="359"/>
      <c r="IN36" s="359"/>
      <c r="IO36" s="359"/>
      <c r="IP36" s="415"/>
      <c r="IQ36" s="415"/>
    </row>
    <row r="37" spans="1:251" ht="15" x14ac:dyDescent="0.25">
      <c r="C37" s="363" t="s">
        <v>30</v>
      </c>
      <c r="D37" s="317"/>
      <c r="E37" s="362">
        <f>COUNTIF(E26:E36, 6)+COUNTIF(E26:E36, "6+")</f>
        <v>7</v>
      </c>
      <c r="F37" s="318"/>
      <c r="G37" s="330"/>
      <c r="H37" s="318"/>
      <c r="I37" s="330"/>
      <c r="J37" s="330"/>
      <c r="K37" s="330"/>
      <c r="L37" s="330"/>
      <c r="M37" s="419"/>
      <c r="N37" s="331"/>
      <c r="O37" s="332"/>
      <c r="P37" s="332"/>
      <c r="Q37" s="333"/>
      <c r="R37" s="331"/>
      <c r="S37" s="332"/>
      <c r="T37" s="332"/>
      <c r="U37" s="332"/>
      <c r="V37" s="331"/>
      <c r="W37" s="332"/>
      <c r="X37" s="332"/>
      <c r="Y37" s="333"/>
      <c r="Z37" s="331"/>
      <c r="AA37" s="333"/>
      <c r="AB37" s="331"/>
      <c r="AC37" s="333"/>
      <c r="AD37" s="331"/>
      <c r="AE37" s="332"/>
      <c r="AF37" s="333"/>
      <c r="AG37" s="331"/>
      <c r="AH37" s="332"/>
      <c r="AI37" s="333"/>
      <c r="AJ37" s="331"/>
      <c r="AK37" s="332"/>
      <c r="AL37" s="333"/>
      <c r="AM37" s="331"/>
      <c r="AN37" s="332"/>
      <c r="AO37" s="333"/>
      <c r="AP37" s="331"/>
      <c r="AQ37" s="332"/>
      <c r="AR37" s="333"/>
      <c r="AS37" s="331"/>
      <c r="AT37" s="332"/>
      <c r="AU37" s="333"/>
      <c r="AV37" s="331"/>
      <c r="AW37" s="332"/>
      <c r="AX37" s="333"/>
      <c r="AY37" s="331"/>
      <c r="AZ37" s="332"/>
      <c r="BA37" s="333"/>
      <c r="BB37" s="331"/>
      <c r="BC37" s="332"/>
      <c r="BD37" s="333"/>
      <c r="BE37" s="331"/>
      <c r="BF37" s="332"/>
      <c r="BG37" s="333"/>
      <c r="BH37" s="331"/>
      <c r="BI37" s="332"/>
      <c r="BJ37" s="333"/>
      <c r="BK37" s="331"/>
      <c r="BL37" s="332"/>
      <c r="BM37" s="333"/>
      <c r="BN37" s="331"/>
      <c r="BO37" s="332"/>
      <c r="BP37" s="333"/>
      <c r="BQ37" s="331"/>
      <c r="BR37" s="332"/>
      <c r="BS37" s="333"/>
      <c r="BT37" s="331"/>
      <c r="BU37" s="332"/>
      <c r="BV37" s="332"/>
      <c r="BW37" s="331"/>
      <c r="BX37" s="332"/>
      <c r="BY37" s="333"/>
      <c r="BZ37" s="331"/>
      <c r="CA37" s="332"/>
      <c r="CB37" s="333"/>
      <c r="CC37" s="331" t="s">
        <v>900</v>
      </c>
      <c r="CD37" s="332"/>
      <c r="CE37" s="332"/>
      <c r="CF37" s="332"/>
      <c r="CG37" s="332"/>
      <c r="CH37" s="333"/>
      <c r="CI37" s="331"/>
      <c r="CJ37" s="332"/>
      <c r="CK37" s="333"/>
      <c r="CL37" s="331"/>
      <c r="CM37" s="332"/>
      <c r="CN37" s="333"/>
      <c r="CO37" s="331" t="s">
        <v>899</v>
      </c>
      <c r="CP37" s="332"/>
      <c r="CQ37" s="332"/>
      <c r="CR37" s="332"/>
      <c r="CS37" s="332"/>
      <c r="CT37" s="332"/>
      <c r="CU37" s="332"/>
      <c r="CV37" s="332"/>
      <c r="CW37" s="332"/>
      <c r="CX37" s="332"/>
      <c r="CY37" s="332"/>
      <c r="CZ37" s="332"/>
      <c r="DA37" s="332"/>
      <c r="DB37" s="332"/>
      <c r="DC37" s="332"/>
      <c r="DD37" s="332"/>
      <c r="DE37" s="332"/>
      <c r="DF37" s="333"/>
      <c r="DG37" s="330"/>
      <c r="DH37" s="330"/>
      <c r="DI37" s="330"/>
      <c r="DJ37" s="334"/>
      <c r="DK37" s="318"/>
      <c r="DL37" s="335"/>
      <c r="DM37" s="319"/>
      <c r="DN37" s="320"/>
      <c r="DO37" s="321"/>
      <c r="DP37" s="321"/>
      <c r="DQ37" s="321"/>
      <c r="DR37" s="321"/>
      <c r="DS37" s="322"/>
      <c r="DT37" s="323"/>
      <c r="DU37" s="323"/>
      <c r="DV37" s="323"/>
      <c r="DW37" s="323"/>
      <c r="DX37" s="323"/>
      <c r="DY37" s="323"/>
      <c r="DZ37" s="324"/>
      <c r="EA37" s="325"/>
      <c r="EB37" s="325"/>
      <c r="EC37" s="325"/>
      <c r="ED37" s="325"/>
      <c r="EE37" s="325"/>
      <c r="EF37" s="325"/>
      <c r="EG37" s="325"/>
      <c r="EH37" s="326"/>
      <c r="EI37" s="327"/>
      <c r="EJ37" s="327"/>
      <c r="EK37" s="327"/>
      <c r="EL37" s="327"/>
      <c r="EM37" s="327"/>
      <c r="EN37" s="327"/>
      <c r="EO37" s="327"/>
      <c r="EP37" s="327"/>
      <c r="EQ37" s="327"/>
      <c r="ER37" s="327"/>
      <c r="ES37" s="327"/>
      <c r="ET37" s="328"/>
      <c r="EU37" s="320"/>
      <c r="EV37" s="321"/>
      <c r="EW37" s="321"/>
      <c r="EX37" s="321"/>
      <c r="EY37" s="321"/>
      <c r="EZ37" s="322"/>
      <c r="FA37" s="323"/>
      <c r="FB37" s="323"/>
      <c r="FC37" s="323"/>
      <c r="FD37" s="323"/>
      <c r="FE37" s="323"/>
      <c r="FF37" s="323"/>
      <c r="FG37" s="324"/>
      <c r="FH37" s="325"/>
      <c r="FI37" s="325"/>
      <c r="FJ37" s="325"/>
      <c r="FK37" s="325"/>
      <c r="FL37" s="325"/>
      <c r="FM37" s="325"/>
      <c r="FN37" s="325"/>
      <c r="FO37" s="326"/>
      <c r="FP37" s="327"/>
      <c r="FQ37" s="327"/>
      <c r="FR37" s="327"/>
      <c r="FS37" s="327"/>
      <c r="FT37" s="327"/>
      <c r="FU37" s="327"/>
      <c r="FV37" s="327"/>
      <c r="FW37" s="327"/>
      <c r="FX37" s="327"/>
      <c r="FY37" s="327"/>
      <c r="FZ37" s="327"/>
      <c r="GA37" s="328"/>
      <c r="GB37" s="320"/>
      <c r="GC37" s="321"/>
      <c r="GD37" s="321"/>
      <c r="GE37" s="321"/>
      <c r="GF37" s="321"/>
      <c r="GG37" s="322"/>
      <c r="GH37" s="323"/>
      <c r="GI37" s="323"/>
      <c r="GJ37" s="323"/>
      <c r="GK37" s="323"/>
      <c r="GL37" s="323"/>
      <c r="GM37" s="323"/>
      <c r="GN37" s="324"/>
      <c r="GO37" s="325"/>
      <c r="GP37" s="325"/>
      <c r="GQ37" s="325"/>
      <c r="GR37" s="325"/>
      <c r="GS37" s="325"/>
      <c r="GT37" s="325"/>
      <c r="GU37" s="325"/>
      <c r="GV37" s="326"/>
      <c r="GW37" s="327"/>
      <c r="GX37" s="327"/>
      <c r="GY37" s="327"/>
      <c r="GZ37" s="327"/>
      <c r="HA37" s="327"/>
      <c r="HB37" s="327"/>
      <c r="HC37" s="327"/>
      <c r="HD37" s="327"/>
      <c r="HE37" s="327"/>
      <c r="HF37" s="327"/>
      <c r="HG37" s="327"/>
      <c r="HH37" s="328"/>
      <c r="HI37" s="329"/>
      <c r="HJ37" s="320"/>
      <c r="HK37" s="321"/>
      <c r="HL37" s="321"/>
      <c r="HM37" s="321"/>
      <c r="HN37" s="321"/>
      <c r="HO37" s="322"/>
      <c r="HP37" s="323"/>
      <c r="HQ37" s="323"/>
      <c r="HR37" s="323"/>
      <c r="HS37" s="323"/>
      <c r="HT37" s="323"/>
      <c r="HU37" s="323"/>
      <c r="HV37" s="324"/>
      <c r="HW37" s="325"/>
      <c r="HX37" s="325"/>
      <c r="HY37" s="325"/>
      <c r="HZ37" s="325"/>
      <c r="IA37" s="325"/>
      <c r="IB37" s="325"/>
      <c r="IC37" s="325"/>
      <c r="ID37" s="326"/>
      <c r="IE37" s="327"/>
      <c r="IF37" s="327"/>
      <c r="IG37" s="327"/>
      <c r="IH37" s="327"/>
      <c r="II37" s="327"/>
      <c r="IJ37" s="327"/>
      <c r="IK37" s="327"/>
      <c r="IL37" s="327"/>
      <c r="IM37" s="327"/>
      <c r="IN37" s="327"/>
      <c r="IO37" s="327"/>
      <c r="IP37" s="417"/>
      <c r="IQ37" s="417"/>
    </row>
    <row r="38" spans="1:251" ht="15" x14ac:dyDescent="0.25">
      <c r="C38" s="364" t="s">
        <v>44</v>
      </c>
      <c r="D38" s="365"/>
      <c r="E38" s="365">
        <f>SUM(E21, E25, E37)</f>
        <v>7</v>
      </c>
      <c r="G38" s="17"/>
      <c r="H38" s="14"/>
      <c r="M38" s="431"/>
      <c r="N38" s="432"/>
      <c r="O38" s="432"/>
      <c r="P38" s="432"/>
      <c r="Q38" s="432"/>
      <c r="R38" s="432"/>
      <c r="S38" s="432"/>
      <c r="T38" s="432"/>
      <c r="U38" s="432"/>
      <c r="V38" s="432"/>
      <c r="W38" s="432"/>
      <c r="X38" s="432"/>
      <c r="Y38" s="432"/>
      <c r="Z38" s="432"/>
      <c r="AA38" s="432"/>
      <c r="AB38" s="432"/>
      <c r="AC38" s="432"/>
    </row>
    <row r="39" spans="1:251" ht="15" customHeight="1" x14ac:dyDescent="0.25">
      <c r="B39" s="337"/>
      <c r="C39" s="393"/>
      <c r="D39" s="339"/>
      <c r="E39" s="337"/>
      <c r="F39" s="337"/>
      <c r="G39" s="337"/>
      <c r="H39" s="337"/>
      <c r="I39" s="340"/>
      <c r="J39" s="341"/>
      <c r="K39" s="341"/>
      <c r="L39" s="342"/>
      <c r="M39" s="343"/>
      <c r="N39" s="344"/>
      <c r="O39" s="345"/>
      <c r="P39" s="345"/>
      <c r="Q39" s="346"/>
      <c r="R39" s="344"/>
      <c r="S39" s="345"/>
      <c r="T39" s="345"/>
      <c r="U39" s="395"/>
      <c r="V39" s="344"/>
      <c r="W39" s="345"/>
      <c r="X39" s="345"/>
      <c r="Y39" s="346"/>
      <c r="Z39" s="344"/>
      <c r="AA39" s="346"/>
      <c r="AB39" s="344"/>
      <c r="AC39" s="346"/>
      <c r="AD39" s="344"/>
      <c r="AE39" s="345"/>
      <c r="AF39" s="346"/>
      <c r="AG39" s="344"/>
      <c r="AH39" s="345"/>
      <c r="AI39" s="346"/>
      <c r="AJ39" s="344"/>
      <c r="AK39" s="345"/>
      <c r="AL39" s="346"/>
      <c r="AM39" s="344"/>
      <c r="AN39" s="345"/>
      <c r="AO39" s="346"/>
      <c r="AP39" s="344"/>
      <c r="AQ39" s="345"/>
      <c r="AR39" s="346"/>
      <c r="AS39" s="344"/>
      <c r="AT39" s="345"/>
      <c r="AU39" s="346"/>
      <c r="AV39" s="344"/>
      <c r="AW39" s="345"/>
      <c r="AX39" s="346"/>
      <c r="AY39" s="344"/>
      <c r="AZ39" s="345"/>
      <c r="BA39" s="346"/>
      <c r="BB39" s="344"/>
      <c r="BC39" s="345"/>
      <c r="BD39" s="346"/>
      <c r="BE39" s="344"/>
      <c r="BF39" s="345"/>
      <c r="BG39" s="346"/>
      <c r="BH39" s="344"/>
      <c r="BI39" s="345"/>
      <c r="BJ39" s="346"/>
      <c r="BK39" s="344"/>
      <c r="BL39" s="345"/>
      <c r="BM39" s="346"/>
      <c r="BN39" s="344"/>
      <c r="BO39" s="345"/>
      <c r="BP39" s="346"/>
      <c r="BQ39" s="344"/>
      <c r="BR39" s="345"/>
      <c r="BS39" s="346"/>
      <c r="BT39" s="720"/>
      <c r="BU39" s="347"/>
      <c r="BV39" s="346"/>
      <c r="BW39" s="344"/>
      <c r="BX39" s="345"/>
      <c r="BY39" s="346"/>
      <c r="BZ39" s="344"/>
      <c r="CA39" s="345"/>
      <c r="CB39" s="346"/>
      <c r="CC39" s="344"/>
      <c r="CD39" s="345"/>
      <c r="CE39" s="345"/>
      <c r="CF39" s="345"/>
      <c r="CG39" s="345"/>
      <c r="CH39" s="346"/>
      <c r="CI39" s="344"/>
      <c r="CJ39" s="345"/>
      <c r="CK39" s="346"/>
      <c r="CL39" s="344"/>
      <c r="CM39" s="345"/>
      <c r="CN39" s="346"/>
      <c r="CO39" s="344"/>
      <c r="CP39" s="345"/>
      <c r="CQ39" s="346"/>
      <c r="CR39" s="344"/>
      <c r="CS39" s="345"/>
      <c r="CT39" s="346"/>
      <c r="CU39" s="344"/>
      <c r="CV39" s="345"/>
      <c r="CW39" s="346"/>
      <c r="CX39" s="344"/>
      <c r="CY39" s="345"/>
      <c r="CZ39" s="346"/>
      <c r="DA39" s="344"/>
      <c r="DB39" s="345"/>
      <c r="DC39" s="346"/>
      <c r="DD39" s="344"/>
      <c r="DE39" s="345"/>
      <c r="DF39" s="346"/>
      <c r="DG39" s="338"/>
      <c r="DH39" s="348"/>
      <c r="DI39" s="348"/>
      <c r="DJ39" s="349"/>
      <c r="DK39" s="343"/>
      <c r="DL39" s="350"/>
      <c r="DM39" s="351"/>
      <c r="DN39" s="352"/>
      <c r="DO39" s="353"/>
      <c r="DP39" s="353"/>
      <c r="DQ39" s="353"/>
      <c r="DR39" s="353"/>
      <c r="DS39" s="354"/>
      <c r="DT39" s="355"/>
      <c r="DU39" s="355"/>
      <c r="DV39" s="355"/>
      <c r="DW39" s="355"/>
      <c r="DX39" s="355"/>
      <c r="DY39" s="355"/>
      <c r="DZ39" s="356"/>
      <c r="EA39" s="357"/>
      <c r="EB39" s="357"/>
      <c r="EC39" s="357"/>
      <c r="ED39" s="357"/>
      <c r="EE39" s="357"/>
      <c r="EF39" s="357"/>
      <c r="EG39" s="357"/>
      <c r="EH39" s="358"/>
      <c r="EI39" s="359"/>
      <c r="EJ39" s="359"/>
      <c r="EK39" s="359"/>
      <c r="EL39" s="359"/>
      <c r="EM39" s="359"/>
      <c r="EN39" s="359"/>
      <c r="EO39" s="359"/>
      <c r="EP39" s="359"/>
      <c r="EQ39" s="359"/>
      <c r="ER39" s="359"/>
      <c r="ES39" s="359"/>
      <c r="ET39" s="360"/>
      <c r="EU39" s="352"/>
      <c r="EV39" s="353"/>
      <c r="EW39" s="353"/>
      <c r="EX39" s="353"/>
      <c r="EY39" s="353"/>
      <c r="EZ39" s="354"/>
      <c r="FA39" s="355"/>
      <c r="FB39" s="355"/>
      <c r="FC39" s="355"/>
      <c r="FD39" s="355"/>
      <c r="FE39" s="355"/>
      <c r="FF39" s="355"/>
      <c r="FG39" s="356"/>
      <c r="FH39" s="357"/>
      <c r="FI39" s="357"/>
      <c r="FJ39" s="357"/>
      <c r="FK39" s="357"/>
      <c r="FL39" s="357"/>
      <c r="FM39" s="357"/>
      <c r="FN39" s="357"/>
      <c r="FO39" s="358"/>
      <c r="FP39" s="359"/>
      <c r="FQ39" s="359"/>
      <c r="FR39" s="359"/>
      <c r="FS39" s="359"/>
      <c r="FT39" s="359"/>
      <c r="FU39" s="359"/>
      <c r="FV39" s="359"/>
      <c r="FW39" s="359"/>
      <c r="FX39" s="359"/>
      <c r="FY39" s="359"/>
      <c r="FZ39" s="359"/>
      <c r="GA39" s="360"/>
      <c r="GB39" s="352"/>
      <c r="GC39" s="353"/>
      <c r="GD39" s="353"/>
      <c r="GE39" s="353"/>
      <c r="GF39" s="353"/>
      <c r="GG39" s="354"/>
      <c r="GH39" s="355"/>
      <c r="GI39" s="355"/>
      <c r="GJ39" s="355"/>
      <c r="GK39" s="355"/>
      <c r="GL39" s="355"/>
      <c r="GM39" s="355"/>
      <c r="GN39" s="356"/>
      <c r="GO39" s="357"/>
      <c r="GP39" s="357"/>
      <c r="GQ39" s="357"/>
      <c r="GR39" s="357"/>
      <c r="GS39" s="357"/>
      <c r="GT39" s="357"/>
      <c r="GU39" s="357"/>
      <c r="GV39" s="358"/>
      <c r="GW39" s="359"/>
      <c r="GX39" s="359"/>
      <c r="GY39" s="359"/>
      <c r="GZ39" s="359"/>
      <c r="HA39" s="359"/>
      <c r="HB39" s="359"/>
      <c r="HC39" s="359"/>
      <c r="HD39" s="359"/>
      <c r="HE39" s="359"/>
      <c r="HF39" s="359"/>
      <c r="HG39" s="359"/>
      <c r="HH39" s="360"/>
      <c r="HI39" s="361"/>
      <c r="HJ39" s="352"/>
      <c r="HK39" s="353"/>
      <c r="HL39" s="353"/>
      <c r="HM39" s="353"/>
      <c r="HN39" s="353"/>
      <c r="HO39" s="354"/>
      <c r="HP39" s="355"/>
      <c r="HQ39" s="355"/>
      <c r="HR39" s="355"/>
      <c r="HS39" s="355"/>
      <c r="HT39" s="355"/>
      <c r="HU39" s="355"/>
      <c r="HV39" s="356"/>
      <c r="HW39" s="357"/>
      <c r="HX39" s="357"/>
      <c r="HY39" s="357"/>
      <c r="HZ39" s="357"/>
      <c r="IA39" s="357"/>
      <c r="IB39" s="357"/>
      <c r="IC39" s="357"/>
      <c r="ID39" s="358"/>
      <c r="IE39" s="359"/>
      <c r="IF39" s="359"/>
      <c r="IG39" s="359"/>
      <c r="IH39" s="359"/>
      <c r="II39" s="359"/>
      <c r="IJ39" s="359"/>
      <c r="IK39" s="359"/>
      <c r="IL39" s="359"/>
      <c r="IM39" s="359"/>
      <c r="IN39" s="359"/>
      <c r="IO39" s="359"/>
      <c r="IP39" s="415"/>
      <c r="IQ39" s="415"/>
    </row>
    <row r="40" spans="1:251" ht="15" customHeight="1" x14ac:dyDescent="0.25">
      <c r="A40" s="14" t="s">
        <v>1800</v>
      </c>
      <c r="B40" s="392">
        <v>1</v>
      </c>
      <c r="C40" s="13" t="s">
        <v>1403</v>
      </c>
      <c r="D40" s="423">
        <v>44287</v>
      </c>
      <c r="E40" s="20">
        <v>7</v>
      </c>
      <c r="F40" s="6">
        <v>11606709</v>
      </c>
      <c r="G40" s="20" t="s">
        <v>1404</v>
      </c>
      <c r="H40" s="20" t="s">
        <v>1405</v>
      </c>
      <c r="I40" s="23" t="s">
        <v>1406</v>
      </c>
      <c r="J40" s="6" t="s">
        <v>18</v>
      </c>
      <c r="K40" s="6" t="s">
        <v>18</v>
      </c>
      <c r="L40" s="424"/>
      <c r="M40" s="651" t="s">
        <v>1407</v>
      </c>
      <c r="N40" s="24">
        <v>81</v>
      </c>
      <c r="O40" s="107"/>
      <c r="P40" s="105"/>
      <c r="Q40" s="106"/>
      <c r="R40" s="24">
        <v>66.360000610351563</v>
      </c>
      <c r="S40" s="107"/>
      <c r="T40" s="105"/>
      <c r="U40" s="106"/>
      <c r="V40" s="24">
        <v>70.980003356933594</v>
      </c>
      <c r="W40" s="107"/>
      <c r="X40" s="105"/>
      <c r="Y40" s="106"/>
      <c r="Z40" s="24">
        <v>82.599998474121094</v>
      </c>
      <c r="AA40" s="273"/>
      <c r="AB40" s="704" t="s">
        <v>1396</v>
      </c>
      <c r="AC40" s="273"/>
      <c r="AD40" s="272">
        <v>100</v>
      </c>
      <c r="AE40" s="108"/>
      <c r="AF40" s="444"/>
      <c r="AG40" s="272">
        <v>100</v>
      </c>
      <c r="AH40" s="108"/>
      <c r="AI40" s="444"/>
      <c r="AJ40" s="272">
        <v>100</v>
      </c>
      <c r="AK40" s="108"/>
      <c r="AL40" s="444"/>
      <c r="AM40" s="272">
        <v>100</v>
      </c>
      <c r="AN40" s="108"/>
      <c r="AO40" s="444"/>
      <c r="AP40" s="272">
        <v>100</v>
      </c>
      <c r="AQ40" s="108"/>
      <c r="AR40" s="444"/>
      <c r="AS40" s="272">
        <v>100</v>
      </c>
      <c r="AT40" s="108"/>
      <c r="AU40" s="444"/>
      <c r="AV40" s="272">
        <v>100</v>
      </c>
      <c r="AW40" s="108"/>
      <c r="AX40" s="444"/>
      <c r="AY40" s="24">
        <v>73.25</v>
      </c>
      <c r="AZ40" s="107"/>
      <c r="BA40" s="273"/>
      <c r="BB40" s="694">
        <v>69</v>
      </c>
      <c r="BC40" s="107"/>
      <c r="BD40" s="273"/>
      <c r="BE40" s="24">
        <v>70.199996948242188</v>
      </c>
      <c r="BF40" s="107"/>
      <c r="BG40" s="273"/>
      <c r="BH40" s="24">
        <v>70.75</v>
      </c>
      <c r="BI40" s="107"/>
      <c r="BJ40" s="273"/>
      <c r="BK40" s="24">
        <v>76</v>
      </c>
      <c r="BL40" s="107"/>
      <c r="BM40" s="273"/>
      <c r="BN40" s="24">
        <v>68.099998474121094</v>
      </c>
      <c r="BO40" s="107"/>
      <c r="BP40" s="273"/>
      <c r="BQ40" s="24">
        <v>57</v>
      </c>
      <c r="BR40" s="107"/>
      <c r="BS40" s="273"/>
      <c r="BT40" s="715" t="s">
        <v>1584</v>
      </c>
      <c r="BU40" s="291"/>
      <c r="BV40" s="273"/>
      <c r="BW40" s="704" t="s">
        <v>1396</v>
      </c>
      <c r="BX40" s="107"/>
      <c r="BY40" s="273"/>
      <c r="BZ40" s="704" t="s">
        <v>1396</v>
      </c>
      <c r="CA40" s="107"/>
      <c r="CB40" s="273"/>
      <c r="CC40" s="24">
        <v>62.349998474121094</v>
      </c>
      <c r="CD40" s="107"/>
      <c r="CE40" s="107"/>
      <c r="CF40" s="107"/>
      <c r="CG40" s="107"/>
      <c r="CH40" s="273"/>
      <c r="CI40" s="24" t="s">
        <v>1395</v>
      </c>
      <c r="CJ40" s="107"/>
      <c r="CK40" s="273"/>
      <c r="CL40" s="704" t="s">
        <v>1396</v>
      </c>
      <c r="CM40" s="107"/>
      <c r="CN40" s="273"/>
      <c r="CO40" s="24">
        <v>70</v>
      </c>
      <c r="CP40" s="107"/>
      <c r="CQ40" s="273"/>
      <c r="CR40" s="24"/>
      <c r="CS40" s="107"/>
      <c r="CT40" s="273"/>
      <c r="CU40" s="24"/>
      <c r="CV40" s="107"/>
      <c r="CW40" s="273"/>
      <c r="CX40" s="24"/>
      <c r="CY40" s="107"/>
      <c r="CZ40" s="273"/>
      <c r="DA40" s="24"/>
      <c r="DB40" s="107"/>
      <c r="DC40" s="273"/>
      <c r="DD40" s="24">
        <v>70.5</v>
      </c>
      <c r="DE40" s="107"/>
      <c r="DF40" s="273"/>
      <c r="DG40" s="218"/>
      <c r="DH40" s="217"/>
      <c r="DI40" s="217"/>
      <c r="DJ40" s="286">
        <f t="shared" ref="DJ40:DJ51" si="133">AVERAGE(AY40:DF40)</f>
        <v>68.71499938964844</v>
      </c>
      <c r="DK40" s="219"/>
      <c r="DL40" s="220">
        <f t="shared" ref="DL40:DL51" si="134">IF(DJ40&gt;80, 4, (DJ40-50)/20+2.5)</f>
        <v>3.4357499694824218</v>
      </c>
      <c r="DM40" s="650">
        <f t="shared" ref="DM40:DM51" si="135">COUNTIF(N40:DF40, DM$1)+COUNTIF(N40:DF40, DM$2)</f>
        <v>4</v>
      </c>
      <c r="DN40" s="233">
        <f t="shared" ref="DN40:DN51" si="136">IF(COUNTIF($N40:$Q40, ET$1)&gt;0, DN$2, 0)</f>
        <v>0</v>
      </c>
      <c r="DO40" s="234">
        <f t="shared" ref="DO40:DO51" si="137">IF(COUNTIF($R40:$U40, ET$1)&gt;0, DO$2, 0)</f>
        <v>0</v>
      </c>
      <c r="DP40" s="234">
        <f t="shared" ref="DP40:DP51" si="138">IF(COUNTIF($V40:$Y40, ET$1)&gt;0, DP$2, 0)</f>
        <v>0</v>
      </c>
      <c r="DQ40" s="234">
        <f t="shared" ref="DQ40:DQ51" si="139">IF(COUNTIF($Z40:$AA40, ET$1)&gt;0, DQ$2, 0)</f>
        <v>0</v>
      </c>
      <c r="DR40" s="234">
        <f t="shared" ref="DR40:DR51" si="140">IF(COUNTIF($AB40:$AC40, ET$1)&gt;0, DR$2, 0)</f>
        <v>0</v>
      </c>
      <c r="DS40" s="235">
        <f t="shared" ref="DS40:DS51" si="141">IF(COUNTIF($AD40:$AF40, $ET$1)&gt;0, DS$2, 0)</f>
        <v>0</v>
      </c>
      <c r="DT40" s="236">
        <f t="shared" ref="DT40:DT51" si="142">IF(COUNTIF($AG40:$AI40, $ET$1)&gt;0, DT$2, 0)</f>
        <v>0</v>
      </c>
      <c r="DU40" s="236">
        <f t="shared" ref="DU40:DU51" si="143">IF(COUNTIF($AJ40:$AL40, $ET$1)&gt;0, DU$2, 0)</f>
        <v>0</v>
      </c>
      <c r="DV40" s="236">
        <f t="shared" ref="DV40:DV51" si="144">IF(COUNTIF($AM40:$AO40, $ET$1)&gt;0, DV$2, 0)</f>
        <v>0</v>
      </c>
      <c r="DW40" s="236">
        <f t="shared" ref="DW40:DW51" si="145">IF(COUNTIF($AP40:$AR40, $ET$1)&gt;0, DW$2, 0)</f>
        <v>0</v>
      </c>
      <c r="DX40" s="236">
        <f t="shared" ref="DX40:DX51" si="146">IF(COUNTIF($AS40:$AU40, $ET$1)&gt;0, DX$2, 0)</f>
        <v>0</v>
      </c>
      <c r="DY40" s="236">
        <f t="shared" ref="DY40:DY51" si="147">IF(COUNTIF($AV40:$AX40, $ET$1)&gt;0, DY$2, 0)</f>
        <v>0</v>
      </c>
      <c r="DZ40" s="237">
        <f t="shared" ref="DZ40:DZ51" si="148">IF(COUNTIF($AY40:$BA40, $ET$1)&gt;0, DZ$2, 0)</f>
        <v>0</v>
      </c>
      <c r="EA40" s="238">
        <f t="shared" ref="EA40:EA51" si="149">IF(COUNTIF($BB40:$BD40, $ET$1)&gt;0, EA$2, 0)</f>
        <v>0</v>
      </c>
      <c r="EB40" s="238">
        <f t="shared" ref="EB40:EB51" si="150">IF(COUNTIF($BE40:$BG40, $ET$1)&gt;0, EB$2, 0)</f>
        <v>0</v>
      </c>
      <c r="EC40" s="238">
        <f t="shared" ref="EC40:EC51" si="151">IF(COUNTIF($BH40:$BJ40, $ET$1)&gt;0, EC$2, 0)</f>
        <v>0</v>
      </c>
      <c r="ED40" s="238">
        <f t="shared" ref="ED40:ED51" si="152">IF(COUNTIF($BK40:$BM40, $ET$1)&gt;0, ED$2, 0)</f>
        <v>0</v>
      </c>
      <c r="EE40" s="238">
        <f t="shared" ref="EE40:EE51" si="153">IF(COUNTIF($BN40:$BP40, $ET$1)&gt;0, EE$2, 0)</f>
        <v>0</v>
      </c>
      <c r="EF40" s="238">
        <f t="shared" ref="EF40:EF51" si="154">IF(COUNTIF($BQ40:$BS40, $ET$1)&gt;0, EF$2, 0)</f>
        <v>0</v>
      </c>
      <c r="EG40" s="238">
        <f t="shared" ref="EG40:EG51" si="155">IF(COUNTIF($BT40:$BV40, $ET$1)&gt;0, EG$2, 0)</f>
        <v>6</v>
      </c>
      <c r="EH40" s="239">
        <f t="shared" ref="EH40:EH51" si="156">IF(COUNTIF($BW40:$BY40, $ET$1)&gt;0, EH$2, 0)</f>
        <v>0</v>
      </c>
      <c r="EI40" s="240">
        <f t="shared" ref="EI40:EI51" si="157">IF(COUNTIF($BZ40:$CB40, $ET$1)&gt;0, EI$2, 0)</f>
        <v>0</v>
      </c>
      <c r="EJ40" s="240">
        <f t="shared" ref="EJ40:EJ51" si="158">IF(COUNTIF($CC40:$CE40, $ET$1)&gt;0, EJ$2, 0)</f>
        <v>0</v>
      </c>
      <c r="EK40" s="240">
        <f t="shared" ref="EK40:EK51" si="159">IF(COUNTIF($CF40:$CH40, $ET$1)&gt;0, EK$2, 0)</f>
        <v>0</v>
      </c>
      <c r="EL40" s="240">
        <f t="shared" ref="EL40:EL51" si="160">IF(COUNTIF($CI40:$CK40, $ET$1)&gt;0, EL$2, 0)</f>
        <v>0</v>
      </c>
      <c r="EM40" s="240">
        <f t="shared" ref="EM40:EM51" si="161">IF(COUNTIF($CL40:$CN40, $ET$1)&gt;0, EM$2, 0)</f>
        <v>0</v>
      </c>
      <c r="EN40" s="240">
        <f t="shared" ref="EN40:EN51" si="162">IF(COUNTIF($CO40:$CQ40, $ET$1)&gt;0, EN$2, 0)</f>
        <v>0</v>
      </c>
      <c r="EO40" s="240">
        <f t="shared" ref="EO40:EO51" si="163">IF(COUNTIF($CR40:$CT40, $ET$1)&gt;0, EO$2, 0)</f>
        <v>0</v>
      </c>
      <c r="EP40" s="240">
        <f t="shared" ref="EP40:EP51" si="164">IF(COUNTIF($CU40:$CW40, $ET$1)&gt;0, EP$2, 0)</f>
        <v>0</v>
      </c>
      <c r="EQ40" s="240">
        <f t="shared" ref="EQ40:EQ51" si="165">IF(COUNTIF($CX40:$CZ40, $ET$1)&gt;0, EQ$2, 0)</f>
        <v>0</v>
      </c>
      <c r="ER40" s="240">
        <f t="shared" ref="ER40:ER51" si="166">IF(COUNTIF($DA40:$DC40, $ET$1)&gt;0, ER$2, 0)</f>
        <v>0</v>
      </c>
      <c r="ES40" s="240">
        <f t="shared" ref="ES40:ES51" si="167">IF(COUNTIF($DD40:$DF40, $ET$1)&gt;0, ES$2, 0)</f>
        <v>0</v>
      </c>
      <c r="ET40" s="241">
        <f t="shared" ref="ET40:ET51" si="168">SUM(DN40:ES40)</f>
        <v>6</v>
      </c>
      <c r="EU40" s="242">
        <f t="shared" ref="EU40:EU51" si="169">IF(COUNTIF($N40:$Q40, GA$1)&gt;0, EU$2, 0)</f>
        <v>0</v>
      </c>
      <c r="EV40" s="234">
        <f t="shared" ref="EV40:EV51" si="170">IF(COUNTIF($R40:$U40, GA$1)&gt;0, EV$2, 0)</f>
        <v>0</v>
      </c>
      <c r="EW40" s="234">
        <f t="shared" ref="EW40:EW51" si="171">IF(COUNTIF($V40:$Y40, GA$1)&gt;0, EW$2, 0)</f>
        <v>0</v>
      </c>
      <c r="EX40" s="234">
        <f t="shared" ref="EX40:EX51" si="172">IF(COUNTIF($Z40:$AA40, GA$1)&gt;0, EX$2, 0)</f>
        <v>0</v>
      </c>
      <c r="EY40" s="234">
        <f t="shared" ref="EY40:EY51" si="173">IF(COUNTIF($AB40:$AC40, GA$1)&gt;0, EY$2, 0)</f>
        <v>0</v>
      </c>
      <c r="EZ40" s="235">
        <f t="shared" ref="EZ40:EZ51" si="174">IF(COUNTIF($AD40:$AF40, $GA$1)&gt;0, EZ$2, 0)</f>
        <v>0</v>
      </c>
      <c r="FA40" s="236">
        <f t="shared" ref="FA40:FA51" si="175">IF(COUNTIF($AG40:$AI40, $GA$1)&gt;0, FA$2, 0)</f>
        <v>0</v>
      </c>
      <c r="FB40" s="236">
        <f t="shared" ref="FB40:FB51" si="176">IF(COUNTIF($AJ40:$AL40, $GA$1)&gt;0, FB$2, 0)</f>
        <v>0</v>
      </c>
      <c r="FC40" s="236">
        <f t="shared" ref="FC40:FC51" si="177">IF(COUNTIF($AM40:$AO40, $GA$1)&gt;0, FC$2, 0)</f>
        <v>0</v>
      </c>
      <c r="FD40" s="236">
        <f t="shared" ref="FD40:FD51" si="178">IF(COUNTIF($AP40:$AR40, $GA$1)&gt;0, FD$2, 0)</f>
        <v>0</v>
      </c>
      <c r="FE40" s="236">
        <f t="shared" ref="FE40:FE51" si="179">IF(COUNTIF($AS40:$AU40, $GA$1)&gt;0, FE$2, 0)</f>
        <v>0</v>
      </c>
      <c r="FF40" s="236">
        <f t="shared" ref="FF40:FF51" si="180">IF(COUNTIF($AV40:$AX40, $GA$1)&gt;0, FF$2, 0)</f>
        <v>0</v>
      </c>
      <c r="FG40" s="237">
        <f t="shared" ref="FG40:FG51" si="181">IF(COUNTIF($AY40:$BA40, $GA$1)&gt;0, FG$2, 0)</f>
        <v>0</v>
      </c>
      <c r="FH40" s="238">
        <f t="shared" ref="FH40:FH51" si="182">IF(COUNTIF($BB40:$BD40, $GA$1)&gt;0, FH$2, 0)</f>
        <v>0</v>
      </c>
      <c r="FI40" s="238">
        <f t="shared" ref="FI40:FI51" si="183">IF(COUNTIF($BE40:$BG40, $GA$1)&gt;0, FI$2, 0)</f>
        <v>0</v>
      </c>
      <c r="FJ40" s="238">
        <f t="shared" ref="FJ40:FJ51" si="184">IF(COUNTIF($BH40:$BJ40, $GA$1)&gt;0, FJ$2, 0)</f>
        <v>0</v>
      </c>
      <c r="FK40" s="238">
        <f t="shared" ref="FK40:FK51" si="185">IF(COUNTIF($BK40:$BM40, $GA$1)&gt;0, FK$2, 0)</f>
        <v>0</v>
      </c>
      <c r="FL40" s="238">
        <f t="shared" ref="FL40:FL51" si="186">IF(COUNTIF($BN40:$BP40, $GA$1)&gt;0, FL$2, 0)</f>
        <v>0</v>
      </c>
      <c r="FM40" s="238">
        <f t="shared" ref="FM40:FM51" si="187">IF(COUNTIF($BQ40:$BS40, $GA$1)&gt;0, FM$2, 0)</f>
        <v>0</v>
      </c>
      <c r="FN40" s="238">
        <f t="shared" ref="FN40:FN51" si="188">IF(COUNTIF($BT40:$BV40, $GA$1)&gt;0, FN$2, 0)</f>
        <v>0</v>
      </c>
      <c r="FO40" s="239">
        <f t="shared" ref="FO40:FO51" si="189">IF(COUNTIF($BW40:$BY40, $GA$1)&gt;0, FO$2, 0)</f>
        <v>0</v>
      </c>
      <c r="FP40" s="240">
        <f t="shared" ref="FP40:FP51" si="190">IF(COUNTIF($BZ40:$CB40, $GA$1)&gt;0, FP$2, 0)</f>
        <v>0</v>
      </c>
      <c r="FQ40" s="240">
        <f t="shared" ref="FQ40:FQ51" si="191">IF(COUNTIF($CC40:$CE40, $GA$1)&gt;0, FQ$2, 0)</f>
        <v>0</v>
      </c>
      <c r="FR40" s="240">
        <f t="shared" ref="FR40:FR51" si="192">IF(COUNTIF($CF40:$CH40, $GA$1)&gt;0, FR$2, 0)</f>
        <v>0</v>
      </c>
      <c r="FS40" s="240">
        <f t="shared" ref="FS40:FS51" si="193">IF(COUNTIF($CI40:$CK40, $GA$1)&gt;0, FS$2, 0)</f>
        <v>0</v>
      </c>
      <c r="FT40" s="240">
        <f t="shared" ref="FT40:FT51" si="194">IF(COUNTIF($CL40:$CN40, $GA$1)&gt;0, FT$2, 0)</f>
        <v>0</v>
      </c>
      <c r="FU40" s="240">
        <f t="shared" ref="FU40:FU51" si="195">IF(COUNTIF($CO40:$CQ40, $GA$1)&gt;0, FU$2, 0)</f>
        <v>0</v>
      </c>
      <c r="FV40" s="240">
        <f t="shared" ref="FV40:FV51" si="196">IF(COUNTIF($CR40:$CT40, $GA$1)&gt;0, FV$2, 0)</f>
        <v>0</v>
      </c>
      <c r="FW40" s="240">
        <f t="shared" ref="FW40:FW51" si="197">IF(COUNTIF($CU40:$CW40, $GA$1)&gt;0, FW$2, 0)</f>
        <v>0</v>
      </c>
      <c r="FX40" s="240">
        <f t="shared" ref="FX40:FX51" si="198">IF(COUNTIF($CX40:$CZ40, $GA$1)&gt;0, FX$2, 0)</f>
        <v>0</v>
      </c>
      <c r="FY40" s="240">
        <f t="shared" ref="FY40:FY51" si="199">IF(COUNTIF($DA40:$DC40, $GA$1)&gt;0, FY$2, 0)</f>
        <v>0</v>
      </c>
      <c r="FZ40" s="240">
        <f t="shared" ref="FZ40:FZ51" si="200">IF(COUNTIF($DD40:$DF40, $GA$1)&gt;0, FZ$2, 0)</f>
        <v>0</v>
      </c>
      <c r="GA40" s="241">
        <f t="shared" ref="GA40:GA51" si="201">SUM(EU40:FZ40)</f>
        <v>0</v>
      </c>
      <c r="GB40" s="242">
        <f t="shared" ref="GB40:GB51" si="202">IF(COUNTIF($N40:$Q40, HH$1)&gt;0, GB$2, 0)</f>
        <v>0</v>
      </c>
      <c r="GC40" s="234">
        <f t="shared" ref="GC40:GC51" si="203">IF(COUNTIF($R40:$U40, HH$1)&gt;0, GC$2, 0)</f>
        <v>0</v>
      </c>
      <c r="GD40" s="234">
        <f t="shared" ref="GD40:GD51" si="204">IF(COUNTIF($V40:$Y40, HH$1)&gt;0, GD$2, 0)</f>
        <v>0</v>
      </c>
      <c r="GE40" s="234">
        <f t="shared" ref="GE40:GE51" si="205">IF(COUNTIF($Z40:$AA40, HH$1)&gt;0, GE$2, 0)</f>
        <v>0</v>
      </c>
      <c r="GF40" s="234">
        <f t="shared" ref="GF40:GF51" si="206">IF(COUNTIF($AB40:$AC40, HH$1)&gt;0, GF$2, 0)</f>
        <v>0</v>
      </c>
      <c r="GG40" s="235">
        <f t="shared" ref="GG40:GG51" si="207">IF(COUNTIF($AD40:$AF40, $HH$1)&gt;0, GG$2, 0)</f>
        <v>0</v>
      </c>
      <c r="GH40" s="236">
        <f t="shared" ref="GH40:GH51" si="208">IF(COUNTIF($AG40:$AI40, $HH$1)&gt;0, GH$2, 0)</f>
        <v>0</v>
      </c>
      <c r="GI40" s="236">
        <f t="shared" ref="GI40:GI51" si="209">IF(COUNTIF($AJ40:$AL40, $HH$1)&gt;0, GI$2, 0)</f>
        <v>0</v>
      </c>
      <c r="GJ40" s="236">
        <f t="shared" ref="GJ40:GJ51" si="210">IF(COUNTIF($AM40:$AO40, $HH$1)&gt;0, GJ$2, 0)</f>
        <v>0</v>
      </c>
      <c r="GK40" s="236">
        <f t="shared" ref="GK40:GK51" si="211">IF(COUNTIF($AP40:$AR40, $HH$1)&gt;0, GK$2, 0)</f>
        <v>0</v>
      </c>
      <c r="GL40" s="236">
        <f t="shared" ref="GL40:GL51" si="212">IF(COUNTIF($AS40:$AU40, $HH$1)&gt;0, GL$2, 0)</f>
        <v>0</v>
      </c>
      <c r="GM40" s="236">
        <f t="shared" ref="GM40:GM51" si="213">IF(COUNTIF($AV40:$AX40, $HH$1)&gt;0, GM$2, 0)</f>
        <v>0</v>
      </c>
      <c r="GN40" s="237">
        <f t="shared" ref="GN40:GN51" si="214">IF(COUNTIF($AY40:$BA40, $HH$1)&gt;0, GN$2, 0)</f>
        <v>0</v>
      </c>
      <c r="GO40" s="238">
        <f t="shared" ref="GO40:GO51" si="215">IF(COUNTIF($BB40:$BD40, $HH$1)&gt;0, GO$2, 0)</f>
        <v>0</v>
      </c>
      <c r="GP40" s="238">
        <f t="shared" ref="GP40:GP51" si="216">IF(COUNTIF($BE40:$BG40, $HH$1)&gt;0, GP$2, 0)</f>
        <v>0</v>
      </c>
      <c r="GQ40" s="238">
        <f t="shared" ref="GQ40:GQ51" si="217">IF(COUNTIF($BH40:$BJ40, $HH$1)&gt;0, GQ$2, 0)</f>
        <v>0</v>
      </c>
      <c r="GR40" s="238">
        <f t="shared" ref="GR40:GR51" si="218">IF(COUNTIF($BK40:$BM40, $HH$1)&gt;0, GR$2, 0)</f>
        <v>0</v>
      </c>
      <c r="GS40" s="238">
        <f t="shared" ref="GS40:GS51" si="219">IF(COUNTIF($BN40:$BP40, $HH$1)&gt;0, GS$2, 0)</f>
        <v>0</v>
      </c>
      <c r="GT40" s="238">
        <f t="shared" ref="GT40:GT51" si="220">IF(COUNTIF($BQ40:$BS40, $HH$1)&gt;0, GT$2, 0)</f>
        <v>0</v>
      </c>
      <c r="GU40" s="238">
        <f t="shared" ref="GU40:GU51" si="221">IF(COUNTIF($BT40:$BV40, $HH$1)&gt;0, GU$2, 0)</f>
        <v>0</v>
      </c>
      <c r="GV40" s="239">
        <f t="shared" ref="GV40:GV51" si="222">IF(COUNTIF($BW40:$BY40, $HH$1)&gt;0, GV$2, 0)</f>
        <v>0</v>
      </c>
      <c r="GW40" s="240">
        <f t="shared" ref="GW40:GW51" si="223">IF(COUNTIF($BZ40:$CB40, $HH$1)&gt;0, GW$2, 0)</f>
        <v>0</v>
      </c>
      <c r="GX40" s="240">
        <f t="shared" ref="GX40:GX51" si="224">IF(COUNTIF($CC40:$CE40, $HH$1)&gt;0, GX$2, 0)</f>
        <v>0</v>
      </c>
      <c r="GY40" s="240">
        <f t="shared" ref="GY40:GY51" si="225">IF(COUNTIF($CF40:$CH40, $HH$1)&gt;0, GY$2, 0)</f>
        <v>0</v>
      </c>
      <c r="GZ40" s="240">
        <f t="shared" ref="GZ40:GZ51" si="226">IF(COUNTIF($CI40:$CK40, $HH$1)&gt;0, GZ$2, 0)</f>
        <v>0</v>
      </c>
      <c r="HA40" s="240">
        <f t="shared" ref="HA40:HA51" si="227">IF(COUNTIF($CL40:$CN40, $HH$1)&gt;0, HA$2, 0)</f>
        <v>0</v>
      </c>
      <c r="HB40" s="240">
        <f t="shared" ref="HB40:HB51" si="228">IF(COUNTIF($CO40:$CQ40, $HH$1)&gt;0, HB$2, 0)</f>
        <v>0</v>
      </c>
      <c r="HC40" s="240">
        <f t="shared" ref="HC40:HC51" si="229">IF(COUNTIF($CR40:$CT40, $HH$1)&gt;0, HC$2, 0)</f>
        <v>0</v>
      </c>
      <c r="HD40" s="240">
        <f t="shared" ref="HD40:HD51" si="230">IF(COUNTIF($CU40:$CW40, $HH$1)&gt;0, HD$2, 0)</f>
        <v>0</v>
      </c>
      <c r="HE40" s="240">
        <f t="shared" ref="HE40:HE51" si="231">IF(COUNTIF($CX40:$CZ40, $HH$1)&gt;0, HE$2, 0)</f>
        <v>0</v>
      </c>
      <c r="HF40" s="240">
        <f t="shared" ref="HF40:HF51" si="232">IF(COUNTIF($DA40:$DC40, $HH$1)&gt;0, HF$2, 0)</f>
        <v>0</v>
      </c>
      <c r="HG40" s="240">
        <f t="shared" ref="HG40:HG51" si="233">IF(COUNTIF($DD40:$DF40, $HH$1)&gt;0, HG$2, 0)</f>
        <v>0</v>
      </c>
      <c r="HH40" s="241">
        <f t="shared" ref="HH40:HH51" si="234">SUM(GB40:HG40)</f>
        <v>0</v>
      </c>
      <c r="HI40" s="243"/>
      <c r="HJ40" s="242">
        <f t="shared" ref="HJ40:HJ51" si="235">IF(MAX($N40:$Q40)&gt;=40, HJ$2, 0)</f>
        <v>3</v>
      </c>
      <c r="HK40" s="234">
        <f t="shared" ref="HK40:HK51" si="236">IF(MAX($R40:$U40)&gt;=40, HK$2, 0)</f>
        <v>3</v>
      </c>
      <c r="HL40" s="234">
        <f t="shared" ref="HL40:HL51" si="237">IF(MAX($V40:$Y40)&gt;=40, HL$2, 0)</f>
        <v>3</v>
      </c>
      <c r="HM40" s="234">
        <f t="shared" ref="HM40:HM51" si="238">IF(MAX($Z40:$AA40)&gt;=40, HM$2, 0)</f>
        <v>3</v>
      </c>
      <c r="HN40" s="234">
        <f t="shared" ref="HN40:HN51" si="239">IF(MAX($AB40:$AC40)&gt;=40, HN$2, 0)</f>
        <v>0</v>
      </c>
      <c r="HO40" s="235">
        <f t="shared" ref="HO40:HO51" si="240">IF(MAX($AD40:$AF40)&gt;=40, HO$2, 0)</f>
        <v>20</v>
      </c>
      <c r="HP40" s="236">
        <f t="shared" ref="HP40:HP51" si="241">IF(MAX($AG40:$AI40)&gt;=40, HP$2, 0)</f>
        <v>20</v>
      </c>
      <c r="HQ40" s="236">
        <f t="shared" ref="HQ40:HQ51" si="242">IF(MAX($AJ40:$AL40)&gt;=40, HQ$2, 0)</f>
        <v>20</v>
      </c>
      <c r="HR40" s="236">
        <f t="shared" ref="HR40:HR51" si="243">IF(MAX($AM40:$AO40)&gt;=40, HR$2, 0)</f>
        <v>20</v>
      </c>
      <c r="HS40" s="236">
        <f t="shared" ref="HS40:HS51" si="244">IF(MAX($AP40:$AR40)&gt;=40, HS$2, 0)</f>
        <v>10</v>
      </c>
      <c r="HT40" s="236">
        <f t="shared" ref="HT40:HT51" si="245">IF(MAX($AS40:$AU40)&gt;=40, HT$2, 0)</f>
        <v>20</v>
      </c>
      <c r="HU40" s="236">
        <f t="shared" ref="HU40:HU51" si="246">IF(MAX($AV40:$AX40)&gt;=40, HU$2, 0)</f>
        <v>10</v>
      </c>
      <c r="HV40" s="237">
        <f t="shared" ref="HV40:HV51" si="247">IF(MAX($AY40:$BA40)&gt;=40, HV$2, 0)</f>
        <v>20</v>
      </c>
      <c r="HW40" s="238">
        <f t="shared" ref="HW40:HW51" si="248">IF(MAX($BB40:$BD40)&gt;=40, HW$2, 0)</f>
        <v>20</v>
      </c>
      <c r="HX40" s="238">
        <f t="shared" ref="HX40:HX51" si="249">IF(MAX($BE40:$BG40)&gt;=40, HX$2, 0)</f>
        <v>20</v>
      </c>
      <c r="HY40" s="238">
        <f t="shared" ref="HY40:HY51" si="250">IF(MAX($BH40:$BJ40)&gt;=40, HY$2, 0)</f>
        <v>20</v>
      </c>
      <c r="HZ40" s="238">
        <f t="shared" ref="HZ40:HZ51" si="251">IF(MAX($BK40:$BM40)&gt;=40, HZ$2, 0)</f>
        <v>10</v>
      </c>
      <c r="IA40" s="238">
        <f t="shared" ref="IA40:IA51" si="252">IF(MAX($BN40:$BP40)&gt;=40, IA$2, 0)</f>
        <v>20</v>
      </c>
      <c r="IB40" s="238">
        <f t="shared" ref="IB40:IB51" si="253">IF(MAX($BQ40:$BS40)&gt;=40, IB$2, 0)</f>
        <v>10</v>
      </c>
      <c r="IC40" s="238">
        <f t="shared" ref="IC40:IC51" si="254">IF(MAX($BT40:$BV40)&gt;=40, IC$2, 0)</f>
        <v>0</v>
      </c>
      <c r="ID40" s="239">
        <f t="shared" ref="ID40:ID51" si="255">IF(MAX($BW40:$BY40)&gt;=40, ID$2, 0)</f>
        <v>0</v>
      </c>
      <c r="IE40" s="240">
        <f t="shared" ref="IE40:IE51" si="256">IF(MAX($BZ40:$CB40)&gt;=40, IE$2, 0)</f>
        <v>0</v>
      </c>
      <c r="IF40" s="240">
        <f t="shared" ref="IF40:IF51" si="257">IF(MAX($CC40:$CE40)&gt;=40, IF$2, 0)</f>
        <v>10</v>
      </c>
      <c r="IG40" s="240">
        <f t="shared" ref="IG40:IG51" si="258">IF(MAX($CF40:$CH40)&gt;=40, IG$2, 0)</f>
        <v>0</v>
      </c>
      <c r="IH40" s="240">
        <f t="shared" ref="IH40:IH51" si="259">IF(MAX($CI40:$CK40)&gt;=40, IH$2, 0)</f>
        <v>0</v>
      </c>
      <c r="II40" s="240">
        <f t="shared" ref="II40:II51" si="260">IF(MAX($CL40:$CN40)&gt;=40, II$2, 0)</f>
        <v>0</v>
      </c>
      <c r="IJ40" s="240">
        <f t="shared" ref="IJ40:IJ51" si="261">IF(MAX($CO40:$CQ40)&gt;=40, IJ$2, 0)</f>
        <v>20</v>
      </c>
      <c r="IK40" s="240">
        <f t="shared" ref="IK40:IK51" si="262">IF(MAX($CR40:$CT40)&gt;=40, IK$2, 0)</f>
        <v>0</v>
      </c>
      <c r="IL40" s="240">
        <f t="shared" ref="IL40:IL51" si="263">IF(MAX($CU40:$CW40)&gt;=40, IL$2, 0)</f>
        <v>0</v>
      </c>
      <c r="IM40" s="240">
        <f t="shared" ref="IM40:IM51" si="264">IF(MAX($CX40:$CZ40)&gt;=40, IM$2, 0)</f>
        <v>0</v>
      </c>
      <c r="IN40" s="240">
        <f t="shared" ref="IN40:IN51" si="265">IF(MAX($DA40:$DC40)&gt;=40, IN$2, 0)</f>
        <v>0</v>
      </c>
      <c r="IO40" s="240">
        <f t="shared" ref="IO40:IO51" si="266">IF(MAX($DD40:$DF40)&gt;=40, IO$2, 0)</f>
        <v>20</v>
      </c>
      <c r="IP40" s="416">
        <f t="shared" ref="IP40:IP51" si="267">SUM(HO40:IB40, ID40:IO40)</f>
        <v>290</v>
      </c>
      <c r="IQ40" s="416">
        <f t="shared" ref="IQ40:IQ51" si="268">SUM(HJ40:HN40, IC40)</f>
        <v>12</v>
      </c>
    </row>
    <row r="41" spans="1:251" ht="15" customHeight="1" x14ac:dyDescent="0.25">
      <c r="A41" s="14" t="s">
        <v>1800</v>
      </c>
      <c r="B41" s="392">
        <v>2</v>
      </c>
      <c r="C41" s="13" t="s">
        <v>1408</v>
      </c>
      <c r="D41" s="423">
        <v>44287</v>
      </c>
      <c r="E41" s="20">
        <v>7</v>
      </c>
      <c r="F41" s="6">
        <v>11606732</v>
      </c>
      <c r="G41" s="20" t="s">
        <v>1409</v>
      </c>
      <c r="H41" s="20" t="s">
        <v>1410</v>
      </c>
      <c r="I41" s="23" t="s">
        <v>1411</v>
      </c>
      <c r="J41" s="6" t="s">
        <v>18</v>
      </c>
      <c r="K41" s="6" t="s">
        <v>18</v>
      </c>
      <c r="L41" s="424"/>
      <c r="M41" s="651" t="s">
        <v>1412</v>
      </c>
      <c r="N41" s="24">
        <v>79.300003051757813</v>
      </c>
      <c r="O41" s="107"/>
      <c r="P41" s="105"/>
      <c r="Q41" s="106"/>
      <c r="R41" s="24">
        <v>72.75</v>
      </c>
      <c r="S41" s="107"/>
      <c r="T41" s="105"/>
      <c r="U41" s="106"/>
      <c r="V41" s="24">
        <v>74.839996337890625</v>
      </c>
      <c r="W41" s="107"/>
      <c r="X41" s="105"/>
      <c r="Y41" s="106"/>
      <c r="Z41" s="694">
        <v>77.099998474121094</v>
      </c>
      <c r="AA41" s="273"/>
      <c r="AB41" s="704" t="s">
        <v>1396</v>
      </c>
      <c r="AC41" s="273"/>
      <c r="AD41" s="272">
        <v>100</v>
      </c>
      <c r="AE41" s="108"/>
      <c r="AF41" s="444"/>
      <c r="AG41" s="272">
        <v>100</v>
      </c>
      <c r="AH41" s="108"/>
      <c r="AI41" s="444"/>
      <c r="AJ41" s="272">
        <v>100</v>
      </c>
      <c r="AK41" s="108"/>
      <c r="AL41" s="444"/>
      <c r="AM41" s="272">
        <v>100</v>
      </c>
      <c r="AN41" s="108"/>
      <c r="AO41" s="444"/>
      <c r="AP41" s="272">
        <v>100</v>
      </c>
      <c r="AQ41" s="108"/>
      <c r="AR41" s="444"/>
      <c r="AS41" s="272">
        <v>100</v>
      </c>
      <c r="AT41" s="108"/>
      <c r="AU41" s="444"/>
      <c r="AV41" s="272">
        <v>100</v>
      </c>
      <c r="AW41" s="108"/>
      <c r="AX41" s="444"/>
      <c r="AY41" s="24">
        <v>68</v>
      </c>
      <c r="AZ41" s="107"/>
      <c r="BA41" s="273"/>
      <c r="BB41" s="694">
        <v>73</v>
      </c>
      <c r="BC41" s="107"/>
      <c r="BD41" s="273"/>
      <c r="BE41" s="694">
        <v>80.400001525878906</v>
      </c>
      <c r="BF41" s="107"/>
      <c r="BG41" s="273"/>
      <c r="BH41" s="694">
        <v>66.75</v>
      </c>
      <c r="BI41" s="107"/>
      <c r="BJ41" s="273"/>
      <c r="BK41" s="24">
        <v>60.080001831054688</v>
      </c>
      <c r="BL41" s="107"/>
      <c r="BM41" s="273"/>
      <c r="BN41" s="24">
        <v>62.450000762939453</v>
      </c>
      <c r="BO41" s="107"/>
      <c r="BP41" s="273"/>
      <c r="BQ41" s="24">
        <v>57</v>
      </c>
      <c r="BR41" s="107"/>
      <c r="BS41" s="273"/>
      <c r="BT41" s="715" t="s">
        <v>1584</v>
      </c>
      <c r="BU41" s="291"/>
      <c r="BV41" s="273"/>
      <c r="BW41" s="704" t="s">
        <v>1396</v>
      </c>
      <c r="BX41" s="107"/>
      <c r="BY41" s="273"/>
      <c r="BZ41" s="704" t="s">
        <v>1396</v>
      </c>
      <c r="CA41" s="107"/>
      <c r="CB41" s="273"/>
      <c r="CC41" s="24"/>
      <c r="CD41" s="107"/>
      <c r="CE41" s="107"/>
      <c r="CF41" s="107">
        <v>62</v>
      </c>
      <c r="CG41" s="107"/>
      <c r="CH41" s="273"/>
      <c r="CI41" s="24" t="s">
        <v>1395</v>
      </c>
      <c r="CJ41" s="107"/>
      <c r="CK41" s="273"/>
      <c r="CL41" s="704" t="s">
        <v>1396</v>
      </c>
      <c r="CM41" s="107"/>
      <c r="CN41" s="273"/>
      <c r="CO41" s="24"/>
      <c r="CP41" s="107"/>
      <c r="CQ41" s="273"/>
      <c r="CR41" s="24"/>
      <c r="CS41" s="107"/>
      <c r="CT41" s="273"/>
      <c r="CU41" s="24">
        <v>64.5</v>
      </c>
      <c r="CV41" s="107"/>
      <c r="CW41" s="273"/>
      <c r="CX41" s="24"/>
      <c r="CY41" s="107"/>
      <c r="CZ41" s="273"/>
      <c r="DA41" s="24">
        <v>60.400001525878906</v>
      </c>
      <c r="DB41" s="107"/>
      <c r="DC41" s="273"/>
      <c r="DD41" s="24"/>
      <c r="DE41" s="107"/>
      <c r="DF41" s="273"/>
      <c r="DG41" s="218"/>
      <c r="DH41" s="217"/>
      <c r="DI41" s="217"/>
      <c r="DJ41" s="286">
        <f t="shared" si="133"/>
        <v>65.458000564575201</v>
      </c>
      <c r="DK41" s="219"/>
      <c r="DL41" s="220">
        <f t="shared" si="134"/>
        <v>3.2729000282287601</v>
      </c>
      <c r="DM41" s="650">
        <f t="shared" si="135"/>
        <v>4</v>
      </c>
      <c r="DN41" s="233">
        <f t="shared" si="136"/>
        <v>0</v>
      </c>
      <c r="DO41" s="234">
        <f t="shared" si="137"/>
        <v>0</v>
      </c>
      <c r="DP41" s="234">
        <f t="shared" si="138"/>
        <v>0</v>
      </c>
      <c r="DQ41" s="234">
        <f t="shared" si="139"/>
        <v>0</v>
      </c>
      <c r="DR41" s="234">
        <f t="shared" si="140"/>
        <v>0</v>
      </c>
      <c r="DS41" s="235">
        <f t="shared" si="141"/>
        <v>0</v>
      </c>
      <c r="DT41" s="236">
        <f t="shared" si="142"/>
        <v>0</v>
      </c>
      <c r="DU41" s="236">
        <f t="shared" si="143"/>
        <v>0</v>
      </c>
      <c r="DV41" s="236">
        <f t="shared" si="144"/>
        <v>0</v>
      </c>
      <c r="DW41" s="236">
        <f t="shared" si="145"/>
        <v>0</v>
      </c>
      <c r="DX41" s="236">
        <f t="shared" si="146"/>
        <v>0</v>
      </c>
      <c r="DY41" s="236">
        <f t="shared" si="147"/>
        <v>0</v>
      </c>
      <c r="DZ41" s="237">
        <f t="shared" si="148"/>
        <v>0</v>
      </c>
      <c r="EA41" s="238">
        <f t="shared" si="149"/>
        <v>0</v>
      </c>
      <c r="EB41" s="238">
        <f t="shared" si="150"/>
        <v>0</v>
      </c>
      <c r="EC41" s="238">
        <f t="shared" si="151"/>
        <v>0</v>
      </c>
      <c r="ED41" s="238">
        <f t="shared" si="152"/>
        <v>0</v>
      </c>
      <c r="EE41" s="238">
        <f t="shared" si="153"/>
        <v>0</v>
      </c>
      <c r="EF41" s="238">
        <f t="shared" si="154"/>
        <v>0</v>
      </c>
      <c r="EG41" s="238">
        <f t="shared" si="155"/>
        <v>6</v>
      </c>
      <c r="EH41" s="239">
        <f t="shared" si="156"/>
        <v>0</v>
      </c>
      <c r="EI41" s="240">
        <f t="shared" si="157"/>
        <v>0</v>
      </c>
      <c r="EJ41" s="240">
        <f t="shared" si="158"/>
        <v>0</v>
      </c>
      <c r="EK41" s="240">
        <f t="shared" si="159"/>
        <v>0</v>
      </c>
      <c r="EL41" s="240">
        <f t="shared" si="160"/>
        <v>0</v>
      </c>
      <c r="EM41" s="240">
        <f t="shared" si="161"/>
        <v>0</v>
      </c>
      <c r="EN41" s="240">
        <f t="shared" si="162"/>
        <v>0</v>
      </c>
      <c r="EO41" s="240">
        <f t="shared" si="163"/>
        <v>0</v>
      </c>
      <c r="EP41" s="240">
        <f t="shared" si="164"/>
        <v>0</v>
      </c>
      <c r="EQ41" s="240">
        <f t="shared" si="165"/>
        <v>0</v>
      </c>
      <c r="ER41" s="240">
        <f t="shared" si="166"/>
        <v>0</v>
      </c>
      <c r="ES41" s="240">
        <f t="shared" si="167"/>
        <v>0</v>
      </c>
      <c r="ET41" s="241">
        <f t="shared" si="168"/>
        <v>6</v>
      </c>
      <c r="EU41" s="242">
        <f t="shared" si="169"/>
        <v>0</v>
      </c>
      <c r="EV41" s="234">
        <f t="shared" si="170"/>
        <v>0</v>
      </c>
      <c r="EW41" s="234">
        <f t="shared" si="171"/>
        <v>0</v>
      </c>
      <c r="EX41" s="234">
        <f t="shared" si="172"/>
        <v>0</v>
      </c>
      <c r="EY41" s="234">
        <f t="shared" si="173"/>
        <v>0</v>
      </c>
      <c r="EZ41" s="235">
        <f t="shared" si="174"/>
        <v>0</v>
      </c>
      <c r="FA41" s="236">
        <f t="shared" si="175"/>
        <v>0</v>
      </c>
      <c r="FB41" s="236">
        <f t="shared" si="176"/>
        <v>0</v>
      </c>
      <c r="FC41" s="236">
        <f t="shared" si="177"/>
        <v>0</v>
      </c>
      <c r="FD41" s="236">
        <f t="shared" si="178"/>
        <v>0</v>
      </c>
      <c r="FE41" s="236">
        <f t="shared" si="179"/>
        <v>0</v>
      </c>
      <c r="FF41" s="236">
        <f t="shared" si="180"/>
        <v>0</v>
      </c>
      <c r="FG41" s="237">
        <f t="shared" si="181"/>
        <v>0</v>
      </c>
      <c r="FH41" s="238">
        <f t="shared" si="182"/>
        <v>0</v>
      </c>
      <c r="FI41" s="238">
        <f t="shared" si="183"/>
        <v>0</v>
      </c>
      <c r="FJ41" s="238">
        <f t="shared" si="184"/>
        <v>0</v>
      </c>
      <c r="FK41" s="238">
        <f t="shared" si="185"/>
        <v>0</v>
      </c>
      <c r="FL41" s="238">
        <f t="shared" si="186"/>
        <v>0</v>
      </c>
      <c r="FM41" s="238">
        <f t="shared" si="187"/>
        <v>0</v>
      </c>
      <c r="FN41" s="238">
        <f t="shared" si="188"/>
        <v>0</v>
      </c>
      <c r="FO41" s="239">
        <f t="shared" si="189"/>
        <v>0</v>
      </c>
      <c r="FP41" s="240">
        <f t="shared" si="190"/>
        <v>0</v>
      </c>
      <c r="FQ41" s="240">
        <f t="shared" si="191"/>
        <v>0</v>
      </c>
      <c r="FR41" s="240">
        <f t="shared" si="192"/>
        <v>0</v>
      </c>
      <c r="FS41" s="240">
        <f t="shared" si="193"/>
        <v>0</v>
      </c>
      <c r="FT41" s="240">
        <f t="shared" si="194"/>
        <v>0</v>
      </c>
      <c r="FU41" s="240">
        <f t="shared" si="195"/>
        <v>0</v>
      </c>
      <c r="FV41" s="240">
        <f t="shared" si="196"/>
        <v>0</v>
      </c>
      <c r="FW41" s="240">
        <f t="shared" si="197"/>
        <v>0</v>
      </c>
      <c r="FX41" s="240">
        <f t="shared" si="198"/>
        <v>0</v>
      </c>
      <c r="FY41" s="240">
        <f t="shared" si="199"/>
        <v>0</v>
      </c>
      <c r="FZ41" s="240">
        <f t="shared" si="200"/>
        <v>0</v>
      </c>
      <c r="GA41" s="241">
        <f t="shared" si="201"/>
        <v>0</v>
      </c>
      <c r="GB41" s="242">
        <f t="shared" si="202"/>
        <v>0</v>
      </c>
      <c r="GC41" s="234">
        <f t="shared" si="203"/>
        <v>0</v>
      </c>
      <c r="GD41" s="234">
        <f t="shared" si="204"/>
        <v>0</v>
      </c>
      <c r="GE41" s="234">
        <f t="shared" si="205"/>
        <v>0</v>
      </c>
      <c r="GF41" s="234">
        <f t="shared" si="206"/>
        <v>0</v>
      </c>
      <c r="GG41" s="235">
        <f t="shared" si="207"/>
        <v>0</v>
      </c>
      <c r="GH41" s="236">
        <f t="shared" si="208"/>
        <v>0</v>
      </c>
      <c r="GI41" s="236">
        <f t="shared" si="209"/>
        <v>0</v>
      </c>
      <c r="GJ41" s="236">
        <f t="shared" si="210"/>
        <v>0</v>
      </c>
      <c r="GK41" s="236">
        <f t="shared" si="211"/>
        <v>0</v>
      </c>
      <c r="GL41" s="236">
        <f t="shared" si="212"/>
        <v>0</v>
      </c>
      <c r="GM41" s="236">
        <f t="shared" si="213"/>
        <v>0</v>
      </c>
      <c r="GN41" s="237">
        <f t="shared" si="214"/>
        <v>0</v>
      </c>
      <c r="GO41" s="238">
        <f t="shared" si="215"/>
        <v>0</v>
      </c>
      <c r="GP41" s="238">
        <f t="shared" si="216"/>
        <v>0</v>
      </c>
      <c r="GQ41" s="238">
        <f t="shared" si="217"/>
        <v>0</v>
      </c>
      <c r="GR41" s="238">
        <f t="shared" si="218"/>
        <v>0</v>
      </c>
      <c r="GS41" s="238">
        <f t="shared" si="219"/>
        <v>0</v>
      </c>
      <c r="GT41" s="238">
        <f t="shared" si="220"/>
        <v>0</v>
      </c>
      <c r="GU41" s="238">
        <f t="shared" si="221"/>
        <v>0</v>
      </c>
      <c r="GV41" s="239">
        <f t="shared" si="222"/>
        <v>0</v>
      </c>
      <c r="GW41" s="240">
        <f t="shared" si="223"/>
        <v>0</v>
      </c>
      <c r="GX41" s="240">
        <f t="shared" si="224"/>
        <v>0</v>
      </c>
      <c r="GY41" s="240">
        <f t="shared" si="225"/>
        <v>0</v>
      </c>
      <c r="GZ41" s="240">
        <f t="shared" si="226"/>
        <v>0</v>
      </c>
      <c r="HA41" s="240">
        <f t="shared" si="227"/>
        <v>0</v>
      </c>
      <c r="HB41" s="240">
        <f t="shared" si="228"/>
        <v>0</v>
      </c>
      <c r="HC41" s="240">
        <f t="shared" si="229"/>
        <v>0</v>
      </c>
      <c r="HD41" s="240">
        <f t="shared" si="230"/>
        <v>0</v>
      </c>
      <c r="HE41" s="240">
        <f t="shared" si="231"/>
        <v>0</v>
      </c>
      <c r="HF41" s="240">
        <f t="shared" si="232"/>
        <v>0</v>
      </c>
      <c r="HG41" s="240">
        <f t="shared" si="233"/>
        <v>0</v>
      </c>
      <c r="HH41" s="241">
        <f t="shared" si="234"/>
        <v>0</v>
      </c>
      <c r="HI41" s="243"/>
      <c r="HJ41" s="242">
        <f t="shared" si="235"/>
        <v>3</v>
      </c>
      <c r="HK41" s="234">
        <f t="shared" si="236"/>
        <v>3</v>
      </c>
      <c r="HL41" s="234">
        <f t="shared" si="237"/>
        <v>3</v>
      </c>
      <c r="HM41" s="234">
        <f t="shared" si="238"/>
        <v>3</v>
      </c>
      <c r="HN41" s="234">
        <f t="shared" si="239"/>
        <v>0</v>
      </c>
      <c r="HO41" s="235">
        <f t="shared" si="240"/>
        <v>20</v>
      </c>
      <c r="HP41" s="236">
        <f t="shared" si="241"/>
        <v>20</v>
      </c>
      <c r="HQ41" s="236">
        <f t="shared" si="242"/>
        <v>20</v>
      </c>
      <c r="HR41" s="236">
        <f t="shared" si="243"/>
        <v>20</v>
      </c>
      <c r="HS41" s="236">
        <f t="shared" si="244"/>
        <v>10</v>
      </c>
      <c r="HT41" s="236">
        <f t="shared" si="245"/>
        <v>20</v>
      </c>
      <c r="HU41" s="236">
        <f t="shared" si="246"/>
        <v>10</v>
      </c>
      <c r="HV41" s="237">
        <f t="shared" si="247"/>
        <v>20</v>
      </c>
      <c r="HW41" s="238">
        <f t="shared" si="248"/>
        <v>20</v>
      </c>
      <c r="HX41" s="238">
        <f t="shared" si="249"/>
        <v>20</v>
      </c>
      <c r="HY41" s="238">
        <f t="shared" si="250"/>
        <v>20</v>
      </c>
      <c r="HZ41" s="238">
        <f t="shared" si="251"/>
        <v>10</v>
      </c>
      <c r="IA41" s="238">
        <f t="shared" si="252"/>
        <v>20</v>
      </c>
      <c r="IB41" s="238">
        <f t="shared" si="253"/>
        <v>10</v>
      </c>
      <c r="IC41" s="238">
        <f t="shared" si="254"/>
        <v>0</v>
      </c>
      <c r="ID41" s="239">
        <f t="shared" si="255"/>
        <v>0</v>
      </c>
      <c r="IE41" s="240">
        <f t="shared" si="256"/>
        <v>0</v>
      </c>
      <c r="IF41" s="240">
        <f t="shared" si="257"/>
        <v>0</v>
      </c>
      <c r="IG41" s="240">
        <f t="shared" si="258"/>
        <v>10</v>
      </c>
      <c r="IH41" s="240">
        <f t="shared" si="259"/>
        <v>0</v>
      </c>
      <c r="II41" s="240">
        <f t="shared" si="260"/>
        <v>0</v>
      </c>
      <c r="IJ41" s="240">
        <f t="shared" si="261"/>
        <v>0</v>
      </c>
      <c r="IK41" s="240">
        <f t="shared" si="262"/>
        <v>0</v>
      </c>
      <c r="IL41" s="240">
        <f t="shared" si="263"/>
        <v>20</v>
      </c>
      <c r="IM41" s="240">
        <f t="shared" si="264"/>
        <v>0</v>
      </c>
      <c r="IN41" s="240">
        <f t="shared" si="265"/>
        <v>20</v>
      </c>
      <c r="IO41" s="240">
        <f t="shared" si="266"/>
        <v>0</v>
      </c>
      <c r="IP41" s="416">
        <f t="shared" si="267"/>
        <v>290</v>
      </c>
      <c r="IQ41" s="416">
        <f t="shared" si="268"/>
        <v>12</v>
      </c>
    </row>
    <row r="42" spans="1:251" ht="15" customHeight="1" x14ac:dyDescent="0.25">
      <c r="A42" s="14" t="s">
        <v>1800</v>
      </c>
      <c r="B42" s="392">
        <v>3</v>
      </c>
      <c r="C42" s="13" t="s">
        <v>1413</v>
      </c>
      <c r="D42" s="423">
        <v>44287</v>
      </c>
      <c r="E42" s="20">
        <v>7</v>
      </c>
      <c r="F42" s="6">
        <v>11606743</v>
      </c>
      <c r="G42" s="20" t="s">
        <v>1414</v>
      </c>
      <c r="H42" s="20" t="s">
        <v>1415</v>
      </c>
      <c r="I42" s="23" t="s">
        <v>1416</v>
      </c>
      <c r="J42" s="6" t="s">
        <v>18</v>
      </c>
      <c r="K42" s="6" t="s">
        <v>18</v>
      </c>
      <c r="L42" s="424"/>
      <c r="M42" s="651" t="s">
        <v>1417</v>
      </c>
      <c r="N42" s="24">
        <v>58.5</v>
      </c>
      <c r="O42" s="107"/>
      <c r="P42" s="105"/>
      <c r="Q42" s="106"/>
      <c r="R42" s="24">
        <v>72.25</v>
      </c>
      <c r="S42" s="107"/>
      <c r="T42" s="105"/>
      <c r="U42" s="106"/>
      <c r="V42" s="24">
        <v>68.94000244140625</v>
      </c>
      <c r="W42" s="107"/>
      <c r="X42" s="105"/>
      <c r="Y42" s="106"/>
      <c r="Z42" s="694">
        <v>84.599998474121094</v>
      </c>
      <c r="AA42" s="273"/>
      <c r="AB42" s="704" t="s">
        <v>1396</v>
      </c>
      <c r="AC42" s="273"/>
      <c r="AD42" s="272">
        <v>100</v>
      </c>
      <c r="AE42" s="108"/>
      <c r="AF42" s="444"/>
      <c r="AG42" s="272">
        <v>100</v>
      </c>
      <c r="AH42" s="108"/>
      <c r="AI42" s="444"/>
      <c r="AJ42" s="272">
        <v>100</v>
      </c>
      <c r="AK42" s="108"/>
      <c r="AL42" s="444"/>
      <c r="AM42" s="272">
        <v>100</v>
      </c>
      <c r="AN42" s="108"/>
      <c r="AO42" s="444"/>
      <c r="AP42" s="272">
        <v>100</v>
      </c>
      <c r="AQ42" s="108"/>
      <c r="AR42" s="444"/>
      <c r="AS42" s="272">
        <v>100</v>
      </c>
      <c r="AT42" s="108"/>
      <c r="AU42" s="444"/>
      <c r="AV42" s="272">
        <v>100</v>
      </c>
      <c r="AW42" s="108"/>
      <c r="AX42" s="444"/>
      <c r="AY42" s="24">
        <v>63</v>
      </c>
      <c r="AZ42" s="107"/>
      <c r="BA42" s="273"/>
      <c r="BB42" s="694">
        <v>61.5</v>
      </c>
      <c r="BC42" s="107"/>
      <c r="BD42" s="273"/>
      <c r="BE42" s="694">
        <v>74.400001525878906</v>
      </c>
      <c r="BF42" s="107"/>
      <c r="BG42" s="273"/>
      <c r="BH42" s="694">
        <v>63.349998474121094</v>
      </c>
      <c r="BI42" s="107"/>
      <c r="BJ42" s="273"/>
      <c r="BK42" s="24">
        <v>67</v>
      </c>
      <c r="BL42" s="107"/>
      <c r="BM42" s="273"/>
      <c r="BN42" s="24">
        <v>65.349998474121094</v>
      </c>
      <c r="BO42" s="107"/>
      <c r="BP42" s="273"/>
      <c r="BQ42" s="24">
        <v>62</v>
      </c>
      <c r="BR42" s="107"/>
      <c r="BS42" s="273"/>
      <c r="BT42" s="715" t="s">
        <v>1584</v>
      </c>
      <c r="BU42" s="291"/>
      <c r="BV42" s="273"/>
      <c r="BW42" s="704" t="s">
        <v>1396</v>
      </c>
      <c r="BX42" s="107"/>
      <c r="BY42" s="273"/>
      <c r="BZ42" s="704" t="s">
        <v>1396</v>
      </c>
      <c r="CA42" s="107"/>
      <c r="CB42" s="273"/>
      <c r="CC42" s="24">
        <v>43.099998474121094</v>
      </c>
      <c r="CD42" s="107"/>
      <c r="CE42" s="107"/>
      <c r="CF42" s="107"/>
      <c r="CG42" s="107"/>
      <c r="CH42" s="273"/>
      <c r="CI42" s="24" t="s">
        <v>1395</v>
      </c>
      <c r="CJ42" s="107"/>
      <c r="CK42" s="273"/>
      <c r="CL42" s="704" t="s">
        <v>1396</v>
      </c>
      <c r="CM42" s="107"/>
      <c r="CN42" s="273"/>
      <c r="CO42" s="24">
        <v>46.5</v>
      </c>
      <c r="CP42" s="107"/>
      <c r="CQ42" s="273"/>
      <c r="CR42" s="24"/>
      <c r="CS42" s="107"/>
      <c r="CT42" s="273"/>
      <c r="CU42" s="24"/>
      <c r="CV42" s="107"/>
      <c r="CW42" s="273"/>
      <c r="CX42" s="24"/>
      <c r="CY42" s="107"/>
      <c r="CZ42" s="273"/>
      <c r="DA42" s="24">
        <v>57.700000762939453</v>
      </c>
      <c r="DB42" s="107"/>
      <c r="DC42" s="273"/>
      <c r="DD42" s="24"/>
      <c r="DE42" s="107"/>
      <c r="DF42" s="273"/>
      <c r="DG42" s="218"/>
      <c r="DH42" s="217"/>
      <c r="DI42" s="217"/>
      <c r="DJ42" s="286">
        <f t="shared" si="133"/>
        <v>60.389999771118163</v>
      </c>
      <c r="DK42" s="219"/>
      <c r="DL42" s="220">
        <f t="shared" si="134"/>
        <v>3.019499988555908</v>
      </c>
      <c r="DM42" s="650">
        <f t="shared" si="135"/>
        <v>4</v>
      </c>
      <c r="DN42" s="233">
        <f t="shared" si="136"/>
        <v>0</v>
      </c>
      <c r="DO42" s="234">
        <f t="shared" si="137"/>
        <v>0</v>
      </c>
      <c r="DP42" s="234">
        <f t="shared" si="138"/>
        <v>0</v>
      </c>
      <c r="DQ42" s="234">
        <f t="shared" si="139"/>
        <v>0</v>
      </c>
      <c r="DR42" s="234">
        <f t="shared" si="140"/>
        <v>0</v>
      </c>
      <c r="DS42" s="235">
        <f t="shared" si="141"/>
        <v>0</v>
      </c>
      <c r="DT42" s="236">
        <f t="shared" si="142"/>
        <v>0</v>
      </c>
      <c r="DU42" s="236">
        <f t="shared" si="143"/>
        <v>0</v>
      </c>
      <c r="DV42" s="236">
        <f t="shared" si="144"/>
        <v>0</v>
      </c>
      <c r="DW42" s="236">
        <f t="shared" si="145"/>
        <v>0</v>
      </c>
      <c r="DX42" s="236">
        <f t="shared" si="146"/>
        <v>0</v>
      </c>
      <c r="DY42" s="236">
        <f t="shared" si="147"/>
        <v>0</v>
      </c>
      <c r="DZ42" s="237">
        <f t="shared" si="148"/>
        <v>0</v>
      </c>
      <c r="EA42" s="238">
        <f t="shared" si="149"/>
        <v>0</v>
      </c>
      <c r="EB42" s="238">
        <f t="shared" si="150"/>
        <v>0</v>
      </c>
      <c r="EC42" s="238">
        <f t="shared" si="151"/>
        <v>0</v>
      </c>
      <c r="ED42" s="238">
        <f t="shared" si="152"/>
        <v>0</v>
      </c>
      <c r="EE42" s="238">
        <f t="shared" si="153"/>
        <v>0</v>
      </c>
      <c r="EF42" s="238">
        <f t="shared" si="154"/>
        <v>0</v>
      </c>
      <c r="EG42" s="238">
        <f t="shared" si="155"/>
        <v>6</v>
      </c>
      <c r="EH42" s="239">
        <f t="shared" si="156"/>
        <v>0</v>
      </c>
      <c r="EI42" s="240">
        <f t="shared" si="157"/>
        <v>0</v>
      </c>
      <c r="EJ42" s="240">
        <f t="shared" si="158"/>
        <v>0</v>
      </c>
      <c r="EK42" s="240">
        <f t="shared" si="159"/>
        <v>0</v>
      </c>
      <c r="EL42" s="240">
        <f t="shared" si="160"/>
        <v>0</v>
      </c>
      <c r="EM42" s="240">
        <f t="shared" si="161"/>
        <v>0</v>
      </c>
      <c r="EN42" s="240">
        <f t="shared" si="162"/>
        <v>0</v>
      </c>
      <c r="EO42" s="240">
        <f t="shared" si="163"/>
        <v>0</v>
      </c>
      <c r="EP42" s="240">
        <f t="shared" si="164"/>
        <v>0</v>
      </c>
      <c r="EQ42" s="240">
        <f t="shared" si="165"/>
        <v>0</v>
      </c>
      <c r="ER42" s="240">
        <f t="shared" si="166"/>
        <v>0</v>
      </c>
      <c r="ES42" s="240">
        <f t="shared" si="167"/>
        <v>0</v>
      </c>
      <c r="ET42" s="241">
        <f t="shared" si="168"/>
        <v>6</v>
      </c>
      <c r="EU42" s="242">
        <f t="shared" si="169"/>
        <v>0</v>
      </c>
      <c r="EV42" s="234">
        <f t="shared" si="170"/>
        <v>0</v>
      </c>
      <c r="EW42" s="234">
        <f t="shared" si="171"/>
        <v>0</v>
      </c>
      <c r="EX42" s="234">
        <f t="shared" si="172"/>
        <v>0</v>
      </c>
      <c r="EY42" s="234">
        <f t="shared" si="173"/>
        <v>0</v>
      </c>
      <c r="EZ42" s="235">
        <f t="shared" si="174"/>
        <v>0</v>
      </c>
      <c r="FA42" s="236">
        <f t="shared" si="175"/>
        <v>0</v>
      </c>
      <c r="FB42" s="236">
        <f t="shared" si="176"/>
        <v>0</v>
      </c>
      <c r="FC42" s="236">
        <f t="shared" si="177"/>
        <v>0</v>
      </c>
      <c r="FD42" s="236">
        <f t="shared" si="178"/>
        <v>0</v>
      </c>
      <c r="FE42" s="236">
        <f t="shared" si="179"/>
        <v>0</v>
      </c>
      <c r="FF42" s="236">
        <f t="shared" si="180"/>
        <v>0</v>
      </c>
      <c r="FG42" s="237">
        <f t="shared" si="181"/>
        <v>0</v>
      </c>
      <c r="FH42" s="238">
        <f t="shared" si="182"/>
        <v>0</v>
      </c>
      <c r="FI42" s="238">
        <f t="shared" si="183"/>
        <v>0</v>
      </c>
      <c r="FJ42" s="238">
        <f t="shared" si="184"/>
        <v>0</v>
      </c>
      <c r="FK42" s="238">
        <f t="shared" si="185"/>
        <v>0</v>
      </c>
      <c r="FL42" s="238">
        <f t="shared" si="186"/>
        <v>0</v>
      </c>
      <c r="FM42" s="238">
        <f t="shared" si="187"/>
        <v>0</v>
      </c>
      <c r="FN42" s="238">
        <f t="shared" si="188"/>
        <v>0</v>
      </c>
      <c r="FO42" s="239">
        <f t="shared" si="189"/>
        <v>0</v>
      </c>
      <c r="FP42" s="240">
        <f t="shared" si="190"/>
        <v>0</v>
      </c>
      <c r="FQ42" s="240">
        <f t="shared" si="191"/>
        <v>0</v>
      </c>
      <c r="FR42" s="240">
        <f t="shared" si="192"/>
        <v>0</v>
      </c>
      <c r="FS42" s="240">
        <f t="shared" si="193"/>
        <v>0</v>
      </c>
      <c r="FT42" s="240">
        <f t="shared" si="194"/>
        <v>0</v>
      </c>
      <c r="FU42" s="240">
        <f t="shared" si="195"/>
        <v>0</v>
      </c>
      <c r="FV42" s="240">
        <f t="shared" si="196"/>
        <v>0</v>
      </c>
      <c r="FW42" s="240">
        <f t="shared" si="197"/>
        <v>0</v>
      </c>
      <c r="FX42" s="240">
        <f t="shared" si="198"/>
        <v>0</v>
      </c>
      <c r="FY42" s="240">
        <f t="shared" si="199"/>
        <v>0</v>
      </c>
      <c r="FZ42" s="240">
        <f t="shared" si="200"/>
        <v>0</v>
      </c>
      <c r="GA42" s="241">
        <f t="shared" si="201"/>
        <v>0</v>
      </c>
      <c r="GB42" s="242">
        <f t="shared" si="202"/>
        <v>0</v>
      </c>
      <c r="GC42" s="234">
        <f t="shared" si="203"/>
        <v>0</v>
      </c>
      <c r="GD42" s="234">
        <f t="shared" si="204"/>
        <v>0</v>
      </c>
      <c r="GE42" s="234">
        <f t="shared" si="205"/>
        <v>0</v>
      </c>
      <c r="GF42" s="234">
        <f t="shared" si="206"/>
        <v>0</v>
      </c>
      <c r="GG42" s="235">
        <f t="shared" si="207"/>
        <v>0</v>
      </c>
      <c r="GH42" s="236">
        <f t="shared" si="208"/>
        <v>0</v>
      </c>
      <c r="GI42" s="236">
        <f t="shared" si="209"/>
        <v>0</v>
      </c>
      <c r="GJ42" s="236">
        <f t="shared" si="210"/>
        <v>0</v>
      </c>
      <c r="GK42" s="236">
        <f t="shared" si="211"/>
        <v>0</v>
      </c>
      <c r="GL42" s="236">
        <f t="shared" si="212"/>
        <v>0</v>
      </c>
      <c r="GM42" s="236">
        <f t="shared" si="213"/>
        <v>0</v>
      </c>
      <c r="GN42" s="237">
        <f t="shared" si="214"/>
        <v>0</v>
      </c>
      <c r="GO42" s="238">
        <f t="shared" si="215"/>
        <v>0</v>
      </c>
      <c r="GP42" s="238">
        <f t="shared" si="216"/>
        <v>0</v>
      </c>
      <c r="GQ42" s="238">
        <f t="shared" si="217"/>
        <v>0</v>
      </c>
      <c r="GR42" s="238">
        <f t="shared" si="218"/>
        <v>0</v>
      </c>
      <c r="GS42" s="238">
        <f t="shared" si="219"/>
        <v>0</v>
      </c>
      <c r="GT42" s="238">
        <f t="shared" si="220"/>
        <v>0</v>
      </c>
      <c r="GU42" s="238">
        <f t="shared" si="221"/>
        <v>0</v>
      </c>
      <c r="GV42" s="239">
        <f t="shared" si="222"/>
        <v>0</v>
      </c>
      <c r="GW42" s="240">
        <f t="shared" si="223"/>
        <v>0</v>
      </c>
      <c r="GX42" s="240">
        <f t="shared" si="224"/>
        <v>0</v>
      </c>
      <c r="GY42" s="240">
        <f t="shared" si="225"/>
        <v>0</v>
      </c>
      <c r="GZ42" s="240">
        <f t="shared" si="226"/>
        <v>0</v>
      </c>
      <c r="HA42" s="240">
        <f t="shared" si="227"/>
        <v>0</v>
      </c>
      <c r="HB42" s="240">
        <f t="shared" si="228"/>
        <v>0</v>
      </c>
      <c r="HC42" s="240">
        <f t="shared" si="229"/>
        <v>0</v>
      </c>
      <c r="HD42" s="240">
        <f t="shared" si="230"/>
        <v>0</v>
      </c>
      <c r="HE42" s="240">
        <f t="shared" si="231"/>
        <v>0</v>
      </c>
      <c r="HF42" s="240">
        <f t="shared" si="232"/>
        <v>0</v>
      </c>
      <c r="HG42" s="240">
        <f t="shared" si="233"/>
        <v>0</v>
      </c>
      <c r="HH42" s="241">
        <f t="shared" si="234"/>
        <v>0</v>
      </c>
      <c r="HI42" s="243"/>
      <c r="HJ42" s="242">
        <f t="shared" si="235"/>
        <v>3</v>
      </c>
      <c r="HK42" s="234">
        <f t="shared" si="236"/>
        <v>3</v>
      </c>
      <c r="HL42" s="234">
        <f t="shared" si="237"/>
        <v>3</v>
      </c>
      <c r="HM42" s="234">
        <f t="shared" si="238"/>
        <v>3</v>
      </c>
      <c r="HN42" s="234">
        <f t="shared" si="239"/>
        <v>0</v>
      </c>
      <c r="HO42" s="235">
        <f t="shared" si="240"/>
        <v>20</v>
      </c>
      <c r="HP42" s="236">
        <f t="shared" si="241"/>
        <v>20</v>
      </c>
      <c r="HQ42" s="236">
        <f t="shared" si="242"/>
        <v>20</v>
      </c>
      <c r="HR42" s="236">
        <f t="shared" si="243"/>
        <v>20</v>
      </c>
      <c r="HS42" s="236">
        <f t="shared" si="244"/>
        <v>10</v>
      </c>
      <c r="HT42" s="236">
        <f t="shared" si="245"/>
        <v>20</v>
      </c>
      <c r="HU42" s="236">
        <f t="shared" si="246"/>
        <v>10</v>
      </c>
      <c r="HV42" s="237">
        <f t="shared" si="247"/>
        <v>20</v>
      </c>
      <c r="HW42" s="238">
        <f t="shared" si="248"/>
        <v>20</v>
      </c>
      <c r="HX42" s="238">
        <f t="shared" si="249"/>
        <v>20</v>
      </c>
      <c r="HY42" s="238">
        <f t="shared" si="250"/>
        <v>20</v>
      </c>
      <c r="HZ42" s="238">
        <f t="shared" si="251"/>
        <v>10</v>
      </c>
      <c r="IA42" s="238">
        <f t="shared" si="252"/>
        <v>20</v>
      </c>
      <c r="IB42" s="238">
        <f t="shared" si="253"/>
        <v>10</v>
      </c>
      <c r="IC42" s="238">
        <f t="shared" si="254"/>
        <v>0</v>
      </c>
      <c r="ID42" s="239">
        <f t="shared" si="255"/>
        <v>0</v>
      </c>
      <c r="IE42" s="240">
        <f t="shared" si="256"/>
        <v>0</v>
      </c>
      <c r="IF42" s="240">
        <f t="shared" si="257"/>
        <v>10</v>
      </c>
      <c r="IG42" s="240">
        <f t="shared" si="258"/>
        <v>0</v>
      </c>
      <c r="IH42" s="240">
        <f t="shared" si="259"/>
        <v>0</v>
      </c>
      <c r="II42" s="240">
        <f t="shared" si="260"/>
        <v>0</v>
      </c>
      <c r="IJ42" s="240">
        <f t="shared" si="261"/>
        <v>20</v>
      </c>
      <c r="IK42" s="240">
        <f t="shared" si="262"/>
        <v>0</v>
      </c>
      <c r="IL42" s="240">
        <f t="shared" si="263"/>
        <v>0</v>
      </c>
      <c r="IM42" s="240">
        <f t="shared" si="264"/>
        <v>0</v>
      </c>
      <c r="IN42" s="240">
        <f t="shared" si="265"/>
        <v>20</v>
      </c>
      <c r="IO42" s="240">
        <f t="shared" si="266"/>
        <v>0</v>
      </c>
      <c r="IP42" s="416">
        <f t="shared" si="267"/>
        <v>290</v>
      </c>
      <c r="IQ42" s="416">
        <f t="shared" si="268"/>
        <v>12</v>
      </c>
    </row>
    <row r="43" spans="1:251" ht="15" customHeight="1" x14ac:dyDescent="0.25">
      <c r="A43" s="14" t="s">
        <v>1800</v>
      </c>
      <c r="B43" s="392">
        <v>4</v>
      </c>
      <c r="C43" s="13" t="s">
        <v>1418</v>
      </c>
      <c r="D43" s="423">
        <v>44287</v>
      </c>
      <c r="E43" s="20">
        <v>7</v>
      </c>
      <c r="F43" s="6">
        <v>11606754</v>
      </c>
      <c r="G43" s="20" t="s">
        <v>1419</v>
      </c>
      <c r="H43" s="20" t="s">
        <v>1420</v>
      </c>
      <c r="I43" s="23" t="s">
        <v>1421</v>
      </c>
      <c r="J43" s="6" t="s">
        <v>18</v>
      </c>
      <c r="K43" s="6" t="s">
        <v>18</v>
      </c>
      <c r="L43" s="424"/>
      <c r="M43" s="651" t="s">
        <v>1422</v>
      </c>
      <c r="N43" s="24">
        <v>67.099998474121094</v>
      </c>
      <c r="O43" s="107"/>
      <c r="P43" s="105"/>
      <c r="Q43" s="106"/>
      <c r="R43" s="24">
        <v>66.330001831054688</v>
      </c>
      <c r="S43" s="107"/>
      <c r="T43" s="105"/>
      <c r="U43" s="106"/>
      <c r="V43" s="24">
        <v>74.779998779296875</v>
      </c>
      <c r="W43" s="107"/>
      <c r="X43" s="105"/>
      <c r="Y43" s="106"/>
      <c r="Z43" s="694">
        <v>81.949996948242188</v>
      </c>
      <c r="AA43" s="273"/>
      <c r="AB43" s="704" t="s">
        <v>1396</v>
      </c>
      <c r="AC43" s="273"/>
      <c r="AD43" s="272">
        <v>100</v>
      </c>
      <c r="AE43" s="108"/>
      <c r="AF43" s="444"/>
      <c r="AG43" s="272">
        <v>100</v>
      </c>
      <c r="AH43" s="108"/>
      <c r="AI43" s="444"/>
      <c r="AJ43" s="272">
        <v>100</v>
      </c>
      <c r="AK43" s="108"/>
      <c r="AL43" s="444"/>
      <c r="AM43" s="272">
        <v>100</v>
      </c>
      <c r="AN43" s="108"/>
      <c r="AO43" s="444"/>
      <c r="AP43" s="272">
        <v>100</v>
      </c>
      <c r="AQ43" s="108"/>
      <c r="AR43" s="444"/>
      <c r="AS43" s="272">
        <v>100</v>
      </c>
      <c r="AT43" s="108"/>
      <c r="AU43" s="444"/>
      <c r="AV43" s="272">
        <v>100</v>
      </c>
      <c r="AW43" s="108"/>
      <c r="AX43" s="444"/>
      <c r="AY43" s="24">
        <v>68</v>
      </c>
      <c r="AZ43" s="107"/>
      <c r="BA43" s="273"/>
      <c r="BB43" s="694">
        <v>77.5</v>
      </c>
      <c r="BC43" s="107"/>
      <c r="BD43" s="273"/>
      <c r="BE43" s="694">
        <v>84.300003051757813</v>
      </c>
      <c r="BF43" s="107"/>
      <c r="BG43" s="273"/>
      <c r="BH43" s="694">
        <v>64.900001525878906</v>
      </c>
      <c r="BI43" s="107"/>
      <c r="BJ43" s="273"/>
      <c r="BK43" s="24">
        <v>73.599998474121094</v>
      </c>
      <c r="BL43" s="107"/>
      <c r="BM43" s="273"/>
      <c r="BN43" s="24">
        <v>60.970001220703125</v>
      </c>
      <c r="BO43" s="107"/>
      <c r="BP43" s="273"/>
      <c r="BQ43" s="24">
        <v>60</v>
      </c>
      <c r="BR43" s="107"/>
      <c r="BS43" s="273"/>
      <c r="BT43" s="715" t="s">
        <v>1584</v>
      </c>
      <c r="BU43" s="291"/>
      <c r="BV43" s="273"/>
      <c r="BW43" s="704" t="s">
        <v>1396</v>
      </c>
      <c r="BX43" s="107"/>
      <c r="BY43" s="273"/>
      <c r="BZ43" s="704" t="s">
        <v>1396</v>
      </c>
      <c r="CA43" s="107"/>
      <c r="CB43" s="273"/>
      <c r="CC43" s="24">
        <v>61.650001525878906</v>
      </c>
      <c r="CD43" s="107"/>
      <c r="CE43" s="107"/>
      <c r="CF43" s="107"/>
      <c r="CG43" s="107"/>
      <c r="CH43" s="273"/>
      <c r="CI43" s="24" t="s">
        <v>1395</v>
      </c>
      <c r="CJ43" s="107"/>
      <c r="CK43" s="273"/>
      <c r="CL43" s="704" t="s">
        <v>1396</v>
      </c>
      <c r="CM43" s="107"/>
      <c r="CN43" s="273"/>
      <c r="CO43" s="24">
        <v>60.5</v>
      </c>
      <c r="CP43" s="107"/>
      <c r="CQ43" s="273"/>
      <c r="CR43" s="24"/>
      <c r="CS43" s="107"/>
      <c r="CT43" s="273"/>
      <c r="CU43" s="24"/>
      <c r="CV43" s="107"/>
      <c r="CW43" s="273"/>
      <c r="CX43" s="24"/>
      <c r="CY43" s="107"/>
      <c r="CZ43" s="273"/>
      <c r="DA43" s="24">
        <v>56.400001525878906</v>
      </c>
      <c r="DB43" s="107"/>
      <c r="DC43" s="273"/>
      <c r="DD43" s="24"/>
      <c r="DE43" s="107"/>
      <c r="DF43" s="273"/>
      <c r="DG43" s="218"/>
      <c r="DH43" s="217"/>
      <c r="DI43" s="217"/>
      <c r="DJ43" s="286">
        <f t="shared" si="133"/>
        <v>66.782000732421878</v>
      </c>
      <c r="DK43" s="219"/>
      <c r="DL43" s="220">
        <f t="shared" si="134"/>
        <v>3.3391000366210939</v>
      </c>
      <c r="DM43" s="650">
        <f t="shared" si="135"/>
        <v>4</v>
      </c>
      <c r="DN43" s="233">
        <f t="shared" si="136"/>
        <v>0</v>
      </c>
      <c r="DO43" s="234">
        <f t="shared" si="137"/>
        <v>0</v>
      </c>
      <c r="DP43" s="234">
        <f t="shared" si="138"/>
        <v>0</v>
      </c>
      <c r="DQ43" s="234">
        <f t="shared" si="139"/>
        <v>0</v>
      </c>
      <c r="DR43" s="234">
        <f t="shared" si="140"/>
        <v>0</v>
      </c>
      <c r="DS43" s="235">
        <f t="shared" si="141"/>
        <v>0</v>
      </c>
      <c r="DT43" s="236">
        <f t="shared" si="142"/>
        <v>0</v>
      </c>
      <c r="DU43" s="236">
        <f t="shared" si="143"/>
        <v>0</v>
      </c>
      <c r="DV43" s="236">
        <f t="shared" si="144"/>
        <v>0</v>
      </c>
      <c r="DW43" s="236">
        <f t="shared" si="145"/>
        <v>0</v>
      </c>
      <c r="DX43" s="236">
        <f t="shared" si="146"/>
        <v>0</v>
      </c>
      <c r="DY43" s="236">
        <f t="shared" si="147"/>
        <v>0</v>
      </c>
      <c r="DZ43" s="237">
        <f t="shared" si="148"/>
        <v>0</v>
      </c>
      <c r="EA43" s="238">
        <f t="shared" si="149"/>
        <v>0</v>
      </c>
      <c r="EB43" s="238">
        <f t="shared" si="150"/>
        <v>0</v>
      </c>
      <c r="EC43" s="238">
        <f t="shared" si="151"/>
        <v>0</v>
      </c>
      <c r="ED43" s="238">
        <f t="shared" si="152"/>
        <v>0</v>
      </c>
      <c r="EE43" s="238">
        <f t="shared" si="153"/>
        <v>0</v>
      </c>
      <c r="EF43" s="238">
        <f t="shared" si="154"/>
        <v>0</v>
      </c>
      <c r="EG43" s="238">
        <f t="shared" si="155"/>
        <v>6</v>
      </c>
      <c r="EH43" s="239">
        <f t="shared" si="156"/>
        <v>0</v>
      </c>
      <c r="EI43" s="240">
        <f t="shared" si="157"/>
        <v>0</v>
      </c>
      <c r="EJ43" s="240">
        <f t="shared" si="158"/>
        <v>0</v>
      </c>
      <c r="EK43" s="240">
        <f t="shared" si="159"/>
        <v>0</v>
      </c>
      <c r="EL43" s="240">
        <f t="shared" si="160"/>
        <v>0</v>
      </c>
      <c r="EM43" s="240">
        <f t="shared" si="161"/>
        <v>0</v>
      </c>
      <c r="EN43" s="240">
        <f t="shared" si="162"/>
        <v>0</v>
      </c>
      <c r="EO43" s="240">
        <f t="shared" si="163"/>
        <v>0</v>
      </c>
      <c r="EP43" s="240">
        <f t="shared" si="164"/>
        <v>0</v>
      </c>
      <c r="EQ43" s="240">
        <f t="shared" si="165"/>
        <v>0</v>
      </c>
      <c r="ER43" s="240">
        <f t="shared" si="166"/>
        <v>0</v>
      </c>
      <c r="ES43" s="240">
        <f t="shared" si="167"/>
        <v>0</v>
      </c>
      <c r="ET43" s="241">
        <f t="shared" si="168"/>
        <v>6</v>
      </c>
      <c r="EU43" s="242">
        <f t="shared" si="169"/>
        <v>0</v>
      </c>
      <c r="EV43" s="234">
        <f t="shared" si="170"/>
        <v>0</v>
      </c>
      <c r="EW43" s="234">
        <f t="shared" si="171"/>
        <v>0</v>
      </c>
      <c r="EX43" s="234">
        <f t="shared" si="172"/>
        <v>0</v>
      </c>
      <c r="EY43" s="234">
        <f t="shared" si="173"/>
        <v>0</v>
      </c>
      <c r="EZ43" s="235">
        <f t="shared" si="174"/>
        <v>0</v>
      </c>
      <c r="FA43" s="236">
        <f t="shared" si="175"/>
        <v>0</v>
      </c>
      <c r="FB43" s="236">
        <f t="shared" si="176"/>
        <v>0</v>
      </c>
      <c r="FC43" s="236">
        <f t="shared" si="177"/>
        <v>0</v>
      </c>
      <c r="FD43" s="236">
        <f t="shared" si="178"/>
        <v>0</v>
      </c>
      <c r="FE43" s="236">
        <f t="shared" si="179"/>
        <v>0</v>
      </c>
      <c r="FF43" s="236">
        <f t="shared" si="180"/>
        <v>0</v>
      </c>
      <c r="FG43" s="237">
        <f t="shared" si="181"/>
        <v>0</v>
      </c>
      <c r="FH43" s="238">
        <f t="shared" si="182"/>
        <v>0</v>
      </c>
      <c r="FI43" s="238">
        <f t="shared" si="183"/>
        <v>0</v>
      </c>
      <c r="FJ43" s="238">
        <f t="shared" si="184"/>
        <v>0</v>
      </c>
      <c r="FK43" s="238">
        <f t="shared" si="185"/>
        <v>0</v>
      </c>
      <c r="FL43" s="238">
        <f t="shared" si="186"/>
        <v>0</v>
      </c>
      <c r="FM43" s="238">
        <f t="shared" si="187"/>
        <v>0</v>
      </c>
      <c r="FN43" s="238">
        <f t="shared" si="188"/>
        <v>0</v>
      </c>
      <c r="FO43" s="239">
        <f t="shared" si="189"/>
        <v>0</v>
      </c>
      <c r="FP43" s="240">
        <f t="shared" si="190"/>
        <v>0</v>
      </c>
      <c r="FQ43" s="240">
        <f t="shared" si="191"/>
        <v>0</v>
      </c>
      <c r="FR43" s="240">
        <f t="shared" si="192"/>
        <v>0</v>
      </c>
      <c r="FS43" s="240">
        <f t="shared" si="193"/>
        <v>0</v>
      </c>
      <c r="FT43" s="240">
        <f t="shared" si="194"/>
        <v>0</v>
      </c>
      <c r="FU43" s="240">
        <f t="shared" si="195"/>
        <v>0</v>
      </c>
      <c r="FV43" s="240">
        <f t="shared" si="196"/>
        <v>0</v>
      </c>
      <c r="FW43" s="240">
        <f t="shared" si="197"/>
        <v>0</v>
      </c>
      <c r="FX43" s="240">
        <f t="shared" si="198"/>
        <v>0</v>
      </c>
      <c r="FY43" s="240">
        <f t="shared" si="199"/>
        <v>0</v>
      </c>
      <c r="FZ43" s="240">
        <f t="shared" si="200"/>
        <v>0</v>
      </c>
      <c r="GA43" s="241">
        <f t="shared" si="201"/>
        <v>0</v>
      </c>
      <c r="GB43" s="242">
        <f t="shared" si="202"/>
        <v>0</v>
      </c>
      <c r="GC43" s="234">
        <f t="shared" si="203"/>
        <v>0</v>
      </c>
      <c r="GD43" s="234">
        <f t="shared" si="204"/>
        <v>0</v>
      </c>
      <c r="GE43" s="234">
        <f t="shared" si="205"/>
        <v>0</v>
      </c>
      <c r="GF43" s="234">
        <f t="shared" si="206"/>
        <v>0</v>
      </c>
      <c r="GG43" s="235">
        <f t="shared" si="207"/>
        <v>0</v>
      </c>
      <c r="GH43" s="236">
        <f t="shared" si="208"/>
        <v>0</v>
      </c>
      <c r="GI43" s="236">
        <f t="shared" si="209"/>
        <v>0</v>
      </c>
      <c r="GJ43" s="236">
        <f t="shared" si="210"/>
        <v>0</v>
      </c>
      <c r="GK43" s="236">
        <f t="shared" si="211"/>
        <v>0</v>
      </c>
      <c r="GL43" s="236">
        <f t="shared" si="212"/>
        <v>0</v>
      </c>
      <c r="GM43" s="236">
        <f t="shared" si="213"/>
        <v>0</v>
      </c>
      <c r="GN43" s="237">
        <f t="shared" si="214"/>
        <v>0</v>
      </c>
      <c r="GO43" s="238">
        <f t="shared" si="215"/>
        <v>0</v>
      </c>
      <c r="GP43" s="238">
        <f t="shared" si="216"/>
        <v>0</v>
      </c>
      <c r="GQ43" s="238">
        <f t="shared" si="217"/>
        <v>0</v>
      </c>
      <c r="GR43" s="238">
        <f t="shared" si="218"/>
        <v>0</v>
      </c>
      <c r="GS43" s="238">
        <f t="shared" si="219"/>
        <v>0</v>
      </c>
      <c r="GT43" s="238">
        <f t="shared" si="220"/>
        <v>0</v>
      </c>
      <c r="GU43" s="238">
        <f t="shared" si="221"/>
        <v>0</v>
      </c>
      <c r="GV43" s="239">
        <f t="shared" si="222"/>
        <v>0</v>
      </c>
      <c r="GW43" s="240">
        <f t="shared" si="223"/>
        <v>0</v>
      </c>
      <c r="GX43" s="240">
        <f t="shared" si="224"/>
        <v>0</v>
      </c>
      <c r="GY43" s="240">
        <f t="shared" si="225"/>
        <v>0</v>
      </c>
      <c r="GZ43" s="240">
        <f t="shared" si="226"/>
        <v>0</v>
      </c>
      <c r="HA43" s="240">
        <f t="shared" si="227"/>
        <v>0</v>
      </c>
      <c r="HB43" s="240">
        <f t="shared" si="228"/>
        <v>0</v>
      </c>
      <c r="HC43" s="240">
        <f t="shared" si="229"/>
        <v>0</v>
      </c>
      <c r="HD43" s="240">
        <f t="shared" si="230"/>
        <v>0</v>
      </c>
      <c r="HE43" s="240">
        <f t="shared" si="231"/>
        <v>0</v>
      </c>
      <c r="HF43" s="240">
        <f t="shared" si="232"/>
        <v>0</v>
      </c>
      <c r="HG43" s="240">
        <f t="shared" si="233"/>
        <v>0</v>
      </c>
      <c r="HH43" s="241">
        <f t="shared" si="234"/>
        <v>0</v>
      </c>
      <c r="HI43" s="243"/>
      <c r="HJ43" s="242">
        <f t="shared" si="235"/>
        <v>3</v>
      </c>
      <c r="HK43" s="234">
        <f t="shared" si="236"/>
        <v>3</v>
      </c>
      <c r="HL43" s="234">
        <f t="shared" si="237"/>
        <v>3</v>
      </c>
      <c r="HM43" s="234">
        <f t="shared" si="238"/>
        <v>3</v>
      </c>
      <c r="HN43" s="234">
        <f t="shared" si="239"/>
        <v>0</v>
      </c>
      <c r="HO43" s="235">
        <f t="shared" si="240"/>
        <v>20</v>
      </c>
      <c r="HP43" s="236">
        <f t="shared" si="241"/>
        <v>20</v>
      </c>
      <c r="HQ43" s="236">
        <f t="shared" si="242"/>
        <v>20</v>
      </c>
      <c r="HR43" s="236">
        <f t="shared" si="243"/>
        <v>20</v>
      </c>
      <c r="HS43" s="236">
        <f t="shared" si="244"/>
        <v>10</v>
      </c>
      <c r="HT43" s="236">
        <f t="shared" si="245"/>
        <v>20</v>
      </c>
      <c r="HU43" s="236">
        <f t="shared" si="246"/>
        <v>10</v>
      </c>
      <c r="HV43" s="237">
        <f t="shared" si="247"/>
        <v>20</v>
      </c>
      <c r="HW43" s="238">
        <f t="shared" si="248"/>
        <v>20</v>
      </c>
      <c r="HX43" s="238">
        <f t="shared" si="249"/>
        <v>20</v>
      </c>
      <c r="HY43" s="238">
        <f t="shared" si="250"/>
        <v>20</v>
      </c>
      <c r="HZ43" s="238">
        <f t="shared" si="251"/>
        <v>10</v>
      </c>
      <c r="IA43" s="238">
        <f t="shared" si="252"/>
        <v>20</v>
      </c>
      <c r="IB43" s="238">
        <f t="shared" si="253"/>
        <v>10</v>
      </c>
      <c r="IC43" s="238">
        <f t="shared" si="254"/>
        <v>0</v>
      </c>
      <c r="ID43" s="239">
        <f t="shared" si="255"/>
        <v>0</v>
      </c>
      <c r="IE43" s="240">
        <f t="shared" si="256"/>
        <v>0</v>
      </c>
      <c r="IF43" s="240">
        <f t="shared" si="257"/>
        <v>10</v>
      </c>
      <c r="IG43" s="240">
        <f t="shared" si="258"/>
        <v>0</v>
      </c>
      <c r="IH43" s="240">
        <f t="shared" si="259"/>
        <v>0</v>
      </c>
      <c r="II43" s="240">
        <f t="shared" si="260"/>
        <v>0</v>
      </c>
      <c r="IJ43" s="240">
        <f t="shared" si="261"/>
        <v>20</v>
      </c>
      <c r="IK43" s="240">
        <f t="shared" si="262"/>
        <v>0</v>
      </c>
      <c r="IL43" s="240">
        <f t="shared" si="263"/>
        <v>0</v>
      </c>
      <c r="IM43" s="240">
        <f t="shared" si="264"/>
        <v>0</v>
      </c>
      <c r="IN43" s="240">
        <f t="shared" si="265"/>
        <v>20</v>
      </c>
      <c r="IO43" s="240">
        <f t="shared" si="266"/>
        <v>0</v>
      </c>
      <c r="IP43" s="416">
        <f t="shared" si="267"/>
        <v>290</v>
      </c>
      <c r="IQ43" s="416">
        <f t="shared" si="268"/>
        <v>12</v>
      </c>
    </row>
    <row r="44" spans="1:251" ht="15" customHeight="1" x14ac:dyDescent="0.25">
      <c r="A44" s="14" t="s">
        <v>1800</v>
      </c>
      <c r="B44" s="392">
        <v>5</v>
      </c>
      <c r="C44" s="13" t="s">
        <v>1423</v>
      </c>
      <c r="D44" s="423">
        <v>44287</v>
      </c>
      <c r="E44" s="20">
        <v>7</v>
      </c>
      <c r="F44" s="6">
        <v>11606802</v>
      </c>
      <c r="G44" s="20" t="s">
        <v>1424</v>
      </c>
      <c r="H44" s="20" t="s">
        <v>1425</v>
      </c>
      <c r="I44" s="23" t="s">
        <v>1426</v>
      </c>
      <c r="J44" s="6" t="s">
        <v>18</v>
      </c>
      <c r="K44" s="6" t="s">
        <v>18</v>
      </c>
      <c r="L44" s="424"/>
      <c r="M44" s="651" t="s">
        <v>1427</v>
      </c>
      <c r="N44" s="24">
        <v>62.400001525878906</v>
      </c>
      <c r="O44" s="107"/>
      <c r="P44" s="105"/>
      <c r="Q44" s="106"/>
      <c r="R44" s="24">
        <v>70</v>
      </c>
      <c r="S44" s="107"/>
      <c r="T44" s="105"/>
      <c r="U44" s="106"/>
      <c r="V44" s="24">
        <v>90.449996948242188</v>
      </c>
      <c r="W44" s="107"/>
      <c r="X44" s="105"/>
      <c r="Y44" s="106"/>
      <c r="Z44" s="694">
        <v>71.449996948242188</v>
      </c>
      <c r="AA44" s="273"/>
      <c r="AB44" s="704" t="s">
        <v>1396</v>
      </c>
      <c r="AC44" s="273"/>
      <c r="AD44" s="272">
        <v>100</v>
      </c>
      <c r="AE44" s="108"/>
      <c r="AF44" s="444"/>
      <c r="AG44" s="272">
        <v>100</v>
      </c>
      <c r="AH44" s="108"/>
      <c r="AI44" s="444"/>
      <c r="AJ44" s="272">
        <v>100</v>
      </c>
      <c r="AK44" s="108"/>
      <c r="AL44" s="444"/>
      <c r="AM44" s="272">
        <v>100</v>
      </c>
      <c r="AN44" s="108"/>
      <c r="AO44" s="444"/>
      <c r="AP44" s="272">
        <v>100</v>
      </c>
      <c r="AQ44" s="108"/>
      <c r="AR44" s="444"/>
      <c r="AS44" s="272">
        <v>100</v>
      </c>
      <c r="AT44" s="108"/>
      <c r="AU44" s="444"/>
      <c r="AV44" s="272">
        <v>100</v>
      </c>
      <c r="AW44" s="108"/>
      <c r="AX44" s="444"/>
      <c r="AY44" s="24">
        <v>69</v>
      </c>
      <c r="AZ44" s="107"/>
      <c r="BA44" s="273"/>
      <c r="BB44" s="694">
        <v>67</v>
      </c>
      <c r="BC44" s="107"/>
      <c r="BD44" s="273"/>
      <c r="BE44" s="694">
        <v>73.150001525878906</v>
      </c>
      <c r="BF44" s="107"/>
      <c r="BG44" s="273"/>
      <c r="BH44" s="694">
        <v>64.400001525878906</v>
      </c>
      <c r="BI44" s="107"/>
      <c r="BJ44" s="273"/>
      <c r="BK44" s="24">
        <v>62.400001525878906</v>
      </c>
      <c r="BL44" s="107"/>
      <c r="BM44" s="273"/>
      <c r="BN44" s="24">
        <v>58.970001220703125</v>
      </c>
      <c r="BO44" s="107"/>
      <c r="BP44" s="273"/>
      <c r="BQ44" s="24">
        <v>54</v>
      </c>
      <c r="BR44" s="107"/>
      <c r="BS44" s="273"/>
      <c r="BT44" s="715" t="s">
        <v>1584</v>
      </c>
      <c r="BU44" s="291"/>
      <c r="BV44" s="273"/>
      <c r="BW44" s="704" t="s">
        <v>1396</v>
      </c>
      <c r="BX44" s="107"/>
      <c r="BY44" s="273"/>
      <c r="BZ44" s="704" t="s">
        <v>1396</v>
      </c>
      <c r="CA44" s="107"/>
      <c r="CB44" s="273"/>
      <c r="CC44" s="24">
        <v>61.099998474121094</v>
      </c>
      <c r="CD44" s="107"/>
      <c r="CE44" s="107"/>
      <c r="CF44" s="107"/>
      <c r="CG44" s="107"/>
      <c r="CH44" s="273"/>
      <c r="CI44" s="24" t="s">
        <v>1395</v>
      </c>
      <c r="CJ44" s="107"/>
      <c r="CK44" s="273"/>
      <c r="CL44" s="704" t="s">
        <v>1396</v>
      </c>
      <c r="CM44" s="107"/>
      <c r="CN44" s="273"/>
      <c r="CO44" s="24"/>
      <c r="CP44" s="107"/>
      <c r="CQ44" s="273"/>
      <c r="CR44" s="24"/>
      <c r="CS44" s="107"/>
      <c r="CT44" s="273"/>
      <c r="CU44" s="24"/>
      <c r="CV44" s="107"/>
      <c r="CW44" s="273"/>
      <c r="CX44" s="24"/>
      <c r="CY44" s="107"/>
      <c r="CZ44" s="273"/>
      <c r="DA44" s="24">
        <v>59.700000762939453</v>
      </c>
      <c r="DB44" s="107"/>
      <c r="DC44" s="273"/>
      <c r="DD44" s="24">
        <v>66.599998474121094</v>
      </c>
      <c r="DE44" s="107"/>
      <c r="DF44" s="273"/>
      <c r="DG44" s="218"/>
      <c r="DH44" s="217"/>
      <c r="DI44" s="217"/>
      <c r="DJ44" s="286">
        <f t="shared" si="133"/>
        <v>63.632000350952147</v>
      </c>
      <c r="DK44" s="219"/>
      <c r="DL44" s="220">
        <f t="shared" si="134"/>
        <v>3.1816000175476074</v>
      </c>
      <c r="DM44" s="650">
        <f t="shared" si="135"/>
        <v>4</v>
      </c>
      <c r="DN44" s="233">
        <f t="shared" si="136"/>
        <v>0</v>
      </c>
      <c r="DO44" s="234">
        <f t="shared" si="137"/>
        <v>0</v>
      </c>
      <c r="DP44" s="234">
        <f t="shared" si="138"/>
        <v>0</v>
      </c>
      <c r="DQ44" s="234">
        <f t="shared" si="139"/>
        <v>0</v>
      </c>
      <c r="DR44" s="234">
        <f t="shared" si="140"/>
        <v>0</v>
      </c>
      <c r="DS44" s="235">
        <f t="shared" si="141"/>
        <v>0</v>
      </c>
      <c r="DT44" s="236">
        <f t="shared" si="142"/>
        <v>0</v>
      </c>
      <c r="DU44" s="236">
        <f t="shared" si="143"/>
        <v>0</v>
      </c>
      <c r="DV44" s="236">
        <f t="shared" si="144"/>
        <v>0</v>
      </c>
      <c r="DW44" s="236">
        <f t="shared" si="145"/>
        <v>0</v>
      </c>
      <c r="DX44" s="236">
        <f t="shared" si="146"/>
        <v>0</v>
      </c>
      <c r="DY44" s="236">
        <f t="shared" si="147"/>
        <v>0</v>
      </c>
      <c r="DZ44" s="237">
        <f t="shared" si="148"/>
        <v>0</v>
      </c>
      <c r="EA44" s="238">
        <f t="shared" si="149"/>
        <v>0</v>
      </c>
      <c r="EB44" s="238">
        <f t="shared" si="150"/>
        <v>0</v>
      </c>
      <c r="EC44" s="238">
        <f t="shared" si="151"/>
        <v>0</v>
      </c>
      <c r="ED44" s="238">
        <f t="shared" si="152"/>
        <v>0</v>
      </c>
      <c r="EE44" s="238">
        <f t="shared" si="153"/>
        <v>0</v>
      </c>
      <c r="EF44" s="238">
        <f t="shared" si="154"/>
        <v>0</v>
      </c>
      <c r="EG44" s="238">
        <f t="shared" si="155"/>
        <v>6</v>
      </c>
      <c r="EH44" s="239">
        <f t="shared" si="156"/>
        <v>0</v>
      </c>
      <c r="EI44" s="240">
        <f t="shared" si="157"/>
        <v>0</v>
      </c>
      <c r="EJ44" s="240">
        <f t="shared" si="158"/>
        <v>0</v>
      </c>
      <c r="EK44" s="240">
        <f t="shared" si="159"/>
        <v>0</v>
      </c>
      <c r="EL44" s="240">
        <f t="shared" si="160"/>
        <v>0</v>
      </c>
      <c r="EM44" s="240">
        <f t="shared" si="161"/>
        <v>0</v>
      </c>
      <c r="EN44" s="240">
        <f t="shared" si="162"/>
        <v>0</v>
      </c>
      <c r="EO44" s="240">
        <f t="shared" si="163"/>
        <v>0</v>
      </c>
      <c r="EP44" s="240">
        <f t="shared" si="164"/>
        <v>0</v>
      </c>
      <c r="EQ44" s="240">
        <f t="shared" si="165"/>
        <v>0</v>
      </c>
      <c r="ER44" s="240">
        <f t="shared" si="166"/>
        <v>0</v>
      </c>
      <c r="ES44" s="240">
        <f t="shared" si="167"/>
        <v>0</v>
      </c>
      <c r="ET44" s="241">
        <f t="shared" si="168"/>
        <v>6</v>
      </c>
      <c r="EU44" s="242">
        <f t="shared" si="169"/>
        <v>0</v>
      </c>
      <c r="EV44" s="234">
        <f t="shared" si="170"/>
        <v>0</v>
      </c>
      <c r="EW44" s="234">
        <f t="shared" si="171"/>
        <v>0</v>
      </c>
      <c r="EX44" s="234">
        <f t="shared" si="172"/>
        <v>0</v>
      </c>
      <c r="EY44" s="234">
        <f t="shared" si="173"/>
        <v>0</v>
      </c>
      <c r="EZ44" s="235">
        <f t="shared" si="174"/>
        <v>0</v>
      </c>
      <c r="FA44" s="236">
        <f t="shared" si="175"/>
        <v>0</v>
      </c>
      <c r="FB44" s="236">
        <f t="shared" si="176"/>
        <v>0</v>
      </c>
      <c r="FC44" s="236">
        <f t="shared" si="177"/>
        <v>0</v>
      </c>
      <c r="FD44" s="236">
        <f t="shared" si="178"/>
        <v>0</v>
      </c>
      <c r="FE44" s="236">
        <f t="shared" si="179"/>
        <v>0</v>
      </c>
      <c r="FF44" s="236">
        <f t="shared" si="180"/>
        <v>0</v>
      </c>
      <c r="FG44" s="237">
        <f t="shared" si="181"/>
        <v>0</v>
      </c>
      <c r="FH44" s="238">
        <f t="shared" si="182"/>
        <v>0</v>
      </c>
      <c r="FI44" s="238">
        <f t="shared" si="183"/>
        <v>0</v>
      </c>
      <c r="FJ44" s="238">
        <f t="shared" si="184"/>
        <v>0</v>
      </c>
      <c r="FK44" s="238">
        <f t="shared" si="185"/>
        <v>0</v>
      </c>
      <c r="FL44" s="238">
        <f t="shared" si="186"/>
        <v>0</v>
      </c>
      <c r="FM44" s="238">
        <f t="shared" si="187"/>
        <v>0</v>
      </c>
      <c r="FN44" s="238">
        <f t="shared" si="188"/>
        <v>0</v>
      </c>
      <c r="FO44" s="239">
        <f t="shared" si="189"/>
        <v>0</v>
      </c>
      <c r="FP44" s="240">
        <f t="shared" si="190"/>
        <v>0</v>
      </c>
      <c r="FQ44" s="240">
        <f t="shared" si="191"/>
        <v>0</v>
      </c>
      <c r="FR44" s="240">
        <f t="shared" si="192"/>
        <v>0</v>
      </c>
      <c r="FS44" s="240">
        <f t="shared" si="193"/>
        <v>0</v>
      </c>
      <c r="FT44" s="240">
        <f t="shared" si="194"/>
        <v>0</v>
      </c>
      <c r="FU44" s="240">
        <f t="shared" si="195"/>
        <v>0</v>
      </c>
      <c r="FV44" s="240">
        <f t="shared" si="196"/>
        <v>0</v>
      </c>
      <c r="FW44" s="240">
        <f t="shared" si="197"/>
        <v>0</v>
      </c>
      <c r="FX44" s="240">
        <f t="shared" si="198"/>
        <v>0</v>
      </c>
      <c r="FY44" s="240">
        <f t="shared" si="199"/>
        <v>0</v>
      </c>
      <c r="FZ44" s="240">
        <f t="shared" si="200"/>
        <v>0</v>
      </c>
      <c r="GA44" s="241">
        <f t="shared" si="201"/>
        <v>0</v>
      </c>
      <c r="GB44" s="242">
        <f t="shared" si="202"/>
        <v>0</v>
      </c>
      <c r="GC44" s="234">
        <f t="shared" si="203"/>
        <v>0</v>
      </c>
      <c r="GD44" s="234">
        <f t="shared" si="204"/>
        <v>0</v>
      </c>
      <c r="GE44" s="234">
        <f t="shared" si="205"/>
        <v>0</v>
      </c>
      <c r="GF44" s="234">
        <f t="shared" si="206"/>
        <v>0</v>
      </c>
      <c r="GG44" s="235">
        <f t="shared" si="207"/>
        <v>0</v>
      </c>
      <c r="GH44" s="236">
        <f t="shared" si="208"/>
        <v>0</v>
      </c>
      <c r="GI44" s="236">
        <f t="shared" si="209"/>
        <v>0</v>
      </c>
      <c r="GJ44" s="236">
        <f t="shared" si="210"/>
        <v>0</v>
      </c>
      <c r="GK44" s="236">
        <f t="shared" si="211"/>
        <v>0</v>
      </c>
      <c r="GL44" s="236">
        <f t="shared" si="212"/>
        <v>0</v>
      </c>
      <c r="GM44" s="236">
        <f t="shared" si="213"/>
        <v>0</v>
      </c>
      <c r="GN44" s="237">
        <f t="shared" si="214"/>
        <v>0</v>
      </c>
      <c r="GO44" s="238">
        <f t="shared" si="215"/>
        <v>0</v>
      </c>
      <c r="GP44" s="238">
        <f t="shared" si="216"/>
        <v>0</v>
      </c>
      <c r="GQ44" s="238">
        <f t="shared" si="217"/>
        <v>0</v>
      </c>
      <c r="GR44" s="238">
        <f t="shared" si="218"/>
        <v>0</v>
      </c>
      <c r="GS44" s="238">
        <f t="shared" si="219"/>
        <v>0</v>
      </c>
      <c r="GT44" s="238">
        <f t="shared" si="220"/>
        <v>0</v>
      </c>
      <c r="GU44" s="238">
        <f t="shared" si="221"/>
        <v>0</v>
      </c>
      <c r="GV44" s="239">
        <f t="shared" si="222"/>
        <v>0</v>
      </c>
      <c r="GW44" s="240">
        <f t="shared" si="223"/>
        <v>0</v>
      </c>
      <c r="GX44" s="240">
        <f t="shared" si="224"/>
        <v>0</v>
      </c>
      <c r="GY44" s="240">
        <f t="shared" si="225"/>
        <v>0</v>
      </c>
      <c r="GZ44" s="240">
        <f t="shared" si="226"/>
        <v>0</v>
      </c>
      <c r="HA44" s="240">
        <f t="shared" si="227"/>
        <v>0</v>
      </c>
      <c r="HB44" s="240">
        <f t="shared" si="228"/>
        <v>0</v>
      </c>
      <c r="HC44" s="240">
        <f t="shared" si="229"/>
        <v>0</v>
      </c>
      <c r="HD44" s="240">
        <f t="shared" si="230"/>
        <v>0</v>
      </c>
      <c r="HE44" s="240">
        <f t="shared" si="231"/>
        <v>0</v>
      </c>
      <c r="HF44" s="240">
        <f t="shared" si="232"/>
        <v>0</v>
      </c>
      <c r="HG44" s="240">
        <f t="shared" si="233"/>
        <v>0</v>
      </c>
      <c r="HH44" s="241">
        <f t="shared" si="234"/>
        <v>0</v>
      </c>
      <c r="HI44" s="243"/>
      <c r="HJ44" s="242">
        <f t="shared" si="235"/>
        <v>3</v>
      </c>
      <c r="HK44" s="234">
        <f t="shared" si="236"/>
        <v>3</v>
      </c>
      <c r="HL44" s="234">
        <f t="shared" si="237"/>
        <v>3</v>
      </c>
      <c r="HM44" s="234">
        <f t="shared" si="238"/>
        <v>3</v>
      </c>
      <c r="HN44" s="234">
        <f t="shared" si="239"/>
        <v>0</v>
      </c>
      <c r="HO44" s="235">
        <f t="shared" si="240"/>
        <v>20</v>
      </c>
      <c r="HP44" s="236">
        <f t="shared" si="241"/>
        <v>20</v>
      </c>
      <c r="HQ44" s="236">
        <f t="shared" si="242"/>
        <v>20</v>
      </c>
      <c r="HR44" s="236">
        <f t="shared" si="243"/>
        <v>20</v>
      </c>
      <c r="HS44" s="236">
        <f t="shared" si="244"/>
        <v>10</v>
      </c>
      <c r="HT44" s="236">
        <f t="shared" si="245"/>
        <v>20</v>
      </c>
      <c r="HU44" s="236">
        <f t="shared" si="246"/>
        <v>10</v>
      </c>
      <c r="HV44" s="237">
        <f t="shared" si="247"/>
        <v>20</v>
      </c>
      <c r="HW44" s="238">
        <f t="shared" si="248"/>
        <v>20</v>
      </c>
      <c r="HX44" s="238">
        <f t="shared" si="249"/>
        <v>20</v>
      </c>
      <c r="HY44" s="238">
        <f t="shared" si="250"/>
        <v>20</v>
      </c>
      <c r="HZ44" s="238">
        <f t="shared" si="251"/>
        <v>10</v>
      </c>
      <c r="IA44" s="238">
        <f t="shared" si="252"/>
        <v>20</v>
      </c>
      <c r="IB44" s="238">
        <f t="shared" si="253"/>
        <v>10</v>
      </c>
      <c r="IC44" s="238">
        <f t="shared" si="254"/>
        <v>0</v>
      </c>
      <c r="ID44" s="239">
        <f t="shared" si="255"/>
        <v>0</v>
      </c>
      <c r="IE44" s="240">
        <f t="shared" si="256"/>
        <v>0</v>
      </c>
      <c r="IF44" s="240">
        <f t="shared" si="257"/>
        <v>10</v>
      </c>
      <c r="IG44" s="240">
        <f t="shared" si="258"/>
        <v>0</v>
      </c>
      <c r="IH44" s="240">
        <f t="shared" si="259"/>
        <v>0</v>
      </c>
      <c r="II44" s="240">
        <f t="shared" si="260"/>
        <v>0</v>
      </c>
      <c r="IJ44" s="240">
        <f t="shared" si="261"/>
        <v>0</v>
      </c>
      <c r="IK44" s="240">
        <f t="shared" si="262"/>
        <v>0</v>
      </c>
      <c r="IL44" s="240">
        <f t="shared" si="263"/>
        <v>0</v>
      </c>
      <c r="IM44" s="240">
        <f t="shared" si="264"/>
        <v>0</v>
      </c>
      <c r="IN44" s="240">
        <f t="shared" si="265"/>
        <v>20</v>
      </c>
      <c r="IO44" s="240">
        <f t="shared" si="266"/>
        <v>20</v>
      </c>
      <c r="IP44" s="416">
        <f t="shared" si="267"/>
        <v>290</v>
      </c>
      <c r="IQ44" s="416">
        <f t="shared" si="268"/>
        <v>12</v>
      </c>
    </row>
    <row r="45" spans="1:251" ht="15" customHeight="1" x14ac:dyDescent="0.25">
      <c r="A45" s="14" t="s">
        <v>1800</v>
      </c>
      <c r="B45" s="392">
        <v>6</v>
      </c>
      <c r="C45" s="13" t="s">
        <v>1428</v>
      </c>
      <c r="D45" s="423">
        <v>44287</v>
      </c>
      <c r="E45" s="20">
        <v>7</v>
      </c>
      <c r="F45" s="6">
        <v>11606824</v>
      </c>
      <c r="G45" s="20" t="s">
        <v>1429</v>
      </c>
      <c r="H45" s="20" t="s">
        <v>1430</v>
      </c>
      <c r="I45" s="23" t="s">
        <v>1431</v>
      </c>
      <c r="J45" s="6" t="s">
        <v>18</v>
      </c>
      <c r="K45" s="6" t="s">
        <v>18</v>
      </c>
      <c r="L45" s="424"/>
      <c r="M45" s="651" t="s">
        <v>1432</v>
      </c>
      <c r="N45" s="24">
        <v>66.599998474121094</v>
      </c>
      <c r="O45" s="107"/>
      <c r="P45" s="105"/>
      <c r="Q45" s="106"/>
      <c r="R45" s="24">
        <v>66.870002746582031</v>
      </c>
      <c r="S45" s="107"/>
      <c r="T45" s="105"/>
      <c r="U45" s="106"/>
      <c r="V45" s="24">
        <v>70.410003662109375</v>
      </c>
      <c r="W45" s="107"/>
      <c r="X45" s="105"/>
      <c r="Y45" s="106"/>
      <c r="Z45" s="694">
        <v>81.5</v>
      </c>
      <c r="AA45" s="273"/>
      <c r="AB45" s="704" t="s">
        <v>1396</v>
      </c>
      <c r="AC45" s="273"/>
      <c r="AD45" s="272">
        <v>100</v>
      </c>
      <c r="AE45" s="108"/>
      <c r="AF45" s="444"/>
      <c r="AG45" s="272">
        <v>100</v>
      </c>
      <c r="AH45" s="108"/>
      <c r="AI45" s="444"/>
      <c r="AJ45" s="272">
        <v>100</v>
      </c>
      <c r="AK45" s="108"/>
      <c r="AL45" s="444"/>
      <c r="AM45" s="272">
        <v>100</v>
      </c>
      <c r="AN45" s="108"/>
      <c r="AO45" s="444"/>
      <c r="AP45" s="272">
        <v>100</v>
      </c>
      <c r="AQ45" s="108"/>
      <c r="AR45" s="444"/>
      <c r="AS45" s="272">
        <v>100</v>
      </c>
      <c r="AT45" s="108"/>
      <c r="AU45" s="444"/>
      <c r="AV45" s="272">
        <v>100</v>
      </c>
      <c r="AW45" s="108"/>
      <c r="AX45" s="444"/>
      <c r="AY45" s="24">
        <v>68.75</v>
      </c>
      <c r="AZ45" s="107"/>
      <c r="BA45" s="273"/>
      <c r="BB45" s="694">
        <v>63.75</v>
      </c>
      <c r="BC45" s="107"/>
      <c r="BD45" s="273"/>
      <c r="BE45" s="694">
        <v>68.349998474121094</v>
      </c>
      <c r="BF45" s="107"/>
      <c r="BG45" s="273"/>
      <c r="BH45" s="694">
        <v>70</v>
      </c>
      <c r="BI45" s="107"/>
      <c r="BJ45" s="273"/>
      <c r="BK45" s="24">
        <v>64.800003051757813</v>
      </c>
      <c r="BL45" s="107"/>
      <c r="BM45" s="273"/>
      <c r="BN45" s="24">
        <v>55.200000762939453</v>
      </c>
      <c r="BO45" s="107"/>
      <c r="BP45" s="273"/>
      <c r="BQ45" s="24">
        <v>55</v>
      </c>
      <c r="BR45" s="107"/>
      <c r="BS45" s="273"/>
      <c r="BT45" s="715" t="s">
        <v>1584</v>
      </c>
      <c r="BU45" s="291"/>
      <c r="BV45" s="273"/>
      <c r="BW45" s="704" t="s">
        <v>1396</v>
      </c>
      <c r="BX45" s="107"/>
      <c r="BY45" s="273"/>
      <c r="BZ45" s="704" t="s">
        <v>1396</v>
      </c>
      <c r="CA45" s="107"/>
      <c r="CB45" s="273"/>
      <c r="CC45" s="24"/>
      <c r="CD45" s="107"/>
      <c r="CE45" s="107"/>
      <c r="CF45" s="107">
        <v>78</v>
      </c>
      <c r="CG45" s="107"/>
      <c r="CH45" s="273"/>
      <c r="CI45" s="24" t="s">
        <v>1395</v>
      </c>
      <c r="CJ45" s="107"/>
      <c r="CK45" s="273"/>
      <c r="CL45" s="704" t="s">
        <v>1396</v>
      </c>
      <c r="CM45" s="107"/>
      <c r="CN45" s="273"/>
      <c r="CO45" s="24"/>
      <c r="CP45" s="107"/>
      <c r="CQ45" s="273"/>
      <c r="CR45" s="24"/>
      <c r="CS45" s="107"/>
      <c r="CT45" s="273"/>
      <c r="CU45" s="24"/>
      <c r="CV45" s="107"/>
      <c r="CW45" s="273"/>
      <c r="CX45" s="24"/>
      <c r="CY45" s="107"/>
      <c r="CZ45" s="273"/>
      <c r="DA45" s="24">
        <v>52.200000762939453</v>
      </c>
      <c r="DB45" s="107"/>
      <c r="DC45" s="273"/>
      <c r="DD45" s="24">
        <v>60.299999237060547</v>
      </c>
      <c r="DE45" s="107"/>
      <c r="DF45" s="273"/>
      <c r="DG45" s="218"/>
      <c r="DH45" s="217"/>
      <c r="DI45" s="217"/>
      <c r="DJ45" s="286">
        <f t="shared" si="133"/>
        <v>63.635000228881836</v>
      </c>
      <c r="DK45" s="219"/>
      <c r="DL45" s="220">
        <f t="shared" si="134"/>
        <v>3.181750011444092</v>
      </c>
      <c r="DM45" s="650">
        <f t="shared" si="135"/>
        <v>4</v>
      </c>
      <c r="DN45" s="233">
        <f t="shared" si="136"/>
        <v>0</v>
      </c>
      <c r="DO45" s="234">
        <f t="shared" si="137"/>
        <v>0</v>
      </c>
      <c r="DP45" s="234">
        <f t="shared" si="138"/>
        <v>0</v>
      </c>
      <c r="DQ45" s="234">
        <f t="shared" si="139"/>
        <v>0</v>
      </c>
      <c r="DR45" s="234">
        <f t="shared" si="140"/>
        <v>0</v>
      </c>
      <c r="DS45" s="235">
        <f t="shared" si="141"/>
        <v>0</v>
      </c>
      <c r="DT45" s="236">
        <f t="shared" si="142"/>
        <v>0</v>
      </c>
      <c r="DU45" s="236">
        <f t="shared" si="143"/>
        <v>0</v>
      </c>
      <c r="DV45" s="236">
        <f t="shared" si="144"/>
        <v>0</v>
      </c>
      <c r="DW45" s="236">
        <f t="shared" si="145"/>
        <v>0</v>
      </c>
      <c r="DX45" s="236">
        <f t="shared" si="146"/>
        <v>0</v>
      </c>
      <c r="DY45" s="236">
        <f t="shared" si="147"/>
        <v>0</v>
      </c>
      <c r="DZ45" s="237">
        <f t="shared" si="148"/>
        <v>0</v>
      </c>
      <c r="EA45" s="238">
        <f t="shared" si="149"/>
        <v>0</v>
      </c>
      <c r="EB45" s="238">
        <f t="shared" si="150"/>
        <v>0</v>
      </c>
      <c r="EC45" s="238">
        <f t="shared" si="151"/>
        <v>0</v>
      </c>
      <c r="ED45" s="238">
        <f t="shared" si="152"/>
        <v>0</v>
      </c>
      <c r="EE45" s="238">
        <f t="shared" si="153"/>
        <v>0</v>
      </c>
      <c r="EF45" s="238">
        <f t="shared" si="154"/>
        <v>0</v>
      </c>
      <c r="EG45" s="238">
        <f t="shared" si="155"/>
        <v>6</v>
      </c>
      <c r="EH45" s="239">
        <f t="shared" si="156"/>
        <v>0</v>
      </c>
      <c r="EI45" s="240">
        <f t="shared" si="157"/>
        <v>0</v>
      </c>
      <c r="EJ45" s="240">
        <f t="shared" si="158"/>
        <v>0</v>
      </c>
      <c r="EK45" s="240">
        <f t="shared" si="159"/>
        <v>0</v>
      </c>
      <c r="EL45" s="240">
        <f t="shared" si="160"/>
        <v>0</v>
      </c>
      <c r="EM45" s="240">
        <f t="shared" si="161"/>
        <v>0</v>
      </c>
      <c r="EN45" s="240">
        <f t="shared" si="162"/>
        <v>0</v>
      </c>
      <c r="EO45" s="240">
        <f t="shared" si="163"/>
        <v>0</v>
      </c>
      <c r="EP45" s="240">
        <f t="shared" si="164"/>
        <v>0</v>
      </c>
      <c r="EQ45" s="240">
        <f t="shared" si="165"/>
        <v>0</v>
      </c>
      <c r="ER45" s="240">
        <f t="shared" si="166"/>
        <v>0</v>
      </c>
      <c r="ES45" s="240">
        <f t="shared" si="167"/>
        <v>0</v>
      </c>
      <c r="ET45" s="241">
        <f t="shared" si="168"/>
        <v>6</v>
      </c>
      <c r="EU45" s="242">
        <f t="shared" si="169"/>
        <v>0</v>
      </c>
      <c r="EV45" s="234">
        <f t="shared" si="170"/>
        <v>0</v>
      </c>
      <c r="EW45" s="234">
        <f t="shared" si="171"/>
        <v>0</v>
      </c>
      <c r="EX45" s="234">
        <f t="shared" si="172"/>
        <v>0</v>
      </c>
      <c r="EY45" s="234">
        <f t="shared" si="173"/>
        <v>0</v>
      </c>
      <c r="EZ45" s="235">
        <f t="shared" si="174"/>
        <v>0</v>
      </c>
      <c r="FA45" s="236">
        <f t="shared" si="175"/>
        <v>0</v>
      </c>
      <c r="FB45" s="236">
        <f t="shared" si="176"/>
        <v>0</v>
      </c>
      <c r="FC45" s="236">
        <f t="shared" si="177"/>
        <v>0</v>
      </c>
      <c r="FD45" s="236">
        <f t="shared" si="178"/>
        <v>0</v>
      </c>
      <c r="FE45" s="236">
        <f t="shared" si="179"/>
        <v>0</v>
      </c>
      <c r="FF45" s="236">
        <f t="shared" si="180"/>
        <v>0</v>
      </c>
      <c r="FG45" s="237">
        <f t="shared" si="181"/>
        <v>0</v>
      </c>
      <c r="FH45" s="238">
        <f t="shared" si="182"/>
        <v>0</v>
      </c>
      <c r="FI45" s="238">
        <f t="shared" si="183"/>
        <v>0</v>
      </c>
      <c r="FJ45" s="238">
        <f t="shared" si="184"/>
        <v>0</v>
      </c>
      <c r="FK45" s="238">
        <f t="shared" si="185"/>
        <v>0</v>
      </c>
      <c r="FL45" s="238">
        <f t="shared" si="186"/>
        <v>0</v>
      </c>
      <c r="FM45" s="238">
        <f t="shared" si="187"/>
        <v>0</v>
      </c>
      <c r="FN45" s="238">
        <f t="shared" si="188"/>
        <v>0</v>
      </c>
      <c r="FO45" s="239">
        <f t="shared" si="189"/>
        <v>0</v>
      </c>
      <c r="FP45" s="240">
        <f t="shared" si="190"/>
        <v>0</v>
      </c>
      <c r="FQ45" s="240">
        <f t="shared" si="191"/>
        <v>0</v>
      </c>
      <c r="FR45" s="240">
        <f t="shared" si="192"/>
        <v>0</v>
      </c>
      <c r="FS45" s="240">
        <f t="shared" si="193"/>
        <v>0</v>
      </c>
      <c r="FT45" s="240">
        <f t="shared" si="194"/>
        <v>0</v>
      </c>
      <c r="FU45" s="240">
        <f t="shared" si="195"/>
        <v>0</v>
      </c>
      <c r="FV45" s="240">
        <f t="shared" si="196"/>
        <v>0</v>
      </c>
      <c r="FW45" s="240">
        <f t="shared" si="197"/>
        <v>0</v>
      </c>
      <c r="FX45" s="240">
        <f t="shared" si="198"/>
        <v>0</v>
      </c>
      <c r="FY45" s="240">
        <f t="shared" si="199"/>
        <v>0</v>
      </c>
      <c r="FZ45" s="240">
        <f t="shared" si="200"/>
        <v>0</v>
      </c>
      <c r="GA45" s="241">
        <f t="shared" si="201"/>
        <v>0</v>
      </c>
      <c r="GB45" s="242">
        <f t="shared" si="202"/>
        <v>0</v>
      </c>
      <c r="GC45" s="234">
        <f t="shared" si="203"/>
        <v>0</v>
      </c>
      <c r="GD45" s="234">
        <f t="shared" si="204"/>
        <v>0</v>
      </c>
      <c r="GE45" s="234">
        <f t="shared" si="205"/>
        <v>0</v>
      </c>
      <c r="GF45" s="234">
        <f t="shared" si="206"/>
        <v>0</v>
      </c>
      <c r="GG45" s="235">
        <f t="shared" si="207"/>
        <v>0</v>
      </c>
      <c r="GH45" s="236">
        <f t="shared" si="208"/>
        <v>0</v>
      </c>
      <c r="GI45" s="236">
        <f t="shared" si="209"/>
        <v>0</v>
      </c>
      <c r="GJ45" s="236">
        <f t="shared" si="210"/>
        <v>0</v>
      </c>
      <c r="GK45" s="236">
        <f t="shared" si="211"/>
        <v>0</v>
      </c>
      <c r="GL45" s="236">
        <f t="shared" si="212"/>
        <v>0</v>
      </c>
      <c r="GM45" s="236">
        <f t="shared" si="213"/>
        <v>0</v>
      </c>
      <c r="GN45" s="237">
        <f t="shared" si="214"/>
        <v>0</v>
      </c>
      <c r="GO45" s="238">
        <f t="shared" si="215"/>
        <v>0</v>
      </c>
      <c r="GP45" s="238">
        <f t="shared" si="216"/>
        <v>0</v>
      </c>
      <c r="GQ45" s="238">
        <f t="shared" si="217"/>
        <v>0</v>
      </c>
      <c r="GR45" s="238">
        <f t="shared" si="218"/>
        <v>0</v>
      </c>
      <c r="GS45" s="238">
        <f t="shared" si="219"/>
        <v>0</v>
      </c>
      <c r="GT45" s="238">
        <f t="shared" si="220"/>
        <v>0</v>
      </c>
      <c r="GU45" s="238">
        <f t="shared" si="221"/>
        <v>0</v>
      </c>
      <c r="GV45" s="239">
        <f t="shared" si="222"/>
        <v>0</v>
      </c>
      <c r="GW45" s="240">
        <f t="shared" si="223"/>
        <v>0</v>
      </c>
      <c r="GX45" s="240">
        <f t="shared" si="224"/>
        <v>0</v>
      </c>
      <c r="GY45" s="240">
        <f t="shared" si="225"/>
        <v>0</v>
      </c>
      <c r="GZ45" s="240">
        <f t="shared" si="226"/>
        <v>0</v>
      </c>
      <c r="HA45" s="240">
        <f t="shared" si="227"/>
        <v>0</v>
      </c>
      <c r="HB45" s="240">
        <f t="shared" si="228"/>
        <v>0</v>
      </c>
      <c r="HC45" s="240">
        <f t="shared" si="229"/>
        <v>0</v>
      </c>
      <c r="HD45" s="240">
        <f t="shared" si="230"/>
        <v>0</v>
      </c>
      <c r="HE45" s="240">
        <f t="shared" si="231"/>
        <v>0</v>
      </c>
      <c r="HF45" s="240">
        <f t="shared" si="232"/>
        <v>0</v>
      </c>
      <c r="HG45" s="240">
        <f t="shared" si="233"/>
        <v>0</v>
      </c>
      <c r="HH45" s="241">
        <f t="shared" si="234"/>
        <v>0</v>
      </c>
      <c r="HI45" s="243"/>
      <c r="HJ45" s="242">
        <f t="shared" si="235"/>
        <v>3</v>
      </c>
      <c r="HK45" s="234">
        <f t="shared" si="236"/>
        <v>3</v>
      </c>
      <c r="HL45" s="234">
        <f t="shared" si="237"/>
        <v>3</v>
      </c>
      <c r="HM45" s="234">
        <f t="shared" si="238"/>
        <v>3</v>
      </c>
      <c r="HN45" s="234">
        <f t="shared" si="239"/>
        <v>0</v>
      </c>
      <c r="HO45" s="235">
        <f t="shared" si="240"/>
        <v>20</v>
      </c>
      <c r="HP45" s="236">
        <f t="shared" si="241"/>
        <v>20</v>
      </c>
      <c r="HQ45" s="236">
        <f t="shared" si="242"/>
        <v>20</v>
      </c>
      <c r="HR45" s="236">
        <f t="shared" si="243"/>
        <v>20</v>
      </c>
      <c r="HS45" s="236">
        <f t="shared" si="244"/>
        <v>10</v>
      </c>
      <c r="HT45" s="236">
        <f t="shared" si="245"/>
        <v>20</v>
      </c>
      <c r="HU45" s="236">
        <f t="shared" si="246"/>
        <v>10</v>
      </c>
      <c r="HV45" s="237">
        <f t="shared" si="247"/>
        <v>20</v>
      </c>
      <c r="HW45" s="238">
        <f t="shared" si="248"/>
        <v>20</v>
      </c>
      <c r="HX45" s="238">
        <f t="shared" si="249"/>
        <v>20</v>
      </c>
      <c r="HY45" s="238">
        <f t="shared" si="250"/>
        <v>20</v>
      </c>
      <c r="HZ45" s="238">
        <f t="shared" si="251"/>
        <v>10</v>
      </c>
      <c r="IA45" s="238">
        <f t="shared" si="252"/>
        <v>20</v>
      </c>
      <c r="IB45" s="238">
        <f t="shared" si="253"/>
        <v>10</v>
      </c>
      <c r="IC45" s="238">
        <f t="shared" si="254"/>
        <v>0</v>
      </c>
      <c r="ID45" s="239">
        <f t="shared" si="255"/>
        <v>0</v>
      </c>
      <c r="IE45" s="240">
        <f t="shared" si="256"/>
        <v>0</v>
      </c>
      <c r="IF45" s="240">
        <f t="shared" si="257"/>
        <v>0</v>
      </c>
      <c r="IG45" s="240">
        <f t="shared" si="258"/>
        <v>10</v>
      </c>
      <c r="IH45" s="240">
        <f t="shared" si="259"/>
        <v>0</v>
      </c>
      <c r="II45" s="240">
        <f t="shared" si="260"/>
        <v>0</v>
      </c>
      <c r="IJ45" s="240">
        <f t="shared" si="261"/>
        <v>0</v>
      </c>
      <c r="IK45" s="240">
        <f t="shared" si="262"/>
        <v>0</v>
      </c>
      <c r="IL45" s="240">
        <f t="shared" si="263"/>
        <v>0</v>
      </c>
      <c r="IM45" s="240">
        <f t="shared" si="264"/>
        <v>0</v>
      </c>
      <c r="IN45" s="240">
        <f t="shared" si="265"/>
        <v>20</v>
      </c>
      <c r="IO45" s="240">
        <f t="shared" si="266"/>
        <v>20</v>
      </c>
      <c r="IP45" s="416">
        <f t="shared" si="267"/>
        <v>290</v>
      </c>
      <c r="IQ45" s="416">
        <f t="shared" si="268"/>
        <v>12</v>
      </c>
    </row>
    <row r="46" spans="1:251" ht="15" customHeight="1" x14ac:dyDescent="0.25">
      <c r="A46" s="14" t="s">
        <v>1800</v>
      </c>
      <c r="B46" s="392">
        <v>7</v>
      </c>
      <c r="C46" s="13" t="s">
        <v>1433</v>
      </c>
      <c r="D46" s="423">
        <v>44287</v>
      </c>
      <c r="E46" s="20">
        <v>7</v>
      </c>
      <c r="F46" s="6">
        <v>11606835</v>
      </c>
      <c r="G46" s="20" t="s">
        <v>1434</v>
      </c>
      <c r="H46" s="20" t="s">
        <v>1435</v>
      </c>
      <c r="I46" s="23" t="s">
        <v>1436</v>
      </c>
      <c r="J46" s="6" t="s">
        <v>18</v>
      </c>
      <c r="K46" s="6" t="s">
        <v>18</v>
      </c>
      <c r="L46" s="424"/>
      <c r="M46" s="651" t="s">
        <v>1437</v>
      </c>
      <c r="N46" s="24">
        <v>73.400001525878906</v>
      </c>
      <c r="O46" s="107"/>
      <c r="P46" s="105"/>
      <c r="Q46" s="106"/>
      <c r="R46" s="24">
        <v>76.25</v>
      </c>
      <c r="S46" s="107"/>
      <c r="T46" s="105"/>
      <c r="U46" s="106"/>
      <c r="V46" s="24">
        <v>73.889999389648438</v>
      </c>
      <c r="W46" s="107"/>
      <c r="X46" s="105"/>
      <c r="Y46" s="106"/>
      <c r="Z46" s="694">
        <v>86.599998474121094</v>
      </c>
      <c r="AA46" s="273"/>
      <c r="AB46" s="704" t="s">
        <v>1396</v>
      </c>
      <c r="AC46" s="273"/>
      <c r="AD46" s="272">
        <v>100</v>
      </c>
      <c r="AE46" s="108"/>
      <c r="AF46" s="444"/>
      <c r="AG46" s="272">
        <v>100</v>
      </c>
      <c r="AH46" s="108"/>
      <c r="AI46" s="444"/>
      <c r="AJ46" s="272">
        <v>100</v>
      </c>
      <c r="AK46" s="108"/>
      <c r="AL46" s="444"/>
      <c r="AM46" s="272">
        <v>100</v>
      </c>
      <c r="AN46" s="108"/>
      <c r="AO46" s="444"/>
      <c r="AP46" s="272">
        <v>100</v>
      </c>
      <c r="AQ46" s="108"/>
      <c r="AR46" s="444"/>
      <c r="AS46" s="272">
        <v>100</v>
      </c>
      <c r="AT46" s="108"/>
      <c r="AU46" s="444"/>
      <c r="AV46" s="272">
        <v>100</v>
      </c>
      <c r="AW46" s="108"/>
      <c r="AX46" s="444"/>
      <c r="AY46" s="24">
        <v>75</v>
      </c>
      <c r="AZ46" s="107"/>
      <c r="BA46" s="273"/>
      <c r="BB46" s="694">
        <v>65</v>
      </c>
      <c r="BC46" s="107"/>
      <c r="BD46" s="273"/>
      <c r="BE46" s="694">
        <v>79.900001525878906</v>
      </c>
      <c r="BF46" s="107"/>
      <c r="BG46" s="273"/>
      <c r="BH46" s="694">
        <v>77.5</v>
      </c>
      <c r="BI46" s="107"/>
      <c r="BJ46" s="273"/>
      <c r="BK46" s="24">
        <v>74.599998474121094</v>
      </c>
      <c r="BL46" s="107"/>
      <c r="BM46" s="273"/>
      <c r="BN46" s="24">
        <v>70.400001525878906</v>
      </c>
      <c r="BO46" s="107"/>
      <c r="BP46" s="273"/>
      <c r="BQ46" s="24">
        <v>61</v>
      </c>
      <c r="BR46" s="107"/>
      <c r="BS46" s="273"/>
      <c r="BT46" s="715" t="s">
        <v>1584</v>
      </c>
      <c r="BU46" s="291"/>
      <c r="BV46" s="273"/>
      <c r="BW46" s="704" t="s">
        <v>1396</v>
      </c>
      <c r="BX46" s="107"/>
      <c r="BY46" s="273"/>
      <c r="BZ46" s="704" t="s">
        <v>1396</v>
      </c>
      <c r="CA46" s="107"/>
      <c r="CB46" s="273"/>
      <c r="CC46" s="24">
        <v>62.650001525878906</v>
      </c>
      <c r="CD46" s="107"/>
      <c r="CE46" s="107"/>
      <c r="CF46" s="107"/>
      <c r="CG46" s="107"/>
      <c r="CH46" s="273"/>
      <c r="CI46" s="24" t="s">
        <v>1395</v>
      </c>
      <c r="CJ46" s="107"/>
      <c r="CK46" s="273"/>
      <c r="CL46" s="704" t="s">
        <v>1396</v>
      </c>
      <c r="CM46" s="107"/>
      <c r="CN46" s="273"/>
      <c r="CO46" s="24">
        <v>63.5</v>
      </c>
      <c r="CP46" s="107"/>
      <c r="CQ46" s="273"/>
      <c r="CR46" s="24"/>
      <c r="CS46" s="107"/>
      <c r="CT46" s="273"/>
      <c r="CU46" s="24"/>
      <c r="CV46" s="107"/>
      <c r="CW46" s="273"/>
      <c r="CX46" s="24"/>
      <c r="CY46" s="107"/>
      <c r="CZ46" s="273"/>
      <c r="DA46" s="24">
        <v>61.799999237060547</v>
      </c>
      <c r="DB46" s="107"/>
      <c r="DC46" s="273"/>
      <c r="DD46" s="24"/>
      <c r="DE46" s="107"/>
      <c r="DF46" s="273"/>
      <c r="DG46" s="218"/>
      <c r="DH46" s="217"/>
      <c r="DI46" s="217"/>
      <c r="DJ46" s="286">
        <f t="shared" si="133"/>
        <v>69.135000228881836</v>
      </c>
      <c r="DK46" s="219"/>
      <c r="DL46" s="220">
        <f t="shared" si="134"/>
        <v>3.4567500114440919</v>
      </c>
      <c r="DM46" s="650">
        <f t="shared" si="135"/>
        <v>4</v>
      </c>
      <c r="DN46" s="233">
        <f t="shared" si="136"/>
        <v>0</v>
      </c>
      <c r="DO46" s="234">
        <f t="shared" si="137"/>
        <v>0</v>
      </c>
      <c r="DP46" s="234">
        <f t="shared" si="138"/>
        <v>0</v>
      </c>
      <c r="DQ46" s="234">
        <f t="shared" si="139"/>
        <v>0</v>
      </c>
      <c r="DR46" s="234">
        <f t="shared" si="140"/>
        <v>0</v>
      </c>
      <c r="DS46" s="235">
        <f t="shared" si="141"/>
        <v>0</v>
      </c>
      <c r="DT46" s="236">
        <f t="shared" si="142"/>
        <v>0</v>
      </c>
      <c r="DU46" s="236">
        <f t="shared" si="143"/>
        <v>0</v>
      </c>
      <c r="DV46" s="236">
        <f t="shared" si="144"/>
        <v>0</v>
      </c>
      <c r="DW46" s="236">
        <f t="shared" si="145"/>
        <v>0</v>
      </c>
      <c r="DX46" s="236">
        <f t="shared" si="146"/>
        <v>0</v>
      </c>
      <c r="DY46" s="236">
        <f t="shared" si="147"/>
        <v>0</v>
      </c>
      <c r="DZ46" s="237">
        <f t="shared" si="148"/>
        <v>0</v>
      </c>
      <c r="EA46" s="238">
        <f t="shared" si="149"/>
        <v>0</v>
      </c>
      <c r="EB46" s="238">
        <f t="shared" si="150"/>
        <v>0</v>
      </c>
      <c r="EC46" s="238">
        <f t="shared" si="151"/>
        <v>0</v>
      </c>
      <c r="ED46" s="238">
        <f t="shared" si="152"/>
        <v>0</v>
      </c>
      <c r="EE46" s="238">
        <f t="shared" si="153"/>
        <v>0</v>
      </c>
      <c r="EF46" s="238">
        <f t="shared" si="154"/>
        <v>0</v>
      </c>
      <c r="EG46" s="238">
        <f t="shared" si="155"/>
        <v>6</v>
      </c>
      <c r="EH46" s="239">
        <f t="shared" si="156"/>
        <v>0</v>
      </c>
      <c r="EI46" s="240">
        <f t="shared" si="157"/>
        <v>0</v>
      </c>
      <c r="EJ46" s="240">
        <f t="shared" si="158"/>
        <v>0</v>
      </c>
      <c r="EK46" s="240">
        <f t="shared" si="159"/>
        <v>0</v>
      </c>
      <c r="EL46" s="240">
        <f t="shared" si="160"/>
        <v>0</v>
      </c>
      <c r="EM46" s="240">
        <f t="shared" si="161"/>
        <v>0</v>
      </c>
      <c r="EN46" s="240">
        <f t="shared" si="162"/>
        <v>0</v>
      </c>
      <c r="EO46" s="240">
        <f t="shared" si="163"/>
        <v>0</v>
      </c>
      <c r="EP46" s="240">
        <f t="shared" si="164"/>
        <v>0</v>
      </c>
      <c r="EQ46" s="240">
        <f t="shared" si="165"/>
        <v>0</v>
      </c>
      <c r="ER46" s="240">
        <f t="shared" si="166"/>
        <v>0</v>
      </c>
      <c r="ES46" s="240">
        <f t="shared" si="167"/>
        <v>0</v>
      </c>
      <c r="ET46" s="241">
        <f t="shared" si="168"/>
        <v>6</v>
      </c>
      <c r="EU46" s="242">
        <f t="shared" si="169"/>
        <v>0</v>
      </c>
      <c r="EV46" s="234">
        <f t="shared" si="170"/>
        <v>0</v>
      </c>
      <c r="EW46" s="234">
        <f t="shared" si="171"/>
        <v>0</v>
      </c>
      <c r="EX46" s="234">
        <f t="shared" si="172"/>
        <v>0</v>
      </c>
      <c r="EY46" s="234">
        <f t="shared" si="173"/>
        <v>0</v>
      </c>
      <c r="EZ46" s="235">
        <f t="shared" si="174"/>
        <v>0</v>
      </c>
      <c r="FA46" s="236">
        <f t="shared" si="175"/>
        <v>0</v>
      </c>
      <c r="FB46" s="236">
        <f t="shared" si="176"/>
        <v>0</v>
      </c>
      <c r="FC46" s="236">
        <f t="shared" si="177"/>
        <v>0</v>
      </c>
      <c r="FD46" s="236">
        <f t="shared" si="178"/>
        <v>0</v>
      </c>
      <c r="FE46" s="236">
        <f t="shared" si="179"/>
        <v>0</v>
      </c>
      <c r="FF46" s="236">
        <f t="shared" si="180"/>
        <v>0</v>
      </c>
      <c r="FG46" s="237">
        <f t="shared" si="181"/>
        <v>0</v>
      </c>
      <c r="FH46" s="238">
        <f t="shared" si="182"/>
        <v>0</v>
      </c>
      <c r="FI46" s="238">
        <f t="shared" si="183"/>
        <v>0</v>
      </c>
      <c r="FJ46" s="238">
        <f t="shared" si="184"/>
        <v>0</v>
      </c>
      <c r="FK46" s="238">
        <f t="shared" si="185"/>
        <v>0</v>
      </c>
      <c r="FL46" s="238">
        <f t="shared" si="186"/>
        <v>0</v>
      </c>
      <c r="FM46" s="238">
        <f t="shared" si="187"/>
        <v>0</v>
      </c>
      <c r="FN46" s="238">
        <f t="shared" si="188"/>
        <v>0</v>
      </c>
      <c r="FO46" s="239">
        <f t="shared" si="189"/>
        <v>0</v>
      </c>
      <c r="FP46" s="240">
        <f t="shared" si="190"/>
        <v>0</v>
      </c>
      <c r="FQ46" s="240">
        <f t="shared" si="191"/>
        <v>0</v>
      </c>
      <c r="FR46" s="240">
        <f t="shared" si="192"/>
        <v>0</v>
      </c>
      <c r="FS46" s="240">
        <f t="shared" si="193"/>
        <v>0</v>
      </c>
      <c r="FT46" s="240">
        <f t="shared" si="194"/>
        <v>0</v>
      </c>
      <c r="FU46" s="240">
        <f t="shared" si="195"/>
        <v>0</v>
      </c>
      <c r="FV46" s="240">
        <f t="shared" si="196"/>
        <v>0</v>
      </c>
      <c r="FW46" s="240">
        <f t="shared" si="197"/>
        <v>0</v>
      </c>
      <c r="FX46" s="240">
        <f t="shared" si="198"/>
        <v>0</v>
      </c>
      <c r="FY46" s="240">
        <f t="shared" si="199"/>
        <v>0</v>
      </c>
      <c r="FZ46" s="240">
        <f t="shared" si="200"/>
        <v>0</v>
      </c>
      <c r="GA46" s="241">
        <f t="shared" si="201"/>
        <v>0</v>
      </c>
      <c r="GB46" s="242">
        <f t="shared" si="202"/>
        <v>0</v>
      </c>
      <c r="GC46" s="234">
        <f t="shared" si="203"/>
        <v>0</v>
      </c>
      <c r="GD46" s="234">
        <f t="shared" si="204"/>
        <v>0</v>
      </c>
      <c r="GE46" s="234">
        <f t="shared" si="205"/>
        <v>0</v>
      </c>
      <c r="GF46" s="234">
        <f t="shared" si="206"/>
        <v>0</v>
      </c>
      <c r="GG46" s="235">
        <f t="shared" si="207"/>
        <v>0</v>
      </c>
      <c r="GH46" s="236">
        <f t="shared" si="208"/>
        <v>0</v>
      </c>
      <c r="GI46" s="236">
        <f t="shared" si="209"/>
        <v>0</v>
      </c>
      <c r="GJ46" s="236">
        <f t="shared" si="210"/>
        <v>0</v>
      </c>
      <c r="GK46" s="236">
        <f t="shared" si="211"/>
        <v>0</v>
      </c>
      <c r="GL46" s="236">
        <f t="shared" si="212"/>
        <v>0</v>
      </c>
      <c r="GM46" s="236">
        <f t="shared" si="213"/>
        <v>0</v>
      </c>
      <c r="GN46" s="237">
        <f t="shared" si="214"/>
        <v>0</v>
      </c>
      <c r="GO46" s="238">
        <f t="shared" si="215"/>
        <v>0</v>
      </c>
      <c r="GP46" s="238">
        <f t="shared" si="216"/>
        <v>0</v>
      </c>
      <c r="GQ46" s="238">
        <f t="shared" si="217"/>
        <v>0</v>
      </c>
      <c r="GR46" s="238">
        <f t="shared" si="218"/>
        <v>0</v>
      </c>
      <c r="GS46" s="238">
        <f t="shared" si="219"/>
        <v>0</v>
      </c>
      <c r="GT46" s="238">
        <f t="shared" si="220"/>
        <v>0</v>
      </c>
      <c r="GU46" s="238">
        <f t="shared" si="221"/>
        <v>0</v>
      </c>
      <c r="GV46" s="239">
        <f t="shared" si="222"/>
        <v>0</v>
      </c>
      <c r="GW46" s="240">
        <f t="shared" si="223"/>
        <v>0</v>
      </c>
      <c r="GX46" s="240">
        <f t="shared" si="224"/>
        <v>0</v>
      </c>
      <c r="GY46" s="240">
        <f t="shared" si="225"/>
        <v>0</v>
      </c>
      <c r="GZ46" s="240">
        <f t="shared" si="226"/>
        <v>0</v>
      </c>
      <c r="HA46" s="240">
        <f t="shared" si="227"/>
        <v>0</v>
      </c>
      <c r="HB46" s="240">
        <f t="shared" si="228"/>
        <v>0</v>
      </c>
      <c r="HC46" s="240">
        <f t="shared" si="229"/>
        <v>0</v>
      </c>
      <c r="HD46" s="240">
        <f t="shared" si="230"/>
        <v>0</v>
      </c>
      <c r="HE46" s="240">
        <f t="shared" si="231"/>
        <v>0</v>
      </c>
      <c r="HF46" s="240">
        <f t="shared" si="232"/>
        <v>0</v>
      </c>
      <c r="HG46" s="240">
        <f t="shared" si="233"/>
        <v>0</v>
      </c>
      <c r="HH46" s="241">
        <f t="shared" si="234"/>
        <v>0</v>
      </c>
      <c r="HI46" s="243"/>
      <c r="HJ46" s="242">
        <f t="shared" si="235"/>
        <v>3</v>
      </c>
      <c r="HK46" s="234">
        <f t="shared" si="236"/>
        <v>3</v>
      </c>
      <c r="HL46" s="234">
        <f t="shared" si="237"/>
        <v>3</v>
      </c>
      <c r="HM46" s="234">
        <f t="shared" si="238"/>
        <v>3</v>
      </c>
      <c r="HN46" s="234">
        <f t="shared" si="239"/>
        <v>0</v>
      </c>
      <c r="HO46" s="235">
        <f t="shared" si="240"/>
        <v>20</v>
      </c>
      <c r="HP46" s="236">
        <f t="shared" si="241"/>
        <v>20</v>
      </c>
      <c r="HQ46" s="236">
        <f t="shared" si="242"/>
        <v>20</v>
      </c>
      <c r="HR46" s="236">
        <f t="shared" si="243"/>
        <v>20</v>
      </c>
      <c r="HS46" s="236">
        <f t="shared" si="244"/>
        <v>10</v>
      </c>
      <c r="HT46" s="236">
        <f t="shared" si="245"/>
        <v>20</v>
      </c>
      <c r="HU46" s="236">
        <f t="shared" si="246"/>
        <v>10</v>
      </c>
      <c r="HV46" s="237">
        <f t="shared" si="247"/>
        <v>20</v>
      </c>
      <c r="HW46" s="238">
        <f t="shared" si="248"/>
        <v>20</v>
      </c>
      <c r="HX46" s="238">
        <f t="shared" si="249"/>
        <v>20</v>
      </c>
      <c r="HY46" s="238">
        <f t="shared" si="250"/>
        <v>20</v>
      </c>
      <c r="HZ46" s="238">
        <f t="shared" si="251"/>
        <v>10</v>
      </c>
      <c r="IA46" s="238">
        <f t="shared" si="252"/>
        <v>20</v>
      </c>
      <c r="IB46" s="238">
        <f t="shared" si="253"/>
        <v>10</v>
      </c>
      <c r="IC46" s="238">
        <f t="shared" si="254"/>
        <v>0</v>
      </c>
      <c r="ID46" s="239">
        <f t="shared" si="255"/>
        <v>0</v>
      </c>
      <c r="IE46" s="240">
        <f t="shared" si="256"/>
        <v>0</v>
      </c>
      <c r="IF46" s="240">
        <f t="shared" si="257"/>
        <v>10</v>
      </c>
      <c r="IG46" s="240">
        <f t="shared" si="258"/>
        <v>0</v>
      </c>
      <c r="IH46" s="240">
        <f t="shared" si="259"/>
        <v>0</v>
      </c>
      <c r="II46" s="240">
        <f t="shared" si="260"/>
        <v>0</v>
      </c>
      <c r="IJ46" s="240">
        <f t="shared" si="261"/>
        <v>20</v>
      </c>
      <c r="IK46" s="240">
        <f t="shared" si="262"/>
        <v>0</v>
      </c>
      <c r="IL46" s="240">
        <f t="shared" si="263"/>
        <v>0</v>
      </c>
      <c r="IM46" s="240">
        <f t="shared" si="264"/>
        <v>0</v>
      </c>
      <c r="IN46" s="240">
        <f t="shared" si="265"/>
        <v>20</v>
      </c>
      <c r="IO46" s="240">
        <f t="shared" si="266"/>
        <v>0</v>
      </c>
      <c r="IP46" s="416">
        <f t="shared" si="267"/>
        <v>290</v>
      </c>
      <c r="IQ46" s="416">
        <f t="shared" si="268"/>
        <v>12</v>
      </c>
    </row>
    <row r="47" spans="1:251" ht="15" customHeight="1" x14ac:dyDescent="0.25">
      <c r="A47" s="14" t="s">
        <v>1800</v>
      </c>
      <c r="B47" s="392">
        <v>8</v>
      </c>
      <c r="C47" s="13" t="s">
        <v>1438</v>
      </c>
      <c r="D47" s="423">
        <v>44287</v>
      </c>
      <c r="E47" s="20">
        <v>7</v>
      </c>
      <c r="F47" s="6">
        <v>11606846</v>
      </c>
      <c r="G47" s="20" t="s">
        <v>1439</v>
      </c>
      <c r="H47" s="20" t="s">
        <v>1440</v>
      </c>
      <c r="I47" s="23" t="s">
        <v>1441</v>
      </c>
      <c r="J47" s="6" t="s">
        <v>18</v>
      </c>
      <c r="K47" s="6" t="s">
        <v>18</v>
      </c>
      <c r="L47" s="424"/>
      <c r="M47" s="651" t="s">
        <v>1442</v>
      </c>
      <c r="N47" s="24">
        <v>79.099998474121094</v>
      </c>
      <c r="O47" s="107"/>
      <c r="P47" s="105"/>
      <c r="Q47" s="106"/>
      <c r="R47" s="24">
        <v>68.5</v>
      </c>
      <c r="S47" s="107"/>
      <c r="T47" s="105"/>
      <c r="U47" s="106"/>
      <c r="V47" s="24">
        <v>79.550003051757813</v>
      </c>
      <c r="W47" s="107"/>
      <c r="X47" s="105"/>
      <c r="Y47" s="106"/>
      <c r="Z47" s="694">
        <v>72.150001525878906</v>
      </c>
      <c r="AA47" s="273"/>
      <c r="AB47" s="704" t="s">
        <v>1396</v>
      </c>
      <c r="AC47" s="273"/>
      <c r="AD47" s="272">
        <v>100</v>
      </c>
      <c r="AE47" s="108"/>
      <c r="AF47" s="444"/>
      <c r="AG47" s="272">
        <v>100</v>
      </c>
      <c r="AH47" s="108"/>
      <c r="AI47" s="444"/>
      <c r="AJ47" s="272">
        <v>100</v>
      </c>
      <c r="AK47" s="108"/>
      <c r="AL47" s="444"/>
      <c r="AM47" s="272">
        <v>100</v>
      </c>
      <c r="AN47" s="108"/>
      <c r="AO47" s="444"/>
      <c r="AP47" s="272">
        <v>100</v>
      </c>
      <c r="AQ47" s="108"/>
      <c r="AR47" s="444"/>
      <c r="AS47" s="272">
        <v>100</v>
      </c>
      <c r="AT47" s="108"/>
      <c r="AU47" s="444"/>
      <c r="AV47" s="272">
        <v>100</v>
      </c>
      <c r="AW47" s="108"/>
      <c r="AX47" s="444"/>
      <c r="AY47" s="24">
        <v>81.5</v>
      </c>
      <c r="AZ47" s="107"/>
      <c r="BA47" s="273"/>
      <c r="BB47" s="694">
        <v>77.25</v>
      </c>
      <c r="BC47" s="107"/>
      <c r="BD47" s="273"/>
      <c r="BE47" s="694">
        <v>91.25</v>
      </c>
      <c r="BF47" s="107"/>
      <c r="BG47" s="273"/>
      <c r="BH47" s="694">
        <v>67</v>
      </c>
      <c r="BI47" s="107"/>
      <c r="BJ47" s="273"/>
      <c r="BK47" s="24">
        <v>74.400001525878906</v>
      </c>
      <c r="BL47" s="107"/>
      <c r="BM47" s="273"/>
      <c r="BN47" s="24">
        <v>76.699996948242188</v>
      </c>
      <c r="BO47" s="107"/>
      <c r="BP47" s="273"/>
      <c r="BQ47" s="24">
        <v>73</v>
      </c>
      <c r="BR47" s="107"/>
      <c r="BS47" s="273"/>
      <c r="BT47" s="715" t="s">
        <v>1584</v>
      </c>
      <c r="BU47" s="291"/>
      <c r="BV47" s="273"/>
      <c r="BW47" s="704" t="s">
        <v>1396</v>
      </c>
      <c r="BX47" s="107"/>
      <c r="BY47" s="273"/>
      <c r="BZ47" s="704" t="s">
        <v>1396</v>
      </c>
      <c r="CA47" s="107"/>
      <c r="CB47" s="273"/>
      <c r="CC47" s="24">
        <v>66.099998474121094</v>
      </c>
      <c r="CD47" s="107"/>
      <c r="CE47" s="107"/>
      <c r="CF47" s="107"/>
      <c r="CG47" s="107"/>
      <c r="CH47" s="273"/>
      <c r="CI47" s="24" t="s">
        <v>1395</v>
      </c>
      <c r="CJ47" s="107"/>
      <c r="CK47" s="273"/>
      <c r="CL47" s="704" t="s">
        <v>1396</v>
      </c>
      <c r="CM47" s="107"/>
      <c r="CN47" s="273"/>
      <c r="CO47" s="24">
        <v>60</v>
      </c>
      <c r="CP47" s="107"/>
      <c r="CQ47" s="273"/>
      <c r="CR47" s="24"/>
      <c r="CS47" s="107"/>
      <c r="CT47" s="273"/>
      <c r="CU47" s="24"/>
      <c r="CV47" s="107"/>
      <c r="CW47" s="273"/>
      <c r="CX47" s="24"/>
      <c r="CY47" s="107"/>
      <c r="CZ47" s="273"/>
      <c r="DA47" s="24">
        <v>58.700000762939453</v>
      </c>
      <c r="DB47" s="107"/>
      <c r="DC47" s="273"/>
      <c r="DD47" s="24"/>
      <c r="DE47" s="107"/>
      <c r="DF47" s="273"/>
      <c r="DG47" s="218"/>
      <c r="DH47" s="217"/>
      <c r="DI47" s="217"/>
      <c r="DJ47" s="286">
        <f t="shared" si="133"/>
        <v>72.589999771118158</v>
      </c>
      <c r="DK47" s="219"/>
      <c r="DL47" s="220">
        <f t="shared" si="134"/>
        <v>3.6294999885559078</v>
      </c>
      <c r="DM47" s="650">
        <f t="shared" si="135"/>
        <v>4</v>
      </c>
      <c r="DN47" s="233">
        <f t="shared" si="136"/>
        <v>0</v>
      </c>
      <c r="DO47" s="234">
        <f t="shared" si="137"/>
        <v>0</v>
      </c>
      <c r="DP47" s="234">
        <f t="shared" si="138"/>
        <v>0</v>
      </c>
      <c r="DQ47" s="234">
        <f t="shared" si="139"/>
        <v>0</v>
      </c>
      <c r="DR47" s="234">
        <f t="shared" si="140"/>
        <v>0</v>
      </c>
      <c r="DS47" s="235">
        <f t="shared" si="141"/>
        <v>0</v>
      </c>
      <c r="DT47" s="236">
        <f t="shared" si="142"/>
        <v>0</v>
      </c>
      <c r="DU47" s="236">
        <f t="shared" si="143"/>
        <v>0</v>
      </c>
      <c r="DV47" s="236">
        <f t="shared" si="144"/>
        <v>0</v>
      </c>
      <c r="DW47" s="236">
        <f t="shared" si="145"/>
        <v>0</v>
      </c>
      <c r="DX47" s="236">
        <f t="shared" si="146"/>
        <v>0</v>
      </c>
      <c r="DY47" s="236">
        <f t="shared" si="147"/>
        <v>0</v>
      </c>
      <c r="DZ47" s="237">
        <f t="shared" si="148"/>
        <v>0</v>
      </c>
      <c r="EA47" s="238">
        <f t="shared" si="149"/>
        <v>0</v>
      </c>
      <c r="EB47" s="238">
        <f t="shared" si="150"/>
        <v>0</v>
      </c>
      <c r="EC47" s="238">
        <f t="shared" si="151"/>
        <v>0</v>
      </c>
      <c r="ED47" s="238">
        <f t="shared" si="152"/>
        <v>0</v>
      </c>
      <c r="EE47" s="238">
        <f t="shared" si="153"/>
        <v>0</v>
      </c>
      <c r="EF47" s="238">
        <f t="shared" si="154"/>
        <v>0</v>
      </c>
      <c r="EG47" s="238">
        <f t="shared" si="155"/>
        <v>6</v>
      </c>
      <c r="EH47" s="239">
        <f t="shared" si="156"/>
        <v>0</v>
      </c>
      <c r="EI47" s="240">
        <f t="shared" si="157"/>
        <v>0</v>
      </c>
      <c r="EJ47" s="240">
        <f t="shared" si="158"/>
        <v>0</v>
      </c>
      <c r="EK47" s="240">
        <f t="shared" si="159"/>
        <v>0</v>
      </c>
      <c r="EL47" s="240">
        <f t="shared" si="160"/>
        <v>0</v>
      </c>
      <c r="EM47" s="240">
        <f t="shared" si="161"/>
        <v>0</v>
      </c>
      <c r="EN47" s="240">
        <f t="shared" si="162"/>
        <v>0</v>
      </c>
      <c r="EO47" s="240">
        <f t="shared" si="163"/>
        <v>0</v>
      </c>
      <c r="EP47" s="240">
        <f t="shared" si="164"/>
        <v>0</v>
      </c>
      <c r="EQ47" s="240">
        <f t="shared" si="165"/>
        <v>0</v>
      </c>
      <c r="ER47" s="240">
        <f t="shared" si="166"/>
        <v>0</v>
      </c>
      <c r="ES47" s="240">
        <f t="shared" si="167"/>
        <v>0</v>
      </c>
      <c r="ET47" s="241">
        <f t="shared" si="168"/>
        <v>6</v>
      </c>
      <c r="EU47" s="242">
        <f t="shared" si="169"/>
        <v>0</v>
      </c>
      <c r="EV47" s="234">
        <f t="shared" si="170"/>
        <v>0</v>
      </c>
      <c r="EW47" s="234">
        <f t="shared" si="171"/>
        <v>0</v>
      </c>
      <c r="EX47" s="234">
        <f t="shared" si="172"/>
        <v>0</v>
      </c>
      <c r="EY47" s="234">
        <f t="shared" si="173"/>
        <v>0</v>
      </c>
      <c r="EZ47" s="235">
        <f t="shared" si="174"/>
        <v>0</v>
      </c>
      <c r="FA47" s="236">
        <f t="shared" si="175"/>
        <v>0</v>
      </c>
      <c r="FB47" s="236">
        <f t="shared" si="176"/>
        <v>0</v>
      </c>
      <c r="FC47" s="236">
        <f t="shared" si="177"/>
        <v>0</v>
      </c>
      <c r="FD47" s="236">
        <f t="shared" si="178"/>
        <v>0</v>
      </c>
      <c r="FE47" s="236">
        <f t="shared" si="179"/>
        <v>0</v>
      </c>
      <c r="FF47" s="236">
        <f t="shared" si="180"/>
        <v>0</v>
      </c>
      <c r="FG47" s="237">
        <f t="shared" si="181"/>
        <v>0</v>
      </c>
      <c r="FH47" s="238">
        <f t="shared" si="182"/>
        <v>0</v>
      </c>
      <c r="FI47" s="238">
        <f t="shared" si="183"/>
        <v>0</v>
      </c>
      <c r="FJ47" s="238">
        <f t="shared" si="184"/>
        <v>0</v>
      </c>
      <c r="FK47" s="238">
        <f t="shared" si="185"/>
        <v>0</v>
      </c>
      <c r="FL47" s="238">
        <f t="shared" si="186"/>
        <v>0</v>
      </c>
      <c r="FM47" s="238">
        <f t="shared" si="187"/>
        <v>0</v>
      </c>
      <c r="FN47" s="238">
        <f t="shared" si="188"/>
        <v>0</v>
      </c>
      <c r="FO47" s="239">
        <f t="shared" si="189"/>
        <v>0</v>
      </c>
      <c r="FP47" s="240">
        <f t="shared" si="190"/>
        <v>0</v>
      </c>
      <c r="FQ47" s="240">
        <f t="shared" si="191"/>
        <v>0</v>
      </c>
      <c r="FR47" s="240">
        <f t="shared" si="192"/>
        <v>0</v>
      </c>
      <c r="FS47" s="240">
        <f t="shared" si="193"/>
        <v>0</v>
      </c>
      <c r="FT47" s="240">
        <f t="shared" si="194"/>
        <v>0</v>
      </c>
      <c r="FU47" s="240">
        <f t="shared" si="195"/>
        <v>0</v>
      </c>
      <c r="FV47" s="240">
        <f t="shared" si="196"/>
        <v>0</v>
      </c>
      <c r="FW47" s="240">
        <f t="shared" si="197"/>
        <v>0</v>
      </c>
      <c r="FX47" s="240">
        <f t="shared" si="198"/>
        <v>0</v>
      </c>
      <c r="FY47" s="240">
        <f t="shared" si="199"/>
        <v>0</v>
      </c>
      <c r="FZ47" s="240">
        <f t="shared" si="200"/>
        <v>0</v>
      </c>
      <c r="GA47" s="241">
        <f t="shared" si="201"/>
        <v>0</v>
      </c>
      <c r="GB47" s="242">
        <f t="shared" si="202"/>
        <v>0</v>
      </c>
      <c r="GC47" s="234">
        <f t="shared" si="203"/>
        <v>0</v>
      </c>
      <c r="GD47" s="234">
        <f t="shared" si="204"/>
        <v>0</v>
      </c>
      <c r="GE47" s="234">
        <f t="shared" si="205"/>
        <v>0</v>
      </c>
      <c r="GF47" s="234">
        <f t="shared" si="206"/>
        <v>0</v>
      </c>
      <c r="GG47" s="235">
        <f t="shared" si="207"/>
        <v>0</v>
      </c>
      <c r="GH47" s="236">
        <f t="shared" si="208"/>
        <v>0</v>
      </c>
      <c r="GI47" s="236">
        <f t="shared" si="209"/>
        <v>0</v>
      </c>
      <c r="GJ47" s="236">
        <f t="shared" si="210"/>
        <v>0</v>
      </c>
      <c r="GK47" s="236">
        <f t="shared" si="211"/>
        <v>0</v>
      </c>
      <c r="GL47" s="236">
        <f t="shared" si="212"/>
        <v>0</v>
      </c>
      <c r="GM47" s="236">
        <f t="shared" si="213"/>
        <v>0</v>
      </c>
      <c r="GN47" s="237">
        <f t="shared" si="214"/>
        <v>0</v>
      </c>
      <c r="GO47" s="238">
        <f t="shared" si="215"/>
        <v>0</v>
      </c>
      <c r="GP47" s="238">
        <f t="shared" si="216"/>
        <v>0</v>
      </c>
      <c r="GQ47" s="238">
        <f t="shared" si="217"/>
        <v>0</v>
      </c>
      <c r="GR47" s="238">
        <f t="shared" si="218"/>
        <v>0</v>
      </c>
      <c r="GS47" s="238">
        <f t="shared" si="219"/>
        <v>0</v>
      </c>
      <c r="GT47" s="238">
        <f t="shared" si="220"/>
        <v>0</v>
      </c>
      <c r="GU47" s="238">
        <f t="shared" si="221"/>
        <v>0</v>
      </c>
      <c r="GV47" s="239">
        <f t="shared" si="222"/>
        <v>0</v>
      </c>
      <c r="GW47" s="240">
        <f t="shared" si="223"/>
        <v>0</v>
      </c>
      <c r="GX47" s="240">
        <f t="shared" si="224"/>
        <v>0</v>
      </c>
      <c r="GY47" s="240">
        <f t="shared" si="225"/>
        <v>0</v>
      </c>
      <c r="GZ47" s="240">
        <f t="shared" si="226"/>
        <v>0</v>
      </c>
      <c r="HA47" s="240">
        <f t="shared" si="227"/>
        <v>0</v>
      </c>
      <c r="HB47" s="240">
        <f t="shared" si="228"/>
        <v>0</v>
      </c>
      <c r="HC47" s="240">
        <f t="shared" si="229"/>
        <v>0</v>
      </c>
      <c r="HD47" s="240">
        <f t="shared" si="230"/>
        <v>0</v>
      </c>
      <c r="HE47" s="240">
        <f t="shared" si="231"/>
        <v>0</v>
      </c>
      <c r="HF47" s="240">
        <f t="shared" si="232"/>
        <v>0</v>
      </c>
      <c r="HG47" s="240">
        <f t="shared" si="233"/>
        <v>0</v>
      </c>
      <c r="HH47" s="241">
        <f t="shared" si="234"/>
        <v>0</v>
      </c>
      <c r="HI47" s="243"/>
      <c r="HJ47" s="242">
        <f t="shared" si="235"/>
        <v>3</v>
      </c>
      <c r="HK47" s="234">
        <f t="shared" si="236"/>
        <v>3</v>
      </c>
      <c r="HL47" s="234">
        <f t="shared" si="237"/>
        <v>3</v>
      </c>
      <c r="HM47" s="234">
        <f t="shared" si="238"/>
        <v>3</v>
      </c>
      <c r="HN47" s="234">
        <f t="shared" si="239"/>
        <v>0</v>
      </c>
      <c r="HO47" s="235">
        <f t="shared" si="240"/>
        <v>20</v>
      </c>
      <c r="HP47" s="236">
        <f t="shared" si="241"/>
        <v>20</v>
      </c>
      <c r="HQ47" s="236">
        <f t="shared" si="242"/>
        <v>20</v>
      </c>
      <c r="HR47" s="236">
        <f t="shared" si="243"/>
        <v>20</v>
      </c>
      <c r="HS47" s="236">
        <f t="shared" si="244"/>
        <v>10</v>
      </c>
      <c r="HT47" s="236">
        <f t="shared" si="245"/>
        <v>20</v>
      </c>
      <c r="HU47" s="236">
        <f t="shared" si="246"/>
        <v>10</v>
      </c>
      <c r="HV47" s="237">
        <f t="shared" si="247"/>
        <v>20</v>
      </c>
      <c r="HW47" s="238">
        <f t="shared" si="248"/>
        <v>20</v>
      </c>
      <c r="HX47" s="238">
        <f t="shared" si="249"/>
        <v>20</v>
      </c>
      <c r="HY47" s="238">
        <f t="shared" si="250"/>
        <v>20</v>
      </c>
      <c r="HZ47" s="238">
        <f t="shared" si="251"/>
        <v>10</v>
      </c>
      <c r="IA47" s="238">
        <f t="shared" si="252"/>
        <v>20</v>
      </c>
      <c r="IB47" s="238">
        <f t="shared" si="253"/>
        <v>10</v>
      </c>
      <c r="IC47" s="238">
        <f t="shared" si="254"/>
        <v>0</v>
      </c>
      <c r="ID47" s="239">
        <f t="shared" si="255"/>
        <v>0</v>
      </c>
      <c r="IE47" s="240">
        <f t="shared" si="256"/>
        <v>0</v>
      </c>
      <c r="IF47" s="240">
        <f t="shared" si="257"/>
        <v>10</v>
      </c>
      <c r="IG47" s="240">
        <f t="shared" si="258"/>
        <v>0</v>
      </c>
      <c r="IH47" s="240">
        <f t="shared" si="259"/>
        <v>0</v>
      </c>
      <c r="II47" s="240">
        <f t="shared" si="260"/>
        <v>0</v>
      </c>
      <c r="IJ47" s="240">
        <f t="shared" si="261"/>
        <v>20</v>
      </c>
      <c r="IK47" s="240">
        <f t="shared" si="262"/>
        <v>0</v>
      </c>
      <c r="IL47" s="240">
        <f t="shared" si="263"/>
        <v>0</v>
      </c>
      <c r="IM47" s="240">
        <f t="shared" si="264"/>
        <v>0</v>
      </c>
      <c r="IN47" s="240">
        <f t="shared" si="265"/>
        <v>20</v>
      </c>
      <c r="IO47" s="240">
        <f t="shared" si="266"/>
        <v>0</v>
      </c>
      <c r="IP47" s="416">
        <f t="shared" si="267"/>
        <v>290</v>
      </c>
      <c r="IQ47" s="416">
        <f t="shared" si="268"/>
        <v>12</v>
      </c>
    </row>
    <row r="48" spans="1:251" ht="15" customHeight="1" x14ac:dyDescent="0.25">
      <c r="A48" s="14" t="s">
        <v>1800</v>
      </c>
      <c r="B48" s="392">
        <v>9</v>
      </c>
      <c r="C48" s="13" t="s">
        <v>1443</v>
      </c>
      <c r="D48" s="423">
        <v>44287</v>
      </c>
      <c r="E48" s="20">
        <v>7</v>
      </c>
      <c r="F48" s="6">
        <v>11606857</v>
      </c>
      <c r="G48" s="20" t="s">
        <v>1444</v>
      </c>
      <c r="H48" s="20" t="s">
        <v>1445</v>
      </c>
      <c r="I48" s="23" t="s">
        <v>1446</v>
      </c>
      <c r="J48" s="6" t="s">
        <v>18</v>
      </c>
      <c r="K48" s="6" t="s">
        <v>18</v>
      </c>
      <c r="L48" s="424"/>
      <c r="M48" s="651" t="s">
        <v>1447</v>
      </c>
      <c r="N48" s="24">
        <v>71.400001525878906</v>
      </c>
      <c r="O48" s="107"/>
      <c r="P48" s="105"/>
      <c r="Q48" s="106"/>
      <c r="R48" s="24">
        <v>70</v>
      </c>
      <c r="S48" s="107"/>
      <c r="T48" s="105"/>
      <c r="U48" s="106"/>
      <c r="V48" s="24">
        <v>81.889999389648438</v>
      </c>
      <c r="W48" s="107"/>
      <c r="X48" s="105"/>
      <c r="Y48" s="106"/>
      <c r="Z48" s="694">
        <v>67.050003051757813</v>
      </c>
      <c r="AA48" s="273"/>
      <c r="AB48" s="704" t="s">
        <v>1396</v>
      </c>
      <c r="AC48" s="273"/>
      <c r="AD48" s="272">
        <v>100</v>
      </c>
      <c r="AE48" s="108"/>
      <c r="AF48" s="444"/>
      <c r="AG48" s="272">
        <v>100</v>
      </c>
      <c r="AH48" s="108"/>
      <c r="AI48" s="444"/>
      <c r="AJ48" s="272">
        <v>100</v>
      </c>
      <c r="AK48" s="108"/>
      <c r="AL48" s="444"/>
      <c r="AM48" s="272">
        <v>100</v>
      </c>
      <c r="AN48" s="108"/>
      <c r="AO48" s="444"/>
      <c r="AP48" s="272">
        <v>100</v>
      </c>
      <c r="AQ48" s="108"/>
      <c r="AR48" s="444"/>
      <c r="AS48" s="272">
        <v>100</v>
      </c>
      <c r="AT48" s="108"/>
      <c r="AU48" s="444"/>
      <c r="AV48" s="272">
        <v>100</v>
      </c>
      <c r="AW48" s="108"/>
      <c r="AX48" s="444"/>
      <c r="AY48" s="24">
        <v>82.75</v>
      </c>
      <c r="AZ48" s="107"/>
      <c r="BA48" s="273"/>
      <c r="BB48" s="694">
        <v>64.25</v>
      </c>
      <c r="BC48" s="107"/>
      <c r="BD48" s="273"/>
      <c r="BE48" s="694">
        <v>89.699996948242188</v>
      </c>
      <c r="BF48" s="107"/>
      <c r="BG48" s="273"/>
      <c r="BH48" s="694">
        <v>68.25</v>
      </c>
      <c r="BI48" s="107"/>
      <c r="BJ48" s="273"/>
      <c r="BK48" s="24">
        <v>72.199996948242188</v>
      </c>
      <c r="BL48" s="107"/>
      <c r="BM48" s="273"/>
      <c r="BN48" s="24">
        <v>81.199996948242188</v>
      </c>
      <c r="BO48" s="107"/>
      <c r="BP48" s="273"/>
      <c r="BQ48" s="24">
        <v>70</v>
      </c>
      <c r="BR48" s="107"/>
      <c r="BS48" s="273"/>
      <c r="BT48" s="715" t="s">
        <v>1584</v>
      </c>
      <c r="BU48" s="291"/>
      <c r="BV48" s="273"/>
      <c r="BW48" s="704" t="s">
        <v>1396</v>
      </c>
      <c r="BX48" s="107"/>
      <c r="BY48" s="273"/>
      <c r="BZ48" s="704" t="s">
        <v>1396</v>
      </c>
      <c r="CA48" s="107"/>
      <c r="CB48" s="273"/>
      <c r="CC48" s="24">
        <v>55.200000762939453</v>
      </c>
      <c r="CD48" s="107"/>
      <c r="CE48" s="107"/>
      <c r="CF48" s="107"/>
      <c r="CG48" s="107"/>
      <c r="CH48" s="273"/>
      <c r="CI48" s="24" t="s">
        <v>1395</v>
      </c>
      <c r="CJ48" s="107"/>
      <c r="CK48" s="273"/>
      <c r="CL48" s="704" t="s">
        <v>1396</v>
      </c>
      <c r="CM48" s="107"/>
      <c r="CN48" s="273"/>
      <c r="CO48" s="24">
        <v>67.5</v>
      </c>
      <c r="CP48" s="107"/>
      <c r="CQ48" s="273"/>
      <c r="CR48" s="24"/>
      <c r="CS48" s="107"/>
      <c r="CT48" s="273"/>
      <c r="CU48" s="24"/>
      <c r="CV48" s="107"/>
      <c r="CW48" s="273"/>
      <c r="CX48" s="24"/>
      <c r="CY48" s="107"/>
      <c r="CZ48" s="273"/>
      <c r="DA48" s="24">
        <v>59.299999237060547</v>
      </c>
      <c r="DB48" s="107"/>
      <c r="DC48" s="273"/>
      <c r="DD48" s="24"/>
      <c r="DE48" s="107"/>
      <c r="DF48" s="273"/>
      <c r="DG48" s="218"/>
      <c r="DH48" s="217"/>
      <c r="DI48" s="217"/>
      <c r="DJ48" s="286">
        <f t="shared" si="133"/>
        <v>71.034999084472659</v>
      </c>
      <c r="DK48" s="219"/>
      <c r="DL48" s="220">
        <f t="shared" si="134"/>
        <v>3.551749954223633</v>
      </c>
      <c r="DM48" s="650">
        <f t="shared" si="135"/>
        <v>4</v>
      </c>
      <c r="DN48" s="233">
        <f t="shared" si="136"/>
        <v>0</v>
      </c>
      <c r="DO48" s="234">
        <f t="shared" si="137"/>
        <v>0</v>
      </c>
      <c r="DP48" s="234">
        <f t="shared" si="138"/>
        <v>0</v>
      </c>
      <c r="DQ48" s="234">
        <f t="shared" si="139"/>
        <v>0</v>
      </c>
      <c r="DR48" s="234">
        <f t="shared" si="140"/>
        <v>0</v>
      </c>
      <c r="DS48" s="235">
        <f t="shared" si="141"/>
        <v>0</v>
      </c>
      <c r="DT48" s="236">
        <f t="shared" si="142"/>
        <v>0</v>
      </c>
      <c r="DU48" s="236">
        <f t="shared" si="143"/>
        <v>0</v>
      </c>
      <c r="DV48" s="236">
        <f t="shared" si="144"/>
        <v>0</v>
      </c>
      <c r="DW48" s="236">
        <f t="shared" si="145"/>
        <v>0</v>
      </c>
      <c r="DX48" s="236">
        <f t="shared" si="146"/>
        <v>0</v>
      </c>
      <c r="DY48" s="236">
        <f t="shared" si="147"/>
        <v>0</v>
      </c>
      <c r="DZ48" s="237">
        <f t="shared" si="148"/>
        <v>0</v>
      </c>
      <c r="EA48" s="238">
        <f t="shared" si="149"/>
        <v>0</v>
      </c>
      <c r="EB48" s="238">
        <f t="shared" si="150"/>
        <v>0</v>
      </c>
      <c r="EC48" s="238">
        <f t="shared" si="151"/>
        <v>0</v>
      </c>
      <c r="ED48" s="238">
        <f t="shared" si="152"/>
        <v>0</v>
      </c>
      <c r="EE48" s="238">
        <f t="shared" si="153"/>
        <v>0</v>
      </c>
      <c r="EF48" s="238">
        <f t="shared" si="154"/>
        <v>0</v>
      </c>
      <c r="EG48" s="238">
        <f t="shared" si="155"/>
        <v>6</v>
      </c>
      <c r="EH48" s="239">
        <f t="shared" si="156"/>
        <v>0</v>
      </c>
      <c r="EI48" s="240">
        <f t="shared" si="157"/>
        <v>0</v>
      </c>
      <c r="EJ48" s="240">
        <f t="shared" si="158"/>
        <v>0</v>
      </c>
      <c r="EK48" s="240">
        <f t="shared" si="159"/>
        <v>0</v>
      </c>
      <c r="EL48" s="240">
        <f t="shared" si="160"/>
        <v>0</v>
      </c>
      <c r="EM48" s="240">
        <f t="shared" si="161"/>
        <v>0</v>
      </c>
      <c r="EN48" s="240">
        <f t="shared" si="162"/>
        <v>0</v>
      </c>
      <c r="EO48" s="240">
        <f t="shared" si="163"/>
        <v>0</v>
      </c>
      <c r="EP48" s="240">
        <f t="shared" si="164"/>
        <v>0</v>
      </c>
      <c r="EQ48" s="240">
        <f t="shared" si="165"/>
        <v>0</v>
      </c>
      <c r="ER48" s="240">
        <f t="shared" si="166"/>
        <v>0</v>
      </c>
      <c r="ES48" s="240">
        <f t="shared" si="167"/>
        <v>0</v>
      </c>
      <c r="ET48" s="241">
        <f t="shared" si="168"/>
        <v>6</v>
      </c>
      <c r="EU48" s="242">
        <f t="shared" si="169"/>
        <v>0</v>
      </c>
      <c r="EV48" s="234">
        <f t="shared" si="170"/>
        <v>0</v>
      </c>
      <c r="EW48" s="234">
        <f t="shared" si="171"/>
        <v>0</v>
      </c>
      <c r="EX48" s="234">
        <f t="shared" si="172"/>
        <v>0</v>
      </c>
      <c r="EY48" s="234">
        <f t="shared" si="173"/>
        <v>0</v>
      </c>
      <c r="EZ48" s="235">
        <f t="shared" si="174"/>
        <v>0</v>
      </c>
      <c r="FA48" s="236">
        <f t="shared" si="175"/>
        <v>0</v>
      </c>
      <c r="FB48" s="236">
        <f t="shared" si="176"/>
        <v>0</v>
      </c>
      <c r="FC48" s="236">
        <f t="shared" si="177"/>
        <v>0</v>
      </c>
      <c r="FD48" s="236">
        <f t="shared" si="178"/>
        <v>0</v>
      </c>
      <c r="FE48" s="236">
        <f t="shared" si="179"/>
        <v>0</v>
      </c>
      <c r="FF48" s="236">
        <f t="shared" si="180"/>
        <v>0</v>
      </c>
      <c r="FG48" s="237">
        <f t="shared" si="181"/>
        <v>0</v>
      </c>
      <c r="FH48" s="238">
        <f t="shared" si="182"/>
        <v>0</v>
      </c>
      <c r="FI48" s="238">
        <f t="shared" si="183"/>
        <v>0</v>
      </c>
      <c r="FJ48" s="238">
        <f t="shared" si="184"/>
        <v>0</v>
      </c>
      <c r="FK48" s="238">
        <f t="shared" si="185"/>
        <v>0</v>
      </c>
      <c r="FL48" s="238">
        <f t="shared" si="186"/>
        <v>0</v>
      </c>
      <c r="FM48" s="238">
        <f t="shared" si="187"/>
        <v>0</v>
      </c>
      <c r="FN48" s="238">
        <f t="shared" si="188"/>
        <v>0</v>
      </c>
      <c r="FO48" s="239">
        <f t="shared" si="189"/>
        <v>0</v>
      </c>
      <c r="FP48" s="240">
        <f t="shared" si="190"/>
        <v>0</v>
      </c>
      <c r="FQ48" s="240">
        <f t="shared" si="191"/>
        <v>0</v>
      </c>
      <c r="FR48" s="240">
        <f t="shared" si="192"/>
        <v>0</v>
      </c>
      <c r="FS48" s="240">
        <f t="shared" si="193"/>
        <v>0</v>
      </c>
      <c r="FT48" s="240">
        <f t="shared" si="194"/>
        <v>0</v>
      </c>
      <c r="FU48" s="240">
        <f t="shared" si="195"/>
        <v>0</v>
      </c>
      <c r="FV48" s="240">
        <f t="shared" si="196"/>
        <v>0</v>
      </c>
      <c r="FW48" s="240">
        <f t="shared" si="197"/>
        <v>0</v>
      </c>
      <c r="FX48" s="240">
        <f t="shared" si="198"/>
        <v>0</v>
      </c>
      <c r="FY48" s="240">
        <f t="shared" si="199"/>
        <v>0</v>
      </c>
      <c r="FZ48" s="240">
        <f t="shared" si="200"/>
        <v>0</v>
      </c>
      <c r="GA48" s="241">
        <f t="shared" si="201"/>
        <v>0</v>
      </c>
      <c r="GB48" s="242">
        <f t="shared" si="202"/>
        <v>0</v>
      </c>
      <c r="GC48" s="234">
        <f t="shared" si="203"/>
        <v>0</v>
      </c>
      <c r="GD48" s="234">
        <f t="shared" si="204"/>
        <v>0</v>
      </c>
      <c r="GE48" s="234">
        <f t="shared" si="205"/>
        <v>0</v>
      </c>
      <c r="GF48" s="234">
        <f t="shared" si="206"/>
        <v>0</v>
      </c>
      <c r="GG48" s="235">
        <f t="shared" si="207"/>
        <v>0</v>
      </c>
      <c r="GH48" s="236">
        <f t="shared" si="208"/>
        <v>0</v>
      </c>
      <c r="GI48" s="236">
        <f t="shared" si="209"/>
        <v>0</v>
      </c>
      <c r="GJ48" s="236">
        <f t="shared" si="210"/>
        <v>0</v>
      </c>
      <c r="GK48" s="236">
        <f t="shared" si="211"/>
        <v>0</v>
      </c>
      <c r="GL48" s="236">
        <f t="shared" si="212"/>
        <v>0</v>
      </c>
      <c r="GM48" s="236">
        <f t="shared" si="213"/>
        <v>0</v>
      </c>
      <c r="GN48" s="237">
        <f t="shared" si="214"/>
        <v>0</v>
      </c>
      <c r="GO48" s="238">
        <f t="shared" si="215"/>
        <v>0</v>
      </c>
      <c r="GP48" s="238">
        <f t="shared" si="216"/>
        <v>0</v>
      </c>
      <c r="GQ48" s="238">
        <f t="shared" si="217"/>
        <v>0</v>
      </c>
      <c r="GR48" s="238">
        <f t="shared" si="218"/>
        <v>0</v>
      </c>
      <c r="GS48" s="238">
        <f t="shared" si="219"/>
        <v>0</v>
      </c>
      <c r="GT48" s="238">
        <f t="shared" si="220"/>
        <v>0</v>
      </c>
      <c r="GU48" s="238">
        <f t="shared" si="221"/>
        <v>0</v>
      </c>
      <c r="GV48" s="239">
        <f t="shared" si="222"/>
        <v>0</v>
      </c>
      <c r="GW48" s="240">
        <f t="shared" si="223"/>
        <v>0</v>
      </c>
      <c r="GX48" s="240">
        <f t="shared" si="224"/>
        <v>0</v>
      </c>
      <c r="GY48" s="240">
        <f t="shared" si="225"/>
        <v>0</v>
      </c>
      <c r="GZ48" s="240">
        <f t="shared" si="226"/>
        <v>0</v>
      </c>
      <c r="HA48" s="240">
        <f t="shared" si="227"/>
        <v>0</v>
      </c>
      <c r="HB48" s="240">
        <f t="shared" si="228"/>
        <v>0</v>
      </c>
      <c r="HC48" s="240">
        <f t="shared" si="229"/>
        <v>0</v>
      </c>
      <c r="HD48" s="240">
        <f t="shared" si="230"/>
        <v>0</v>
      </c>
      <c r="HE48" s="240">
        <f t="shared" si="231"/>
        <v>0</v>
      </c>
      <c r="HF48" s="240">
        <f t="shared" si="232"/>
        <v>0</v>
      </c>
      <c r="HG48" s="240">
        <f t="shared" si="233"/>
        <v>0</v>
      </c>
      <c r="HH48" s="241">
        <f t="shared" si="234"/>
        <v>0</v>
      </c>
      <c r="HI48" s="243"/>
      <c r="HJ48" s="242">
        <f t="shared" si="235"/>
        <v>3</v>
      </c>
      <c r="HK48" s="234">
        <f t="shared" si="236"/>
        <v>3</v>
      </c>
      <c r="HL48" s="234">
        <f t="shared" si="237"/>
        <v>3</v>
      </c>
      <c r="HM48" s="234">
        <f t="shared" si="238"/>
        <v>3</v>
      </c>
      <c r="HN48" s="234">
        <f t="shared" si="239"/>
        <v>0</v>
      </c>
      <c r="HO48" s="235">
        <f t="shared" si="240"/>
        <v>20</v>
      </c>
      <c r="HP48" s="236">
        <f t="shared" si="241"/>
        <v>20</v>
      </c>
      <c r="HQ48" s="236">
        <f t="shared" si="242"/>
        <v>20</v>
      </c>
      <c r="HR48" s="236">
        <f t="shared" si="243"/>
        <v>20</v>
      </c>
      <c r="HS48" s="236">
        <f t="shared" si="244"/>
        <v>10</v>
      </c>
      <c r="HT48" s="236">
        <f t="shared" si="245"/>
        <v>20</v>
      </c>
      <c r="HU48" s="236">
        <f t="shared" si="246"/>
        <v>10</v>
      </c>
      <c r="HV48" s="237">
        <f t="shared" si="247"/>
        <v>20</v>
      </c>
      <c r="HW48" s="238">
        <f t="shared" si="248"/>
        <v>20</v>
      </c>
      <c r="HX48" s="238">
        <f t="shared" si="249"/>
        <v>20</v>
      </c>
      <c r="HY48" s="238">
        <f t="shared" si="250"/>
        <v>20</v>
      </c>
      <c r="HZ48" s="238">
        <f t="shared" si="251"/>
        <v>10</v>
      </c>
      <c r="IA48" s="238">
        <f t="shared" si="252"/>
        <v>20</v>
      </c>
      <c r="IB48" s="238">
        <f t="shared" si="253"/>
        <v>10</v>
      </c>
      <c r="IC48" s="238">
        <f t="shared" si="254"/>
        <v>0</v>
      </c>
      <c r="ID48" s="239">
        <f t="shared" si="255"/>
        <v>0</v>
      </c>
      <c r="IE48" s="240">
        <f t="shared" si="256"/>
        <v>0</v>
      </c>
      <c r="IF48" s="240">
        <f t="shared" si="257"/>
        <v>10</v>
      </c>
      <c r="IG48" s="240">
        <f t="shared" si="258"/>
        <v>0</v>
      </c>
      <c r="IH48" s="240">
        <f t="shared" si="259"/>
        <v>0</v>
      </c>
      <c r="II48" s="240">
        <f t="shared" si="260"/>
        <v>0</v>
      </c>
      <c r="IJ48" s="240">
        <f t="shared" si="261"/>
        <v>20</v>
      </c>
      <c r="IK48" s="240">
        <f t="shared" si="262"/>
        <v>0</v>
      </c>
      <c r="IL48" s="240">
        <f t="shared" si="263"/>
        <v>0</v>
      </c>
      <c r="IM48" s="240">
        <f t="shared" si="264"/>
        <v>0</v>
      </c>
      <c r="IN48" s="240">
        <f t="shared" si="265"/>
        <v>20</v>
      </c>
      <c r="IO48" s="240">
        <f t="shared" si="266"/>
        <v>0</v>
      </c>
      <c r="IP48" s="416">
        <f t="shared" si="267"/>
        <v>290</v>
      </c>
      <c r="IQ48" s="416">
        <f t="shared" si="268"/>
        <v>12</v>
      </c>
    </row>
    <row r="49" spans="1:251" ht="15" customHeight="1" x14ac:dyDescent="0.25">
      <c r="A49" s="14" t="s">
        <v>1800</v>
      </c>
      <c r="B49" s="392">
        <v>10</v>
      </c>
      <c r="C49" s="13" t="s">
        <v>1448</v>
      </c>
      <c r="D49" s="423">
        <v>44287</v>
      </c>
      <c r="E49" s="20">
        <v>7</v>
      </c>
      <c r="F49" s="6">
        <v>11606868</v>
      </c>
      <c r="G49" s="20" t="s">
        <v>1449</v>
      </c>
      <c r="H49" s="20" t="s">
        <v>1450</v>
      </c>
      <c r="I49" s="23" t="s">
        <v>1451</v>
      </c>
      <c r="J49" s="6" t="s">
        <v>18</v>
      </c>
      <c r="K49" s="6" t="s">
        <v>18</v>
      </c>
      <c r="L49" s="424"/>
      <c r="M49" s="651" t="s">
        <v>1452</v>
      </c>
      <c r="N49" s="24">
        <v>61.5</v>
      </c>
      <c r="O49" s="107"/>
      <c r="P49" s="105"/>
      <c r="Q49" s="106"/>
      <c r="R49" s="24">
        <v>73.169998168945313</v>
      </c>
      <c r="S49" s="107"/>
      <c r="T49" s="105"/>
      <c r="U49" s="106"/>
      <c r="V49" s="24">
        <v>74.839996337890625</v>
      </c>
      <c r="W49" s="107"/>
      <c r="X49" s="105"/>
      <c r="Y49" s="106"/>
      <c r="Z49" s="694">
        <v>65.25</v>
      </c>
      <c r="AA49" s="273"/>
      <c r="AB49" s="704" t="s">
        <v>1396</v>
      </c>
      <c r="AC49" s="273"/>
      <c r="AD49" s="272">
        <v>100</v>
      </c>
      <c r="AE49" s="108"/>
      <c r="AF49" s="444"/>
      <c r="AG49" s="272">
        <v>100</v>
      </c>
      <c r="AH49" s="108"/>
      <c r="AI49" s="444"/>
      <c r="AJ49" s="272">
        <v>100</v>
      </c>
      <c r="AK49" s="108"/>
      <c r="AL49" s="444"/>
      <c r="AM49" s="272">
        <v>100</v>
      </c>
      <c r="AN49" s="108"/>
      <c r="AO49" s="444"/>
      <c r="AP49" s="272">
        <v>100</v>
      </c>
      <c r="AQ49" s="108"/>
      <c r="AR49" s="444"/>
      <c r="AS49" s="272">
        <v>100</v>
      </c>
      <c r="AT49" s="108"/>
      <c r="AU49" s="444"/>
      <c r="AV49" s="272">
        <v>100</v>
      </c>
      <c r="AW49" s="108"/>
      <c r="AX49" s="444"/>
      <c r="AY49" s="24">
        <v>56.25</v>
      </c>
      <c r="AZ49" s="107"/>
      <c r="BA49" s="273"/>
      <c r="BB49" s="694">
        <v>59.5</v>
      </c>
      <c r="BC49" s="107"/>
      <c r="BD49" s="273"/>
      <c r="BE49" s="694">
        <v>70.199996948242188</v>
      </c>
      <c r="BF49" s="107"/>
      <c r="BG49" s="273"/>
      <c r="BH49" s="694">
        <v>61.700000762939453</v>
      </c>
      <c r="BI49" s="107"/>
      <c r="BJ49" s="273"/>
      <c r="BK49" s="24">
        <v>55.200000762939453</v>
      </c>
      <c r="BL49" s="107"/>
      <c r="BM49" s="273"/>
      <c r="BN49" s="24">
        <v>71</v>
      </c>
      <c r="BO49" s="107"/>
      <c r="BP49" s="273"/>
      <c r="BQ49" s="24">
        <v>58</v>
      </c>
      <c r="BR49" s="107"/>
      <c r="BS49" s="273"/>
      <c r="BT49" s="715" t="s">
        <v>1584</v>
      </c>
      <c r="BU49" s="291"/>
      <c r="BV49" s="273"/>
      <c r="BW49" s="704" t="s">
        <v>1396</v>
      </c>
      <c r="BX49" s="107"/>
      <c r="BY49" s="273"/>
      <c r="BZ49" s="704" t="s">
        <v>1396</v>
      </c>
      <c r="CA49" s="107"/>
      <c r="CB49" s="273"/>
      <c r="CC49" s="24">
        <v>40.799999237060547</v>
      </c>
      <c r="CD49" s="107"/>
      <c r="CE49" s="107"/>
      <c r="CF49" s="107"/>
      <c r="CG49" s="107"/>
      <c r="CH49" s="273"/>
      <c r="CI49" s="24" t="s">
        <v>1395</v>
      </c>
      <c r="CJ49" s="107"/>
      <c r="CK49" s="273"/>
      <c r="CL49" s="704" t="s">
        <v>1396</v>
      </c>
      <c r="CM49" s="107"/>
      <c r="CN49" s="273"/>
      <c r="CO49" s="24">
        <v>54.5</v>
      </c>
      <c r="CP49" s="107"/>
      <c r="CQ49" s="273"/>
      <c r="CR49" s="24"/>
      <c r="CS49" s="107"/>
      <c r="CT49" s="273"/>
      <c r="CU49" s="24"/>
      <c r="CV49" s="107"/>
      <c r="CW49" s="273"/>
      <c r="CX49" s="24"/>
      <c r="CY49" s="107"/>
      <c r="CZ49" s="273"/>
      <c r="DA49" s="24"/>
      <c r="DB49" s="107"/>
      <c r="DC49" s="273"/>
      <c r="DD49" s="24">
        <v>58.400001525878906</v>
      </c>
      <c r="DE49" s="107"/>
      <c r="DF49" s="273"/>
      <c r="DG49" s="218"/>
      <c r="DH49" s="217"/>
      <c r="DI49" s="217"/>
      <c r="DJ49" s="286">
        <f t="shared" si="133"/>
        <v>58.554999923706056</v>
      </c>
      <c r="DK49" s="219"/>
      <c r="DL49" s="220">
        <f t="shared" si="134"/>
        <v>2.9277499961853026</v>
      </c>
      <c r="DM49" s="650">
        <f t="shared" si="135"/>
        <v>4</v>
      </c>
      <c r="DN49" s="233">
        <f t="shared" si="136"/>
        <v>0</v>
      </c>
      <c r="DO49" s="234">
        <f t="shared" si="137"/>
        <v>0</v>
      </c>
      <c r="DP49" s="234">
        <f t="shared" si="138"/>
        <v>0</v>
      </c>
      <c r="DQ49" s="234">
        <f t="shared" si="139"/>
        <v>0</v>
      </c>
      <c r="DR49" s="234">
        <f t="shared" si="140"/>
        <v>0</v>
      </c>
      <c r="DS49" s="235">
        <f t="shared" si="141"/>
        <v>0</v>
      </c>
      <c r="DT49" s="236">
        <f t="shared" si="142"/>
        <v>0</v>
      </c>
      <c r="DU49" s="236">
        <f t="shared" si="143"/>
        <v>0</v>
      </c>
      <c r="DV49" s="236">
        <f t="shared" si="144"/>
        <v>0</v>
      </c>
      <c r="DW49" s="236">
        <f t="shared" si="145"/>
        <v>0</v>
      </c>
      <c r="DX49" s="236">
        <f t="shared" si="146"/>
        <v>0</v>
      </c>
      <c r="DY49" s="236">
        <f t="shared" si="147"/>
        <v>0</v>
      </c>
      <c r="DZ49" s="237">
        <f t="shared" si="148"/>
        <v>0</v>
      </c>
      <c r="EA49" s="238">
        <f t="shared" si="149"/>
        <v>0</v>
      </c>
      <c r="EB49" s="238">
        <f t="shared" si="150"/>
        <v>0</v>
      </c>
      <c r="EC49" s="238">
        <f t="shared" si="151"/>
        <v>0</v>
      </c>
      <c r="ED49" s="238">
        <f t="shared" si="152"/>
        <v>0</v>
      </c>
      <c r="EE49" s="238">
        <f t="shared" si="153"/>
        <v>0</v>
      </c>
      <c r="EF49" s="238">
        <f t="shared" si="154"/>
        <v>0</v>
      </c>
      <c r="EG49" s="238">
        <f t="shared" si="155"/>
        <v>6</v>
      </c>
      <c r="EH49" s="239">
        <f t="shared" si="156"/>
        <v>0</v>
      </c>
      <c r="EI49" s="240">
        <f t="shared" si="157"/>
        <v>0</v>
      </c>
      <c r="EJ49" s="240">
        <f t="shared" si="158"/>
        <v>0</v>
      </c>
      <c r="EK49" s="240">
        <f t="shared" si="159"/>
        <v>0</v>
      </c>
      <c r="EL49" s="240">
        <f t="shared" si="160"/>
        <v>0</v>
      </c>
      <c r="EM49" s="240">
        <f t="shared" si="161"/>
        <v>0</v>
      </c>
      <c r="EN49" s="240">
        <f t="shared" si="162"/>
        <v>0</v>
      </c>
      <c r="EO49" s="240">
        <f t="shared" si="163"/>
        <v>0</v>
      </c>
      <c r="EP49" s="240">
        <f t="shared" si="164"/>
        <v>0</v>
      </c>
      <c r="EQ49" s="240">
        <f t="shared" si="165"/>
        <v>0</v>
      </c>
      <c r="ER49" s="240">
        <f t="shared" si="166"/>
        <v>0</v>
      </c>
      <c r="ES49" s="240">
        <f t="shared" si="167"/>
        <v>0</v>
      </c>
      <c r="ET49" s="241">
        <f t="shared" si="168"/>
        <v>6</v>
      </c>
      <c r="EU49" s="242">
        <f t="shared" si="169"/>
        <v>0</v>
      </c>
      <c r="EV49" s="234">
        <f t="shared" si="170"/>
        <v>0</v>
      </c>
      <c r="EW49" s="234">
        <f t="shared" si="171"/>
        <v>0</v>
      </c>
      <c r="EX49" s="234">
        <f t="shared" si="172"/>
        <v>0</v>
      </c>
      <c r="EY49" s="234">
        <f t="shared" si="173"/>
        <v>0</v>
      </c>
      <c r="EZ49" s="235">
        <f t="shared" si="174"/>
        <v>0</v>
      </c>
      <c r="FA49" s="236">
        <f t="shared" si="175"/>
        <v>0</v>
      </c>
      <c r="FB49" s="236">
        <f t="shared" si="176"/>
        <v>0</v>
      </c>
      <c r="FC49" s="236">
        <f t="shared" si="177"/>
        <v>0</v>
      </c>
      <c r="FD49" s="236">
        <f t="shared" si="178"/>
        <v>0</v>
      </c>
      <c r="FE49" s="236">
        <f t="shared" si="179"/>
        <v>0</v>
      </c>
      <c r="FF49" s="236">
        <f t="shared" si="180"/>
        <v>0</v>
      </c>
      <c r="FG49" s="237">
        <f t="shared" si="181"/>
        <v>0</v>
      </c>
      <c r="FH49" s="238">
        <f t="shared" si="182"/>
        <v>0</v>
      </c>
      <c r="FI49" s="238">
        <f t="shared" si="183"/>
        <v>0</v>
      </c>
      <c r="FJ49" s="238">
        <f t="shared" si="184"/>
        <v>0</v>
      </c>
      <c r="FK49" s="238">
        <f t="shared" si="185"/>
        <v>0</v>
      </c>
      <c r="FL49" s="238">
        <f t="shared" si="186"/>
        <v>0</v>
      </c>
      <c r="FM49" s="238">
        <f t="shared" si="187"/>
        <v>0</v>
      </c>
      <c r="FN49" s="238">
        <f t="shared" si="188"/>
        <v>0</v>
      </c>
      <c r="FO49" s="239">
        <f t="shared" si="189"/>
        <v>0</v>
      </c>
      <c r="FP49" s="240">
        <f t="shared" si="190"/>
        <v>0</v>
      </c>
      <c r="FQ49" s="240">
        <f t="shared" si="191"/>
        <v>0</v>
      </c>
      <c r="FR49" s="240">
        <f t="shared" si="192"/>
        <v>0</v>
      </c>
      <c r="FS49" s="240">
        <f t="shared" si="193"/>
        <v>0</v>
      </c>
      <c r="FT49" s="240">
        <f t="shared" si="194"/>
        <v>0</v>
      </c>
      <c r="FU49" s="240">
        <f t="shared" si="195"/>
        <v>0</v>
      </c>
      <c r="FV49" s="240">
        <f t="shared" si="196"/>
        <v>0</v>
      </c>
      <c r="FW49" s="240">
        <f t="shared" si="197"/>
        <v>0</v>
      </c>
      <c r="FX49" s="240">
        <f t="shared" si="198"/>
        <v>0</v>
      </c>
      <c r="FY49" s="240">
        <f t="shared" si="199"/>
        <v>0</v>
      </c>
      <c r="FZ49" s="240">
        <f t="shared" si="200"/>
        <v>0</v>
      </c>
      <c r="GA49" s="241">
        <f t="shared" si="201"/>
        <v>0</v>
      </c>
      <c r="GB49" s="242">
        <f t="shared" si="202"/>
        <v>0</v>
      </c>
      <c r="GC49" s="234">
        <f t="shared" si="203"/>
        <v>0</v>
      </c>
      <c r="GD49" s="234">
        <f t="shared" si="204"/>
        <v>0</v>
      </c>
      <c r="GE49" s="234">
        <f t="shared" si="205"/>
        <v>0</v>
      </c>
      <c r="GF49" s="234">
        <f t="shared" si="206"/>
        <v>0</v>
      </c>
      <c r="GG49" s="235">
        <f t="shared" si="207"/>
        <v>0</v>
      </c>
      <c r="GH49" s="236">
        <f t="shared" si="208"/>
        <v>0</v>
      </c>
      <c r="GI49" s="236">
        <f t="shared" si="209"/>
        <v>0</v>
      </c>
      <c r="GJ49" s="236">
        <f t="shared" si="210"/>
        <v>0</v>
      </c>
      <c r="GK49" s="236">
        <f t="shared" si="211"/>
        <v>0</v>
      </c>
      <c r="GL49" s="236">
        <f t="shared" si="212"/>
        <v>0</v>
      </c>
      <c r="GM49" s="236">
        <f t="shared" si="213"/>
        <v>0</v>
      </c>
      <c r="GN49" s="237">
        <f t="shared" si="214"/>
        <v>0</v>
      </c>
      <c r="GO49" s="238">
        <f t="shared" si="215"/>
        <v>0</v>
      </c>
      <c r="GP49" s="238">
        <f t="shared" si="216"/>
        <v>0</v>
      </c>
      <c r="GQ49" s="238">
        <f t="shared" si="217"/>
        <v>0</v>
      </c>
      <c r="GR49" s="238">
        <f t="shared" si="218"/>
        <v>0</v>
      </c>
      <c r="GS49" s="238">
        <f t="shared" si="219"/>
        <v>0</v>
      </c>
      <c r="GT49" s="238">
        <f t="shared" si="220"/>
        <v>0</v>
      </c>
      <c r="GU49" s="238">
        <f t="shared" si="221"/>
        <v>0</v>
      </c>
      <c r="GV49" s="239">
        <f t="shared" si="222"/>
        <v>0</v>
      </c>
      <c r="GW49" s="240">
        <f t="shared" si="223"/>
        <v>0</v>
      </c>
      <c r="GX49" s="240">
        <f t="shared" si="224"/>
        <v>0</v>
      </c>
      <c r="GY49" s="240">
        <f t="shared" si="225"/>
        <v>0</v>
      </c>
      <c r="GZ49" s="240">
        <f t="shared" si="226"/>
        <v>0</v>
      </c>
      <c r="HA49" s="240">
        <f t="shared" si="227"/>
        <v>0</v>
      </c>
      <c r="HB49" s="240">
        <f t="shared" si="228"/>
        <v>0</v>
      </c>
      <c r="HC49" s="240">
        <f t="shared" si="229"/>
        <v>0</v>
      </c>
      <c r="HD49" s="240">
        <f t="shared" si="230"/>
        <v>0</v>
      </c>
      <c r="HE49" s="240">
        <f t="shared" si="231"/>
        <v>0</v>
      </c>
      <c r="HF49" s="240">
        <f t="shared" si="232"/>
        <v>0</v>
      </c>
      <c r="HG49" s="240">
        <f t="shared" si="233"/>
        <v>0</v>
      </c>
      <c r="HH49" s="241">
        <f t="shared" si="234"/>
        <v>0</v>
      </c>
      <c r="HI49" s="243"/>
      <c r="HJ49" s="242">
        <f t="shared" si="235"/>
        <v>3</v>
      </c>
      <c r="HK49" s="234">
        <f t="shared" si="236"/>
        <v>3</v>
      </c>
      <c r="HL49" s="234">
        <f t="shared" si="237"/>
        <v>3</v>
      </c>
      <c r="HM49" s="234">
        <f t="shared" si="238"/>
        <v>3</v>
      </c>
      <c r="HN49" s="234">
        <f t="shared" si="239"/>
        <v>0</v>
      </c>
      <c r="HO49" s="235">
        <f t="shared" si="240"/>
        <v>20</v>
      </c>
      <c r="HP49" s="236">
        <f t="shared" si="241"/>
        <v>20</v>
      </c>
      <c r="HQ49" s="236">
        <f t="shared" si="242"/>
        <v>20</v>
      </c>
      <c r="HR49" s="236">
        <f t="shared" si="243"/>
        <v>20</v>
      </c>
      <c r="HS49" s="236">
        <f t="shared" si="244"/>
        <v>10</v>
      </c>
      <c r="HT49" s="236">
        <f t="shared" si="245"/>
        <v>20</v>
      </c>
      <c r="HU49" s="236">
        <f t="shared" si="246"/>
        <v>10</v>
      </c>
      <c r="HV49" s="237">
        <f t="shared" si="247"/>
        <v>20</v>
      </c>
      <c r="HW49" s="238">
        <f t="shared" si="248"/>
        <v>20</v>
      </c>
      <c r="HX49" s="238">
        <f t="shared" si="249"/>
        <v>20</v>
      </c>
      <c r="HY49" s="238">
        <f t="shared" si="250"/>
        <v>20</v>
      </c>
      <c r="HZ49" s="238">
        <f t="shared" si="251"/>
        <v>10</v>
      </c>
      <c r="IA49" s="238">
        <f t="shared" si="252"/>
        <v>20</v>
      </c>
      <c r="IB49" s="238">
        <f t="shared" si="253"/>
        <v>10</v>
      </c>
      <c r="IC49" s="238">
        <f t="shared" si="254"/>
        <v>0</v>
      </c>
      <c r="ID49" s="239">
        <f t="shared" si="255"/>
        <v>0</v>
      </c>
      <c r="IE49" s="240">
        <f t="shared" si="256"/>
        <v>0</v>
      </c>
      <c r="IF49" s="240">
        <f t="shared" si="257"/>
        <v>10</v>
      </c>
      <c r="IG49" s="240">
        <f t="shared" si="258"/>
        <v>0</v>
      </c>
      <c r="IH49" s="240">
        <f t="shared" si="259"/>
        <v>0</v>
      </c>
      <c r="II49" s="240">
        <f t="shared" si="260"/>
        <v>0</v>
      </c>
      <c r="IJ49" s="240">
        <f t="shared" si="261"/>
        <v>20</v>
      </c>
      <c r="IK49" s="240">
        <f t="shared" si="262"/>
        <v>0</v>
      </c>
      <c r="IL49" s="240">
        <f t="shared" si="263"/>
        <v>0</v>
      </c>
      <c r="IM49" s="240">
        <f t="shared" si="264"/>
        <v>0</v>
      </c>
      <c r="IN49" s="240">
        <f t="shared" si="265"/>
        <v>0</v>
      </c>
      <c r="IO49" s="240">
        <f t="shared" si="266"/>
        <v>20</v>
      </c>
      <c r="IP49" s="416">
        <f t="shared" si="267"/>
        <v>290</v>
      </c>
      <c r="IQ49" s="416">
        <f t="shared" si="268"/>
        <v>12</v>
      </c>
    </row>
    <row r="50" spans="1:251" ht="15" customHeight="1" x14ac:dyDescent="0.25">
      <c r="A50" s="14" t="s">
        <v>1800</v>
      </c>
      <c r="B50" s="392">
        <v>11</v>
      </c>
      <c r="C50" s="13" t="s">
        <v>1453</v>
      </c>
      <c r="D50" s="423">
        <v>44287</v>
      </c>
      <c r="E50" s="20">
        <v>7</v>
      </c>
      <c r="F50" s="6">
        <v>11606879</v>
      </c>
      <c r="G50" s="20" t="s">
        <v>1454</v>
      </c>
      <c r="H50" s="20" t="s">
        <v>1455</v>
      </c>
      <c r="I50" s="23" t="s">
        <v>1456</v>
      </c>
      <c r="J50" s="6" t="s">
        <v>18</v>
      </c>
      <c r="K50" s="6" t="s">
        <v>18</v>
      </c>
      <c r="L50" s="424"/>
      <c r="M50" s="651" t="s">
        <v>1457</v>
      </c>
      <c r="N50" s="24">
        <v>77.099998474121094</v>
      </c>
      <c r="O50" s="107"/>
      <c r="P50" s="105"/>
      <c r="Q50" s="106"/>
      <c r="R50" s="24">
        <v>71.5</v>
      </c>
      <c r="S50" s="107"/>
      <c r="T50" s="105"/>
      <c r="U50" s="106"/>
      <c r="V50" s="24">
        <v>85.75</v>
      </c>
      <c r="W50" s="107"/>
      <c r="X50" s="105"/>
      <c r="Y50" s="106"/>
      <c r="Z50" s="694">
        <v>87</v>
      </c>
      <c r="AA50" s="273"/>
      <c r="AB50" s="704" t="s">
        <v>1396</v>
      </c>
      <c r="AC50" s="273"/>
      <c r="AD50" s="272">
        <v>100</v>
      </c>
      <c r="AE50" s="108"/>
      <c r="AF50" s="444"/>
      <c r="AG50" s="272">
        <v>100</v>
      </c>
      <c r="AH50" s="108"/>
      <c r="AI50" s="444"/>
      <c r="AJ50" s="272">
        <v>100</v>
      </c>
      <c r="AK50" s="108"/>
      <c r="AL50" s="444"/>
      <c r="AM50" s="272">
        <v>100</v>
      </c>
      <c r="AN50" s="108"/>
      <c r="AO50" s="444"/>
      <c r="AP50" s="272">
        <v>100</v>
      </c>
      <c r="AQ50" s="108"/>
      <c r="AR50" s="444"/>
      <c r="AS50" s="272">
        <v>100</v>
      </c>
      <c r="AT50" s="108"/>
      <c r="AU50" s="444"/>
      <c r="AV50" s="272">
        <v>100</v>
      </c>
      <c r="AW50" s="108"/>
      <c r="AX50" s="444"/>
      <c r="AY50" s="24">
        <v>63</v>
      </c>
      <c r="AZ50" s="107"/>
      <c r="BA50" s="273"/>
      <c r="BB50" s="694">
        <v>62.75</v>
      </c>
      <c r="BC50" s="107"/>
      <c r="BD50" s="273"/>
      <c r="BE50" s="694">
        <v>84.449996948242188</v>
      </c>
      <c r="BF50" s="107"/>
      <c r="BG50" s="273"/>
      <c r="BH50" s="694">
        <v>63</v>
      </c>
      <c r="BI50" s="107"/>
      <c r="BJ50" s="273"/>
      <c r="BK50" s="24">
        <v>55.799999237060547</v>
      </c>
      <c r="BL50" s="107"/>
      <c r="BM50" s="273"/>
      <c r="BN50" s="24">
        <v>77</v>
      </c>
      <c r="BO50" s="107"/>
      <c r="BP50" s="273"/>
      <c r="BQ50" s="24">
        <v>70</v>
      </c>
      <c r="BR50" s="107"/>
      <c r="BS50" s="273"/>
      <c r="BT50" s="715" t="s">
        <v>1584</v>
      </c>
      <c r="BU50" s="291"/>
      <c r="BV50" s="273"/>
      <c r="BW50" s="704" t="s">
        <v>1396</v>
      </c>
      <c r="BX50" s="107"/>
      <c r="BY50" s="273"/>
      <c r="BZ50" s="704" t="s">
        <v>1396</v>
      </c>
      <c r="CA50" s="107"/>
      <c r="CB50" s="273"/>
      <c r="CC50" s="24">
        <v>44.560001373291016</v>
      </c>
      <c r="CD50" s="107"/>
      <c r="CE50" s="107"/>
      <c r="CF50" s="107"/>
      <c r="CG50" s="107"/>
      <c r="CH50" s="273"/>
      <c r="CI50" s="24" t="s">
        <v>1395</v>
      </c>
      <c r="CJ50" s="107"/>
      <c r="CK50" s="273"/>
      <c r="CL50" s="704" t="s">
        <v>1396</v>
      </c>
      <c r="CM50" s="107"/>
      <c r="CN50" s="273"/>
      <c r="CO50" s="24"/>
      <c r="CP50" s="107"/>
      <c r="CQ50" s="273"/>
      <c r="CR50" s="24"/>
      <c r="CS50" s="107"/>
      <c r="CT50" s="273"/>
      <c r="CU50" s="24"/>
      <c r="CV50" s="107"/>
      <c r="CW50" s="273"/>
      <c r="CX50" s="24"/>
      <c r="CY50" s="107"/>
      <c r="CZ50" s="273"/>
      <c r="DA50" s="24">
        <v>52.900001525878906</v>
      </c>
      <c r="DB50" s="107"/>
      <c r="DC50" s="273"/>
      <c r="DD50" s="24">
        <v>53.400001525878906</v>
      </c>
      <c r="DE50" s="107"/>
      <c r="DF50" s="273"/>
      <c r="DG50" s="218"/>
      <c r="DH50" s="217"/>
      <c r="DI50" s="217"/>
      <c r="DJ50" s="286">
        <f t="shared" si="133"/>
        <v>62.686000061035159</v>
      </c>
      <c r="DK50" s="219"/>
      <c r="DL50" s="220">
        <f t="shared" si="134"/>
        <v>3.134300003051758</v>
      </c>
      <c r="DM50" s="650">
        <f t="shared" si="135"/>
        <v>4</v>
      </c>
      <c r="DN50" s="233">
        <f t="shared" si="136"/>
        <v>0</v>
      </c>
      <c r="DO50" s="234">
        <f t="shared" si="137"/>
        <v>0</v>
      </c>
      <c r="DP50" s="234">
        <f t="shared" si="138"/>
        <v>0</v>
      </c>
      <c r="DQ50" s="234">
        <f t="shared" si="139"/>
        <v>0</v>
      </c>
      <c r="DR50" s="234">
        <f t="shared" si="140"/>
        <v>0</v>
      </c>
      <c r="DS50" s="235">
        <f t="shared" si="141"/>
        <v>0</v>
      </c>
      <c r="DT50" s="236">
        <f t="shared" si="142"/>
        <v>0</v>
      </c>
      <c r="DU50" s="236">
        <f t="shared" si="143"/>
        <v>0</v>
      </c>
      <c r="DV50" s="236">
        <f t="shared" si="144"/>
        <v>0</v>
      </c>
      <c r="DW50" s="236">
        <f t="shared" si="145"/>
        <v>0</v>
      </c>
      <c r="DX50" s="236">
        <f t="shared" si="146"/>
        <v>0</v>
      </c>
      <c r="DY50" s="236">
        <f t="shared" si="147"/>
        <v>0</v>
      </c>
      <c r="DZ50" s="237">
        <f t="shared" si="148"/>
        <v>0</v>
      </c>
      <c r="EA50" s="238">
        <f t="shared" si="149"/>
        <v>0</v>
      </c>
      <c r="EB50" s="238">
        <f t="shared" si="150"/>
        <v>0</v>
      </c>
      <c r="EC50" s="238">
        <f t="shared" si="151"/>
        <v>0</v>
      </c>
      <c r="ED50" s="238">
        <f t="shared" si="152"/>
        <v>0</v>
      </c>
      <c r="EE50" s="238">
        <f t="shared" si="153"/>
        <v>0</v>
      </c>
      <c r="EF50" s="238">
        <f t="shared" si="154"/>
        <v>0</v>
      </c>
      <c r="EG50" s="238">
        <f t="shared" si="155"/>
        <v>6</v>
      </c>
      <c r="EH50" s="239">
        <f t="shared" si="156"/>
        <v>0</v>
      </c>
      <c r="EI50" s="240">
        <f t="shared" si="157"/>
        <v>0</v>
      </c>
      <c r="EJ50" s="240">
        <f t="shared" si="158"/>
        <v>0</v>
      </c>
      <c r="EK50" s="240">
        <f t="shared" si="159"/>
        <v>0</v>
      </c>
      <c r="EL50" s="240">
        <f t="shared" si="160"/>
        <v>0</v>
      </c>
      <c r="EM50" s="240">
        <f t="shared" si="161"/>
        <v>0</v>
      </c>
      <c r="EN50" s="240">
        <f t="shared" si="162"/>
        <v>0</v>
      </c>
      <c r="EO50" s="240">
        <f t="shared" si="163"/>
        <v>0</v>
      </c>
      <c r="EP50" s="240">
        <f t="shared" si="164"/>
        <v>0</v>
      </c>
      <c r="EQ50" s="240">
        <f t="shared" si="165"/>
        <v>0</v>
      </c>
      <c r="ER50" s="240">
        <f t="shared" si="166"/>
        <v>0</v>
      </c>
      <c r="ES50" s="240">
        <f t="shared" si="167"/>
        <v>0</v>
      </c>
      <c r="ET50" s="241">
        <f t="shared" si="168"/>
        <v>6</v>
      </c>
      <c r="EU50" s="242">
        <f t="shared" si="169"/>
        <v>0</v>
      </c>
      <c r="EV50" s="234">
        <f t="shared" si="170"/>
        <v>0</v>
      </c>
      <c r="EW50" s="234">
        <f t="shared" si="171"/>
        <v>0</v>
      </c>
      <c r="EX50" s="234">
        <f t="shared" si="172"/>
        <v>0</v>
      </c>
      <c r="EY50" s="234">
        <f t="shared" si="173"/>
        <v>0</v>
      </c>
      <c r="EZ50" s="235">
        <f t="shared" si="174"/>
        <v>0</v>
      </c>
      <c r="FA50" s="236">
        <f t="shared" si="175"/>
        <v>0</v>
      </c>
      <c r="FB50" s="236">
        <f t="shared" si="176"/>
        <v>0</v>
      </c>
      <c r="FC50" s="236">
        <f t="shared" si="177"/>
        <v>0</v>
      </c>
      <c r="FD50" s="236">
        <f t="shared" si="178"/>
        <v>0</v>
      </c>
      <c r="FE50" s="236">
        <f t="shared" si="179"/>
        <v>0</v>
      </c>
      <c r="FF50" s="236">
        <f t="shared" si="180"/>
        <v>0</v>
      </c>
      <c r="FG50" s="237">
        <f t="shared" si="181"/>
        <v>0</v>
      </c>
      <c r="FH50" s="238">
        <f t="shared" si="182"/>
        <v>0</v>
      </c>
      <c r="FI50" s="238">
        <f t="shared" si="183"/>
        <v>0</v>
      </c>
      <c r="FJ50" s="238">
        <f t="shared" si="184"/>
        <v>0</v>
      </c>
      <c r="FK50" s="238">
        <f t="shared" si="185"/>
        <v>0</v>
      </c>
      <c r="FL50" s="238">
        <f t="shared" si="186"/>
        <v>0</v>
      </c>
      <c r="FM50" s="238">
        <f t="shared" si="187"/>
        <v>0</v>
      </c>
      <c r="FN50" s="238">
        <f t="shared" si="188"/>
        <v>0</v>
      </c>
      <c r="FO50" s="239">
        <f t="shared" si="189"/>
        <v>0</v>
      </c>
      <c r="FP50" s="240">
        <f t="shared" si="190"/>
        <v>0</v>
      </c>
      <c r="FQ50" s="240">
        <f t="shared" si="191"/>
        <v>0</v>
      </c>
      <c r="FR50" s="240">
        <f t="shared" si="192"/>
        <v>0</v>
      </c>
      <c r="FS50" s="240">
        <f t="shared" si="193"/>
        <v>0</v>
      </c>
      <c r="FT50" s="240">
        <f t="shared" si="194"/>
        <v>0</v>
      </c>
      <c r="FU50" s="240">
        <f t="shared" si="195"/>
        <v>0</v>
      </c>
      <c r="FV50" s="240">
        <f t="shared" si="196"/>
        <v>0</v>
      </c>
      <c r="FW50" s="240">
        <f t="shared" si="197"/>
        <v>0</v>
      </c>
      <c r="FX50" s="240">
        <f t="shared" si="198"/>
        <v>0</v>
      </c>
      <c r="FY50" s="240">
        <f t="shared" si="199"/>
        <v>0</v>
      </c>
      <c r="FZ50" s="240">
        <f t="shared" si="200"/>
        <v>0</v>
      </c>
      <c r="GA50" s="241">
        <f t="shared" si="201"/>
        <v>0</v>
      </c>
      <c r="GB50" s="242">
        <f t="shared" si="202"/>
        <v>0</v>
      </c>
      <c r="GC50" s="234">
        <f t="shared" si="203"/>
        <v>0</v>
      </c>
      <c r="GD50" s="234">
        <f t="shared" si="204"/>
        <v>0</v>
      </c>
      <c r="GE50" s="234">
        <f t="shared" si="205"/>
        <v>0</v>
      </c>
      <c r="GF50" s="234">
        <f t="shared" si="206"/>
        <v>0</v>
      </c>
      <c r="GG50" s="235">
        <f t="shared" si="207"/>
        <v>0</v>
      </c>
      <c r="GH50" s="236">
        <f t="shared" si="208"/>
        <v>0</v>
      </c>
      <c r="GI50" s="236">
        <f t="shared" si="209"/>
        <v>0</v>
      </c>
      <c r="GJ50" s="236">
        <f t="shared" si="210"/>
        <v>0</v>
      </c>
      <c r="GK50" s="236">
        <f t="shared" si="211"/>
        <v>0</v>
      </c>
      <c r="GL50" s="236">
        <f t="shared" si="212"/>
        <v>0</v>
      </c>
      <c r="GM50" s="236">
        <f t="shared" si="213"/>
        <v>0</v>
      </c>
      <c r="GN50" s="237">
        <f t="shared" si="214"/>
        <v>0</v>
      </c>
      <c r="GO50" s="238">
        <f t="shared" si="215"/>
        <v>0</v>
      </c>
      <c r="GP50" s="238">
        <f t="shared" si="216"/>
        <v>0</v>
      </c>
      <c r="GQ50" s="238">
        <f t="shared" si="217"/>
        <v>0</v>
      </c>
      <c r="GR50" s="238">
        <f t="shared" si="218"/>
        <v>0</v>
      </c>
      <c r="GS50" s="238">
        <f t="shared" si="219"/>
        <v>0</v>
      </c>
      <c r="GT50" s="238">
        <f t="shared" si="220"/>
        <v>0</v>
      </c>
      <c r="GU50" s="238">
        <f t="shared" si="221"/>
        <v>0</v>
      </c>
      <c r="GV50" s="239">
        <f t="shared" si="222"/>
        <v>0</v>
      </c>
      <c r="GW50" s="240">
        <f t="shared" si="223"/>
        <v>0</v>
      </c>
      <c r="GX50" s="240">
        <f t="shared" si="224"/>
        <v>0</v>
      </c>
      <c r="GY50" s="240">
        <f t="shared" si="225"/>
        <v>0</v>
      </c>
      <c r="GZ50" s="240">
        <f t="shared" si="226"/>
        <v>0</v>
      </c>
      <c r="HA50" s="240">
        <f t="shared" si="227"/>
        <v>0</v>
      </c>
      <c r="HB50" s="240">
        <f t="shared" si="228"/>
        <v>0</v>
      </c>
      <c r="HC50" s="240">
        <f t="shared" si="229"/>
        <v>0</v>
      </c>
      <c r="HD50" s="240">
        <f t="shared" si="230"/>
        <v>0</v>
      </c>
      <c r="HE50" s="240">
        <f t="shared" si="231"/>
        <v>0</v>
      </c>
      <c r="HF50" s="240">
        <f t="shared" si="232"/>
        <v>0</v>
      </c>
      <c r="HG50" s="240">
        <f t="shared" si="233"/>
        <v>0</v>
      </c>
      <c r="HH50" s="241">
        <f t="shared" si="234"/>
        <v>0</v>
      </c>
      <c r="HI50" s="243"/>
      <c r="HJ50" s="242">
        <f t="shared" si="235"/>
        <v>3</v>
      </c>
      <c r="HK50" s="234">
        <f t="shared" si="236"/>
        <v>3</v>
      </c>
      <c r="HL50" s="234">
        <f t="shared" si="237"/>
        <v>3</v>
      </c>
      <c r="HM50" s="234">
        <f t="shared" si="238"/>
        <v>3</v>
      </c>
      <c r="HN50" s="234">
        <f t="shared" si="239"/>
        <v>0</v>
      </c>
      <c r="HO50" s="235">
        <f t="shared" si="240"/>
        <v>20</v>
      </c>
      <c r="HP50" s="236">
        <f t="shared" si="241"/>
        <v>20</v>
      </c>
      <c r="HQ50" s="236">
        <f t="shared" si="242"/>
        <v>20</v>
      </c>
      <c r="HR50" s="236">
        <f t="shared" si="243"/>
        <v>20</v>
      </c>
      <c r="HS50" s="236">
        <f t="shared" si="244"/>
        <v>10</v>
      </c>
      <c r="HT50" s="236">
        <f t="shared" si="245"/>
        <v>20</v>
      </c>
      <c r="HU50" s="236">
        <f t="shared" si="246"/>
        <v>10</v>
      </c>
      <c r="HV50" s="237">
        <f t="shared" si="247"/>
        <v>20</v>
      </c>
      <c r="HW50" s="238">
        <f t="shared" si="248"/>
        <v>20</v>
      </c>
      <c r="HX50" s="238">
        <f t="shared" si="249"/>
        <v>20</v>
      </c>
      <c r="HY50" s="238">
        <f t="shared" si="250"/>
        <v>20</v>
      </c>
      <c r="HZ50" s="238">
        <f t="shared" si="251"/>
        <v>10</v>
      </c>
      <c r="IA50" s="238">
        <f t="shared" si="252"/>
        <v>20</v>
      </c>
      <c r="IB50" s="238">
        <f t="shared" si="253"/>
        <v>10</v>
      </c>
      <c r="IC50" s="238">
        <f t="shared" si="254"/>
        <v>0</v>
      </c>
      <c r="ID50" s="239">
        <f t="shared" si="255"/>
        <v>0</v>
      </c>
      <c r="IE50" s="240">
        <f t="shared" si="256"/>
        <v>0</v>
      </c>
      <c r="IF50" s="240">
        <f t="shared" si="257"/>
        <v>10</v>
      </c>
      <c r="IG50" s="240">
        <f t="shared" si="258"/>
        <v>0</v>
      </c>
      <c r="IH50" s="240">
        <f t="shared" si="259"/>
        <v>0</v>
      </c>
      <c r="II50" s="240">
        <f t="shared" si="260"/>
        <v>0</v>
      </c>
      <c r="IJ50" s="240">
        <f t="shared" si="261"/>
        <v>0</v>
      </c>
      <c r="IK50" s="240">
        <f t="shared" si="262"/>
        <v>0</v>
      </c>
      <c r="IL50" s="240">
        <f t="shared" si="263"/>
        <v>0</v>
      </c>
      <c r="IM50" s="240">
        <f t="shared" si="264"/>
        <v>0</v>
      </c>
      <c r="IN50" s="240">
        <f t="shared" si="265"/>
        <v>20</v>
      </c>
      <c r="IO50" s="240">
        <f t="shared" si="266"/>
        <v>20</v>
      </c>
      <c r="IP50" s="416">
        <f t="shared" si="267"/>
        <v>290</v>
      </c>
      <c r="IQ50" s="416">
        <f t="shared" si="268"/>
        <v>12</v>
      </c>
    </row>
    <row r="51" spans="1:251" ht="15" customHeight="1" x14ac:dyDescent="0.25">
      <c r="A51" s="14" t="s">
        <v>1784</v>
      </c>
      <c r="B51" s="392">
        <v>12</v>
      </c>
      <c r="C51" s="13" t="s">
        <v>1458</v>
      </c>
      <c r="D51" s="423">
        <v>44287</v>
      </c>
      <c r="E51" s="20">
        <v>7</v>
      </c>
      <c r="F51" s="6">
        <v>11606891</v>
      </c>
      <c r="G51" s="20" t="s">
        <v>1459</v>
      </c>
      <c r="H51" s="20" t="s">
        <v>1460</v>
      </c>
      <c r="I51" s="23" t="s">
        <v>1461</v>
      </c>
      <c r="J51" s="6" t="s">
        <v>18</v>
      </c>
      <c r="K51" s="6" t="s">
        <v>18</v>
      </c>
      <c r="L51" s="424"/>
      <c r="M51" s="651" t="s">
        <v>1462</v>
      </c>
      <c r="N51" s="24">
        <v>86.099998474121094</v>
      </c>
      <c r="O51" s="107"/>
      <c r="P51" s="105"/>
      <c r="Q51" s="106"/>
      <c r="R51" s="24">
        <v>80.75</v>
      </c>
      <c r="S51" s="107"/>
      <c r="T51" s="105"/>
      <c r="U51" s="106"/>
      <c r="V51" s="24">
        <v>86.949996948242188</v>
      </c>
      <c r="W51" s="107"/>
      <c r="X51" s="105"/>
      <c r="Y51" s="106"/>
      <c r="Z51" s="694">
        <v>83.800003051757813</v>
      </c>
      <c r="AA51" s="273"/>
      <c r="AB51" s="704" t="s">
        <v>1396</v>
      </c>
      <c r="AC51" s="273"/>
      <c r="AD51" s="272">
        <v>100</v>
      </c>
      <c r="AE51" s="108"/>
      <c r="AF51" s="444"/>
      <c r="AG51" s="272">
        <v>100</v>
      </c>
      <c r="AH51" s="108"/>
      <c r="AI51" s="444"/>
      <c r="AJ51" s="272">
        <v>100</v>
      </c>
      <c r="AK51" s="108"/>
      <c r="AL51" s="444"/>
      <c r="AM51" s="272">
        <v>100</v>
      </c>
      <c r="AN51" s="108"/>
      <c r="AO51" s="444"/>
      <c r="AP51" s="272">
        <v>100</v>
      </c>
      <c r="AQ51" s="108"/>
      <c r="AR51" s="444"/>
      <c r="AS51" s="272">
        <v>100</v>
      </c>
      <c r="AT51" s="108"/>
      <c r="AU51" s="444"/>
      <c r="AV51" s="272">
        <v>100</v>
      </c>
      <c r="AW51" s="108"/>
      <c r="AX51" s="444"/>
      <c r="AY51" s="24">
        <v>85.5</v>
      </c>
      <c r="AZ51" s="107"/>
      <c r="BA51" s="273"/>
      <c r="BB51" s="694">
        <v>76.75</v>
      </c>
      <c r="BC51" s="107"/>
      <c r="BD51" s="273"/>
      <c r="BE51" s="694">
        <v>98.900001525878906</v>
      </c>
      <c r="BF51" s="107"/>
      <c r="BG51" s="273"/>
      <c r="BH51" s="694">
        <v>84.75</v>
      </c>
      <c r="BI51" s="107"/>
      <c r="BJ51" s="273"/>
      <c r="BK51" s="24">
        <v>73.599998474121094</v>
      </c>
      <c r="BL51" s="107"/>
      <c r="BM51" s="273"/>
      <c r="BN51" s="24">
        <v>85.900001525878906</v>
      </c>
      <c r="BO51" s="107"/>
      <c r="BP51" s="273"/>
      <c r="BQ51" s="24">
        <v>73</v>
      </c>
      <c r="BR51" s="107"/>
      <c r="BS51" s="273"/>
      <c r="BT51" s="24" t="s">
        <v>1656</v>
      </c>
      <c r="BU51" s="291"/>
      <c r="BV51" s="273"/>
      <c r="BW51" s="704" t="s">
        <v>1396</v>
      </c>
      <c r="BX51" s="107"/>
      <c r="BY51" s="273"/>
      <c r="BZ51" s="704" t="s">
        <v>1396</v>
      </c>
      <c r="CA51" s="107"/>
      <c r="CB51" s="273"/>
      <c r="CC51" s="24">
        <v>83.599998474121094</v>
      </c>
      <c r="CD51" s="107"/>
      <c r="CE51" s="107"/>
      <c r="CF51" s="107"/>
      <c r="CG51" s="107"/>
      <c r="CH51" s="273"/>
      <c r="CI51" s="715" t="s">
        <v>1584</v>
      </c>
      <c r="CJ51" s="107"/>
      <c r="CK51" s="273"/>
      <c r="CL51" s="24" t="s">
        <v>1630</v>
      </c>
      <c r="CM51" s="107"/>
      <c r="CN51" s="273"/>
      <c r="CO51" s="24"/>
      <c r="CP51" s="107"/>
      <c r="CQ51" s="273"/>
      <c r="CR51" s="24"/>
      <c r="CS51" s="107"/>
      <c r="CT51" s="273"/>
      <c r="CU51" s="24">
        <v>79</v>
      </c>
      <c r="CV51" s="107"/>
      <c r="CW51" s="273"/>
      <c r="CX51" s="24"/>
      <c r="CY51" s="107"/>
      <c r="CZ51" s="273"/>
      <c r="DA51" s="24">
        <v>72.300003051757813</v>
      </c>
      <c r="DB51" s="107"/>
      <c r="DC51" s="273"/>
      <c r="DD51" s="24"/>
      <c r="DE51" s="107"/>
      <c r="DF51" s="273"/>
      <c r="DG51" s="218"/>
      <c r="DH51" s="217"/>
      <c r="DI51" s="217"/>
      <c r="DJ51" s="286">
        <f t="shared" si="133"/>
        <v>81.330000305175787</v>
      </c>
      <c r="DK51" s="219"/>
      <c r="DL51" s="220">
        <f t="shared" si="134"/>
        <v>4</v>
      </c>
      <c r="DM51" s="650">
        <f t="shared" si="135"/>
        <v>3</v>
      </c>
      <c r="DN51" s="233">
        <f t="shared" si="136"/>
        <v>0</v>
      </c>
      <c r="DO51" s="234">
        <f t="shared" si="137"/>
        <v>0</v>
      </c>
      <c r="DP51" s="234">
        <f t="shared" si="138"/>
        <v>0</v>
      </c>
      <c r="DQ51" s="234">
        <f t="shared" si="139"/>
        <v>0</v>
      </c>
      <c r="DR51" s="234">
        <f t="shared" si="140"/>
        <v>0</v>
      </c>
      <c r="DS51" s="235">
        <f t="shared" si="141"/>
        <v>0</v>
      </c>
      <c r="DT51" s="236">
        <f t="shared" si="142"/>
        <v>0</v>
      </c>
      <c r="DU51" s="236">
        <f t="shared" si="143"/>
        <v>0</v>
      </c>
      <c r="DV51" s="236">
        <f t="shared" si="144"/>
        <v>0</v>
      </c>
      <c r="DW51" s="236">
        <f t="shared" si="145"/>
        <v>0</v>
      </c>
      <c r="DX51" s="236">
        <f t="shared" si="146"/>
        <v>0</v>
      </c>
      <c r="DY51" s="236">
        <f t="shared" si="147"/>
        <v>0</v>
      </c>
      <c r="DZ51" s="237">
        <f t="shared" si="148"/>
        <v>0</v>
      </c>
      <c r="EA51" s="238">
        <f t="shared" si="149"/>
        <v>0</v>
      </c>
      <c r="EB51" s="238">
        <f t="shared" si="150"/>
        <v>0</v>
      </c>
      <c r="EC51" s="238">
        <f t="shared" si="151"/>
        <v>0</v>
      </c>
      <c r="ED51" s="238">
        <f t="shared" si="152"/>
        <v>0</v>
      </c>
      <c r="EE51" s="238">
        <f t="shared" si="153"/>
        <v>0</v>
      </c>
      <c r="EF51" s="238">
        <f t="shared" si="154"/>
        <v>0</v>
      </c>
      <c r="EG51" s="238">
        <f t="shared" si="155"/>
        <v>0</v>
      </c>
      <c r="EH51" s="239">
        <f t="shared" si="156"/>
        <v>0</v>
      </c>
      <c r="EI51" s="240">
        <f t="shared" si="157"/>
        <v>0</v>
      </c>
      <c r="EJ51" s="240">
        <f t="shared" si="158"/>
        <v>0</v>
      </c>
      <c r="EK51" s="240">
        <f t="shared" si="159"/>
        <v>0</v>
      </c>
      <c r="EL51" s="240">
        <f t="shared" si="160"/>
        <v>3</v>
      </c>
      <c r="EM51" s="240">
        <f t="shared" si="161"/>
        <v>0</v>
      </c>
      <c r="EN51" s="240">
        <f t="shared" si="162"/>
        <v>0</v>
      </c>
      <c r="EO51" s="240">
        <f t="shared" si="163"/>
        <v>0</v>
      </c>
      <c r="EP51" s="240">
        <f t="shared" si="164"/>
        <v>0</v>
      </c>
      <c r="EQ51" s="240">
        <f t="shared" si="165"/>
        <v>0</v>
      </c>
      <c r="ER51" s="240">
        <f t="shared" si="166"/>
        <v>0</v>
      </c>
      <c r="ES51" s="240">
        <f t="shared" si="167"/>
        <v>0</v>
      </c>
      <c r="ET51" s="241">
        <f t="shared" si="168"/>
        <v>3</v>
      </c>
      <c r="EU51" s="242">
        <f t="shared" si="169"/>
        <v>0</v>
      </c>
      <c r="EV51" s="234">
        <f t="shared" si="170"/>
        <v>0</v>
      </c>
      <c r="EW51" s="234">
        <f t="shared" si="171"/>
        <v>0</v>
      </c>
      <c r="EX51" s="234">
        <f t="shared" si="172"/>
        <v>0</v>
      </c>
      <c r="EY51" s="234">
        <f t="shared" si="173"/>
        <v>0</v>
      </c>
      <c r="EZ51" s="235">
        <f t="shared" si="174"/>
        <v>0</v>
      </c>
      <c r="FA51" s="236">
        <f t="shared" si="175"/>
        <v>0</v>
      </c>
      <c r="FB51" s="236">
        <f t="shared" si="176"/>
        <v>0</v>
      </c>
      <c r="FC51" s="236">
        <f t="shared" si="177"/>
        <v>0</v>
      </c>
      <c r="FD51" s="236">
        <f t="shared" si="178"/>
        <v>0</v>
      </c>
      <c r="FE51" s="236">
        <f t="shared" si="179"/>
        <v>0</v>
      </c>
      <c r="FF51" s="236">
        <f t="shared" si="180"/>
        <v>0</v>
      </c>
      <c r="FG51" s="237">
        <f t="shared" si="181"/>
        <v>0</v>
      </c>
      <c r="FH51" s="238">
        <f t="shared" si="182"/>
        <v>0</v>
      </c>
      <c r="FI51" s="238">
        <f t="shared" si="183"/>
        <v>0</v>
      </c>
      <c r="FJ51" s="238">
        <f t="shared" si="184"/>
        <v>0</v>
      </c>
      <c r="FK51" s="238">
        <f t="shared" si="185"/>
        <v>0</v>
      </c>
      <c r="FL51" s="238">
        <f t="shared" si="186"/>
        <v>0</v>
      </c>
      <c r="FM51" s="238">
        <f t="shared" si="187"/>
        <v>0</v>
      </c>
      <c r="FN51" s="238">
        <f t="shared" si="188"/>
        <v>0</v>
      </c>
      <c r="FO51" s="239">
        <f t="shared" si="189"/>
        <v>0</v>
      </c>
      <c r="FP51" s="240">
        <f t="shared" si="190"/>
        <v>0</v>
      </c>
      <c r="FQ51" s="240">
        <f t="shared" si="191"/>
        <v>0</v>
      </c>
      <c r="FR51" s="240">
        <f t="shared" si="192"/>
        <v>0</v>
      </c>
      <c r="FS51" s="240">
        <f t="shared" si="193"/>
        <v>0</v>
      </c>
      <c r="FT51" s="240">
        <f t="shared" si="194"/>
        <v>6</v>
      </c>
      <c r="FU51" s="240">
        <f t="shared" si="195"/>
        <v>0</v>
      </c>
      <c r="FV51" s="240">
        <f t="shared" si="196"/>
        <v>0</v>
      </c>
      <c r="FW51" s="240">
        <f t="shared" si="197"/>
        <v>0</v>
      </c>
      <c r="FX51" s="240">
        <f t="shared" si="198"/>
        <v>0</v>
      </c>
      <c r="FY51" s="240">
        <f t="shared" si="199"/>
        <v>0</v>
      </c>
      <c r="FZ51" s="240">
        <f t="shared" si="200"/>
        <v>0</v>
      </c>
      <c r="GA51" s="241">
        <f t="shared" si="201"/>
        <v>6</v>
      </c>
      <c r="GB51" s="242">
        <f t="shared" si="202"/>
        <v>0</v>
      </c>
      <c r="GC51" s="234">
        <f t="shared" si="203"/>
        <v>0</v>
      </c>
      <c r="GD51" s="234">
        <f t="shared" si="204"/>
        <v>0</v>
      </c>
      <c r="GE51" s="234">
        <f t="shared" si="205"/>
        <v>0</v>
      </c>
      <c r="GF51" s="234">
        <f t="shared" si="206"/>
        <v>0</v>
      </c>
      <c r="GG51" s="235">
        <f t="shared" si="207"/>
        <v>0</v>
      </c>
      <c r="GH51" s="236">
        <f t="shared" si="208"/>
        <v>0</v>
      </c>
      <c r="GI51" s="236">
        <f t="shared" si="209"/>
        <v>0</v>
      </c>
      <c r="GJ51" s="236">
        <f t="shared" si="210"/>
        <v>0</v>
      </c>
      <c r="GK51" s="236">
        <f t="shared" si="211"/>
        <v>0</v>
      </c>
      <c r="GL51" s="236">
        <f t="shared" si="212"/>
        <v>0</v>
      </c>
      <c r="GM51" s="236">
        <f t="shared" si="213"/>
        <v>0</v>
      </c>
      <c r="GN51" s="237">
        <f t="shared" si="214"/>
        <v>0</v>
      </c>
      <c r="GO51" s="238">
        <f t="shared" si="215"/>
        <v>0</v>
      </c>
      <c r="GP51" s="238">
        <f t="shared" si="216"/>
        <v>0</v>
      </c>
      <c r="GQ51" s="238">
        <f t="shared" si="217"/>
        <v>0</v>
      </c>
      <c r="GR51" s="238">
        <f t="shared" si="218"/>
        <v>0</v>
      </c>
      <c r="GS51" s="238">
        <f t="shared" si="219"/>
        <v>0</v>
      </c>
      <c r="GT51" s="238">
        <f t="shared" si="220"/>
        <v>0</v>
      </c>
      <c r="GU51" s="238">
        <f t="shared" si="221"/>
        <v>6</v>
      </c>
      <c r="GV51" s="239">
        <f t="shared" si="222"/>
        <v>0</v>
      </c>
      <c r="GW51" s="240">
        <f t="shared" si="223"/>
        <v>0</v>
      </c>
      <c r="GX51" s="240">
        <f t="shared" si="224"/>
        <v>0</v>
      </c>
      <c r="GY51" s="240">
        <f t="shared" si="225"/>
        <v>0</v>
      </c>
      <c r="GZ51" s="240">
        <f t="shared" si="226"/>
        <v>0</v>
      </c>
      <c r="HA51" s="240">
        <f t="shared" si="227"/>
        <v>0</v>
      </c>
      <c r="HB51" s="240">
        <f t="shared" si="228"/>
        <v>0</v>
      </c>
      <c r="HC51" s="240">
        <f t="shared" si="229"/>
        <v>0</v>
      </c>
      <c r="HD51" s="240">
        <f t="shared" si="230"/>
        <v>0</v>
      </c>
      <c r="HE51" s="240">
        <f t="shared" si="231"/>
        <v>0</v>
      </c>
      <c r="HF51" s="240">
        <f t="shared" si="232"/>
        <v>0</v>
      </c>
      <c r="HG51" s="240">
        <f t="shared" si="233"/>
        <v>0</v>
      </c>
      <c r="HH51" s="241">
        <f t="shared" si="234"/>
        <v>6</v>
      </c>
      <c r="HI51" s="243"/>
      <c r="HJ51" s="242">
        <f t="shared" si="235"/>
        <v>3</v>
      </c>
      <c r="HK51" s="234">
        <f t="shared" si="236"/>
        <v>3</v>
      </c>
      <c r="HL51" s="234">
        <f t="shared" si="237"/>
        <v>3</v>
      </c>
      <c r="HM51" s="234">
        <f t="shared" si="238"/>
        <v>3</v>
      </c>
      <c r="HN51" s="234">
        <f t="shared" si="239"/>
        <v>0</v>
      </c>
      <c r="HO51" s="235">
        <f t="shared" si="240"/>
        <v>20</v>
      </c>
      <c r="HP51" s="236">
        <f t="shared" si="241"/>
        <v>20</v>
      </c>
      <c r="HQ51" s="236">
        <f t="shared" si="242"/>
        <v>20</v>
      </c>
      <c r="HR51" s="236">
        <f t="shared" si="243"/>
        <v>20</v>
      </c>
      <c r="HS51" s="236">
        <f t="shared" si="244"/>
        <v>10</v>
      </c>
      <c r="HT51" s="236">
        <f t="shared" si="245"/>
        <v>20</v>
      </c>
      <c r="HU51" s="236">
        <f t="shared" si="246"/>
        <v>10</v>
      </c>
      <c r="HV51" s="237">
        <f t="shared" si="247"/>
        <v>20</v>
      </c>
      <c r="HW51" s="238">
        <f t="shared" si="248"/>
        <v>20</v>
      </c>
      <c r="HX51" s="238">
        <f t="shared" si="249"/>
        <v>20</v>
      </c>
      <c r="HY51" s="238">
        <f t="shared" si="250"/>
        <v>20</v>
      </c>
      <c r="HZ51" s="238">
        <f t="shared" si="251"/>
        <v>10</v>
      </c>
      <c r="IA51" s="238">
        <f t="shared" si="252"/>
        <v>20</v>
      </c>
      <c r="IB51" s="238">
        <f t="shared" si="253"/>
        <v>10</v>
      </c>
      <c r="IC51" s="238">
        <f t="shared" si="254"/>
        <v>0</v>
      </c>
      <c r="ID51" s="239">
        <f t="shared" si="255"/>
        <v>0</v>
      </c>
      <c r="IE51" s="240">
        <f t="shared" si="256"/>
        <v>0</v>
      </c>
      <c r="IF51" s="240">
        <f t="shared" si="257"/>
        <v>10</v>
      </c>
      <c r="IG51" s="240">
        <f t="shared" si="258"/>
        <v>0</v>
      </c>
      <c r="IH51" s="240">
        <f t="shared" si="259"/>
        <v>0</v>
      </c>
      <c r="II51" s="240">
        <f t="shared" si="260"/>
        <v>0</v>
      </c>
      <c r="IJ51" s="240">
        <f t="shared" si="261"/>
        <v>0</v>
      </c>
      <c r="IK51" s="240">
        <f t="shared" si="262"/>
        <v>0</v>
      </c>
      <c r="IL51" s="240">
        <f t="shared" si="263"/>
        <v>20</v>
      </c>
      <c r="IM51" s="240">
        <f t="shared" si="264"/>
        <v>0</v>
      </c>
      <c r="IN51" s="240">
        <f t="shared" si="265"/>
        <v>20</v>
      </c>
      <c r="IO51" s="240">
        <f t="shared" si="266"/>
        <v>0</v>
      </c>
      <c r="IP51" s="416">
        <f t="shared" si="267"/>
        <v>290</v>
      </c>
      <c r="IQ51" s="416">
        <f t="shared" si="268"/>
        <v>12</v>
      </c>
    </row>
    <row r="53" spans="1:251" ht="15" customHeight="1" x14ac:dyDescent="0.25">
      <c r="A53" s="14" t="s">
        <v>1800</v>
      </c>
      <c r="B53" s="392">
        <v>14</v>
      </c>
      <c r="C53" s="13" t="s">
        <v>1468</v>
      </c>
      <c r="D53" s="423">
        <v>44287</v>
      </c>
      <c r="E53" s="20">
        <v>7</v>
      </c>
      <c r="F53" s="6">
        <v>11606916</v>
      </c>
      <c r="G53" s="20" t="s">
        <v>1469</v>
      </c>
      <c r="H53" s="20" t="s">
        <v>1470</v>
      </c>
      <c r="I53" s="23" t="s">
        <v>1471</v>
      </c>
      <c r="J53" s="6" t="s">
        <v>18</v>
      </c>
      <c r="K53" s="6" t="s">
        <v>18</v>
      </c>
      <c r="L53" s="424"/>
      <c r="M53" s="651" t="s">
        <v>1472</v>
      </c>
      <c r="N53" s="24">
        <v>77.099998474121094</v>
      </c>
      <c r="O53" s="107"/>
      <c r="P53" s="105"/>
      <c r="Q53" s="106"/>
      <c r="R53" s="24">
        <v>76.919998168945313</v>
      </c>
      <c r="S53" s="107"/>
      <c r="T53" s="105"/>
      <c r="U53" s="106"/>
      <c r="V53" s="24">
        <v>72.099998474121094</v>
      </c>
      <c r="W53" s="107"/>
      <c r="X53" s="105"/>
      <c r="Y53" s="106"/>
      <c r="Z53" s="694">
        <v>76.150001525878906</v>
      </c>
      <c r="AA53" s="273"/>
      <c r="AB53" s="704" t="s">
        <v>1396</v>
      </c>
      <c r="AC53" s="273"/>
      <c r="AD53" s="272">
        <v>100</v>
      </c>
      <c r="AE53" s="108"/>
      <c r="AF53" s="444"/>
      <c r="AG53" s="272">
        <v>100</v>
      </c>
      <c r="AH53" s="108"/>
      <c r="AI53" s="444"/>
      <c r="AJ53" s="272">
        <v>100</v>
      </c>
      <c r="AK53" s="108"/>
      <c r="AL53" s="444"/>
      <c r="AM53" s="272">
        <v>100</v>
      </c>
      <c r="AN53" s="108"/>
      <c r="AO53" s="444"/>
      <c r="AP53" s="272">
        <v>100</v>
      </c>
      <c r="AQ53" s="108"/>
      <c r="AR53" s="444"/>
      <c r="AS53" s="272">
        <v>100</v>
      </c>
      <c r="AT53" s="108"/>
      <c r="AU53" s="444"/>
      <c r="AV53" s="272">
        <v>100</v>
      </c>
      <c r="AW53" s="108"/>
      <c r="AX53" s="444"/>
      <c r="AY53" s="24">
        <v>76.75</v>
      </c>
      <c r="AZ53" s="107"/>
      <c r="BA53" s="273"/>
      <c r="BB53" s="694">
        <v>71.75</v>
      </c>
      <c r="BC53" s="107"/>
      <c r="BD53" s="273"/>
      <c r="BE53" s="694">
        <v>75.300003051757813</v>
      </c>
      <c r="BF53" s="107"/>
      <c r="BG53" s="273"/>
      <c r="BH53" s="694">
        <v>79</v>
      </c>
      <c r="BI53" s="107"/>
      <c r="BJ53" s="273"/>
      <c r="BK53" s="24">
        <v>71.199996948242188</v>
      </c>
      <c r="BL53" s="107"/>
      <c r="BM53" s="273"/>
      <c r="BN53" s="24">
        <v>64.019996643066406</v>
      </c>
      <c r="BO53" s="107"/>
      <c r="BP53" s="273"/>
      <c r="BQ53" s="24">
        <v>72</v>
      </c>
      <c r="BR53" s="107"/>
      <c r="BS53" s="273"/>
      <c r="BT53" s="715" t="s">
        <v>1584</v>
      </c>
      <c r="BU53" s="291"/>
      <c r="BV53" s="273"/>
      <c r="BW53" s="704" t="s">
        <v>1396</v>
      </c>
      <c r="BX53" s="107"/>
      <c r="BY53" s="273"/>
      <c r="BZ53" s="704" t="s">
        <v>1396</v>
      </c>
      <c r="CA53" s="107"/>
      <c r="CB53" s="273"/>
      <c r="CC53" s="24"/>
      <c r="CD53" s="107"/>
      <c r="CE53" s="107"/>
      <c r="CF53" s="107">
        <v>84</v>
      </c>
      <c r="CG53" s="107"/>
      <c r="CH53" s="273"/>
      <c r="CI53" s="24" t="s">
        <v>1395</v>
      </c>
      <c r="CJ53" s="107"/>
      <c r="CK53" s="273"/>
      <c r="CL53" s="704" t="s">
        <v>1396</v>
      </c>
      <c r="CM53" s="107"/>
      <c r="CN53" s="273"/>
      <c r="CO53" s="24"/>
      <c r="CP53" s="107"/>
      <c r="CQ53" s="273"/>
      <c r="CR53" s="24"/>
      <c r="CS53" s="107"/>
      <c r="CT53" s="273"/>
      <c r="CU53" s="24">
        <v>57</v>
      </c>
      <c r="CV53" s="107"/>
      <c r="CW53" s="273"/>
      <c r="CX53" s="24"/>
      <c r="CY53" s="107"/>
      <c r="CZ53" s="273"/>
      <c r="DA53" s="24"/>
      <c r="DB53" s="107"/>
      <c r="DC53" s="273"/>
      <c r="DD53" s="24">
        <v>67.300003051757813</v>
      </c>
      <c r="DE53" s="107"/>
      <c r="DF53" s="273"/>
      <c r="DG53" s="218"/>
      <c r="DH53" s="217"/>
      <c r="DI53" s="217"/>
      <c r="DJ53" s="286">
        <f t="shared" ref="DJ53:DJ75" si="269">AVERAGE(AY53:DF53)</f>
        <v>71.831999969482425</v>
      </c>
      <c r="DK53" s="219"/>
      <c r="DL53" s="220">
        <f t="shared" ref="DL53:DL75" si="270">IF(DJ53&gt;80, 4, (DJ53-50)/20+2.5)</f>
        <v>3.5915999984741211</v>
      </c>
      <c r="DM53" s="650">
        <f t="shared" ref="DM53:DM75" si="271">COUNTIF(N53:DF53, DM$1)+COUNTIF(N53:DF53, DM$2)</f>
        <v>4</v>
      </c>
      <c r="DN53" s="233">
        <f t="shared" ref="DN53:DN75" si="272">IF(COUNTIF($N53:$Q53, ET$1)&gt;0, DN$2, 0)</f>
        <v>0</v>
      </c>
      <c r="DO53" s="234">
        <f t="shared" ref="DO53:DO75" si="273">IF(COUNTIF($R53:$U53, ET$1)&gt;0, DO$2, 0)</f>
        <v>0</v>
      </c>
      <c r="DP53" s="234">
        <f t="shared" ref="DP53:DP75" si="274">IF(COUNTIF($V53:$Y53, ET$1)&gt;0, DP$2, 0)</f>
        <v>0</v>
      </c>
      <c r="DQ53" s="234">
        <f t="shared" ref="DQ53:DQ75" si="275">IF(COUNTIF($Z53:$AA53, ET$1)&gt;0, DQ$2, 0)</f>
        <v>0</v>
      </c>
      <c r="DR53" s="234">
        <f t="shared" ref="DR53:DR75" si="276">IF(COUNTIF($AB53:$AC53, ET$1)&gt;0, DR$2, 0)</f>
        <v>0</v>
      </c>
      <c r="DS53" s="235">
        <f t="shared" ref="DS53:DS75" si="277">IF(COUNTIF($AD53:$AF53, $ET$1)&gt;0, DS$2, 0)</f>
        <v>0</v>
      </c>
      <c r="DT53" s="236">
        <f t="shared" ref="DT53:DT75" si="278">IF(COUNTIF($AG53:$AI53, $ET$1)&gt;0, DT$2, 0)</f>
        <v>0</v>
      </c>
      <c r="DU53" s="236">
        <f t="shared" ref="DU53:DU75" si="279">IF(COUNTIF($AJ53:$AL53, $ET$1)&gt;0, DU$2, 0)</f>
        <v>0</v>
      </c>
      <c r="DV53" s="236">
        <f t="shared" ref="DV53:DV75" si="280">IF(COUNTIF($AM53:$AO53, $ET$1)&gt;0, DV$2, 0)</f>
        <v>0</v>
      </c>
      <c r="DW53" s="236">
        <f t="shared" ref="DW53:DW75" si="281">IF(COUNTIF($AP53:$AR53, $ET$1)&gt;0, DW$2, 0)</f>
        <v>0</v>
      </c>
      <c r="DX53" s="236">
        <f t="shared" ref="DX53:DX75" si="282">IF(COUNTIF($AS53:$AU53, $ET$1)&gt;0, DX$2, 0)</f>
        <v>0</v>
      </c>
      <c r="DY53" s="236">
        <f t="shared" ref="DY53:DY75" si="283">IF(COUNTIF($AV53:$AX53, $ET$1)&gt;0, DY$2, 0)</f>
        <v>0</v>
      </c>
      <c r="DZ53" s="237">
        <f t="shared" ref="DZ53:DZ75" si="284">IF(COUNTIF($AY53:$BA53, $ET$1)&gt;0, DZ$2, 0)</f>
        <v>0</v>
      </c>
      <c r="EA53" s="238">
        <f t="shared" ref="EA53:EA75" si="285">IF(COUNTIF($BB53:$BD53, $ET$1)&gt;0, EA$2, 0)</f>
        <v>0</v>
      </c>
      <c r="EB53" s="238">
        <f t="shared" ref="EB53:EB75" si="286">IF(COUNTIF($BE53:$BG53, $ET$1)&gt;0, EB$2, 0)</f>
        <v>0</v>
      </c>
      <c r="EC53" s="238">
        <f t="shared" ref="EC53:EC75" si="287">IF(COUNTIF($BH53:$BJ53, $ET$1)&gt;0, EC$2, 0)</f>
        <v>0</v>
      </c>
      <c r="ED53" s="238">
        <f t="shared" ref="ED53:ED75" si="288">IF(COUNTIF($BK53:$BM53, $ET$1)&gt;0, ED$2, 0)</f>
        <v>0</v>
      </c>
      <c r="EE53" s="238">
        <f t="shared" ref="EE53:EE75" si="289">IF(COUNTIF($BN53:$BP53, $ET$1)&gt;0, EE$2, 0)</f>
        <v>0</v>
      </c>
      <c r="EF53" s="238">
        <f t="shared" ref="EF53:EF75" si="290">IF(COUNTIF($BQ53:$BS53, $ET$1)&gt;0, EF$2, 0)</f>
        <v>0</v>
      </c>
      <c r="EG53" s="238">
        <f t="shared" ref="EG53:EG75" si="291">IF(COUNTIF($BT53:$BV53, $ET$1)&gt;0, EG$2, 0)</f>
        <v>6</v>
      </c>
      <c r="EH53" s="239">
        <f t="shared" ref="EH53:EH75" si="292">IF(COUNTIF($BW53:$BY53, $ET$1)&gt;0, EH$2, 0)</f>
        <v>0</v>
      </c>
      <c r="EI53" s="240">
        <f t="shared" ref="EI53:EI75" si="293">IF(COUNTIF($BZ53:$CB53, $ET$1)&gt;0, EI$2, 0)</f>
        <v>0</v>
      </c>
      <c r="EJ53" s="240">
        <f t="shared" ref="EJ53:EJ75" si="294">IF(COUNTIF($CC53:$CE53, $ET$1)&gt;0, EJ$2, 0)</f>
        <v>0</v>
      </c>
      <c r="EK53" s="240">
        <f t="shared" ref="EK53:EK75" si="295">IF(COUNTIF($CF53:$CH53, $ET$1)&gt;0, EK$2, 0)</f>
        <v>0</v>
      </c>
      <c r="EL53" s="240">
        <f t="shared" ref="EL53:EL75" si="296">IF(COUNTIF($CI53:$CK53, $ET$1)&gt;0, EL$2, 0)</f>
        <v>0</v>
      </c>
      <c r="EM53" s="240">
        <f t="shared" ref="EM53:EM75" si="297">IF(COUNTIF($CL53:$CN53, $ET$1)&gt;0, EM$2, 0)</f>
        <v>0</v>
      </c>
      <c r="EN53" s="240">
        <f t="shared" ref="EN53:EN75" si="298">IF(COUNTIF($CO53:$CQ53, $ET$1)&gt;0, EN$2, 0)</f>
        <v>0</v>
      </c>
      <c r="EO53" s="240">
        <f t="shared" ref="EO53:EO75" si="299">IF(COUNTIF($CR53:$CT53, $ET$1)&gt;0, EO$2, 0)</f>
        <v>0</v>
      </c>
      <c r="EP53" s="240">
        <f t="shared" ref="EP53:EP75" si="300">IF(COUNTIF($CU53:$CW53, $ET$1)&gt;0, EP$2, 0)</f>
        <v>0</v>
      </c>
      <c r="EQ53" s="240">
        <f t="shared" ref="EQ53:EQ75" si="301">IF(COUNTIF($CX53:$CZ53, $ET$1)&gt;0, EQ$2, 0)</f>
        <v>0</v>
      </c>
      <c r="ER53" s="240">
        <f t="shared" ref="ER53:ER75" si="302">IF(COUNTIF($DA53:$DC53, $ET$1)&gt;0, ER$2, 0)</f>
        <v>0</v>
      </c>
      <c r="ES53" s="240">
        <f t="shared" ref="ES53:ES75" si="303">IF(COUNTIF($DD53:$DF53, $ET$1)&gt;0, ES$2, 0)</f>
        <v>0</v>
      </c>
      <c r="ET53" s="241">
        <f t="shared" ref="ET53:ET75" si="304">SUM(DN53:ES53)</f>
        <v>6</v>
      </c>
      <c r="EU53" s="242">
        <f t="shared" ref="EU53:EU75" si="305">IF(COUNTIF($N53:$Q53, GA$1)&gt;0, EU$2, 0)</f>
        <v>0</v>
      </c>
      <c r="EV53" s="234">
        <f t="shared" ref="EV53:EV75" si="306">IF(COUNTIF($R53:$U53, GA$1)&gt;0, EV$2, 0)</f>
        <v>0</v>
      </c>
      <c r="EW53" s="234">
        <f t="shared" ref="EW53:EW75" si="307">IF(COUNTIF($V53:$Y53, GA$1)&gt;0, EW$2, 0)</f>
        <v>0</v>
      </c>
      <c r="EX53" s="234">
        <f t="shared" ref="EX53:EX75" si="308">IF(COUNTIF($Z53:$AA53, GA$1)&gt;0, EX$2, 0)</f>
        <v>0</v>
      </c>
      <c r="EY53" s="234">
        <f t="shared" ref="EY53:EY75" si="309">IF(COUNTIF($AB53:$AC53, GA$1)&gt;0, EY$2, 0)</f>
        <v>0</v>
      </c>
      <c r="EZ53" s="235">
        <f t="shared" ref="EZ53:EZ75" si="310">IF(COUNTIF($AD53:$AF53, $GA$1)&gt;0, EZ$2, 0)</f>
        <v>0</v>
      </c>
      <c r="FA53" s="236">
        <f t="shared" ref="FA53:FA75" si="311">IF(COUNTIF($AG53:$AI53, $GA$1)&gt;0, FA$2, 0)</f>
        <v>0</v>
      </c>
      <c r="FB53" s="236">
        <f t="shared" ref="FB53:FB75" si="312">IF(COUNTIF($AJ53:$AL53, $GA$1)&gt;0, FB$2, 0)</f>
        <v>0</v>
      </c>
      <c r="FC53" s="236">
        <f t="shared" ref="FC53:FC75" si="313">IF(COUNTIF($AM53:$AO53, $GA$1)&gt;0, FC$2, 0)</f>
        <v>0</v>
      </c>
      <c r="FD53" s="236">
        <f t="shared" ref="FD53:FD75" si="314">IF(COUNTIF($AP53:$AR53, $GA$1)&gt;0, FD$2, 0)</f>
        <v>0</v>
      </c>
      <c r="FE53" s="236">
        <f t="shared" ref="FE53:FE75" si="315">IF(COUNTIF($AS53:$AU53, $GA$1)&gt;0, FE$2, 0)</f>
        <v>0</v>
      </c>
      <c r="FF53" s="236">
        <f t="shared" ref="FF53:FF75" si="316">IF(COUNTIF($AV53:$AX53, $GA$1)&gt;0, FF$2, 0)</f>
        <v>0</v>
      </c>
      <c r="FG53" s="237">
        <f t="shared" ref="FG53:FG75" si="317">IF(COUNTIF($AY53:$BA53, $GA$1)&gt;0, FG$2, 0)</f>
        <v>0</v>
      </c>
      <c r="FH53" s="238">
        <f t="shared" ref="FH53:FH75" si="318">IF(COUNTIF($BB53:$BD53, $GA$1)&gt;0, FH$2, 0)</f>
        <v>0</v>
      </c>
      <c r="FI53" s="238">
        <f t="shared" ref="FI53:FI75" si="319">IF(COUNTIF($BE53:$BG53, $GA$1)&gt;0, FI$2, 0)</f>
        <v>0</v>
      </c>
      <c r="FJ53" s="238">
        <f t="shared" ref="FJ53:FJ75" si="320">IF(COUNTIF($BH53:$BJ53, $GA$1)&gt;0, FJ$2, 0)</f>
        <v>0</v>
      </c>
      <c r="FK53" s="238">
        <f t="shared" ref="FK53:FK75" si="321">IF(COUNTIF($BK53:$BM53, $GA$1)&gt;0, FK$2, 0)</f>
        <v>0</v>
      </c>
      <c r="FL53" s="238">
        <f t="shared" ref="FL53:FL75" si="322">IF(COUNTIF($BN53:$BP53, $GA$1)&gt;0, FL$2, 0)</f>
        <v>0</v>
      </c>
      <c r="FM53" s="238">
        <f t="shared" ref="FM53:FM75" si="323">IF(COUNTIF($BQ53:$BS53, $GA$1)&gt;0, FM$2, 0)</f>
        <v>0</v>
      </c>
      <c r="FN53" s="238">
        <f t="shared" ref="FN53:FN75" si="324">IF(COUNTIF($BT53:$BV53, $GA$1)&gt;0, FN$2, 0)</f>
        <v>0</v>
      </c>
      <c r="FO53" s="239">
        <f t="shared" ref="FO53:FO75" si="325">IF(COUNTIF($BW53:$BY53, $GA$1)&gt;0, FO$2, 0)</f>
        <v>0</v>
      </c>
      <c r="FP53" s="240">
        <f t="shared" ref="FP53:FP75" si="326">IF(COUNTIF($BZ53:$CB53, $GA$1)&gt;0, FP$2, 0)</f>
        <v>0</v>
      </c>
      <c r="FQ53" s="240">
        <f t="shared" ref="FQ53:FQ75" si="327">IF(COUNTIF($CC53:$CE53, $GA$1)&gt;0, FQ$2, 0)</f>
        <v>0</v>
      </c>
      <c r="FR53" s="240">
        <f t="shared" ref="FR53:FR75" si="328">IF(COUNTIF($CF53:$CH53, $GA$1)&gt;0, FR$2, 0)</f>
        <v>0</v>
      </c>
      <c r="FS53" s="240">
        <f t="shared" ref="FS53:FS75" si="329">IF(COUNTIF($CI53:$CK53, $GA$1)&gt;0, FS$2, 0)</f>
        <v>0</v>
      </c>
      <c r="FT53" s="240">
        <f t="shared" ref="FT53:FT75" si="330">IF(COUNTIF($CL53:$CN53, $GA$1)&gt;0, FT$2, 0)</f>
        <v>0</v>
      </c>
      <c r="FU53" s="240">
        <f t="shared" ref="FU53:FU75" si="331">IF(COUNTIF($CO53:$CQ53, $GA$1)&gt;0, FU$2, 0)</f>
        <v>0</v>
      </c>
      <c r="FV53" s="240">
        <f t="shared" ref="FV53:FV75" si="332">IF(COUNTIF($CR53:$CT53, $GA$1)&gt;0, FV$2, 0)</f>
        <v>0</v>
      </c>
      <c r="FW53" s="240">
        <f t="shared" ref="FW53:FW75" si="333">IF(COUNTIF($CU53:$CW53, $GA$1)&gt;0, FW$2, 0)</f>
        <v>0</v>
      </c>
      <c r="FX53" s="240">
        <f t="shared" ref="FX53:FX75" si="334">IF(COUNTIF($CX53:$CZ53, $GA$1)&gt;0, FX$2, 0)</f>
        <v>0</v>
      </c>
      <c r="FY53" s="240">
        <f t="shared" ref="FY53:FY75" si="335">IF(COUNTIF($DA53:$DC53, $GA$1)&gt;0, FY$2, 0)</f>
        <v>0</v>
      </c>
      <c r="FZ53" s="240">
        <f t="shared" ref="FZ53:FZ75" si="336">IF(COUNTIF($DD53:$DF53, $GA$1)&gt;0, FZ$2, 0)</f>
        <v>0</v>
      </c>
      <c r="GA53" s="241">
        <f t="shared" ref="GA53:GA75" si="337">SUM(EU53:FZ53)</f>
        <v>0</v>
      </c>
      <c r="GB53" s="242">
        <f t="shared" ref="GB53:GB75" si="338">IF(COUNTIF($N53:$Q53, HH$1)&gt;0, GB$2, 0)</f>
        <v>0</v>
      </c>
      <c r="GC53" s="234">
        <f t="shared" ref="GC53:GC75" si="339">IF(COUNTIF($R53:$U53, HH$1)&gt;0, GC$2, 0)</f>
        <v>0</v>
      </c>
      <c r="GD53" s="234">
        <f t="shared" ref="GD53:GD75" si="340">IF(COUNTIF($V53:$Y53, HH$1)&gt;0, GD$2, 0)</f>
        <v>0</v>
      </c>
      <c r="GE53" s="234">
        <f t="shared" ref="GE53:GE75" si="341">IF(COUNTIF($Z53:$AA53, HH$1)&gt;0, GE$2, 0)</f>
        <v>0</v>
      </c>
      <c r="GF53" s="234">
        <f t="shared" ref="GF53:GF75" si="342">IF(COUNTIF($AB53:$AC53, HH$1)&gt;0, GF$2, 0)</f>
        <v>0</v>
      </c>
      <c r="GG53" s="235">
        <f t="shared" ref="GG53:GG75" si="343">IF(COUNTIF($AD53:$AF53, $HH$1)&gt;0, GG$2, 0)</f>
        <v>0</v>
      </c>
      <c r="GH53" s="236">
        <f t="shared" ref="GH53:GH75" si="344">IF(COUNTIF($AG53:$AI53, $HH$1)&gt;0, GH$2, 0)</f>
        <v>0</v>
      </c>
      <c r="GI53" s="236">
        <f t="shared" ref="GI53:GI75" si="345">IF(COUNTIF($AJ53:$AL53, $HH$1)&gt;0, GI$2, 0)</f>
        <v>0</v>
      </c>
      <c r="GJ53" s="236">
        <f t="shared" ref="GJ53:GJ75" si="346">IF(COUNTIF($AM53:$AO53, $HH$1)&gt;0, GJ$2, 0)</f>
        <v>0</v>
      </c>
      <c r="GK53" s="236">
        <f t="shared" ref="GK53:GK75" si="347">IF(COUNTIF($AP53:$AR53, $HH$1)&gt;0, GK$2, 0)</f>
        <v>0</v>
      </c>
      <c r="GL53" s="236">
        <f t="shared" ref="GL53:GL75" si="348">IF(COUNTIF($AS53:$AU53, $HH$1)&gt;0, GL$2, 0)</f>
        <v>0</v>
      </c>
      <c r="GM53" s="236">
        <f t="shared" ref="GM53:GM75" si="349">IF(COUNTIF($AV53:$AX53, $HH$1)&gt;0, GM$2, 0)</f>
        <v>0</v>
      </c>
      <c r="GN53" s="237">
        <f t="shared" ref="GN53:GN75" si="350">IF(COUNTIF($AY53:$BA53, $HH$1)&gt;0, GN$2, 0)</f>
        <v>0</v>
      </c>
      <c r="GO53" s="238">
        <f t="shared" ref="GO53:GO75" si="351">IF(COUNTIF($BB53:$BD53, $HH$1)&gt;0, GO$2, 0)</f>
        <v>0</v>
      </c>
      <c r="GP53" s="238">
        <f t="shared" ref="GP53:GP75" si="352">IF(COUNTIF($BE53:$BG53, $HH$1)&gt;0, GP$2, 0)</f>
        <v>0</v>
      </c>
      <c r="GQ53" s="238">
        <f t="shared" ref="GQ53:GQ75" si="353">IF(COUNTIF($BH53:$BJ53, $HH$1)&gt;0, GQ$2, 0)</f>
        <v>0</v>
      </c>
      <c r="GR53" s="238">
        <f t="shared" ref="GR53:GR75" si="354">IF(COUNTIF($BK53:$BM53, $HH$1)&gt;0, GR$2, 0)</f>
        <v>0</v>
      </c>
      <c r="GS53" s="238">
        <f t="shared" ref="GS53:GS75" si="355">IF(COUNTIF($BN53:$BP53, $HH$1)&gt;0, GS$2, 0)</f>
        <v>0</v>
      </c>
      <c r="GT53" s="238">
        <f t="shared" ref="GT53:GT75" si="356">IF(COUNTIF($BQ53:$BS53, $HH$1)&gt;0, GT$2, 0)</f>
        <v>0</v>
      </c>
      <c r="GU53" s="238">
        <f t="shared" ref="GU53:GU75" si="357">IF(COUNTIF($BT53:$BV53, $HH$1)&gt;0, GU$2, 0)</f>
        <v>0</v>
      </c>
      <c r="GV53" s="239">
        <f t="shared" ref="GV53:GV75" si="358">IF(COUNTIF($BW53:$BY53, $HH$1)&gt;0, GV$2, 0)</f>
        <v>0</v>
      </c>
      <c r="GW53" s="240">
        <f t="shared" ref="GW53:GW75" si="359">IF(COUNTIF($BZ53:$CB53, $HH$1)&gt;0, GW$2, 0)</f>
        <v>0</v>
      </c>
      <c r="GX53" s="240">
        <f t="shared" ref="GX53:GX75" si="360">IF(COUNTIF($CC53:$CE53, $HH$1)&gt;0, GX$2, 0)</f>
        <v>0</v>
      </c>
      <c r="GY53" s="240">
        <f t="shared" ref="GY53:GY75" si="361">IF(COUNTIF($CF53:$CH53, $HH$1)&gt;0, GY$2, 0)</f>
        <v>0</v>
      </c>
      <c r="GZ53" s="240">
        <f t="shared" ref="GZ53:GZ75" si="362">IF(COUNTIF($CI53:$CK53, $HH$1)&gt;0, GZ$2, 0)</f>
        <v>0</v>
      </c>
      <c r="HA53" s="240">
        <f t="shared" ref="HA53:HA75" si="363">IF(COUNTIF($CL53:$CN53, $HH$1)&gt;0, HA$2, 0)</f>
        <v>0</v>
      </c>
      <c r="HB53" s="240">
        <f t="shared" ref="HB53:HB75" si="364">IF(COUNTIF($CO53:$CQ53, $HH$1)&gt;0, HB$2, 0)</f>
        <v>0</v>
      </c>
      <c r="HC53" s="240">
        <f t="shared" ref="HC53:HC75" si="365">IF(COUNTIF($CR53:$CT53, $HH$1)&gt;0, HC$2, 0)</f>
        <v>0</v>
      </c>
      <c r="HD53" s="240">
        <f t="shared" ref="HD53:HD75" si="366">IF(COUNTIF($CU53:$CW53, $HH$1)&gt;0, HD$2, 0)</f>
        <v>0</v>
      </c>
      <c r="HE53" s="240">
        <f t="shared" ref="HE53:HE75" si="367">IF(COUNTIF($CX53:$CZ53, $HH$1)&gt;0, HE$2, 0)</f>
        <v>0</v>
      </c>
      <c r="HF53" s="240">
        <f t="shared" ref="HF53:HF75" si="368">IF(COUNTIF($DA53:$DC53, $HH$1)&gt;0, HF$2, 0)</f>
        <v>0</v>
      </c>
      <c r="HG53" s="240">
        <f t="shared" ref="HG53:HG75" si="369">IF(COUNTIF($DD53:$DF53, $HH$1)&gt;0, HG$2, 0)</f>
        <v>0</v>
      </c>
      <c r="HH53" s="241">
        <f t="shared" ref="HH53:HH75" si="370">SUM(GB53:HG53)</f>
        <v>0</v>
      </c>
      <c r="HI53" s="243"/>
      <c r="HJ53" s="242">
        <f t="shared" ref="HJ53:HJ75" si="371">IF(MAX($N53:$Q53)&gt;=40, HJ$2, 0)</f>
        <v>3</v>
      </c>
      <c r="HK53" s="234">
        <f t="shared" ref="HK53:HK75" si="372">IF(MAX($R53:$U53)&gt;=40, HK$2, 0)</f>
        <v>3</v>
      </c>
      <c r="HL53" s="234">
        <f t="shared" ref="HL53:HL75" si="373">IF(MAX($V53:$Y53)&gt;=40, HL$2, 0)</f>
        <v>3</v>
      </c>
      <c r="HM53" s="234">
        <f t="shared" ref="HM53:HM75" si="374">IF(MAX($Z53:$AA53)&gt;=40, HM$2, 0)</f>
        <v>3</v>
      </c>
      <c r="HN53" s="234">
        <f t="shared" ref="HN53:HN75" si="375">IF(MAX($AB53:$AC53)&gt;=40, HN$2, 0)</f>
        <v>0</v>
      </c>
      <c r="HO53" s="235">
        <f t="shared" ref="HO53:HO75" si="376">IF(MAX($AD53:$AF53)&gt;=40, HO$2, 0)</f>
        <v>20</v>
      </c>
      <c r="HP53" s="236">
        <f t="shared" ref="HP53:HP75" si="377">IF(MAX($AG53:$AI53)&gt;=40, HP$2, 0)</f>
        <v>20</v>
      </c>
      <c r="HQ53" s="236">
        <f t="shared" ref="HQ53:HQ75" si="378">IF(MAX($AJ53:$AL53)&gt;=40, HQ$2, 0)</f>
        <v>20</v>
      </c>
      <c r="HR53" s="236">
        <f t="shared" ref="HR53:HR75" si="379">IF(MAX($AM53:$AO53)&gt;=40, HR$2, 0)</f>
        <v>20</v>
      </c>
      <c r="HS53" s="236">
        <f t="shared" ref="HS53:HS75" si="380">IF(MAX($AP53:$AR53)&gt;=40, HS$2, 0)</f>
        <v>10</v>
      </c>
      <c r="HT53" s="236">
        <f t="shared" ref="HT53:HT75" si="381">IF(MAX($AS53:$AU53)&gt;=40, HT$2, 0)</f>
        <v>20</v>
      </c>
      <c r="HU53" s="236">
        <f t="shared" ref="HU53:HU75" si="382">IF(MAX($AV53:$AX53)&gt;=40, HU$2, 0)</f>
        <v>10</v>
      </c>
      <c r="HV53" s="237">
        <f t="shared" ref="HV53:HV75" si="383">IF(MAX($AY53:$BA53)&gt;=40, HV$2, 0)</f>
        <v>20</v>
      </c>
      <c r="HW53" s="238">
        <f t="shared" ref="HW53:HW75" si="384">IF(MAX($BB53:$BD53)&gt;=40, HW$2, 0)</f>
        <v>20</v>
      </c>
      <c r="HX53" s="238">
        <f t="shared" ref="HX53:HX75" si="385">IF(MAX($BE53:$BG53)&gt;=40, HX$2, 0)</f>
        <v>20</v>
      </c>
      <c r="HY53" s="238">
        <f t="shared" ref="HY53:HY75" si="386">IF(MAX($BH53:$BJ53)&gt;=40, HY$2, 0)</f>
        <v>20</v>
      </c>
      <c r="HZ53" s="238">
        <f t="shared" ref="HZ53:HZ75" si="387">IF(MAX($BK53:$BM53)&gt;=40, HZ$2, 0)</f>
        <v>10</v>
      </c>
      <c r="IA53" s="238">
        <f t="shared" ref="IA53:IA75" si="388">IF(MAX($BN53:$BP53)&gt;=40, IA$2, 0)</f>
        <v>20</v>
      </c>
      <c r="IB53" s="238">
        <f t="shared" ref="IB53:IB75" si="389">IF(MAX($BQ53:$BS53)&gt;=40, IB$2, 0)</f>
        <v>10</v>
      </c>
      <c r="IC53" s="238">
        <f t="shared" ref="IC53:IC75" si="390">IF(MAX($BT53:$BV53)&gt;=40, IC$2, 0)</f>
        <v>0</v>
      </c>
      <c r="ID53" s="239">
        <f t="shared" ref="ID53:ID75" si="391">IF(MAX($BW53:$BY53)&gt;=40, ID$2, 0)</f>
        <v>0</v>
      </c>
      <c r="IE53" s="240">
        <f t="shared" ref="IE53:IE75" si="392">IF(MAX($BZ53:$CB53)&gt;=40, IE$2, 0)</f>
        <v>0</v>
      </c>
      <c r="IF53" s="240">
        <f t="shared" ref="IF53:IF75" si="393">IF(MAX($CC53:$CE53)&gt;=40, IF$2, 0)</f>
        <v>0</v>
      </c>
      <c r="IG53" s="240">
        <f t="shared" ref="IG53:IG75" si="394">IF(MAX($CF53:$CH53)&gt;=40, IG$2, 0)</f>
        <v>10</v>
      </c>
      <c r="IH53" s="240">
        <f t="shared" ref="IH53:IH75" si="395">IF(MAX($CI53:$CK53)&gt;=40, IH$2, 0)</f>
        <v>0</v>
      </c>
      <c r="II53" s="240">
        <f t="shared" ref="II53:II75" si="396">IF(MAX($CL53:$CN53)&gt;=40, II$2, 0)</f>
        <v>0</v>
      </c>
      <c r="IJ53" s="240">
        <f t="shared" ref="IJ53:IJ75" si="397">IF(MAX($CO53:$CQ53)&gt;=40, IJ$2, 0)</f>
        <v>0</v>
      </c>
      <c r="IK53" s="240">
        <f t="shared" ref="IK53:IK75" si="398">IF(MAX($CR53:$CT53)&gt;=40, IK$2, 0)</f>
        <v>0</v>
      </c>
      <c r="IL53" s="240">
        <f t="shared" ref="IL53:IL75" si="399">IF(MAX($CU53:$CW53)&gt;=40, IL$2, 0)</f>
        <v>20</v>
      </c>
      <c r="IM53" s="240">
        <f t="shared" ref="IM53:IM75" si="400">IF(MAX($CX53:$CZ53)&gt;=40, IM$2, 0)</f>
        <v>0</v>
      </c>
      <c r="IN53" s="240">
        <f t="shared" ref="IN53:IN75" si="401">IF(MAX($DA53:$DC53)&gt;=40, IN$2, 0)</f>
        <v>0</v>
      </c>
      <c r="IO53" s="240">
        <f t="shared" ref="IO53:IO75" si="402">IF(MAX($DD53:$DF53)&gt;=40, IO$2, 0)</f>
        <v>20</v>
      </c>
      <c r="IP53" s="416">
        <f t="shared" ref="IP53:IP75" si="403">SUM(HO53:IB53, ID53:IO53)</f>
        <v>290</v>
      </c>
      <c r="IQ53" s="416">
        <f t="shared" ref="IQ53:IQ75" si="404">SUM(HJ53:HN53, IC53)</f>
        <v>12</v>
      </c>
    </row>
    <row r="54" spans="1:251" ht="15" customHeight="1" x14ac:dyDescent="0.25">
      <c r="A54" s="14" t="s">
        <v>1800</v>
      </c>
      <c r="B54" s="392">
        <v>15</v>
      </c>
      <c r="C54" s="13" t="s">
        <v>1473</v>
      </c>
      <c r="D54" s="423">
        <v>44287</v>
      </c>
      <c r="E54" s="20">
        <v>7</v>
      </c>
      <c r="F54" s="6">
        <v>11606927</v>
      </c>
      <c r="G54" s="20" t="s">
        <v>1474</v>
      </c>
      <c r="H54" s="20" t="s">
        <v>1475</v>
      </c>
      <c r="I54" s="23" t="s">
        <v>1476</v>
      </c>
      <c r="J54" s="6" t="s">
        <v>18</v>
      </c>
      <c r="K54" s="6" t="s">
        <v>18</v>
      </c>
      <c r="L54" s="424"/>
      <c r="M54" s="651" t="s">
        <v>1477</v>
      </c>
      <c r="N54" s="24">
        <v>58.5</v>
      </c>
      <c r="O54" s="107"/>
      <c r="P54" s="105"/>
      <c r="Q54" s="106"/>
      <c r="R54" s="24">
        <v>66.370002746582031</v>
      </c>
      <c r="S54" s="107"/>
      <c r="T54" s="105"/>
      <c r="U54" s="106"/>
      <c r="V54" s="24">
        <v>74.779998779296875</v>
      </c>
      <c r="W54" s="107"/>
      <c r="X54" s="105"/>
      <c r="Y54" s="106"/>
      <c r="Z54" s="694">
        <v>75.099998474121094</v>
      </c>
      <c r="AA54" s="273"/>
      <c r="AB54" s="704" t="s">
        <v>1396</v>
      </c>
      <c r="AC54" s="273"/>
      <c r="AD54" s="272">
        <v>100</v>
      </c>
      <c r="AE54" s="108"/>
      <c r="AF54" s="444"/>
      <c r="AG54" s="272">
        <v>100</v>
      </c>
      <c r="AH54" s="108"/>
      <c r="AI54" s="444"/>
      <c r="AJ54" s="272">
        <v>100</v>
      </c>
      <c r="AK54" s="108"/>
      <c r="AL54" s="444"/>
      <c r="AM54" s="272">
        <v>100</v>
      </c>
      <c r="AN54" s="108"/>
      <c r="AO54" s="444"/>
      <c r="AP54" s="272">
        <v>100</v>
      </c>
      <c r="AQ54" s="108"/>
      <c r="AR54" s="444"/>
      <c r="AS54" s="272">
        <v>100</v>
      </c>
      <c r="AT54" s="108"/>
      <c r="AU54" s="444"/>
      <c r="AV54" s="272">
        <v>100</v>
      </c>
      <c r="AW54" s="108"/>
      <c r="AX54" s="444"/>
      <c r="AY54" s="24">
        <v>63.75</v>
      </c>
      <c r="AZ54" s="107"/>
      <c r="BA54" s="273"/>
      <c r="BB54" s="694">
        <v>63</v>
      </c>
      <c r="BC54" s="107"/>
      <c r="BD54" s="273"/>
      <c r="BE54" s="694">
        <v>62.450000762939453</v>
      </c>
      <c r="BF54" s="107"/>
      <c r="BG54" s="273"/>
      <c r="BH54" s="694">
        <v>63.25</v>
      </c>
      <c r="BI54" s="107"/>
      <c r="BJ54" s="273"/>
      <c r="BK54" s="24">
        <v>63.400001525878906</v>
      </c>
      <c r="BL54" s="107"/>
      <c r="BM54" s="273"/>
      <c r="BN54" s="24">
        <v>63</v>
      </c>
      <c r="BO54" s="107"/>
      <c r="BP54" s="273"/>
      <c r="BQ54" s="24">
        <v>56</v>
      </c>
      <c r="BR54" s="107"/>
      <c r="BS54" s="273"/>
      <c r="BT54" s="715" t="s">
        <v>1584</v>
      </c>
      <c r="BU54" s="291"/>
      <c r="BV54" s="273"/>
      <c r="BW54" s="704" t="s">
        <v>1396</v>
      </c>
      <c r="BX54" s="107"/>
      <c r="BY54" s="273"/>
      <c r="BZ54" s="704" t="s">
        <v>1396</v>
      </c>
      <c r="CA54" s="107"/>
      <c r="CB54" s="273"/>
      <c r="CC54" s="24">
        <v>53.470001220703125</v>
      </c>
      <c r="CD54" s="107"/>
      <c r="CE54" s="107"/>
      <c r="CF54" s="107"/>
      <c r="CG54" s="107"/>
      <c r="CH54" s="273"/>
      <c r="CI54" s="24" t="s">
        <v>1395</v>
      </c>
      <c r="CJ54" s="107"/>
      <c r="CK54" s="273"/>
      <c r="CL54" s="704" t="s">
        <v>1396</v>
      </c>
      <c r="CM54" s="107"/>
      <c r="CN54" s="273"/>
      <c r="CO54" s="24">
        <v>53.5</v>
      </c>
      <c r="CP54" s="107"/>
      <c r="CQ54" s="273"/>
      <c r="CR54" s="24"/>
      <c r="CS54" s="107"/>
      <c r="CT54" s="273"/>
      <c r="CU54" s="24"/>
      <c r="CV54" s="107"/>
      <c r="CW54" s="273"/>
      <c r="CX54" s="24"/>
      <c r="CY54" s="107"/>
      <c r="CZ54" s="273"/>
      <c r="DA54" s="24"/>
      <c r="DB54" s="107"/>
      <c r="DC54" s="273"/>
      <c r="DD54" s="24">
        <v>52</v>
      </c>
      <c r="DE54" s="107"/>
      <c r="DF54" s="273"/>
      <c r="DG54" s="218"/>
      <c r="DH54" s="217"/>
      <c r="DI54" s="217"/>
      <c r="DJ54" s="286">
        <f t="shared" si="269"/>
        <v>59.382000350952147</v>
      </c>
      <c r="DK54" s="219"/>
      <c r="DL54" s="220">
        <f t="shared" si="270"/>
        <v>2.9691000175476074</v>
      </c>
      <c r="DM54" s="650">
        <f t="shared" si="271"/>
        <v>4</v>
      </c>
      <c r="DN54" s="233">
        <f t="shared" si="272"/>
        <v>0</v>
      </c>
      <c r="DO54" s="234">
        <f t="shared" si="273"/>
        <v>0</v>
      </c>
      <c r="DP54" s="234">
        <f t="shared" si="274"/>
        <v>0</v>
      </c>
      <c r="DQ54" s="234">
        <f t="shared" si="275"/>
        <v>0</v>
      </c>
      <c r="DR54" s="234">
        <f t="shared" si="276"/>
        <v>0</v>
      </c>
      <c r="DS54" s="235">
        <f t="shared" si="277"/>
        <v>0</v>
      </c>
      <c r="DT54" s="236">
        <f t="shared" si="278"/>
        <v>0</v>
      </c>
      <c r="DU54" s="236">
        <f t="shared" si="279"/>
        <v>0</v>
      </c>
      <c r="DV54" s="236">
        <f t="shared" si="280"/>
        <v>0</v>
      </c>
      <c r="DW54" s="236">
        <f t="shared" si="281"/>
        <v>0</v>
      </c>
      <c r="DX54" s="236">
        <f t="shared" si="282"/>
        <v>0</v>
      </c>
      <c r="DY54" s="236">
        <f t="shared" si="283"/>
        <v>0</v>
      </c>
      <c r="DZ54" s="237">
        <f t="shared" si="284"/>
        <v>0</v>
      </c>
      <c r="EA54" s="238">
        <f t="shared" si="285"/>
        <v>0</v>
      </c>
      <c r="EB54" s="238">
        <f t="shared" si="286"/>
        <v>0</v>
      </c>
      <c r="EC54" s="238">
        <f t="shared" si="287"/>
        <v>0</v>
      </c>
      <c r="ED54" s="238">
        <f t="shared" si="288"/>
        <v>0</v>
      </c>
      <c r="EE54" s="238">
        <f t="shared" si="289"/>
        <v>0</v>
      </c>
      <c r="EF54" s="238">
        <f t="shared" si="290"/>
        <v>0</v>
      </c>
      <c r="EG54" s="238">
        <f t="shared" si="291"/>
        <v>6</v>
      </c>
      <c r="EH54" s="239">
        <f t="shared" si="292"/>
        <v>0</v>
      </c>
      <c r="EI54" s="240">
        <f t="shared" si="293"/>
        <v>0</v>
      </c>
      <c r="EJ54" s="240">
        <f t="shared" si="294"/>
        <v>0</v>
      </c>
      <c r="EK54" s="240">
        <f t="shared" si="295"/>
        <v>0</v>
      </c>
      <c r="EL54" s="240">
        <f t="shared" si="296"/>
        <v>0</v>
      </c>
      <c r="EM54" s="240">
        <f t="shared" si="297"/>
        <v>0</v>
      </c>
      <c r="EN54" s="240">
        <f t="shared" si="298"/>
        <v>0</v>
      </c>
      <c r="EO54" s="240">
        <f t="shared" si="299"/>
        <v>0</v>
      </c>
      <c r="EP54" s="240">
        <f t="shared" si="300"/>
        <v>0</v>
      </c>
      <c r="EQ54" s="240">
        <f t="shared" si="301"/>
        <v>0</v>
      </c>
      <c r="ER54" s="240">
        <f t="shared" si="302"/>
        <v>0</v>
      </c>
      <c r="ES54" s="240">
        <f t="shared" si="303"/>
        <v>0</v>
      </c>
      <c r="ET54" s="241">
        <f t="shared" si="304"/>
        <v>6</v>
      </c>
      <c r="EU54" s="242">
        <f t="shared" si="305"/>
        <v>0</v>
      </c>
      <c r="EV54" s="234">
        <f t="shared" si="306"/>
        <v>0</v>
      </c>
      <c r="EW54" s="234">
        <f t="shared" si="307"/>
        <v>0</v>
      </c>
      <c r="EX54" s="234">
        <f t="shared" si="308"/>
        <v>0</v>
      </c>
      <c r="EY54" s="234">
        <f t="shared" si="309"/>
        <v>0</v>
      </c>
      <c r="EZ54" s="235">
        <f t="shared" si="310"/>
        <v>0</v>
      </c>
      <c r="FA54" s="236">
        <f t="shared" si="311"/>
        <v>0</v>
      </c>
      <c r="FB54" s="236">
        <f t="shared" si="312"/>
        <v>0</v>
      </c>
      <c r="FC54" s="236">
        <f t="shared" si="313"/>
        <v>0</v>
      </c>
      <c r="FD54" s="236">
        <f t="shared" si="314"/>
        <v>0</v>
      </c>
      <c r="FE54" s="236">
        <f t="shared" si="315"/>
        <v>0</v>
      </c>
      <c r="FF54" s="236">
        <f t="shared" si="316"/>
        <v>0</v>
      </c>
      <c r="FG54" s="237">
        <f t="shared" si="317"/>
        <v>0</v>
      </c>
      <c r="FH54" s="238">
        <f t="shared" si="318"/>
        <v>0</v>
      </c>
      <c r="FI54" s="238">
        <f t="shared" si="319"/>
        <v>0</v>
      </c>
      <c r="FJ54" s="238">
        <f t="shared" si="320"/>
        <v>0</v>
      </c>
      <c r="FK54" s="238">
        <f t="shared" si="321"/>
        <v>0</v>
      </c>
      <c r="FL54" s="238">
        <f t="shared" si="322"/>
        <v>0</v>
      </c>
      <c r="FM54" s="238">
        <f t="shared" si="323"/>
        <v>0</v>
      </c>
      <c r="FN54" s="238">
        <f t="shared" si="324"/>
        <v>0</v>
      </c>
      <c r="FO54" s="239">
        <f t="shared" si="325"/>
        <v>0</v>
      </c>
      <c r="FP54" s="240">
        <f t="shared" si="326"/>
        <v>0</v>
      </c>
      <c r="FQ54" s="240">
        <f t="shared" si="327"/>
        <v>0</v>
      </c>
      <c r="FR54" s="240">
        <f t="shared" si="328"/>
        <v>0</v>
      </c>
      <c r="FS54" s="240">
        <f t="shared" si="329"/>
        <v>0</v>
      </c>
      <c r="FT54" s="240">
        <f t="shared" si="330"/>
        <v>0</v>
      </c>
      <c r="FU54" s="240">
        <f t="shared" si="331"/>
        <v>0</v>
      </c>
      <c r="FV54" s="240">
        <f t="shared" si="332"/>
        <v>0</v>
      </c>
      <c r="FW54" s="240">
        <f t="shared" si="333"/>
        <v>0</v>
      </c>
      <c r="FX54" s="240">
        <f t="shared" si="334"/>
        <v>0</v>
      </c>
      <c r="FY54" s="240">
        <f t="shared" si="335"/>
        <v>0</v>
      </c>
      <c r="FZ54" s="240">
        <f t="shared" si="336"/>
        <v>0</v>
      </c>
      <c r="GA54" s="241">
        <f t="shared" si="337"/>
        <v>0</v>
      </c>
      <c r="GB54" s="242">
        <f t="shared" si="338"/>
        <v>0</v>
      </c>
      <c r="GC54" s="234">
        <f t="shared" si="339"/>
        <v>0</v>
      </c>
      <c r="GD54" s="234">
        <f t="shared" si="340"/>
        <v>0</v>
      </c>
      <c r="GE54" s="234">
        <f t="shared" si="341"/>
        <v>0</v>
      </c>
      <c r="GF54" s="234">
        <f t="shared" si="342"/>
        <v>0</v>
      </c>
      <c r="GG54" s="235">
        <f t="shared" si="343"/>
        <v>0</v>
      </c>
      <c r="GH54" s="236">
        <f t="shared" si="344"/>
        <v>0</v>
      </c>
      <c r="GI54" s="236">
        <f t="shared" si="345"/>
        <v>0</v>
      </c>
      <c r="GJ54" s="236">
        <f t="shared" si="346"/>
        <v>0</v>
      </c>
      <c r="GK54" s="236">
        <f t="shared" si="347"/>
        <v>0</v>
      </c>
      <c r="GL54" s="236">
        <f t="shared" si="348"/>
        <v>0</v>
      </c>
      <c r="GM54" s="236">
        <f t="shared" si="349"/>
        <v>0</v>
      </c>
      <c r="GN54" s="237">
        <f t="shared" si="350"/>
        <v>0</v>
      </c>
      <c r="GO54" s="238">
        <f t="shared" si="351"/>
        <v>0</v>
      </c>
      <c r="GP54" s="238">
        <f t="shared" si="352"/>
        <v>0</v>
      </c>
      <c r="GQ54" s="238">
        <f t="shared" si="353"/>
        <v>0</v>
      </c>
      <c r="GR54" s="238">
        <f t="shared" si="354"/>
        <v>0</v>
      </c>
      <c r="GS54" s="238">
        <f t="shared" si="355"/>
        <v>0</v>
      </c>
      <c r="GT54" s="238">
        <f t="shared" si="356"/>
        <v>0</v>
      </c>
      <c r="GU54" s="238">
        <f t="shared" si="357"/>
        <v>0</v>
      </c>
      <c r="GV54" s="239">
        <f t="shared" si="358"/>
        <v>0</v>
      </c>
      <c r="GW54" s="240">
        <f t="shared" si="359"/>
        <v>0</v>
      </c>
      <c r="GX54" s="240">
        <f t="shared" si="360"/>
        <v>0</v>
      </c>
      <c r="GY54" s="240">
        <f t="shared" si="361"/>
        <v>0</v>
      </c>
      <c r="GZ54" s="240">
        <f t="shared" si="362"/>
        <v>0</v>
      </c>
      <c r="HA54" s="240">
        <f t="shared" si="363"/>
        <v>0</v>
      </c>
      <c r="HB54" s="240">
        <f t="shared" si="364"/>
        <v>0</v>
      </c>
      <c r="HC54" s="240">
        <f t="shared" si="365"/>
        <v>0</v>
      </c>
      <c r="HD54" s="240">
        <f t="shared" si="366"/>
        <v>0</v>
      </c>
      <c r="HE54" s="240">
        <f t="shared" si="367"/>
        <v>0</v>
      </c>
      <c r="HF54" s="240">
        <f t="shared" si="368"/>
        <v>0</v>
      </c>
      <c r="HG54" s="240">
        <f t="shared" si="369"/>
        <v>0</v>
      </c>
      <c r="HH54" s="241">
        <f t="shared" si="370"/>
        <v>0</v>
      </c>
      <c r="HI54" s="243"/>
      <c r="HJ54" s="242">
        <f t="shared" si="371"/>
        <v>3</v>
      </c>
      <c r="HK54" s="234">
        <f t="shared" si="372"/>
        <v>3</v>
      </c>
      <c r="HL54" s="234">
        <f t="shared" si="373"/>
        <v>3</v>
      </c>
      <c r="HM54" s="234">
        <f t="shared" si="374"/>
        <v>3</v>
      </c>
      <c r="HN54" s="234">
        <f t="shared" si="375"/>
        <v>0</v>
      </c>
      <c r="HO54" s="235">
        <f t="shared" si="376"/>
        <v>20</v>
      </c>
      <c r="HP54" s="236">
        <f t="shared" si="377"/>
        <v>20</v>
      </c>
      <c r="HQ54" s="236">
        <f t="shared" si="378"/>
        <v>20</v>
      </c>
      <c r="HR54" s="236">
        <f t="shared" si="379"/>
        <v>20</v>
      </c>
      <c r="HS54" s="236">
        <f t="shared" si="380"/>
        <v>10</v>
      </c>
      <c r="HT54" s="236">
        <f t="shared" si="381"/>
        <v>20</v>
      </c>
      <c r="HU54" s="236">
        <f t="shared" si="382"/>
        <v>10</v>
      </c>
      <c r="HV54" s="237">
        <f t="shared" si="383"/>
        <v>20</v>
      </c>
      <c r="HW54" s="238">
        <f t="shared" si="384"/>
        <v>20</v>
      </c>
      <c r="HX54" s="238">
        <f t="shared" si="385"/>
        <v>20</v>
      </c>
      <c r="HY54" s="238">
        <f t="shared" si="386"/>
        <v>20</v>
      </c>
      <c r="HZ54" s="238">
        <f t="shared" si="387"/>
        <v>10</v>
      </c>
      <c r="IA54" s="238">
        <f t="shared" si="388"/>
        <v>20</v>
      </c>
      <c r="IB54" s="238">
        <f t="shared" si="389"/>
        <v>10</v>
      </c>
      <c r="IC54" s="238">
        <f t="shared" si="390"/>
        <v>0</v>
      </c>
      <c r="ID54" s="239">
        <f t="shared" si="391"/>
        <v>0</v>
      </c>
      <c r="IE54" s="240">
        <f t="shared" si="392"/>
        <v>0</v>
      </c>
      <c r="IF54" s="240">
        <f t="shared" si="393"/>
        <v>10</v>
      </c>
      <c r="IG54" s="240">
        <f t="shared" si="394"/>
        <v>0</v>
      </c>
      <c r="IH54" s="240">
        <f t="shared" si="395"/>
        <v>0</v>
      </c>
      <c r="II54" s="240">
        <f t="shared" si="396"/>
        <v>0</v>
      </c>
      <c r="IJ54" s="240">
        <f t="shared" si="397"/>
        <v>20</v>
      </c>
      <c r="IK54" s="240">
        <f t="shared" si="398"/>
        <v>0</v>
      </c>
      <c r="IL54" s="240">
        <f t="shared" si="399"/>
        <v>0</v>
      </c>
      <c r="IM54" s="240">
        <f t="shared" si="400"/>
        <v>0</v>
      </c>
      <c r="IN54" s="240">
        <f t="shared" si="401"/>
        <v>0</v>
      </c>
      <c r="IO54" s="240">
        <f t="shared" si="402"/>
        <v>20</v>
      </c>
      <c r="IP54" s="416">
        <f t="shared" si="403"/>
        <v>290</v>
      </c>
      <c r="IQ54" s="416">
        <f t="shared" si="404"/>
        <v>12</v>
      </c>
    </row>
    <row r="55" spans="1:251" ht="15" customHeight="1" x14ac:dyDescent="0.25">
      <c r="A55" s="14" t="s">
        <v>1800</v>
      </c>
      <c r="B55" s="392">
        <v>16</v>
      </c>
      <c r="C55" s="13" t="s">
        <v>1478</v>
      </c>
      <c r="D55" s="423">
        <v>44287</v>
      </c>
      <c r="E55" s="20">
        <v>7</v>
      </c>
      <c r="F55" s="6">
        <v>11606938</v>
      </c>
      <c r="G55" s="20" t="s">
        <v>1479</v>
      </c>
      <c r="H55" s="20" t="s">
        <v>1480</v>
      </c>
      <c r="I55" s="23" t="s">
        <v>1481</v>
      </c>
      <c r="J55" s="6" t="s">
        <v>18</v>
      </c>
      <c r="K55" s="6" t="s">
        <v>18</v>
      </c>
      <c r="L55" s="424"/>
      <c r="M55" s="651" t="s">
        <v>1482</v>
      </c>
      <c r="N55" s="24">
        <v>72.599998474121094</v>
      </c>
      <c r="O55" s="107"/>
      <c r="P55" s="105"/>
      <c r="Q55" s="106"/>
      <c r="R55" s="24">
        <v>66.5</v>
      </c>
      <c r="S55" s="107"/>
      <c r="T55" s="105"/>
      <c r="U55" s="106"/>
      <c r="V55" s="24">
        <v>66.480003356933594</v>
      </c>
      <c r="W55" s="107"/>
      <c r="X55" s="105"/>
      <c r="Y55" s="106"/>
      <c r="Z55" s="694">
        <v>69.849998474121094</v>
      </c>
      <c r="AA55" s="273"/>
      <c r="AB55" s="704" t="s">
        <v>1396</v>
      </c>
      <c r="AC55" s="273"/>
      <c r="AD55" s="272">
        <v>100</v>
      </c>
      <c r="AE55" s="108"/>
      <c r="AF55" s="444"/>
      <c r="AG55" s="272">
        <v>100</v>
      </c>
      <c r="AH55" s="108"/>
      <c r="AI55" s="444"/>
      <c r="AJ55" s="272">
        <v>100</v>
      </c>
      <c r="AK55" s="108"/>
      <c r="AL55" s="444"/>
      <c r="AM55" s="272">
        <v>100</v>
      </c>
      <c r="AN55" s="108"/>
      <c r="AO55" s="444"/>
      <c r="AP55" s="272">
        <v>100</v>
      </c>
      <c r="AQ55" s="108"/>
      <c r="AR55" s="444"/>
      <c r="AS55" s="272">
        <v>100</v>
      </c>
      <c r="AT55" s="108"/>
      <c r="AU55" s="444"/>
      <c r="AV55" s="272">
        <v>100</v>
      </c>
      <c r="AW55" s="108"/>
      <c r="AX55" s="444"/>
      <c r="AY55" s="24">
        <v>85</v>
      </c>
      <c r="AZ55" s="107"/>
      <c r="BA55" s="273"/>
      <c r="BB55" s="694">
        <v>67</v>
      </c>
      <c r="BC55" s="107"/>
      <c r="BD55" s="273"/>
      <c r="BE55" s="694">
        <v>91.699996948242188</v>
      </c>
      <c r="BF55" s="107"/>
      <c r="BG55" s="273"/>
      <c r="BH55" s="694">
        <v>75</v>
      </c>
      <c r="BI55" s="107"/>
      <c r="BJ55" s="273"/>
      <c r="BK55" s="24">
        <v>66.900001525878906</v>
      </c>
      <c r="BL55" s="107"/>
      <c r="BM55" s="273"/>
      <c r="BN55" s="24">
        <v>79</v>
      </c>
      <c r="BO55" s="107"/>
      <c r="BP55" s="273"/>
      <c r="BQ55" s="24">
        <v>70</v>
      </c>
      <c r="BR55" s="107"/>
      <c r="BS55" s="273"/>
      <c r="BT55" s="715" t="s">
        <v>1584</v>
      </c>
      <c r="BU55" s="291"/>
      <c r="BV55" s="273"/>
      <c r="BW55" s="704" t="s">
        <v>1396</v>
      </c>
      <c r="BX55" s="107"/>
      <c r="BY55" s="273"/>
      <c r="BZ55" s="704" t="s">
        <v>1396</v>
      </c>
      <c r="CA55" s="107"/>
      <c r="CB55" s="273"/>
      <c r="CC55" s="24">
        <v>57.380001068115234</v>
      </c>
      <c r="CD55" s="107"/>
      <c r="CE55" s="107"/>
      <c r="CF55" s="107"/>
      <c r="CG55" s="107"/>
      <c r="CH55" s="273"/>
      <c r="CI55" s="24" t="s">
        <v>1395</v>
      </c>
      <c r="CJ55" s="107"/>
      <c r="CK55" s="273"/>
      <c r="CL55" s="704" t="s">
        <v>1396</v>
      </c>
      <c r="CM55" s="107"/>
      <c r="CN55" s="273"/>
      <c r="CO55" s="24">
        <v>65.5</v>
      </c>
      <c r="CP55" s="107"/>
      <c r="CQ55" s="273"/>
      <c r="CR55" s="24"/>
      <c r="CS55" s="107"/>
      <c r="CT55" s="273"/>
      <c r="CU55" s="24"/>
      <c r="CV55" s="107"/>
      <c r="CW55" s="273"/>
      <c r="CX55" s="24"/>
      <c r="CY55" s="107"/>
      <c r="CZ55" s="273"/>
      <c r="DA55" s="24">
        <v>58.400001525878906</v>
      </c>
      <c r="DB55" s="107"/>
      <c r="DC55" s="273"/>
      <c r="DD55" s="24"/>
      <c r="DE55" s="107"/>
      <c r="DF55" s="273"/>
      <c r="DG55" s="218"/>
      <c r="DH55" s="217"/>
      <c r="DI55" s="217"/>
      <c r="DJ55" s="286">
        <f t="shared" si="269"/>
        <v>71.588000106811521</v>
      </c>
      <c r="DK55" s="219"/>
      <c r="DL55" s="220">
        <f t="shared" si="270"/>
        <v>3.5794000053405761</v>
      </c>
      <c r="DM55" s="650">
        <f t="shared" si="271"/>
        <v>4</v>
      </c>
      <c r="DN55" s="233">
        <f t="shared" si="272"/>
        <v>0</v>
      </c>
      <c r="DO55" s="234">
        <f t="shared" si="273"/>
        <v>0</v>
      </c>
      <c r="DP55" s="234">
        <f t="shared" si="274"/>
        <v>0</v>
      </c>
      <c r="DQ55" s="234">
        <f t="shared" si="275"/>
        <v>0</v>
      </c>
      <c r="DR55" s="234">
        <f t="shared" si="276"/>
        <v>0</v>
      </c>
      <c r="DS55" s="235">
        <f t="shared" si="277"/>
        <v>0</v>
      </c>
      <c r="DT55" s="236">
        <f t="shared" si="278"/>
        <v>0</v>
      </c>
      <c r="DU55" s="236">
        <f t="shared" si="279"/>
        <v>0</v>
      </c>
      <c r="DV55" s="236">
        <f t="shared" si="280"/>
        <v>0</v>
      </c>
      <c r="DW55" s="236">
        <f t="shared" si="281"/>
        <v>0</v>
      </c>
      <c r="DX55" s="236">
        <f t="shared" si="282"/>
        <v>0</v>
      </c>
      <c r="DY55" s="236">
        <f t="shared" si="283"/>
        <v>0</v>
      </c>
      <c r="DZ55" s="237">
        <f t="shared" si="284"/>
        <v>0</v>
      </c>
      <c r="EA55" s="238">
        <f t="shared" si="285"/>
        <v>0</v>
      </c>
      <c r="EB55" s="238">
        <f t="shared" si="286"/>
        <v>0</v>
      </c>
      <c r="EC55" s="238">
        <f t="shared" si="287"/>
        <v>0</v>
      </c>
      <c r="ED55" s="238">
        <f t="shared" si="288"/>
        <v>0</v>
      </c>
      <c r="EE55" s="238">
        <f t="shared" si="289"/>
        <v>0</v>
      </c>
      <c r="EF55" s="238">
        <f t="shared" si="290"/>
        <v>0</v>
      </c>
      <c r="EG55" s="238">
        <f t="shared" si="291"/>
        <v>6</v>
      </c>
      <c r="EH55" s="239">
        <f t="shared" si="292"/>
        <v>0</v>
      </c>
      <c r="EI55" s="240">
        <f t="shared" si="293"/>
        <v>0</v>
      </c>
      <c r="EJ55" s="240">
        <f t="shared" si="294"/>
        <v>0</v>
      </c>
      <c r="EK55" s="240">
        <f t="shared" si="295"/>
        <v>0</v>
      </c>
      <c r="EL55" s="240">
        <f t="shared" si="296"/>
        <v>0</v>
      </c>
      <c r="EM55" s="240">
        <f t="shared" si="297"/>
        <v>0</v>
      </c>
      <c r="EN55" s="240">
        <f t="shared" si="298"/>
        <v>0</v>
      </c>
      <c r="EO55" s="240">
        <f t="shared" si="299"/>
        <v>0</v>
      </c>
      <c r="EP55" s="240">
        <f t="shared" si="300"/>
        <v>0</v>
      </c>
      <c r="EQ55" s="240">
        <f t="shared" si="301"/>
        <v>0</v>
      </c>
      <c r="ER55" s="240">
        <f t="shared" si="302"/>
        <v>0</v>
      </c>
      <c r="ES55" s="240">
        <f t="shared" si="303"/>
        <v>0</v>
      </c>
      <c r="ET55" s="241">
        <f t="shared" si="304"/>
        <v>6</v>
      </c>
      <c r="EU55" s="242">
        <f t="shared" si="305"/>
        <v>0</v>
      </c>
      <c r="EV55" s="234">
        <f t="shared" si="306"/>
        <v>0</v>
      </c>
      <c r="EW55" s="234">
        <f t="shared" si="307"/>
        <v>0</v>
      </c>
      <c r="EX55" s="234">
        <f t="shared" si="308"/>
        <v>0</v>
      </c>
      <c r="EY55" s="234">
        <f t="shared" si="309"/>
        <v>0</v>
      </c>
      <c r="EZ55" s="235">
        <f t="shared" si="310"/>
        <v>0</v>
      </c>
      <c r="FA55" s="236">
        <f t="shared" si="311"/>
        <v>0</v>
      </c>
      <c r="FB55" s="236">
        <f t="shared" si="312"/>
        <v>0</v>
      </c>
      <c r="FC55" s="236">
        <f t="shared" si="313"/>
        <v>0</v>
      </c>
      <c r="FD55" s="236">
        <f t="shared" si="314"/>
        <v>0</v>
      </c>
      <c r="FE55" s="236">
        <f t="shared" si="315"/>
        <v>0</v>
      </c>
      <c r="FF55" s="236">
        <f t="shared" si="316"/>
        <v>0</v>
      </c>
      <c r="FG55" s="237">
        <f t="shared" si="317"/>
        <v>0</v>
      </c>
      <c r="FH55" s="238">
        <f t="shared" si="318"/>
        <v>0</v>
      </c>
      <c r="FI55" s="238">
        <f t="shared" si="319"/>
        <v>0</v>
      </c>
      <c r="FJ55" s="238">
        <f t="shared" si="320"/>
        <v>0</v>
      </c>
      <c r="FK55" s="238">
        <f t="shared" si="321"/>
        <v>0</v>
      </c>
      <c r="FL55" s="238">
        <f t="shared" si="322"/>
        <v>0</v>
      </c>
      <c r="FM55" s="238">
        <f t="shared" si="323"/>
        <v>0</v>
      </c>
      <c r="FN55" s="238">
        <f t="shared" si="324"/>
        <v>0</v>
      </c>
      <c r="FO55" s="239">
        <f t="shared" si="325"/>
        <v>0</v>
      </c>
      <c r="FP55" s="240">
        <f t="shared" si="326"/>
        <v>0</v>
      </c>
      <c r="FQ55" s="240">
        <f t="shared" si="327"/>
        <v>0</v>
      </c>
      <c r="FR55" s="240">
        <f t="shared" si="328"/>
        <v>0</v>
      </c>
      <c r="FS55" s="240">
        <f t="shared" si="329"/>
        <v>0</v>
      </c>
      <c r="FT55" s="240">
        <f t="shared" si="330"/>
        <v>0</v>
      </c>
      <c r="FU55" s="240">
        <f t="shared" si="331"/>
        <v>0</v>
      </c>
      <c r="FV55" s="240">
        <f t="shared" si="332"/>
        <v>0</v>
      </c>
      <c r="FW55" s="240">
        <f t="shared" si="333"/>
        <v>0</v>
      </c>
      <c r="FX55" s="240">
        <f t="shared" si="334"/>
        <v>0</v>
      </c>
      <c r="FY55" s="240">
        <f t="shared" si="335"/>
        <v>0</v>
      </c>
      <c r="FZ55" s="240">
        <f t="shared" si="336"/>
        <v>0</v>
      </c>
      <c r="GA55" s="241">
        <f t="shared" si="337"/>
        <v>0</v>
      </c>
      <c r="GB55" s="242">
        <f t="shared" si="338"/>
        <v>0</v>
      </c>
      <c r="GC55" s="234">
        <f t="shared" si="339"/>
        <v>0</v>
      </c>
      <c r="GD55" s="234">
        <f t="shared" si="340"/>
        <v>0</v>
      </c>
      <c r="GE55" s="234">
        <f t="shared" si="341"/>
        <v>0</v>
      </c>
      <c r="GF55" s="234">
        <f t="shared" si="342"/>
        <v>0</v>
      </c>
      <c r="GG55" s="235">
        <f t="shared" si="343"/>
        <v>0</v>
      </c>
      <c r="GH55" s="236">
        <f t="shared" si="344"/>
        <v>0</v>
      </c>
      <c r="GI55" s="236">
        <f t="shared" si="345"/>
        <v>0</v>
      </c>
      <c r="GJ55" s="236">
        <f t="shared" si="346"/>
        <v>0</v>
      </c>
      <c r="GK55" s="236">
        <f t="shared" si="347"/>
        <v>0</v>
      </c>
      <c r="GL55" s="236">
        <f t="shared" si="348"/>
        <v>0</v>
      </c>
      <c r="GM55" s="236">
        <f t="shared" si="349"/>
        <v>0</v>
      </c>
      <c r="GN55" s="237">
        <f t="shared" si="350"/>
        <v>0</v>
      </c>
      <c r="GO55" s="238">
        <f t="shared" si="351"/>
        <v>0</v>
      </c>
      <c r="GP55" s="238">
        <f t="shared" si="352"/>
        <v>0</v>
      </c>
      <c r="GQ55" s="238">
        <f t="shared" si="353"/>
        <v>0</v>
      </c>
      <c r="GR55" s="238">
        <f t="shared" si="354"/>
        <v>0</v>
      </c>
      <c r="GS55" s="238">
        <f t="shared" si="355"/>
        <v>0</v>
      </c>
      <c r="GT55" s="238">
        <f t="shared" si="356"/>
        <v>0</v>
      </c>
      <c r="GU55" s="238">
        <f t="shared" si="357"/>
        <v>0</v>
      </c>
      <c r="GV55" s="239">
        <f t="shared" si="358"/>
        <v>0</v>
      </c>
      <c r="GW55" s="240">
        <f t="shared" si="359"/>
        <v>0</v>
      </c>
      <c r="GX55" s="240">
        <f t="shared" si="360"/>
        <v>0</v>
      </c>
      <c r="GY55" s="240">
        <f t="shared" si="361"/>
        <v>0</v>
      </c>
      <c r="GZ55" s="240">
        <f t="shared" si="362"/>
        <v>0</v>
      </c>
      <c r="HA55" s="240">
        <f t="shared" si="363"/>
        <v>0</v>
      </c>
      <c r="HB55" s="240">
        <f t="shared" si="364"/>
        <v>0</v>
      </c>
      <c r="HC55" s="240">
        <f t="shared" si="365"/>
        <v>0</v>
      </c>
      <c r="HD55" s="240">
        <f t="shared" si="366"/>
        <v>0</v>
      </c>
      <c r="HE55" s="240">
        <f t="shared" si="367"/>
        <v>0</v>
      </c>
      <c r="HF55" s="240">
        <f t="shared" si="368"/>
        <v>0</v>
      </c>
      <c r="HG55" s="240">
        <f t="shared" si="369"/>
        <v>0</v>
      </c>
      <c r="HH55" s="241">
        <f t="shared" si="370"/>
        <v>0</v>
      </c>
      <c r="HI55" s="243"/>
      <c r="HJ55" s="242">
        <f t="shared" si="371"/>
        <v>3</v>
      </c>
      <c r="HK55" s="234">
        <f t="shared" si="372"/>
        <v>3</v>
      </c>
      <c r="HL55" s="234">
        <f t="shared" si="373"/>
        <v>3</v>
      </c>
      <c r="HM55" s="234">
        <f t="shared" si="374"/>
        <v>3</v>
      </c>
      <c r="HN55" s="234">
        <f t="shared" si="375"/>
        <v>0</v>
      </c>
      <c r="HO55" s="235">
        <f t="shared" si="376"/>
        <v>20</v>
      </c>
      <c r="HP55" s="236">
        <f t="shared" si="377"/>
        <v>20</v>
      </c>
      <c r="HQ55" s="236">
        <f t="shared" si="378"/>
        <v>20</v>
      </c>
      <c r="HR55" s="236">
        <f t="shared" si="379"/>
        <v>20</v>
      </c>
      <c r="HS55" s="236">
        <f t="shared" si="380"/>
        <v>10</v>
      </c>
      <c r="HT55" s="236">
        <f t="shared" si="381"/>
        <v>20</v>
      </c>
      <c r="HU55" s="236">
        <f t="shared" si="382"/>
        <v>10</v>
      </c>
      <c r="HV55" s="237">
        <f t="shared" si="383"/>
        <v>20</v>
      </c>
      <c r="HW55" s="238">
        <f t="shared" si="384"/>
        <v>20</v>
      </c>
      <c r="HX55" s="238">
        <f t="shared" si="385"/>
        <v>20</v>
      </c>
      <c r="HY55" s="238">
        <f t="shared" si="386"/>
        <v>20</v>
      </c>
      <c r="HZ55" s="238">
        <f t="shared" si="387"/>
        <v>10</v>
      </c>
      <c r="IA55" s="238">
        <f t="shared" si="388"/>
        <v>20</v>
      </c>
      <c r="IB55" s="238">
        <f t="shared" si="389"/>
        <v>10</v>
      </c>
      <c r="IC55" s="238">
        <f t="shared" si="390"/>
        <v>0</v>
      </c>
      <c r="ID55" s="239">
        <f t="shared" si="391"/>
        <v>0</v>
      </c>
      <c r="IE55" s="240">
        <f t="shared" si="392"/>
        <v>0</v>
      </c>
      <c r="IF55" s="240">
        <f t="shared" si="393"/>
        <v>10</v>
      </c>
      <c r="IG55" s="240">
        <f t="shared" si="394"/>
        <v>0</v>
      </c>
      <c r="IH55" s="240">
        <f t="shared" si="395"/>
        <v>0</v>
      </c>
      <c r="II55" s="240">
        <f t="shared" si="396"/>
        <v>0</v>
      </c>
      <c r="IJ55" s="240">
        <f t="shared" si="397"/>
        <v>20</v>
      </c>
      <c r="IK55" s="240">
        <f t="shared" si="398"/>
        <v>0</v>
      </c>
      <c r="IL55" s="240">
        <f t="shared" si="399"/>
        <v>0</v>
      </c>
      <c r="IM55" s="240">
        <f t="shared" si="400"/>
        <v>0</v>
      </c>
      <c r="IN55" s="240">
        <f t="shared" si="401"/>
        <v>20</v>
      </c>
      <c r="IO55" s="240">
        <f t="shared" si="402"/>
        <v>0</v>
      </c>
      <c r="IP55" s="416">
        <f t="shared" si="403"/>
        <v>290</v>
      </c>
      <c r="IQ55" s="416">
        <f t="shared" si="404"/>
        <v>12</v>
      </c>
    </row>
    <row r="56" spans="1:251" ht="15" customHeight="1" x14ac:dyDescent="0.25">
      <c r="A56" s="14" t="s">
        <v>1820</v>
      </c>
      <c r="B56" s="392">
        <v>17</v>
      </c>
      <c r="C56" s="13" t="s">
        <v>1483</v>
      </c>
      <c r="D56" s="423">
        <v>44287</v>
      </c>
      <c r="E56" s="20">
        <v>7</v>
      </c>
      <c r="F56" s="6">
        <v>11606949</v>
      </c>
      <c r="G56" s="20" t="s">
        <v>1484</v>
      </c>
      <c r="H56" s="20" t="s">
        <v>1485</v>
      </c>
      <c r="I56" s="23" t="s">
        <v>1486</v>
      </c>
      <c r="J56" s="6" t="s">
        <v>18</v>
      </c>
      <c r="K56" s="6" t="s">
        <v>18</v>
      </c>
      <c r="L56" s="424"/>
      <c r="M56" s="651" t="s">
        <v>1583</v>
      </c>
      <c r="N56" s="24">
        <v>66.900001525878906</v>
      </c>
      <c r="O56" s="107"/>
      <c r="P56" s="105"/>
      <c r="Q56" s="106"/>
      <c r="R56" s="24">
        <v>69.169998168945313</v>
      </c>
      <c r="S56" s="107"/>
      <c r="T56" s="105"/>
      <c r="U56" s="106"/>
      <c r="V56" s="24">
        <v>68.800003051757813</v>
      </c>
      <c r="W56" s="107"/>
      <c r="X56" s="105"/>
      <c r="Y56" s="106"/>
      <c r="Z56" s="694">
        <v>60.200000762939453</v>
      </c>
      <c r="AA56" s="273"/>
      <c r="AB56" s="704" t="s">
        <v>1396</v>
      </c>
      <c r="AC56" s="273"/>
      <c r="AD56" s="272">
        <v>100</v>
      </c>
      <c r="AE56" s="108"/>
      <c r="AF56" s="444"/>
      <c r="AG56" s="272">
        <v>100</v>
      </c>
      <c r="AH56" s="108"/>
      <c r="AI56" s="444"/>
      <c r="AJ56" s="272">
        <v>100</v>
      </c>
      <c r="AK56" s="108"/>
      <c r="AL56" s="444"/>
      <c r="AM56" s="272">
        <v>100</v>
      </c>
      <c r="AN56" s="108"/>
      <c r="AO56" s="444"/>
      <c r="AP56" s="272">
        <v>100</v>
      </c>
      <c r="AQ56" s="108"/>
      <c r="AR56" s="444"/>
      <c r="AS56" s="272">
        <v>100</v>
      </c>
      <c r="AT56" s="108"/>
      <c r="AU56" s="444"/>
      <c r="AV56" s="272">
        <v>100</v>
      </c>
      <c r="AW56" s="108"/>
      <c r="AX56" s="444"/>
      <c r="AY56" s="24">
        <v>45</v>
      </c>
      <c r="AZ56" s="107"/>
      <c r="BA56" s="273"/>
      <c r="BB56" s="694">
        <v>57</v>
      </c>
      <c r="BC56" s="107"/>
      <c r="BD56" s="273"/>
      <c r="BE56" s="694">
        <v>53.200000762939453</v>
      </c>
      <c r="BF56" s="107"/>
      <c r="BG56" s="273"/>
      <c r="BH56" s="694">
        <v>56.099998474121094</v>
      </c>
      <c r="BI56" s="107"/>
      <c r="BJ56" s="273"/>
      <c r="BK56" s="24">
        <v>61.069999694824219</v>
      </c>
      <c r="BL56" s="107"/>
      <c r="BM56" s="273"/>
      <c r="BN56" s="24">
        <v>73.099998474121094</v>
      </c>
      <c r="BO56" s="107"/>
      <c r="BP56" s="273"/>
      <c r="BQ56" s="24">
        <v>40</v>
      </c>
      <c r="BR56" s="107"/>
      <c r="BS56" s="273"/>
      <c r="BT56" s="715" t="s">
        <v>1584</v>
      </c>
      <c r="BU56" s="291"/>
      <c r="BV56" s="273"/>
      <c r="BW56" s="704" t="s">
        <v>1396</v>
      </c>
      <c r="BX56" s="107"/>
      <c r="BY56" s="273"/>
      <c r="BZ56" s="704" t="s">
        <v>1396</v>
      </c>
      <c r="CA56" s="107"/>
      <c r="CB56" s="273"/>
      <c r="CC56" s="24">
        <v>28.049999237060547</v>
      </c>
      <c r="CD56" s="107">
        <v>40.5</v>
      </c>
      <c r="CE56" s="107"/>
      <c r="CF56" s="107"/>
      <c r="CG56" s="107"/>
      <c r="CH56" s="273"/>
      <c r="CI56" s="24" t="s">
        <v>1395</v>
      </c>
      <c r="CJ56" s="107"/>
      <c r="CK56" s="273"/>
      <c r="CL56" s="704" t="s">
        <v>1396</v>
      </c>
      <c r="CM56" s="107"/>
      <c r="CN56" s="273"/>
      <c r="CO56" s="24">
        <v>60</v>
      </c>
      <c r="CP56" s="107"/>
      <c r="CQ56" s="273"/>
      <c r="CR56" s="24"/>
      <c r="CS56" s="107"/>
      <c r="CT56" s="273"/>
      <c r="CU56" s="24"/>
      <c r="CV56" s="107"/>
      <c r="CW56" s="273"/>
      <c r="CX56" s="24"/>
      <c r="CY56" s="107"/>
      <c r="CZ56" s="273"/>
      <c r="DA56" s="24"/>
      <c r="DB56" s="107"/>
      <c r="DC56" s="273"/>
      <c r="DD56" s="24">
        <v>43</v>
      </c>
      <c r="DE56" s="107"/>
      <c r="DF56" s="273"/>
      <c r="DG56" s="218"/>
      <c r="DH56" s="217"/>
      <c r="DI56" s="217"/>
      <c r="DJ56" s="286">
        <f t="shared" si="269"/>
        <v>50.638181513006039</v>
      </c>
      <c r="DK56" s="219"/>
      <c r="DL56" s="220">
        <f t="shared" si="270"/>
        <v>2.5319090756503018</v>
      </c>
      <c r="DM56" s="650">
        <f t="shared" si="271"/>
        <v>4</v>
      </c>
      <c r="DN56" s="233">
        <f t="shared" si="272"/>
        <v>0</v>
      </c>
      <c r="DO56" s="234">
        <f t="shared" si="273"/>
        <v>0</v>
      </c>
      <c r="DP56" s="234">
        <f t="shared" si="274"/>
        <v>0</v>
      </c>
      <c r="DQ56" s="234">
        <f t="shared" si="275"/>
        <v>0</v>
      </c>
      <c r="DR56" s="234">
        <f t="shared" si="276"/>
        <v>0</v>
      </c>
      <c r="DS56" s="235">
        <f t="shared" si="277"/>
        <v>0</v>
      </c>
      <c r="DT56" s="236">
        <f t="shared" si="278"/>
        <v>0</v>
      </c>
      <c r="DU56" s="236">
        <f t="shared" si="279"/>
        <v>0</v>
      </c>
      <c r="DV56" s="236">
        <f t="shared" si="280"/>
        <v>0</v>
      </c>
      <c r="DW56" s="236">
        <f t="shared" si="281"/>
        <v>0</v>
      </c>
      <c r="DX56" s="236">
        <f t="shared" si="282"/>
        <v>0</v>
      </c>
      <c r="DY56" s="236">
        <f t="shared" si="283"/>
        <v>0</v>
      </c>
      <c r="DZ56" s="237">
        <f t="shared" si="284"/>
        <v>0</v>
      </c>
      <c r="EA56" s="238">
        <f t="shared" si="285"/>
        <v>0</v>
      </c>
      <c r="EB56" s="238">
        <f t="shared" si="286"/>
        <v>0</v>
      </c>
      <c r="EC56" s="238">
        <f t="shared" si="287"/>
        <v>0</v>
      </c>
      <c r="ED56" s="238">
        <f t="shared" si="288"/>
        <v>0</v>
      </c>
      <c r="EE56" s="238">
        <f t="shared" si="289"/>
        <v>0</v>
      </c>
      <c r="EF56" s="238">
        <f t="shared" si="290"/>
        <v>0</v>
      </c>
      <c r="EG56" s="238">
        <f t="shared" si="291"/>
        <v>6</v>
      </c>
      <c r="EH56" s="239">
        <f t="shared" si="292"/>
        <v>0</v>
      </c>
      <c r="EI56" s="240">
        <f t="shared" si="293"/>
        <v>0</v>
      </c>
      <c r="EJ56" s="240">
        <f t="shared" si="294"/>
        <v>0</v>
      </c>
      <c r="EK56" s="240">
        <f t="shared" si="295"/>
        <v>0</v>
      </c>
      <c r="EL56" s="240">
        <f t="shared" si="296"/>
        <v>0</v>
      </c>
      <c r="EM56" s="240">
        <f t="shared" si="297"/>
        <v>0</v>
      </c>
      <c r="EN56" s="240">
        <f t="shared" si="298"/>
        <v>0</v>
      </c>
      <c r="EO56" s="240">
        <f t="shared" si="299"/>
        <v>0</v>
      </c>
      <c r="EP56" s="240">
        <f t="shared" si="300"/>
        <v>0</v>
      </c>
      <c r="EQ56" s="240">
        <f t="shared" si="301"/>
        <v>0</v>
      </c>
      <c r="ER56" s="240">
        <f t="shared" si="302"/>
        <v>0</v>
      </c>
      <c r="ES56" s="240">
        <f t="shared" si="303"/>
        <v>0</v>
      </c>
      <c r="ET56" s="241">
        <f t="shared" si="304"/>
        <v>6</v>
      </c>
      <c r="EU56" s="242">
        <f t="shared" si="305"/>
        <v>0</v>
      </c>
      <c r="EV56" s="234">
        <f t="shared" si="306"/>
        <v>0</v>
      </c>
      <c r="EW56" s="234">
        <f t="shared" si="307"/>
        <v>0</v>
      </c>
      <c r="EX56" s="234">
        <f t="shared" si="308"/>
        <v>0</v>
      </c>
      <c r="EY56" s="234">
        <f t="shared" si="309"/>
        <v>0</v>
      </c>
      <c r="EZ56" s="235">
        <f t="shared" si="310"/>
        <v>0</v>
      </c>
      <c r="FA56" s="236">
        <f t="shared" si="311"/>
        <v>0</v>
      </c>
      <c r="FB56" s="236">
        <f t="shared" si="312"/>
        <v>0</v>
      </c>
      <c r="FC56" s="236">
        <f t="shared" si="313"/>
        <v>0</v>
      </c>
      <c r="FD56" s="236">
        <f t="shared" si="314"/>
        <v>0</v>
      </c>
      <c r="FE56" s="236">
        <f t="shared" si="315"/>
        <v>0</v>
      </c>
      <c r="FF56" s="236">
        <f t="shared" si="316"/>
        <v>0</v>
      </c>
      <c r="FG56" s="237">
        <f t="shared" si="317"/>
        <v>0</v>
      </c>
      <c r="FH56" s="238">
        <f t="shared" si="318"/>
        <v>0</v>
      </c>
      <c r="FI56" s="238">
        <f t="shared" si="319"/>
        <v>0</v>
      </c>
      <c r="FJ56" s="238">
        <f t="shared" si="320"/>
        <v>0</v>
      </c>
      <c r="FK56" s="238">
        <f t="shared" si="321"/>
        <v>0</v>
      </c>
      <c r="FL56" s="238">
        <f t="shared" si="322"/>
        <v>0</v>
      </c>
      <c r="FM56" s="238">
        <f t="shared" si="323"/>
        <v>0</v>
      </c>
      <c r="FN56" s="238">
        <f t="shared" si="324"/>
        <v>0</v>
      </c>
      <c r="FO56" s="239">
        <f t="shared" si="325"/>
        <v>0</v>
      </c>
      <c r="FP56" s="240">
        <f t="shared" si="326"/>
        <v>0</v>
      </c>
      <c r="FQ56" s="240">
        <f t="shared" si="327"/>
        <v>0</v>
      </c>
      <c r="FR56" s="240">
        <f t="shared" si="328"/>
        <v>0</v>
      </c>
      <c r="FS56" s="240">
        <f t="shared" si="329"/>
        <v>0</v>
      </c>
      <c r="FT56" s="240">
        <f t="shared" si="330"/>
        <v>0</v>
      </c>
      <c r="FU56" s="240">
        <f t="shared" si="331"/>
        <v>0</v>
      </c>
      <c r="FV56" s="240">
        <f t="shared" si="332"/>
        <v>0</v>
      </c>
      <c r="FW56" s="240">
        <f t="shared" si="333"/>
        <v>0</v>
      </c>
      <c r="FX56" s="240">
        <f t="shared" si="334"/>
        <v>0</v>
      </c>
      <c r="FY56" s="240">
        <f t="shared" si="335"/>
        <v>0</v>
      </c>
      <c r="FZ56" s="240">
        <f t="shared" si="336"/>
        <v>0</v>
      </c>
      <c r="GA56" s="241">
        <f t="shared" si="337"/>
        <v>0</v>
      </c>
      <c r="GB56" s="242">
        <f t="shared" si="338"/>
        <v>0</v>
      </c>
      <c r="GC56" s="234">
        <f t="shared" si="339"/>
        <v>0</v>
      </c>
      <c r="GD56" s="234">
        <f t="shared" si="340"/>
        <v>0</v>
      </c>
      <c r="GE56" s="234">
        <f t="shared" si="341"/>
        <v>0</v>
      </c>
      <c r="GF56" s="234">
        <f t="shared" si="342"/>
        <v>0</v>
      </c>
      <c r="GG56" s="235">
        <f t="shared" si="343"/>
        <v>0</v>
      </c>
      <c r="GH56" s="236">
        <f t="shared" si="344"/>
        <v>0</v>
      </c>
      <c r="GI56" s="236">
        <f t="shared" si="345"/>
        <v>0</v>
      </c>
      <c r="GJ56" s="236">
        <f t="shared" si="346"/>
        <v>0</v>
      </c>
      <c r="GK56" s="236">
        <f t="shared" si="347"/>
        <v>0</v>
      </c>
      <c r="GL56" s="236">
        <f t="shared" si="348"/>
        <v>0</v>
      </c>
      <c r="GM56" s="236">
        <f t="shared" si="349"/>
        <v>0</v>
      </c>
      <c r="GN56" s="237">
        <f t="shared" si="350"/>
        <v>0</v>
      </c>
      <c r="GO56" s="238">
        <f t="shared" si="351"/>
        <v>0</v>
      </c>
      <c r="GP56" s="238">
        <f t="shared" si="352"/>
        <v>0</v>
      </c>
      <c r="GQ56" s="238">
        <f t="shared" si="353"/>
        <v>0</v>
      </c>
      <c r="GR56" s="238">
        <f t="shared" si="354"/>
        <v>0</v>
      </c>
      <c r="GS56" s="238">
        <f t="shared" si="355"/>
        <v>0</v>
      </c>
      <c r="GT56" s="238">
        <f t="shared" si="356"/>
        <v>0</v>
      </c>
      <c r="GU56" s="238">
        <f t="shared" si="357"/>
        <v>0</v>
      </c>
      <c r="GV56" s="239">
        <f t="shared" si="358"/>
        <v>0</v>
      </c>
      <c r="GW56" s="240">
        <f t="shared" si="359"/>
        <v>0</v>
      </c>
      <c r="GX56" s="240">
        <f t="shared" si="360"/>
        <v>0</v>
      </c>
      <c r="GY56" s="240">
        <f t="shared" si="361"/>
        <v>0</v>
      </c>
      <c r="GZ56" s="240">
        <f t="shared" si="362"/>
        <v>0</v>
      </c>
      <c r="HA56" s="240">
        <f t="shared" si="363"/>
        <v>0</v>
      </c>
      <c r="HB56" s="240">
        <f t="shared" si="364"/>
        <v>0</v>
      </c>
      <c r="HC56" s="240">
        <f t="shared" si="365"/>
        <v>0</v>
      </c>
      <c r="HD56" s="240">
        <f t="shared" si="366"/>
        <v>0</v>
      </c>
      <c r="HE56" s="240">
        <f t="shared" si="367"/>
        <v>0</v>
      </c>
      <c r="HF56" s="240">
        <f t="shared" si="368"/>
        <v>0</v>
      </c>
      <c r="HG56" s="240">
        <f t="shared" si="369"/>
        <v>0</v>
      </c>
      <c r="HH56" s="241">
        <f t="shared" si="370"/>
        <v>0</v>
      </c>
      <c r="HI56" s="243"/>
      <c r="HJ56" s="242">
        <f t="shared" si="371"/>
        <v>3</v>
      </c>
      <c r="HK56" s="234">
        <f t="shared" si="372"/>
        <v>3</v>
      </c>
      <c r="HL56" s="234">
        <f t="shared" si="373"/>
        <v>3</v>
      </c>
      <c r="HM56" s="234">
        <f t="shared" si="374"/>
        <v>3</v>
      </c>
      <c r="HN56" s="234">
        <f t="shared" si="375"/>
        <v>0</v>
      </c>
      <c r="HO56" s="235">
        <f t="shared" si="376"/>
        <v>20</v>
      </c>
      <c r="HP56" s="236">
        <f t="shared" si="377"/>
        <v>20</v>
      </c>
      <c r="HQ56" s="236">
        <f t="shared" si="378"/>
        <v>20</v>
      </c>
      <c r="HR56" s="236">
        <f t="shared" si="379"/>
        <v>20</v>
      </c>
      <c r="HS56" s="236">
        <f t="shared" si="380"/>
        <v>10</v>
      </c>
      <c r="HT56" s="236">
        <f t="shared" si="381"/>
        <v>20</v>
      </c>
      <c r="HU56" s="236">
        <f t="shared" si="382"/>
        <v>10</v>
      </c>
      <c r="HV56" s="237">
        <f t="shared" si="383"/>
        <v>20</v>
      </c>
      <c r="HW56" s="238">
        <f t="shared" si="384"/>
        <v>20</v>
      </c>
      <c r="HX56" s="238">
        <f t="shared" si="385"/>
        <v>20</v>
      </c>
      <c r="HY56" s="238">
        <f t="shared" si="386"/>
        <v>20</v>
      </c>
      <c r="HZ56" s="238">
        <f t="shared" si="387"/>
        <v>10</v>
      </c>
      <c r="IA56" s="238">
        <f t="shared" si="388"/>
        <v>20</v>
      </c>
      <c r="IB56" s="238">
        <f t="shared" si="389"/>
        <v>10</v>
      </c>
      <c r="IC56" s="238">
        <f t="shared" si="390"/>
        <v>0</v>
      </c>
      <c r="ID56" s="239">
        <f t="shared" si="391"/>
        <v>0</v>
      </c>
      <c r="IE56" s="240">
        <f t="shared" si="392"/>
        <v>0</v>
      </c>
      <c r="IF56" s="240">
        <f t="shared" si="393"/>
        <v>10</v>
      </c>
      <c r="IG56" s="240">
        <f t="shared" si="394"/>
        <v>0</v>
      </c>
      <c r="IH56" s="240">
        <f t="shared" si="395"/>
        <v>0</v>
      </c>
      <c r="II56" s="240">
        <f t="shared" si="396"/>
        <v>0</v>
      </c>
      <c r="IJ56" s="240">
        <f t="shared" si="397"/>
        <v>20</v>
      </c>
      <c r="IK56" s="240">
        <f t="shared" si="398"/>
        <v>0</v>
      </c>
      <c r="IL56" s="240">
        <f t="shared" si="399"/>
        <v>0</v>
      </c>
      <c r="IM56" s="240">
        <f t="shared" si="400"/>
        <v>0</v>
      </c>
      <c r="IN56" s="240">
        <f t="shared" si="401"/>
        <v>0</v>
      </c>
      <c r="IO56" s="240">
        <f t="shared" si="402"/>
        <v>20</v>
      </c>
      <c r="IP56" s="416">
        <f t="shared" si="403"/>
        <v>290</v>
      </c>
      <c r="IQ56" s="416">
        <f t="shared" si="404"/>
        <v>12</v>
      </c>
    </row>
    <row r="57" spans="1:251" ht="15" customHeight="1" x14ac:dyDescent="0.25">
      <c r="A57" s="14" t="s">
        <v>1800</v>
      </c>
      <c r="B57" s="392">
        <v>18</v>
      </c>
      <c r="C57" s="13" t="s">
        <v>1487</v>
      </c>
      <c r="D57" s="423">
        <v>44287</v>
      </c>
      <c r="E57" s="20">
        <v>7</v>
      </c>
      <c r="F57" s="6">
        <v>11606950</v>
      </c>
      <c r="G57" s="20" t="s">
        <v>1488</v>
      </c>
      <c r="H57" s="20" t="s">
        <v>1489</v>
      </c>
      <c r="I57" s="23" t="s">
        <v>1490</v>
      </c>
      <c r="J57" s="6" t="s">
        <v>18</v>
      </c>
      <c r="K57" s="6" t="s">
        <v>18</v>
      </c>
      <c r="L57" s="424"/>
      <c r="M57" s="651" t="s">
        <v>1491</v>
      </c>
      <c r="N57" s="24">
        <v>74</v>
      </c>
      <c r="O57" s="107"/>
      <c r="P57" s="105"/>
      <c r="Q57" s="106"/>
      <c r="R57" s="24">
        <v>66.830001831054688</v>
      </c>
      <c r="S57" s="107"/>
      <c r="T57" s="105"/>
      <c r="U57" s="106"/>
      <c r="V57" s="24">
        <v>74.139999389648438</v>
      </c>
      <c r="W57" s="107"/>
      <c r="X57" s="105"/>
      <c r="Y57" s="106"/>
      <c r="Z57" s="694">
        <v>63.150001525878906</v>
      </c>
      <c r="AA57" s="273"/>
      <c r="AB57" s="704" t="s">
        <v>1396</v>
      </c>
      <c r="AC57" s="273"/>
      <c r="AD57" s="272">
        <v>100</v>
      </c>
      <c r="AE57" s="108"/>
      <c r="AF57" s="444"/>
      <c r="AG57" s="272">
        <v>100</v>
      </c>
      <c r="AH57" s="108"/>
      <c r="AI57" s="444"/>
      <c r="AJ57" s="272">
        <v>100</v>
      </c>
      <c r="AK57" s="108"/>
      <c r="AL57" s="444"/>
      <c r="AM57" s="272">
        <v>100</v>
      </c>
      <c r="AN57" s="108"/>
      <c r="AO57" s="444"/>
      <c r="AP57" s="272">
        <v>100</v>
      </c>
      <c r="AQ57" s="108"/>
      <c r="AR57" s="444"/>
      <c r="AS57" s="272">
        <v>100</v>
      </c>
      <c r="AT57" s="108"/>
      <c r="AU57" s="444"/>
      <c r="AV57" s="272">
        <v>100</v>
      </c>
      <c r="AW57" s="108"/>
      <c r="AX57" s="444"/>
      <c r="AY57" s="24">
        <v>83</v>
      </c>
      <c r="AZ57" s="107"/>
      <c r="BA57" s="273"/>
      <c r="BB57" s="694">
        <v>67.5</v>
      </c>
      <c r="BC57" s="107"/>
      <c r="BD57" s="273"/>
      <c r="BE57" s="694">
        <v>78</v>
      </c>
      <c r="BF57" s="107"/>
      <c r="BG57" s="273"/>
      <c r="BH57" s="694">
        <v>71.25</v>
      </c>
      <c r="BI57" s="107"/>
      <c r="BJ57" s="273"/>
      <c r="BK57" s="24">
        <v>64.699996948242188</v>
      </c>
      <c r="BL57" s="107"/>
      <c r="BM57" s="273"/>
      <c r="BN57" s="24">
        <v>71.599998474121094</v>
      </c>
      <c r="BO57" s="107"/>
      <c r="BP57" s="273"/>
      <c r="BQ57" s="24">
        <v>72</v>
      </c>
      <c r="BR57" s="107"/>
      <c r="BS57" s="273"/>
      <c r="BT57" s="715" t="s">
        <v>1584</v>
      </c>
      <c r="BU57" s="291"/>
      <c r="BV57" s="273"/>
      <c r="BW57" s="704" t="s">
        <v>1396</v>
      </c>
      <c r="BX57" s="107"/>
      <c r="BY57" s="273"/>
      <c r="BZ57" s="704" t="s">
        <v>1396</v>
      </c>
      <c r="CA57" s="107"/>
      <c r="CB57" s="273"/>
      <c r="CC57" s="24">
        <v>60.650001525878906</v>
      </c>
      <c r="CD57" s="107"/>
      <c r="CE57" s="107"/>
      <c r="CF57" s="107"/>
      <c r="CG57" s="107"/>
      <c r="CH57" s="273"/>
      <c r="CI57" s="24" t="s">
        <v>1395</v>
      </c>
      <c r="CJ57" s="107"/>
      <c r="CK57" s="273"/>
      <c r="CL57" s="704" t="s">
        <v>1396</v>
      </c>
      <c r="CM57" s="107"/>
      <c r="CN57" s="273"/>
      <c r="CO57" s="24">
        <v>60</v>
      </c>
      <c r="CP57" s="107"/>
      <c r="CQ57" s="273"/>
      <c r="CR57" s="24"/>
      <c r="CS57" s="107"/>
      <c r="CT57" s="273"/>
      <c r="CU57" s="24"/>
      <c r="CV57" s="107"/>
      <c r="CW57" s="273"/>
      <c r="CX57" s="24"/>
      <c r="CY57" s="107"/>
      <c r="CZ57" s="273"/>
      <c r="DA57" s="24">
        <v>53</v>
      </c>
      <c r="DB57" s="107"/>
      <c r="DC57" s="273"/>
      <c r="DD57" s="24"/>
      <c r="DE57" s="107"/>
      <c r="DF57" s="273"/>
      <c r="DG57" s="218"/>
      <c r="DH57" s="217"/>
      <c r="DI57" s="217"/>
      <c r="DJ57" s="286">
        <f t="shared" si="269"/>
        <v>68.169999694824213</v>
      </c>
      <c r="DK57" s="219"/>
      <c r="DL57" s="220">
        <f t="shared" si="270"/>
        <v>3.4084999847412107</v>
      </c>
      <c r="DM57" s="650">
        <f t="shared" si="271"/>
        <v>4</v>
      </c>
      <c r="DN57" s="233">
        <f t="shared" si="272"/>
        <v>0</v>
      </c>
      <c r="DO57" s="234">
        <f t="shared" si="273"/>
        <v>0</v>
      </c>
      <c r="DP57" s="234">
        <f t="shared" si="274"/>
        <v>0</v>
      </c>
      <c r="DQ57" s="234">
        <f t="shared" si="275"/>
        <v>0</v>
      </c>
      <c r="DR57" s="234">
        <f t="shared" si="276"/>
        <v>0</v>
      </c>
      <c r="DS57" s="235">
        <f t="shared" si="277"/>
        <v>0</v>
      </c>
      <c r="DT57" s="236">
        <f t="shared" si="278"/>
        <v>0</v>
      </c>
      <c r="DU57" s="236">
        <f t="shared" si="279"/>
        <v>0</v>
      </c>
      <c r="DV57" s="236">
        <f t="shared" si="280"/>
        <v>0</v>
      </c>
      <c r="DW57" s="236">
        <f t="shared" si="281"/>
        <v>0</v>
      </c>
      <c r="DX57" s="236">
        <f t="shared" si="282"/>
        <v>0</v>
      </c>
      <c r="DY57" s="236">
        <f t="shared" si="283"/>
        <v>0</v>
      </c>
      <c r="DZ57" s="237">
        <f t="shared" si="284"/>
        <v>0</v>
      </c>
      <c r="EA57" s="238">
        <f t="shared" si="285"/>
        <v>0</v>
      </c>
      <c r="EB57" s="238">
        <f t="shared" si="286"/>
        <v>0</v>
      </c>
      <c r="EC57" s="238">
        <f t="shared" si="287"/>
        <v>0</v>
      </c>
      <c r="ED57" s="238">
        <f t="shared" si="288"/>
        <v>0</v>
      </c>
      <c r="EE57" s="238">
        <f t="shared" si="289"/>
        <v>0</v>
      </c>
      <c r="EF57" s="238">
        <f t="shared" si="290"/>
        <v>0</v>
      </c>
      <c r="EG57" s="238">
        <f t="shared" si="291"/>
        <v>6</v>
      </c>
      <c r="EH57" s="239">
        <f t="shared" si="292"/>
        <v>0</v>
      </c>
      <c r="EI57" s="240">
        <f t="shared" si="293"/>
        <v>0</v>
      </c>
      <c r="EJ57" s="240">
        <f t="shared" si="294"/>
        <v>0</v>
      </c>
      <c r="EK57" s="240">
        <f t="shared" si="295"/>
        <v>0</v>
      </c>
      <c r="EL57" s="240">
        <f t="shared" si="296"/>
        <v>0</v>
      </c>
      <c r="EM57" s="240">
        <f t="shared" si="297"/>
        <v>0</v>
      </c>
      <c r="EN57" s="240">
        <f t="shared" si="298"/>
        <v>0</v>
      </c>
      <c r="EO57" s="240">
        <f t="shared" si="299"/>
        <v>0</v>
      </c>
      <c r="EP57" s="240">
        <f t="shared" si="300"/>
        <v>0</v>
      </c>
      <c r="EQ57" s="240">
        <f t="shared" si="301"/>
        <v>0</v>
      </c>
      <c r="ER57" s="240">
        <f t="shared" si="302"/>
        <v>0</v>
      </c>
      <c r="ES57" s="240">
        <f t="shared" si="303"/>
        <v>0</v>
      </c>
      <c r="ET57" s="241">
        <f t="shared" si="304"/>
        <v>6</v>
      </c>
      <c r="EU57" s="242">
        <f t="shared" si="305"/>
        <v>0</v>
      </c>
      <c r="EV57" s="234">
        <f t="shared" si="306"/>
        <v>0</v>
      </c>
      <c r="EW57" s="234">
        <f t="shared" si="307"/>
        <v>0</v>
      </c>
      <c r="EX57" s="234">
        <f t="shared" si="308"/>
        <v>0</v>
      </c>
      <c r="EY57" s="234">
        <f t="shared" si="309"/>
        <v>0</v>
      </c>
      <c r="EZ57" s="235">
        <f t="shared" si="310"/>
        <v>0</v>
      </c>
      <c r="FA57" s="236">
        <f t="shared" si="311"/>
        <v>0</v>
      </c>
      <c r="FB57" s="236">
        <f t="shared" si="312"/>
        <v>0</v>
      </c>
      <c r="FC57" s="236">
        <f t="shared" si="313"/>
        <v>0</v>
      </c>
      <c r="FD57" s="236">
        <f t="shared" si="314"/>
        <v>0</v>
      </c>
      <c r="FE57" s="236">
        <f t="shared" si="315"/>
        <v>0</v>
      </c>
      <c r="FF57" s="236">
        <f t="shared" si="316"/>
        <v>0</v>
      </c>
      <c r="FG57" s="237">
        <f t="shared" si="317"/>
        <v>0</v>
      </c>
      <c r="FH57" s="238">
        <f t="shared" si="318"/>
        <v>0</v>
      </c>
      <c r="FI57" s="238">
        <f t="shared" si="319"/>
        <v>0</v>
      </c>
      <c r="FJ57" s="238">
        <f t="shared" si="320"/>
        <v>0</v>
      </c>
      <c r="FK57" s="238">
        <f t="shared" si="321"/>
        <v>0</v>
      </c>
      <c r="FL57" s="238">
        <f t="shared" si="322"/>
        <v>0</v>
      </c>
      <c r="FM57" s="238">
        <f t="shared" si="323"/>
        <v>0</v>
      </c>
      <c r="FN57" s="238">
        <f t="shared" si="324"/>
        <v>0</v>
      </c>
      <c r="FO57" s="239">
        <f t="shared" si="325"/>
        <v>0</v>
      </c>
      <c r="FP57" s="240">
        <f t="shared" si="326"/>
        <v>0</v>
      </c>
      <c r="FQ57" s="240">
        <f t="shared" si="327"/>
        <v>0</v>
      </c>
      <c r="FR57" s="240">
        <f t="shared" si="328"/>
        <v>0</v>
      </c>
      <c r="FS57" s="240">
        <f t="shared" si="329"/>
        <v>0</v>
      </c>
      <c r="FT57" s="240">
        <f t="shared" si="330"/>
        <v>0</v>
      </c>
      <c r="FU57" s="240">
        <f t="shared" si="331"/>
        <v>0</v>
      </c>
      <c r="FV57" s="240">
        <f t="shared" si="332"/>
        <v>0</v>
      </c>
      <c r="FW57" s="240">
        <f t="shared" si="333"/>
        <v>0</v>
      </c>
      <c r="FX57" s="240">
        <f t="shared" si="334"/>
        <v>0</v>
      </c>
      <c r="FY57" s="240">
        <f t="shared" si="335"/>
        <v>0</v>
      </c>
      <c r="FZ57" s="240">
        <f t="shared" si="336"/>
        <v>0</v>
      </c>
      <c r="GA57" s="241">
        <f t="shared" si="337"/>
        <v>0</v>
      </c>
      <c r="GB57" s="242">
        <f t="shared" si="338"/>
        <v>0</v>
      </c>
      <c r="GC57" s="234">
        <f t="shared" si="339"/>
        <v>0</v>
      </c>
      <c r="GD57" s="234">
        <f t="shared" si="340"/>
        <v>0</v>
      </c>
      <c r="GE57" s="234">
        <f t="shared" si="341"/>
        <v>0</v>
      </c>
      <c r="GF57" s="234">
        <f t="shared" si="342"/>
        <v>0</v>
      </c>
      <c r="GG57" s="235">
        <f t="shared" si="343"/>
        <v>0</v>
      </c>
      <c r="GH57" s="236">
        <f t="shared" si="344"/>
        <v>0</v>
      </c>
      <c r="GI57" s="236">
        <f t="shared" si="345"/>
        <v>0</v>
      </c>
      <c r="GJ57" s="236">
        <f t="shared" si="346"/>
        <v>0</v>
      </c>
      <c r="GK57" s="236">
        <f t="shared" si="347"/>
        <v>0</v>
      </c>
      <c r="GL57" s="236">
        <f t="shared" si="348"/>
        <v>0</v>
      </c>
      <c r="GM57" s="236">
        <f t="shared" si="349"/>
        <v>0</v>
      </c>
      <c r="GN57" s="237">
        <f t="shared" si="350"/>
        <v>0</v>
      </c>
      <c r="GO57" s="238">
        <f t="shared" si="351"/>
        <v>0</v>
      </c>
      <c r="GP57" s="238">
        <f t="shared" si="352"/>
        <v>0</v>
      </c>
      <c r="GQ57" s="238">
        <f t="shared" si="353"/>
        <v>0</v>
      </c>
      <c r="GR57" s="238">
        <f t="shared" si="354"/>
        <v>0</v>
      </c>
      <c r="GS57" s="238">
        <f t="shared" si="355"/>
        <v>0</v>
      </c>
      <c r="GT57" s="238">
        <f t="shared" si="356"/>
        <v>0</v>
      </c>
      <c r="GU57" s="238">
        <f t="shared" si="357"/>
        <v>0</v>
      </c>
      <c r="GV57" s="239">
        <f t="shared" si="358"/>
        <v>0</v>
      </c>
      <c r="GW57" s="240">
        <f t="shared" si="359"/>
        <v>0</v>
      </c>
      <c r="GX57" s="240">
        <f t="shared" si="360"/>
        <v>0</v>
      </c>
      <c r="GY57" s="240">
        <f t="shared" si="361"/>
        <v>0</v>
      </c>
      <c r="GZ57" s="240">
        <f t="shared" si="362"/>
        <v>0</v>
      </c>
      <c r="HA57" s="240">
        <f t="shared" si="363"/>
        <v>0</v>
      </c>
      <c r="HB57" s="240">
        <f t="shared" si="364"/>
        <v>0</v>
      </c>
      <c r="HC57" s="240">
        <f t="shared" si="365"/>
        <v>0</v>
      </c>
      <c r="HD57" s="240">
        <f t="shared" si="366"/>
        <v>0</v>
      </c>
      <c r="HE57" s="240">
        <f t="shared" si="367"/>
        <v>0</v>
      </c>
      <c r="HF57" s="240">
        <f t="shared" si="368"/>
        <v>0</v>
      </c>
      <c r="HG57" s="240">
        <f t="shared" si="369"/>
        <v>0</v>
      </c>
      <c r="HH57" s="241">
        <f t="shared" si="370"/>
        <v>0</v>
      </c>
      <c r="HI57" s="243"/>
      <c r="HJ57" s="242">
        <f t="shared" si="371"/>
        <v>3</v>
      </c>
      <c r="HK57" s="234">
        <f t="shared" si="372"/>
        <v>3</v>
      </c>
      <c r="HL57" s="234">
        <f t="shared" si="373"/>
        <v>3</v>
      </c>
      <c r="HM57" s="234">
        <f t="shared" si="374"/>
        <v>3</v>
      </c>
      <c r="HN57" s="234">
        <f t="shared" si="375"/>
        <v>0</v>
      </c>
      <c r="HO57" s="235">
        <f t="shared" si="376"/>
        <v>20</v>
      </c>
      <c r="HP57" s="236">
        <f t="shared" si="377"/>
        <v>20</v>
      </c>
      <c r="HQ57" s="236">
        <f t="shared" si="378"/>
        <v>20</v>
      </c>
      <c r="HR57" s="236">
        <f t="shared" si="379"/>
        <v>20</v>
      </c>
      <c r="HS57" s="236">
        <f t="shared" si="380"/>
        <v>10</v>
      </c>
      <c r="HT57" s="236">
        <f t="shared" si="381"/>
        <v>20</v>
      </c>
      <c r="HU57" s="236">
        <f t="shared" si="382"/>
        <v>10</v>
      </c>
      <c r="HV57" s="237">
        <f t="shared" si="383"/>
        <v>20</v>
      </c>
      <c r="HW57" s="238">
        <f t="shared" si="384"/>
        <v>20</v>
      </c>
      <c r="HX57" s="238">
        <f t="shared" si="385"/>
        <v>20</v>
      </c>
      <c r="HY57" s="238">
        <f t="shared" si="386"/>
        <v>20</v>
      </c>
      <c r="HZ57" s="238">
        <f t="shared" si="387"/>
        <v>10</v>
      </c>
      <c r="IA57" s="238">
        <f t="shared" si="388"/>
        <v>20</v>
      </c>
      <c r="IB57" s="238">
        <f t="shared" si="389"/>
        <v>10</v>
      </c>
      <c r="IC57" s="238">
        <f t="shared" si="390"/>
        <v>0</v>
      </c>
      <c r="ID57" s="239">
        <f t="shared" si="391"/>
        <v>0</v>
      </c>
      <c r="IE57" s="240">
        <f t="shared" si="392"/>
        <v>0</v>
      </c>
      <c r="IF57" s="240">
        <f t="shared" si="393"/>
        <v>10</v>
      </c>
      <c r="IG57" s="240">
        <f t="shared" si="394"/>
        <v>0</v>
      </c>
      <c r="IH57" s="240">
        <f t="shared" si="395"/>
        <v>0</v>
      </c>
      <c r="II57" s="240">
        <f t="shared" si="396"/>
        <v>0</v>
      </c>
      <c r="IJ57" s="240">
        <f t="shared" si="397"/>
        <v>20</v>
      </c>
      <c r="IK57" s="240">
        <f t="shared" si="398"/>
        <v>0</v>
      </c>
      <c r="IL57" s="240">
        <f t="shared" si="399"/>
        <v>0</v>
      </c>
      <c r="IM57" s="240">
        <f t="shared" si="400"/>
        <v>0</v>
      </c>
      <c r="IN57" s="240">
        <f t="shared" si="401"/>
        <v>20</v>
      </c>
      <c r="IO57" s="240">
        <f t="shared" si="402"/>
        <v>0</v>
      </c>
      <c r="IP57" s="416">
        <f t="shared" si="403"/>
        <v>290</v>
      </c>
      <c r="IQ57" s="416">
        <f t="shared" si="404"/>
        <v>12</v>
      </c>
    </row>
    <row r="58" spans="1:251" ht="15" customHeight="1" x14ac:dyDescent="0.25">
      <c r="A58" s="14" t="s">
        <v>1800</v>
      </c>
      <c r="B58" s="392">
        <v>19</v>
      </c>
      <c r="C58" s="13" t="s">
        <v>1492</v>
      </c>
      <c r="D58" s="423">
        <v>44287</v>
      </c>
      <c r="E58" s="20">
        <v>7</v>
      </c>
      <c r="F58" s="6">
        <v>11606961</v>
      </c>
      <c r="G58" s="20" t="s">
        <v>1493</v>
      </c>
      <c r="H58" s="20" t="s">
        <v>1494</v>
      </c>
      <c r="I58" s="23" t="s">
        <v>1495</v>
      </c>
      <c r="J58" s="6" t="s">
        <v>18</v>
      </c>
      <c r="K58" s="6" t="s">
        <v>18</v>
      </c>
      <c r="L58" s="424"/>
      <c r="M58" s="651" t="s">
        <v>1496</v>
      </c>
      <c r="N58" s="24">
        <v>66.599998474121094</v>
      </c>
      <c r="O58" s="107"/>
      <c r="P58" s="105"/>
      <c r="Q58" s="106"/>
      <c r="R58" s="24">
        <v>65.830001831054688</v>
      </c>
      <c r="S58" s="107"/>
      <c r="T58" s="105"/>
      <c r="U58" s="106"/>
      <c r="V58" s="24">
        <v>81.839996337890625</v>
      </c>
      <c r="W58" s="107"/>
      <c r="X58" s="105"/>
      <c r="Y58" s="106"/>
      <c r="Z58" s="694">
        <v>73.150001525878906</v>
      </c>
      <c r="AA58" s="273"/>
      <c r="AB58" s="704" t="s">
        <v>1396</v>
      </c>
      <c r="AC58" s="273"/>
      <c r="AD58" s="272">
        <v>100</v>
      </c>
      <c r="AE58" s="108"/>
      <c r="AF58" s="444"/>
      <c r="AG58" s="272">
        <v>100</v>
      </c>
      <c r="AH58" s="108"/>
      <c r="AI58" s="444"/>
      <c r="AJ58" s="272">
        <v>100</v>
      </c>
      <c r="AK58" s="108"/>
      <c r="AL58" s="444"/>
      <c r="AM58" s="272">
        <v>100</v>
      </c>
      <c r="AN58" s="108"/>
      <c r="AO58" s="444"/>
      <c r="AP58" s="272">
        <v>100</v>
      </c>
      <c r="AQ58" s="108"/>
      <c r="AR58" s="444"/>
      <c r="AS58" s="272">
        <v>100</v>
      </c>
      <c r="AT58" s="108"/>
      <c r="AU58" s="444"/>
      <c r="AV58" s="272">
        <v>100</v>
      </c>
      <c r="AW58" s="108"/>
      <c r="AX58" s="444"/>
      <c r="AY58" s="24">
        <v>81</v>
      </c>
      <c r="AZ58" s="107"/>
      <c r="BA58" s="273"/>
      <c r="BB58" s="694">
        <v>68</v>
      </c>
      <c r="BC58" s="107"/>
      <c r="BD58" s="273"/>
      <c r="BE58" s="694">
        <v>77.400001525878906</v>
      </c>
      <c r="BF58" s="107"/>
      <c r="BG58" s="273"/>
      <c r="BH58" s="694">
        <v>76</v>
      </c>
      <c r="BI58" s="107"/>
      <c r="BJ58" s="273"/>
      <c r="BK58" s="24">
        <v>70</v>
      </c>
      <c r="BL58" s="107"/>
      <c r="BM58" s="273"/>
      <c r="BN58" s="24">
        <v>72.099998474121094</v>
      </c>
      <c r="BO58" s="107"/>
      <c r="BP58" s="273"/>
      <c r="BQ58" s="24">
        <v>65</v>
      </c>
      <c r="BR58" s="107"/>
      <c r="BS58" s="273"/>
      <c r="BT58" s="715" t="s">
        <v>1584</v>
      </c>
      <c r="BU58" s="291"/>
      <c r="BV58" s="273"/>
      <c r="BW58" s="704" t="s">
        <v>1396</v>
      </c>
      <c r="BX58" s="107"/>
      <c r="BY58" s="273"/>
      <c r="BZ58" s="704" t="s">
        <v>1396</v>
      </c>
      <c r="CA58" s="107"/>
      <c r="CB58" s="273"/>
      <c r="CC58" s="24">
        <v>52.470001220703125</v>
      </c>
      <c r="CD58" s="107"/>
      <c r="CE58" s="107"/>
      <c r="CF58" s="107"/>
      <c r="CG58" s="107"/>
      <c r="CH58" s="273"/>
      <c r="CI58" s="24" t="s">
        <v>1395</v>
      </c>
      <c r="CJ58" s="107"/>
      <c r="CK58" s="273"/>
      <c r="CL58" s="704" t="s">
        <v>1396</v>
      </c>
      <c r="CM58" s="107"/>
      <c r="CN58" s="273"/>
      <c r="CO58" s="24">
        <v>63.5</v>
      </c>
      <c r="CP58" s="107"/>
      <c r="CQ58" s="273"/>
      <c r="CR58" s="24"/>
      <c r="CS58" s="107"/>
      <c r="CT58" s="273"/>
      <c r="CU58" s="24"/>
      <c r="CV58" s="107"/>
      <c r="CW58" s="273"/>
      <c r="CX58" s="24"/>
      <c r="CY58" s="107"/>
      <c r="CZ58" s="273"/>
      <c r="DA58" s="24">
        <v>54.799999237060547</v>
      </c>
      <c r="DB58" s="107"/>
      <c r="DC58" s="273"/>
      <c r="DD58" s="24"/>
      <c r="DE58" s="107"/>
      <c r="DF58" s="273"/>
      <c r="DG58" s="218"/>
      <c r="DH58" s="217"/>
      <c r="DI58" s="217"/>
      <c r="DJ58" s="286">
        <f t="shared" si="269"/>
        <v>68.027000045776362</v>
      </c>
      <c r="DK58" s="219"/>
      <c r="DL58" s="220">
        <f t="shared" si="270"/>
        <v>3.4013500022888179</v>
      </c>
      <c r="DM58" s="650">
        <f t="shared" si="271"/>
        <v>4</v>
      </c>
      <c r="DN58" s="233">
        <f t="shared" si="272"/>
        <v>0</v>
      </c>
      <c r="DO58" s="234">
        <f t="shared" si="273"/>
        <v>0</v>
      </c>
      <c r="DP58" s="234">
        <f t="shared" si="274"/>
        <v>0</v>
      </c>
      <c r="DQ58" s="234">
        <f t="shared" si="275"/>
        <v>0</v>
      </c>
      <c r="DR58" s="234">
        <f t="shared" si="276"/>
        <v>0</v>
      </c>
      <c r="DS58" s="235">
        <f t="shared" si="277"/>
        <v>0</v>
      </c>
      <c r="DT58" s="236">
        <f t="shared" si="278"/>
        <v>0</v>
      </c>
      <c r="DU58" s="236">
        <f t="shared" si="279"/>
        <v>0</v>
      </c>
      <c r="DV58" s="236">
        <f t="shared" si="280"/>
        <v>0</v>
      </c>
      <c r="DW58" s="236">
        <f t="shared" si="281"/>
        <v>0</v>
      </c>
      <c r="DX58" s="236">
        <f t="shared" si="282"/>
        <v>0</v>
      </c>
      <c r="DY58" s="236">
        <f t="shared" si="283"/>
        <v>0</v>
      </c>
      <c r="DZ58" s="237">
        <f t="shared" si="284"/>
        <v>0</v>
      </c>
      <c r="EA58" s="238">
        <f t="shared" si="285"/>
        <v>0</v>
      </c>
      <c r="EB58" s="238">
        <f t="shared" si="286"/>
        <v>0</v>
      </c>
      <c r="EC58" s="238">
        <f t="shared" si="287"/>
        <v>0</v>
      </c>
      <c r="ED58" s="238">
        <f t="shared" si="288"/>
        <v>0</v>
      </c>
      <c r="EE58" s="238">
        <f t="shared" si="289"/>
        <v>0</v>
      </c>
      <c r="EF58" s="238">
        <f t="shared" si="290"/>
        <v>0</v>
      </c>
      <c r="EG58" s="238">
        <f t="shared" si="291"/>
        <v>6</v>
      </c>
      <c r="EH58" s="239">
        <f t="shared" si="292"/>
        <v>0</v>
      </c>
      <c r="EI58" s="240">
        <f t="shared" si="293"/>
        <v>0</v>
      </c>
      <c r="EJ58" s="240">
        <f t="shared" si="294"/>
        <v>0</v>
      </c>
      <c r="EK58" s="240">
        <f t="shared" si="295"/>
        <v>0</v>
      </c>
      <c r="EL58" s="240">
        <f t="shared" si="296"/>
        <v>0</v>
      </c>
      <c r="EM58" s="240">
        <f t="shared" si="297"/>
        <v>0</v>
      </c>
      <c r="EN58" s="240">
        <f t="shared" si="298"/>
        <v>0</v>
      </c>
      <c r="EO58" s="240">
        <f t="shared" si="299"/>
        <v>0</v>
      </c>
      <c r="EP58" s="240">
        <f t="shared" si="300"/>
        <v>0</v>
      </c>
      <c r="EQ58" s="240">
        <f t="shared" si="301"/>
        <v>0</v>
      </c>
      <c r="ER58" s="240">
        <f t="shared" si="302"/>
        <v>0</v>
      </c>
      <c r="ES58" s="240">
        <f t="shared" si="303"/>
        <v>0</v>
      </c>
      <c r="ET58" s="241">
        <f t="shared" si="304"/>
        <v>6</v>
      </c>
      <c r="EU58" s="242">
        <f t="shared" si="305"/>
        <v>0</v>
      </c>
      <c r="EV58" s="234">
        <f t="shared" si="306"/>
        <v>0</v>
      </c>
      <c r="EW58" s="234">
        <f t="shared" si="307"/>
        <v>0</v>
      </c>
      <c r="EX58" s="234">
        <f t="shared" si="308"/>
        <v>0</v>
      </c>
      <c r="EY58" s="234">
        <f t="shared" si="309"/>
        <v>0</v>
      </c>
      <c r="EZ58" s="235">
        <f t="shared" si="310"/>
        <v>0</v>
      </c>
      <c r="FA58" s="236">
        <f t="shared" si="311"/>
        <v>0</v>
      </c>
      <c r="FB58" s="236">
        <f t="shared" si="312"/>
        <v>0</v>
      </c>
      <c r="FC58" s="236">
        <f t="shared" si="313"/>
        <v>0</v>
      </c>
      <c r="FD58" s="236">
        <f t="shared" si="314"/>
        <v>0</v>
      </c>
      <c r="FE58" s="236">
        <f t="shared" si="315"/>
        <v>0</v>
      </c>
      <c r="FF58" s="236">
        <f t="shared" si="316"/>
        <v>0</v>
      </c>
      <c r="FG58" s="237">
        <f t="shared" si="317"/>
        <v>0</v>
      </c>
      <c r="FH58" s="238">
        <f t="shared" si="318"/>
        <v>0</v>
      </c>
      <c r="FI58" s="238">
        <f t="shared" si="319"/>
        <v>0</v>
      </c>
      <c r="FJ58" s="238">
        <f t="shared" si="320"/>
        <v>0</v>
      </c>
      <c r="FK58" s="238">
        <f t="shared" si="321"/>
        <v>0</v>
      </c>
      <c r="FL58" s="238">
        <f t="shared" si="322"/>
        <v>0</v>
      </c>
      <c r="FM58" s="238">
        <f t="shared" si="323"/>
        <v>0</v>
      </c>
      <c r="FN58" s="238">
        <f t="shared" si="324"/>
        <v>0</v>
      </c>
      <c r="FO58" s="239">
        <f t="shared" si="325"/>
        <v>0</v>
      </c>
      <c r="FP58" s="240">
        <f t="shared" si="326"/>
        <v>0</v>
      </c>
      <c r="FQ58" s="240">
        <f t="shared" si="327"/>
        <v>0</v>
      </c>
      <c r="FR58" s="240">
        <f t="shared" si="328"/>
        <v>0</v>
      </c>
      <c r="FS58" s="240">
        <f t="shared" si="329"/>
        <v>0</v>
      </c>
      <c r="FT58" s="240">
        <f t="shared" si="330"/>
        <v>0</v>
      </c>
      <c r="FU58" s="240">
        <f t="shared" si="331"/>
        <v>0</v>
      </c>
      <c r="FV58" s="240">
        <f t="shared" si="332"/>
        <v>0</v>
      </c>
      <c r="FW58" s="240">
        <f t="shared" si="333"/>
        <v>0</v>
      </c>
      <c r="FX58" s="240">
        <f t="shared" si="334"/>
        <v>0</v>
      </c>
      <c r="FY58" s="240">
        <f t="shared" si="335"/>
        <v>0</v>
      </c>
      <c r="FZ58" s="240">
        <f t="shared" si="336"/>
        <v>0</v>
      </c>
      <c r="GA58" s="241">
        <f t="shared" si="337"/>
        <v>0</v>
      </c>
      <c r="GB58" s="242">
        <f t="shared" si="338"/>
        <v>0</v>
      </c>
      <c r="GC58" s="234">
        <f t="shared" si="339"/>
        <v>0</v>
      </c>
      <c r="GD58" s="234">
        <f t="shared" si="340"/>
        <v>0</v>
      </c>
      <c r="GE58" s="234">
        <f t="shared" si="341"/>
        <v>0</v>
      </c>
      <c r="GF58" s="234">
        <f t="shared" si="342"/>
        <v>0</v>
      </c>
      <c r="GG58" s="235">
        <f t="shared" si="343"/>
        <v>0</v>
      </c>
      <c r="GH58" s="236">
        <f t="shared" si="344"/>
        <v>0</v>
      </c>
      <c r="GI58" s="236">
        <f t="shared" si="345"/>
        <v>0</v>
      </c>
      <c r="GJ58" s="236">
        <f t="shared" si="346"/>
        <v>0</v>
      </c>
      <c r="GK58" s="236">
        <f t="shared" si="347"/>
        <v>0</v>
      </c>
      <c r="GL58" s="236">
        <f t="shared" si="348"/>
        <v>0</v>
      </c>
      <c r="GM58" s="236">
        <f t="shared" si="349"/>
        <v>0</v>
      </c>
      <c r="GN58" s="237">
        <f t="shared" si="350"/>
        <v>0</v>
      </c>
      <c r="GO58" s="238">
        <f t="shared" si="351"/>
        <v>0</v>
      </c>
      <c r="GP58" s="238">
        <f t="shared" si="352"/>
        <v>0</v>
      </c>
      <c r="GQ58" s="238">
        <f t="shared" si="353"/>
        <v>0</v>
      </c>
      <c r="GR58" s="238">
        <f t="shared" si="354"/>
        <v>0</v>
      </c>
      <c r="GS58" s="238">
        <f t="shared" si="355"/>
        <v>0</v>
      </c>
      <c r="GT58" s="238">
        <f t="shared" si="356"/>
        <v>0</v>
      </c>
      <c r="GU58" s="238">
        <f t="shared" si="357"/>
        <v>0</v>
      </c>
      <c r="GV58" s="239">
        <f t="shared" si="358"/>
        <v>0</v>
      </c>
      <c r="GW58" s="240">
        <f t="shared" si="359"/>
        <v>0</v>
      </c>
      <c r="GX58" s="240">
        <f t="shared" si="360"/>
        <v>0</v>
      </c>
      <c r="GY58" s="240">
        <f t="shared" si="361"/>
        <v>0</v>
      </c>
      <c r="GZ58" s="240">
        <f t="shared" si="362"/>
        <v>0</v>
      </c>
      <c r="HA58" s="240">
        <f t="shared" si="363"/>
        <v>0</v>
      </c>
      <c r="HB58" s="240">
        <f t="shared" si="364"/>
        <v>0</v>
      </c>
      <c r="HC58" s="240">
        <f t="shared" si="365"/>
        <v>0</v>
      </c>
      <c r="HD58" s="240">
        <f t="shared" si="366"/>
        <v>0</v>
      </c>
      <c r="HE58" s="240">
        <f t="shared" si="367"/>
        <v>0</v>
      </c>
      <c r="HF58" s="240">
        <f t="shared" si="368"/>
        <v>0</v>
      </c>
      <c r="HG58" s="240">
        <f t="shared" si="369"/>
        <v>0</v>
      </c>
      <c r="HH58" s="241">
        <f t="shared" si="370"/>
        <v>0</v>
      </c>
      <c r="HI58" s="243"/>
      <c r="HJ58" s="242">
        <f t="shared" si="371"/>
        <v>3</v>
      </c>
      <c r="HK58" s="234">
        <f t="shared" si="372"/>
        <v>3</v>
      </c>
      <c r="HL58" s="234">
        <f t="shared" si="373"/>
        <v>3</v>
      </c>
      <c r="HM58" s="234">
        <f t="shared" si="374"/>
        <v>3</v>
      </c>
      <c r="HN58" s="234">
        <f t="shared" si="375"/>
        <v>0</v>
      </c>
      <c r="HO58" s="235">
        <f t="shared" si="376"/>
        <v>20</v>
      </c>
      <c r="HP58" s="236">
        <f t="shared" si="377"/>
        <v>20</v>
      </c>
      <c r="HQ58" s="236">
        <f t="shared" si="378"/>
        <v>20</v>
      </c>
      <c r="HR58" s="236">
        <f t="shared" si="379"/>
        <v>20</v>
      </c>
      <c r="HS58" s="236">
        <f t="shared" si="380"/>
        <v>10</v>
      </c>
      <c r="HT58" s="236">
        <f t="shared" si="381"/>
        <v>20</v>
      </c>
      <c r="HU58" s="236">
        <f t="shared" si="382"/>
        <v>10</v>
      </c>
      <c r="HV58" s="237">
        <f t="shared" si="383"/>
        <v>20</v>
      </c>
      <c r="HW58" s="238">
        <f t="shared" si="384"/>
        <v>20</v>
      </c>
      <c r="HX58" s="238">
        <f t="shared" si="385"/>
        <v>20</v>
      </c>
      <c r="HY58" s="238">
        <f t="shared" si="386"/>
        <v>20</v>
      </c>
      <c r="HZ58" s="238">
        <f t="shared" si="387"/>
        <v>10</v>
      </c>
      <c r="IA58" s="238">
        <f t="shared" si="388"/>
        <v>20</v>
      </c>
      <c r="IB58" s="238">
        <f t="shared" si="389"/>
        <v>10</v>
      </c>
      <c r="IC58" s="238">
        <f t="shared" si="390"/>
        <v>0</v>
      </c>
      <c r="ID58" s="239">
        <f t="shared" si="391"/>
        <v>0</v>
      </c>
      <c r="IE58" s="240">
        <f t="shared" si="392"/>
        <v>0</v>
      </c>
      <c r="IF58" s="240">
        <f t="shared" si="393"/>
        <v>10</v>
      </c>
      <c r="IG58" s="240">
        <f t="shared" si="394"/>
        <v>0</v>
      </c>
      <c r="IH58" s="240">
        <f t="shared" si="395"/>
        <v>0</v>
      </c>
      <c r="II58" s="240">
        <f t="shared" si="396"/>
        <v>0</v>
      </c>
      <c r="IJ58" s="240">
        <f t="shared" si="397"/>
        <v>20</v>
      </c>
      <c r="IK58" s="240">
        <f t="shared" si="398"/>
        <v>0</v>
      </c>
      <c r="IL58" s="240">
        <f t="shared" si="399"/>
        <v>0</v>
      </c>
      <c r="IM58" s="240">
        <f t="shared" si="400"/>
        <v>0</v>
      </c>
      <c r="IN58" s="240">
        <f t="shared" si="401"/>
        <v>20</v>
      </c>
      <c r="IO58" s="240">
        <f t="shared" si="402"/>
        <v>0</v>
      </c>
      <c r="IP58" s="416">
        <f t="shared" si="403"/>
        <v>290</v>
      </c>
      <c r="IQ58" s="416">
        <f t="shared" si="404"/>
        <v>12</v>
      </c>
    </row>
    <row r="59" spans="1:251" ht="15" customHeight="1" x14ac:dyDescent="0.25">
      <c r="A59" s="14" t="s">
        <v>1800</v>
      </c>
      <c r="B59" s="392">
        <v>20</v>
      </c>
      <c r="C59" s="13" t="s">
        <v>1497</v>
      </c>
      <c r="D59" s="423">
        <v>44287</v>
      </c>
      <c r="E59" s="20">
        <v>7</v>
      </c>
      <c r="F59" s="6">
        <v>11606972</v>
      </c>
      <c r="G59" s="20" t="s">
        <v>1498</v>
      </c>
      <c r="H59" s="20" t="s">
        <v>1499</v>
      </c>
      <c r="I59" s="23" t="s">
        <v>1500</v>
      </c>
      <c r="J59" s="6" t="s">
        <v>18</v>
      </c>
      <c r="K59" s="6" t="s">
        <v>18</v>
      </c>
      <c r="L59" s="424"/>
      <c r="M59" s="651" t="s">
        <v>1501</v>
      </c>
      <c r="N59" s="24">
        <v>74.400001525878906</v>
      </c>
      <c r="O59" s="107"/>
      <c r="P59" s="105"/>
      <c r="Q59" s="106"/>
      <c r="R59" s="24">
        <v>81.25</v>
      </c>
      <c r="S59" s="107"/>
      <c r="T59" s="105"/>
      <c r="U59" s="106"/>
      <c r="V59" s="24">
        <v>81.669998168945313</v>
      </c>
      <c r="W59" s="107"/>
      <c r="X59" s="105"/>
      <c r="Y59" s="106"/>
      <c r="Z59" s="694">
        <v>83.199996948242188</v>
      </c>
      <c r="AA59" s="273"/>
      <c r="AB59" s="704" t="s">
        <v>1396</v>
      </c>
      <c r="AC59" s="273"/>
      <c r="AD59" s="272">
        <v>100</v>
      </c>
      <c r="AE59" s="108"/>
      <c r="AF59" s="444"/>
      <c r="AG59" s="272">
        <v>100</v>
      </c>
      <c r="AH59" s="108"/>
      <c r="AI59" s="444"/>
      <c r="AJ59" s="272">
        <v>100</v>
      </c>
      <c r="AK59" s="108"/>
      <c r="AL59" s="444"/>
      <c r="AM59" s="272">
        <v>100</v>
      </c>
      <c r="AN59" s="108"/>
      <c r="AO59" s="444"/>
      <c r="AP59" s="272">
        <v>100</v>
      </c>
      <c r="AQ59" s="108"/>
      <c r="AR59" s="444"/>
      <c r="AS59" s="272">
        <v>100</v>
      </c>
      <c r="AT59" s="108"/>
      <c r="AU59" s="444"/>
      <c r="AV59" s="272">
        <v>100</v>
      </c>
      <c r="AW59" s="108"/>
      <c r="AX59" s="444"/>
      <c r="AY59" s="24">
        <v>77</v>
      </c>
      <c r="AZ59" s="107"/>
      <c r="BA59" s="273"/>
      <c r="BB59" s="694">
        <v>65</v>
      </c>
      <c r="BC59" s="107"/>
      <c r="BD59" s="273"/>
      <c r="BE59" s="694">
        <v>81.550003051757813</v>
      </c>
      <c r="BF59" s="107"/>
      <c r="BG59" s="273"/>
      <c r="BH59" s="694">
        <v>78.25</v>
      </c>
      <c r="BI59" s="107"/>
      <c r="BJ59" s="273"/>
      <c r="BK59" s="24">
        <v>66.099998474121094</v>
      </c>
      <c r="BL59" s="107"/>
      <c r="BM59" s="273"/>
      <c r="BN59" s="24">
        <v>65</v>
      </c>
      <c r="BO59" s="107"/>
      <c r="BP59" s="273"/>
      <c r="BQ59" s="24">
        <v>63</v>
      </c>
      <c r="BR59" s="107"/>
      <c r="BS59" s="273"/>
      <c r="BT59" s="715" t="s">
        <v>1584</v>
      </c>
      <c r="BU59" s="291"/>
      <c r="BV59" s="273"/>
      <c r="BW59" s="704" t="s">
        <v>1396</v>
      </c>
      <c r="BX59" s="107"/>
      <c r="BY59" s="273"/>
      <c r="BZ59" s="704" t="s">
        <v>1396</v>
      </c>
      <c r="CA59" s="107"/>
      <c r="CB59" s="273"/>
      <c r="CC59" s="24">
        <v>70.650001525878906</v>
      </c>
      <c r="CD59" s="107"/>
      <c r="CE59" s="107"/>
      <c r="CF59" s="107"/>
      <c r="CG59" s="107"/>
      <c r="CH59" s="273"/>
      <c r="CI59" s="24" t="s">
        <v>1395</v>
      </c>
      <c r="CJ59" s="107"/>
      <c r="CK59" s="273"/>
      <c r="CL59" s="704" t="s">
        <v>1396</v>
      </c>
      <c r="CM59" s="107"/>
      <c r="CN59" s="273"/>
      <c r="CO59" s="24"/>
      <c r="CP59" s="107"/>
      <c r="CQ59" s="273"/>
      <c r="CR59" s="24"/>
      <c r="CS59" s="107"/>
      <c r="CT59" s="273"/>
      <c r="CU59" s="24">
        <v>67</v>
      </c>
      <c r="CV59" s="107"/>
      <c r="CW59" s="273"/>
      <c r="CX59" s="24"/>
      <c r="CY59" s="107"/>
      <c r="CZ59" s="273"/>
      <c r="DA59" s="24">
        <v>59.700000762939453</v>
      </c>
      <c r="DB59" s="107"/>
      <c r="DC59" s="273"/>
      <c r="DD59" s="24"/>
      <c r="DE59" s="107"/>
      <c r="DF59" s="273"/>
      <c r="DG59" s="218"/>
      <c r="DH59" s="217"/>
      <c r="DI59" s="217"/>
      <c r="DJ59" s="286">
        <f t="shared" si="269"/>
        <v>69.325000381469721</v>
      </c>
      <c r="DK59" s="219"/>
      <c r="DL59" s="220">
        <f t="shared" si="270"/>
        <v>3.466250019073486</v>
      </c>
      <c r="DM59" s="650">
        <f t="shared" si="271"/>
        <v>4</v>
      </c>
      <c r="DN59" s="233">
        <f t="shared" si="272"/>
        <v>0</v>
      </c>
      <c r="DO59" s="234">
        <f t="shared" si="273"/>
        <v>0</v>
      </c>
      <c r="DP59" s="234">
        <f t="shared" si="274"/>
        <v>0</v>
      </c>
      <c r="DQ59" s="234">
        <f t="shared" si="275"/>
        <v>0</v>
      </c>
      <c r="DR59" s="234">
        <f t="shared" si="276"/>
        <v>0</v>
      </c>
      <c r="DS59" s="235">
        <f t="shared" si="277"/>
        <v>0</v>
      </c>
      <c r="DT59" s="236">
        <f t="shared" si="278"/>
        <v>0</v>
      </c>
      <c r="DU59" s="236">
        <f t="shared" si="279"/>
        <v>0</v>
      </c>
      <c r="DV59" s="236">
        <f t="shared" si="280"/>
        <v>0</v>
      </c>
      <c r="DW59" s="236">
        <f t="shared" si="281"/>
        <v>0</v>
      </c>
      <c r="DX59" s="236">
        <f t="shared" si="282"/>
        <v>0</v>
      </c>
      <c r="DY59" s="236">
        <f t="shared" si="283"/>
        <v>0</v>
      </c>
      <c r="DZ59" s="237">
        <f t="shared" si="284"/>
        <v>0</v>
      </c>
      <c r="EA59" s="238">
        <f t="shared" si="285"/>
        <v>0</v>
      </c>
      <c r="EB59" s="238">
        <f t="shared" si="286"/>
        <v>0</v>
      </c>
      <c r="EC59" s="238">
        <f t="shared" si="287"/>
        <v>0</v>
      </c>
      <c r="ED59" s="238">
        <f t="shared" si="288"/>
        <v>0</v>
      </c>
      <c r="EE59" s="238">
        <f t="shared" si="289"/>
        <v>0</v>
      </c>
      <c r="EF59" s="238">
        <f t="shared" si="290"/>
        <v>0</v>
      </c>
      <c r="EG59" s="238">
        <f t="shared" si="291"/>
        <v>6</v>
      </c>
      <c r="EH59" s="239">
        <f t="shared" si="292"/>
        <v>0</v>
      </c>
      <c r="EI59" s="240">
        <f t="shared" si="293"/>
        <v>0</v>
      </c>
      <c r="EJ59" s="240">
        <f t="shared" si="294"/>
        <v>0</v>
      </c>
      <c r="EK59" s="240">
        <f t="shared" si="295"/>
        <v>0</v>
      </c>
      <c r="EL59" s="240">
        <f t="shared" si="296"/>
        <v>0</v>
      </c>
      <c r="EM59" s="240">
        <f t="shared" si="297"/>
        <v>0</v>
      </c>
      <c r="EN59" s="240">
        <f t="shared" si="298"/>
        <v>0</v>
      </c>
      <c r="EO59" s="240">
        <f t="shared" si="299"/>
        <v>0</v>
      </c>
      <c r="EP59" s="240">
        <f t="shared" si="300"/>
        <v>0</v>
      </c>
      <c r="EQ59" s="240">
        <f t="shared" si="301"/>
        <v>0</v>
      </c>
      <c r="ER59" s="240">
        <f t="shared" si="302"/>
        <v>0</v>
      </c>
      <c r="ES59" s="240">
        <f t="shared" si="303"/>
        <v>0</v>
      </c>
      <c r="ET59" s="241">
        <f t="shared" si="304"/>
        <v>6</v>
      </c>
      <c r="EU59" s="242">
        <f t="shared" si="305"/>
        <v>0</v>
      </c>
      <c r="EV59" s="234">
        <f t="shared" si="306"/>
        <v>0</v>
      </c>
      <c r="EW59" s="234">
        <f t="shared" si="307"/>
        <v>0</v>
      </c>
      <c r="EX59" s="234">
        <f t="shared" si="308"/>
        <v>0</v>
      </c>
      <c r="EY59" s="234">
        <f t="shared" si="309"/>
        <v>0</v>
      </c>
      <c r="EZ59" s="235">
        <f t="shared" si="310"/>
        <v>0</v>
      </c>
      <c r="FA59" s="236">
        <f t="shared" si="311"/>
        <v>0</v>
      </c>
      <c r="FB59" s="236">
        <f t="shared" si="312"/>
        <v>0</v>
      </c>
      <c r="FC59" s="236">
        <f t="shared" si="313"/>
        <v>0</v>
      </c>
      <c r="FD59" s="236">
        <f t="shared" si="314"/>
        <v>0</v>
      </c>
      <c r="FE59" s="236">
        <f t="shared" si="315"/>
        <v>0</v>
      </c>
      <c r="FF59" s="236">
        <f t="shared" si="316"/>
        <v>0</v>
      </c>
      <c r="FG59" s="237">
        <f t="shared" si="317"/>
        <v>0</v>
      </c>
      <c r="FH59" s="238">
        <f t="shared" si="318"/>
        <v>0</v>
      </c>
      <c r="FI59" s="238">
        <f t="shared" si="319"/>
        <v>0</v>
      </c>
      <c r="FJ59" s="238">
        <f t="shared" si="320"/>
        <v>0</v>
      </c>
      <c r="FK59" s="238">
        <f t="shared" si="321"/>
        <v>0</v>
      </c>
      <c r="FL59" s="238">
        <f t="shared" si="322"/>
        <v>0</v>
      </c>
      <c r="FM59" s="238">
        <f t="shared" si="323"/>
        <v>0</v>
      </c>
      <c r="FN59" s="238">
        <f t="shared" si="324"/>
        <v>0</v>
      </c>
      <c r="FO59" s="239">
        <f t="shared" si="325"/>
        <v>0</v>
      </c>
      <c r="FP59" s="240">
        <f t="shared" si="326"/>
        <v>0</v>
      </c>
      <c r="FQ59" s="240">
        <f t="shared" si="327"/>
        <v>0</v>
      </c>
      <c r="FR59" s="240">
        <f t="shared" si="328"/>
        <v>0</v>
      </c>
      <c r="FS59" s="240">
        <f t="shared" si="329"/>
        <v>0</v>
      </c>
      <c r="FT59" s="240">
        <f t="shared" si="330"/>
        <v>0</v>
      </c>
      <c r="FU59" s="240">
        <f t="shared" si="331"/>
        <v>0</v>
      </c>
      <c r="FV59" s="240">
        <f t="shared" si="332"/>
        <v>0</v>
      </c>
      <c r="FW59" s="240">
        <f t="shared" si="333"/>
        <v>0</v>
      </c>
      <c r="FX59" s="240">
        <f t="shared" si="334"/>
        <v>0</v>
      </c>
      <c r="FY59" s="240">
        <f t="shared" si="335"/>
        <v>0</v>
      </c>
      <c r="FZ59" s="240">
        <f t="shared" si="336"/>
        <v>0</v>
      </c>
      <c r="GA59" s="241">
        <f t="shared" si="337"/>
        <v>0</v>
      </c>
      <c r="GB59" s="242">
        <f t="shared" si="338"/>
        <v>0</v>
      </c>
      <c r="GC59" s="234">
        <f t="shared" si="339"/>
        <v>0</v>
      </c>
      <c r="GD59" s="234">
        <f t="shared" si="340"/>
        <v>0</v>
      </c>
      <c r="GE59" s="234">
        <f t="shared" si="341"/>
        <v>0</v>
      </c>
      <c r="GF59" s="234">
        <f t="shared" si="342"/>
        <v>0</v>
      </c>
      <c r="GG59" s="235">
        <f t="shared" si="343"/>
        <v>0</v>
      </c>
      <c r="GH59" s="236">
        <f t="shared" si="344"/>
        <v>0</v>
      </c>
      <c r="GI59" s="236">
        <f t="shared" si="345"/>
        <v>0</v>
      </c>
      <c r="GJ59" s="236">
        <f t="shared" si="346"/>
        <v>0</v>
      </c>
      <c r="GK59" s="236">
        <f t="shared" si="347"/>
        <v>0</v>
      </c>
      <c r="GL59" s="236">
        <f t="shared" si="348"/>
        <v>0</v>
      </c>
      <c r="GM59" s="236">
        <f t="shared" si="349"/>
        <v>0</v>
      </c>
      <c r="GN59" s="237">
        <f t="shared" si="350"/>
        <v>0</v>
      </c>
      <c r="GO59" s="238">
        <f t="shared" si="351"/>
        <v>0</v>
      </c>
      <c r="GP59" s="238">
        <f t="shared" si="352"/>
        <v>0</v>
      </c>
      <c r="GQ59" s="238">
        <f t="shared" si="353"/>
        <v>0</v>
      </c>
      <c r="GR59" s="238">
        <f t="shared" si="354"/>
        <v>0</v>
      </c>
      <c r="GS59" s="238">
        <f t="shared" si="355"/>
        <v>0</v>
      </c>
      <c r="GT59" s="238">
        <f t="shared" si="356"/>
        <v>0</v>
      </c>
      <c r="GU59" s="238">
        <f t="shared" si="357"/>
        <v>0</v>
      </c>
      <c r="GV59" s="239">
        <f t="shared" si="358"/>
        <v>0</v>
      </c>
      <c r="GW59" s="240">
        <f t="shared" si="359"/>
        <v>0</v>
      </c>
      <c r="GX59" s="240">
        <f t="shared" si="360"/>
        <v>0</v>
      </c>
      <c r="GY59" s="240">
        <f t="shared" si="361"/>
        <v>0</v>
      </c>
      <c r="GZ59" s="240">
        <f t="shared" si="362"/>
        <v>0</v>
      </c>
      <c r="HA59" s="240">
        <f t="shared" si="363"/>
        <v>0</v>
      </c>
      <c r="HB59" s="240">
        <f t="shared" si="364"/>
        <v>0</v>
      </c>
      <c r="HC59" s="240">
        <f t="shared" si="365"/>
        <v>0</v>
      </c>
      <c r="HD59" s="240">
        <f t="shared" si="366"/>
        <v>0</v>
      </c>
      <c r="HE59" s="240">
        <f t="shared" si="367"/>
        <v>0</v>
      </c>
      <c r="HF59" s="240">
        <f t="shared" si="368"/>
        <v>0</v>
      </c>
      <c r="HG59" s="240">
        <f t="shared" si="369"/>
        <v>0</v>
      </c>
      <c r="HH59" s="241">
        <f t="shared" si="370"/>
        <v>0</v>
      </c>
      <c r="HI59" s="243"/>
      <c r="HJ59" s="242">
        <f t="shared" si="371"/>
        <v>3</v>
      </c>
      <c r="HK59" s="234">
        <f t="shared" si="372"/>
        <v>3</v>
      </c>
      <c r="HL59" s="234">
        <f t="shared" si="373"/>
        <v>3</v>
      </c>
      <c r="HM59" s="234">
        <f t="shared" si="374"/>
        <v>3</v>
      </c>
      <c r="HN59" s="234">
        <f t="shared" si="375"/>
        <v>0</v>
      </c>
      <c r="HO59" s="235">
        <f t="shared" si="376"/>
        <v>20</v>
      </c>
      <c r="HP59" s="236">
        <f t="shared" si="377"/>
        <v>20</v>
      </c>
      <c r="HQ59" s="236">
        <f t="shared" si="378"/>
        <v>20</v>
      </c>
      <c r="HR59" s="236">
        <f t="shared" si="379"/>
        <v>20</v>
      </c>
      <c r="HS59" s="236">
        <f t="shared" si="380"/>
        <v>10</v>
      </c>
      <c r="HT59" s="236">
        <f t="shared" si="381"/>
        <v>20</v>
      </c>
      <c r="HU59" s="236">
        <f t="shared" si="382"/>
        <v>10</v>
      </c>
      <c r="HV59" s="237">
        <f t="shared" si="383"/>
        <v>20</v>
      </c>
      <c r="HW59" s="238">
        <f t="shared" si="384"/>
        <v>20</v>
      </c>
      <c r="HX59" s="238">
        <f t="shared" si="385"/>
        <v>20</v>
      </c>
      <c r="HY59" s="238">
        <f t="shared" si="386"/>
        <v>20</v>
      </c>
      <c r="HZ59" s="238">
        <f t="shared" si="387"/>
        <v>10</v>
      </c>
      <c r="IA59" s="238">
        <f t="shared" si="388"/>
        <v>20</v>
      </c>
      <c r="IB59" s="238">
        <f t="shared" si="389"/>
        <v>10</v>
      </c>
      <c r="IC59" s="238">
        <f t="shared" si="390"/>
        <v>0</v>
      </c>
      <c r="ID59" s="239">
        <f t="shared" si="391"/>
        <v>0</v>
      </c>
      <c r="IE59" s="240">
        <f t="shared" si="392"/>
        <v>0</v>
      </c>
      <c r="IF59" s="240">
        <f t="shared" si="393"/>
        <v>10</v>
      </c>
      <c r="IG59" s="240">
        <f t="shared" si="394"/>
        <v>0</v>
      </c>
      <c r="IH59" s="240">
        <f t="shared" si="395"/>
        <v>0</v>
      </c>
      <c r="II59" s="240">
        <f t="shared" si="396"/>
        <v>0</v>
      </c>
      <c r="IJ59" s="240">
        <f t="shared" si="397"/>
        <v>0</v>
      </c>
      <c r="IK59" s="240">
        <f t="shared" si="398"/>
        <v>0</v>
      </c>
      <c r="IL59" s="240">
        <f t="shared" si="399"/>
        <v>20</v>
      </c>
      <c r="IM59" s="240">
        <f t="shared" si="400"/>
        <v>0</v>
      </c>
      <c r="IN59" s="240">
        <f t="shared" si="401"/>
        <v>20</v>
      </c>
      <c r="IO59" s="240">
        <f t="shared" si="402"/>
        <v>0</v>
      </c>
      <c r="IP59" s="416">
        <f t="shared" si="403"/>
        <v>290</v>
      </c>
      <c r="IQ59" s="416">
        <f t="shared" si="404"/>
        <v>12</v>
      </c>
    </row>
    <row r="60" spans="1:251" ht="15" customHeight="1" x14ac:dyDescent="0.25">
      <c r="A60" s="14" t="s">
        <v>1800</v>
      </c>
      <c r="B60" s="392">
        <v>21</v>
      </c>
      <c r="C60" s="13" t="s">
        <v>1502</v>
      </c>
      <c r="D60" s="423">
        <v>44287</v>
      </c>
      <c r="E60" s="20">
        <v>7</v>
      </c>
      <c r="F60" s="6">
        <v>11606983</v>
      </c>
      <c r="G60" s="20" t="s">
        <v>1503</v>
      </c>
      <c r="H60" s="20" t="s">
        <v>1504</v>
      </c>
      <c r="I60" s="23" t="s">
        <v>1505</v>
      </c>
      <c r="J60" s="6" t="s">
        <v>18</v>
      </c>
      <c r="K60" s="6" t="s">
        <v>18</v>
      </c>
      <c r="L60" s="424"/>
      <c r="M60" s="651" t="s">
        <v>1506</v>
      </c>
      <c r="N60" s="24">
        <v>76.099998474121094</v>
      </c>
      <c r="O60" s="107"/>
      <c r="P60" s="105"/>
      <c r="Q60" s="106"/>
      <c r="R60" s="24">
        <v>75.110000610351563</v>
      </c>
      <c r="S60" s="107"/>
      <c r="T60" s="105"/>
      <c r="U60" s="106"/>
      <c r="V60" s="24">
        <v>70.110000610351563</v>
      </c>
      <c r="W60" s="107"/>
      <c r="X60" s="105"/>
      <c r="Y60" s="106"/>
      <c r="Z60" s="694">
        <v>79.699996948242188</v>
      </c>
      <c r="AA60" s="273"/>
      <c r="AB60" s="704" t="s">
        <v>1396</v>
      </c>
      <c r="AC60" s="273"/>
      <c r="AD60" s="272">
        <v>100</v>
      </c>
      <c r="AE60" s="108"/>
      <c r="AF60" s="444"/>
      <c r="AG60" s="272">
        <v>100</v>
      </c>
      <c r="AH60" s="108"/>
      <c r="AI60" s="444"/>
      <c r="AJ60" s="272">
        <v>100</v>
      </c>
      <c r="AK60" s="108"/>
      <c r="AL60" s="444"/>
      <c r="AM60" s="272">
        <v>100</v>
      </c>
      <c r="AN60" s="108"/>
      <c r="AO60" s="444"/>
      <c r="AP60" s="272">
        <v>100</v>
      </c>
      <c r="AQ60" s="108"/>
      <c r="AR60" s="444"/>
      <c r="AS60" s="272">
        <v>100</v>
      </c>
      <c r="AT60" s="108"/>
      <c r="AU60" s="444"/>
      <c r="AV60" s="272">
        <v>100</v>
      </c>
      <c r="AW60" s="108"/>
      <c r="AX60" s="444"/>
      <c r="AY60" s="24">
        <v>74</v>
      </c>
      <c r="AZ60" s="107"/>
      <c r="BA60" s="273"/>
      <c r="BB60" s="694">
        <v>58</v>
      </c>
      <c r="BC60" s="107"/>
      <c r="BD60" s="273"/>
      <c r="BE60" s="694">
        <v>77.849998474121094</v>
      </c>
      <c r="BF60" s="107"/>
      <c r="BG60" s="273"/>
      <c r="BH60" s="694">
        <v>71</v>
      </c>
      <c r="BI60" s="107"/>
      <c r="BJ60" s="273"/>
      <c r="BK60" s="24">
        <v>60.099998474121094</v>
      </c>
      <c r="BL60" s="107"/>
      <c r="BM60" s="273"/>
      <c r="BN60" s="24">
        <v>63.599998474121094</v>
      </c>
      <c r="BO60" s="107"/>
      <c r="BP60" s="273"/>
      <c r="BQ60" s="24">
        <v>57</v>
      </c>
      <c r="BR60" s="107"/>
      <c r="BS60" s="273"/>
      <c r="BT60" s="715" t="s">
        <v>1584</v>
      </c>
      <c r="BU60" s="291"/>
      <c r="BV60" s="273"/>
      <c r="BW60" s="704" t="s">
        <v>1396</v>
      </c>
      <c r="BX60" s="107"/>
      <c r="BY60" s="273"/>
      <c r="BZ60" s="704" t="s">
        <v>1396</v>
      </c>
      <c r="CA60" s="107"/>
      <c r="CB60" s="273"/>
      <c r="CC60" s="24">
        <v>56.279998779296875</v>
      </c>
      <c r="CD60" s="107"/>
      <c r="CE60" s="107"/>
      <c r="CF60" s="107"/>
      <c r="CG60" s="107"/>
      <c r="CH60" s="273"/>
      <c r="CI60" s="24" t="s">
        <v>1395</v>
      </c>
      <c r="CJ60" s="107"/>
      <c r="CK60" s="273"/>
      <c r="CL60" s="704" t="s">
        <v>1396</v>
      </c>
      <c r="CM60" s="107"/>
      <c r="CN60" s="273"/>
      <c r="CO60" s="24">
        <v>53</v>
      </c>
      <c r="CP60" s="107"/>
      <c r="CQ60" s="273"/>
      <c r="CR60" s="24"/>
      <c r="CS60" s="107"/>
      <c r="CT60" s="273"/>
      <c r="CU60" s="24"/>
      <c r="CV60" s="107"/>
      <c r="CW60" s="273"/>
      <c r="CX60" s="24"/>
      <c r="CY60" s="107"/>
      <c r="CZ60" s="273"/>
      <c r="DA60" s="24"/>
      <c r="DB60" s="107"/>
      <c r="DC60" s="273"/>
      <c r="DD60" s="24">
        <v>54.400001525878906</v>
      </c>
      <c r="DE60" s="107"/>
      <c r="DF60" s="273"/>
      <c r="DG60" s="218"/>
      <c r="DH60" s="217"/>
      <c r="DI60" s="217"/>
      <c r="DJ60" s="286">
        <f t="shared" si="269"/>
        <v>62.522999572753903</v>
      </c>
      <c r="DK60" s="219"/>
      <c r="DL60" s="220">
        <f t="shared" si="270"/>
        <v>3.1261499786376952</v>
      </c>
      <c r="DM60" s="650">
        <f t="shared" si="271"/>
        <v>4</v>
      </c>
      <c r="DN60" s="233">
        <f t="shared" si="272"/>
        <v>0</v>
      </c>
      <c r="DO60" s="234">
        <f t="shared" si="273"/>
        <v>0</v>
      </c>
      <c r="DP60" s="234">
        <f t="shared" si="274"/>
        <v>0</v>
      </c>
      <c r="DQ60" s="234">
        <f t="shared" si="275"/>
        <v>0</v>
      </c>
      <c r="DR60" s="234">
        <f t="shared" si="276"/>
        <v>0</v>
      </c>
      <c r="DS60" s="235">
        <f t="shared" si="277"/>
        <v>0</v>
      </c>
      <c r="DT60" s="236">
        <f t="shared" si="278"/>
        <v>0</v>
      </c>
      <c r="DU60" s="236">
        <f t="shared" si="279"/>
        <v>0</v>
      </c>
      <c r="DV60" s="236">
        <f t="shared" si="280"/>
        <v>0</v>
      </c>
      <c r="DW60" s="236">
        <f t="shared" si="281"/>
        <v>0</v>
      </c>
      <c r="DX60" s="236">
        <f t="shared" si="282"/>
        <v>0</v>
      </c>
      <c r="DY60" s="236">
        <f t="shared" si="283"/>
        <v>0</v>
      </c>
      <c r="DZ60" s="237">
        <f t="shared" si="284"/>
        <v>0</v>
      </c>
      <c r="EA60" s="238">
        <f t="shared" si="285"/>
        <v>0</v>
      </c>
      <c r="EB60" s="238">
        <f t="shared" si="286"/>
        <v>0</v>
      </c>
      <c r="EC60" s="238">
        <f t="shared" si="287"/>
        <v>0</v>
      </c>
      <c r="ED60" s="238">
        <f t="shared" si="288"/>
        <v>0</v>
      </c>
      <c r="EE60" s="238">
        <f t="shared" si="289"/>
        <v>0</v>
      </c>
      <c r="EF60" s="238">
        <f t="shared" si="290"/>
        <v>0</v>
      </c>
      <c r="EG60" s="238">
        <f t="shared" si="291"/>
        <v>6</v>
      </c>
      <c r="EH60" s="239">
        <f t="shared" si="292"/>
        <v>0</v>
      </c>
      <c r="EI60" s="240">
        <f t="shared" si="293"/>
        <v>0</v>
      </c>
      <c r="EJ60" s="240">
        <f t="shared" si="294"/>
        <v>0</v>
      </c>
      <c r="EK60" s="240">
        <f t="shared" si="295"/>
        <v>0</v>
      </c>
      <c r="EL60" s="240">
        <f t="shared" si="296"/>
        <v>0</v>
      </c>
      <c r="EM60" s="240">
        <f t="shared" si="297"/>
        <v>0</v>
      </c>
      <c r="EN60" s="240">
        <f t="shared" si="298"/>
        <v>0</v>
      </c>
      <c r="EO60" s="240">
        <f t="shared" si="299"/>
        <v>0</v>
      </c>
      <c r="EP60" s="240">
        <f t="shared" si="300"/>
        <v>0</v>
      </c>
      <c r="EQ60" s="240">
        <f t="shared" si="301"/>
        <v>0</v>
      </c>
      <c r="ER60" s="240">
        <f t="shared" si="302"/>
        <v>0</v>
      </c>
      <c r="ES60" s="240">
        <f t="shared" si="303"/>
        <v>0</v>
      </c>
      <c r="ET60" s="241">
        <f t="shared" si="304"/>
        <v>6</v>
      </c>
      <c r="EU60" s="242">
        <f t="shared" si="305"/>
        <v>0</v>
      </c>
      <c r="EV60" s="234">
        <f t="shared" si="306"/>
        <v>0</v>
      </c>
      <c r="EW60" s="234">
        <f t="shared" si="307"/>
        <v>0</v>
      </c>
      <c r="EX60" s="234">
        <f t="shared" si="308"/>
        <v>0</v>
      </c>
      <c r="EY60" s="234">
        <f t="shared" si="309"/>
        <v>0</v>
      </c>
      <c r="EZ60" s="235">
        <f t="shared" si="310"/>
        <v>0</v>
      </c>
      <c r="FA60" s="236">
        <f t="shared" si="311"/>
        <v>0</v>
      </c>
      <c r="FB60" s="236">
        <f t="shared" si="312"/>
        <v>0</v>
      </c>
      <c r="FC60" s="236">
        <f t="shared" si="313"/>
        <v>0</v>
      </c>
      <c r="FD60" s="236">
        <f t="shared" si="314"/>
        <v>0</v>
      </c>
      <c r="FE60" s="236">
        <f t="shared" si="315"/>
        <v>0</v>
      </c>
      <c r="FF60" s="236">
        <f t="shared" si="316"/>
        <v>0</v>
      </c>
      <c r="FG60" s="237">
        <f t="shared" si="317"/>
        <v>0</v>
      </c>
      <c r="FH60" s="238">
        <f t="shared" si="318"/>
        <v>0</v>
      </c>
      <c r="FI60" s="238">
        <f t="shared" si="319"/>
        <v>0</v>
      </c>
      <c r="FJ60" s="238">
        <f t="shared" si="320"/>
        <v>0</v>
      </c>
      <c r="FK60" s="238">
        <f t="shared" si="321"/>
        <v>0</v>
      </c>
      <c r="FL60" s="238">
        <f t="shared" si="322"/>
        <v>0</v>
      </c>
      <c r="FM60" s="238">
        <f t="shared" si="323"/>
        <v>0</v>
      </c>
      <c r="FN60" s="238">
        <f t="shared" si="324"/>
        <v>0</v>
      </c>
      <c r="FO60" s="239">
        <f t="shared" si="325"/>
        <v>0</v>
      </c>
      <c r="FP60" s="240">
        <f t="shared" si="326"/>
        <v>0</v>
      </c>
      <c r="FQ60" s="240">
        <f t="shared" si="327"/>
        <v>0</v>
      </c>
      <c r="FR60" s="240">
        <f t="shared" si="328"/>
        <v>0</v>
      </c>
      <c r="FS60" s="240">
        <f t="shared" si="329"/>
        <v>0</v>
      </c>
      <c r="FT60" s="240">
        <f t="shared" si="330"/>
        <v>0</v>
      </c>
      <c r="FU60" s="240">
        <f t="shared" si="331"/>
        <v>0</v>
      </c>
      <c r="FV60" s="240">
        <f t="shared" si="332"/>
        <v>0</v>
      </c>
      <c r="FW60" s="240">
        <f t="shared" si="333"/>
        <v>0</v>
      </c>
      <c r="FX60" s="240">
        <f t="shared" si="334"/>
        <v>0</v>
      </c>
      <c r="FY60" s="240">
        <f t="shared" si="335"/>
        <v>0</v>
      </c>
      <c r="FZ60" s="240">
        <f t="shared" si="336"/>
        <v>0</v>
      </c>
      <c r="GA60" s="241">
        <f t="shared" si="337"/>
        <v>0</v>
      </c>
      <c r="GB60" s="242">
        <f t="shared" si="338"/>
        <v>0</v>
      </c>
      <c r="GC60" s="234">
        <f t="shared" si="339"/>
        <v>0</v>
      </c>
      <c r="GD60" s="234">
        <f t="shared" si="340"/>
        <v>0</v>
      </c>
      <c r="GE60" s="234">
        <f t="shared" si="341"/>
        <v>0</v>
      </c>
      <c r="GF60" s="234">
        <f t="shared" si="342"/>
        <v>0</v>
      </c>
      <c r="GG60" s="235">
        <f t="shared" si="343"/>
        <v>0</v>
      </c>
      <c r="GH60" s="236">
        <f t="shared" si="344"/>
        <v>0</v>
      </c>
      <c r="GI60" s="236">
        <f t="shared" si="345"/>
        <v>0</v>
      </c>
      <c r="GJ60" s="236">
        <f t="shared" si="346"/>
        <v>0</v>
      </c>
      <c r="GK60" s="236">
        <f t="shared" si="347"/>
        <v>0</v>
      </c>
      <c r="GL60" s="236">
        <f t="shared" si="348"/>
        <v>0</v>
      </c>
      <c r="GM60" s="236">
        <f t="shared" si="349"/>
        <v>0</v>
      </c>
      <c r="GN60" s="237">
        <f t="shared" si="350"/>
        <v>0</v>
      </c>
      <c r="GO60" s="238">
        <f t="shared" si="351"/>
        <v>0</v>
      </c>
      <c r="GP60" s="238">
        <f t="shared" si="352"/>
        <v>0</v>
      </c>
      <c r="GQ60" s="238">
        <f t="shared" si="353"/>
        <v>0</v>
      </c>
      <c r="GR60" s="238">
        <f t="shared" si="354"/>
        <v>0</v>
      </c>
      <c r="GS60" s="238">
        <f t="shared" si="355"/>
        <v>0</v>
      </c>
      <c r="GT60" s="238">
        <f t="shared" si="356"/>
        <v>0</v>
      </c>
      <c r="GU60" s="238">
        <f t="shared" si="357"/>
        <v>0</v>
      </c>
      <c r="GV60" s="239">
        <f t="shared" si="358"/>
        <v>0</v>
      </c>
      <c r="GW60" s="240">
        <f t="shared" si="359"/>
        <v>0</v>
      </c>
      <c r="GX60" s="240">
        <f t="shared" si="360"/>
        <v>0</v>
      </c>
      <c r="GY60" s="240">
        <f t="shared" si="361"/>
        <v>0</v>
      </c>
      <c r="GZ60" s="240">
        <f t="shared" si="362"/>
        <v>0</v>
      </c>
      <c r="HA60" s="240">
        <f t="shared" si="363"/>
        <v>0</v>
      </c>
      <c r="HB60" s="240">
        <f t="shared" si="364"/>
        <v>0</v>
      </c>
      <c r="HC60" s="240">
        <f t="shared" si="365"/>
        <v>0</v>
      </c>
      <c r="HD60" s="240">
        <f t="shared" si="366"/>
        <v>0</v>
      </c>
      <c r="HE60" s="240">
        <f t="shared" si="367"/>
        <v>0</v>
      </c>
      <c r="HF60" s="240">
        <f t="shared" si="368"/>
        <v>0</v>
      </c>
      <c r="HG60" s="240">
        <f t="shared" si="369"/>
        <v>0</v>
      </c>
      <c r="HH60" s="241">
        <f t="shared" si="370"/>
        <v>0</v>
      </c>
      <c r="HI60" s="243"/>
      <c r="HJ60" s="242">
        <f t="shared" si="371"/>
        <v>3</v>
      </c>
      <c r="HK60" s="234">
        <f t="shared" si="372"/>
        <v>3</v>
      </c>
      <c r="HL60" s="234">
        <f t="shared" si="373"/>
        <v>3</v>
      </c>
      <c r="HM60" s="234">
        <f t="shared" si="374"/>
        <v>3</v>
      </c>
      <c r="HN60" s="234">
        <f t="shared" si="375"/>
        <v>0</v>
      </c>
      <c r="HO60" s="235">
        <f t="shared" si="376"/>
        <v>20</v>
      </c>
      <c r="HP60" s="236">
        <f t="shared" si="377"/>
        <v>20</v>
      </c>
      <c r="HQ60" s="236">
        <f t="shared" si="378"/>
        <v>20</v>
      </c>
      <c r="HR60" s="236">
        <f t="shared" si="379"/>
        <v>20</v>
      </c>
      <c r="HS60" s="236">
        <f t="shared" si="380"/>
        <v>10</v>
      </c>
      <c r="HT60" s="236">
        <f t="shared" si="381"/>
        <v>20</v>
      </c>
      <c r="HU60" s="236">
        <f t="shared" si="382"/>
        <v>10</v>
      </c>
      <c r="HV60" s="237">
        <f t="shared" si="383"/>
        <v>20</v>
      </c>
      <c r="HW60" s="238">
        <f t="shared" si="384"/>
        <v>20</v>
      </c>
      <c r="HX60" s="238">
        <f t="shared" si="385"/>
        <v>20</v>
      </c>
      <c r="HY60" s="238">
        <f t="shared" si="386"/>
        <v>20</v>
      </c>
      <c r="HZ60" s="238">
        <f t="shared" si="387"/>
        <v>10</v>
      </c>
      <c r="IA60" s="238">
        <f t="shared" si="388"/>
        <v>20</v>
      </c>
      <c r="IB60" s="238">
        <f t="shared" si="389"/>
        <v>10</v>
      </c>
      <c r="IC60" s="238">
        <f t="shared" si="390"/>
        <v>0</v>
      </c>
      <c r="ID60" s="239">
        <f t="shared" si="391"/>
        <v>0</v>
      </c>
      <c r="IE60" s="240">
        <f t="shared" si="392"/>
        <v>0</v>
      </c>
      <c r="IF60" s="240">
        <f t="shared" si="393"/>
        <v>10</v>
      </c>
      <c r="IG60" s="240">
        <f t="shared" si="394"/>
        <v>0</v>
      </c>
      <c r="IH60" s="240">
        <f t="shared" si="395"/>
        <v>0</v>
      </c>
      <c r="II60" s="240">
        <f t="shared" si="396"/>
        <v>0</v>
      </c>
      <c r="IJ60" s="240">
        <f t="shared" si="397"/>
        <v>20</v>
      </c>
      <c r="IK60" s="240">
        <f t="shared" si="398"/>
        <v>0</v>
      </c>
      <c r="IL60" s="240">
        <f t="shared" si="399"/>
        <v>0</v>
      </c>
      <c r="IM60" s="240">
        <f t="shared" si="400"/>
        <v>0</v>
      </c>
      <c r="IN60" s="240">
        <f t="shared" si="401"/>
        <v>0</v>
      </c>
      <c r="IO60" s="240">
        <f t="shared" si="402"/>
        <v>20</v>
      </c>
      <c r="IP60" s="416">
        <f t="shared" si="403"/>
        <v>290</v>
      </c>
      <c r="IQ60" s="416">
        <f t="shared" si="404"/>
        <v>12</v>
      </c>
    </row>
    <row r="61" spans="1:251" ht="15" customHeight="1" x14ac:dyDescent="0.25">
      <c r="A61" s="14" t="s">
        <v>1801</v>
      </c>
      <c r="B61" s="392">
        <v>22</v>
      </c>
      <c r="C61" s="13" t="s">
        <v>1507</v>
      </c>
      <c r="D61" s="423">
        <v>44287</v>
      </c>
      <c r="E61" s="20">
        <v>7</v>
      </c>
      <c r="F61" s="6">
        <v>11606994</v>
      </c>
      <c r="G61" s="20" t="s">
        <v>1508</v>
      </c>
      <c r="H61" s="20" t="s">
        <v>1509</v>
      </c>
      <c r="I61" s="23" t="s">
        <v>1510</v>
      </c>
      <c r="J61" s="6" t="s">
        <v>18</v>
      </c>
      <c r="K61" s="6" t="s">
        <v>18</v>
      </c>
      <c r="L61" s="424"/>
      <c r="M61" s="651" t="s">
        <v>1511</v>
      </c>
      <c r="N61" s="24">
        <v>67</v>
      </c>
      <c r="O61" s="107"/>
      <c r="P61" s="105"/>
      <c r="Q61" s="106"/>
      <c r="R61" s="24">
        <v>64.75</v>
      </c>
      <c r="S61" s="107"/>
      <c r="T61" s="105"/>
      <c r="U61" s="106"/>
      <c r="V61" s="24">
        <v>62.270000457763672</v>
      </c>
      <c r="W61" s="107"/>
      <c r="X61" s="105"/>
      <c r="Y61" s="106"/>
      <c r="Z61" s="694">
        <v>72.099998474121094</v>
      </c>
      <c r="AA61" s="273"/>
      <c r="AB61" s="704" t="s">
        <v>1396</v>
      </c>
      <c r="AC61" s="273"/>
      <c r="AD61" s="272">
        <v>100</v>
      </c>
      <c r="AE61" s="108"/>
      <c r="AF61" s="444"/>
      <c r="AG61" s="272">
        <v>100</v>
      </c>
      <c r="AH61" s="108"/>
      <c r="AI61" s="444"/>
      <c r="AJ61" s="272">
        <v>100</v>
      </c>
      <c r="AK61" s="108"/>
      <c r="AL61" s="444"/>
      <c r="AM61" s="272">
        <v>100</v>
      </c>
      <c r="AN61" s="108"/>
      <c r="AO61" s="444"/>
      <c r="AP61" s="272">
        <v>100</v>
      </c>
      <c r="AQ61" s="108"/>
      <c r="AR61" s="444"/>
      <c r="AS61" s="272">
        <v>100</v>
      </c>
      <c r="AT61" s="108"/>
      <c r="AU61" s="444"/>
      <c r="AV61" s="272">
        <v>100</v>
      </c>
      <c r="AW61" s="108"/>
      <c r="AX61" s="444"/>
      <c r="AY61" s="24">
        <v>54</v>
      </c>
      <c r="AZ61" s="107"/>
      <c r="BA61" s="273"/>
      <c r="BB61" s="694">
        <v>57</v>
      </c>
      <c r="BC61" s="107"/>
      <c r="BD61" s="273"/>
      <c r="BE61" s="694">
        <v>55.5</v>
      </c>
      <c r="BF61" s="107"/>
      <c r="BG61" s="273"/>
      <c r="BH61" s="694">
        <v>56.849998474121094</v>
      </c>
      <c r="BI61" s="107"/>
      <c r="BJ61" s="273"/>
      <c r="BK61" s="24">
        <v>44.799999237060547</v>
      </c>
      <c r="BL61" s="107"/>
      <c r="BM61" s="273"/>
      <c r="BN61" s="24">
        <v>60.75</v>
      </c>
      <c r="BO61" s="107"/>
      <c r="BP61" s="273"/>
      <c r="BQ61" s="24">
        <v>40</v>
      </c>
      <c r="BR61" s="107"/>
      <c r="BS61" s="273"/>
      <c r="BT61" s="715" t="s">
        <v>1584</v>
      </c>
      <c r="BU61" s="291"/>
      <c r="BV61" s="273"/>
      <c r="BW61" s="704" t="s">
        <v>1396</v>
      </c>
      <c r="BX61" s="107"/>
      <c r="BY61" s="273"/>
      <c r="BZ61" s="704" t="s">
        <v>1396</v>
      </c>
      <c r="CA61" s="107"/>
      <c r="CB61" s="273"/>
      <c r="CC61" s="24">
        <v>53.099998474121094</v>
      </c>
      <c r="CD61" s="107"/>
      <c r="CE61" s="107"/>
      <c r="CF61" s="107"/>
      <c r="CG61" s="107"/>
      <c r="CH61" s="273"/>
      <c r="CI61" s="24" t="s">
        <v>1395</v>
      </c>
      <c r="CJ61" s="107"/>
      <c r="CK61" s="273"/>
      <c r="CL61" s="704" t="s">
        <v>1396</v>
      </c>
      <c r="CM61" s="107"/>
      <c r="CN61" s="273"/>
      <c r="CO61" s="24">
        <v>50</v>
      </c>
      <c r="CP61" s="107"/>
      <c r="CQ61" s="273"/>
      <c r="CR61" s="24"/>
      <c r="CS61" s="107"/>
      <c r="CT61" s="273"/>
      <c r="CU61" s="24"/>
      <c r="CV61" s="107"/>
      <c r="CW61" s="273"/>
      <c r="CX61" s="24"/>
      <c r="CY61" s="107"/>
      <c r="CZ61" s="273"/>
      <c r="DA61" s="24">
        <v>48.900001525878906</v>
      </c>
      <c r="DB61" s="107"/>
      <c r="DC61" s="273"/>
      <c r="DD61" s="24"/>
      <c r="DE61" s="107"/>
      <c r="DF61" s="273"/>
      <c r="DG61" s="218"/>
      <c r="DH61" s="217"/>
      <c r="DI61" s="217"/>
      <c r="DJ61" s="286">
        <f t="shared" si="269"/>
        <v>52.089999771118165</v>
      </c>
      <c r="DK61" s="219"/>
      <c r="DL61" s="220">
        <f t="shared" si="270"/>
        <v>2.6044999885559084</v>
      </c>
      <c r="DM61" s="650">
        <f t="shared" si="271"/>
        <v>4</v>
      </c>
      <c r="DN61" s="233">
        <f t="shared" si="272"/>
        <v>0</v>
      </c>
      <c r="DO61" s="234">
        <f t="shared" si="273"/>
        <v>0</v>
      </c>
      <c r="DP61" s="234">
        <f t="shared" si="274"/>
        <v>0</v>
      </c>
      <c r="DQ61" s="234">
        <f t="shared" si="275"/>
        <v>0</v>
      </c>
      <c r="DR61" s="234">
        <f t="shared" si="276"/>
        <v>0</v>
      </c>
      <c r="DS61" s="235">
        <f t="shared" si="277"/>
        <v>0</v>
      </c>
      <c r="DT61" s="236">
        <f t="shared" si="278"/>
        <v>0</v>
      </c>
      <c r="DU61" s="236">
        <f t="shared" si="279"/>
        <v>0</v>
      </c>
      <c r="DV61" s="236">
        <f t="shared" si="280"/>
        <v>0</v>
      </c>
      <c r="DW61" s="236">
        <f t="shared" si="281"/>
        <v>0</v>
      </c>
      <c r="DX61" s="236">
        <f t="shared" si="282"/>
        <v>0</v>
      </c>
      <c r="DY61" s="236">
        <f t="shared" si="283"/>
        <v>0</v>
      </c>
      <c r="DZ61" s="237">
        <f t="shared" si="284"/>
        <v>0</v>
      </c>
      <c r="EA61" s="238">
        <f t="shared" si="285"/>
        <v>0</v>
      </c>
      <c r="EB61" s="238">
        <f t="shared" si="286"/>
        <v>0</v>
      </c>
      <c r="EC61" s="238">
        <f t="shared" si="287"/>
        <v>0</v>
      </c>
      <c r="ED61" s="238">
        <f t="shared" si="288"/>
        <v>0</v>
      </c>
      <c r="EE61" s="238">
        <f t="shared" si="289"/>
        <v>0</v>
      </c>
      <c r="EF61" s="238">
        <f t="shared" si="290"/>
        <v>0</v>
      </c>
      <c r="EG61" s="238">
        <f t="shared" si="291"/>
        <v>6</v>
      </c>
      <c r="EH61" s="239">
        <f t="shared" si="292"/>
        <v>0</v>
      </c>
      <c r="EI61" s="240">
        <f t="shared" si="293"/>
        <v>0</v>
      </c>
      <c r="EJ61" s="240">
        <f t="shared" si="294"/>
        <v>0</v>
      </c>
      <c r="EK61" s="240">
        <f t="shared" si="295"/>
        <v>0</v>
      </c>
      <c r="EL61" s="240">
        <f t="shared" si="296"/>
        <v>0</v>
      </c>
      <c r="EM61" s="240">
        <f t="shared" si="297"/>
        <v>0</v>
      </c>
      <c r="EN61" s="240">
        <f t="shared" si="298"/>
        <v>0</v>
      </c>
      <c r="EO61" s="240">
        <f t="shared" si="299"/>
        <v>0</v>
      </c>
      <c r="EP61" s="240">
        <f t="shared" si="300"/>
        <v>0</v>
      </c>
      <c r="EQ61" s="240">
        <f t="shared" si="301"/>
        <v>0</v>
      </c>
      <c r="ER61" s="240">
        <f t="shared" si="302"/>
        <v>0</v>
      </c>
      <c r="ES61" s="240">
        <f t="shared" si="303"/>
        <v>0</v>
      </c>
      <c r="ET61" s="241">
        <f t="shared" si="304"/>
        <v>6</v>
      </c>
      <c r="EU61" s="242">
        <f t="shared" si="305"/>
        <v>0</v>
      </c>
      <c r="EV61" s="234">
        <f t="shared" si="306"/>
        <v>0</v>
      </c>
      <c r="EW61" s="234">
        <f t="shared" si="307"/>
        <v>0</v>
      </c>
      <c r="EX61" s="234">
        <f t="shared" si="308"/>
        <v>0</v>
      </c>
      <c r="EY61" s="234">
        <f t="shared" si="309"/>
        <v>0</v>
      </c>
      <c r="EZ61" s="235">
        <f t="shared" si="310"/>
        <v>0</v>
      </c>
      <c r="FA61" s="236">
        <f t="shared" si="311"/>
        <v>0</v>
      </c>
      <c r="FB61" s="236">
        <f t="shared" si="312"/>
        <v>0</v>
      </c>
      <c r="FC61" s="236">
        <f t="shared" si="313"/>
        <v>0</v>
      </c>
      <c r="FD61" s="236">
        <f t="shared" si="314"/>
        <v>0</v>
      </c>
      <c r="FE61" s="236">
        <f t="shared" si="315"/>
        <v>0</v>
      </c>
      <c r="FF61" s="236">
        <f t="shared" si="316"/>
        <v>0</v>
      </c>
      <c r="FG61" s="237">
        <f t="shared" si="317"/>
        <v>0</v>
      </c>
      <c r="FH61" s="238">
        <f t="shared" si="318"/>
        <v>0</v>
      </c>
      <c r="FI61" s="238">
        <f t="shared" si="319"/>
        <v>0</v>
      </c>
      <c r="FJ61" s="238">
        <f t="shared" si="320"/>
        <v>0</v>
      </c>
      <c r="FK61" s="238">
        <f t="shared" si="321"/>
        <v>0</v>
      </c>
      <c r="FL61" s="238">
        <f t="shared" si="322"/>
        <v>0</v>
      </c>
      <c r="FM61" s="238">
        <f t="shared" si="323"/>
        <v>0</v>
      </c>
      <c r="FN61" s="238">
        <f t="shared" si="324"/>
        <v>0</v>
      </c>
      <c r="FO61" s="239">
        <f t="shared" si="325"/>
        <v>0</v>
      </c>
      <c r="FP61" s="240">
        <f t="shared" si="326"/>
        <v>0</v>
      </c>
      <c r="FQ61" s="240">
        <f t="shared" si="327"/>
        <v>0</v>
      </c>
      <c r="FR61" s="240">
        <f t="shared" si="328"/>
        <v>0</v>
      </c>
      <c r="FS61" s="240">
        <f t="shared" si="329"/>
        <v>0</v>
      </c>
      <c r="FT61" s="240">
        <f t="shared" si="330"/>
        <v>0</v>
      </c>
      <c r="FU61" s="240">
        <f t="shared" si="331"/>
        <v>0</v>
      </c>
      <c r="FV61" s="240">
        <f t="shared" si="332"/>
        <v>0</v>
      </c>
      <c r="FW61" s="240">
        <f t="shared" si="333"/>
        <v>0</v>
      </c>
      <c r="FX61" s="240">
        <f t="shared" si="334"/>
        <v>0</v>
      </c>
      <c r="FY61" s="240">
        <f t="shared" si="335"/>
        <v>0</v>
      </c>
      <c r="FZ61" s="240">
        <f t="shared" si="336"/>
        <v>0</v>
      </c>
      <c r="GA61" s="241">
        <f t="shared" si="337"/>
        <v>0</v>
      </c>
      <c r="GB61" s="242">
        <f t="shared" si="338"/>
        <v>0</v>
      </c>
      <c r="GC61" s="234">
        <f t="shared" si="339"/>
        <v>0</v>
      </c>
      <c r="GD61" s="234">
        <f t="shared" si="340"/>
        <v>0</v>
      </c>
      <c r="GE61" s="234">
        <f t="shared" si="341"/>
        <v>0</v>
      </c>
      <c r="GF61" s="234">
        <f t="shared" si="342"/>
        <v>0</v>
      </c>
      <c r="GG61" s="235">
        <f t="shared" si="343"/>
        <v>0</v>
      </c>
      <c r="GH61" s="236">
        <f t="shared" si="344"/>
        <v>0</v>
      </c>
      <c r="GI61" s="236">
        <f t="shared" si="345"/>
        <v>0</v>
      </c>
      <c r="GJ61" s="236">
        <f t="shared" si="346"/>
        <v>0</v>
      </c>
      <c r="GK61" s="236">
        <f t="shared" si="347"/>
        <v>0</v>
      </c>
      <c r="GL61" s="236">
        <f t="shared" si="348"/>
        <v>0</v>
      </c>
      <c r="GM61" s="236">
        <f t="shared" si="349"/>
        <v>0</v>
      </c>
      <c r="GN61" s="237">
        <f t="shared" si="350"/>
        <v>0</v>
      </c>
      <c r="GO61" s="238">
        <f t="shared" si="351"/>
        <v>0</v>
      </c>
      <c r="GP61" s="238">
        <f t="shared" si="352"/>
        <v>0</v>
      </c>
      <c r="GQ61" s="238">
        <f t="shared" si="353"/>
        <v>0</v>
      </c>
      <c r="GR61" s="238">
        <f t="shared" si="354"/>
        <v>0</v>
      </c>
      <c r="GS61" s="238">
        <f t="shared" si="355"/>
        <v>0</v>
      </c>
      <c r="GT61" s="238">
        <f t="shared" si="356"/>
        <v>0</v>
      </c>
      <c r="GU61" s="238">
        <f t="shared" si="357"/>
        <v>0</v>
      </c>
      <c r="GV61" s="239">
        <f t="shared" si="358"/>
        <v>0</v>
      </c>
      <c r="GW61" s="240">
        <f t="shared" si="359"/>
        <v>0</v>
      </c>
      <c r="GX61" s="240">
        <f t="shared" si="360"/>
        <v>0</v>
      </c>
      <c r="GY61" s="240">
        <f t="shared" si="361"/>
        <v>0</v>
      </c>
      <c r="GZ61" s="240">
        <f t="shared" si="362"/>
        <v>0</v>
      </c>
      <c r="HA61" s="240">
        <f t="shared" si="363"/>
        <v>0</v>
      </c>
      <c r="HB61" s="240">
        <f t="shared" si="364"/>
        <v>0</v>
      </c>
      <c r="HC61" s="240">
        <f t="shared" si="365"/>
        <v>0</v>
      </c>
      <c r="HD61" s="240">
        <f t="shared" si="366"/>
        <v>0</v>
      </c>
      <c r="HE61" s="240">
        <f t="shared" si="367"/>
        <v>0</v>
      </c>
      <c r="HF61" s="240">
        <f t="shared" si="368"/>
        <v>0</v>
      </c>
      <c r="HG61" s="240">
        <f t="shared" si="369"/>
        <v>0</v>
      </c>
      <c r="HH61" s="241">
        <f t="shared" si="370"/>
        <v>0</v>
      </c>
      <c r="HI61" s="243"/>
      <c r="HJ61" s="242">
        <f t="shared" si="371"/>
        <v>3</v>
      </c>
      <c r="HK61" s="234">
        <f t="shared" si="372"/>
        <v>3</v>
      </c>
      <c r="HL61" s="234">
        <f t="shared" si="373"/>
        <v>3</v>
      </c>
      <c r="HM61" s="234">
        <f t="shared" si="374"/>
        <v>3</v>
      </c>
      <c r="HN61" s="234">
        <f t="shared" si="375"/>
        <v>0</v>
      </c>
      <c r="HO61" s="235">
        <f t="shared" si="376"/>
        <v>20</v>
      </c>
      <c r="HP61" s="236">
        <f t="shared" si="377"/>
        <v>20</v>
      </c>
      <c r="HQ61" s="236">
        <f t="shared" si="378"/>
        <v>20</v>
      </c>
      <c r="HR61" s="236">
        <f t="shared" si="379"/>
        <v>20</v>
      </c>
      <c r="HS61" s="236">
        <f t="shared" si="380"/>
        <v>10</v>
      </c>
      <c r="HT61" s="236">
        <f t="shared" si="381"/>
        <v>20</v>
      </c>
      <c r="HU61" s="236">
        <f t="shared" si="382"/>
        <v>10</v>
      </c>
      <c r="HV61" s="237">
        <f t="shared" si="383"/>
        <v>20</v>
      </c>
      <c r="HW61" s="238">
        <f t="shared" si="384"/>
        <v>20</v>
      </c>
      <c r="HX61" s="238">
        <f t="shared" si="385"/>
        <v>20</v>
      </c>
      <c r="HY61" s="238">
        <f t="shared" si="386"/>
        <v>20</v>
      </c>
      <c r="HZ61" s="238">
        <f t="shared" si="387"/>
        <v>10</v>
      </c>
      <c r="IA61" s="238">
        <f t="shared" si="388"/>
        <v>20</v>
      </c>
      <c r="IB61" s="238">
        <f t="shared" si="389"/>
        <v>10</v>
      </c>
      <c r="IC61" s="238">
        <f t="shared" si="390"/>
        <v>0</v>
      </c>
      <c r="ID61" s="239">
        <f t="shared" si="391"/>
        <v>0</v>
      </c>
      <c r="IE61" s="240">
        <f t="shared" si="392"/>
        <v>0</v>
      </c>
      <c r="IF61" s="240">
        <f t="shared" si="393"/>
        <v>10</v>
      </c>
      <c r="IG61" s="240">
        <f t="shared" si="394"/>
        <v>0</v>
      </c>
      <c r="IH61" s="240">
        <f t="shared" si="395"/>
        <v>0</v>
      </c>
      <c r="II61" s="240">
        <f t="shared" si="396"/>
        <v>0</v>
      </c>
      <c r="IJ61" s="240">
        <f t="shared" si="397"/>
        <v>20</v>
      </c>
      <c r="IK61" s="240">
        <f t="shared" si="398"/>
        <v>0</v>
      </c>
      <c r="IL61" s="240">
        <f t="shared" si="399"/>
        <v>0</v>
      </c>
      <c r="IM61" s="240">
        <f t="shared" si="400"/>
        <v>0</v>
      </c>
      <c r="IN61" s="240">
        <f t="shared" si="401"/>
        <v>20</v>
      </c>
      <c r="IO61" s="240">
        <f t="shared" si="402"/>
        <v>0</v>
      </c>
      <c r="IP61" s="416">
        <f t="shared" si="403"/>
        <v>290</v>
      </c>
      <c r="IQ61" s="416">
        <f t="shared" si="404"/>
        <v>12</v>
      </c>
    </row>
    <row r="62" spans="1:251" ht="15" customHeight="1" x14ac:dyDescent="0.25">
      <c r="A62" s="14" t="s">
        <v>1821</v>
      </c>
      <c r="B62" s="392">
        <v>23</v>
      </c>
      <c r="C62" s="13" t="s">
        <v>1512</v>
      </c>
      <c r="D62" s="423">
        <v>44287</v>
      </c>
      <c r="E62" s="20">
        <v>7</v>
      </c>
      <c r="F62" s="6">
        <v>11607005</v>
      </c>
      <c r="G62" s="20" t="s">
        <v>1513</v>
      </c>
      <c r="H62" s="20" t="s">
        <v>1514</v>
      </c>
      <c r="I62" s="23" t="s">
        <v>1515</v>
      </c>
      <c r="J62" s="6" t="s">
        <v>18</v>
      </c>
      <c r="K62" s="6" t="s">
        <v>18</v>
      </c>
      <c r="L62" s="424"/>
      <c r="M62" s="651" t="s">
        <v>1516</v>
      </c>
      <c r="N62" s="24">
        <v>67.5</v>
      </c>
      <c r="O62" s="107"/>
      <c r="P62" s="105"/>
      <c r="Q62" s="106"/>
      <c r="R62" s="24">
        <v>73.75</v>
      </c>
      <c r="S62" s="107"/>
      <c r="T62" s="105"/>
      <c r="U62" s="106"/>
      <c r="V62" s="24">
        <v>77.040000915527344</v>
      </c>
      <c r="W62" s="107"/>
      <c r="X62" s="105"/>
      <c r="Y62" s="106"/>
      <c r="Z62" s="694">
        <v>79.900001525878906</v>
      </c>
      <c r="AA62" s="273"/>
      <c r="AB62" s="24"/>
      <c r="AC62" s="273"/>
      <c r="AD62" s="272">
        <v>100</v>
      </c>
      <c r="AE62" s="108"/>
      <c r="AF62" s="444"/>
      <c r="AG62" s="272">
        <v>100</v>
      </c>
      <c r="AH62" s="108"/>
      <c r="AI62" s="444"/>
      <c r="AJ62" s="272">
        <v>100</v>
      </c>
      <c r="AK62" s="108"/>
      <c r="AL62" s="444"/>
      <c r="AM62" s="272">
        <v>100</v>
      </c>
      <c r="AN62" s="108"/>
      <c r="AO62" s="444"/>
      <c r="AP62" s="272">
        <v>100</v>
      </c>
      <c r="AQ62" s="108"/>
      <c r="AR62" s="444"/>
      <c r="AS62" s="272">
        <v>100</v>
      </c>
      <c r="AT62" s="108"/>
      <c r="AU62" s="444"/>
      <c r="AV62" s="272">
        <v>100</v>
      </c>
      <c r="AW62" s="108"/>
      <c r="AX62" s="444"/>
      <c r="AY62" s="24">
        <v>56</v>
      </c>
      <c r="AZ62" s="107"/>
      <c r="BA62" s="273"/>
      <c r="BB62" s="694">
        <v>55</v>
      </c>
      <c r="BC62" s="107"/>
      <c r="BD62" s="273"/>
      <c r="BE62" s="694">
        <v>60.650001525878906</v>
      </c>
      <c r="BF62" s="107"/>
      <c r="BG62" s="273"/>
      <c r="BH62" s="694">
        <v>68.25</v>
      </c>
      <c r="BI62" s="107"/>
      <c r="BJ62" s="273"/>
      <c r="BK62" s="24">
        <v>55.5</v>
      </c>
      <c r="BL62" s="107"/>
      <c r="BM62" s="273"/>
      <c r="BN62" s="24">
        <v>67.349998474121094</v>
      </c>
      <c r="BO62" s="107"/>
      <c r="BP62" s="273"/>
      <c r="BQ62" s="24">
        <v>61</v>
      </c>
      <c r="BR62" s="107"/>
      <c r="BS62" s="273"/>
      <c r="BT62" s="24" t="s">
        <v>1835</v>
      </c>
      <c r="BU62" s="291"/>
      <c r="BV62" s="273"/>
      <c r="BW62" s="24"/>
      <c r="BX62" s="107"/>
      <c r="BY62" s="273"/>
      <c r="BZ62" s="24"/>
      <c r="CA62" s="107"/>
      <c r="CB62" s="273"/>
      <c r="CC62" s="24">
        <v>52.099998474121094</v>
      </c>
      <c r="CD62" s="107"/>
      <c r="CE62" s="107"/>
      <c r="CF62" s="107"/>
      <c r="CG62" s="107"/>
      <c r="CH62" s="273"/>
      <c r="CI62" s="24" t="s">
        <v>1395</v>
      </c>
      <c r="CJ62" s="107"/>
      <c r="CK62" s="273"/>
      <c r="CL62" s="704" t="s">
        <v>1396</v>
      </c>
      <c r="CM62" s="107"/>
      <c r="CN62" s="273"/>
      <c r="CO62" s="24">
        <v>61.5</v>
      </c>
      <c r="CP62" s="107"/>
      <c r="CQ62" s="273"/>
      <c r="CR62" s="24"/>
      <c r="CS62" s="107"/>
      <c r="CT62" s="273"/>
      <c r="CU62" s="24"/>
      <c r="CV62" s="107"/>
      <c r="CW62" s="273"/>
      <c r="CX62" s="24"/>
      <c r="CY62" s="107"/>
      <c r="CZ62" s="273"/>
      <c r="DA62" s="24">
        <v>17.399999618530273</v>
      </c>
      <c r="DB62" s="718" t="s">
        <v>1830</v>
      </c>
      <c r="DC62" s="273"/>
      <c r="DD62" s="24"/>
      <c r="DE62" s="107"/>
      <c r="DF62" s="273"/>
      <c r="DG62" s="218"/>
      <c r="DH62" s="217"/>
      <c r="DI62" s="217"/>
      <c r="DJ62" s="286">
        <f t="shared" si="269"/>
        <v>55.474999809265135</v>
      </c>
      <c r="DK62" s="219"/>
      <c r="DL62" s="220">
        <f t="shared" si="270"/>
        <v>2.7737499904632568</v>
      </c>
      <c r="DM62" s="650">
        <f t="shared" si="271"/>
        <v>1</v>
      </c>
      <c r="DN62" s="233">
        <f t="shared" si="272"/>
        <v>0</v>
      </c>
      <c r="DO62" s="234">
        <f t="shared" si="273"/>
        <v>0</v>
      </c>
      <c r="DP62" s="234">
        <f t="shared" si="274"/>
        <v>0</v>
      </c>
      <c r="DQ62" s="234">
        <f t="shared" si="275"/>
        <v>0</v>
      </c>
      <c r="DR62" s="234">
        <f t="shared" si="276"/>
        <v>0</v>
      </c>
      <c r="DS62" s="235">
        <f t="shared" si="277"/>
        <v>0</v>
      </c>
      <c r="DT62" s="236">
        <f t="shared" si="278"/>
        <v>0</v>
      </c>
      <c r="DU62" s="236">
        <f t="shared" si="279"/>
        <v>0</v>
      </c>
      <c r="DV62" s="236">
        <f t="shared" si="280"/>
        <v>0</v>
      </c>
      <c r="DW62" s="236">
        <f t="shared" si="281"/>
        <v>0</v>
      </c>
      <c r="DX62" s="236">
        <f t="shared" si="282"/>
        <v>0</v>
      </c>
      <c r="DY62" s="236">
        <f t="shared" si="283"/>
        <v>0</v>
      </c>
      <c r="DZ62" s="237">
        <f t="shared" si="284"/>
        <v>0</v>
      </c>
      <c r="EA62" s="238">
        <f t="shared" si="285"/>
        <v>0</v>
      </c>
      <c r="EB62" s="238">
        <f t="shared" si="286"/>
        <v>0</v>
      </c>
      <c r="EC62" s="238">
        <f t="shared" si="287"/>
        <v>0</v>
      </c>
      <c r="ED62" s="238">
        <f t="shared" si="288"/>
        <v>0</v>
      </c>
      <c r="EE62" s="238">
        <f t="shared" si="289"/>
        <v>0</v>
      </c>
      <c r="EF62" s="238">
        <f t="shared" si="290"/>
        <v>0</v>
      </c>
      <c r="EG62" s="238">
        <f t="shared" si="291"/>
        <v>0</v>
      </c>
      <c r="EH62" s="239">
        <f t="shared" si="292"/>
        <v>0</v>
      </c>
      <c r="EI62" s="240">
        <f t="shared" si="293"/>
        <v>0</v>
      </c>
      <c r="EJ62" s="240">
        <f t="shared" si="294"/>
        <v>0</v>
      </c>
      <c r="EK62" s="240">
        <f t="shared" si="295"/>
        <v>0</v>
      </c>
      <c r="EL62" s="240">
        <f t="shared" si="296"/>
        <v>0</v>
      </c>
      <c r="EM62" s="240">
        <f t="shared" si="297"/>
        <v>0</v>
      </c>
      <c r="EN62" s="240">
        <f t="shared" si="298"/>
        <v>0</v>
      </c>
      <c r="EO62" s="240">
        <f t="shared" si="299"/>
        <v>0</v>
      </c>
      <c r="EP62" s="240">
        <f t="shared" si="300"/>
        <v>0</v>
      </c>
      <c r="EQ62" s="240">
        <f t="shared" si="301"/>
        <v>0</v>
      </c>
      <c r="ER62" s="240">
        <f t="shared" si="302"/>
        <v>0</v>
      </c>
      <c r="ES62" s="240">
        <f t="shared" si="303"/>
        <v>0</v>
      </c>
      <c r="ET62" s="241">
        <f t="shared" si="304"/>
        <v>0</v>
      </c>
      <c r="EU62" s="242">
        <f t="shared" si="305"/>
        <v>0</v>
      </c>
      <c r="EV62" s="234">
        <f t="shared" si="306"/>
        <v>0</v>
      </c>
      <c r="EW62" s="234">
        <f t="shared" si="307"/>
        <v>0</v>
      </c>
      <c r="EX62" s="234">
        <f t="shared" si="308"/>
        <v>0</v>
      </c>
      <c r="EY62" s="234">
        <f t="shared" si="309"/>
        <v>0</v>
      </c>
      <c r="EZ62" s="235">
        <f t="shared" si="310"/>
        <v>0</v>
      </c>
      <c r="FA62" s="236">
        <f t="shared" si="311"/>
        <v>0</v>
      </c>
      <c r="FB62" s="236">
        <f t="shared" si="312"/>
        <v>0</v>
      </c>
      <c r="FC62" s="236">
        <f t="shared" si="313"/>
        <v>0</v>
      </c>
      <c r="FD62" s="236">
        <f t="shared" si="314"/>
        <v>0</v>
      </c>
      <c r="FE62" s="236">
        <f t="shared" si="315"/>
        <v>0</v>
      </c>
      <c r="FF62" s="236">
        <f t="shared" si="316"/>
        <v>0</v>
      </c>
      <c r="FG62" s="237">
        <f t="shared" si="317"/>
        <v>0</v>
      </c>
      <c r="FH62" s="238">
        <f t="shared" si="318"/>
        <v>0</v>
      </c>
      <c r="FI62" s="238">
        <f t="shared" si="319"/>
        <v>0</v>
      </c>
      <c r="FJ62" s="238">
        <f t="shared" si="320"/>
        <v>0</v>
      </c>
      <c r="FK62" s="238">
        <f t="shared" si="321"/>
        <v>0</v>
      </c>
      <c r="FL62" s="238">
        <f t="shared" si="322"/>
        <v>0</v>
      </c>
      <c r="FM62" s="238">
        <f t="shared" si="323"/>
        <v>0</v>
      </c>
      <c r="FN62" s="238">
        <f t="shared" si="324"/>
        <v>0</v>
      </c>
      <c r="FO62" s="239">
        <f t="shared" si="325"/>
        <v>0</v>
      </c>
      <c r="FP62" s="240">
        <f t="shared" si="326"/>
        <v>0</v>
      </c>
      <c r="FQ62" s="240">
        <f t="shared" si="327"/>
        <v>0</v>
      </c>
      <c r="FR62" s="240">
        <f t="shared" si="328"/>
        <v>0</v>
      </c>
      <c r="FS62" s="240">
        <f t="shared" si="329"/>
        <v>0</v>
      </c>
      <c r="FT62" s="240">
        <f t="shared" si="330"/>
        <v>0</v>
      </c>
      <c r="FU62" s="240">
        <f t="shared" si="331"/>
        <v>0</v>
      </c>
      <c r="FV62" s="240">
        <f t="shared" si="332"/>
        <v>0</v>
      </c>
      <c r="FW62" s="240">
        <f t="shared" si="333"/>
        <v>0</v>
      </c>
      <c r="FX62" s="240">
        <f t="shared" si="334"/>
        <v>0</v>
      </c>
      <c r="FY62" s="240">
        <f t="shared" si="335"/>
        <v>0</v>
      </c>
      <c r="FZ62" s="240">
        <f t="shared" si="336"/>
        <v>0</v>
      </c>
      <c r="GA62" s="241">
        <f t="shared" si="337"/>
        <v>0</v>
      </c>
      <c r="GB62" s="242">
        <f t="shared" si="338"/>
        <v>0</v>
      </c>
      <c r="GC62" s="234">
        <f t="shared" si="339"/>
        <v>0</v>
      </c>
      <c r="GD62" s="234">
        <f t="shared" si="340"/>
        <v>0</v>
      </c>
      <c r="GE62" s="234">
        <f t="shared" si="341"/>
        <v>0</v>
      </c>
      <c r="GF62" s="234">
        <f t="shared" si="342"/>
        <v>0</v>
      </c>
      <c r="GG62" s="235">
        <f t="shared" si="343"/>
        <v>0</v>
      </c>
      <c r="GH62" s="236">
        <f t="shared" si="344"/>
        <v>0</v>
      </c>
      <c r="GI62" s="236">
        <f t="shared" si="345"/>
        <v>0</v>
      </c>
      <c r="GJ62" s="236">
        <f t="shared" si="346"/>
        <v>0</v>
      </c>
      <c r="GK62" s="236">
        <f t="shared" si="347"/>
        <v>0</v>
      </c>
      <c r="GL62" s="236">
        <f t="shared" si="348"/>
        <v>0</v>
      </c>
      <c r="GM62" s="236">
        <f t="shared" si="349"/>
        <v>0</v>
      </c>
      <c r="GN62" s="237">
        <f t="shared" si="350"/>
        <v>0</v>
      </c>
      <c r="GO62" s="238">
        <f t="shared" si="351"/>
        <v>0</v>
      </c>
      <c r="GP62" s="238">
        <f t="shared" si="352"/>
        <v>0</v>
      </c>
      <c r="GQ62" s="238">
        <f t="shared" si="353"/>
        <v>0</v>
      </c>
      <c r="GR62" s="238">
        <f t="shared" si="354"/>
        <v>0</v>
      </c>
      <c r="GS62" s="238">
        <f t="shared" si="355"/>
        <v>0</v>
      </c>
      <c r="GT62" s="238">
        <f t="shared" si="356"/>
        <v>0</v>
      </c>
      <c r="GU62" s="238">
        <f t="shared" si="357"/>
        <v>0</v>
      </c>
      <c r="GV62" s="239">
        <f t="shared" si="358"/>
        <v>0</v>
      </c>
      <c r="GW62" s="240">
        <f t="shared" si="359"/>
        <v>0</v>
      </c>
      <c r="GX62" s="240">
        <f t="shared" si="360"/>
        <v>0</v>
      </c>
      <c r="GY62" s="240">
        <f t="shared" si="361"/>
        <v>0</v>
      </c>
      <c r="GZ62" s="240">
        <f t="shared" si="362"/>
        <v>0</v>
      </c>
      <c r="HA62" s="240">
        <f t="shared" si="363"/>
        <v>0</v>
      </c>
      <c r="HB62" s="240">
        <f t="shared" si="364"/>
        <v>0</v>
      </c>
      <c r="HC62" s="240">
        <f t="shared" si="365"/>
        <v>0</v>
      </c>
      <c r="HD62" s="240">
        <f t="shared" si="366"/>
        <v>0</v>
      </c>
      <c r="HE62" s="240">
        <f t="shared" si="367"/>
        <v>0</v>
      </c>
      <c r="HF62" s="240">
        <f t="shared" si="368"/>
        <v>0</v>
      </c>
      <c r="HG62" s="240">
        <f t="shared" si="369"/>
        <v>0</v>
      </c>
      <c r="HH62" s="241">
        <f t="shared" si="370"/>
        <v>0</v>
      </c>
      <c r="HI62" s="243"/>
      <c r="HJ62" s="242">
        <f t="shared" si="371"/>
        <v>3</v>
      </c>
      <c r="HK62" s="234">
        <f t="shared" si="372"/>
        <v>3</v>
      </c>
      <c r="HL62" s="234">
        <f t="shared" si="373"/>
        <v>3</v>
      </c>
      <c r="HM62" s="234">
        <f t="shared" si="374"/>
        <v>3</v>
      </c>
      <c r="HN62" s="234">
        <f t="shared" si="375"/>
        <v>0</v>
      </c>
      <c r="HO62" s="235">
        <f t="shared" si="376"/>
        <v>20</v>
      </c>
      <c r="HP62" s="236">
        <f t="shared" si="377"/>
        <v>20</v>
      </c>
      <c r="HQ62" s="236">
        <f t="shared" si="378"/>
        <v>20</v>
      </c>
      <c r="HR62" s="236">
        <f t="shared" si="379"/>
        <v>20</v>
      </c>
      <c r="HS62" s="236">
        <f t="shared" si="380"/>
        <v>10</v>
      </c>
      <c r="HT62" s="236">
        <f t="shared" si="381"/>
        <v>20</v>
      </c>
      <c r="HU62" s="236">
        <f t="shared" si="382"/>
        <v>10</v>
      </c>
      <c r="HV62" s="237">
        <f t="shared" si="383"/>
        <v>20</v>
      </c>
      <c r="HW62" s="238">
        <f t="shared" si="384"/>
        <v>20</v>
      </c>
      <c r="HX62" s="238">
        <f t="shared" si="385"/>
        <v>20</v>
      </c>
      <c r="HY62" s="238">
        <f t="shared" si="386"/>
        <v>20</v>
      </c>
      <c r="HZ62" s="238">
        <f t="shared" si="387"/>
        <v>10</v>
      </c>
      <c r="IA62" s="238">
        <f t="shared" si="388"/>
        <v>20</v>
      </c>
      <c r="IB62" s="238">
        <f t="shared" si="389"/>
        <v>10</v>
      </c>
      <c r="IC62" s="238">
        <f t="shared" si="390"/>
        <v>0</v>
      </c>
      <c r="ID62" s="239">
        <f t="shared" si="391"/>
        <v>0</v>
      </c>
      <c r="IE62" s="240">
        <f t="shared" si="392"/>
        <v>0</v>
      </c>
      <c r="IF62" s="240">
        <f t="shared" si="393"/>
        <v>10</v>
      </c>
      <c r="IG62" s="240">
        <f t="shared" si="394"/>
        <v>0</v>
      </c>
      <c r="IH62" s="240">
        <f t="shared" si="395"/>
        <v>0</v>
      </c>
      <c r="II62" s="240">
        <f t="shared" si="396"/>
        <v>0</v>
      </c>
      <c r="IJ62" s="240">
        <f t="shared" si="397"/>
        <v>20</v>
      </c>
      <c r="IK62" s="240">
        <f t="shared" si="398"/>
        <v>0</v>
      </c>
      <c r="IL62" s="240">
        <f t="shared" si="399"/>
        <v>0</v>
      </c>
      <c r="IM62" s="240">
        <f t="shared" si="400"/>
        <v>0</v>
      </c>
      <c r="IN62" s="240">
        <f t="shared" si="401"/>
        <v>0</v>
      </c>
      <c r="IO62" s="240">
        <f t="shared" si="402"/>
        <v>0</v>
      </c>
      <c r="IP62" s="416">
        <f t="shared" si="403"/>
        <v>270</v>
      </c>
      <c r="IQ62" s="416">
        <f t="shared" si="404"/>
        <v>12</v>
      </c>
    </row>
    <row r="63" spans="1:251" ht="15" customHeight="1" x14ac:dyDescent="0.25">
      <c r="A63" s="14" t="s">
        <v>1800</v>
      </c>
      <c r="B63" s="392">
        <v>24</v>
      </c>
      <c r="C63" s="13" t="s">
        <v>1517</v>
      </c>
      <c r="D63" s="423">
        <v>44287</v>
      </c>
      <c r="E63" s="20">
        <v>7</v>
      </c>
      <c r="F63" s="6">
        <v>11607016</v>
      </c>
      <c r="G63" s="20" t="s">
        <v>1518</v>
      </c>
      <c r="H63" s="20" t="s">
        <v>1519</v>
      </c>
      <c r="I63" s="23" t="s">
        <v>1520</v>
      </c>
      <c r="J63" s="6" t="s">
        <v>18</v>
      </c>
      <c r="K63" s="6" t="s">
        <v>18</v>
      </c>
      <c r="L63" s="424"/>
      <c r="M63" s="651" t="s">
        <v>1521</v>
      </c>
      <c r="N63" s="24">
        <v>57.9</v>
      </c>
      <c r="O63" s="107"/>
      <c r="P63" s="105"/>
      <c r="Q63" s="106"/>
      <c r="R63" s="24">
        <v>63.930000305175781</v>
      </c>
      <c r="S63" s="107"/>
      <c r="T63" s="105"/>
      <c r="U63" s="106"/>
      <c r="V63" s="24">
        <v>72.779998779296875</v>
      </c>
      <c r="W63" s="107"/>
      <c r="X63" s="105"/>
      <c r="Y63" s="106"/>
      <c r="Z63" s="694">
        <v>78.849998474121094</v>
      </c>
      <c r="AA63" s="273"/>
      <c r="AB63" s="704" t="s">
        <v>1396</v>
      </c>
      <c r="AC63" s="273"/>
      <c r="AD63" s="272">
        <v>100</v>
      </c>
      <c r="AE63" s="108"/>
      <c r="AF63" s="444"/>
      <c r="AG63" s="272">
        <v>100</v>
      </c>
      <c r="AH63" s="108"/>
      <c r="AI63" s="444"/>
      <c r="AJ63" s="272">
        <v>100</v>
      </c>
      <c r="AK63" s="108"/>
      <c r="AL63" s="444"/>
      <c r="AM63" s="272">
        <v>100</v>
      </c>
      <c r="AN63" s="108"/>
      <c r="AO63" s="444"/>
      <c r="AP63" s="272">
        <v>100</v>
      </c>
      <c r="AQ63" s="108"/>
      <c r="AR63" s="444"/>
      <c r="AS63" s="272">
        <v>100</v>
      </c>
      <c r="AT63" s="108"/>
      <c r="AU63" s="444"/>
      <c r="AV63" s="272">
        <v>100</v>
      </c>
      <c r="AW63" s="108"/>
      <c r="AX63" s="444"/>
      <c r="AY63" s="24">
        <v>61</v>
      </c>
      <c r="AZ63" s="107"/>
      <c r="BA63" s="273"/>
      <c r="BB63" s="694">
        <v>63</v>
      </c>
      <c r="BC63" s="107"/>
      <c r="BD63" s="273"/>
      <c r="BE63" s="694">
        <v>71.650001525878906</v>
      </c>
      <c r="BF63" s="107"/>
      <c r="BG63" s="273"/>
      <c r="BH63" s="694">
        <v>59.150001525878906</v>
      </c>
      <c r="BI63" s="107"/>
      <c r="BJ63" s="273"/>
      <c r="BK63" s="24">
        <v>63.200000762939453</v>
      </c>
      <c r="BL63" s="107"/>
      <c r="BM63" s="273"/>
      <c r="BN63" s="24">
        <v>64.569999694824219</v>
      </c>
      <c r="BO63" s="107"/>
      <c r="BP63" s="273"/>
      <c r="BQ63" s="24">
        <v>60</v>
      </c>
      <c r="BR63" s="107"/>
      <c r="BS63" s="273"/>
      <c r="BT63" s="715" t="s">
        <v>1584</v>
      </c>
      <c r="BU63" s="291"/>
      <c r="BV63" s="273"/>
      <c r="BW63" s="704" t="s">
        <v>1396</v>
      </c>
      <c r="BX63" s="107"/>
      <c r="BY63" s="273"/>
      <c r="BZ63" s="704" t="s">
        <v>1396</v>
      </c>
      <c r="CA63" s="107"/>
      <c r="CB63" s="273"/>
      <c r="CC63" s="24">
        <v>75.099998474121094</v>
      </c>
      <c r="CD63" s="107"/>
      <c r="CE63" s="107"/>
      <c r="CF63" s="107"/>
      <c r="CG63" s="107"/>
      <c r="CH63" s="273"/>
      <c r="CI63" s="24" t="s">
        <v>1395</v>
      </c>
      <c r="CJ63" s="107"/>
      <c r="CK63" s="273"/>
      <c r="CL63" s="704" t="s">
        <v>1396</v>
      </c>
      <c r="CM63" s="107"/>
      <c r="CN63" s="273"/>
      <c r="CO63" s="24">
        <v>70</v>
      </c>
      <c r="CP63" s="107"/>
      <c r="CQ63" s="273"/>
      <c r="CR63" s="24"/>
      <c r="CS63" s="107"/>
      <c r="CT63" s="273"/>
      <c r="CU63" s="24"/>
      <c r="CV63" s="107"/>
      <c r="CW63" s="273"/>
      <c r="CX63" s="24"/>
      <c r="CY63" s="107"/>
      <c r="CZ63" s="273"/>
      <c r="DA63" s="24">
        <v>50.900001525878906</v>
      </c>
      <c r="DB63" s="107"/>
      <c r="DC63" s="273"/>
      <c r="DD63" s="24"/>
      <c r="DE63" s="107"/>
      <c r="DF63" s="273"/>
      <c r="DG63" s="218"/>
      <c r="DH63" s="217"/>
      <c r="DI63" s="217"/>
      <c r="DJ63" s="286">
        <f t="shared" si="269"/>
        <v>63.857000350952148</v>
      </c>
      <c r="DK63" s="219"/>
      <c r="DL63" s="220">
        <f t="shared" si="270"/>
        <v>3.1928500175476073</v>
      </c>
      <c r="DM63" s="650">
        <f t="shared" si="271"/>
        <v>4</v>
      </c>
      <c r="DN63" s="233">
        <f t="shared" si="272"/>
        <v>0</v>
      </c>
      <c r="DO63" s="234">
        <f t="shared" si="273"/>
        <v>0</v>
      </c>
      <c r="DP63" s="234">
        <f t="shared" si="274"/>
        <v>0</v>
      </c>
      <c r="DQ63" s="234">
        <f t="shared" si="275"/>
        <v>0</v>
      </c>
      <c r="DR63" s="234">
        <f t="shared" si="276"/>
        <v>0</v>
      </c>
      <c r="DS63" s="235">
        <f t="shared" si="277"/>
        <v>0</v>
      </c>
      <c r="DT63" s="236">
        <f t="shared" si="278"/>
        <v>0</v>
      </c>
      <c r="DU63" s="236">
        <f t="shared" si="279"/>
        <v>0</v>
      </c>
      <c r="DV63" s="236">
        <f t="shared" si="280"/>
        <v>0</v>
      </c>
      <c r="DW63" s="236">
        <f t="shared" si="281"/>
        <v>0</v>
      </c>
      <c r="DX63" s="236">
        <f t="shared" si="282"/>
        <v>0</v>
      </c>
      <c r="DY63" s="236">
        <f t="shared" si="283"/>
        <v>0</v>
      </c>
      <c r="DZ63" s="237">
        <f t="shared" si="284"/>
        <v>0</v>
      </c>
      <c r="EA63" s="238">
        <f t="shared" si="285"/>
        <v>0</v>
      </c>
      <c r="EB63" s="238">
        <f t="shared" si="286"/>
        <v>0</v>
      </c>
      <c r="EC63" s="238">
        <f t="shared" si="287"/>
        <v>0</v>
      </c>
      <c r="ED63" s="238">
        <f t="shared" si="288"/>
        <v>0</v>
      </c>
      <c r="EE63" s="238">
        <f t="shared" si="289"/>
        <v>0</v>
      </c>
      <c r="EF63" s="238">
        <f t="shared" si="290"/>
        <v>0</v>
      </c>
      <c r="EG63" s="238">
        <f t="shared" si="291"/>
        <v>6</v>
      </c>
      <c r="EH63" s="239">
        <f t="shared" si="292"/>
        <v>0</v>
      </c>
      <c r="EI63" s="240">
        <f t="shared" si="293"/>
        <v>0</v>
      </c>
      <c r="EJ63" s="240">
        <f t="shared" si="294"/>
        <v>0</v>
      </c>
      <c r="EK63" s="240">
        <f t="shared" si="295"/>
        <v>0</v>
      </c>
      <c r="EL63" s="240">
        <f t="shared" si="296"/>
        <v>0</v>
      </c>
      <c r="EM63" s="240">
        <f t="shared" si="297"/>
        <v>0</v>
      </c>
      <c r="EN63" s="240">
        <f t="shared" si="298"/>
        <v>0</v>
      </c>
      <c r="EO63" s="240">
        <f t="shared" si="299"/>
        <v>0</v>
      </c>
      <c r="EP63" s="240">
        <f t="shared" si="300"/>
        <v>0</v>
      </c>
      <c r="EQ63" s="240">
        <f t="shared" si="301"/>
        <v>0</v>
      </c>
      <c r="ER63" s="240">
        <f t="shared" si="302"/>
        <v>0</v>
      </c>
      <c r="ES63" s="240">
        <f t="shared" si="303"/>
        <v>0</v>
      </c>
      <c r="ET63" s="241">
        <f t="shared" si="304"/>
        <v>6</v>
      </c>
      <c r="EU63" s="242">
        <f t="shared" si="305"/>
        <v>0</v>
      </c>
      <c r="EV63" s="234">
        <f t="shared" si="306"/>
        <v>0</v>
      </c>
      <c r="EW63" s="234">
        <f t="shared" si="307"/>
        <v>0</v>
      </c>
      <c r="EX63" s="234">
        <f t="shared" si="308"/>
        <v>0</v>
      </c>
      <c r="EY63" s="234">
        <f t="shared" si="309"/>
        <v>0</v>
      </c>
      <c r="EZ63" s="235">
        <f t="shared" si="310"/>
        <v>0</v>
      </c>
      <c r="FA63" s="236">
        <f t="shared" si="311"/>
        <v>0</v>
      </c>
      <c r="FB63" s="236">
        <f t="shared" si="312"/>
        <v>0</v>
      </c>
      <c r="FC63" s="236">
        <f t="shared" si="313"/>
        <v>0</v>
      </c>
      <c r="FD63" s="236">
        <f t="shared" si="314"/>
        <v>0</v>
      </c>
      <c r="FE63" s="236">
        <f t="shared" si="315"/>
        <v>0</v>
      </c>
      <c r="FF63" s="236">
        <f t="shared" si="316"/>
        <v>0</v>
      </c>
      <c r="FG63" s="237">
        <f t="shared" si="317"/>
        <v>0</v>
      </c>
      <c r="FH63" s="238">
        <f t="shared" si="318"/>
        <v>0</v>
      </c>
      <c r="FI63" s="238">
        <f t="shared" si="319"/>
        <v>0</v>
      </c>
      <c r="FJ63" s="238">
        <f t="shared" si="320"/>
        <v>0</v>
      </c>
      <c r="FK63" s="238">
        <f t="shared" si="321"/>
        <v>0</v>
      </c>
      <c r="FL63" s="238">
        <f t="shared" si="322"/>
        <v>0</v>
      </c>
      <c r="FM63" s="238">
        <f t="shared" si="323"/>
        <v>0</v>
      </c>
      <c r="FN63" s="238">
        <f t="shared" si="324"/>
        <v>0</v>
      </c>
      <c r="FO63" s="239">
        <f t="shared" si="325"/>
        <v>0</v>
      </c>
      <c r="FP63" s="240">
        <f t="shared" si="326"/>
        <v>0</v>
      </c>
      <c r="FQ63" s="240">
        <f t="shared" si="327"/>
        <v>0</v>
      </c>
      <c r="FR63" s="240">
        <f t="shared" si="328"/>
        <v>0</v>
      </c>
      <c r="FS63" s="240">
        <f t="shared" si="329"/>
        <v>0</v>
      </c>
      <c r="FT63" s="240">
        <f t="shared" si="330"/>
        <v>0</v>
      </c>
      <c r="FU63" s="240">
        <f t="shared" si="331"/>
        <v>0</v>
      </c>
      <c r="FV63" s="240">
        <f t="shared" si="332"/>
        <v>0</v>
      </c>
      <c r="FW63" s="240">
        <f t="shared" si="333"/>
        <v>0</v>
      </c>
      <c r="FX63" s="240">
        <f t="shared" si="334"/>
        <v>0</v>
      </c>
      <c r="FY63" s="240">
        <f t="shared" si="335"/>
        <v>0</v>
      </c>
      <c r="FZ63" s="240">
        <f t="shared" si="336"/>
        <v>0</v>
      </c>
      <c r="GA63" s="241">
        <f t="shared" si="337"/>
        <v>0</v>
      </c>
      <c r="GB63" s="242">
        <f t="shared" si="338"/>
        <v>0</v>
      </c>
      <c r="GC63" s="234">
        <f t="shared" si="339"/>
        <v>0</v>
      </c>
      <c r="GD63" s="234">
        <f t="shared" si="340"/>
        <v>0</v>
      </c>
      <c r="GE63" s="234">
        <f t="shared" si="341"/>
        <v>0</v>
      </c>
      <c r="GF63" s="234">
        <f t="shared" si="342"/>
        <v>0</v>
      </c>
      <c r="GG63" s="235">
        <f t="shared" si="343"/>
        <v>0</v>
      </c>
      <c r="GH63" s="236">
        <f t="shared" si="344"/>
        <v>0</v>
      </c>
      <c r="GI63" s="236">
        <f t="shared" si="345"/>
        <v>0</v>
      </c>
      <c r="GJ63" s="236">
        <f t="shared" si="346"/>
        <v>0</v>
      </c>
      <c r="GK63" s="236">
        <f t="shared" si="347"/>
        <v>0</v>
      </c>
      <c r="GL63" s="236">
        <f t="shared" si="348"/>
        <v>0</v>
      </c>
      <c r="GM63" s="236">
        <f t="shared" si="349"/>
        <v>0</v>
      </c>
      <c r="GN63" s="237">
        <f t="shared" si="350"/>
        <v>0</v>
      </c>
      <c r="GO63" s="238">
        <f t="shared" si="351"/>
        <v>0</v>
      </c>
      <c r="GP63" s="238">
        <f t="shared" si="352"/>
        <v>0</v>
      </c>
      <c r="GQ63" s="238">
        <f t="shared" si="353"/>
        <v>0</v>
      </c>
      <c r="GR63" s="238">
        <f t="shared" si="354"/>
        <v>0</v>
      </c>
      <c r="GS63" s="238">
        <f t="shared" si="355"/>
        <v>0</v>
      </c>
      <c r="GT63" s="238">
        <f t="shared" si="356"/>
        <v>0</v>
      </c>
      <c r="GU63" s="238">
        <f t="shared" si="357"/>
        <v>0</v>
      </c>
      <c r="GV63" s="239">
        <f t="shared" si="358"/>
        <v>0</v>
      </c>
      <c r="GW63" s="240">
        <f t="shared" si="359"/>
        <v>0</v>
      </c>
      <c r="GX63" s="240">
        <f t="shared" si="360"/>
        <v>0</v>
      </c>
      <c r="GY63" s="240">
        <f t="shared" si="361"/>
        <v>0</v>
      </c>
      <c r="GZ63" s="240">
        <f t="shared" si="362"/>
        <v>0</v>
      </c>
      <c r="HA63" s="240">
        <f t="shared" si="363"/>
        <v>0</v>
      </c>
      <c r="HB63" s="240">
        <f t="shared" si="364"/>
        <v>0</v>
      </c>
      <c r="HC63" s="240">
        <f t="shared" si="365"/>
        <v>0</v>
      </c>
      <c r="HD63" s="240">
        <f t="shared" si="366"/>
        <v>0</v>
      </c>
      <c r="HE63" s="240">
        <f t="shared" si="367"/>
        <v>0</v>
      </c>
      <c r="HF63" s="240">
        <f t="shared" si="368"/>
        <v>0</v>
      </c>
      <c r="HG63" s="240">
        <f t="shared" si="369"/>
        <v>0</v>
      </c>
      <c r="HH63" s="241">
        <f t="shared" si="370"/>
        <v>0</v>
      </c>
      <c r="HI63" s="243"/>
      <c r="HJ63" s="242">
        <f t="shared" si="371"/>
        <v>3</v>
      </c>
      <c r="HK63" s="234">
        <f t="shared" si="372"/>
        <v>3</v>
      </c>
      <c r="HL63" s="234">
        <f t="shared" si="373"/>
        <v>3</v>
      </c>
      <c r="HM63" s="234">
        <f t="shared" si="374"/>
        <v>3</v>
      </c>
      <c r="HN63" s="234">
        <f t="shared" si="375"/>
        <v>0</v>
      </c>
      <c r="HO63" s="235">
        <f t="shared" si="376"/>
        <v>20</v>
      </c>
      <c r="HP63" s="236">
        <f t="shared" si="377"/>
        <v>20</v>
      </c>
      <c r="HQ63" s="236">
        <f t="shared" si="378"/>
        <v>20</v>
      </c>
      <c r="HR63" s="236">
        <f t="shared" si="379"/>
        <v>20</v>
      </c>
      <c r="HS63" s="236">
        <f t="shared" si="380"/>
        <v>10</v>
      </c>
      <c r="HT63" s="236">
        <f t="shared" si="381"/>
        <v>20</v>
      </c>
      <c r="HU63" s="236">
        <f t="shared" si="382"/>
        <v>10</v>
      </c>
      <c r="HV63" s="237">
        <f t="shared" si="383"/>
        <v>20</v>
      </c>
      <c r="HW63" s="238">
        <f t="shared" si="384"/>
        <v>20</v>
      </c>
      <c r="HX63" s="238">
        <f t="shared" si="385"/>
        <v>20</v>
      </c>
      <c r="HY63" s="238">
        <f t="shared" si="386"/>
        <v>20</v>
      </c>
      <c r="HZ63" s="238">
        <f t="shared" si="387"/>
        <v>10</v>
      </c>
      <c r="IA63" s="238">
        <f t="shared" si="388"/>
        <v>20</v>
      </c>
      <c r="IB63" s="238">
        <f t="shared" si="389"/>
        <v>10</v>
      </c>
      <c r="IC63" s="238">
        <f t="shared" si="390"/>
        <v>0</v>
      </c>
      <c r="ID63" s="239">
        <f t="shared" si="391"/>
        <v>0</v>
      </c>
      <c r="IE63" s="240">
        <f t="shared" si="392"/>
        <v>0</v>
      </c>
      <c r="IF63" s="240">
        <f t="shared" si="393"/>
        <v>10</v>
      </c>
      <c r="IG63" s="240">
        <f t="shared" si="394"/>
        <v>0</v>
      </c>
      <c r="IH63" s="240">
        <f t="shared" si="395"/>
        <v>0</v>
      </c>
      <c r="II63" s="240">
        <f t="shared" si="396"/>
        <v>0</v>
      </c>
      <c r="IJ63" s="240">
        <f t="shared" si="397"/>
        <v>20</v>
      </c>
      <c r="IK63" s="240">
        <f t="shared" si="398"/>
        <v>0</v>
      </c>
      <c r="IL63" s="240">
        <f t="shared" si="399"/>
        <v>0</v>
      </c>
      <c r="IM63" s="240">
        <f t="shared" si="400"/>
        <v>0</v>
      </c>
      <c r="IN63" s="240">
        <f t="shared" si="401"/>
        <v>20</v>
      </c>
      <c r="IO63" s="240">
        <f t="shared" si="402"/>
        <v>0</v>
      </c>
      <c r="IP63" s="416">
        <f t="shared" si="403"/>
        <v>290</v>
      </c>
      <c r="IQ63" s="416">
        <f t="shared" si="404"/>
        <v>12</v>
      </c>
    </row>
    <row r="64" spans="1:251" ht="15" customHeight="1" x14ac:dyDescent="0.25">
      <c r="A64" s="14" t="s">
        <v>1800</v>
      </c>
      <c r="B64" s="392">
        <v>25</v>
      </c>
      <c r="C64" s="13" t="s">
        <v>1522</v>
      </c>
      <c r="D64" s="423">
        <v>44287</v>
      </c>
      <c r="E64" s="20">
        <v>7</v>
      </c>
      <c r="F64" s="6">
        <v>11607027</v>
      </c>
      <c r="G64" s="20" t="s">
        <v>1523</v>
      </c>
      <c r="H64" s="20" t="s">
        <v>1524</v>
      </c>
      <c r="I64" s="23" t="s">
        <v>1525</v>
      </c>
      <c r="J64" s="6" t="s">
        <v>18</v>
      </c>
      <c r="K64" s="6" t="s">
        <v>18</v>
      </c>
      <c r="L64" s="424"/>
      <c r="M64" s="651" t="s">
        <v>1526</v>
      </c>
      <c r="N64" s="24">
        <v>76.099998474121094</v>
      </c>
      <c r="O64" s="107"/>
      <c r="P64" s="105"/>
      <c r="Q64" s="106"/>
      <c r="R64" s="24">
        <v>78.25</v>
      </c>
      <c r="S64" s="107"/>
      <c r="T64" s="105"/>
      <c r="U64" s="106"/>
      <c r="V64" s="24">
        <v>82.860000610351563</v>
      </c>
      <c r="W64" s="107"/>
      <c r="X64" s="105"/>
      <c r="Y64" s="106"/>
      <c r="Z64" s="694">
        <v>92</v>
      </c>
      <c r="AA64" s="273"/>
      <c r="AB64" s="704" t="s">
        <v>1396</v>
      </c>
      <c r="AC64" s="273"/>
      <c r="AD64" s="272">
        <v>100</v>
      </c>
      <c r="AE64" s="108"/>
      <c r="AF64" s="444"/>
      <c r="AG64" s="272">
        <v>100</v>
      </c>
      <c r="AH64" s="108"/>
      <c r="AI64" s="444"/>
      <c r="AJ64" s="272">
        <v>100</v>
      </c>
      <c r="AK64" s="108"/>
      <c r="AL64" s="444"/>
      <c r="AM64" s="272">
        <v>100</v>
      </c>
      <c r="AN64" s="108"/>
      <c r="AO64" s="444"/>
      <c r="AP64" s="272">
        <v>100</v>
      </c>
      <c r="AQ64" s="108"/>
      <c r="AR64" s="444"/>
      <c r="AS64" s="272">
        <v>100</v>
      </c>
      <c r="AT64" s="108"/>
      <c r="AU64" s="444"/>
      <c r="AV64" s="272">
        <v>100</v>
      </c>
      <c r="AW64" s="108"/>
      <c r="AX64" s="444"/>
      <c r="AY64" s="24">
        <v>91.25</v>
      </c>
      <c r="AZ64" s="107"/>
      <c r="BA64" s="273"/>
      <c r="BB64" s="694">
        <v>69</v>
      </c>
      <c r="BC64" s="107"/>
      <c r="BD64" s="273"/>
      <c r="BE64" s="694">
        <v>95</v>
      </c>
      <c r="BF64" s="107"/>
      <c r="BG64" s="273"/>
      <c r="BH64" s="694">
        <v>81</v>
      </c>
      <c r="BI64" s="107"/>
      <c r="BJ64" s="273"/>
      <c r="BK64" s="24">
        <v>75.400001525878906</v>
      </c>
      <c r="BL64" s="107"/>
      <c r="BM64" s="273"/>
      <c r="BN64" s="24">
        <v>73</v>
      </c>
      <c r="BO64" s="107"/>
      <c r="BP64" s="273"/>
      <c r="BQ64" s="24">
        <v>73</v>
      </c>
      <c r="BR64" s="107"/>
      <c r="BS64" s="273"/>
      <c r="BT64" s="715" t="s">
        <v>1584</v>
      </c>
      <c r="BU64" s="291"/>
      <c r="BV64" s="273"/>
      <c r="BW64" s="704" t="s">
        <v>1396</v>
      </c>
      <c r="BX64" s="107"/>
      <c r="BY64" s="273"/>
      <c r="BZ64" s="704" t="s">
        <v>1396</v>
      </c>
      <c r="CA64" s="107"/>
      <c r="CB64" s="273"/>
      <c r="CC64" s="24">
        <v>70.099998474121094</v>
      </c>
      <c r="CD64" s="107"/>
      <c r="CE64" s="107"/>
      <c r="CF64" s="107"/>
      <c r="CG64" s="107"/>
      <c r="CH64" s="273"/>
      <c r="CI64" s="24" t="s">
        <v>1395</v>
      </c>
      <c r="CJ64" s="107"/>
      <c r="CK64" s="273"/>
      <c r="CL64" s="704" t="s">
        <v>1396</v>
      </c>
      <c r="CM64" s="107"/>
      <c r="CN64" s="273"/>
      <c r="CO64" s="24">
        <v>77</v>
      </c>
      <c r="CP64" s="107"/>
      <c r="CQ64" s="273"/>
      <c r="CR64" s="24"/>
      <c r="CS64" s="107"/>
      <c r="CT64" s="273"/>
      <c r="CU64" s="24"/>
      <c r="CV64" s="107"/>
      <c r="CW64" s="273"/>
      <c r="CX64" s="24"/>
      <c r="CY64" s="107"/>
      <c r="CZ64" s="273"/>
      <c r="DA64" s="24">
        <v>53.099998474121094</v>
      </c>
      <c r="DB64" s="107"/>
      <c r="DC64" s="273"/>
      <c r="DD64" s="24"/>
      <c r="DE64" s="107"/>
      <c r="DF64" s="273"/>
      <c r="DG64" s="218"/>
      <c r="DH64" s="217"/>
      <c r="DI64" s="217"/>
      <c r="DJ64" s="286">
        <f t="shared" si="269"/>
        <v>75.784999847412109</v>
      </c>
      <c r="DK64" s="219"/>
      <c r="DL64" s="220">
        <f t="shared" si="270"/>
        <v>3.7892499923706056</v>
      </c>
      <c r="DM64" s="650">
        <f t="shared" si="271"/>
        <v>4</v>
      </c>
      <c r="DN64" s="233">
        <f t="shared" si="272"/>
        <v>0</v>
      </c>
      <c r="DO64" s="234">
        <f t="shared" si="273"/>
        <v>0</v>
      </c>
      <c r="DP64" s="234">
        <f t="shared" si="274"/>
        <v>0</v>
      </c>
      <c r="DQ64" s="234">
        <f t="shared" si="275"/>
        <v>0</v>
      </c>
      <c r="DR64" s="234">
        <f t="shared" si="276"/>
        <v>0</v>
      </c>
      <c r="DS64" s="235">
        <f t="shared" si="277"/>
        <v>0</v>
      </c>
      <c r="DT64" s="236">
        <f t="shared" si="278"/>
        <v>0</v>
      </c>
      <c r="DU64" s="236">
        <f t="shared" si="279"/>
        <v>0</v>
      </c>
      <c r="DV64" s="236">
        <f t="shared" si="280"/>
        <v>0</v>
      </c>
      <c r="DW64" s="236">
        <f t="shared" si="281"/>
        <v>0</v>
      </c>
      <c r="DX64" s="236">
        <f t="shared" si="282"/>
        <v>0</v>
      </c>
      <c r="DY64" s="236">
        <f t="shared" si="283"/>
        <v>0</v>
      </c>
      <c r="DZ64" s="237">
        <f t="shared" si="284"/>
        <v>0</v>
      </c>
      <c r="EA64" s="238">
        <f t="shared" si="285"/>
        <v>0</v>
      </c>
      <c r="EB64" s="238">
        <f t="shared" si="286"/>
        <v>0</v>
      </c>
      <c r="EC64" s="238">
        <f t="shared" si="287"/>
        <v>0</v>
      </c>
      <c r="ED64" s="238">
        <f t="shared" si="288"/>
        <v>0</v>
      </c>
      <c r="EE64" s="238">
        <f t="shared" si="289"/>
        <v>0</v>
      </c>
      <c r="EF64" s="238">
        <f t="shared" si="290"/>
        <v>0</v>
      </c>
      <c r="EG64" s="238">
        <f t="shared" si="291"/>
        <v>6</v>
      </c>
      <c r="EH64" s="239">
        <f t="shared" si="292"/>
        <v>0</v>
      </c>
      <c r="EI64" s="240">
        <f t="shared" si="293"/>
        <v>0</v>
      </c>
      <c r="EJ64" s="240">
        <f t="shared" si="294"/>
        <v>0</v>
      </c>
      <c r="EK64" s="240">
        <f t="shared" si="295"/>
        <v>0</v>
      </c>
      <c r="EL64" s="240">
        <f t="shared" si="296"/>
        <v>0</v>
      </c>
      <c r="EM64" s="240">
        <f t="shared" si="297"/>
        <v>0</v>
      </c>
      <c r="EN64" s="240">
        <f t="shared" si="298"/>
        <v>0</v>
      </c>
      <c r="EO64" s="240">
        <f t="shared" si="299"/>
        <v>0</v>
      </c>
      <c r="EP64" s="240">
        <f t="shared" si="300"/>
        <v>0</v>
      </c>
      <c r="EQ64" s="240">
        <f t="shared" si="301"/>
        <v>0</v>
      </c>
      <c r="ER64" s="240">
        <f t="shared" si="302"/>
        <v>0</v>
      </c>
      <c r="ES64" s="240">
        <f t="shared" si="303"/>
        <v>0</v>
      </c>
      <c r="ET64" s="241">
        <f t="shared" si="304"/>
        <v>6</v>
      </c>
      <c r="EU64" s="242">
        <f t="shared" si="305"/>
        <v>0</v>
      </c>
      <c r="EV64" s="234">
        <f t="shared" si="306"/>
        <v>0</v>
      </c>
      <c r="EW64" s="234">
        <f t="shared" si="307"/>
        <v>0</v>
      </c>
      <c r="EX64" s="234">
        <f t="shared" si="308"/>
        <v>0</v>
      </c>
      <c r="EY64" s="234">
        <f t="shared" si="309"/>
        <v>0</v>
      </c>
      <c r="EZ64" s="235">
        <f t="shared" si="310"/>
        <v>0</v>
      </c>
      <c r="FA64" s="236">
        <f t="shared" si="311"/>
        <v>0</v>
      </c>
      <c r="FB64" s="236">
        <f t="shared" si="312"/>
        <v>0</v>
      </c>
      <c r="FC64" s="236">
        <f t="shared" si="313"/>
        <v>0</v>
      </c>
      <c r="FD64" s="236">
        <f t="shared" si="314"/>
        <v>0</v>
      </c>
      <c r="FE64" s="236">
        <f t="shared" si="315"/>
        <v>0</v>
      </c>
      <c r="FF64" s="236">
        <f t="shared" si="316"/>
        <v>0</v>
      </c>
      <c r="FG64" s="237">
        <f t="shared" si="317"/>
        <v>0</v>
      </c>
      <c r="FH64" s="238">
        <f t="shared" si="318"/>
        <v>0</v>
      </c>
      <c r="FI64" s="238">
        <f t="shared" si="319"/>
        <v>0</v>
      </c>
      <c r="FJ64" s="238">
        <f t="shared" si="320"/>
        <v>0</v>
      </c>
      <c r="FK64" s="238">
        <f t="shared" si="321"/>
        <v>0</v>
      </c>
      <c r="FL64" s="238">
        <f t="shared" si="322"/>
        <v>0</v>
      </c>
      <c r="FM64" s="238">
        <f t="shared" si="323"/>
        <v>0</v>
      </c>
      <c r="FN64" s="238">
        <f t="shared" si="324"/>
        <v>0</v>
      </c>
      <c r="FO64" s="239">
        <f t="shared" si="325"/>
        <v>0</v>
      </c>
      <c r="FP64" s="240">
        <f t="shared" si="326"/>
        <v>0</v>
      </c>
      <c r="FQ64" s="240">
        <f t="shared" si="327"/>
        <v>0</v>
      </c>
      <c r="FR64" s="240">
        <f t="shared" si="328"/>
        <v>0</v>
      </c>
      <c r="FS64" s="240">
        <f t="shared" si="329"/>
        <v>0</v>
      </c>
      <c r="FT64" s="240">
        <f t="shared" si="330"/>
        <v>0</v>
      </c>
      <c r="FU64" s="240">
        <f t="shared" si="331"/>
        <v>0</v>
      </c>
      <c r="FV64" s="240">
        <f t="shared" si="332"/>
        <v>0</v>
      </c>
      <c r="FW64" s="240">
        <f t="shared" si="333"/>
        <v>0</v>
      </c>
      <c r="FX64" s="240">
        <f t="shared" si="334"/>
        <v>0</v>
      </c>
      <c r="FY64" s="240">
        <f t="shared" si="335"/>
        <v>0</v>
      </c>
      <c r="FZ64" s="240">
        <f t="shared" si="336"/>
        <v>0</v>
      </c>
      <c r="GA64" s="241">
        <f t="shared" si="337"/>
        <v>0</v>
      </c>
      <c r="GB64" s="242">
        <f t="shared" si="338"/>
        <v>0</v>
      </c>
      <c r="GC64" s="234">
        <f t="shared" si="339"/>
        <v>0</v>
      </c>
      <c r="GD64" s="234">
        <f t="shared" si="340"/>
        <v>0</v>
      </c>
      <c r="GE64" s="234">
        <f t="shared" si="341"/>
        <v>0</v>
      </c>
      <c r="GF64" s="234">
        <f t="shared" si="342"/>
        <v>0</v>
      </c>
      <c r="GG64" s="235">
        <f t="shared" si="343"/>
        <v>0</v>
      </c>
      <c r="GH64" s="236">
        <f t="shared" si="344"/>
        <v>0</v>
      </c>
      <c r="GI64" s="236">
        <f t="shared" si="345"/>
        <v>0</v>
      </c>
      <c r="GJ64" s="236">
        <f t="shared" si="346"/>
        <v>0</v>
      </c>
      <c r="GK64" s="236">
        <f t="shared" si="347"/>
        <v>0</v>
      </c>
      <c r="GL64" s="236">
        <f t="shared" si="348"/>
        <v>0</v>
      </c>
      <c r="GM64" s="236">
        <f t="shared" si="349"/>
        <v>0</v>
      </c>
      <c r="GN64" s="237">
        <f t="shared" si="350"/>
        <v>0</v>
      </c>
      <c r="GO64" s="238">
        <f t="shared" si="351"/>
        <v>0</v>
      </c>
      <c r="GP64" s="238">
        <f t="shared" si="352"/>
        <v>0</v>
      </c>
      <c r="GQ64" s="238">
        <f t="shared" si="353"/>
        <v>0</v>
      </c>
      <c r="GR64" s="238">
        <f t="shared" si="354"/>
        <v>0</v>
      </c>
      <c r="GS64" s="238">
        <f t="shared" si="355"/>
        <v>0</v>
      </c>
      <c r="GT64" s="238">
        <f t="shared" si="356"/>
        <v>0</v>
      </c>
      <c r="GU64" s="238">
        <f t="shared" si="357"/>
        <v>0</v>
      </c>
      <c r="GV64" s="239">
        <f t="shared" si="358"/>
        <v>0</v>
      </c>
      <c r="GW64" s="240">
        <f t="shared" si="359"/>
        <v>0</v>
      </c>
      <c r="GX64" s="240">
        <f t="shared" si="360"/>
        <v>0</v>
      </c>
      <c r="GY64" s="240">
        <f t="shared" si="361"/>
        <v>0</v>
      </c>
      <c r="GZ64" s="240">
        <f t="shared" si="362"/>
        <v>0</v>
      </c>
      <c r="HA64" s="240">
        <f t="shared" si="363"/>
        <v>0</v>
      </c>
      <c r="HB64" s="240">
        <f t="shared" si="364"/>
        <v>0</v>
      </c>
      <c r="HC64" s="240">
        <f t="shared" si="365"/>
        <v>0</v>
      </c>
      <c r="HD64" s="240">
        <f t="shared" si="366"/>
        <v>0</v>
      </c>
      <c r="HE64" s="240">
        <f t="shared" si="367"/>
        <v>0</v>
      </c>
      <c r="HF64" s="240">
        <f t="shared" si="368"/>
        <v>0</v>
      </c>
      <c r="HG64" s="240">
        <f t="shared" si="369"/>
        <v>0</v>
      </c>
      <c r="HH64" s="241">
        <f t="shared" si="370"/>
        <v>0</v>
      </c>
      <c r="HI64" s="243"/>
      <c r="HJ64" s="242">
        <f t="shared" si="371"/>
        <v>3</v>
      </c>
      <c r="HK64" s="234">
        <f t="shared" si="372"/>
        <v>3</v>
      </c>
      <c r="HL64" s="234">
        <f t="shared" si="373"/>
        <v>3</v>
      </c>
      <c r="HM64" s="234">
        <f t="shared" si="374"/>
        <v>3</v>
      </c>
      <c r="HN64" s="234">
        <f t="shared" si="375"/>
        <v>0</v>
      </c>
      <c r="HO64" s="235">
        <f t="shared" si="376"/>
        <v>20</v>
      </c>
      <c r="HP64" s="236">
        <f t="shared" si="377"/>
        <v>20</v>
      </c>
      <c r="HQ64" s="236">
        <f t="shared" si="378"/>
        <v>20</v>
      </c>
      <c r="HR64" s="236">
        <f t="shared" si="379"/>
        <v>20</v>
      </c>
      <c r="HS64" s="236">
        <f t="shared" si="380"/>
        <v>10</v>
      </c>
      <c r="HT64" s="236">
        <f t="shared" si="381"/>
        <v>20</v>
      </c>
      <c r="HU64" s="236">
        <f t="shared" si="382"/>
        <v>10</v>
      </c>
      <c r="HV64" s="237">
        <f t="shared" si="383"/>
        <v>20</v>
      </c>
      <c r="HW64" s="238">
        <f t="shared" si="384"/>
        <v>20</v>
      </c>
      <c r="HX64" s="238">
        <f t="shared" si="385"/>
        <v>20</v>
      </c>
      <c r="HY64" s="238">
        <f t="shared" si="386"/>
        <v>20</v>
      </c>
      <c r="HZ64" s="238">
        <f t="shared" si="387"/>
        <v>10</v>
      </c>
      <c r="IA64" s="238">
        <f t="shared" si="388"/>
        <v>20</v>
      </c>
      <c r="IB64" s="238">
        <f t="shared" si="389"/>
        <v>10</v>
      </c>
      <c r="IC64" s="238">
        <f t="shared" si="390"/>
        <v>0</v>
      </c>
      <c r="ID64" s="239">
        <f t="shared" si="391"/>
        <v>0</v>
      </c>
      <c r="IE64" s="240">
        <f t="shared" si="392"/>
        <v>0</v>
      </c>
      <c r="IF64" s="240">
        <f t="shared" si="393"/>
        <v>10</v>
      </c>
      <c r="IG64" s="240">
        <f t="shared" si="394"/>
        <v>0</v>
      </c>
      <c r="IH64" s="240">
        <f t="shared" si="395"/>
        <v>0</v>
      </c>
      <c r="II64" s="240">
        <f t="shared" si="396"/>
        <v>0</v>
      </c>
      <c r="IJ64" s="240">
        <f t="shared" si="397"/>
        <v>20</v>
      </c>
      <c r="IK64" s="240">
        <f t="shared" si="398"/>
        <v>0</v>
      </c>
      <c r="IL64" s="240">
        <f t="shared" si="399"/>
        <v>0</v>
      </c>
      <c r="IM64" s="240">
        <f t="shared" si="400"/>
        <v>0</v>
      </c>
      <c r="IN64" s="240">
        <f t="shared" si="401"/>
        <v>20</v>
      </c>
      <c r="IO64" s="240">
        <f t="shared" si="402"/>
        <v>0</v>
      </c>
      <c r="IP64" s="416">
        <f t="shared" si="403"/>
        <v>290</v>
      </c>
      <c r="IQ64" s="416">
        <f t="shared" si="404"/>
        <v>12</v>
      </c>
    </row>
    <row r="65" spans="1:251" ht="15" customHeight="1" x14ac:dyDescent="0.25">
      <c r="A65" s="14" t="s">
        <v>1800</v>
      </c>
      <c r="B65" s="392">
        <v>26</v>
      </c>
      <c r="C65" s="13" t="s">
        <v>1527</v>
      </c>
      <c r="D65" s="423">
        <v>44287</v>
      </c>
      <c r="E65" s="20">
        <v>7</v>
      </c>
      <c r="F65" s="6">
        <v>11607038</v>
      </c>
      <c r="G65" s="20" t="s">
        <v>1528</v>
      </c>
      <c r="H65" s="20" t="s">
        <v>1529</v>
      </c>
      <c r="I65" s="23" t="s">
        <v>1530</v>
      </c>
      <c r="J65" s="6" t="s">
        <v>18</v>
      </c>
      <c r="K65" s="6" t="s">
        <v>18</v>
      </c>
      <c r="L65" s="424"/>
      <c r="M65" s="651" t="s">
        <v>1531</v>
      </c>
      <c r="N65" s="24">
        <v>76</v>
      </c>
      <c r="O65" s="107"/>
      <c r="P65" s="105"/>
      <c r="Q65" s="106"/>
      <c r="R65" s="24">
        <v>78.75</v>
      </c>
      <c r="S65" s="107"/>
      <c r="T65" s="105"/>
      <c r="U65" s="106"/>
      <c r="V65" s="24">
        <v>78.760002136230469</v>
      </c>
      <c r="W65" s="107"/>
      <c r="X65" s="105"/>
      <c r="Y65" s="106"/>
      <c r="Z65" s="694">
        <v>82.5</v>
      </c>
      <c r="AA65" s="273"/>
      <c r="AB65" s="704" t="s">
        <v>1396</v>
      </c>
      <c r="AC65" s="273"/>
      <c r="AD65" s="272">
        <v>100</v>
      </c>
      <c r="AE65" s="108"/>
      <c r="AF65" s="444"/>
      <c r="AG65" s="272">
        <v>100</v>
      </c>
      <c r="AH65" s="108"/>
      <c r="AI65" s="444"/>
      <c r="AJ65" s="272">
        <v>100</v>
      </c>
      <c r="AK65" s="108"/>
      <c r="AL65" s="444"/>
      <c r="AM65" s="272">
        <v>100</v>
      </c>
      <c r="AN65" s="108"/>
      <c r="AO65" s="444"/>
      <c r="AP65" s="272">
        <v>100</v>
      </c>
      <c r="AQ65" s="108"/>
      <c r="AR65" s="444"/>
      <c r="AS65" s="272">
        <v>100</v>
      </c>
      <c r="AT65" s="108"/>
      <c r="AU65" s="444"/>
      <c r="AV65" s="272">
        <v>100</v>
      </c>
      <c r="AW65" s="108"/>
      <c r="AX65" s="444"/>
      <c r="AY65" s="24">
        <v>76</v>
      </c>
      <c r="AZ65" s="107"/>
      <c r="BA65" s="273"/>
      <c r="BB65" s="694">
        <v>68.75</v>
      </c>
      <c r="BC65" s="107"/>
      <c r="BD65" s="273"/>
      <c r="BE65" s="694">
        <v>88.050003051757813</v>
      </c>
      <c r="BF65" s="107"/>
      <c r="BG65" s="273"/>
      <c r="BH65" s="694">
        <v>77</v>
      </c>
      <c r="BI65" s="107"/>
      <c r="BJ65" s="273"/>
      <c r="BK65" s="24">
        <v>68</v>
      </c>
      <c r="BL65" s="107"/>
      <c r="BM65" s="273"/>
      <c r="BN65" s="24">
        <v>78.199996948242188</v>
      </c>
      <c r="BO65" s="107"/>
      <c r="BP65" s="273"/>
      <c r="BQ65" s="24">
        <v>63</v>
      </c>
      <c r="BR65" s="107"/>
      <c r="BS65" s="273"/>
      <c r="BT65" s="715" t="s">
        <v>1584</v>
      </c>
      <c r="BU65" s="291"/>
      <c r="BV65" s="273"/>
      <c r="BW65" s="704" t="s">
        <v>1396</v>
      </c>
      <c r="BX65" s="107"/>
      <c r="BY65" s="273"/>
      <c r="BZ65" s="704" t="s">
        <v>1396</v>
      </c>
      <c r="CA65" s="107"/>
      <c r="CB65" s="273"/>
      <c r="CC65" s="24">
        <v>70.099998474121094</v>
      </c>
      <c r="CD65" s="107"/>
      <c r="CE65" s="107"/>
      <c r="CF65" s="107"/>
      <c r="CG65" s="107"/>
      <c r="CH65" s="273"/>
      <c r="CI65" s="24" t="s">
        <v>1395</v>
      </c>
      <c r="CJ65" s="107"/>
      <c r="CK65" s="273"/>
      <c r="CL65" s="704" t="s">
        <v>1396</v>
      </c>
      <c r="CM65" s="107"/>
      <c r="CN65" s="273"/>
      <c r="CO65" s="24"/>
      <c r="CP65" s="107"/>
      <c r="CQ65" s="273"/>
      <c r="CR65" s="24"/>
      <c r="CS65" s="107"/>
      <c r="CT65" s="273"/>
      <c r="CU65" s="24">
        <v>64.5</v>
      </c>
      <c r="CV65" s="107"/>
      <c r="CW65" s="273"/>
      <c r="CX65" s="24"/>
      <c r="CY65" s="107"/>
      <c r="CZ65" s="273"/>
      <c r="DA65" s="24">
        <v>60.099998474121094</v>
      </c>
      <c r="DB65" s="107"/>
      <c r="DC65" s="273"/>
      <c r="DD65" s="24"/>
      <c r="DE65" s="107"/>
      <c r="DF65" s="273"/>
      <c r="DG65" s="218"/>
      <c r="DH65" s="217"/>
      <c r="DI65" s="217"/>
      <c r="DJ65" s="286">
        <f t="shared" si="269"/>
        <v>71.369999694824216</v>
      </c>
      <c r="DK65" s="219"/>
      <c r="DL65" s="220">
        <f t="shared" si="270"/>
        <v>3.5684999847412109</v>
      </c>
      <c r="DM65" s="650">
        <f t="shared" si="271"/>
        <v>4</v>
      </c>
      <c r="DN65" s="233">
        <f t="shared" si="272"/>
        <v>0</v>
      </c>
      <c r="DO65" s="234">
        <f t="shared" si="273"/>
        <v>0</v>
      </c>
      <c r="DP65" s="234">
        <f t="shared" si="274"/>
        <v>0</v>
      </c>
      <c r="DQ65" s="234">
        <f t="shared" si="275"/>
        <v>0</v>
      </c>
      <c r="DR65" s="234">
        <f t="shared" si="276"/>
        <v>0</v>
      </c>
      <c r="DS65" s="235">
        <f t="shared" si="277"/>
        <v>0</v>
      </c>
      <c r="DT65" s="236">
        <f t="shared" si="278"/>
        <v>0</v>
      </c>
      <c r="DU65" s="236">
        <f t="shared" si="279"/>
        <v>0</v>
      </c>
      <c r="DV65" s="236">
        <f t="shared" si="280"/>
        <v>0</v>
      </c>
      <c r="DW65" s="236">
        <f t="shared" si="281"/>
        <v>0</v>
      </c>
      <c r="DX65" s="236">
        <f t="shared" si="282"/>
        <v>0</v>
      </c>
      <c r="DY65" s="236">
        <f t="shared" si="283"/>
        <v>0</v>
      </c>
      <c r="DZ65" s="237">
        <f t="shared" si="284"/>
        <v>0</v>
      </c>
      <c r="EA65" s="238">
        <f t="shared" si="285"/>
        <v>0</v>
      </c>
      <c r="EB65" s="238">
        <f t="shared" si="286"/>
        <v>0</v>
      </c>
      <c r="EC65" s="238">
        <f t="shared" si="287"/>
        <v>0</v>
      </c>
      <c r="ED65" s="238">
        <f t="shared" si="288"/>
        <v>0</v>
      </c>
      <c r="EE65" s="238">
        <f t="shared" si="289"/>
        <v>0</v>
      </c>
      <c r="EF65" s="238">
        <f t="shared" si="290"/>
        <v>0</v>
      </c>
      <c r="EG65" s="238">
        <f t="shared" si="291"/>
        <v>6</v>
      </c>
      <c r="EH65" s="239">
        <f t="shared" si="292"/>
        <v>0</v>
      </c>
      <c r="EI65" s="240">
        <f t="shared" si="293"/>
        <v>0</v>
      </c>
      <c r="EJ65" s="240">
        <f t="shared" si="294"/>
        <v>0</v>
      </c>
      <c r="EK65" s="240">
        <f t="shared" si="295"/>
        <v>0</v>
      </c>
      <c r="EL65" s="240">
        <f t="shared" si="296"/>
        <v>0</v>
      </c>
      <c r="EM65" s="240">
        <f t="shared" si="297"/>
        <v>0</v>
      </c>
      <c r="EN65" s="240">
        <f t="shared" si="298"/>
        <v>0</v>
      </c>
      <c r="EO65" s="240">
        <f t="shared" si="299"/>
        <v>0</v>
      </c>
      <c r="EP65" s="240">
        <f t="shared" si="300"/>
        <v>0</v>
      </c>
      <c r="EQ65" s="240">
        <f t="shared" si="301"/>
        <v>0</v>
      </c>
      <c r="ER65" s="240">
        <f t="shared" si="302"/>
        <v>0</v>
      </c>
      <c r="ES65" s="240">
        <f t="shared" si="303"/>
        <v>0</v>
      </c>
      <c r="ET65" s="241">
        <f t="shared" si="304"/>
        <v>6</v>
      </c>
      <c r="EU65" s="242">
        <f t="shared" si="305"/>
        <v>0</v>
      </c>
      <c r="EV65" s="234">
        <f t="shared" si="306"/>
        <v>0</v>
      </c>
      <c r="EW65" s="234">
        <f t="shared" si="307"/>
        <v>0</v>
      </c>
      <c r="EX65" s="234">
        <f t="shared" si="308"/>
        <v>0</v>
      </c>
      <c r="EY65" s="234">
        <f t="shared" si="309"/>
        <v>0</v>
      </c>
      <c r="EZ65" s="235">
        <f t="shared" si="310"/>
        <v>0</v>
      </c>
      <c r="FA65" s="236">
        <f t="shared" si="311"/>
        <v>0</v>
      </c>
      <c r="FB65" s="236">
        <f t="shared" si="312"/>
        <v>0</v>
      </c>
      <c r="FC65" s="236">
        <f t="shared" si="313"/>
        <v>0</v>
      </c>
      <c r="FD65" s="236">
        <f t="shared" si="314"/>
        <v>0</v>
      </c>
      <c r="FE65" s="236">
        <f t="shared" si="315"/>
        <v>0</v>
      </c>
      <c r="FF65" s="236">
        <f t="shared" si="316"/>
        <v>0</v>
      </c>
      <c r="FG65" s="237">
        <f t="shared" si="317"/>
        <v>0</v>
      </c>
      <c r="FH65" s="238">
        <f t="shared" si="318"/>
        <v>0</v>
      </c>
      <c r="FI65" s="238">
        <f t="shared" si="319"/>
        <v>0</v>
      </c>
      <c r="FJ65" s="238">
        <f t="shared" si="320"/>
        <v>0</v>
      </c>
      <c r="FK65" s="238">
        <f t="shared" si="321"/>
        <v>0</v>
      </c>
      <c r="FL65" s="238">
        <f t="shared" si="322"/>
        <v>0</v>
      </c>
      <c r="FM65" s="238">
        <f t="shared" si="323"/>
        <v>0</v>
      </c>
      <c r="FN65" s="238">
        <f t="shared" si="324"/>
        <v>0</v>
      </c>
      <c r="FO65" s="239">
        <f t="shared" si="325"/>
        <v>0</v>
      </c>
      <c r="FP65" s="240">
        <f t="shared" si="326"/>
        <v>0</v>
      </c>
      <c r="FQ65" s="240">
        <f t="shared" si="327"/>
        <v>0</v>
      </c>
      <c r="FR65" s="240">
        <f t="shared" si="328"/>
        <v>0</v>
      </c>
      <c r="FS65" s="240">
        <f t="shared" si="329"/>
        <v>0</v>
      </c>
      <c r="FT65" s="240">
        <f t="shared" si="330"/>
        <v>0</v>
      </c>
      <c r="FU65" s="240">
        <f t="shared" si="331"/>
        <v>0</v>
      </c>
      <c r="FV65" s="240">
        <f t="shared" si="332"/>
        <v>0</v>
      </c>
      <c r="FW65" s="240">
        <f t="shared" si="333"/>
        <v>0</v>
      </c>
      <c r="FX65" s="240">
        <f t="shared" si="334"/>
        <v>0</v>
      </c>
      <c r="FY65" s="240">
        <f t="shared" si="335"/>
        <v>0</v>
      </c>
      <c r="FZ65" s="240">
        <f t="shared" si="336"/>
        <v>0</v>
      </c>
      <c r="GA65" s="241">
        <f t="shared" si="337"/>
        <v>0</v>
      </c>
      <c r="GB65" s="242">
        <f t="shared" si="338"/>
        <v>0</v>
      </c>
      <c r="GC65" s="234">
        <f t="shared" si="339"/>
        <v>0</v>
      </c>
      <c r="GD65" s="234">
        <f t="shared" si="340"/>
        <v>0</v>
      </c>
      <c r="GE65" s="234">
        <f t="shared" si="341"/>
        <v>0</v>
      </c>
      <c r="GF65" s="234">
        <f t="shared" si="342"/>
        <v>0</v>
      </c>
      <c r="GG65" s="235">
        <f t="shared" si="343"/>
        <v>0</v>
      </c>
      <c r="GH65" s="236">
        <f t="shared" si="344"/>
        <v>0</v>
      </c>
      <c r="GI65" s="236">
        <f t="shared" si="345"/>
        <v>0</v>
      </c>
      <c r="GJ65" s="236">
        <f t="shared" si="346"/>
        <v>0</v>
      </c>
      <c r="GK65" s="236">
        <f t="shared" si="347"/>
        <v>0</v>
      </c>
      <c r="GL65" s="236">
        <f t="shared" si="348"/>
        <v>0</v>
      </c>
      <c r="GM65" s="236">
        <f t="shared" si="349"/>
        <v>0</v>
      </c>
      <c r="GN65" s="237">
        <f t="shared" si="350"/>
        <v>0</v>
      </c>
      <c r="GO65" s="238">
        <f t="shared" si="351"/>
        <v>0</v>
      </c>
      <c r="GP65" s="238">
        <f t="shared" si="352"/>
        <v>0</v>
      </c>
      <c r="GQ65" s="238">
        <f t="shared" si="353"/>
        <v>0</v>
      </c>
      <c r="GR65" s="238">
        <f t="shared" si="354"/>
        <v>0</v>
      </c>
      <c r="GS65" s="238">
        <f t="shared" si="355"/>
        <v>0</v>
      </c>
      <c r="GT65" s="238">
        <f t="shared" si="356"/>
        <v>0</v>
      </c>
      <c r="GU65" s="238">
        <f t="shared" si="357"/>
        <v>0</v>
      </c>
      <c r="GV65" s="239">
        <f t="shared" si="358"/>
        <v>0</v>
      </c>
      <c r="GW65" s="240">
        <f t="shared" si="359"/>
        <v>0</v>
      </c>
      <c r="GX65" s="240">
        <f t="shared" si="360"/>
        <v>0</v>
      </c>
      <c r="GY65" s="240">
        <f t="shared" si="361"/>
        <v>0</v>
      </c>
      <c r="GZ65" s="240">
        <f t="shared" si="362"/>
        <v>0</v>
      </c>
      <c r="HA65" s="240">
        <f t="shared" si="363"/>
        <v>0</v>
      </c>
      <c r="HB65" s="240">
        <f t="shared" si="364"/>
        <v>0</v>
      </c>
      <c r="HC65" s="240">
        <f t="shared" si="365"/>
        <v>0</v>
      </c>
      <c r="HD65" s="240">
        <f t="shared" si="366"/>
        <v>0</v>
      </c>
      <c r="HE65" s="240">
        <f t="shared" si="367"/>
        <v>0</v>
      </c>
      <c r="HF65" s="240">
        <f t="shared" si="368"/>
        <v>0</v>
      </c>
      <c r="HG65" s="240">
        <f t="shared" si="369"/>
        <v>0</v>
      </c>
      <c r="HH65" s="241">
        <f t="shared" si="370"/>
        <v>0</v>
      </c>
      <c r="HI65" s="243"/>
      <c r="HJ65" s="242">
        <f t="shared" si="371"/>
        <v>3</v>
      </c>
      <c r="HK65" s="234">
        <f t="shared" si="372"/>
        <v>3</v>
      </c>
      <c r="HL65" s="234">
        <f t="shared" si="373"/>
        <v>3</v>
      </c>
      <c r="HM65" s="234">
        <f t="shared" si="374"/>
        <v>3</v>
      </c>
      <c r="HN65" s="234">
        <f t="shared" si="375"/>
        <v>0</v>
      </c>
      <c r="HO65" s="235">
        <f t="shared" si="376"/>
        <v>20</v>
      </c>
      <c r="HP65" s="236">
        <f t="shared" si="377"/>
        <v>20</v>
      </c>
      <c r="HQ65" s="236">
        <f t="shared" si="378"/>
        <v>20</v>
      </c>
      <c r="HR65" s="236">
        <f t="shared" si="379"/>
        <v>20</v>
      </c>
      <c r="HS65" s="236">
        <f t="shared" si="380"/>
        <v>10</v>
      </c>
      <c r="HT65" s="236">
        <f t="shared" si="381"/>
        <v>20</v>
      </c>
      <c r="HU65" s="236">
        <f t="shared" si="382"/>
        <v>10</v>
      </c>
      <c r="HV65" s="237">
        <f t="shared" si="383"/>
        <v>20</v>
      </c>
      <c r="HW65" s="238">
        <f t="shared" si="384"/>
        <v>20</v>
      </c>
      <c r="HX65" s="238">
        <f t="shared" si="385"/>
        <v>20</v>
      </c>
      <c r="HY65" s="238">
        <f t="shared" si="386"/>
        <v>20</v>
      </c>
      <c r="HZ65" s="238">
        <f t="shared" si="387"/>
        <v>10</v>
      </c>
      <c r="IA65" s="238">
        <f t="shared" si="388"/>
        <v>20</v>
      </c>
      <c r="IB65" s="238">
        <f t="shared" si="389"/>
        <v>10</v>
      </c>
      <c r="IC65" s="238">
        <f t="shared" si="390"/>
        <v>0</v>
      </c>
      <c r="ID65" s="239">
        <f t="shared" si="391"/>
        <v>0</v>
      </c>
      <c r="IE65" s="240">
        <f t="shared" si="392"/>
        <v>0</v>
      </c>
      <c r="IF65" s="240">
        <f t="shared" si="393"/>
        <v>10</v>
      </c>
      <c r="IG65" s="240">
        <f t="shared" si="394"/>
        <v>0</v>
      </c>
      <c r="IH65" s="240">
        <f t="shared" si="395"/>
        <v>0</v>
      </c>
      <c r="II65" s="240">
        <f t="shared" si="396"/>
        <v>0</v>
      </c>
      <c r="IJ65" s="240">
        <f t="shared" si="397"/>
        <v>0</v>
      </c>
      <c r="IK65" s="240">
        <f t="shared" si="398"/>
        <v>0</v>
      </c>
      <c r="IL65" s="240">
        <f t="shared" si="399"/>
        <v>20</v>
      </c>
      <c r="IM65" s="240">
        <f t="shared" si="400"/>
        <v>0</v>
      </c>
      <c r="IN65" s="240">
        <f t="shared" si="401"/>
        <v>20</v>
      </c>
      <c r="IO65" s="240">
        <f t="shared" si="402"/>
        <v>0</v>
      </c>
      <c r="IP65" s="416">
        <f t="shared" si="403"/>
        <v>290</v>
      </c>
      <c r="IQ65" s="416">
        <f t="shared" si="404"/>
        <v>12</v>
      </c>
    </row>
    <row r="66" spans="1:251" ht="15" customHeight="1" x14ac:dyDescent="0.25">
      <c r="A66" s="14" t="s">
        <v>1800</v>
      </c>
      <c r="B66" s="392">
        <v>27</v>
      </c>
      <c r="C66" s="13" t="s">
        <v>1532</v>
      </c>
      <c r="D66" s="423">
        <v>44287</v>
      </c>
      <c r="E66" s="20">
        <v>7</v>
      </c>
      <c r="F66" s="6">
        <v>11607049</v>
      </c>
      <c r="G66" s="20" t="s">
        <v>1533</v>
      </c>
      <c r="H66" s="20" t="s">
        <v>1534</v>
      </c>
      <c r="I66" s="23" t="s">
        <v>1535</v>
      </c>
      <c r="J66" s="6" t="s">
        <v>18</v>
      </c>
      <c r="K66" s="6" t="s">
        <v>18</v>
      </c>
      <c r="L66" s="424"/>
      <c r="M66" s="651" t="s">
        <v>1536</v>
      </c>
      <c r="N66" s="24">
        <v>68.5</v>
      </c>
      <c r="O66" s="107"/>
      <c r="P66" s="105"/>
      <c r="Q66" s="106"/>
      <c r="R66" s="24">
        <v>64.330001831054688</v>
      </c>
      <c r="S66" s="107"/>
      <c r="T66" s="105"/>
      <c r="U66" s="106"/>
      <c r="V66" s="24">
        <v>87.889999389648438</v>
      </c>
      <c r="W66" s="107"/>
      <c r="X66" s="105"/>
      <c r="Y66" s="106"/>
      <c r="Z66" s="694">
        <v>72.550003051757813</v>
      </c>
      <c r="AA66" s="273"/>
      <c r="AB66" s="704" t="s">
        <v>1396</v>
      </c>
      <c r="AC66" s="273"/>
      <c r="AD66" s="272">
        <v>100</v>
      </c>
      <c r="AE66" s="108"/>
      <c r="AF66" s="444"/>
      <c r="AG66" s="272">
        <v>100</v>
      </c>
      <c r="AH66" s="108"/>
      <c r="AI66" s="444"/>
      <c r="AJ66" s="272">
        <v>100</v>
      </c>
      <c r="AK66" s="108"/>
      <c r="AL66" s="444"/>
      <c r="AM66" s="272">
        <v>100</v>
      </c>
      <c r="AN66" s="108"/>
      <c r="AO66" s="444"/>
      <c r="AP66" s="272">
        <v>100</v>
      </c>
      <c r="AQ66" s="108"/>
      <c r="AR66" s="444"/>
      <c r="AS66" s="272">
        <v>100</v>
      </c>
      <c r="AT66" s="108"/>
      <c r="AU66" s="444"/>
      <c r="AV66" s="272">
        <v>100</v>
      </c>
      <c r="AW66" s="108"/>
      <c r="AX66" s="444"/>
      <c r="AY66" s="24">
        <v>79</v>
      </c>
      <c r="AZ66" s="107"/>
      <c r="BA66" s="273"/>
      <c r="BB66" s="694">
        <v>69.75</v>
      </c>
      <c r="BC66" s="107"/>
      <c r="BD66" s="273"/>
      <c r="BE66" s="694">
        <v>82.449996948242188</v>
      </c>
      <c r="BF66" s="107"/>
      <c r="BG66" s="273"/>
      <c r="BH66" s="694">
        <v>79</v>
      </c>
      <c r="BI66" s="107"/>
      <c r="BJ66" s="273"/>
      <c r="BK66" s="24">
        <v>74</v>
      </c>
      <c r="BL66" s="107"/>
      <c r="BM66" s="273"/>
      <c r="BN66" s="24">
        <v>80.199996948242188</v>
      </c>
      <c r="BO66" s="107"/>
      <c r="BP66" s="273"/>
      <c r="BQ66" s="24">
        <v>72</v>
      </c>
      <c r="BR66" s="107"/>
      <c r="BS66" s="273"/>
      <c r="BT66" s="715" t="s">
        <v>1584</v>
      </c>
      <c r="BU66" s="291"/>
      <c r="BV66" s="273"/>
      <c r="BW66" s="704" t="s">
        <v>1396</v>
      </c>
      <c r="BX66" s="107"/>
      <c r="BY66" s="273"/>
      <c r="BZ66" s="704" t="s">
        <v>1396</v>
      </c>
      <c r="CA66" s="107"/>
      <c r="CB66" s="273"/>
      <c r="CC66" s="24">
        <v>67.099998474121094</v>
      </c>
      <c r="CD66" s="107"/>
      <c r="CE66" s="107"/>
      <c r="CF66" s="107"/>
      <c r="CG66" s="107"/>
      <c r="CH66" s="273"/>
      <c r="CI66" s="24" t="s">
        <v>1395</v>
      </c>
      <c r="CJ66" s="107"/>
      <c r="CK66" s="273"/>
      <c r="CL66" s="704" t="s">
        <v>1396</v>
      </c>
      <c r="CM66" s="107"/>
      <c r="CN66" s="273"/>
      <c r="CO66" s="24">
        <v>74.5</v>
      </c>
      <c r="CP66" s="107"/>
      <c r="CQ66" s="273"/>
      <c r="CR66" s="24"/>
      <c r="CS66" s="107"/>
      <c r="CT66" s="273"/>
      <c r="CU66" s="24"/>
      <c r="CV66" s="107"/>
      <c r="CW66" s="273"/>
      <c r="CX66" s="24"/>
      <c r="CY66" s="107"/>
      <c r="CZ66" s="273"/>
      <c r="DA66" s="24">
        <v>56.799999237060547</v>
      </c>
      <c r="DB66" s="107"/>
      <c r="DC66" s="273"/>
      <c r="DD66" s="24"/>
      <c r="DE66" s="107"/>
      <c r="DF66" s="273"/>
      <c r="DG66" s="218"/>
      <c r="DH66" s="217"/>
      <c r="DI66" s="217"/>
      <c r="DJ66" s="286">
        <f t="shared" si="269"/>
        <v>73.479999160766596</v>
      </c>
      <c r="DK66" s="219"/>
      <c r="DL66" s="220">
        <f t="shared" si="270"/>
        <v>3.6739999580383298</v>
      </c>
      <c r="DM66" s="650">
        <f t="shared" si="271"/>
        <v>4</v>
      </c>
      <c r="DN66" s="233">
        <f t="shared" si="272"/>
        <v>0</v>
      </c>
      <c r="DO66" s="234">
        <f t="shared" si="273"/>
        <v>0</v>
      </c>
      <c r="DP66" s="234">
        <f t="shared" si="274"/>
        <v>0</v>
      </c>
      <c r="DQ66" s="234">
        <f t="shared" si="275"/>
        <v>0</v>
      </c>
      <c r="DR66" s="234">
        <f t="shared" si="276"/>
        <v>0</v>
      </c>
      <c r="DS66" s="235">
        <f t="shared" si="277"/>
        <v>0</v>
      </c>
      <c r="DT66" s="236">
        <f t="shared" si="278"/>
        <v>0</v>
      </c>
      <c r="DU66" s="236">
        <f t="shared" si="279"/>
        <v>0</v>
      </c>
      <c r="DV66" s="236">
        <f t="shared" si="280"/>
        <v>0</v>
      </c>
      <c r="DW66" s="236">
        <f t="shared" si="281"/>
        <v>0</v>
      </c>
      <c r="DX66" s="236">
        <f t="shared" si="282"/>
        <v>0</v>
      </c>
      <c r="DY66" s="236">
        <f t="shared" si="283"/>
        <v>0</v>
      </c>
      <c r="DZ66" s="237">
        <f t="shared" si="284"/>
        <v>0</v>
      </c>
      <c r="EA66" s="238">
        <f t="shared" si="285"/>
        <v>0</v>
      </c>
      <c r="EB66" s="238">
        <f t="shared" si="286"/>
        <v>0</v>
      </c>
      <c r="EC66" s="238">
        <f t="shared" si="287"/>
        <v>0</v>
      </c>
      <c r="ED66" s="238">
        <f t="shared" si="288"/>
        <v>0</v>
      </c>
      <c r="EE66" s="238">
        <f t="shared" si="289"/>
        <v>0</v>
      </c>
      <c r="EF66" s="238">
        <f t="shared" si="290"/>
        <v>0</v>
      </c>
      <c r="EG66" s="238">
        <f t="shared" si="291"/>
        <v>6</v>
      </c>
      <c r="EH66" s="239">
        <f t="shared" si="292"/>
        <v>0</v>
      </c>
      <c r="EI66" s="240">
        <f t="shared" si="293"/>
        <v>0</v>
      </c>
      <c r="EJ66" s="240">
        <f t="shared" si="294"/>
        <v>0</v>
      </c>
      <c r="EK66" s="240">
        <f t="shared" si="295"/>
        <v>0</v>
      </c>
      <c r="EL66" s="240">
        <f t="shared" si="296"/>
        <v>0</v>
      </c>
      <c r="EM66" s="240">
        <f t="shared" si="297"/>
        <v>0</v>
      </c>
      <c r="EN66" s="240">
        <f t="shared" si="298"/>
        <v>0</v>
      </c>
      <c r="EO66" s="240">
        <f t="shared" si="299"/>
        <v>0</v>
      </c>
      <c r="EP66" s="240">
        <f t="shared" si="300"/>
        <v>0</v>
      </c>
      <c r="EQ66" s="240">
        <f t="shared" si="301"/>
        <v>0</v>
      </c>
      <c r="ER66" s="240">
        <f t="shared" si="302"/>
        <v>0</v>
      </c>
      <c r="ES66" s="240">
        <f t="shared" si="303"/>
        <v>0</v>
      </c>
      <c r="ET66" s="241">
        <f t="shared" si="304"/>
        <v>6</v>
      </c>
      <c r="EU66" s="242">
        <f t="shared" si="305"/>
        <v>0</v>
      </c>
      <c r="EV66" s="234">
        <f t="shared" si="306"/>
        <v>0</v>
      </c>
      <c r="EW66" s="234">
        <f t="shared" si="307"/>
        <v>0</v>
      </c>
      <c r="EX66" s="234">
        <f t="shared" si="308"/>
        <v>0</v>
      </c>
      <c r="EY66" s="234">
        <f t="shared" si="309"/>
        <v>0</v>
      </c>
      <c r="EZ66" s="235">
        <f t="shared" si="310"/>
        <v>0</v>
      </c>
      <c r="FA66" s="236">
        <f t="shared" si="311"/>
        <v>0</v>
      </c>
      <c r="FB66" s="236">
        <f t="shared" si="312"/>
        <v>0</v>
      </c>
      <c r="FC66" s="236">
        <f t="shared" si="313"/>
        <v>0</v>
      </c>
      <c r="FD66" s="236">
        <f t="shared" si="314"/>
        <v>0</v>
      </c>
      <c r="FE66" s="236">
        <f t="shared" si="315"/>
        <v>0</v>
      </c>
      <c r="FF66" s="236">
        <f t="shared" si="316"/>
        <v>0</v>
      </c>
      <c r="FG66" s="237">
        <f t="shared" si="317"/>
        <v>0</v>
      </c>
      <c r="FH66" s="238">
        <f t="shared" si="318"/>
        <v>0</v>
      </c>
      <c r="FI66" s="238">
        <f t="shared" si="319"/>
        <v>0</v>
      </c>
      <c r="FJ66" s="238">
        <f t="shared" si="320"/>
        <v>0</v>
      </c>
      <c r="FK66" s="238">
        <f t="shared" si="321"/>
        <v>0</v>
      </c>
      <c r="FL66" s="238">
        <f t="shared" si="322"/>
        <v>0</v>
      </c>
      <c r="FM66" s="238">
        <f t="shared" si="323"/>
        <v>0</v>
      </c>
      <c r="FN66" s="238">
        <f t="shared" si="324"/>
        <v>0</v>
      </c>
      <c r="FO66" s="239">
        <f t="shared" si="325"/>
        <v>0</v>
      </c>
      <c r="FP66" s="240">
        <f t="shared" si="326"/>
        <v>0</v>
      </c>
      <c r="FQ66" s="240">
        <f t="shared" si="327"/>
        <v>0</v>
      </c>
      <c r="FR66" s="240">
        <f t="shared" si="328"/>
        <v>0</v>
      </c>
      <c r="FS66" s="240">
        <f t="shared" si="329"/>
        <v>0</v>
      </c>
      <c r="FT66" s="240">
        <f t="shared" si="330"/>
        <v>0</v>
      </c>
      <c r="FU66" s="240">
        <f t="shared" si="331"/>
        <v>0</v>
      </c>
      <c r="FV66" s="240">
        <f t="shared" si="332"/>
        <v>0</v>
      </c>
      <c r="FW66" s="240">
        <f t="shared" si="333"/>
        <v>0</v>
      </c>
      <c r="FX66" s="240">
        <f t="shared" si="334"/>
        <v>0</v>
      </c>
      <c r="FY66" s="240">
        <f t="shared" si="335"/>
        <v>0</v>
      </c>
      <c r="FZ66" s="240">
        <f t="shared" si="336"/>
        <v>0</v>
      </c>
      <c r="GA66" s="241">
        <f t="shared" si="337"/>
        <v>0</v>
      </c>
      <c r="GB66" s="242">
        <f t="shared" si="338"/>
        <v>0</v>
      </c>
      <c r="GC66" s="234">
        <f t="shared" si="339"/>
        <v>0</v>
      </c>
      <c r="GD66" s="234">
        <f t="shared" si="340"/>
        <v>0</v>
      </c>
      <c r="GE66" s="234">
        <f t="shared" si="341"/>
        <v>0</v>
      </c>
      <c r="GF66" s="234">
        <f t="shared" si="342"/>
        <v>0</v>
      </c>
      <c r="GG66" s="235">
        <f t="shared" si="343"/>
        <v>0</v>
      </c>
      <c r="GH66" s="236">
        <f t="shared" si="344"/>
        <v>0</v>
      </c>
      <c r="GI66" s="236">
        <f t="shared" si="345"/>
        <v>0</v>
      </c>
      <c r="GJ66" s="236">
        <f t="shared" si="346"/>
        <v>0</v>
      </c>
      <c r="GK66" s="236">
        <f t="shared" si="347"/>
        <v>0</v>
      </c>
      <c r="GL66" s="236">
        <f t="shared" si="348"/>
        <v>0</v>
      </c>
      <c r="GM66" s="236">
        <f t="shared" si="349"/>
        <v>0</v>
      </c>
      <c r="GN66" s="237">
        <f t="shared" si="350"/>
        <v>0</v>
      </c>
      <c r="GO66" s="238">
        <f t="shared" si="351"/>
        <v>0</v>
      </c>
      <c r="GP66" s="238">
        <f t="shared" si="352"/>
        <v>0</v>
      </c>
      <c r="GQ66" s="238">
        <f t="shared" si="353"/>
        <v>0</v>
      </c>
      <c r="GR66" s="238">
        <f t="shared" si="354"/>
        <v>0</v>
      </c>
      <c r="GS66" s="238">
        <f t="shared" si="355"/>
        <v>0</v>
      </c>
      <c r="GT66" s="238">
        <f t="shared" si="356"/>
        <v>0</v>
      </c>
      <c r="GU66" s="238">
        <f t="shared" si="357"/>
        <v>0</v>
      </c>
      <c r="GV66" s="239">
        <f t="shared" si="358"/>
        <v>0</v>
      </c>
      <c r="GW66" s="240">
        <f t="shared" si="359"/>
        <v>0</v>
      </c>
      <c r="GX66" s="240">
        <f t="shared" si="360"/>
        <v>0</v>
      </c>
      <c r="GY66" s="240">
        <f t="shared" si="361"/>
        <v>0</v>
      </c>
      <c r="GZ66" s="240">
        <f t="shared" si="362"/>
        <v>0</v>
      </c>
      <c r="HA66" s="240">
        <f t="shared" si="363"/>
        <v>0</v>
      </c>
      <c r="HB66" s="240">
        <f t="shared" si="364"/>
        <v>0</v>
      </c>
      <c r="HC66" s="240">
        <f t="shared" si="365"/>
        <v>0</v>
      </c>
      <c r="HD66" s="240">
        <f t="shared" si="366"/>
        <v>0</v>
      </c>
      <c r="HE66" s="240">
        <f t="shared" si="367"/>
        <v>0</v>
      </c>
      <c r="HF66" s="240">
        <f t="shared" si="368"/>
        <v>0</v>
      </c>
      <c r="HG66" s="240">
        <f t="shared" si="369"/>
        <v>0</v>
      </c>
      <c r="HH66" s="241">
        <f t="shared" si="370"/>
        <v>0</v>
      </c>
      <c r="HI66" s="243"/>
      <c r="HJ66" s="242">
        <f t="shared" si="371"/>
        <v>3</v>
      </c>
      <c r="HK66" s="234">
        <f t="shared" si="372"/>
        <v>3</v>
      </c>
      <c r="HL66" s="234">
        <f t="shared" si="373"/>
        <v>3</v>
      </c>
      <c r="HM66" s="234">
        <f t="shared" si="374"/>
        <v>3</v>
      </c>
      <c r="HN66" s="234">
        <f t="shared" si="375"/>
        <v>0</v>
      </c>
      <c r="HO66" s="235">
        <f t="shared" si="376"/>
        <v>20</v>
      </c>
      <c r="HP66" s="236">
        <f t="shared" si="377"/>
        <v>20</v>
      </c>
      <c r="HQ66" s="236">
        <f t="shared" si="378"/>
        <v>20</v>
      </c>
      <c r="HR66" s="236">
        <f t="shared" si="379"/>
        <v>20</v>
      </c>
      <c r="HS66" s="236">
        <f t="shared" si="380"/>
        <v>10</v>
      </c>
      <c r="HT66" s="236">
        <f t="shared" si="381"/>
        <v>20</v>
      </c>
      <c r="HU66" s="236">
        <f t="shared" si="382"/>
        <v>10</v>
      </c>
      <c r="HV66" s="237">
        <f t="shared" si="383"/>
        <v>20</v>
      </c>
      <c r="HW66" s="238">
        <f t="shared" si="384"/>
        <v>20</v>
      </c>
      <c r="HX66" s="238">
        <f t="shared" si="385"/>
        <v>20</v>
      </c>
      <c r="HY66" s="238">
        <f t="shared" si="386"/>
        <v>20</v>
      </c>
      <c r="HZ66" s="238">
        <f t="shared" si="387"/>
        <v>10</v>
      </c>
      <c r="IA66" s="238">
        <f t="shared" si="388"/>
        <v>20</v>
      </c>
      <c r="IB66" s="238">
        <f t="shared" si="389"/>
        <v>10</v>
      </c>
      <c r="IC66" s="238">
        <f t="shared" si="390"/>
        <v>0</v>
      </c>
      <c r="ID66" s="239">
        <f t="shared" si="391"/>
        <v>0</v>
      </c>
      <c r="IE66" s="240">
        <f t="shared" si="392"/>
        <v>0</v>
      </c>
      <c r="IF66" s="240">
        <f t="shared" si="393"/>
        <v>10</v>
      </c>
      <c r="IG66" s="240">
        <f t="shared" si="394"/>
        <v>0</v>
      </c>
      <c r="IH66" s="240">
        <f t="shared" si="395"/>
        <v>0</v>
      </c>
      <c r="II66" s="240">
        <f t="shared" si="396"/>
        <v>0</v>
      </c>
      <c r="IJ66" s="240">
        <f t="shared" si="397"/>
        <v>20</v>
      </c>
      <c r="IK66" s="240">
        <f t="shared" si="398"/>
        <v>0</v>
      </c>
      <c r="IL66" s="240">
        <f t="shared" si="399"/>
        <v>0</v>
      </c>
      <c r="IM66" s="240">
        <f t="shared" si="400"/>
        <v>0</v>
      </c>
      <c r="IN66" s="240">
        <f t="shared" si="401"/>
        <v>20</v>
      </c>
      <c r="IO66" s="240">
        <f t="shared" si="402"/>
        <v>0</v>
      </c>
      <c r="IP66" s="416">
        <f t="shared" si="403"/>
        <v>290</v>
      </c>
      <c r="IQ66" s="416">
        <f t="shared" si="404"/>
        <v>12</v>
      </c>
    </row>
    <row r="67" spans="1:251" ht="15" customHeight="1" x14ac:dyDescent="0.25">
      <c r="A67" s="14" t="s">
        <v>1800</v>
      </c>
      <c r="B67" s="392">
        <v>28</v>
      </c>
      <c r="C67" s="13" t="s">
        <v>1537</v>
      </c>
      <c r="D67" s="423">
        <v>44287</v>
      </c>
      <c r="E67" s="20">
        <v>7</v>
      </c>
      <c r="F67" s="6">
        <v>11607050</v>
      </c>
      <c r="G67" s="20" t="s">
        <v>1538</v>
      </c>
      <c r="H67" s="20" t="s">
        <v>1539</v>
      </c>
      <c r="I67" s="23" t="s">
        <v>1540</v>
      </c>
      <c r="J67" s="6" t="s">
        <v>18</v>
      </c>
      <c r="K67" s="6" t="s">
        <v>18</v>
      </c>
      <c r="L67" s="424"/>
      <c r="M67" s="651" t="s">
        <v>1541</v>
      </c>
      <c r="N67" s="24">
        <v>83.099998474121094</v>
      </c>
      <c r="O67" s="107"/>
      <c r="P67" s="105"/>
      <c r="Q67" s="106"/>
      <c r="R67" s="24">
        <v>83.25</v>
      </c>
      <c r="S67" s="107"/>
      <c r="T67" s="105"/>
      <c r="U67" s="106"/>
      <c r="V67" s="24">
        <v>77.540000915527344</v>
      </c>
      <c r="W67" s="107"/>
      <c r="X67" s="105"/>
      <c r="Y67" s="106"/>
      <c r="Z67" s="694">
        <v>87.400001525878906</v>
      </c>
      <c r="AA67" s="273"/>
      <c r="AB67" s="704" t="s">
        <v>1396</v>
      </c>
      <c r="AC67" s="273"/>
      <c r="AD67" s="272">
        <v>100</v>
      </c>
      <c r="AE67" s="108"/>
      <c r="AF67" s="444"/>
      <c r="AG67" s="272">
        <v>100</v>
      </c>
      <c r="AH67" s="108"/>
      <c r="AI67" s="444"/>
      <c r="AJ67" s="272">
        <v>100</v>
      </c>
      <c r="AK67" s="108"/>
      <c r="AL67" s="444"/>
      <c r="AM67" s="272">
        <v>100</v>
      </c>
      <c r="AN67" s="108"/>
      <c r="AO67" s="444"/>
      <c r="AP67" s="272">
        <v>100</v>
      </c>
      <c r="AQ67" s="108"/>
      <c r="AR67" s="444"/>
      <c r="AS67" s="272">
        <v>100</v>
      </c>
      <c r="AT67" s="108"/>
      <c r="AU67" s="444"/>
      <c r="AV67" s="272">
        <v>100</v>
      </c>
      <c r="AW67" s="108"/>
      <c r="AX67" s="444"/>
      <c r="AY67" s="24">
        <v>77.75</v>
      </c>
      <c r="AZ67" s="107"/>
      <c r="BA67" s="273"/>
      <c r="BB67" s="694">
        <v>68</v>
      </c>
      <c r="BC67" s="107"/>
      <c r="BD67" s="273"/>
      <c r="BE67" s="694">
        <v>98.650001525878906</v>
      </c>
      <c r="BF67" s="107"/>
      <c r="BG67" s="273"/>
      <c r="BH67" s="694">
        <v>85.5</v>
      </c>
      <c r="BI67" s="107"/>
      <c r="BJ67" s="273"/>
      <c r="BK67" s="24">
        <v>75</v>
      </c>
      <c r="BL67" s="107"/>
      <c r="BM67" s="273"/>
      <c r="BN67" s="24">
        <v>85</v>
      </c>
      <c r="BO67" s="107"/>
      <c r="BP67" s="273"/>
      <c r="BQ67" s="24">
        <v>73</v>
      </c>
      <c r="BR67" s="107"/>
      <c r="BS67" s="273"/>
      <c r="BT67" s="24" t="s">
        <v>1656</v>
      </c>
      <c r="BU67" s="291"/>
      <c r="BV67" s="273"/>
      <c r="BW67" s="704" t="s">
        <v>1396</v>
      </c>
      <c r="BX67" s="107"/>
      <c r="BY67" s="273"/>
      <c r="BZ67" s="704" t="s">
        <v>1396</v>
      </c>
      <c r="CA67" s="107"/>
      <c r="CB67" s="273"/>
      <c r="CC67" s="24">
        <v>73.650001525878906</v>
      </c>
      <c r="CD67" s="107"/>
      <c r="CE67" s="107"/>
      <c r="CF67" s="107"/>
      <c r="CG67" s="107"/>
      <c r="CH67" s="273"/>
      <c r="CI67" s="715" t="s">
        <v>1584</v>
      </c>
      <c r="CJ67" s="107"/>
      <c r="CK67" s="273"/>
      <c r="CL67" s="24" t="s">
        <v>1630</v>
      </c>
      <c r="CM67" s="107"/>
      <c r="CN67" s="273"/>
      <c r="CO67" s="24"/>
      <c r="CP67" s="107"/>
      <c r="CQ67" s="273"/>
      <c r="CR67" s="24"/>
      <c r="CS67" s="107"/>
      <c r="CT67" s="273"/>
      <c r="CU67" s="24">
        <v>71.5</v>
      </c>
      <c r="CV67" s="107"/>
      <c r="CW67" s="273"/>
      <c r="CX67" s="24"/>
      <c r="CY67" s="107"/>
      <c r="CZ67" s="273"/>
      <c r="DA67" s="24">
        <v>69.900001525878906</v>
      </c>
      <c r="DB67" s="107"/>
      <c r="DC67" s="273"/>
      <c r="DD67" s="24"/>
      <c r="DE67" s="107"/>
      <c r="DF67" s="273"/>
      <c r="DG67" s="218"/>
      <c r="DH67" s="217"/>
      <c r="DI67" s="217"/>
      <c r="DJ67" s="286">
        <f t="shared" si="269"/>
        <v>77.795000457763678</v>
      </c>
      <c r="DK67" s="219"/>
      <c r="DL67" s="220">
        <f t="shared" si="270"/>
        <v>3.8897500228881841</v>
      </c>
      <c r="DM67" s="650">
        <f t="shared" si="271"/>
        <v>3</v>
      </c>
      <c r="DN67" s="233">
        <f t="shared" si="272"/>
        <v>0</v>
      </c>
      <c r="DO67" s="234">
        <f t="shared" si="273"/>
        <v>0</v>
      </c>
      <c r="DP67" s="234">
        <f t="shared" si="274"/>
        <v>0</v>
      </c>
      <c r="DQ67" s="234">
        <f t="shared" si="275"/>
        <v>0</v>
      </c>
      <c r="DR67" s="234">
        <f t="shared" si="276"/>
        <v>0</v>
      </c>
      <c r="DS67" s="235">
        <f t="shared" si="277"/>
        <v>0</v>
      </c>
      <c r="DT67" s="236">
        <f t="shared" si="278"/>
        <v>0</v>
      </c>
      <c r="DU67" s="236">
        <f t="shared" si="279"/>
        <v>0</v>
      </c>
      <c r="DV67" s="236">
        <f t="shared" si="280"/>
        <v>0</v>
      </c>
      <c r="DW67" s="236">
        <f t="shared" si="281"/>
        <v>0</v>
      </c>
      <c r="DX67" s="236">
        <f t="shared" si="282"/>
        <v>0</v>
      </c>
      <c r="DY67" s="236">
        <f t="shared" si="283"/>
        <v>0</v>
      </c>
      <c r="DZ67" s="237">
        <f t="shared" si="284"/>
        <v>0</v>
      </c>
      <c r="EA67" s="238">
        <f t="shared" si="285"/>
        <v>0</v>
      </c>
      <c r="EB67" s="238">
        <f t="shared" si="286"/>
        <v>0</v>
      </c>
      <c r="EC67" s="238">
        <f t="shared" si="287"/>
        <v>0</v>
      </c>
      <c r="ED67" s="238">
        <f t="shared" si="288"/>
        <v>0</v>
      </c>
      <c r="EE67" s="238">
        <f t="shared" si="289"/>
        <v>0</v>
      </c>
      <c r="EF67" s="238">
        <f t="shared" si="290"/>
        <v>0</v>
      </c>
      <c r="EG67" s="238">
        <f t="shared" si="291"/>
        <v>0</v>
      </c>
      <c r="EH67" s="239">
        <f t="shared" si="292"/>
        <v>0</v>
      </c>
      <c r="EI67" s="240">
        <f t="shared" si="293"/>
        <v>0</v>
      </c>
      <c r="EJ67" s="240">
        <f t="shared" si="294"/>
        <v>0</v>
      </c>
      <c r="EK67" s="240">
        <f t="shared" si="295"/>
        <v>0</v>
      </c>
      <c r="EL67" s="240">
        <f t="shared" si="296"/>
        <v>3</v>
      </c>
      <c r="EM67" s="240">
        <f t="shared" si="297"/>
        <v>0</v>
      </c>
      <c r="EN67" s="240">
        <f t="shared" si="298"/>
        <v>0</v>
      </c>
      <c r="EO67" s="240">
        <f t="shared" si="299"/>
        <v>0</v>
      </c>
      <c r="EP67" s="240">
        <f t="shared" si="300"/>
        <v>0</v>
      </c>
      <c r="EQ67" s="240">
        <f t="shared" si="301"/>
        <v>0</v>
      </c>
      <c r="ER67" s="240">
        <f t="shared" si="302"/>
        <v>0</v>
      </c>
      <c r="ES67" s="240">
        <f t="shared" si="303"/>
        <v>0</v>
      </c>
      <c r="ET67" s="241">
        <f t="shared" si="304"/>
        <v>3</v>
      </c>
      <c r="EU67" s="242">
        <f t="shared" si="305"/>
        <v>0</v>
      </c>
      <c r="EV67" s="234">
        <f t="shared" si="306"/>
        <v>0</v>
      </c>
      <c r="EW67" s="234">
        <f t="shared" si="307"/>
        <v>0</v>
      </c>
      <c r="EX67" s="234">
        <f t="shared" si="308"/>
        <v>0</v>
      </c>
      <c r="EY67" s="234">
        <f t="shared" si="309"/>
        <v>0</v>
      </c>
      <c r="EZ67" s="235">
        <f t="shared" si="310"/>
        <v>0</v>
      </c>
      <c r="FA67" s="236">
        <f t="shared" si="311"/>
        <v>0</v>
      </c>
      <c r="FB67" s="236">
        <f t="shared" si="312"/>
        <v>0</v>
      </c>
      <c r="FC67" s="236">
        <f t="shared" si="313"/>
        <v>0</v>
      </c>
      <c r="FD67" s="236">
        <f t="shared" si="314"/>
        <v>0</v>
      </c>
      <c r="FE67" s="236">
        <f t="shared" si="315"/>
        <v>0</v>
      </c>
      <c r="FF67" s="236">
        <f t="shared" si="316"/>
        <v>0</v>
      </c>
      <c r="FG67" s="237">
        <f t="shared" si="317"/>
        <v>0</v>
      </c>
      <c r="FH67" s="238">
        <f t="shared" si="318"/>
        <v>0</v>
      </c>
      <c r="FI67" s="238">
        <f t="shared" si="319"/>
        <v>0</v>
      </c>
      <c r="FJ67" s="238">
        <f t="shared" si="320"/>
        <v>0</v>
      </c>
      <c r="FK67" s="238">
        <f t="shared" si="321"/>
        <v>0</v>
      </c>
      <c r="FL67" s="238">
        <f t="shared" si="322"/>
        <v>0</v>
      </c>
      <c r="FM67" s="238">
        <f t="shared" si="323"/>
        <v>0</v>
      </c>
      <c r="FN67" s="238">
        <f t="shared" si="324"/>
        <v>0</v>
      </c>
      <c r="FO67" s="239">
        <f t="shared" si="325"/>
        <v>0</v>
      </c>
      <c r="FP67" s="240">
        <f t="shared" si="326"/>
        <v>0</v>
      </c>
      <c r="FQ67" s="240">
        <f t="shared" si="327"/>
        <v>0</v>
      </c>
      <c r="FR67" s="240">
        <f t="shared" si="328"/>
        <v>0</v>
      </c>
      <c r="FS67" s="240">
        <f t="shared" si="329"/>
        <v>0</v>
      </c>
      <c r="FT67" s="240">
        <f t="shared" si="330"/>
        <v>6</v>
      </c>
      <c r="FU67" s="240">
        <f t="shared" si="331"/>
        <v>0</v>
      </c>
      <c r="FV67" s="240">
        <f t="shared" si="332"/>
        <v>0</v>
      </c>
      <c r="FW67" s="240">
        <f t="shared" si="333"/>
        <v>0</v>
      </c>
      <c r="FX67" s="240">
        <f t="shared" si="334"/>
        <v>0</v>
      </c>
      <c r="FY67" s="240">
        <f t="shared" si="335"/>
        <v>0</v>
      </c>
      <c r="FZ67" s="240">
        <f t="shared" si="336"/>
        <v>0</v>
      </c>
      <c r="GA67" s="241">
        <f t="shared" si="337"/>
        <v>6</v>
      </c>
      <c r="GB67" s="242">
        <f t="shared" si="338"/>
        <v>0</v>
      </c>
      <c r="GC67" s="234">
        <f t="shared" si="339"/>
        <v>0</v>
      </c>
      <c r="GD67" s="234">
        <f t="shared" si="340"/>
        <v>0</v>
      </c>
      <c r="GE67" s="234">
        <f t="shared" si="341"/>
        <v>0</v>
      </c>
      <c r="GF67" s="234">
        <f t="shared" si="342"/>
        <v>0</v>
      </c>
      <c r="GG67" s="235">
        <f t="shared" si="343"/>
        <v>0</v>
      </c>
      <c r="GH67" s="236">
        <f t="shared" si="344"/>
        <v>0</v>
      </c>
      <c r="GI67" s="236">
        <f t="shared" si="345"/>
        <v>0</v>
      </c>
      <c r="GJ67" s="236">
        <f t="shared" si="346"/>
        <v>0</v>
      </c>
      <c r="GK67" s="236">
        <f t="shared" si="347"/>
        <v>0</v>
      </c>
      <c r="GL67" s="236">
        <f t="shared" si="348"/>
        <v>0</v>
      </c>
      <c r="GM67" s="236">
        <f t="shared" si="349"/>
        <v>0</v>
      </c>
      <c r="GN67" s="237">
        <f t="shared" si="350"/>
        <v>0</v>
      </c>
      <c r="GO67" s="238">
        <f t="shared" si="351"/>
        <v>0</v>
      </c>
      <c r="GP67" s="238">
        <f t="shared" si="352"/>
        <v>0</v>
      </c>
      <c r="GQ67" s="238">
        <f t="shared" si="353"/>
        <v>0</v>
      </c>
      <c r="GR67" s="238">
        <f t="shared" si="354"/>
        <v>0</v>
      </c>
      <c r="GS67" s="238">
        <f t="shared" si="355"/>
        <v>0</v>
      </c>
      <c r="GT67" s="238">
        <f t="shared" si="356"/>
        <v>0</v>
      </c>
      <c r="GU67" s="238">
        <f t="shared" si="357"/>
        <v>6</v>
      </c>
      <c r="GV67" s="239">
        <f t="shared" si="358"/>
        <v>0</v>
      </c>
      <c r="GW67" s="240">
        <f t="shared" si="359"/>
        <v>0</v>
      </c>
      <c r="GX67" s="240">
        <f t="shared" si="360"/>
        <v>0</v>
      </c>
      <c r="GY67" s="240">
        <f t="shared" si="361"/>
        <v>0</v>
      </c>
      <c r="GZ67" s="240">
        <f t="shared" si="362"/>
        <v>0</v>
      </c>
      <c r="HA67" s="240">
        <f t="shared" si="363"/>
        <v>0</v>
      </c>
      <c r="HB67" s="240">
        <f t="shared" si="364"/>
        <v>0</v>
      </c>
      <c r="HC67" s="240">
        <f t="shared" si="365"/>
        <v>0</v>
      </c>
      <c r="HD67" s="240">
        <f t="shared" si="366"/>
        <v>0</v>
      </c>
      <c r="HE67" s="240">
        <f t="shared" si="367"/>
        <v>0</v>
      </c>
      <c r="HF67" s="240">
        <f t="shared" si="368"/>
        <v>0</v>
      </c>
      <c r="HG67" s="240">
        <f t="shared" si="369"/>
        <v>0</v>
      </c>
      <c r="HH67" s="241">
        <f t="shared" si="370"/>
        <v>6</v>
      </c>
      <c r="HI67" s="243"/>
      <c r="HJ67" s="242">
        <f t="shared" si="371"/>
        <v>3</v>
      </c>
      <c r="HK67" s="234">
        <f t="shared" si="372"/>
        <v>3</v>
      </c>
      <c r="HL67" s="234">
        <f t="shared" si="373"/>
        <v>3</v>
      </c>
      <c r="HM67" s="234">
        <f t="shared" si="374"/>
        <v>3</v>
      </c>
      <c r="HN67" s="234">
        <f t="shared" si="375"/>
        <v>0</v>
      </c>
      <c r="HO67" s="235">
        <f t="shared" si="376"/>
        <v>20</v>
      </c>
      <c r="HP67" s="236">
        <f t="shared" si="377"/>
        <v>20</v>
      </c>
      <c r="HQ67" s="236">
        <f t="shared" si="378"/>
        <v>20</v>
      </c>
      <c r="HR67" s="236">
        <f t="shared" si="379"/>
        <v>20</v>
      </c>
      <c r="HS67" s="236">
        <f t="shared" si="380"/>
        <v>10</v>
      </c>
      <c r="HT67" s="236">
        <f t="shared" si="381"/>
        <v>20</v>
      </c>
      <c r="HU67" s="236">
        <f t="shared" si="382"/>
        <v>10</v>
      </c>
      <c r="HV67" s="237">
        <f t="shared" si="383"/>
        <v>20</v>
      </c>
      <c r="HW67" s="238">
        <f t="shared" si="384"/>
        <v>20</v>
      </c>
      <c r="HX67" s="238">
        <f t="shared" si="385"/>
        <v>20</v>
      </c>
      <c r="HY67" s="238">
        <f t="shared" si="386"/>
        <v>20</v>
      </c>
      <c r="HZ67" s="238">
        <f t="shared" si="387"/>
        <v>10</v>
      </c>
      <c r="IA67" s="238">
        <f t="shared" si="388"/>
        <v>20</v>
      </c>
      <c r="IB67" s="238">
        <f t="shared" si="389"/>
        <v>10</v>
      </c>
      <c r="IC67" s="238">
        <f t="shared" si="390"/>
        <v>0</v>
      </c>
      <c r="ID67" s="239">
        <f t="shared" si="391"/>
        <v>0</v>
      </c>
      <c r="IE67" s="240">
        <f t="shared" si="392"/>
        <v>0</v>
      </c>
      <c r="IF67" s="240">
        <f t="shared" si="393"/>
        <v>10</v>
      </c>
      <c r="IG67" s="240">
        <f t="shared" si="394"/>
        <v>0</v>
      </c>
      <c r="IH67" s="240">
        <f t="shared" si="395"/>
        <v>0</v>
      </c>
      <c r="II67" s="240">
        <f t="shared" si="396"/>
        <v>0</v>
      </c>
      <c r="IJ67" s="240">
        <f t="shared" si="397"/>
        <v>0</v>
      </c>
      <c r="IK67" s="240">
        <f t="shared" si="398"/>
        <v>0</v>
      </c>
      <c r="IL67" s="240">
        <f t="shared" si="399"/>
        <v>20</v>
      </c>
      <c r="IM67" s="240">
        <f t="shared" si="400"/>
        <v>0</v>
      </c>
      <c r="IN67" s="240">
        <f t="shared" si="401"/>
        <v>20</v>
      </c>
      <c r="IO67" s="240">
        <f t="shared" si="402"/>
        <v>0</v>
      </c>
      <c r="IP67" s="416">
        <f t="shared" si="403"/>
        <v>290</v>
      </c>
      <c r="IQ67" s="416">
        <f t="shared" si="404"/>
        <v>12</v>
      </c>
    </row>
    <row r="68" spans="1:251" ht="15" customHeight="1" x14ac:dyDescent="0.25">
      <c r="A68" s="14" t="s">
        <v>1800</v>
      </c>
      <c r="B68" s="392">
        <v>29</v>
      </c>
      <c r="C68" s="13" t="s">
        <v>1542</v>
      </c>
      <c r="D68" s="423">
        <v>44287</v>
      </c>
      <c r="E68" s="20">
        <v>7</v>
      </c>
      <c r="F68" s="6">
        <v>11607061</v>
      </c>
      <c r="G68" s="20" t="s">
        <v>1543</v>
      </c>
      <c r="H68" s="20" t="s">
        <v>1544</v>
      </c>
      <c r="I68" s="23" t="s">
        <v>1545</v>
      </c>
      <c r="J68" s="6" t="s">
        <v>18</v>
      </c>
      <c r="K68" s="6" t="s">
        <v>18</v>
      </c>
      <c r="L68" s="424"/>
      <c r="M68" s="651" t="s">
        <v>1546</v>
      </c>
      <c r="N68" s="24">
        <v>77.099998474121094</v>
      </c>
      <c r="O68" s="107"/>
      <c r="P68" s="105"/>
      <c r="Q68" s="106"/>
      <c r="R68" s="24">
        <v>66.830001831054688</v>
      </c>
      <c r="S68" s="107"/>
      <c r="T68" s="105"/>
      <c r="U68" s="106"/>
      <c r="V68" s="24">
        <v>78.220001220703125</v>
      </c>
      <c r="W68" s="107"/>
      <c r="X68" s="105"/>
      <c r="Y68" s="106"/>
      <c r="Z68" s="694">
        <v>72.25</v>
      </c>
      <c r="AA68" s="273"/>
      <c r="AB68" s="704" t="s">
        <v>1396</v>
      </c>
      <c r="AC68" s="273"/>
      <c r="AD68" s="272">
        <v>100</v>
      </c>
      <c r="AE68" s="108"/>
      <c r="AF68" s="444"/>
      <c r="AG68" s="272">
        <v>100</v>
      </c>
      <c r="AH68" s="108"/>
      <c r="AI68" s="444"/>
      <c r="AJ68" s="272">
        <v>100</v>
      </c>
      <c r="AK68" s="108"/>
      <c r="AL68" s="444"/>
      <c r="AM68" s="272">
        <v>100</v>
      </c>
      <c r="AN68" s="108"/>
      <c r="AO68" s="444"/>
      <c r="AP68" s="272">
        <v>100</v>
      </c>
      <c r="AQ68" s="108"/>
      <c r="AR68" s="444"/>
      <c r="AS68" s="272">
        <v>100</v>
      </c>
      <c r="AT68" s="108"/>
      <c r="AU68" s="444"/>
      <c r="AV68" s="272">
        <v>100</v>
      </c>
      <c r="AW68" s="108"/>
      <c r="AX68" s="444"/>
      <c r="AY68" s="24">
        <v>87</v>
      </c>
      <c r="AZ68" s="107"/>
      <c r="BA68" s="273"/>
      <c r="BB68" s="694">
        <v>65.5</v>
      </c>
      <c r="BC68" s="107"/>
      <c r="BD68" s="273"/>
      <c r="BE68" s="694">
        <v>72.050003051757813</v>
      </c>
      <c r="BF68" s="107"/>
      <c r="BG68" s="273"/>
      <c r="BH68" s="694">
        <v>72</v>
      </c>
      <c r="BI68" s="107"/>
      <c r="BJ68" s="273"/>
      <c r="BK68" s="24">
        <v>72.900001525878906</v>
      </c>
      <c r="BL68" s="107"/>
      <c r="BM68" s="273"/>
      <c r="BN68" s="24">
        <v>74.099998474121094</v>
      </c>
      <c r="BO68" s="107"/>
      <c r="BP68" s="273"/>
      <c r="BQ68" s="24">
        <v>65</v>
      </c>
      <c r="BR68" s="107"/>
      <c r="BS68" s="273"/>
      <c r="BT68" s="715" t="s">
        <v>1584</v>
      </c>
      <c r="BU68" s="291"/>
      <c r="BV68" s="273"/>
      <c r="BW68" s="704" t="s">
        <v>1396</v>
      </c>
      <c r="BX68" s="107"/>
      <c r="BY68" s="273"/>
      <c r="BZ68" s="704" t="s">
        <v>1396</v>
      </c>
      <c r="CA68" s="107"/>
      <c r="CB68" s="273"/>
      <c r="CC68" s="24">
        <v>56.650001525878906</v>
      </c>
      <c r="CD68" s="107"/>
      <c r="CE68" s="107"/>
      <c r="CF68" s="107"/>
      <c r="CG68" s="107"/>
      <c r="CH68" s="273"/>
      <c r="CI68" s="24" t="s">
        <v>1395</v>
      </c>
      <c r="CJ68" s="107"/>
      <c r="CK68" s="273"/>
      <c r="CL68" s="704" t="s">
        <v>1396</v>
      </c>
      <c r="CM68" s="107"/>
      <c r="CN68" s="273"/>
      <c r="CO68" s="24">
        <v>65</v>
      </c>
      <c r="CP68" s="107"/>
      <c r="CQ68" s="273"/>
      <c r="CR68" s="24"/>
      <c r="CS68" s="107"/>
      <c r="CT68" s="273"/>
      <c r="CU68" s="24"/>
      <c r="CV68" s="107"/>
      <c r="CW68" s="273"/>
      <c r="CX68" s="24"/>
      <c r="CY68" s="107"/>
      <c r="CZ68" s="273"/>
      <c r="DA68" s="24">
        <v>52.900001525878906</v>
      </c>
      <c r="DB68" s="107"/>
      <c r="DC68" s="273"/>
      <c r="DD68" s="24"/>
      <c r="DE68" s="107"/>
      <c r="DF68" s="273"/>
      <c r="DG68" s="218"/>
      <c r="DH68" s="217"/>
      <c r="DI68" s="217"/>
      <c r="DJ68" s="286">
        <f t="shared" si="269"/>
        <v>68.310000610351565</v>
      </c>
      <c r="DK68" s="219"/>
      <c r="DL68" s="220">
        <f t="shared" si="270"/>
        <v>3.4155000305175784</v>
      </c>
      <c r="DM68" s="650">
        <f t="shared" si="271"/>
        <v>4</v>
      </c>
      <c r="DN68" s="233">
        <f t="shared" si="272"/>
        <v>0</v>
      </c>
      <c r="DO68" s="234">
        <f t="shared" si="273"/>
        <v>0</v>
      </c>
      <c r="DP68" s="234">
        <f t="shared" si="274"/>
        <v>0</v>
      </c>
      <c r="DQ68" s="234">
        <f t="shared" si="275"/>
        <v>0</v>
      </c>
      <c r="DR68" s="234">
        <f t="shared" si="276"/>
        <v>0</v>
      </c>
      <c r="DS68" s="235">
        <f t="shared" si="277"/>
        <v>0</v>
      </c>
      <c r="DT68" s="236">
        <f t="shared" si="278"/>
        <v>0</v>
      </c>
      <c r="DU68" s="236">
        <f t="shared" si="279"/>
        <v>0</v>
      </c>
      <c r="DV68" s="236">
        <f t="shared" si="280"/>
        <v>0</v>
      </c>
      <c r="DW68" s="236">
        <f t="shared" si="281"/>
        <v>0</v>
      </c>
      <c r="DX68" s="236">
        <f t="shared" si="282"/>
        <v>0</v>
      </c>
      <c r="DY68" s="236">
        <f t="shared" si="283"/>
        <v>0</v>
      </c>
      <c r="DZ68" s="237">
        <f t="shared" si="284"/>
        <v>0</v>
      </c>
      <c r="EA68" s="238">
        <f t="shared" si="285"/>
        <v>0</v>
      </c>
      <c r="EB68" s="238">
        <f t="shared" si="286"/>
        <v>0</v>
      </c>
      <c r="EC68" s="238">
        <f t="shared" si="287"/>
        <v>0</v>
      </c>
      <c r="ED68" s="238">
        <f t="shared" si="288"/>
        <v>0</v>
      </c>
      <c r="EE68" s="238">
        <f t="shared" si="289"/>
        <v>0</v>
      </c>
      <c r="EF68" s="238">
        <f t="shared" si="290"/>
        <v>0</v>
      </c>
      <c r="EG68" s="238">
        <f t="shared" si="291"/>
        <v>6</v>
      </c>
      <c r="EH68" s="239">
        <f t="shared" si="292"/>
        <v>0</v>
      </c>
      <c r="EI68" s="240">
        <f t="shared" si="293"/>
        <v>0</v>
      </c>
      <c r="EJ68" s="240">
        <f t="shared" si="294"/>
        <v>0</v>
      </c>
      <c r="EK68" s="240">
        <f t="shared" si="295"/>
        <v>0</v>
      </c>
      <c r="EL68" s="240">
        <f t="shared" si="296"/>
        <v>0</v>
      </c>
      <c r="EM68" s="240">
        <f t="shared" si="297"/>
        <v>0</v>
      </c>
      <c r="EN68" s="240">
        <f t="shared" si="298"/>
        <v>0</v>
      </c>
      <c r="EO68" s="240">
        <f t="shared" si="299"/>
        <v>0</v>
      </c>
      <c r="EP68" s="240">
        <f t="shared" si="300"/>
        <v>0</v>
      </c>
      <c r="EQ68" s="240">
        <f t="shared" si="301"/>
        <v>0</v>
      </c>
      <c r="ER68" s="240">
        <f t="shared" si="302"/>
        <v>0</v>
      </c>
      <c r="ES68" s="240">
        <f t="shared" si="303"/>
        <v>0</v>
      </c>
      <c r="ET68" s="241">
        <f t="shared" si="304"/>
        <v>6</v>
      </c>
      <c r="EU68" s="242">
        <f t="shared" si="305"/>
        <v>0</v>
      </c>
      <c r="EV68" s="234">
        <f t="shared" si="306"/>
        <v>0</v>
      </c>
      <c r="EW68" s="234">
        <f t="shared" si="307"/>
        <v>0</v>
      </c>
      <c r="EX68" s="234">
        <f t="shared" si="308"/>
        <v>0</v>
      </c>
      <c r="EY68" s="234">
        <f t="shared" si="309"/>
        <v>0</v>
      </c>
      <c r="EZ68" s="235">
        <f t="shared" si="310"/>
        <v>0</v>
      </c>
      <c r="FA68" s="236">
        <f t="shared" si="311"/>
        <v>0</v>
      </c>
      <c r="FB68" s="236">
        <f t="shared" si="312"/>
        <v>0</v>
      </c>
      <c r="FC68" s="236">
        <f t="shared" si="313"/>
        <v>0</v>
      </c>
      <c r="FD68" s="236">
        <f t="shared" si="314"/>
        <v>0</v>
      </c>
      <c r="FE68" s="236">
        <f t="shared" si="315"/>
        <v>0</v>
      </c>
      <c r="FF68" s="236">
        <f t="shared" si="316"/>
        <v>0</v>
      </c>
      <c r="FG68" s="237">
        <f t="shared" si="317"/>
        <v>0</v>
      </c>
      <c r="FH68" s="238">
        <f t="shared" si="318"/>
        <v>0</v>
      </c>
      <c r="FI68" s="238">
        <f t="shared" si="319"/>
        <v>0</v>
      </c>
      <c r="FJ68" s="238">
        <f t="shared" si="320"/>
        <v>0</v>
      </c>
      <c r="FK68" s="238">
        <f t="shared" si="321"/>
        <v>0</v>
      </c>
      <c r="FL68" s="238">
        <f t="shared" si="322"/>
        <v>0</v>
      </c>
      <c r="FM68" s="238">
        <f t="shared" si="323"/>
        <v>0</v>
      </c>
      <c r="FN68" s="238">
        <f t="shared" si="324"/>
        <v>0</v>
      </c>
      <c r="FO68" s="239">
        <f t="shared" si="325"/>
        <v>0</v>
      </c>
      <c r="FP68" s="240">
        <f t="shared" si="326"/>
        <v>0</v>
      </c>
      <c r="FQ68" s="240">
        <f t="shared" si="327"/>
        <v>0</v>
      </c>
      <c r="FR68" s="240">
        <f t="shared" si="328"/>
        <v>0</v>
      </c>
      <c r="FS68" s="240">
        <f t="shared" si="329"/>
        <v>0</v>
      </c>
      <c r="FT68" s="240">
        <f t="shared" si="330"/>
        <v>0</v>
      </c>
      <c r="FU68" s="240">
        <f t="shared" si="331"/>
        <v>0</v>
      </c>
      <c r="FV68" s="240">
        <f t="shared" si="332"/>
        <v>0</v>
      </c>
      <c r="FW68" s="240">
        <f t="shared" si="333"/>
        <v>0</v>
      </c>
      <c r="FX68" s="240">
        <f t="shared" si="334"/>
        <v>0</v>
      </c>
      <c r="FY68" s="240">
        <f t="shared" si="335"/>
        <v>0</v>
      </c>
      <c r="FZ68" s="240">
        <f t="shared" si="336"/>
        <v>0</v>
      </c>
      <c r="GA68" s="241">
        <f t="shared" si="337"/>
        <v>0</v>
      </c>
      <c r="GB68" s="242">
        <f t="shared" si="338"/>
        <v>0</v>
      </c>
      <c r="GC68" s="234">
        <f t="shared" si="339"/>
        <v>0</v>
      </c>
      <c r="GD68" s="234">
        <f t="shared" si="340"/>
        <v>0</v>
      </c>
      <c r="GE68" s="234">
        <f t="shared" si="341"/>
        <v>0</v>
      </c>
      <c r="GF68" s="234">
        <f t="shared" si="342"/>
        <v>0</v>
      </c>
      <c r="GG68" s="235">
        <f t="shared" si="343"/>
        <v>0</v>
      </c>
      <c r="GH68" s="236">
        <f t="shared" si="344"/>
        <v>0</v>
      </c>
      <c r="GI68" s="236">
        <f t="shared" si="345"/>
        <v>0</v>
      </c>
      <c r="GJ68" s="236">
        <f t="shared" si="346"/>
        <v>0</v>
      </c>
      <c r="GK68" s="236">
        <f t="shared" si="347"/>
        <v>0</v>
      </c>
      <c r="GL68" s="236">
        <f t="shared" si="348"/>
        <v>0</v>
      </c>
      <c r="GM68" s="236">
        <f t="shared" si="349"/>
        <v>0</v>
      </c>
      <c r="GN68" s="237">
        <f t="shared" si="350"/>
        <v>0</v>
      </c>
      <c r="GO68" s="238">
        <f t="shared" si="351"/>
        <v>0</v>
      </c>
      <c r="GP68" s="238">
        <f t="shared" si="352"/>
        <v>0</v>
      </c>
      <c r="GQ68" s="238">
        <f t="shared" si="353"/>
        <v>0</v>
      </c>
      <c r="GR68" s="238">
        <f t="shared" si="354"/>
        <v>0</v>
      </c>
      <c r="GS68" s="238">
        <f t="shared" si="355"/>
        <v>0</v>
      </c>
      <c r="GT68" s="238">
        <f t="shared" si="356"/>
        <v>0</v>
      </c>
      <c r="GU68" s="238">
        <f t="shared" si="357"/>
        <v>0</v>
      </c>
      <c r="GV68" s="239">
        <f t="shared" si="358"/>
        <v>0</v>
      </c>
      <c r="GW68" s="240">
        <f t="shared" si="359"/>
        <v>0</v>
      </c>
      <c r="GX68" s="240">
        <f t="shared" si="360"/>
        <v>0</v>
      </c>
      <c r="GY68" s="240">
        <f t="shared" si="361"/>
        <v>0</v>
      </c>
      <c r="GZ68" s="240">
        <f t="shared" si="362"/>
        <v>0</v>
      </c>
      <c r="HA68" s="240">
        <f t="shared" si="363"/>
        <v>0</v>
      </c>
      <c r="HB68" s="240">
        <f t="shared" si="364"/>
        <v>0</v>
      </c>
      <c r="HC68" s="240">
        <f t="shared" si="365"/>
        <v>0</v>
      </c>
      <c r="HD68" s="240">
        <f t="shared" si="366"/>
        <v>0</v>
      </c>
      <c r="HE68" s="240">
        <f t="shared" si="367"/>
        <v>0</v>
      </c>
      <c r="HF68" s="240">
        <f t="shared" si="368"/>
        <v>0</v>
      </c>
      <c r="HG68" s="240">
        <f t="shared" si="369"/>
        <v>0</v>
      </c>
      <c r="HH68" s="241">
        <f t="shared" si="370"/>
        <v>0</v>
      </c>
      <c r="HI68" s="243"/>
      <c r="HJ68" s="242">
        <f t="shared" si="371"/>
        <v>3</v>
      </c>
      <c r="HK68" s="234">
        <f t="shared" si="372"/>
        <v>3</v>
      </c>
      <c r="HL68" s="234">
        <f t="shared" si="373"/>
        <v>3</v>
      </c>
      <c r="HM68" s="234">
        <f t="shared" si="374"/>
        <v>3</v>
      </c>
      <c r="HN68" s="234">
        <f t="shared" si="375"/>
        <v>0</v>
      </c>
      <c r="HO68" s="235">
        <f t="shared" si="376"/>
        <v>20</v>
      </c>
      <c r="HP68" s="236">
        <f t="shared" si="377"/>
        <v>20</v>
      </c>
      <c r="HQ68" s="236">
        <f t="shared" si="378"/>
        <v>20</v>
      </c>
      <c r="HR68" s="236">
        <f t="shared" si="379"/>
        <v>20</v>
      </c>
      <c r="HS68" s="236">
        <f t="shared" si="380"/>
        <v>10</v>
      </c>
      <c r="HT68" s="236">
        <f t="shared" si="381"/>
        <v>20</v>
      </c>
      <c r="HU68" s="236">
        <f t="shared" si="382"/>
        <v>10</v>
      </c>
      <c r="HV68" s="237">
        <f t="shared" si="383"/>
        <v>20</v>
      </c>
      <c r="HW68" s="238">
        <f t="shared" si="384"/>
        <v>20</v>
      </c>
      <c r="HX68" s="238">
        <f t="shared" si="385"/>
        <v>20</v>
      </c>
      <c r="HY68" s="238">
        <f t="shared" si="386"/>
        <v>20</v>
      </c>
      <c r="HZ68" s="238">
        <f t="shared" si="387"/>
        <v>10</v>
      </c>
      <c r="IA68" s="238">
        <f t="shared" si="388"/>
        <v>20</v>
      </c>
      <c r="IB68" s="238">
        <f t="shared" si="389"/>
        <v>10</v>
      </c>
      <c r="IC68" s="238">
        <f t="shared" si="390"/>
        <v>0</v>
      </c>
      <c r="ID68" s="239">
        <f t="shared" si="391"/>
        <v>0</v>
      </c>
      <c r="IE68" s="240">
        <f t="shared" si="392"/>
        <v>0</v>
      </c>
      <c r="IF68" s="240">
        <f t="shared" si="393"/>
        <v>10</v>
      </c>
      <c r="IG68" s="240">
        <f t="shared" si="394"/>
        <v>0</v>
      </c>
      <c r="IH68" s="240">
        <f t="shared" si="395"/>
        <v>0</v>
      </c>
      <c r="II68" s="240">
        <f t="shared" si="396"/>
        <v>0</v>
      </c>
      <c r="IJ68" s="240">
        <f t="shared" si="397"/>
        <v>20</v>
      </c>
      <c r="IK68" s="240">
        <f t="shared" si="398"/>
        <v>0</v>
      </c>
      <c r="IL68" s="240">
        <f t="shared" si="399"/>
        <v>0</v>
      </c>
      <c r="IM68" s="240">
        <f t="shared" si="400"/>
        <v>0</v>
      </c>
      <c r="IN68" s="240">
        <f t="shared" si="401"/>
        <v>20</v>
      </c>
      <c r="IO68" s="240">
        <f t="shared" si="402"/>
        <v>0</v>
      </c>
      <c r="IP68" s="416">
        <f t="shared" si="403"/>
        <v>290</v>
      </c>
      <c r="IQ68" s="416">
        <f t="shared" si="404"/>
        <v>12</v>
      </c>
    </row>
    <row r="69" spans="1:251" ht="15" customHeight="1" x14ac:dyDescent="0.25">
      <c r="A69" s="14" t="s">
        <v>1800</v>
      </c>
      <c r="B69" s="392">
        <v>30</v>
      </c>
      <c r="C69" s="13" t="s">
        <v>1547</v>
      </c>
      <c r="D69" s="423">
        <v>44287</v>
      </c>
      <c r="E69" s="20">
        <v>7</v>
      </c>
      <c r="F69" s="6">
        <v>11607083</v>
      </c>
      <c r="G69" s="20" t="s">
        <v>1548</v>
      </c>
      <c r="H69" s="20" t="s">
        <v>1549</v>
      </c>
      <c r="I69" s="23" t="s">
        <v>1550</v>
      </c>
      <c r="J69" s="6" t="s">
        <v>18</v>
      </c>
      <c r="K69" s="6" t="s">
        <v>18</v>
      </c>
      <c r="L69" s="424"/>
      <c r="M69" s="651" t="s">
        <v>1551</v>
      </c>
      <c r="N69" s="24">
        <v>66.099998474121094</v>
      </c>
      <c r="O69" s="107"/>
      <c r="P69" s="105"/>
      <c r="Q69" s="106"/>
      <c r="R69" s="24">
        <v>67.150001525878906</v>
      </c>
      <c r="S69" s="107"/>
      <c r="T69" s="105"/>
      <c r="U69" s="106"/>
      <c r="V69" s="24">
        <v>72.489997863769531</v>
      </c>
      <c r="W69" s="107"/>
      <c r="X69" s="105"/>
      <c r="Y69" s="106"/>
      <c r="Z69" s="694">
        <v>77.349998474121094</v>
      </c>
      <c r="AA69" s="273"/>
      <c r="AB69" s="704" t="s">
        <v>1396</v>
      </c>
      <c r="AC69" s="273"/>
      <c r="AD69" s="272">
        <v>100</v>
      </c>
      <c r="AE69" s="108"/>
      <c r="AF69" s="444"/>
      <c r="AG69" s="272">
        <v>100</v>
      </c>
      <c r="AH69" s="108"/>
      <c r="AI69" s="444"/>
      <c r="AJ69" s="272">
        <v>100</v>
      </c>
      <c r="AK69" s="108"/>
      <c r="AL69" s="444"/>
      <c r="AM69" s="272">
        <v>100</v>
      </c>
      <c r="AN69" s="108"/>
      <c r="AO69" s="444"/>
      <c r="AP69" s="272">
        <v>100</v>
      </c>
      <c r="AQ69" s="108"/>
      <c r="AR69" s="444"/>
      <c r="AS69" s="272">
        <v>100</v>
      </c>
      <c r="AT69" s="108"/>
      <c r="AU69" s="444"/>
      <c r="AV69" s="272">
        <v>100</v>
      </c>
      <c r="AW69" s="108"/>
      <c r="AX69" s="444"/>
      <c r="AY69" s="24">
        <v>65</v>
      </c>
      <c r="AZ69" s="107"/>
      <c r="BA69" s="273"/>
      <c r="BB69" s="694">
        <v>60.25</v>
      </c>
      <c r="BC69" s="107"/>
      <c r="BD69" s="273"/>
      <c r="BE69" s="694">
        <v>80.599998474121094</v>
      </c>
      <c r="BF69" s="107"/>
      <c r="BG69" s="273"/>
      <c r="BH69" s="694">
        <v>62.5</v>
      </c>
      <c r="BI69" s="107"/>
      <c r="BJ69" s="273"/>
      <c r="BK69" s="24">
        <v>56.799999237060547</v>
      </c>
      <c r="BL69" s="107"/>
      <c r="BM69" s="273"/>
      <c r="BN69" s="24">
        <v>63.900001525878906</v>
      </c>
      <c r="BO69" s="107"/>
      <c r="BP69" s="273"/>
      <c r="BQ69" s="24">
        <v>50</v>
      </c>
      <c r="BR69" s="107"/>
      <c r="BS69" s="273"/>
      <c r="BT69" s="715" t="s">
        <v>1584</v>
      </c>
      <c r="BU69" s="291"/>
      <c r="BV69" s="273"/>
      <c r="BW69" s="704" t="s">
        <v>1396</v>
      </c>
      <c r="BX69" s="107"/>
      <c r="BY69" s="273"/>
      <c r="BZ69" s="704" t="s">
        <v>1396</v>
      </c>
      <c r="CA69" s="107"/>
      <c r="CB69" s="273"/>
      <c r="CC69" s="24">
        <v>47.549999237060547</v>
      </c>
      <c r="CD69" s="107"/>
      <c r="CE69" s="107"/>
      <c r="CF69" s="107"/>
      <c r="CG69" s="107"/>
      <c r="CH69" s="273"/>
      <c r="CI69" s="24" t="s">
        <v>1395</v>
      </c>
      <c r="CJ69" s="107"/>
      <c r="CK69" s="273"/>
      <c r="CL69" s="704" t="s">
        <v>1396</v>
      </c>
      <c r="CM69" s="107"/>
      <c r="CN69" s="273"/>
      <c r="CO69" s="24">
        <v>57</v>
      </c>
      <c r="CP69" s="107"/>
      <c r="CQ69" s="273"/>
      <c r="CR69" s="24"/>
      <c r="CS69" s="107"/>
      <c r="CT69" s="273"/>
      <c r="CU69" s="24"/>
      <c r="CV69" s="107"/>
      <c r="CW69" s="273"/>
      <c r="CX69" s="24"/>
      <c r="CY69" s="107"/>
      <c r="CZ69" s="273"/>
      <c r="DA69" s="24">
        <v>53</v>
      </c>
      <c r="DB69" s="107"/>
      <c r="DC69" s="273"/>
      <c r="DD69" s="24"/>
      <c r="DE69" s="107"/>
      <c r="DF69" s="273"/>
      <c r="DG69" s="218"/>
      <c r="DH69" s="217"/>
      <c r="DI69" s="217"/>
      <c r="DJ69" s="286">
        <f t="shared" si="269"/>
        <v>59.659999847412109</v>
      </c>
      <c r="DK69" s="219"/>
      <c r="DL69" s="220">
        <f t="shared" si="270"/>
        <v>2.9829999923706056</v>
      </c>
      <c r="DM69" s="650">
        <f t="shared" si="271"/>
        <v>4</v>
      </c>
      <c r="DN69" s="233">
        <f t="shared" si="272"/>
        <v>0</v>
      </c>
      <c r="DO69" s="234">
        <f t="shared" si="273"/>
        <v>0</v>
      </c>
      <c r="DP69" s="234">
        <f t="shared" si="274"/>
        <v>0</v>
      </c>
      <c r="DQ69" s="234">
        <f t="shared" si="275"/>
        <v>0</v>
      </c>
      <c r="DR69" s="234">
        <f t="shared" si="276"/>
        <v>0</v>
      </c>
      <c r="DS69" s="235">
        <f t="shared" si="277"/>
        <v>0</v>
      </c>
      <c r="DT69" s="236">
        <f t="shared" si="278"/>
        <v>0</v>
      </c>
      <c r="DU69" s="236">
        <f t="shared" si="279"/>
        <v>0</v>
      </c>
      <c r="DV69" s="236">
        <f t="shared" si="280"/>
        <v>0</v>
      </c>
      <c r="DW69" s="236">
        <f t="shared" si="281"/>
        <v>0</v>
      </c>
      <c r="DX69" s="236">
        <f t="shared" si="282"/>
        <v>0</v>
      </c>
      <c r="DY69" s="236">
        <f t="shared" si="283"/>
        <v>0</v>
      </c>
      <c r="DZ69" s="237">
        <f t="shared" si="284"/>
        <v>0</v>
      </c>
      <c r="EA69" s="238">
        <f t="shared" si="285"/>
        <v>0</v>
      </c>
      <c r="EB69" s="238">
        <f t="shared" si="286"/>
        <v>0</v>
      </c>
      <c r="EC69" s="238">
        <f t="shared" si="287"/>
        <v>0</v>
      </c>
      <c r="ED69" s="238">
        <f t="shared" si="288"/>
        <v>0</v>
      </c>
      <c r="EE69" s="238">
        <f t="shared" si="289"/>
        <v>0</v>
      </c>
      <c r="EF69" s="238">
        <f t="shared" si="290"/>
        <v>0</v>
      </c>
      <c r="EG69" s="238">
        <f t="shared" si="291"/>
        <v>6</v>
      </c>
      <c r="EH69" s="239">
        <f t="shared" si="292"/>
        <v>0</v>
      </c>
      <c r="EI69" s="240">
        <f t="shared" si="293"/>
        <v>0</v>
      </c>
      <c r="EJ69" s="240">
        <f t="shared" si="294"/>
        <v>0</v>
      </c>
      <c r="EK69" s="240">
        <f t="shared" si="295"/>
        <v>0</v>
      </c>
      <c r="EL69" s="240">
        <f t="shared" si="296"/>
        <v>0</v>
      </c>
      <c r="EM69" s="240">
        <f t="shared" si="297"/>
        <v>0</v>
      </c>
      <c r="EN69" s="240">
        <f t="shared" si="298"/>
        <v>0</v>
      </c>
      <c r="EO69" s="240">
        <f t="shared" si="299"/>
        <v>0</v>
      </c>
      <c r="EP69" s="240">
        <f t="shared" si="300"/>
        <v>0</v>
      </c>
      <c r="EQ69" s="240">
        <f t="shared" si="301"/>
        <v>0</v>
      </c>
      <c r="ER69" s="240">
        <f t="shared" si="302"/>
        <v>0</v>
      </c>
      <c r="ES69" s="240">
        <f t="shared" si="303"/>
        <v>0</v>
      </c>
      <c r="ET69" s="241">
        <f t="shared" si="304"/>
        <v>6</v>
      </c>
      <c r="EU69" s="242">
        <f t="shared" si="305"/>
        <v>0</v>
      </c>
      <c r="EV69" s="234">
        <f t="shared" si="306"/>
        <v>0</v>
      </c>
      <c r="EW69" s="234">
        <f t="shared" si="307"/>
        <v>0</v>
      </c>
      <c r="EX69" s="234">
        <f t="shared" si="308"/>
        <v>0</v>
      </c>
      <c r="EY69" s="234">
        <f t="shared" si="309"/>
        <v>0</v>
      </c>
      <c r="EZ69" s="235">
        <f t="shared" si="310"/>
        <v>0</v>
      </c>
      <c r="FA69" s="236">
        <f t="shared" si="311"/>
        <v>0</v>
      </c>
      <c r="FB69" s="236">
        <f t="shared" si="312"/>
        <v>0</v>
      </c>
      <c r="FC69" s="236">
        <f t="shared" si="313"/>
        <v>0</v>
      </c>
      <c r="FD69" s="236">
        <f t="shared" si="314"/>
        <v>0</v>
      </c>
      <c r="FE69" s="236">
        <f t="shared" si="315"/>
        <v>0</v>
      </c>
      <c r="FF69" s="236">
        <f t="shared" si="316"/>
        <v>0</v>
      </c>
      <c r="FG69" s="237">
        <f t="shared" si="317"/>
        <v>0</v>
      </c>
      <c r="FH69" s="238">
        <f t="shared" si="318"/>
        <v>0</v>
      </c>
      <c r="FI69" s="238">
        <f t="shared" si="319"/>
        <v>0</v>
      </c>
      <c r="FJ69" s="238">
        <f t="shared" si="320"/>
        <v>0</v>
      </c>
      <c r="FK69" s="238">
        <f t="shared" si="321"/>
        <v>0</v>
      </c>
      <c r="FL69" s="238">
        <f t="shared" si="322"/>
        <v>0</v>
      </c>
      <c r="FM69" s="238">
        <f t="shared" si="323"/>
        <v>0</v>
      </c>
      <c r="FN69" s="238">
        <f t="shared" si="324"/>
        <v>0</v>
      </c>
      <c r="FO69" s="239">
        <f t="shared" si="325"/>
        <v>0</v>
      </c>
      <c r="FP69" s="240">
        <f t="shared" si="326"/>
        <v>0</v>
      </c>
      <c r="FQ69" s="240">
        <f t="shared" si="327"/>
        <v>0</v>
      </c>
      <c r="FR69" s="240">
        <f t="shared" si="328"/>
        <v>0</v>
      </c>
      <c r="FS69" s="240">
        <f t="shared" si="329"/>
        <v>0</v>
      </c>
      <c r="FT69" s="240">
        <f t="shared" si="330"/>
        <v>0</v>
      </c>
      <c r="FU69" s="240">
        <f t="shared" si="331"/>
        <v>0</v>
      </c>
      <c r="FV69" s="240">
        <f t="shared" si="332"/>
        <v>0</v>
      </c>
      <c r="FW69" s="240">
        <f t="shared" si="333"/>
        <v>0</v>
      </c>
      <c r="FX69" s="240">
        <f t="shared" si="334"/>
        <v>0</v>
      </c>
      <c r="FY69" s="240">
        <f t="shared" si="335"/>
        <v>0</v>
      </c>
      <c r="FZ69" s="240">
        <f t="shared" si="336"/>
        <v>0</v>
      </c>
      <c r="GA69" s="241">
        <f t="shared" si="337"/>
        <v>0</v>
      </c>
      <c r="GB69" s="242">
        <f t="shared" si="338"/>
        <v>0</v>
      </c>
      <c r="GC69" s="234">
        <f t="shared" si="339"/>
        <v>0</v>
      </c>
      <c r="GD69" s="234">
        <f t="shared" si="340"/>
        <v>0</v>
      </c>
      <c r="GE69" s="234">
        <f t="shared" si="341"/>
        <v>0</v>
      </c>
      <c r="GF69" s="234">
        <f t="shared" si="342"/>
        <v>0</v>
      </c>
      <c r="GG69" s="235">
        <f t="shared" si="343"/>
        <v>0</v>
      </c>
      <c r="GH69" s="236">
        <f t="shared" si="344"/>
        <v>0</v>
      </c>
      <c r="GI69" s="236">
        <f t="shared" si="345"/>
        <v>0</v>
      </c>
      <c r="GJ69" s="236">
        <f t="shared" si="346"/>
        <v>0</v>
      </c>
      <c r="GK69" s="236">
        <f t="shared" si="347"/>
        <v>0</v>
      </c>
      <c r="GL69" s="236">
        <f t="shared" si="348"/>
        <v>0</v>
      </c>
      <c r="GM69" s="236">
        <f t="shared" si="349"/>
        <v>0</v>
      </c>
      <c r="GN69" s="237">
        <f t="shared" si="350"/>
        <v>0</v>
      </c>
      <c r="GO69" s="238">
        <f t="shared" si="351"/>
        <v>0</v>
      </c>
      <c r="GP69" s="238">
        <f t="shared" si="352"/>
        <v>0</v>
      </c>
      <c r="GQ69" s="238">
        <f t="shared" si="353"/>
        <v>0</v>
      </c>
      <c r="GR69" s="238">
        <f t="shared" si="354"/>
        <v>0</v>
      </c>
      <c r="GS69" s="238">
        <f t="shared" si="355"/>
        <v>0</v>
      </c>
      <c r="GT69" s="238">
        <f t="shared" si="356"/>
        <v>0</v>
      </c>
      <c r="GU69" s="238">
        <f t="shared" si="357"/>
        <v>0</v>
      </c>
      <c r="GV69" s="239">
        <f t="shared" si="358"/>
        <v>0</v>
      </c>
      <c r="GW69" s="240">
        <f t="shared" si="359"/>
        <v>0</v>
      </c>
      <c r="GX69" s="240">
        <f t="shared" si="360"/>
        <v>0</v>
      </c>
      <c r="GY69" s="240">
        <f t="shared" si="361"/>
        <v>0</v>
      </c>
      <c r="GZ69" s="240">
        <f t="shared" si="362"/>
        <v>0</v>
      </c>
      <c r="HA69" s="240">
        <f t="shared" si="363"/>
        <v>0</v>
      </c>
      <c r="HB69" s="240">
        <f t="shared" si="364"/>
        <v>0</v>
      </c>
      <c r="HC69" s="240">
        <f t="shared" si="365"/>
        <v>0</v>
      </c>
      <c r="HD69" s="240">
        <f t="shared" si="366"/>
        <v>0</v>
      </c>
      <c r="HE69" s="240">
        <f t="shared" si="367"/>
        <v>0</v>
      </c>
      <c r="HF69" s="240">
        <f t="shared" si="368"/>
        <v>0</v>
      </c>
      <c r="HG69" s="240">
        <f t="shared" si="369"/>
        <v>0</v>
      </c>
      <c r="HH69" s="241">
        <f t="shared" si="370"/>
        <v>0</v>
      </c>
      <c r="HI69" s="243"/>
      <c r="HJ69" s="242">
        <f t="shared" si="371"/>
        <v>3</v>
      </c>
      <c r="HK69" s="234">
        <f t="shared" si="372"/>
        <v>3</v>
      </c>
      <c r="HL69" s="234">
        <f t="shared" si="373"/>
        <v>3</v>
      </c>
      <c r="HM69" s="234">
        <f t="shared" si="374"/>
        <v>3</v>
      </c>
      <c r="HN69" s="234">
        <f t="shared" si="375"/>
        <v>0</v>
      </c>
      <c r="HO69" s="235">
        <f t="shared" si="376"/>
        <v>20</v>
      </c>
      <c r="HP69" s="236">
        <f t="shared" si="377"/>
        <v>20</v>
      </c>
      <c r="HQ69" s="236">
        <f t="shared" si="378"/>
        <v>20</v>
      </c>
      <c r="HR69" s="236">
        <f t="shared" si="379"/>
        <v>20</v>
      </c>
      <c r="HS69" s="236">
        <f t="shared" si="380"/>
        <v>10</v>
      </c>
      <c r="HT69" s="236">
        <f t="shared" si="381"/>
        <v>20</v>
      </c>
      <c r="HU69" s="236">
        <f t="shared" si="382"/>
        <v>10</v>
      </c>
      <c r="HV69" s="237">
        <f t="shared" si="383"/>
        <v>20</v>
      </c>
      <c r="HW69" s="238">
        <f t="shared" si="384"/>
        <v>20</v>
      </c>
      <c r="HX69" s="238">
        <f t="shared" si="385"/>
        <v>20</v>
      </c>
      <c r="HY69" s="238">
        <f t="shared" si="386"/>
        <v>20</v>
      </c>
      <c r="HZ69" s="238">
        <f t="shared" si="387"/>
        <v>10</v>
      </c>
      <c r="IA69" s="238">
        <f t="shared" si="388"/>
        <v>20</v>
      </c>
      <c r="IB69" s="238">
        <f t="shared" si="389"/>
        <v>10</v>
      </c>
      <c r="IC69" s="238">
        <f t="shared" si="390"/>
        <v>0</v>
      </c>
      <c r="ID69" s="239">
        <f t="shared" si="391"/>
        <v>0</v>
      </c>
      <c r="IE69" s="240">
        <f t="shared" si="392"/>
        <v>0</v>
      </c>
      <c r="IF69" s="240">
        <f t="shared" si="393"/>
        <v>10</v>
      </c>
      <c r="IG69" s="240">
        <f t="shared" si="394"/>
        <v>0</v>
      </c>
      <c r="IH69" s="240">
        <f t="shared" si="395"/>
        <v>0</v>
      </c>
      <c r="II69" s="240">
        <f t="shared" si="396"/>
        <v>0</v>
      </c>
      <c r="IJ69" s="240">
        <f t="shared" si="397"/>
        <v>20</v>
      </c>
      <c r="IK69" s="240">
        <f t="shared" si="398"/>
        <v>0</v>
      </c>
      <c r="IL69" s="240">
        <f t="shared" si="399"/>
        <v>0</v>
      </c>
      <c r="IM69" s="240">
        <f t="shared" si="400"/>
        <v>0</v>
      </c>
      <c r="IN69" s="240">
        <f t="shared" si="401"/>
        <v>20</v>
      </c>
      <c r="IO69" s="240">
        <f t="shared" si="402"/>
        <v>0</v>
      </c>
      <c r="IP69" s="416">
        <f t="shared" si="403"/>
        <v>290</v>
      </c>
      <c r="IQ69" s="416">
        <f t="shared" si="404"/>
        <v>12</v>
      </c>
    </row>
    <row r="70" spans="1:251" ht="15" customHeight="1" x14ac:dyDescent="0.25">
      <c r="A70" s="14" t="s">
        <v>1800</v>
      </c>
      <c r="B70" s="392">
        <v>31</v>
      </c>
      <c r="C70" s="13" t="s">
        <v>1552</v>
      </c>
      <c r="D70" s="423">
        <v>44287</v>
      </c>
      <c r="E70" s="20">
        <v>7</v>
      </c>
      <c r="F70" s="6">
        <v>11607108</v>
      </c>
      <c r="G70" s="20" t="s">
        <v>1553</v>
      </c>
      <c r="H70" s="20" t="s">
        <v>1554</v>
      </c>
      <c r="I70" s="23" t="s">
        <v>1555</v>
      </c>
      <c r="J70" s="6" t="s">
        <v>18</v>
      </c>
      <c r="K70" s="6" t="s">
        <v>18</v>
      </c>
      <c r="L70" s="424"/>
      <c r="M70" s="651" t="s">
        <v>1556</v>
      </c>
      <c r="N70" s="24">
        <v>67.099998474121094</v>
      </c>
      <c r="O70" s="107"/>
      <c r="P70" s="105"/>
      <c r="Q70" s="106"/>
      <c r="R70" s="24">
        <v>71.370002746582031</v>
      </c>
      <c r="S70" s="107"/>
      <c r="T70" s="105"/>
      <c r="U70" s="106"/>
      <c r="V70" s="24">
        <v>79.230003356933594</v>
      </c>
      <c r="W70" s="107"/>
      <c r="X70" s="105"/>
      <c r="Y70" s="106"/>
      <c r="Z70" s="694">
        <v>76.599998474121094</v>
      </c>
      <c r="AA70" s="273"/>
      <c r="AB70" s="704" t="s">
        <v>1396</v>
      </c>
      <c r="AC70" s="273"/>
      <c r="AD70" s="272">
        <v>100</v>
      </c>
      <c r="AE70" s="108"/>
      <c r="AF70" s="444"/>
      <c r="AG70" s="272">
        <v>100</v>
      </c>
      <c r="AH70" s="108"/>
      <c r="AI70" s="444"/>
      <c r="AJ70" s="272">
        <v>100</v>
      </c>
      <c r="AK70" s="108"/>
      <c r="AL70" s="444"/>
      <c r="AM70" s="272">
        <v>100</v>
      </c>
      <c r="AN70" s="108"/>
      <c r="AO70" s="444"/>
      <c r="AP70" s="272">
        <v>100</v>
      </c>
      <c r="AQ70" s="108"/>
      <c r="AR70" s="444"/>
      <c r="AS70" s="272">
        <v>100</v>
      </c>
      <c r="AT70" s="108"/>
      <c r="AU70" s="444"/>
      <c r="AV70" s="272">
        <v>100</v>
      </c>
      <c r="AW70" s="108"/>
      <c r="AX70" s="444"/>
      <c r="AY70" s="24">
        <v>65.5</v>
      </c>
      <c r="AZ70" s="107"/>
      <c r="BA70" s="273"/>
      <c r="BB70" s="694">
        <v>65.5</v>
      </c>
      <c r="BC70" s="107"/>
      <c r="BD70" s="273"/>
      <c r="BE70" s="694">
        <v>68.199996948242188</v>
      </c>
      <c r="BF70" s="107"/>
      <c r="BG70" s="273"/>
      <c r="BH70" s="694">
        <v>69</v>
      </c>
      <c r="BI70" s="107"/>
      <c r="BJ70" s="273"/>
      <c r="BK70" s="24">
        <v>70</v>
      </c>
      <c r="BL70" s="107"/>
      <c r="BM70" s="273"/>
      <c r="BN70" s="24">
        <v>67.5</v>
      </c>
      <c r="BO70" s="107"/>
      <c r="BP70" s="273"/>
      <c r="BQ70" s="24">
        <v>52</v>
      </c>
      <c r="BR70" s="107"/>
      <c r="BS70" s="273"/>
      <c r="BT70" s="715" t="s">
        <v>1584</v>
      </c>
      <c r="BU70" s="291"/>
      <c r="BV70" s="273"/>
      <c r="BW70" s="704" t="s">
        <v>1396</v>
      </c>
      <c r="BX70" s="107"/>
      <c r="BY70" s="273"/>
      <c r="BZ70" s="704" t="s">
        <v>1396</v>
      </c>
      <c r="CA70" s="107"/>
      <c r="CB70" s="273"/>
      <c r="CC70" s="24">
        <v>51.099998474121094</v>
      </c>
      <c r="CD70" s="107"/>
      <c r="CE70" s="107"/>
      <c r="CF70" s="107"/>
      <c r="CG70" s="107"/>
      <c r="CH70" s="273"/>
      <c r="CI70" s="24" t="s">
        <v>1395</v>
      </c>
      <c r="CJ70" s="107"/>
      <c r="CK70" s="273"/>
      <c r="CL70" s="704" t="s">
        <v>1396</v>
      </c>
      <c r="CM70" s="107"/>
      <c r="CN70" s="273"/>
      <c r="CO70" s="24">
        <v>60</v>
      </c>
      <c r="CP70" s="107"/>
      <c r="CQ70" s="273"/>
      <c r="CR70" s="24"/>
      <c r="CS70" s="107"/>
      <c r="CT70" s="273"/>
      <c r="CU70" s="24"/>
      <c r="CV70" s="107"/>
      <c r="CW70" s="273"/>
      <c r="CX70" s="24"/>
      <c r="CY70" s="107"/>
      <c r="CZ70" s="273"/>
      <c r="DA70" s="24"/>
      <c r="DB70" s="107"/>
      <c r="DC70" s="273"/>
      <c r="DD70" s="24">
        <v>58</v>
      </c>
      <c r="DE70" s="107"/>
      <c r="DF70" s="273"/>
      <c r="DG70" s="218"/>
      <c r="DH70" s="217"/>
      <c r="DI70" s="217"/>
      <c r="DJ70" s="286">
        <f t="shared" si="269"/>
        <v>62.679999542236331</v>
      </c>
      <c r="DK70" s="219"/>
      <c r="DL70" s="220">
        <f t="shared" si="270"/>
        <v>3.1339999771118165</v>
      </c>
      <c r="DM70" s="650">
        <f t="shared" si="271"/>
        <v>4</v>
      </c>
      <c r="DN70" s="233">
        <f t="shared" si="272"/>
        <v>0</v>
      </c>
      <c r="DO70" s="234">
        <f t="shared" si="273"/>
        <v>0</v>
      </c>
      <c r="DP70" s="234">
        <f t="shared" si="274"/>
        <v>0</v>
      </c>
      <c r="DQ70" s="234">
        <f t="shared" si="275"/>
        <v>0</v>
      </c>
      <c r="DR70" s="234">
        <f t="shared" si="276"/>
        <v>0</v>
      </c>
      <c r="DS70" s="235">
        <f t="shared" si="277"/>
        <v>0</v>
      </c>
      <c r="DT70" s="236">
        <f t="shared" si="278"/>
        <v>0</v>
      </c>
      <c r="DU70" s="236">
        <f t="shared" si="279"/>
        <v>0</v>
      </c>
      <c r="DV70" s="236">
        <f t="shared" si="280"/>
        <v>0</v>
      </c>
      <c r="DW70" s="236">
        <f t="shared" si="281"/>
        <v>0</v>
      </c>
      <c r="DX70" s="236">
        <f t="shared" si="282"/>
        <v>0</v>
      </c>
      <c r="DY70" s="236">
        <f t="shared" si="283"/>
        <v>0</v>
      </c>
      <c r="DZ70" s="237">
        <f t="shared" si="284"/>
        <v>0</v>
      </c>
      <c r="EA70" s="238">
        <f t="shared" si="285"/>
        <v>0</v>
      </c>
      <c r="EB70" s="238">
        <f t="shared" si="286"/>
        <v>0</v>
      </c>
      <c r="EC70" s="238">
        <f t="shared" si="287"/>
        <v>0</v>
      </c>
      <c r="ED70" s="238">
        <f t="shared" si="288"/>
        <v>0</v>
      </c>
      <c r="EE70" s="238">
        <f t="shared" si="289"/>
        <v>0</v>
      </c>
      <c r="EF70" s="238">
        <f t="shared" si="290"/>
        <v>0</v>
      </c>
      <c r="EG70" s="238">
        <f t="shared" si="291"/>
        <v>6</v>
      </c>
      <c r="EH70" s="239">
        <f t="shared" si="292"/>
        <v>0</v>
      </c>
      <c r="EI70" s="240">
        <f t="shared" si="293"/>
        <v>0</v>
      </c>
      <c r="EJ70" s="240">
        <f t="shared" si="294"/>
        <v>0</v>
      </c>
      <c r="EK70" s="240">
        <f t="shared" si="295"/>
        <v>0</v>
      </c>
      <c r="EL70" s="240">
        <f t="shared" si="296"/>
        <v>0</v>
      </c>
      <c r="EM70" s="240">
        <f t="shared" si="297"/>
        <v>0</v>
      </c>
      <c r="EN70" s="240">
        <f t="shared" si="298"/>
        <v>0</v>
      </c>
      <c r="EO70" s="240">
        <f t="shared" si="299"/>
        <v>0</v>
      </c>
      <c r="EP70" s="240">
        <f t="shared" si="300"/>
        <v>0</v>
      </c>
      <c r="EQ70" s="240">
        <f t="shared" si="301"/>
        <v>0</v>
      </c>
      <c r="ER70" s="240">
        <f t="shared" si="302"/>
        <v>0</v>
      </c>
      <c r="ES70" s="240">
        <f t="shared" si="303"/>
        <v>0</v>
      </c>
      <c r="ET70" s="241">
        <f t="shared" si="304"/>
        <v>6</v>
      </c>
      <c r="EU70" s="242">
        <f t="shared" si="305"/>
        <v>0</v>
      </c>
      <c r="EV70" s="234">
        <f t="shared" si="306"/>
        <v>0</v>
      </c>
      <c r="EW70" s="234">
        <f t="shared" si="307"/>
        <v>0</v>
      </c>
      <c r="EX70" s="234">
        <f t="shared" si="308"/>
        <v>0</v>
      </c>
      <c r="EY70" s="234">
        <f t="shared" si="309"/>
        <v>0</v>
      </c>
      <c r="EZ70" s="235">
        <f t="shared" si="310"/>
        <v>0</v>
      </c>
      <c r="FA70" s="236">
        <f t="shared" si="311"/>
        <v>0</v>
      </c>
      <c r="FB70" s="236">
        <f t="shared" si="312"/>
        <v>0</v>
      </c>
      <c r="FC70" s="236">
        <f t="shared" si="313"/>
        <v>0</v>
      </c>
      <c r="FD70" s="236">
        <f t="shared" si="314"/>
        <v>0</v>
      </c>
      <c r="FE70" s="236">
        <f t="shared" si="315"/>
        <v>0</v>
      </c>
      <c r="FF70" s="236">
        <f t="shared" si="316"/>
        <v>0</v>
      </c>
      <c r="FG70" s="237">
        <f t="shared" si="317"/>
        <v>0</v>
      </c>
      <c r="FH70" s="238">
        <f t="shared" si="318"/>
        <v>0</v>
      </c>
      <c r="FI70" s="238">
        <f t="shared" si="319"/>
        <v>0</v>
      </c>
      <c r="FJ70" s="238">
        <f t="shared" si="320"/>
        <v>0</v>
      </c>
      <c r="FK70" s="238">
        <f t="shared" si="321"/>
        <v>0</v>
      </c>
      <c r="FL70" s="238">
        <f t="shared" si="322"/>
        <v>0</v>
      </c>
      <c r="FM70" s="238">
        <f t="shared" si="323"/>
        <v>0</v>
      </c>
      <c r="FN70" s="238">
        <f t="shared" si="324"/>
        <v>0</v>
      </c>
      <c r="FO70" s="239">
        <f t="shared" si="325"/>
        <v>0</v>
      </c>
      <c r="FP70" s="240">
        <f t="shared" si="326"/>
        <v>0</v>
      </c>
      <c r="FQ70" s="240">
        <f t="shared" si="327"/>
        <v>0</v>
      </c>
      <c r="FR70" s="240">
        <f t="shared" si="328"/>
        <v>0</v>
      </c>
      <c r="FS70" s="240">
        <f t="shared" si="329"/>
        <v>0</v>
      </c>
      <c r="FT70" s="240">
        <f t="shared" si="330"/>
        <v>0</v>
      </c>
      <c r="FU70" s="240">
        <f t="shared" si="331"/>
        <v>0</v>
      </c>
      <c r="FV70" s="240">
        <f t="shared" si="332"/>
        <v>0</v>
      </c>
      <c r="FW70" s="240">
        <f t="shared" si="333"/>
        <v>0</v>
      </c>
      <c r="FX70" s="240">
        <f t="shared" si="334"/>
        <v>0</v>
      </c>
      <c r="FY70" s="240">
        <f t="shared" si="335"/>
        <v>0</v>
      </c>
      <c r="FZ70" s="240">
        <f t="shared" si="336"/>
        <v>0</v>
      </c>
      <c r="GA70" s="241">
        <f t="shared" si="337"/>
        <v>0</v>
      </c>
      <c r="GB70" s="242">
        <f t="shared" si="338"/>
        <v>0</v>
      </c>
      <c r="GC70" s="234">
        <f t="shared" si="339"/>
        <v>0</v>
      </c>
      <c r="GD70" s="234">
        <f t="shared" si="340"/>
        <v>0</v>
      </c>
      <c r="GE70" s="234">
        <f t="shared" si="341"/>
        <v>0</v>
      </c>
      <c r="GF70" s="234">
        <f t="shared" si="342"/>
        <v>0</v>
      </c>
      <c r="GG70" s="235">
        <f t="shared" si="343"/>
        <v>0</v>
      </c>
      <c r="GH70" s="236">
        <f t="shared" si="344"/>
        <v>0</v>
      </c>
      <c r="GI70" s="236">
        <f t="shared" si="345"/>
        <v>0</v>
      </c>
      <c r="GJ70" s="236">
        <f t="shared" si="346"/>
        <v>0</v>
      </c>
      <c r="GK70" s="236">
        <f t="shared" si="347"/>
        <v>0</v>
      </c>
      <c r="GL70" s="236">
        <f t="shared" si="348"/>
        <v>0</v>
      </c>
      <c r="GM70" s="236">
        <f t="shared" si="349"/>
        <v>0</v>
      </c>
      <c r="GN70" s="237">
        <f t="shared" si="350"/>
        <v>0</v>
      </c>
      <c r="GO70" s="238">
        <f t="shared" si="351"/>
        <v>0</v>
      </c>
      <c r="GP70" s="238">
        <f t="shared" si="352"/>
        <v>0</v>
      </c>
      <c r="GQ70" s="238">
        <f t="shared" si="353"/>
        <v>0</v>
      </c>
      <c r="GR70" s="238">
        <f t="shared" si="354"/>
        <v>0</v>
      </c>
      <c r="GS70" s="238">
        <f t="shared" si="355"/>
        <v>0</v>
      </c>
      <c r="GT70" s="238">
        <f t="shared" si="356"/>
        <v>0</v>
      </c>
      <c r="GU70" s="238">
        <f t="shared" si="357"/>
        <v>0</v>
      </c>
      <c r="GV70" s="239">
        <f t="shared" si="358"/>
        <v>0</v>
      </c>
      <c r="GW70" s="240">
        <f t="shared" si="359"/>
        <v>0</v>
      </c>
      <c r="GX70" s="240">
        <f t="shared" si="360"/>
        <v>0</v>
      </c>
      <c r="GY70" s="240">
        <f t="shared" si="361"/>
        <v>0</v>
      </c>
      <c r="GZ70" s="240">
        <f t="shared" si="362"/>
        <v>0</v>
      </c>
      <c r="HA70" s="240">
        <f t="shared" si="363"/>
        <v>0</v>
      </c>
      <c r="HB70" s="240">
        <f t="shared" si="364"/>
        <v>0</v>
      </c>
      <c r="HC70" s="240">
        <f t="shared" si="365"/>
        <v>0</v>
      </c>
      <c r="HD70" s="240">
        <f t="shared" si="366"/>
        <v>0</v>
      </c>
      <c r="HE70" s="240">
        <f t="shared" si="367"/>
        <v>0</v>
      </c>
      <c r="HF70" s="240">
        <f t="shared" si="368"/>
        <v>0</v>
      </c>
      <c r="HG70" s="240">
        <f t="shared" si="369"/>
        <v>0</v>
      </c>
      <c r="HH70" s="241">
        <f t="shared" si="370"/>
        <v>0</v>
      </c>
      <c r="HI70" s="243"/>
      <c r="HJ70" s="242">
        <f t="shared" si="371"/>
        <v>3</v>
      </c>
      <c r="HK70" s="234">
        <f t="shared" si="372"/>
        <v>3</v>
      </c>
      <c r="HL70" s="234">
        <f t="shared" si="373"/>
        <v>3</v>
      </c>
      <c r="HM70" s="234">
        <f t="shared" si="374"/>
        <v>3</v>
      </c>
      <c r="HN70" s="234">
        <f t="shared" si="375"/>
        <v>0</v>
      </c>
      <c r="HO70" s="235">
        <f t="shared" si="376"/>
        <v>20</v>
      </c>
      <c r="HP70" s="236">
        <f t="shared" si="377"/>
        <v>20</v>
      </c>
      <c r="HQ70" s="236">
        <f t="shared" si="378"/>
        <v>20</v>
      </c>
      <c r="HR70" s="236">
        <f t="shared" si="379"/>
        <v>20</v>
      </c>
      <c r="HS70" s="236">
        <f t="shared" si="380"/>
        <v>10</v>
      </c>
      <c r="HT70" s="236">
        <f t="shared" si="381"/>
        <v>20</v>
      </c>
      <c r="HU70" s="236">
        <f t="shared" si="382"/>
        <v>10</v>
      </c>
      <c r="HV70" s="237">
        <f t="shared" si="383"/>
        <v>20</v>
      </c>
      <c r="HW70" s="238">
        <f t="shared" si="384"/>
        <v>20</v>
      </c>
      <c r="HX70" s="238">
        <f t="shared" si="385"/>
        <v>20</v>
      </c>
      <c r="HY70" s="238">
        <f t="shared" si="386"/>
        <v>20</v>
      </c>
      <c r="HZ70" s="238">
        <f t="shared" si="387"/>
        <v>10</v>
      </c>
      <c r="IA70" s="238">
        <f t="shared" si="388"/>
        <v>20</v>
      </c>
      <c r="IB70" s="238">
        <f t="shared" si="389"/>
        <v>10</v>
      </c>
      <c r="IC70" s="238">
        <f t="shared" si="390"/>
        <v>0</v>
      </c>
      <c r="ID70" s="239">
        <f t="shared" si="391"/>
        <v>0</v>
      </c>
      <c r="IE70" s="240">
        <f t="shared" si="392"/>
        <v>0</v>
      </c>
      <c r="IF70" s="240">
        <f t="shared" si="393"/>
        <v>10</v>
      </c>
      <c r="IG70" s="240">
        <f t="shared" si="394"/>
        <v>0</v>
      </c>
      <c r="IH70" s="240">
        <f t="shared" si="395"/>
        <v>0</v>
      </c>
      <c r="II70" s="240">
        <f t="shared" si="396"/>
        <v>0</v>
      </c>
      <c r="IJ70" s="240">
        <f t="shared" si="397"/>
        <v>20</v>
      </c>
      <c r="IK70" s="240">
        <f t="shared" si="398"/>
        <v>0</v>
      </c>
      <c r="IL70" s="240">
        <f t="shared" si="399"/>
        <v>0</v>
      </c>
      <c r="IM70" s="240">
        <f t="shared" si="400"/>
        <v>0</v>
      </c>
      <c r="IN70" s="240">
        <f t="shared" si="401"/>
        <v>0</v>
      </c>
      <c r="IO70" s="240">
        <f t="shared" si="402"/>
        <v>20</v>
      </c>
      <c r="IP70" s="416">
        <f t="shared" si="403"/>
        <v>290</v>
      </c>
      <c r="IQ70" s="416">
        <f t="shared" si="404"/>
        <v>12</v>
      </c>
    </row>
    <row r="71" spans="1:251" ht="15" customHeight="1" x14ac:dyDescent="0.25">
      <c r="A71" s="14" t="s">
        <v>1800</v>
      </c>
      <c r="B71" s="392">
        <v>32</v>
      </c>
      <c r="C71" s="13" t="s">
        <v>1557</v>
      </c>
      <c r="D71" s="423">
        <v>44287</v>
      </c>
      <c r="E71" s="20">
        <v>7</v>
      </c>
      <c r="F71" s="6">
        <v>11607119</v>
      </c>
      <c r="G71" s="20" t="s">
        <v>1558</v>
      </c>
      <c r="H71" s="20" t="s">
        <v>1559</v>
      </c>
      <c r="I71" s="23" t="s">
        <v>1560</v>
      </c>
      <c r="J71" s="6" t="s">
        <v>18</v>
      </c>
      <c r="K71" s="6" t="s">
        <v>18</v>
      </c>
      <c r="L71" s="424"/>
      <c r="M71" s="651" t="s">
        <v>1561</v>
      </c>
      <c r="N71" s="24">
        <v>74.099998474121094</v>
      </c>
      <c r="O71" s="107"/>
      <c r="P71" s="105"/>
      <c r="Q71" s="106"/>
      <c r="R71" s="24">
        <v>72.25</v>
      </c>
      <c r="S71" s="107"/>
      <c r="T71" s="105"/>
      <c r="U71" s="106"/>
      <c r="V71" s="24">
        <v>74.720001220703125</v>
      </c>
      <c r="W71" s="107"/>
      <c r="X71" s="105"/>
      <c r="Y71" s="106"/>
      <c r="Z71" s="694">
        <v>86.800003051757813</v>
      </c>
      <c r="AA71" s="273"/>
      <c r="AB71" s="704" t="s">
        <v>1396</v>
      </c>
      <c r="AC71" s="273"/>
      <c r="AD71" s="272">
        <v>100</v>
      </c>
      <c r="AE71" s="108"/>
      <c r="AF71" s="444"/>
      <c r="AG71" s="272">
        <v>100</v>
      </c>
      <c r="AH71" s="108"/>
      <c r="AI71" s="444"/>
      <c r="AJ71" s="272">
        <v>100</v>
      </c>
      <c r="AK71" s="108"/>
      <c r="AL71" s="444"/>
      <c r="AM71" s="272">
        <v>100</v>
      </c>
      <c r="AN71" s="108"/>
      <c r="AO71" s="444"/>
      <c r="AP71" s="272">
        <v>100</v>
      </c>
      <c r="AQ71" s="108"/>
      <c r="AR71" s="444"/>
      <c r="AS71" s="272">
        <v>100</v>
      </c>
      <c r="AT71" s="108"/>
      <c r="AU71" s="444"/>
      <c r="AV71" s="272">
        <v>100</v>
      </c>
      <c r="AW71" s="108"/>
      <c r="AX71" s="444"/>
      <c r="AY71" s="24">
        <v>60</v>
      </c>
      <c r="AZ71" s="107"/>
      <c r="BA71" s="273"/>
      <c r="BB71" s="694">
        <v>63</v>
      </c>
      <c r="BC71" s="107"/>
      <c r="BD71" s="273"/>
      <c r="BE71" s="694">
        <v>87.550003051757813</v>
      </c>
      <c r="BF71" s="107"/>
      <c r="BG71" s="273"/>
      <c r="BH71" s="694">
        <v>75</v>
      </c>
      <c r="BI71" s="107"/>
      <c r="BJ71" s="273"/>
      <c r="BK71" s="24">
        <v>62.200000762939453</v>
      </c>
      <c r="BL71" s="107"/>
      <c r="BM71" s="273"/>
      <c r="BN71" s="24">
        <v>70.870002746582031</v>
      </c>
      <c r="BO71" s="107"/>
      <c r="BP71" s="273"/>
      <c r="BQ71" s="24">
        <v>61</v>
      </c>
      <c r="BR71" s="107"/>
      <c r="BS71" s="273"/>
      <c r="BT71" s="715" t="s">
        <v>1584</v>
      </c>
      <c r="BU71" s="291"/>
      <c r="BV71" s="273"/>
      <c r="BW71" s="704" t="s">
        <v>1396</v>
      </c>
      <c r="BX71" s="107"/>
      <c r="BY71" s="273"/>
      <c r="BZ71" s="704" t="s">
        <v>1396</v>
      </c>
      <c r="CA71" s="107"/>
      <c r="CB71" s="273"/>
      <c r="CC71" s="24">
        <v>57.650001525878906</v>
      </c>
      <c r="CD71" s="107"/>
      <c r="CE71" s="107"/>
      <c r="CF71" s="107"/>
      <c r="CG71" s="107"/>
      <c r="CH71" s="273"/>
      <c r="CI71" s="24" t="s">
        <v>1395</v>
      </c>
      <c r="CJ71" s="107"/>
      <c r="CK71" s="273"/>
      <c r="CL71" s="704" t="s">
        <v>1396</v>
      </c>
      <c r="CM71" s="107"/>
      <c r="CN71" s="273"/>
      <c r="CO71" s="24">
        <v>66</v>
      </c>
      <c r="CP71" s="107"/>
      <c r="CQ71" s="273"/>
      <c r="CR71" s="24"/>
      <c r="CS71" s="107"/>
      <c r="CT71" s="273"/>
      <c r="CU71" s="24"/>
      <c r="CV71" s="107"/>
      <c r="CW71" s="273"/>
      <c r="CX71" s="24"/>
      <c r="CY71" s="107"/>
      <c r="CZ71" s="273"/>
      <c r="DA71" s="24">
        <v>56.200000762939453</v>
      </c>
      <c r="DB71" s="107"/>
      <c r="DC71" s="273"/>
      <c r="DD71" s="24"/>
      <c r="DE71" s="107"/>
      <c r="DF71" s="273"/>
      <c r="DG71" s="218"/>
      <c r="DH71" s="217"/>
      <c r="DI71" s="217"/>
      <c r="DJ71" s="286">
        <f t="shared" si="269"/>
        <v>65.947000885009771</v>
      </c>
      <c r="DK71" s="219"/>
      <c r="DL71" s="220">
        <f t="shared" si="270"/>
        <v>3.2973500442504884</v>
      </c>
      <c r="DM71" s="650">
        <f t="shared" si="271"/>
        <v>4</v>
      </c>
      <c r="DN71" s="233">
        <f t="shared" si="272"/>
        <v>0</v>
      </c>
      <c r="DO71" s="234">
        <f t="shared" si="273"/>
        <v>0</v>
      </c>
      <c r="DP71" s="234">
        <f t="shared" si="274"/>
        <v>0</v>
      </c>
      <c r="DQ71" s="234">
        <f t="shared" si="275"/>
        <v>0</v>
      </c>
      <c r="DR71" s="234">
        <f t="shared" si="276"/>
        <v>0</v>
      </c>
      <c r="DS71" s="235">
        <f t="shared" si="277"/>
        <v>0</v>
      </c>
      <c r="DT71" s="236">
        <f t="shared" si="278"/>
        <v>0</v>
      </c>
      <c r="DU71" s="236">
        <f t="shared" si="279"/>
        <v>0</v>
      </c>
      <c r="DV71" s="236">
        <f t="shared" si="280"/>
        <v>0</v>
      </c>
      <c r="DW71" s="236">
        <f t="shared" si="281"/>
        <v>0</v>
      </c>
      <c r="DX71" s="236">
        <f t="shared" si="282"/>
        <v>0</v>
      </c>
      <c r="DY71" s="236">
        <f t="shared" si="283"/>
        <v>0</v>
      </c>
      <c r="DZ71" s="237">
        <f t="shared" si="284"/>
        <v>0</v>
      </c>
      <c r="EA71" s="238">
        <f t="shared" si="285"/>
        <v>0</v>
      </c>
      <c r="EB71" s="238">
        <f t="shared" si="286"/>
        <v>0</v>
      </c>
      <c r="EC71" s="238">
        <f t="shared" si="287"/>
        <v>0</v>
      </c>
      <c r="ED71" s="238">
        <f t="shared" si="288"/>
        <v>0</v>
      </c>
      <c r="EE71" s="238">
        <f t="shared" si="289"/>
        <v>0</v>
      </c>
      <c r="EF71" s="238">
        <f t="shared" si="290"/>
        <v>0</v>
      </c>
      <c r="EG71" s="238">
        <f t="shared" si="291"/>
        <v>6</v>
      </c>
      <c r="EH71" s="239">
        <f t="shared" si="292"/>
        <v>0</v>
      </c>
      <c r="EI71" s="240">
        <f t="shared" si="293"/>
        <v>0</v>
      </c>
      <c r="EJ71" s="240">
        <f t="shared" si="294"/>
        <v>0</v>
      </c>
      <c r="EK71" s="240">
        <f t="shared" si="295"/>
        <v>0</v>
      </c>
      <c r="EL71" s="240">
        <f t="shared" si="296"/>
        <v>0</v>
      </c>
      <c r="EM71" s="240">
        <f t="shared" si="297"/>
        <v>0</v>
      </c>
      <c r="EN71" s="240">
        <f t="shared" si="298"/>
        <v>0</v>
      </c>
      <c r="EO71" s="240">
        <f t="shared" si="299"/>
        <v>0</v>
      </c>
      <c r="EP71" s="240">
        <f t="shared" si="300"/>
        <v>0</v>
      </c>
      <c r="EQ71" s="240">
        <f t="shared" si="301"/>
        <v>0</v>
      </c>
      <c r="ER71" s="240">
        <f t="shared" si="302"/>
        <v>0</v>
      </c>
      <c r="ES71" s="240">
        <f t="shared" si="303"/>
        <v>0</v>
      </c>
      <c r="ET71" s="241">
        <f t="shared" si="304"/>
        <v>6</v>
      </c>
      <c r="EU71" s="242">
        <f t="shared" si="305"/>
        <v>0</v>
      </c>
      <c r="EV71" s="234">
        <f t="shared" si="306"/>
        <v>0</v>
      </c>
      <c r="EW71" s="234">
        <f t="shared" si="307"/>
        <v>0</v>
      </c>
      <c r="EX71" s="234">
        <f t="shared" si="308"/>
        <v>0</v>
      </c>
      <c r="EY71" s="234">
        <f t="shared" si="309"/>
        <v>0</v>
      </c>
      <c r="EZ71" s="235">
        <f t="shared" si="310"/>
        <v>0</v>
      </c>
      <c r="FA71" s="236">
        <f t="shared" si="311"/>
        <v>0</v>
      </c>
      <c r="FB71" s="236">
        <f t="shared" si="312"/>
        <v>0</v>
      </c>
      <c r="FC71" s="236">
        <f t="shared" si="313"/>
        <v>0</v>
      </c>
      <c r="FD71" s="236">
        <f t="shared" si="314"/>
        <v>0</v>
      </c>
      <c r="FE71" s="236">
        <f t="shared" si="315"/>
        <v>0</v>
      </c>
      <c r="FF71" s="236">
        <f t="shared" si="316"/>
        <v>0</v>
      </c>
      <c r="FG71" s="237">
        <f t="shared" si="317"/>
        <v>0</v>
      </c>
      <c r="FH71" s="238">
        <f t="shared" si="318"/>
        <v>0</v>
      </c>
      <c r="FI71" s="238">
        <f t="shared" si="319"/>
        <v>0</v>
      </c>
      <c r="FJ71" s="238">
        <f t="shared" si="320"/>
        <v>0</v>
      </c>
      <c r="FK71" s="238">
        <f t="shared" si="321"/>
        <v>0</v>
      </c>
      <c r="FL71" s="238">
        <f t="shared" si="322"/>
        <v>0</v>
      </c>
      <c r="FM71" s="238">
        <f t="shared" si="323"/>
        <v>0</v>
      </c>
      <c r="FN71" s="238">
        <f t="shared" si="324"/>
        <v>0</v>
      </c>
      <c r="FO71" s="239">
        <f t="shared" si="325"/>
        <v>0</v>
      </c>
      <c r="FP71" s="240">
        <f t="shared" si="326"/>
        <v>0</v>
      </c>
      <c r="FQ71" s="240">
        <f t="shared" si="327"/>
        <v>0</v>
      </c>
      <c r="FR71" s="240">
        <f t="shared" si="328"/>
        <v>0</v>
      </c>
      <c r="FS71" s="240">
        <f t="shared" si="329"/>
        <v>0</v>
      </c>
      <c r="FT71" s="240">
        <f t="shared" si="330"/>
        <v>0</v>
      </c>
      <c r="FU71" s="240">
        <f t="shared" si="331"/>
        <v>0</v>
      </c>
      <c r="FV71" s="240">
        <f t="shared" si="332"/>
        <v>0</v>
      </c>
      <c r="FW71" s="240">
        <f t="shared" si="333"/>
        <v>0</v>
      </c>
      <c r="FX71" s="240">
        <f t="shared" si="334"/>
        <v>0</v>
      </c>
      <c r="FY71" s="240">
        <f t="shared" si="335"/>
        <v>0</v>
      </c>
      <c r="FZ71" s="240">
        <f t="shared" si="336"/>
        <v>0</v>
      </c>
      <c r="GA71" s="241">
        <f t="shared" si="337"/>
        <v>0</v>
      </c>
      <c r="GB71" s="242">
        <f t="shared" si="338"/>
        <v>0</v>
      </c>
      <c r="GC71" s="234">
        <f t="shared" si="339"/>
        <v>0</v>
      </c>
      <c r="GD71" s="234">
        <f t="shared" si="340"/>
        <v>0</v>
      </c>
      <c r="GE71" s="234">
        <f t="shared" si="341"/>
        <v>0</v>
      </c>
      <c r="GF71" s="234">
        <f t="shared" si="342"/>
        <v>0</v>
      </c>
      <c r="GG71" s="235">
        <f t="shared" si="343"/>
        <v>0</v>
      </c>
      <c r="GH71" s="236">
        <f t="shared" si="344"/>
        <v>0</v>
      </c>
      <c r="GI71" s="236">
        <f t="shared" si="345"/>
        <v>0</v>
      </c>
      <c r="GJ71" s="236">
        <f t="shared" si="346"/>
        <v>0</v>
      </c>
      <c r="GK71" s="236">
        <f t="shared" si="347"/>
        <v>0</v>
      </c>
      <c r="GL71" s="236">
        <f t="shared" si="348"/>
        <v>0</v>
      </c>
      <c r="GM71" s="236">
        <f t="shared" si="349"/>
        <v>0</v>
      </c>
      <c r="GN71" s="237">
        <f t="shared" si="350"/>
        <v>0</v>
      </c>
      <c r="GO71" s="238">
        <f t="shared" si="351"/>
        <v>0</v>
      </c>
      <c r="GP71" s="238">
        <f t="shared" si="352"/>
        <v>0</v>
      </c>
      <c r="GQ71" s="238">
        <f t="shared" si="353"/>
        <v>0</v>
      </c>
      <c r="GR71" s="238">
        <f t="shared" si="354"/>
        <v>0</v>
      </c>
      <c r="GS71" s="238">
        <f t="shared" si="355"/>
        <v>0</v>
      </c>
      <c r="GT71" s="238">
        <f t="shared" si="356"/>
        <v>0</v>
      </c>
      <c r="GU71" s="238">
        <f t="shared" si="357"/>
        <v>0</v>
      </c>
      <c r="GV71" s="239">
        <f t="shared" si="358"/>
        <v>0</v>
      </c>
      <c r="GW71" s="240">
        <f t="shared" si="359"/>
        <v>0</v>
      </c>
      <c r="GX71" s="240">
        <f t="shared" si="360"/>
        <v>0</v>
      </c>
      <c r="GY71" s="240">
        <f t="shared" si="361"/>
        <v>0</v>
      </c>
      <c r="GZ71" s="240">
        <f t="shared" si="362"/>
        <v>0</v>
      </c>
      <c r="HA71" s="240">
        <f t="shared" si="363"/>
        <v>0</v>
      </c>
      <c r="HB71" s="240">
        <f t="shared" si="364"/>
        <v>0</v>
      </c>
      <c r="HC71" s="240">
        <f t="shared" si="365"/>
        <v>0</v>
      </c>
      <c r="HD71" s="240">
        <f t="shared" si="366"/>
        <v>0</v>
      </c>
      <c r="HE71" s="240">
        <f t="shared" si="367"/>
        <v>0</v>
      </c>
      <c r="HF71" s="240">
        <f t="shared" si="368"/>
        <v>0</v>
      </c>
      <c r="HG71" s="240">
        <f t="shared" si="369"/>
        <v>0</v>
      </c>
      <c r="HH71" s="241">
        <f t="shared" si="370"/>
        <v>0</v>
      </c>
      <c r="HI71" s="243"/>
      <c r="HJ71" s="242">
        <f t="shared" si="371"/>
        <v>3</v>
      </c>
      <c r="HK71" s="234">
        <f t="shared" si="372"/>
        <v>3</v>
      </c>
      <c r="HL71" s="234">
        <f t="shared" si="373"/>
        <v>3</v>
      </c>
      <c r="HM71" s="234">
        <f t="shared" si="374"/>
        <v>3</v>
      </c>
      <c r="HN71" s="234">
        <f t="shared" si="375"/>
        <v>0</v>
      </c>
      <c r="HO71" s="235">
        <f t="shared" si="376"/>
        <v>20</v>
      </c>
      <c r="HP71" s="236">
        <f t="shared" si="377"/>
        <v>20</v>
      </c>
      <c r="HQ71" s="236">
        <f t="shared" si="378"/>
        <v>20</v>
      </c>
      <c r="HR71" s="236">
        <f t="shared" si="379"/>
        <v>20</v>
      </c>
      <c r="HS71" s="236">
        <f t="shared" si="380"/>
        <v>10</v>
      </c>
      <c r="HT71" s="236">
        <f t="shared" si="381"/>
        <v>20</v>
      </c>
      <c r="HU71" s="236">
        <f t="shared" si="382"/>
        <v>10</v>
      </c>
      <c r="HV71" s="237">
        <f t="shared" si="383"/>
        <v>20</v>
      </c>
      <c r="HW71" s="238">
        <f t="shared" si="384"/>
        <v>20</v>
      </c>
      <c r="HX71" s="238">
        <f t="shared" si="385"/>
        <v>20</v>
      </c>
      <c r="HY71" s="238">
        <f t="shared" si="386"/>
        <v>20</v>
      </c>
      <c r="HZ71" s="238">
        <f t="shared" si="387"/>
        <v>10</v>
      </c>
      <c r="IA71" s="238">
        <f t="shared" si="388"/>
        <v>20</v>
      </c>
      <c r="IB71" s="238">
        <f t="shared" si="389"/>
        <v>10</v>
      </c>
      <c r="IC71" s="238">
        <f t="shared" si="390"/>
        <v>0</v>
      </c>
      <c r="ID71" s="239">
        <f t="shared" si="391"/>
        <v>0</v>
      </c>
      <c r="IE71" s="240">
        <f t="shared" si="392"/>
        <v>0</v>
      </c>
      <c r="IF71" s="240">
        <f t="shared" si="393"/>
        <v>10</v>
      </c>
      <c r="IG71" s="240">
        <f t="shared" si="394"/>
        <v>0</v>
      </c>
      <c r="IH71" s="240">
        <f t="shared" si="395"/>
        <v>0</v>
      </c>
      <c r="II71" s="240">
        <f t="shared" si="396"/>
        <v>0</v>
      </c>
      <c r="IJ71" s="240">
        <f t="shared" si="397"/>
        <v>20</v>
      </c>
      <c r="IK71" s="240">
        <f t="shared" si="398"/>
        <v>0</v>
      </c>
      <c r="IL71" s="240">
        <f t="shared" si="399"/>
        <v>0</v>
      </c>
      <c r="IM71" s="240">
        <f t="shared" si="400"/>
        <v>0</v>
      </c>
      <c r="IN71" s="240">
        <f t="shared" si="401"/>
        <v>20</v>
      </c>
      <c r="IO71" s="240">
        <f t="shared" si="402"/>
        <v>0</v>
      </c>
      <c r="IP71" s="416">
        <f t="shared" si="403"/>
        <v>290</v>
      </c>
      <c r="IQ71" s="416">
        <f t="shared" si="404"/>
        <v>12</v>
      </c>
    </row>
    <row r="72" spans="1:251" ht="15" customHeight="1" x14ac:dyDescent="0.25">
      <c r="A72" s="14" t="s">
        <v>1800</v>
      </c>
      <c r="B72" s="392">
        <v>33</v>
      </c>
      <c r="C72" s="13" t="s">
        <v>1562</v>
      </c>
      <c r="D72" s="423">
        <v>44287</v>
      </c>
      <c r="E72" s="20">
        <v>7</v>
      </c>
      <c r="F72" s="6">
        <v>11607120</v>
      </c>
      <c r="G72" s="20" t="s">
        <v>1563</v>
      </c>
      <c r="H72" s="20" t="s">
        <v>1564</v>
      </c>
      <c r="I72" s="23" t="s">
        <v>1565</v>
      </c>
      <c r="J72" s="6" t="s">
        <v>18</v>
      </c>
      <c r="K72" s="6" t="s">
        <v>18</v>
      </c>
      <c r="L72" s="424"/>
      <c r="M72" s="651" t="s">
        <v>1566</v>
      </c>
      <c r="N72" s="24">
        <v>73.099998474121094</v>
      </c>
      <c r="O72" s="107"/>
      <c r="P72" s="105"/>
      <c r="Q72" s="106"/>
      <c r="R72" s="24">
        <v>67</v>
      </c>
      <c r="S72" s="107"/>
      <c r="T72" s="105"/>
      <c r="U72" s="106"/>
      <c r="V72" s="24">
        <v>83.110000610351563</v>
      </c>
      <c r="W72" s="107"/>
      <c r="X72" s="105"/>
      <c r="Y72" s="106"/>
      <c r="Z72" s="694">
        <v>71.75</v>
      </c>
      <c r="AA72" s="273"/>
      <c r="AB72" s="704" t="s">
        <v>1396</v>
      </c>
      <c r="AC72" s="273"/>
      <c r="AD72" s="272">
        <v>100</v>
      </c>
      <c r="AE72" s="108"/>
      <c r="AF72" s="444"/>
      <c r="AG72" s="272">
        <v>100</v>
      </c>
      <c r="AH72" s="108"/>
      <c r="AI72" s="444"/>
      <c r="AJ72" s="272">
        <v>100</v>
      </c>
      <c r="AK72" s="108"/>
      <c r="AL72" s="444"/>
      <c r="AM72" s="272">
        <v>100</v>
      </c>
      <c r="AN72" s="108"/>
      <c r="AO72" s="444"/>
      <c r="AP72" s="272">
        <v>100</v>
      </c>
      <c r="AQ72" s="108"/>
      <c r="AR72" s="444"/>
      <c r="AS72" s="272">
        <v>100</v>
      </c>
      <c r="AT72" s="108"/>
      <c r="AU72" s="444"/>
      <c r="AV72" s="272">
        <v>100</v>
      </c>
      <c r="AW72" s="108"/>
      <c r="AX72" s="444"/>
      <c r="AY72" s="24">
        <v>83.25</v>
      </c>
      <c r="AZ72" s="107"/>
      <c r="BA72" s="273"/>
      <c r="BB72" s="694">
        <v>65.75</v>
      </c>
      <c r="BC72" s="107"/>
      <c r="BD72" s="273"/>
      <c r="BE72" s="694">
        <v>91.5</v>
      </c>
      <c r="BF72" s="107"/>
      <c r="BG72" s="273"/>
      <c r="BH72" s="694">
        <v>67.25</v>
      </c>
      <c r="BI72" s="107"/>
      <c r="BJ72" s="273"/>
      <c r="BK72" s="24">
        <v>73.300003051757813</v>
      </c>
      <c r="BL72" s="107"/>
      <c r="BM72" s="273"/>
      <c r="BN72" s="24">
        <v>81.199996948242188</v>
      </c>
      <c r="BO72" s="107"/>
      <c r="BP72" s="273"/>
      <c r="BQ72" s="24">
        <v>73</v>
      </c>
      <c r="BR72" s="107"/>
      <c r="BS72" s="273"/>
      <c r="BT72" s="715" t="s">
        <v>1584</v>
      </c>
      <c r="BU72" s="291"/>
      <c r="BV72" s="273"/>
      <c r="BW72" s="704" t="s">
        <v>1396</v>
      </c>
      <c r="BX72" s="107"/>
      <c r="BY72" s="273"/>
      <c r="BZ72" s="704" t="s">
        <v>1396</v>
      </c>
      <c r="CA72" s="107"/>
      <c r="CB72" s="273"/>
      <c r="CC72" s="24">
        <v>56.189998626708984</v>
      </c>
      <c r="CD72" s="107"/>
      <c r="CE72" s="107"/>
      <c r="CF72" s="107"/>
      <c r="CG72" s="107"/>
      <c r="CH72" s="273"/>
      <c r="CI72" s="24" t="s">
        <v>1395</v>
      </c>
      <c r="CJ72" s="107"/>
      <c r="CK72" s="273"/>
      <c r="CL72" s="704" t="s">
        <v>1396</v>
      </c>
      <c r="CM72" s="107"/>
      <c r="CN72" s="273"/>
      <c r="CO72" s="24">
        <v>66.5</v>
      </c>
      <c r="CP72" s="107"/>
      <c r="CQ72" s="273"/>
      <c r="CR72" s="24"/>
      <c r="CS72" s="107"/>
      <c r="CT72" s="273"/>
      <c r="CU72" s="24"/>
      <c r="CV72" s="107"/>
      <c r="CW72" s="273"/>
      <c r="CX72" s="24"/>
      <c r="CY72" s="107"/>
      <c r="CZ72" s="273"/>
      <c r="DA72" s="24">
        <v>57.200000762939453</v>
      </c>
      <c r="DB72" s="107"/>
      <c r="DC72" s="273"/>
      <c r="DD72" s="24"/>
      <c r="DE72" s="107"/>
      <c r="DF72" s="273"/>
      <c r="DG72" s="218"/>
      <c r="DH72" s="217"/>
      <c r="DI72" s="217"/>
      <c r="DJ72" s="286">
        <f t="shared" si="269"/>
        <v>71.513999938964844</v>
      </c>
      <c r="DK72" s="219"/>
      <c r="DL72" s="220">
        <f t="shared" si="270"/>
        <v>3.5756999969482424</v>
      </c>
      <c r="DM72" s="650">
        <f t="shared" si="271"/>
        <v>4</v>
      </c>
      <c r="DN72" s="233">
        <f t="shared" si="272"/>
        <v>0</v>
      </c>
      <c r="DO72" s="234">
        <f t="shared" si="273"/>
        <v>0</v>
      </c>
      <c r="DP72" s="234">
        <f t="shared" si="274"/>
        <v>0</v>
      </c>
      <c r="DQ72" s="234">
        <f t="shared" si="275"/>
        <v>0</v>
      </c>
      <c r="DR72" s="234">
        <f t="shared" si="276"/>
        <v>0</v>
      </c>
      <c r="DS72" s="235">
        <f t="shared" si="277"/>
        <v>0</v>
      </c>
      <c r="DT72" s="236">
        <f t="shared" si="278"/>
        <v>0</v>
      </c>
      <c r="DU72" s="236">
        <f t="shared" si="279"/>
        <v>0</v>
      </c>
      <c r="DV72" s="236">
        <f t="shared" si="280"/>
        <v>0</v>
      </c>
      <c r="DW72" s="236">
        <f t="shared" si="281"/>
        <v>0</v>
      </c>
      <c r="DX72" s="236">
        <f t="shared" si="282"/>
        <v>0</v>
      </c>
      <c r="DY72" s="236">
        <f t="shared" si="283"/>
        <v>0</v>
      </c>
      <c r="DZ72" s="237">
        <f t="shared" si="284"/>
        <v>0</v>
      </c>
      <c r="EA72" s="238">
        <f t="shared" si="285"/>
        <v>0</v>
      </c>
      <c r="EB72" s="238">
        <f t="shared" si="286"/>
        <v>0</v>
      </c>
      <c r="EC72" s="238">
        <f t="shared" si="287"/>
        <v>0</v>
      </c>
      <c r="ED72" s="238">
        <f t="shared" si="288"/>
        <v>0</v>
      </c>
      <c r="EE72" s="238">
        <f t="shared" si="289"/>
        <v>0</v>
      </c>
      <c r="EF72" s="238">
        <f t="shared" si="290"/>
        <v>0</v>
      </c>
      <c r="EG72" s="238">
        <f t="shared" si="291"/>
        <v>6</v>
      </c>
      <c r="EH72" s="239">
        <f t="shared" si="292"/>
        <v>0</v>
      </c>
      <c r="EI72" s="240">
        <f t="shared" si="293"/>
        <v>0</v>
      </c>
      <c r="EJ72" s="240">
        <f t="shared" si="294"/>
        <v>0</v>
      </c>
      <c r="EK72" s="240">
        <f t="shared" si="295"/>
        <v>0</v>
      </c>
      <c r="EL72" s="240">
        <f t="shared" si="296"/>
        <v>0</v>
      </c>
      <c r="EM72" s="240">
        <f t="shared" si="297"/>
        <v>0</v>
      </c>
      <c r="EN72" s="240">
        <f t="shared" si="298"/>
        <v>0</v>
      </c>
      <c r="EO72" s="240">
        <f t="shared" si="299"/>
        <v>0</v>
      </c>
      <c r="EP72" s="240">
        <f t="shared" si="300"/>
        <v>0</v>
      </c>
      <c r="EQ72" s="240">
        <f t="shared" si="301"/>
        <v>0</v>
      </c>
      <c r="ER72" s="240">
        <f t="shared" si="302"/>
        <v>0</v>
      </c>
      <c r="ES72" s="240">
        <f t="shared" si="303"/>
        <v>0</v>
      </c>
      <c r="ET72" s="241">
        <f t="shared" si="304"/>
        <v>6</v>
      </c>
      <c r="EU72" s="242">
        <f t="shared" si="305"/>
        <v>0</v>
      </c>
      <c r="EV72" s="234">
        <f t="shared" si="306"/>
        <v>0</v>
      </c>
      <c r="EW72" s="234">
        <f t="shared" si="307"/>
        <v>0</v>
      </c>
      <c r="EX72" s="234">
        <f t="shared" si="308"/>
        <v>0</v>
      </c>
      <c r="EY72" s="234">
        <f t="shared" si="309"/>
        <v>0</v>
      </c>
      <c r="EZ72" s="235">
        <f t="shared" si="310"/>
        <v>0</v>
      </c>
      <c r="FA72" s="236">
        <f t="shared" si="311"/>
        <v>0</v>
      </c>
      <c r="FB72" s="236">
        <f t="shared" si="312"/>
        <v>0</v>
      </c>
      <c r="FC72" s="236">
        <f t="shared" si="313"/>
        <v>0</v>
      </c>
      <c r="FD72" s="236">
        <f t="shared" si="314"/>
        <v>0</v>
      </c>
      <c r="FE72" s="236">
        <f t="shared" si="315"/>
        <v>0</v>
      </c>
      <c r="FF72" s="236">
        <f t="shared" si="316"/>
        <v>0</v>
      </c>
      <c r="FG72" s="237">
        <f t="shared" si="317"/>
        <v>0</v>
      </c>
      <c r="FH72" s="238">
        <f t="shared" si="318"/>
        <v>0</v>
      </c>
      <c r="FI72" s="238">
        <f t="shared" si="319"/>
        <v>0</v>
      </c>
      <c r="FJ72" s="238">
        <f t="shared" si="320"/>
        <v>0</v>
      </c>
      <c r="FK72" s="238">
        <f t="shared" si="321"/>
        <v>0</v>
      </c>
      <c r="FL72" s="238">
        <f t="shared" si="322"/>
        <v>0</v>
      </c>
      <c r="FM72" s="238">
        <f t="shared" si="323"/>
        <v>0</v>
      </c>
      <c r="FN72" s="238">
        <f t="shared" si="324"/>
        <v>0</v>
      </c>
      <c r="FO72" s="239">
        <f t="shared" si="325"/>
        <v>0</v>
      </c>
      <c r="FP72" s="240">
        <f t="shared" si="326"/>
        <v>0</v>
      </c>
      <c r="FQ72" s="240">
        <f t="shared" si="327"/>
        <v>0</v>
      </c>
      <c r="FR72" s="240">
        <f t="shared" si="328"/>
        <v>0</v>
      </c>
      <c r="FS72" s="240">
        <f t="shared" si="329"/>
        <v>0</v>
      </c>
      <c r="FT72" s="240">
        <f t="shared" si="330"/>
        <v>0</v>
      </c>
      <c r="FU72" s="240">
        <f t="shared" si="331"/>
        <v>0</v>
      </c>
      <c r="FV72" s="240">
        <f t="shared" si="332"/>
        <v>0</v>
      </c>
      <c r="FW72" s="240">
        <f t="shared" si="333"/>
        <v>0</v>
      </c>
      <c r="FX72" s="240">
        <f t="shared" si="334"/>
        <v>0</v>
      </c>
      <c r="FY72" s="240">
        <f t="shared" si="335"/>
        <v>0</v>
      </c>
      <c r="FZ72" s="240">
        <f t="shared" si="336"/>
        <v>0</v>
      </c>
      <c r="GA72" s="241">
        <f t="shared" si="337"/>
        <v>0</v>
      </c>
      <c r="GB72" s="242">
        <f t="shared" si="338"/>
        <v>0</v>
      </c>
      <c r="GC72" s="234">
        <f t="shared" si="339"/>
        <v>0</v>
      </c>
      <c r="GD72" s="234">
        <f t="shared" si="340"/>
        <v>0</v>
      </c>
      <c r="GE72" s="234">
        <f t="shared" si="341"/>
        <v>0</v>
      </c>
      <c r="GF72" s="234">
        <f t="shared" si="342"/>
        <v>0</v>
      </c>
      <c r="GG72" s="235">
        <f t="shared" si="343"/>
        <v>0</v>
      </c>
      <c r="GH72" s="236">
        <f t="shared" si="344"/>
        <v>0</v>
      </c>
      <c r="GI72" s="236">
        <f t="shared" si="345"/>
        <v>0</v>
      </c>
      <c r="GJ72" s="236">
        <f t="shared" si="346"/>
        <v>0</v>
      </c>
      <c r="GK72" s="236">
        <f t="shared" si="347"/>
        <v>0</v>
      </c>
      <c r="GL72" s="236">
        <f t="shared" si="348"/>
        <v>0</v>
      </c>
      <c r="GM72" s="236">
        <f t="shared" si="349"/>
        <v>0</v>
      </c>
      <c r="GN72" s="237">
        <f t="shared" si="350"/>
        <v>0</v>
      </c>
      <c r="GO72" s="238">
        <f t="shared" si="351"/>
        <v>0</v>
      </c>
      <c r="GP72" s="238">
        <f t="shared" si="352"/>
        <v>0</v>
      </c>
      <c r="GQ72" s="238">
        <f t="shared" si="353"/>
        <v>0</v>
      </c>
      <c r="GR72" s="238">
        <f t="shared" si="354"/>
        <v>0</v>
      </c>
      <c r="GS72" s="238">
        <f t="shared" si="355"/>
        <v>0</v>
      </c>
      <c r="GT72" s="238">
        <f t="shared" si="356"/>
        <v>0</v>
      </c>
      <c r="GU72" s="238">
        <f t="shared" si="357"/>
        <v>0</v>
      </c>
      <c r="GV72" s="239">
        <f t="shared" si="358"/>
        <v>0</v>
      </c>
      <c r="GW72" s="240">
        <f t="shared" si="359"/>
        <v>0</v>
      </c>
      <c r="GX72" s="240">
        <f t="shared" si="360"/>
        <v>0</v>
      </c>
      <c r="GY72" s="240">
        <f t="shared" si="361"/>
        <v>0</v>
      </c>
      <c r="GZ72" s="240">
        <f t="shared" si="362"/>
        <v>0</v>
      </c>
      <c r="HA72" s="240">
        <f t="shared" si="363"/>
        <v>0</v>
      </c>
      <c r="HB72" s="240">
        <f t="shared" si="364"/>
        <v>0</v>
      </c>
      <c r="HC72" s="240">
        <f t="shared" si="365"/>
        <v>0</v>
      </c>
      <c r="HD72" s="240">
        <f t="shared" si="366"/>
        <v>0</v>
      </c>
      <c r="HE72" s="240">
        <f t="shared" si="367"/>
        <v>0</v>
      </c>
      <c r="HF72" s="240">
        <f t="shared" si="368"/>
        <v>0</v>
      </c>
      <c r="HG72" s="240">
        <f t="shared" si="369"/>
        <v>0</v>
      </c>
      <c r="HH72" s="241">
        <f t="shared" si="370"/>
        <v>0</v>
      </c>
      <c r="HI72" s="243"/>
      <c r="HJ72" s="242">
        <f t="shared" si="371"/>
        <v>3</v>
      </c>
      <c r="HK72" s="234">
        <f t="shared" si="372"/>
        <v>3</v>
      </c>
      <c r="HL72" s="234">
        <f t="shared" si="373"/>
        <v>3</v>
      </c>
      <c r="HM72" s="234">
        <f t="shared" si="374"/>
        <v>3</v>
      </c>
      <c r="HN72" s="234">
        <f t="shared" si="375"/>
        <v>0</v>
      </c>
      <c r="HO72" s="235">
        <f t="shared" si="376"/>
        <v>20</v>
      </c>
      <c r="HP72" s="236">
        <f t="shared" si="377"/>
        <v>20</v>
      </c>
      <c r="HQ72" s="236">
        <f t="shared" si="378"/>
        <v>20</v>
      </c>
      <c r="HR72" s="236">
        <f t="shared" si="379"/>
        <v>20</v>
      </c>
      <c r="HS72" s="236">
        <f t="shared" si="380"/>
        <v>10</v>
      </c>
      <c r="HT72" s="236">
        <f t="shared" si="381"/>
        <v>20</v>
      </c>
      <c r="HU72" s="236">
        <f t="shared" si="382"/>
        <v>10</v>
      </c>
      <c r="HV72" s="237">
        <f t="shared" si="383"/>
        <v>20</v>
      </c>
      <c r="HW72" s="238">
        <f t="shared" si="384"/>
        <v>20</v>
      </c>
      <c r="HX72" s="238">
        <f t="shared" si="385"/>
        <v>20</v>
      </c>
      <c r="HY72" s="238">
        <f t="shared" si="386"/>
        <v>20</v>
      </c>
      <c r="HZ72" s="238">
        <f t="shared" si="387"/>
        <v>10</v>
      </c>
      <c r="IA72" s="238">
        <f t="shared" si="388"/>
        <v>20</v>
      </c>
      <c r="IB72" s="238">
        <f t="shared" si="389"/>
        <v>10</v>
      </c>
      <c r="IC72" s="238">
        <f t="shared" si="390"/>
        <v>0</v>
      </c>
      <c r="ID72" s="239">
        <f t="shared" si="391"/>
        <v>0</v>
      </c>
      <c r="IE72" s="240">
        <f t="shared" si="392"/>
        <v>0</v>
      </c>
      <c r="IF72" s="240">
        <f t="shared" si="393"/>
        <v>10</v>
      </c>
      <c r="IG72" s="240">
        <f t="shared" si="394"/>
        <v>0</v>
      </c>
      <c r="IH72" s="240">
        <f t="shared" si="395"/>
        <v>0</v>
      </c>
      <c r="II72" s="240">
        <f t="shared" si="396"/>
        <v>0</v>
      </c>
      <c r="IJ72" s="240">
        <f t="shared" si="397"/>
        <v>20</v>
      </c>
      <c r="IK72" s="240">
        <f t="shared" si="398"/>
        <v>0</v>
      </c>
      <c r="IL72" s="240">
        <f t="shared" si="399"/>
        <v>0</v>
      </c>
      <c r="IM72" s="240">
        <f t="shared" si="400"/>
        <v>0</v>
      </c>
      <c r="IN72" s="240">
        <f t="shared" si="401"/>
        <v>20</v>
      </c>
      <c r="IO72" s="240">
        <f t="shared" si="402"/>
        <v>0</v>
      </c>
      <c r="IP72" s="416">
        <f t="shared" si="403"/>
        <v>290</v>
      </c>
      <c r="IQ72" s="416">
        <f t="shared" si="404"/>
        <v>12</v>
      </c>
    </row>
    <row r="73" spans="1:251" ht="15" customHeight="1" x14ac:dyDescent="0.25">
      <c r="A73" s="14" t="s">
        <v>1800</v>
      </c>
      <c r="B73" s="392">
        <v>34</v>
      </c>
      <c r="C73" s="13" t="s">
        <v>1567</v>
      </c>
      <c r="D73" s="423">
        <v>44287</v>
      </c>
      <c r="E73" s="20">
        <v>7</v>
      </c>
      <c r="F73" s="6">
        <v>11607131</v>
      </c>
      <c r="G73" s="20" t="s">
        <v>1568</v>
      </c>
      <c r="H73" s="20" t="s">
        <v>1569</v>
      </c>
      <c r="I73" s="23" t="s">
        <v>1570</v>
      </c>
      <c r="J73" s="6" t="s">
        <v>18</v>
      </c>
      <c r="K73" s="6" t="s">
        <v>18</v>
      </c>
      <c r="L73" s="424"/>
      <c r="M73" s="651" t="s">
        <v>1571</v>
      </c>
      <c r="N73" s="24">
        <v>66.900001525878906</v>
      </c>
      <c r="O73" s="107"/>
      <c r="P73" s="105"/>
      <c r="Q73" s="106"/>
      <c r="R73" s="24">
        <v>72.75</v>
      </c>
      <c r="S73" s="107"/>
      <c r="T73" s="105"/>
      <c r="U73" s="106"/>
      <c r="V73" s="24">
        <v>67.30999755859375</v>
      </c>
      <c r="W73" s="107"/>
      <c r="X73" s="105"/>
      <c r="Y73" s="106"/>
      <c r="Z73" s="694">
        <v>80.139999389648438</v>
      </c>
      <c r="AA73" s="273"/>
      <c r="AB73" s="704" t="s">
        <v>1396</v>
      </c>
      <c r="AC73" s="273"/>
      <c r="AD73" s="272">
        <v>100</v>
      </c>
      <c r="AE73" s="108"/>
      <c r="AF73" s="444"/>
      <c r="AG73" s="272">
        <v>100</v>
      </c>
      <c r="AH73" s="108"/>
      <c r="AI73" s="444"/>
      <c r="AJ73" s="272">
        <v>100</v>
      </c>
      <c r="AK73" s="108"/>
      <c r="AL73" s="444"/>
      <c r="AM73" s="272">
        <v>100</v>
      </c>
      <c r="AN73" s="108"/>
      <c r="AO73" s="444"/>
      <c r="AP73" s="272">
        <v>100</v>
      </c>
      <c r="AQ73" s="108"/>
      <c r="AR73" s="444"/>
      <c r="AS73" s="272">
        <v>100</v>
      </c>
      <c r="AT73" s="108"/>
      <c r="AU73" s="444"/>
      <c r="AV73" s="272">
        <v>100</v>
      </c>
      <c r="AW73" s="108"/>
      <c r="AX73" s="444"/>
      <c r="AY73" s="24">
        <v>69</v>
      </c>
      <c r="AZ73" s="107"/>
      <c r="BA73" s="273"/>
      <c r="BB73" s="694">
        <v>63</v>
      </c>
      <c r="BC73" s="107"/>
      <c r="BD73" s="273"/>
      <c r="BE73" s="694">
        <v>70.150001525878906</v>
      </c>
      <c r="BF73" s="107"/>
      <c r="BG73" s="273"/>
      <c r="BH73" s="694">
        <v>61.400001525878906</v>
      </c>
      <c r="BI73" s="107"/>
      <c r="BJ73" s="273"/>
      <c r="BK73" s="24">
        <v>61.599998474121094</v>
      </c>
      <c r="BL73" s="107"/>
      <c r="BM73" s="273"/>
      <c r="BN73" s="24">
        <v>66.150001525878906</v>
      </c>
      <c r="BO73" s="107"/>
      <c r="BP73" s="273"/>
      <c r="BQ73" s="24">
        <v>62</v>
      </c>
      <c r="BR73" s="107"/>
      <c r="BS73" s="273"/>
      <c r="BT73" s="715" t="s">
        <v>1584</v>
      </c>
      <c r="BU73" s="291"/>
      <c r="BV73" s="273"/>
      <c r="BW73" s="704" t="s">
        <v>1396</v>
      </c>
      <c r="BX73" s="107"/>
      <c r="BY73" s="273"/>
      <c r="BZ73" s="704" t="s">
        <v>1396</v>
      </c>
      <c r="CA73" s="107"/>
      <c r="CB73" s="273"/>
      <c r="CC73" s="24">
        <v>46.189998626708984</v>
      </c>
      <c r="CD73" s="107"/>
      <c r="CE73" s="107"/>
      <c r="CF73" s="107"/>
      <c r="CG73" s="107"/>
      <c r="CH73" s="273"/>
      <c r="CI73" s="24" t="s">
        <v>1395</v>
      </c>
      <c r="CJ73" s="107"/>
      <c r="CK73" s="273"/>
      <c r="CL73" s="704" t="s">
        <v>1396</v>
      </c>
      <c r="CM73" s="107"/>
      <c r="CN73" s="273"/>
      <c r="CO73" s="24">
        <v>44.5</v>
      </c>
      <c r="CP73" s="107"/>
      <c r="CQ73" s="273"/>
      <c r="CR73" s="24"/>
      <c r="CS73" s="107"/>
      <c r="CT73" s="273"/>
      <c r="CU73" s="24"/>
      <c r="CV73" s="107"/>
      <c r="CW73" s="273"/>
      <c r="CX73" s="24"/>
      <c r="CY73" s="107"/>
      <c r="CZ73" s="273"/>
      <c r="DA73" s="24">
        <v>56</v>
      </c>
      <c r="DB73" s="107"/>
      <c r="DC73" s="273"/>
      <c r="DD73" s="24"/>
      <c r="DE73" s="107"/>
      <c r="DF73" s="273"/>
      <c r="DG73" s="218"/>
      <c r="DH73" s="217"/>
      <c r="DI73" s="217"/>
      <c r="DJ73" s="286">
        <f t="shared" si="269"/>
        <v>59.999000167846681</v>
      </c>
      <c r="DK73" s="219"/>
      <c r="DL73" s="220">
        <f t="shared" si="270"/>
        <v>2.9999500083923341</v>
      </c>
      <c r="DM73" s="650">
        <f t="shared" si="271"/>
        <v>4</v>
      </c>
      <c r="DN73" s="233">
        <f t="shared" si="272"/>
        <v>0</v>
      </c>
      <c r="DO73" s="234">
        <f t="shared" si="273"/>
        <v>0</v>
      </c>
      <c r="DP73" s="234">
        <f t="shared" si="274"/>
        <v>0</v>
      </c>
      <c r="DQ73" s="234">
        <f t="shared" si="275"/>
        <v>0</v>
      </c>
      <c r="DR73" s="234">
        <f t="shared" si="276"/>
        <v>0</v>
      </c>
      <c r="DS73" s="235">
        <f t="shared" si="277"/>
        <v>0</v>
      </c>
      <c r="DT73" s="236">
        <f t="shared" si="278"/>
        <v>0</v>
      </c>
      <c r="DU73" s="236">
        <f t="shared" si="279"/>
        <v>0</v>
      </c>
      <c r="DV73" s="236">
        <f t="shared" si="280"/>
        <v>0</v>
      </c>
      <c r="DW73" s="236">
        <f t="shared" si="281"/>
        <v>0</v>
      </c>
      <c r="DX73" s="236">
        <f t="shared" si="282"/>
        <v>0</v>
      </c>
      <c r="DY73" s="236">
        <f t="shared" si="283"/>
        <v>0</v>
      </c>
      <c r="DZ73" s="237">
        <f t="shared" si="284"/>
        <v>0</v>
      </c>
      <c r="EA73" s="238">
        <f t="shared" si="285"/>
        <v>0</v>
      </c>
      <c r="EB73" s="238">
        <f t="shared" si="286"/>
        <v>0</v>
      </c>
      <c r="EC73" s="238">
        <f t="shared" si="287"/>
        <v>0</v>
      </c>
      <c r="ED73" s="238">
        <f t="shared" si="288"/>
        <v>0</v>
      </c>
      <c r="EE73" s="238">
        <f t="shared" si="289"/>
        <v>0</v>
      </c>
      <c r="EF73" s="238">
        <f t="shared" si="290"/>
        <v>0</v>
      </c>
      <c r="EG73" s="238">
        <f t="shared" si="291"/>
        <v>6</v>
      </c>
      <c r="EH73" s="239">
        <f t="shared" si="292"/>
        <v>0</v>
      </c>
      <c r="EI73" s="240">
        <f t="shared" si="293"/>
        <v>0</v>
      </c>
      <c r="EJ73" s="240">
        <f t="shared" si="294"/>
        <v>0</v>
      </c>
      <c r="EK73" s="240">
        <f t="shared" si="295"/>
        <v>0</v>
      </c>
      <c r="EL73" s="240">
        <f t="shared" si="296"/>
        <v>0</v>
      </c>
      <c r="EM73" s="240">
        <f t="shared" si="297"/>
        <v>0</v>
      </c>
      <c r="EN73" s="240">
        <f t="shared" si="298"/>
        <v>0</v>
      </c>
      <c r="EO73" s="240">
        <f t="shared" si="299"/>
        <v>0</v>
      </c>
      <c r="EP73" s="240">
        <f t="shared" si="300"/>
        <v>0</v>
      </c>
      <c r="EQ73" s="240">
        <f t="shared" si="301"/>
        <v>0</v>
      </c>
      <c r="ER73" s="240">
        <f t="shared" si="302"/>
        <v>0</v>
      </c>
      <c r="ES73" s="240">
        <f t="shared" si="303"/>
        <v>0</v>
      </c>
      <c r="ET73" s="241">
        <f t="shared" si="304"/>
        <v>6</v>
      </c>
      <c r="EU73" s="242">
        <f t="shared" si="305"/>
        <v>0</v>
      </c>
      <c r="EV73" s="234">
        <f t="shared" si="306"/>
        <v>0</v>
      </c>
      <c r="EW73" s="234">
        <f t="shared" si="307"/>
        <v>0</v>
      </c>
      <c r="EX73" s="234">
        <f t="shared" si="308"/>
        <v>0</v>
      </c>
      <c r="EY73" s="234">
        <f t="shared" si="309"/>
        <v>0</v>
      </c>
      <c r="EZ73" s="235">
        <f t="shared" si="310"/>
        <v>0</v>
      </c>
      <c r="FA73" s="236">
        <f t="shared" si="311"/>
        <v>0</v>
      </c>
      <c r="FB73" s="236">
        <f t="shared" si="312"/>
        <v>0</v>
      </c>
      <c r="FC73" s="236">
        <f t="shared" si="313"/>
        <v>0</v>
      </c>
      <c r="FD73" s="236">
        <f t="shared" si="314"/>
        <v>0</v>
      </c>
      <c r="FE73" s="236">
        <f t="shared" si="315"/>
        <v>0</v>
      </c>
      <c r="FF73" s="236">
        <f t="shared" si="316"/>
        <v>0</v>
      </c>
      <c r="FG73" s="237">
        <f t="shared" si="317"/>
        <v>0</v>
      </c>
      <c r="FH73" s="238">
        <f t="shared" si="318"/>
        <v>0</v>
      </c>
      <c r="FI73" s="238">
        <f t="shared" si="319"/>
        <v>0</v>
      </c>
      <c r="FJ73" s="238">
        <f t="shared" si="320"/>
        <v>0</v>
      </c>
      <c r="FK73" s="238">
        <f t="shared" si="321"/>
        <v>0</v>
      </c>
      <c r="FL73" s="238">
        <f t="shared" si="322"/>
        <v>0</v>
      </c>
      <c r="FM73" s="238">
        <f t="shared" si="323"/>
        <v>0</v>
      </c>
      <c r="FN73" s="238">
        <f t="shared" si="324"/>
        <v>0</v>
      </c>
      <c r="FO73" s="239">
        <f t="shared" si="325"/>
        <v>0</v>
      </c>
      <c r="FP73" s="240">
        <f t="shared" si="326"/>
        <v>0</v>
      </c>
      <c r="FQ73" s="240">
        <f t="shared" si="327"/>
        <v>0</v>
      </c>
      <c r="FR73" s="240">
        <f t="shared" si="328"/>
        <v>0</v>
      </c>
      <c r="FS73" s="240">
        <f t="shared" si="329"/>
        <v>0</v>
      </c>
      <c r="FT73" s="240">
        <f t="shared" si="330"/>
        <v>0</v>
      </c>
      <c r="FU73" s="240">
        <f t="shared" si="331"/>
        <v>0</v>
      </c>
      <c r="FV73" s="240">
        <f t="shared" si="332"/>
        <v>0</v>
      </c>
      <c r="FW73" s="240">
        <f t="shared" si="333"/>
        <v>0</v>
      </c>
      <c r="FX73" s="240">
        <f t="shared" si="334"/>
        <v>0</v>
      </c>
      <c r="FY73" s="240">
        <f t="shared" si="335"/>
        <v>0</v>
      </c>
      <c r="FZ73" s="240">
        <f t="shared" si="336"/>
        <v>0</v>
      </c>
      <c r="GA73" s="241">
        <f t="shared" si="337"/>
        <v>0</v>
      </c>
      <c r="GB73" s="242">
        <f t="shared" si="338"/>
        <v>0</v>
      </c>
      <c r="GC73" s="234">
        <f t="shared" si="339"/>
        <v>0</v>
      </c>
      <c r="GD73" s="234">
        <f t="shared" si="340"/>
        <v>0</v>
      </c>
      <c r="GE73" s="234">
        <f t="shared" si="341"/>
        <v>0</v>
      </c>
      <c r="GF73" s="234">
        <f t="shared" si="342"/>
        <v>0</v>
      </c>
      <c r="GG73" s="235">
        <f t="shared" si="343"/>
        <v>0</v>
      </c>
      <c r="GH73" s="236">
        <f t="shared" si="344"/>
        <v>0</v>
      </c>
      <c r="GI73" s="236">
        <f t="shared" si="345"/>
        <v>0</v>
      </c>
      <c r="GJ73" s="236">
        <f t="shared" si="346"/>
        <v>0</v>
      </c>
      <c r="GK73" s="236">
        <f t="shared" si="347"/>
        <v>0</v>
      </c>
      <c r="GL73" s="236">
        <f t="shared" si="348"/>
        <v>0</v>
      </c>
      <c r="GM73" s="236">
        <f t="shared" si="349"/>
        <v>0</v>
      </c>
      <c r="GN73" s="237">
        <f t="shared" si="350"/>
        <v>0</v>
      </c>
      <c r="GO73" s="238">
        <f t="shared" si="351"/>
        <v>0</v>
      </c>
      <c r="GP73" s="238">
        <f t="shared" si="352"/>
        <v>0</v>
      </c>
      <c r="GQ73" s="238">
        <f t="shared" si="353"/>
        <v>0</v>
      </c>
      <c r="GR73" s="238">
        <f t="shared" si="354"/>
        <v>0</v>
      </c>
      <c r="GS73" s="238">
        <f t="shared" si="355"/>
        <v>0</v>
      </c>
      <c r="GT73" s="238">
        <f t="shared" si="356"/>
        <v>0</v>
      </c>
      <c r="GU73" s="238">
        <f t="shared" si="357"/>
        <v>0</v>
      </c>
      <c r="GV73" s="239">
        <f t="shared" si="358"/>
        <v>0</v>
      </c>
      <c r="GW73" s="240">
        <f t="shared" si="359"/>
        <v>0</v>
      </c>
      <c r="GX73" s="240">
        <f t="shared" si="360"/>
        <v>0</v>
      </c>
      <c r="GY73" s="240">
        <f t="shared" si="361"/>
        <v>0</v>
      </c>
      <c r="GZ73" s="240">
        <f t="shared" si="362"/>
        <v>0</v>
      </c>
      <c r="HA73" s="240">
        <f t="shared" si="363"/>
        <v>0</v>
      </c>
      <c r="HB73" s="240">
        <f t="shared" si="364"/>
        <v>0</v>
      </c>
      <c r="HC73" s="240">
        <f t="shared" si="365"/>
        <v>0</v>
      </c>
      <c r="HD73" s="240">
        <f t="shared" si="366"/>
        <v>0</v>
      </c>
      <c r="HE73" s="240">
        <f t="shared" si="367"/>
        <v>0</v>
      </c>
      <c r="HF73" s="240">
        <f t="shared" si="368"/>
        <v>0</v>
      </c>
      <c r="HG73" s="240">
        <f t="shared" si="369"/>
        <v>0</v>
      </c>
      <c r="HH73" s="241">
        <f t="shared" si="370"/>
        <v>0</v>
      </c>
      <c r="HI73" s="243"/>
      <c r="HJ73" s="242">
        <f t="shared" si="371"/>
        <v>3</v>
      </c>
      <c r="HK73" s="234">
        <f t="shared" si="372"/>
        <v>3</v>
      </c>
      <c r="HL73" s="234">
        <f t="shared" si="373"/>
        <v>3</v>
      </c>
      <c r="HM73" s="234">
        <f t="shared" si="374"/>
        <v>3</v>
      </c>
      <c r="HN73" s="234">
        <f t="shared" si="375"/>
        <v>0</v>
      </c>
      <c r="HO73" s="235">
        <f t="shared" si="376"/>
        <v>20</v>
      </c>
      <c r="HP73" s="236">
        <f t="shared" si="377"/>
        <v>20</v>
      </c>
      <c r="HQ73" s="236">
        <f t="shared" si="378"/>
        <v>20</v>
      </c>
      <c r="HR73" s="236">
        <f t="shared" si="379"/>
        <v>20</v>
      </c>
      <c r="HS73" s="236">
        <f t="shared" si="380"/>
        <v>10</v>
      </c>
      <c r="HT73" s="236">
        <f t="shared" si="381"/>
        <v>20</v>
      </c>
      <c r="HU73" s="236">
        <f t="shared" si="382"/>
        <v>10</v>
      </c>
      <c r="HV73" s="237">
        <f t="shared" si="383"/>
        <v>20</v>
      </c>
      <c r="HW73" s="238">
        <f t="shared" si="384"/>
        <v>20</v>
      </c>
      <c r="HX73" s="238">
        <f t="shared" si="385"/>
        <v>20</v>
      </c>
      <c r="HY73" s="238">
        <f t="shared" si="386"/>
        <v>20</v>
      </c>
      <c r="HZ73" s="238">
        <f t="shared" si="387"/>
        <v>10</v>
      </c>
      <c r="IA73" s="238">
        <f t="shared" si="388"/>
        <v>20</v>
      </c>
      <c r="IB73" s="238">
        <f t="shared" si="389"/>
        <v>10</v>
      </c>
      <c r="IC73" s="238">
        <f t="shared" si="390"/>
        <v>0</v>
      </c>
      <c r="ID73" s="239">
        <f t="shared" si="391"/>
        <v>0</v>
      </c>
      <c r="IE73" s="240">
        <f t="shared" si="392"/>
        <v>0</v>
      </c>
      <c r="IF73" s="240">
        <f t="shared" si="393"/>
        <v>10</v>
      </c>
      <c r="IG73" s="240">
        <f t="shared" si="394"/>
        <v>0</v>
      </c>
      <c r="IH73" s="240">
        <f t="shared" si="395"/>
        <v>0</v>
      </c>
      <c r="II73" s="240">
        <f t="shared" si="396"/>
        <v>0</v>
      </c>
      <c r="IJ73" s="240">
        <f t="shared" si="397"/>
        <v>20</v>
      </c>
      <c r="IK73" s="240">
        <f t="shared" si="398"/>
        <v>0</v>
      </c>
      <c r="IL73" s="240">
        <f t="shared" si="399"/>
        <v>0</v>
      </c>
      <c r="IM73" s="240">
        <f t="shared" si="400"/>
        <v>0</v>
      </c>
      <c r="IN73" s="240">
        <f t="shared" si="401"/>
        <v>20</v>
      </c>
      <c r="IO73" s="240">
        <f t="shared" si="402"/>
        <v>0</v>
      </c>
      <c r="IP73" s="416">
        <f t="shared" si="403"/>
        <v>290</v>
      </c>
      <c r="IQ73" s="416">
        <f t="shared" si="404"/>
        <v>12</v>
      </c>
    </row>
    <row r="74" spans="1:251" ht="15" customHeight="1" x14ac:dyDescent="0.25">
      <c r="A74" s="14" t="s">
        <v>1800</v>
      </c>
      <c r="B74" s="392">
        <v>35</v>
      </c>
      <c r="C74" s="13" t="s">
        <v>1572</v>
      </c>
      <c r="D74" s="423">
        <v>44287</v>
      </c>
      <c r="E74" s="20">
        <v>7</v>
      </c>
      <c r="F74" s="6">
        <v>11607142</v>
      </c>
      <c r="G74" s="20" t="s">
        <v>1573</v>
      </c>
      <c r="H74" s="20" t="s">
        <v>1574</v>
      </c>
      <c r="I74" s="23" t="s">
        <v>1575</v>
      </c>
      <c r="J74" s="6" t="s">
        <v>18</v>
      </c>
      <c r="K74" s="6" t="s">
        <v>18</v>
      </c>
      <c r="L74" s="424"/>
      <c r="M74" s="651" t="s">
        <v>1576</v>
      </c>
      <c r="N74" s="24">
        <v>69</v>
      </c>
      <c r="O74" s="107"/>
      <c r="P74" s="105"/>
      <c r="Q74" s="106"/>
      <c r="R74" s="24">
        <v>73.75</v>
      </c>
      <c r="S74" s="107"/>
      <c r="T74" s="105"/>
      <c r="U74" s="106"/>
      <c r="V74" s="24">
        <v>79.30999755859375</v>
      </c>
      <c r="W74" s="107"/>
      <c r="X74" s="105"/>
      <c r="Y74" s="106"/>
      <c r="Z74" s="694">
        <v>82.5</v>
      </c>
      <c r="AA74" s="273"/>
      <c r="AB74" s="704" t="s">
        <v>1396</v>
      </c>
      <c r="AC74" s="273"/>
      <c r="AD74" s="272">
        <v>100</v>
      </c>
      <c r="AE74" s="108"/>
      <c r="AF74" s="444"/>
      <c r="AG74" s="272">
        <v>100</v>
      </c>
      <c r="AH74" s="108"/>
      <c r="AI74" s="444"/>
      <c r="AJ74" s="272">
        <v>100</v>
      </c>
      <c r="AK74" s="108"/>
      <c r="AL74" s="444"/>
      <c r="AM74" s="272">
        <v>100</v>
      </c>
      <c r="AN74" s="108"/>
      <c r="AO74" s="444"/>
      <c r="AP74" s="272">
        <v>100</v>
      </c>
      <c r="AQ74" s="108"/>
      <c r="AR74" s="444"/>
      <c r="AS74" s="272">
        <v>100</v>
      </c>
      <c r="AT74" s="108"/>
      <c r="AU74" s="444"/>
      <c r="AV74" s="272">
        <v>100</v>
      </c>
      <c r="AW74" s="108"/>
      <c r="AX74" s="444"/>
      <c r="AY74" s="24">
        <v>83</v>
      </c>
      <c r="AZ74" s="107"/>
      <c r="BA74" s="273"/>
      <c r="BB74" s="694">
        <v>75.5</v>
      </c>
      <c r="BC74" s="107"/>
      <c r="BD74" s="273"/>
      <c r="BE74" s="694">
        <v>88.300003051757813</v>
      </c>
      <c r="BF74" s="107"/>
      <c r="BG74" s="273"/>
      <c r="BH74" s="694">
        <v>76.75</v>
      </c>
      <c r="BI74" s="107"/>
      <c r="BJ74" s="273"/>
      <c r="BK74" s="24">
        <v>74.400001525878906</v>
      </c>
      <c r="BL74" s="107"/>
      <c r="BM74" s="273"/>
      <c r="BN74" s="24">
        <v>82.099998474121094</v>
      </c>
      <c r="BO74" s="107"/>
      <c r="BP74" s="273"/>
      <c r="BQ74" s="24">
        <v>63</v>
      </c>
      <c r="BR74" s="107"/>
      <c r="BS74" s="273"/>
      <c r="BT74" s="715" t="s">
        <v>1584</v>
      </c>
      <c r="BU74" s="291"/>
      <c r="BV74" s="273"/>
      <c r="BW74" s="704" t="s">
        <v>1396</v>
      </c>
      <c r="BX74" s="107"/>
      <c r="BY74" s="273"/>
      <c r="BZ74" s="704" t="s">
        <v>1396</v>
      </c>
      <c r="CA74" s="107"/>
      <c r="CB74" s="273"/>
      <c r="CC74" s="24">
        <v>75.650001525878906</v>
      </c>
      <c r="CD74" s="107"/>
      <c r="CE74" s="107"/>
      <c r="CF74" s="107"/>
      <c r="CG74" s="107"/>
      <c r="CH74" s="273"/>
      <c r="CI74" s="24" t="s">
        <v>1395</v>
      </c>
      <c r="CJ74" s="107"/>
      <c r="CK74" s="273"/>
      <c r="CL74" s="704" t="s">
        <v>1396</v>
      </c>
      <c r="CM74" s="107"/>
      <c r="CN74" s="273"/>
      <c r="CO74" s="24">
        <v>88</v>
      </c>
      <c r="CP74" s="107"/>
      <c r="CQ74" s="273"/>
      <c r="CR74" s="24"/>
      <c r="CS74" s="107"/>
      <c r="CT74" s="273"/>
      <c r="CU74" s="24"/>
      <c r="CV74" s="107"/>
      <c r="CW74" s="273"/>
      <c r="CX74" s="24"/>
      <c r="CY74" s="107"/>
      <c r="CZ74" s="273"/>
      <c r="DA74" s="24"/>
      <c r="DB74" s="107"/>
      <c r="DC74" s="273"/>
      <c r="DD74" s="24">
        <v>78.400001525878906</v>
      </c>
      <c r="DE74" s="107"/>
      <c r="DF74" s="273"/>
      <c r="DG74" s="218"/>
      <c r="DH74" s="217"/>
      <c r="DI74" s="217"/>
      <c r="DJ74" s="286">
        <f t="shared" si="269"/>
        <v>78.510000610351568</v>
      </c>
      <c r="DK74" s="219"/>
      <c r="DL74" s="220">
        <f t="shared" si="270"/>
        <v>3.9255000305175782</v>
      </c>
      <c r="DM74" s="650">
        <f t="shared" si="271"/>
        <v>4</v>
      </c>
      <c r="DN74" s="233">
        <f t="shared" si="272"/>
        <v>0</v>
      </c>
      <c r="DO74" s="234">
        <f t="shared" si="273"/>
        <v>0</v>
      </c>
      <c r="DP74" s="234">
        <f t="shared" si="274"/>
        <v>0</v>
      </c>
      <c r="DQ74" s="234">
        <f t="shared" si="275"/>
        <v>0</v>
      </c>
      <c r="DR74" s="234">
        <f t="shared" si="276"/>
        <v>0</v>
      </c>
      <c r="DS74" s="235">
        <f t="shared" si="277"/>
        <v>0</v>
      </c>
      <c r="DT74" s="236">
        <f t="shared" si="278"/>
        <v>0</v>
      </c>
      <c r="DU74" s="236">
        <f t="shared" si="279"/>
        <v>0</v>
      </c>
      <c r="DV74" s="236">
        <f t="shared" si="280"/>
        <v>0</v>
      </c>
      <c r="DW74" s="236">
        <f t="shared" si="281"/>
        <v>0</v>
      </c>
      <c r="DX74" s="236">
        <f t="shared" si="282"/>
        <v>0</v>
      </c>
      <c r="DY74" s="236">
        <f t="shared" si="283"/>
        <v>0</v>
      </c>
      <c r="DZ74" s="237">
        <f t="shared" si="284"/>
        <v>0</v>
      </c>
      <c r="EA74" s="238">
        <f t="shared" si="285"/>
        <v>0</v>
      </c>
      <c r="EB74" s="238">
        <f t="shared" si="286"/>
        <v>0</v>
      </c>
      <c r="EC74" s="238">
        <f t="shared" si="287"/>
        <v>0</v>
      </c>
      <c r="ED74" s="238">
        <f t="shared" si="288"/>
        <v>0</v>
      </c>
      <c r="EE74" s="238">
        <f t="shared" si="289"/>
        <v>0</v>
      </c>
      <c r="EF74" s="238">
        <f t="shared" si="290"/>
        <v>0</v>
      </c>
      <c r="EG74" s="238">
        <f t="shared" si="291"/>
        <v>6</v>
      </c>
      <c r="EH74" s="239">
        <f t="shared" si="292"/>
        <v>0</v>
      </c>
      <c r="EI74" s="240">
        <f t="shared" si="293"/>
        <v>0</v>
      </c>
      <c r="EJ74" s="240">
        <f t="shared" si="294"/>
        <v>0</v>
      </c>
      <c r="EK74" s="240">
        <f t="shared" si="295"/>
        <v>0</v>
      </c>
      <c r="EL74" s="240">
        <f t="shared" si="296"/>
        <v>0</v>
      </c>
      <c r="EM74" s="240">
        <f t="shared" si="297"/>
        <v>0</v>
      </c>
      <c r="EN74" s="240">
        <f t="shared" si="298"/>
        <v>0</v>
      </c>
      <c r="EO74" s="240">
        <f t="shared" si="299"/>
        <v>0</v>
      </c>
      <c r="EP74" s="240">
        <f t="shared" si="300"/>
        <v>0</v>
      </c>
      <c r="EQ74" s="240">
        <f t="shared" si="301"/>
        <v>0</v>
      </c>
      <c r="ER74" s="240">
        <f t="shared" si="302"/>
        <v>0</v>
      </c>
      <c r="ES74" s="240">
        <f t="shared" si="303"/>
        <v>0</v>
      </c>
      <c r="ET74" s="241">
        <f t="shared" si="304"/>
        <v>6</v>
      </c>
      <c r="EU74" s="242">
        <f t="shared" si="305"/>
        <v>0</v>
      </c>
      <c r="EV74" s="234">
        <f t="shared" si="306"/>
        <v>0</v>
      </c>
      <c r="EW74" s="234">
        <f t="shared" si="307"/>
        <v>0</v>
      </c>
      <c r="EX74" s="234">
        <f t="shared" si="308"/>
        <v>0</v>
      </c>
      <c r="EY74" s="234">
        <f t="shared" si="309"/>
        <v>0</v>
      </c>
      <c r="EZ74" s="235">
        <f t="shared" si="310"/>
        <v>0</v>
      </c>
      <c r="FA74" s="236">
        <f t="shared" si="311"/>
        <v>0</v>
      </c>
      <c r="FB74" s="236">
        <f t="shared" si="312"/>
        <v>0</v>
      </c>
      <c r="FC74" s="236">
        <f t="shared" si="313"/>
        <v>0</v>
      </c>
      <c r="FD74" s="236">
        <f t="shared" si="314"/>
        <v>0</v>
      </c>
      <c r="FE74" s="236">
        <f t="shared" si="315"/>
        <v>0</v>
      </c>
      <c r="FF74" s="236">
        <f t="shared" si="316"/>
        <v>0</v>
      </c>
      <c r="FG74" s="237">
        <f t="shared" si="317"/>
        <v>0</v>
      </c>
      <c r="FH74" s="238">
        <f t="shared" si="318"/>
        <v>0</v>
      </c>
      <c r="FI74" s="238">
        <f t="shared" si="319"/>
        <v>0</v>
      </c>
      <c r="FJ74" s="238">
        <f t="shared" si="320"/>
        <v>0</v>
      </c>
      <c r="FK74" s="238">
        <f t="shared" si="321"/>
        <v>0</v>
      </c>
      <c r="FL74" s="238">
        <f t="shared" si="322"/>
        <v>0</v>
      </c>
      <c r="FM74" s="238">
        <f t="shared" si="323"/>
        <v>0</v>
      </c>
      <c r="FN74" s="238">
        <f t="shared" si="324"/>
        <v>0</v>
      </c>
      <c r="FO74" s="239">
        <f t="shared" si="325"/>
        <v>0</v>
      </c>
      <c r="FP74" s="240">
        <f t="shared" si="326"/>
        <v>0</v>
      </c>
      <c r="FQ74" s="240">
        <f t="shared" si="327"/>
        <v>0</v>
      </c>
      <c r="FR74" s="240">
        <f t="shared" si="328"/>
        <v>0</v>
      </c>
      <c r="FS74" s="240">
        <f t="shared" si="329"/>
        <v>0</v>
      </c>
      <c r="FT74" s="240">
        <f t="shared" si="330"/>
        <v>0</v>
      </c>
      <c r="FU74" s="240">
        <f t="shared" si="331"/>
        <v>0</v>
      </c>
      <c r="FV74" s="240">
        <f t="shared" si="332"/>
        <v>0</v>
      </c>
      <c r="FW74" s="240">
        <f t="shared" si="333"/>
        <v>0</v>
      </c>
      <c r="FX74" s="240">
        <f t="shared" si="334"/>
        <v>0</v>
      </c>
      <c r="FY74" s="240">
        <f t="shared" si="335"/>
        <v>0</v>
      </c>
      <c r="FZ74" s="240">
        <f t="shared" si="336"/>
        <v>0</v>
      </c>
      <c r="GA74" s="241">
        <f t="shared" si="337"/>
        <v>0</v>
      </c>
      <c r="GB74" s="242">
        <f t="shared" si="338"/>
        <v>0</v>
      </c>
      <c r="GC74" s="234">
        <f t="shared" si="339"/>
        <v>0</v>
      </c>
      <c r="GD74" s="234">
        <f t="shared" si="340"/>
        <v>0</v>
      </c>
      <c r="GE74" s="234">
        <f t="shared" si="341"/>
        <v>0</v>
      </c>
      <c r="GF74" s="234">
        <f t="shared" si="342"/>
        <v>0</v>
      </c>
      <c r="GG74" s="235">
        <f t="shared" si="343"/>
        <v>0</v>
      </c>
      <c r="GH74" s="236">
        <f t="shared" si="344"/>
        <v>0</v>
      </c>
      <c r="GI74" s="236">
        <f t="shared" si="345"/>
        <v>0</v>
      </c>
      <c r="GJ74" s="236">
        <f t="shared" si="346"/>
        <v>0</v>
      </c>
      <c r="GK74" s="236">
        <f t="shared" si="347"/>
        <v>0</v>
      </c>
      <c r="GL74" s="236">
        <f t="shared" si="348"/>
        <v>0</v>
      </c>
      <c r="GM74" s="236">
        <f t="shared" si="349"/>
        <v>0</v>
      </c>
      <c r="GN74" s="237">
        <f t="shared" si="350"/>
        <v>0</v>
      </c>
      <c r="GO74" s="238">
        <f t="shared" si="351"/>
        <v>0</v>
      </c>
      <c r="GP74" s="238">
        <f t="shared" si="352"/>
        <v>0</v>
      </c>
      <c r="GQ74" s="238">
        <f t="shared" si="353"/>
        <v>0</v>
      </c>
      <c r="GR74" s="238">
        <f t="shared" si="354"/>
        <v>0</v>
      </c>
      <c r="GS74" s="238">
        <f t="shared" si="355"/>
        <v>0</v>
      </c>
      <c r="GT74" s="238">
        <f t="shared" si="356"/>
        <v>0</v>
      </c>
      <c r="GU74" s="238">
        <f t="shared" si="357"/>
        <v>0</v>
      </c>
      <c r="GV74" s="239">
        <f t="shared" si="358"/>
        <v>0</v>
      </c>
      <c r="GW74" s="240">
        <f t="shared" si="359"/>
        <v>0</v>
      </c>
      <c r="GX74" s="240">
        <f t="shared" si="360"/>
        <v>0</v>
      </c>
      <c r="GY74" s="240">
        <f t="shared" si="361"/>
        <v>0</v>
      </c>
      <c r="GZ74" s="240">
        <f t="shared" si="362"/>
        <v>0</v>
      </c>
      <c r="HA74" s="240">
        <f t="shared" si="363"/>
        <v>0</v>
      </c>
      <c r="HB74" s="240">
        <f t="shared" si="364"/>
        <v>0</v>
      </c>
      <c r="HC74" s="240">
        <f t="shared" si="365"/>
        <v>0</v>
      </c>
      <c r="HD74" s="240">
        <f t="shared" si="366"/>
        <v>0</v>
      </c>
      <c r="HE74" s="240">
        <f t="shared" si="367"/>
        <v>0</v>
      </c>
      <c r="HF74" s="240">
        <f t="shared" si="368"/>
        <v>0</v>
      </c>
      <c r="HG74" s="240">
        <f t="shared" si="369"/>
        <v>0</v>
      </c>
      <c r="HH74" s="241">
        <f t="shared" si="370"/>
        <v>0</v>
      </c>
      <c r="HI74" s="243"/>
      <c r="HJ74" s="242">
        <f t="shared" si="371"/>
        <v>3</v>
      </c>
      <c r="HK74" s="234">
        <f t="shared" si="372"/>
        <v>3</v>
      </c>
      <c r="HL74" s="234">
        <f t="shared" si="373"/>
        <v>3</v>
      </c>
      <c r="HM74" s="234">
        <f t="shared" si="374"/>
        <v>3</v>
      </c>
      <c r="HN74" s="234">
        <f t="shared" si="375"/>
        <v>0</v>
      </c>
      <c r="HO74" s="235">
        <f t="shared" si="376"/>
        <v>20</v>
      </c>
      <c r="HP74" s="236">
        <f t="shared" si="377"/>
        <v>20</v>
      </c>
      <c r="HQ74" s="236">
        <f t="shared" si="378"/>
        <v>20</v>
      </c>
      <c r="HR74" s="236">
        <f t="shared" si="379"/>
        <v>20</v>
      </c>
      <c r="HS74" s="236">
        <f t="shared" si="380"/>
        <v>10</v>
      </c>
      <c r="HT74" s="236">
        <f t="shared" si="381"/>
        <v>20</v>
      </c>
      <c r="HU74" s="236">
        <f t="shared" si="382"/>
        <v>10</v>
      </c>
      <c r="HV74" s="237">
        <f t="shared" si="383"/>
        <v>20</v>
      </c>
      <c r="HW74" s="238">
        <f t="shared" si="384"/>
        <v>20</v>
      </c>
      <c r="HX74" s="238">
        <f t="shared" si="385"/>
        <v>20</v>
      </c>
      <c r="HY74" s="238">
        <f t="shared" si="386"/>
        <v>20</v>
      </c>
      <c r="HZ74" s="238">
        <f t="shared" si="387"/>
        <v>10</v>
      </c>
      <c r="IA74" s="238">
        <f t="shared" si="388"/>
        <v>20</v>
      </c>
      <c r="IB74" s="238">
        <f t="shared" si="389"/>
        <v>10</v>
      </c>
      <c r="IC74" s="238">
        <f t="shared" si="390"/>
        <v>0</v>
      </c>
      <c r="ID74" s="239">
        <f t="shared" si="391"/>
        <v>0</v>
      </c>
      <c r="IE74" s="240">
        <f t="shared" si="392"/>
        <v>0</v>
      </c>
      <c r="IF74" s="240">
        <f t="shared" si="393"/>
        <v>10</v>
      </c>
      <c r="IG74" s="240">
        <f t="shared" si="394"/>
        <v>0</v>
      </c>
      <c r="IH74" s="240">
        <f t="shared" si="395"/>
        <v>0</v>
      </c>
      <c r="II74" s="240">
        <f t="shared" si="396"/>
        <v>0</v>
      </c>
      <c r="IJ74" s="240">
        <f t="shared" si="397"/>
        <v>20</v>
      </c>
      <c r="IK74" s="240">
        <f t="shared" si="398"/>
        <v>0</v>
      </c>
      <c r="IL74" s="240">
        <f t="shared" si="399"/>
        <v>0</v>
      </c>
      <c r="IM74" s="240">
        <f t="shared" si="400"/>
        <v>0</v>
      </c>
      <c r="IN74" s="240">
        <f t="shared" si="401"/>
        <v>0</v>
      </c>
      <c r="IO74" s="240">
        <f t="shared" si="402"/>
        <v>20</v>
      </c>
      <c r="IP74" s="416">
        <f t="shared" si="403"/>
        <v>290</v>
      </c>
      <c r="IQ74" s="416">
        <f t="shared" si="404"/>
        <v>12</v>
      </c>
    </row>
    <row r="75" spans="1:251" ht="15" customHeight="1" x14ac:dyDescent="0.25">
      <c r="A75" s="14" t="s">
        <v>1800</v>
      </c>
      <c r="B75" s="392">
        <v>36</v>
      </c>
      <c r="C75" s="13" t="s">
        <v>1577</v>
      </c>
      <c r="D75" s="423">
        <v>44287</v>
      </c>
      <c r="E75" s="20">
        <v>7</v>
      </c>
      <c r="F75" s="6">
        <v>11607153</v>
      </c>
      <c r="G75" s="20" t="s">
        <v>1578</v>
      </c>
      <c r="H75" s="20" t="s">
        <v>1579</v>
      </c>
      <c r="I75" s="23" t="s">
        <v>1580</v>
      </c>
      <c r="J75" s="6" t="s">
        <v>18</v>
      </c>
      <c r="K75" s="6" t="s">
        <v>18</v>
      </c>
      <c r="L75" s="424"/>
      <c r="M75" s="651" t="s">
        <v>1581</v>
      </c>
      <c r="N75" s="24">
        <v>57.9</v>
      </c>
      <c r="O75" s="107"/>
      <c r="P75" s="105"/>
      <c r="Q75" s="106"/>
      <c r="R75" s="24">
        <v>65.860000610351563</v>
      </c>
      <c r="S75" s="107"/>
      <c r="T75" s="105"/>
      <c r="U75" s="106"/>
      <c r="V75" s="24">
        <v>86.779998779296875</v>
      </c>
      <c r="W75" s="107"/>
      <c r="X75" s="105"/>
      <c r="Y75" s="106"/>
      <c r="Z75" s="694">
        <v>68.949996948242188</v>
      </c>
      <c r="AA75" s="273"/>
      <c r="AB75" s="704" t="s">
        <v>1396</v>
      </c>
      <c r="AC75" s="273"/>
      <c r="AD75" s="272">
        <v>100</v>
      </c>
      <c r="AE75" s="108"/>
      <c r="AF75" s="444"/>
      <c r="AG75" s="272">
        <v>100</v>
      </c>
      <c r="AH75" s="108"/>
      <c r="AI75" s="444"/>
      <c r="AJ75" s="272">
        <v>100</v>
      </c>
      <c r="AK75" s="108"/>
      <c r="AL75" s="444"/>
      <c r="AM75" s="272">
        <v>100</v>
      </c>
      <c r="AN75" s="108"/>
      <c r="AO75" s="444"/>
      <c r="AP75" s="272">
        <v>100</v>
      </c>
      <c r="AQ75" s="108"/>
      <c r="AR75" s="444"/>
      <c r="AS75" s="272">
        <v>100</v>
      </c>
      <c r="AT75" s="108"/>
      <c r="AU75" s="444"/>
      <c r="AV75" s="272">
        <v>100</v>
      </c>
      <c r="AW75" s="108"/>
      <c r="AX75" s="444"/>
      <c r="AY75" s="24">
        <v>57.25</v>
      </c>
      <c r="AZ75" s="107"/>
      <c r="BA75" s="273"/>
      <c r="BB75" s="694">
        <v>56.25</v>
      </c>
      <c r="BC75" s="107"/>
      <c r="BD75" s="273"/>
      <c r="BE75" s="694">
        <v>62.599998474121094</v>
      </c>
      <c r="BF75" s="107"/>
      <c r="BG75" s="273"/>
      <c r="BH75" s="694">
        <v>61.400001525878906</v>
      </c>
      <c r="BI75" s="107"/>
      <c r="BJ75" s="273"/>
      <c r="BK75" s="24">
        <v>57.299999237060547</v>
      </c>
      <c r="BL75" s="107"/>
      <c r="BM75" s="273"/>
      <c r="BN75" s="24">
        <v>66</v>
      </c>
      <c r="BO75" s="107"/>
      <c r="BP75" s="273"/>
      <c r="BQ75" s="24">
        <v>44</v>
      </c>
      <c r="BR75" s="107"/>
      <c r="BS75" s="273"/>
      <c r="BT75" s="715" t="s">
        <v>1584</v>
      </c>
      <c r="BU75" s="291"/>
      <c r="BV75" s="273"/>
      <c r="BW75" s="704" t="s">
        <v>1396</v>
      </c>
      <c r="BX75" s="107"/>
      <c r="BY75" s="273"/>
      <c r="BZ75" s="704" t="s">
        <v>1396</v>
      </c>
      <c r="CA75" s="107"/>
      <c r="CB75" s="273"/>
      <c r="CC75" s="24">
        <v>46.549999237060547</v>
      </c>
      <c r="CD75" s="107"/>
      <c r="CE75" s="107"/>
      <c r="CF75" s="107"/>
      <c r="CG75" s="107"/>
      <c r="CH75" s="273"/>
      <c r="CI75" s="24" t="s">
        <v>1395</v>
      </c>
      <c r="CJ75" s="107"/>
      <c r="CK75" s="273"/>
      <c r="CL75" s="704" t="s">
        <v>1396</v>
      </c>
      <c r="CM75" s="107"/>
      <c r="CN75" s="273"/>
      <c r="CO75" s="24">
        <v>51</v>
      </c>
      <c r="CP75" s="107"/>
      <c r="CQ75" s="273"/>
      <c r="CR75" s="24"/>
      <c r="CS75" s="107"/>
      <c r="CT75" s="273"/>
      <c r="CU75" s="24"/>
      <c r="CV75" s="107"/>
      <c r="CW75" s="273"/>
      <c r="CX75" s="24"/>
      <c r="CY75" s="107"/>
      <c r="CZ75" s="273"/>
      <c r="DA75" s="24">
        <v>55.799999237060547</v>
      </c>
      <c r="DB75" s="107"/>
      <c r="DC75" s="273"/>
      <c r="DD75" s="24"/>
      <c r="DE75" s="107"/>
      <c r="DF75" s="273"/>
      <c r="DG75" s="218"/>
      <c r="DH75" s="217"/>
      <c r="DI75" s="217"/>
      <c r="DJ75" s="286">
        <f t="shared" si="269"/>
        <v>55.814999771118167</v>
      </c>
      <c r="DK75" s="219"/>
      <c r="DL75" s="220">
        <f t="shared" si="270"/>
        <v>2.7907499885559082</v>
      </c>
      <c r="DM75" s="650">
        <f t="shared" si="271"/>
        <v>4</v>
      </c>
      <c r="DN75" s="233">
        <f t="shared" si="272"/>
        <v>0</v>
      </c>
      <c r="DO75" s="234">
        <f t="shared" si="273"/>
        <v>0</v>
      </c>
      <c r="DP75" s="234">
        <f t="shared" si="274"/>
        <v>0</v>
      </c>
      <c r="DQ75" s="234">
        <f t="shared" si="275"/>
        <v>0</v>
      </c>
      <c r="DR75" s="234">
        <f t="shared" si="276"/>
        <v>0</v>
      </c>
      <c r="DS75" s="235">
        <f t="shared" si="277"/>
        <v>0</v>
      </c>
      <c r="DT75" s="236">
        <f t="shared" si="278"/>
        <v>0</v>
      </c>
      <c r="DU75" s="236">
        <f t="shared" si="279"/>
        <v>0</v>
      </c>
      <c r="DV75" s="236">
        <f t="shared" si="280"/>
        <v>0</v>
      </c>
      <c r="DW75" s="236">
        <f t="shared" si="281"/>
        <v>0</v>
      </c>
      <c r="DX75" s="236">
        <f t="shared" si="282"/>
        <v>0</v>
      </c>
      <c r="DY75" s="236">
        <f t="shared" si="283"/>
        <v>0</v>
      </c>
      <c r="DZ75" s="237">
        <f t="shared" si="284"/>
        <v>0</v>
      </c>
      <c r="EA75" s="238">
        <f t="shared" si="285"/>
        <v>0</v>
      </c>
      <c r="EB75" s="238">
        <f t="shared" si="286"/>
        <v>0</v>
      </c>
      <c r="EC75" s="238">
        <f t="shared" si="287"/>
        <v>0</v>
      </c>
      <c r="ED75" s="238">
        <f t="shared" si="288"/>
        <v>0</v>
      </c>
      <c r="EE75" s="238">
        <f t="shared" si="289"/>
        <v>0</v>
      </c>
      <c r="EF75" s="238">
        <f t="shared" si="290"/>
        <v>0</v>
      </c>
      <c r="EG75" s="238">
        <f t="shared" si="291"/>
        <v>6</v>
      </c>
      <c r="EH75" s="239">
        <f t="shared" si="292"/>
        <v>0</v>
      </c>
      <c r="EI75" s="240">
        <f t="shared" si="293"/>
        <v>0</v>
      </c>
      <c r="EJ75" s="240">
        <f t="shared" si="294"/>
        <v>0</v>
      </c>
      <c r="EK75" s="240">
        <f t="shared" si="295"/>
        <v>0</v>
      </c>
      <c r="EL75" s="240">
        <f t="shared" si="296"/>
        <v>0</v>
      </c>
      <c r="EM75" s="240">
        <f t="shared" si="297"/>
        <v>0</v>
      </c>
      <c r="EN75" s="240">
        <f t="shared" si="298"/>
        <v>0</v>
      </c>
      <c r="EO75" s="240">
        <f t="shared" si="299"/>
        <v>0</v>
      </c>
      <c r="EP75" s="240">
        <f t="shared" si="300"/>
        <v>0</v>
      </c>
      <c r="EQ75" s="240">
        <f t="shared" si="301"/>
        <v>0</v>
      </c>
      <c r="ER75" s="240">
        <f t="shared" si="302"/>
        <v>0</v>
      </c>
      <c r="ES75" s="240">
        <f t="shared" si="303"/>
        <v>0</v>
      </c>
      <c r="ET75" s="241">
        <f t="shared" si="304"/>
        <v>6</v>
      </c>
      <c r="EU75" s="242">
        <f t="shared" si="305"/>
        <v>0</v>
      </c>
      <c r="EV75" s="234">
        <f t="shared" si="306"/>
        <v>0</v>
      </c>
      <c r="EW75" s="234">
        <f t="shared" si="307"/>
        <v>0</v>
      </c>
      <c r="EX75" s="234">
        <f t="shared" si="308"/>
        <v>0</v>
      </c>
      <c r="EY75" s="234">
        <f t="shared" si="309"/>
        <v>0</v>
      </c>
      <c r="EZ75" s="235">
        <f t="shared" si="310"/>
        <v>0</v>
      </c>
      <c r="FA75" s="236">
        <f t="shared" si="311"/>
        <v>0</v>
      </c>
      <c r="FB75" s="236">
        <f t="shared" si="312"/>
        <v>0</v>
      </c>
      <c r="FC75" s="236">
        <f t="shared" si="313"/>
        <v>0</v>
      </c>
      <c r="FD75" s="236">
        <f t="shared" si="314"/>
        <v>0</v>
      </c>
      <c r="FE75" s="236">
        <f t="shared" si="315"/>
        <v>0</v>
      </c>
      <c r="FF75" s="236">
        <f t="shared" si="316"/>
        <v>0</v>
      </c>
      <c r="FG75" s="237">
        <f t="shared" si="317"/>
        <v>0</v>
      </c>
      <c r="FH75" s="238">
        <f t="shared" si="318"/>
        <v>0</v>
      </c>
      <c r="FI75" s="238">
        <f t="shared" si="319"/>
        <v>0</v>
      </c>
      <c r="FJ75" s="238">
        <f t="shared" si="320"/>
        <v>0</v>
      </c>
      <c r="FK75" s="238">
        <f t="shared" si="321"/>
        <v>0</v>
      </c>
      <c r="FL75" s="238">
        <f t="shared" si="322"/>
        <v>0</v>
      </c>
      <c r="FM75" s="238">
        <f t="shared" si="323"/>
        <v>0</v>
      </c>
      <c r="FN75" s="238">
        <f t="shared" si="324"/>
        <v>0</v>
      </c>
      <c r="FO75" s="239">
        <f t="shared" si="325"/>
        <v>0</v>
      </c>
      <c r="FP75" s="240">
        <f t="shared" si="326"/>
        <v>0</v>
      </c>
      <c r="FQ75" s="240">
        <f t="shared" si="327"/>
        <v>0</v>
      </c>
      <c r="FR75" s="240">
        <f t="shared" si="328"/>
        <v>0</v>
      </c>
      <c r="FS75" s="240">
        <f t="shared" si="329"/>
        <v>0</v>
      </c>
      <c r="FT75" s="240">
        <f t="shared" si="330"/>
        <v>0</v>
      </c>
      <c r="FU75" s="240">
        <f t="shared" si="331"/>
        <v>0</v>
      </c>
      <c r="FV75" s="240">
        <f t="shared" si="332"/>
        <v>0</v>
      </c>
      <c r="FW75" s="240">
        <f t="shared" si="333"/>
        <v>0</v>
      </c>
      <c r="FX75" s="240">
        <f t="shared" si="334"/>
        <v>0</v>
      </c>
      <c r="FY75" s="240">
        <f t="shared" si="335"/>
        <v>0</v>
      </c>
      <c r="FZ75" s="240">
        <f t="shared" si="336"/>
        <v>0</v>
      </c>
      <c r="GA75" s="241">
        <f t="shared" si="337"/>
        <v>0</v>
      </c>
      <c r="GB75" s="242">
        <f t="shared" si="338"/>
        <v>0</v>
      </c>
      <c r="GC75" s="234">
        <f t="shared" si="339"/>
        <v>0</v>
      </c>
      <c r="GD75" s="234">
        <f t="shared" si="340"/>
        <v>0</v>
      </c>
      <c r="GE75" s="234">
        <f t="shared" si="341"/>
        <v>0</v>
      </c>
      <c r="GF75" s="234">
        <f t="shared" si="342"/>
        <v>0</v>
      </c>
      <c r="GG75" s="235">
        <f t="shared" si="343"/>
        <v>0</v>
      </c>
      <c r="GH75" s="236">
        <f t="shared" si="344"/>
        <v>0</v>
      </c>
      <c r="GI75" s="236">
        <f t="shared" si="345"/>
        <v>0</v>
      </c>
      <c r="GJ75" s="236">
        <f t="shared" si="346"/>
        <v>0</v>
      </c>
      <c r="GK75" s="236">
        <f t="shared" si="347"/>
        <v>0</v>
      </c>
      <c r="GL75" s="236">
        <f t="shared" si="348"/>
        <v>0</v>
      </c>
      <c r="GM75" s="236">
        <f t="shared" si="349"/>
        <v>0</v>
      </c>
      <c r="GN75" s="237">
        <f t="shared" si="350"/>
        <v>0</v>
      </c>
      <c r="GO75" s="238">
        <f t="shared" si="351"/>
        <v>0</v>
      </c>
      <c r="GP75" s="238">
        <f t="shared" si="352"/>
        <v>0</v>
      </c>
      <c r="GQ75" s="238">
        <f t="shared" si="353"/>
        <v>0</v>
      </c>
      <c r="GR75" s="238">
        <f t="shared" si="354"/>
        <v>0</v>
      </c>
      <c r="GS75" s="238">
        <f t="shared" si="355"/>
        <v>0</v>
      </c>
      <c r="GT75" s="238">
        <f t="shared" si="356"/>
        <v>0</v>
      </c>
      <c r="GU75" s="238">
        <f t="shared" si="357"/>
        <v>0</v>
      </c>
      <c r="GV75" s="239">
        <f t="shared" si="358"/>
        <v>0</v>
      </c>
      <c r="GW75" s="240">
        <f t="shared" si="359"/>
        <v>0</v>
      </c>
      <c r="GX75" s="240">
        <f t="shared" si="360"/>
        <v>0</v>
      </c>
      <c r="GY75" s="240">
        <f t="shared" si="361"/>
        <v>0</v>
      </c>
      <c r="GZ75" s="240">
        <f t="shared" si="362"/>
        <v>0</v>
      </c>
      <c r="HA75" s="240">
        <f t="shared" si="363"/>
        <v>0</v>
      </c>
      <c r="HB75" s="240">
        <f t="shared" si="364"/>
        <v>0</v>
      </c>
      <c r="HC75" s="240">
        <f t="shared" si="365"/>
        <v>0</v>
      </c>
      <c r="HD75" s="240">
        <f t="shared" si="366"/>
        <v>0</v>
      </c>
      <c r="HE75" s="240">
        <f t="shared" si="367"/>
        <v>0</v>
      </c>
      <c r="HF75" s="240">
        <f t="shared" si="368"/>
        <v>0</v>
      </c>
      <c r="HG75" s="240">
        <f t="shared" si="369"/>
        <v>0</v>
      </c>
      <c r="HH75" s="241">
        <f t="shared" si="370"/>
        <v>0</v>
      </c>
      <c r="HI75" s="243"/>
      <c r="HJ75" s="242">
        <f t="shared" si="371"/>
        <v>3</v>
      </c>
      <c r="HK75" s="234">
        <f t="shared" si="372"/>
        <v>3</v>
      </c>
      <c r="HL75" s="234">
        <f t="shared" si="373"/>
        <v>3</v>
      </c>
      <c r="HM75" s="234">
        <f t="shared" si="374"/>
        <v>3</v>
      </c>
      <c r="HN75" s="234">
        <f t="shared" si="375"/>
        <v>0</v>
      </c>
      <c r="HO75" s="235">
        <f t="shared" si="376"/>
        <v>20</v>
      </c>
      <c r="HP75" s="236">
        <f t="shared" si="377"/>
        <v>20</v>
      </c>
      <c r="HQ75" s="236">
        <f t="shared" si="378"/>
        <v>20</v>
      </c>
      <c r="HR75" s="236">
        <f t="shared" si="379"/>
        <v>20</v>
      </c>
      <c r="HS75" s="236">
        <f t="shared" si="380"/>
        <v>10</v>
      </c>
      <c r="HT75" s="236">
        <f t="shared" si="381"/>
        <v>20</v>
      </c>
      <c r="HU75" s="236">
        <f t="shared" si="382"/>
        <v>10</v>
      </c>
      <c r="HV75" s="237">
        <f t="shared" si="383"/>
        <v>20</v>
      </c>
      <c r="HW75" s="238">
        <f t="shared" si="384"/>
        <v>20</v>
      </c>
      <c r="HX75" s="238">
        <f t="shared" si="385"/>
        <v>20</v>
      </c>
      <c r="HY75" s="238">
        <f t="shared" si="386"/>
        <v>20</v>
      </c>
      <c r="HZ75" s="238">
        <f t="shared" si="387"/>
        <v>10</v>
      </c>
      <c r="IA75" s="238">
        <f t="shared" si="388"/>
        <v>20</v>
      </c>
      <c r="IB75" s="238">
        <f t="shared" si="389"/>
        <v>10</v>
      </c>
      <c r="IC75" s="238">
        <f t="shared" si="390"/>
        <v>0</v>
      </c>
      <c r="ID75" s="239">
        <f t="shared" si="391"/>
        <v>0</v>
      </c>
      <c r="IE75" s="240">
        <f t="shared" si="392"/>
        <v>0</v>
      </c>
      <c r="IF75" s="240">
        <f t="shared" si="393"/>
        <v>10</v>
      </c>
      <c r="IG75" s="240">
        <f t="shared" si="394"/>
        <v>0</v>
      </c>
      <c r="IH75" s="240">
        <f t="shared" si="395"/>
        <v>0</v>
      </c>
      <c r="II75" s="240">
        <f t="shared" si="396"/>
        <v>0</v>
      </c>
      <c r="IJ75" s="240">
        <f t="shared" si="397"/>
        <v>20</v>
      </c>
      <c r="IK75" s="240">
        <f t="shared" si="398"/>
        <v>0</v>
      </c>
      <c r="IL75" s="240">
        <f t="shared" si="399"/>
        <v>0</v>
      </c>
      <c r="IM75" s="240">
        <f t="shared" si="400"/>
        <v>0</v>
      </c>
      <c r="IN75" s="240">
        <f t="shared" si="401"/>
        <v>20</v>
      </c>
      <c r="IO75" s="240">
        <f t="shared" si="402"/>
        <v>0</v>
      </c>
      <c r="IP75" s="416">
        <f t="shared" si="403"/>
        <v>290</v>
      </c>
      <c r="IQ75" s="416">
        <f t="shared" si="404"/>
        <v>12</v>
      </c>
    </row>
    <row r="76" spans="1:251" ht="15" customHeight="1" x14ac:dyDescent="0.25">
      <c r="B76" s="223"/>
      <c r="C76" s="222"/>
      <c r="D76" s="404"/>
      <c r="E76" s="405"/>
      <c r="F76" s="221"/>
      <c r="G76" s="406"/>
      <c r="H76" s="406"/>
      <c r="I76" s="407"/>
      <c r="J76" s="408"/>
      <c r="K76" s="408"/>
      <c r="L76" s="409"/>
      <c r="M76" s="420"/>
      <c r="N76" s="411"/>
      <c r="O76" s="413"/>
      <c r="P76" s="413"/>
      <c r="Q76" s="410"/>
      <c r="R76" s="411"/>
      <c r="S76" s="413"/>
      <c r="T76" s="413"/>
      <c r="U76" s="412"/>
      <c r="V76" s="411"/>
      <c r="W76" s="413"/>
      <c r="X76" s="413"/>
      <c r="Y76" s="410"/>
      <c r="Z76" s="411"/>
      <c r="AA76" s="410"/>
      <c r="AB76" s="411"/>
      <c r="AC76" s="410"/>
      <c r="AD76" s="411"/>
      <c r="AE76" s="413"/>
      <c r="AF76" s="410"/>
      <c r="AG76" s="411"/>
      <c r="AH76" s="413"/>
      <c r="AI76" s="410"/>
      <c r="AJ76" s="411"/>
      <c r="AK76" s="413"/>
      <c r="AL76" s="410"/>
      <c r="AM76" s="411"/>
      <c r="AN76" s="413"/>
      <c r="AO76" s="410"/>
      <c r="AP76" s="411"/>
      <c r="AQ76" s="413"/>
      <c r="AR76" s="410"/>
      <c r="AS76" s="411"/>
      <c r="AT76" s="413"/>
      <c r="AU76" s="410"/>
      <c r="AV76" s="411"/>
      <c r="AW76" s="413"/>
      <c r="AX76" s="410"/>
      <c r="AY76" s="411"/>
      <c r="AZ76" s="413"/>
      <c r="BA76" s="410"/>
      <c r="BB76" s="411"/>
      <c r="BC76" s="413"/>
      <c r="BD76" s="410"/>
      <c r="BE76" s="411"/>
      <c r="BF76" s="413"/>
      <c r="BG76" s="410"/>
      <c r="BH76" s="411"/>
      <c r="BI76" s="413"/>
      <c r="BJ76" s="410"/>
      <c r="BK76" s="24"/>
      <c r="BL76" s="107"/>
      <c r="BM76" s="273"/>
      <c r="BN76" s="24"/>
      <c r="BO76" s="107"/>
      <c r="BP76" s="273"/>
      <c r="BQ76" s="24"/>
      <c r="BR76" s="107"/>
      <c r="BS76" s="410"/>
      <c r="BT76" s="411"/>
      <c r="BU76" s="414"/>
      <c r="BV76" s="410"/>
      <c r="BW76" s="411"/>
      <c r="BX76" s="413"/>
      <c r="BY76" s="410"/>
      <c r="BZ76" s="411"/>
      <c r="CA76" s="413"/>
      <c r="CB76" s="410"/>
      <c r="CC76" s="24"/>
      <c r="CD76" s="413"/>
      <c r="CE76" s="413"/>
      <c r="CF76" s="413"/>
      <c r="CG76" s="413"/>
      <c r="CH76" s="410"/>
      <c r="CI76" s="411"/>
      <c r="CJ76" s="413"/>
      <c r="CK76" s="410"/>
      <c r="CL76" s="411"/>
      <c r="CM76" s="413"/>
      <c r="CN76" s="410"/>
      <c r="CO76" s="24"/>
      <c r="CP76" s="107"/>
      <c r="CQ76" s="273"/>
      <c r="CR76" s="24"/>
      <c r="CS76" s="107"/>
      <c r="CT76" s="273"/>
      <c r="CU76" s="24"/>
      <c r="CV76" s="107"/>
      <c r="CW76" s="273"/>
      <c r="CX76" s="24"/>
      <c r="CY76" s="107"/>
      <c r="CZ76" s="273"/>
      <c r="DA76" s="24"/>
      <c r="DB76" s="107"/>
      <c r="DC76" s="273"/>
      <c r="DD76" s="24"/>
      <c r="DE76" s="107"/>
      <c r="DF76" s="273"/>
      <c r="DG76" s="222"/>
      <c r="DH76" s="396"/>
      <c r="DI76" s="396"/>
      <c r="DJ76" s="285"/>
      <c r="DK76" s="223"/>
      <c r="DL76" s="421"/>
      <c r="DM76" s="422"/>
      <c r="DN76" s="430"/>
      <c r="DO76" s="225"/>
      <c r="DP76" s="225"/>
      <c r="DQ76" s="225"/>
      <c r="DR76" s="225"/>
      <c r="DS76" s="226"/>
      <c r="DT76" s="227"/>
      <c r="DU76" s="227"/>
      <c r="DV76" s="227"/>
      <c r="DW76" s="227"/>
      <c r="DX76" s="227"/>
      <c r="DY76" s="227"/>
      <c r="DZ76" s="228"/>
      <c r="EA76" s="229"/>
      <c r="EB76" s="229"/>
      <c r="EC76" s="229"/>
      <c r="ED76" s="229"/>
      <c r="EE76" s="229"/>
      <c r="EF76" s="229"/>
      <c r="EG76" s="229"/>
      <c r="EH76" s="230"/>
      <c r="EI76" s="231"/>
      <c r="EJ76" s="231"/>
      <c r="EK76" s="231"/>
      <c r="EL76" s="231"/>
      <c r="EM76" s="231"/>
      <c r="EN76" s="231"/>
      <c r="EO76" s="231"/>
      <c r="EP76" s="231"/>
      <c r="EQ76" s="231"/>
      <c r="ER76" s="231"/>
      <c r="ES76" s="231"/>
      <c r="ET76" s="232"/>
      <c r="EU76" s="224"/>
      <c r="EV76" s="225"/>
      <c r="EW76" s="225"/>
      <c r="EX76" s="225"/>
      <c r="EY76" s="225"/>
      <c r="EZ76" s="226"/>
      <c r="FA76" s="227"/>
      <c r="FB76" s="227"/>
      <c r="FC76" s="227"/>
      <c r="FD76" s="227"/>
      <c r="FE76" s="227"/>
      <c r="FF76" s="227"/>
      <c r="FG76" s="228"/>
      <c r="FH76" s="229"/>
      <c r="FI76" s="229"/>
      <c r="FJ76" s="229"/>
      <c r="FK76" s="229"/>
      <c r="FL76" s="229"/>
      <c r="FM76" s="229"/>
      <c r="FN76" s="229"/>
      <c r="FO76" s="230"/>
      <c r="FP76" s="231"/>
      <c r="FQ76" s="231"/>
      <c r="FR76" s="231"/>
      <c r="FS76" s="231"/>
      <c r="FT76" s="231"/>
      <c r="FU76" s="231"/>
      <c r="FV76" s="231"/>
      <c r="FW76" s="231"/>
      <c r="FX76" s="231"/>
      <c r="FY76" s="231"/>
      <c r="FZ76" s="231"/>
      <c r="GA76" s="232"/>
      <c r="GB76" s="224"/>
      <c r="GC76" s="225"/>
      <c r="GD76" s="225"/>
      <c r="GE76" s="225"/>
      <c r="GF76" s="225"/>
      <c r="GG76" s="226"/>
      <c r="GH76" s="227"/>
      <c r="GI76" s="227"/>
      <c r="GJ76" s="227"/>
      <c r="GK76" s="227"/>
      <c r="GL76" s="227"/>
      <c r="GM76" s="227"/>
      <c r="GN76" s="228"/>
      <c r="GO76" s="229"/>
      <c r="GP76" s="229"/>
      <c r="GQ76" s="229"/>
      <c r="GR76" s="229"/>
      <c r="GS76" s="229"/>
      <c r="GT76" s="229"/>
      <c r="GU76" s="229"/>
      <c r="GV76" s="230"/>
      <c r="GW76" s="231"/>
      <c r="GX76" s="231"/>
      <c r="GY76" s="231"/>
      <c r="GZ76" s="231"/>
      <c r="HA76" s="231"/>
      <c r="HB76" s="231"/>
      <c r="HC76" s="231"/>
      <c r="HD76" s="231"/>
      <c r="HE76" s="231"/>
      <c r="HF76" s="231"/>
      <c r="HG76" s="231"/>
      <c r="HH76" s="232"/>
      <c r="HI76" s="232"/>
      <c r="HJ76" s="224"/>
      <c r="HK76" s="225"/>
      <c r="HL76" s="225"/>
      <c r="HM76" s="225"/>
      <c r="HN76" s="225"/>
      <c r="HO76" s="226"/>
      <c r="HP76" s="227"/>
      <c r="HQ76" s="227"/>
      <c r="HR76" s="227"/>
      <c r="HS76" s="227"/>
      <c r="HT76" s="227"/>
      <c r="HU76" s="227"/>
      <c r="HV76" s="228"/>
      <c r="HW76" s="229"/>
      <c r="HX76" s="229"/>
      <c r="HY76" s="229"/>
      <c r="HZ76" s="229"/>
      <c r="IA76" s="229"/>
      <c r="IB76" s="229"/>
      <c r="IC76" s="229"/>
      <c r="ID76" s="230"/>
      <c r="IE76" s="231"/>
      <c r="IF76" s="231"/>
      <c r="IG76" s="231"/>
      <c r="IH76" s="231"/>
      <c r="II76" s="231"/>
      <c r="IJ76" s="231"/>
      <c r="IK76" s="231"/>
      <c r="IL76" s="231"/>
      <c r="IM76" s="231"/>
      <c r="IN76" s="231"/>
      <c r="IO76" s="231"/>
      <c r="IP76" s="418"/>
      <c r="IQ76" s="418"/>
    </row>
    <row r="77" spans="1:251" ht="15" customHeight="1" x14ac:dyDescent="0.25">
      <c r="A77" s="14" t="s">
        <v>1802</v>
      </c>
      <c r="B77" s="392">
        <v>73</v>
      </c>
      <c r="C77" s="13" t="s">
        <v>794</v>
      </c>
      <c r="D77" s="423">
        <v>43941</v>
      </c>
      <c r="E77" s="20">
        <v>7</v>
      </c>
      <c r="F77" s="6">
        <v>10673889</v>
      </c>
      <c r="G77" s="20">
        <v>1</v>
      </c>
      <c r="H77" s="20"/>
      <c r="I77" s="23"/>
      <c r="J77" s="6" t="s">
        <v>18</v>
      </c>
      <c r="K77" s="6" t="s">
        <v>18</v>
      </c>
      <c r="L77" s="424"/>
      <c r="M77" s="651" t="s">
        <v>795</v>
      </c>
      <c r="N77" s="24">
        <v>79.650001525878906</v>
      </c>
      <c r="O77" s="107"/>
      <c r="P77" s="105"/>
      <c r="Q77" s="106"/>
      <c r="R77" s="24">
        <v>73.669998168945313</v>
      </c>
      <c r="S77" s="107"/>
      <c r="T77" s="105"/>
      <c r="U77" s="106"/>
      <c r="V77" s="688">
        <v>69.849998474121094</v>
      </c>
      <c r="W77" s="107"/>
      <c r="X77" s="105"/>
      <c r="Y77" s="106"/>
      <c r="Z77" s="24">
        <v>72.58</v>
      </c>
      <c r="AA77" s="273"/>
      <c r="AB77" s="24">
        <v>71.75</v>
      </c>
      <c r="AC77" s="273"/>
      <c r="AD77" s="24">
        <v>80</v>
      </c>
      <c r="AE77" s="107"/>
      <c r="AF77" s="273"/>
      <c r="AG77" s="24">
        <v>90.25</v>
      </c>
      <c r="AH77" s="107"/>
      <c r="AI77" s="273"/>
      <c r="AJ77" s="24">
        <v>99</v>
      </c>
      <c r="AK77" s="107"/>
      <c r="AL77" s="273"/>
      <c r="AM77" s="24">
        <v>84</v>
      </c>
      <c r="AN77" s="107"/>
      <c r="AO77" s="273"/>
      <c r="AP77" s="24">
        <v>85.599998474121094</v>
      </c>
      <c r="AQ77" s="107"/>
      <c r="AR77" s="273"/>
      <c r="AS77" s="24">
        <v>80.599998474121094</v>
      </c>
      <c r="AT77" s="107"/>
      <c r="AU77" s="273"/>
      <c r="AV77" s="24">
        <v>75.75</v>
      </c>
      <c r="AW77" s="107"/>
      <c r="AX77" s="273"/>
      <c r="AY77" s="24">
        <v>73.75</v>
      </c>
      <c r="AZ77" s="107"/>
      <c r="BA77" s="273"/>
      <c r="BB77" s="24">
        <v>77</v>
      </c>
      <c r="BC77" s="107"/>
      <c r="BD77" s="273"/>
      <c r="BE77" s="24">
        <v>69.25</v>
      </c>
      <c r="BF77" s="107"/>
      <c r="BG77" s="273"/>
      <c r="BH77" s="24">
        <v>61.75</v>
      </c>
      <c r="BI77" s="107"/>
      <c r="BJ77" s="273"/>
      <c r="BK77" s="24">
        <v>71.400001525878906</v>
      </c>
      <c r="BL77" s="107"/>
      <c r="BM77" s="273"/>
      <c r="BN77" s="24">
        <v>70.319999694824219</v>
      </c>
      <c r="BO77" s="107"/>
      <c r="BP77" s="273"/>
      <c r="BQ77" s="24">
        <v>61</v>
      </c>
      <c r="BR77" s="107"/>
      <c r="BS77" s="273"/>
      <c r="BT77" s="715" t="s">
        <v>1584</v>
      </c>
      <c r="BU77" s="291"/>
      <c r="BV77" s="273"/>
      <c r="BW77" s="704" t="s">
        <v>1396</v>
      </c>
      <c r="BX77" s="107"/>
      <c r="BY77" s="273"/>
      <c r="BZ77" s="704" t="s">
        <v>1396</v>
      </c>
      <c r="CA77" s="107"/>
      <c r="CB77" s="273"/>
      <c r="CC77" s="24">
        <v>67.550003051757813</v>
      </c>
      <c r="CD77" s="107"/>
      <c r="CE77" s="107"/>
      <c r="CF77" s="107"/>
      <c r="CG77" s="107"/>
      <c r="CH77" s="273"/>
      <c r="CI77" s="24" t="s">
        <v>1395</v>
      </c>
      <c r="CJ77" s="107"/>
      <c r="CK77" s="273"/>
      <c r="CL77" s="704" t="s">
        <v>1396</v>
      </c>
      <c r="CM77" s="107"/>
      <c r="CN77" s="273"/>
      <c r="CO77" s="24"/>
      <c r="CP77" s="107"/>
      <c r="CQ77" s="273"/>
      <c r="CR77" s="24"/>
      <c r="CS77" s="107"/>
      <c r="CT77" s="273"/>
      <c r="CU77" s="24">
        <v>73</v>
      </c>
      <c r="CV77" s="107"/>
      <c r="CW77" s="273"/>
      <c r="CX77" s="24"/>
      <c r="CY77" s="107"/>
      <c r="CZ77" s="273"/>
      <c r="DA77" s="24"/>
      <c r="DB77" s="107"/>
      <c r="DC77" s="273"/>
      <c r="DD77" s="24">
        <v>63.5</v>
      </c>
      <c r="DE77" s="107"/>
      <c r="DF77" s="273"/>
      <c r="DG77" s="218"/>
      <c r="DH77" s="217"/>
      <c r="DI77" s="217"/>
      <c r="DJ77" s="286">
        <f>AVERAGE(AY77:DF77)</f>
        <v>68.852000427246097</v>
      </c>
      <c r="DK77" s="219"/>
      <c r="DL77" s="220">
        <f>IF(DJ77&gt;80, 4, (DJ77-50)/20+2.5)</f>
        <v>3.4426000213623049</v>
      </c>
      <c r="DM77" s="650">
        <f>COUNTIF(N77:DF77, DM$1)+COUNTIF(N77:DF77, DM$2)</f>
        <v>3</v>
      </c>
      <c r="DN77" s="233">
        <f>IF(COUNTIF($N77:$Q77, ET$1)&gt;0, DN$2, 0)</f>
        <v>0</v>
      </c>
      <c r="DO77" s="234">
        <f>IF(COUNTIF($R77:$U77, ET$1)&gt;0, DO$2, 0)</f>
        <v>0</v>
      </c>
      <c r="DP77" s="234">
        <f>IF(COUNTIF($V77:$Y77, ET$1)&gt;0, DP$2, 0)</f>
        <v>0</v>
      </c>
      <c r="DQ77" s="234">
        <f>IF(COUNTIF($Z77:$AA77, ET$1)&gt;0, DQ$2, 0)</f>
        <v>0</v>
      </c>
      <c r="DR77" s="234">
        <f>IF(COUNTIF($AB77:$AC77, ET$1)&gt;0, DR$2, 0)</f>
        <v>0</v>
      </c>
      <c r="DS77" s="235">
        <f>IF(COUNTIF($AD77:$AF77, $ET$1)&gt;0, DS$2, 0)</f>
        <v>0</v>
      </c>
      <c r="DT77" s="236">
        <f>IF(COUNTIF($AG77:$AI77, $ET$1)&gt;0, DT$2, 0)</f>
        <v>0</v>
      </c>
      <c r="DU77" s="236">
        <f>IF(COUNTIF($AJ77:$AL77, $ET$1)&gt;0, DU$2, 0)</f>
        <v>0</v>
      </c>
      <c r="DV77" s="236">
        <f>IF(COUNTIF($AM77:$AO77, $ET$1)&gt;0, DV$2, 0)</f>
        <v>0</v>
      </c>
      <c r="DW77" s="236">
        <f>IF(COUNTIF($AP77:$AR77, $ET$1)&gt;0, DW$2, 0)</f>
        <v>0</v>
      </c>
      <c r="DX77" s="236">
        <f>IF(COUNTIF($AS77:$AU77, $ET$1)&gt;0, DX$2, 0)</f>
        <v>0</v>
      </c>
      <c r="DY77" s="236">
        <f>IF(COUNTIF($AV77:$AX77, $ET$1)&gt;0, DY$2, 0)</f>
        <v>0</v>
      </c>
      <c r="DZ77" s="237">
        <f>IF(COUNTIF($AY77:$BA77, $ET$1)&gt;0, DZ$2, 0)</f>
        <v>0</v>
      </c>
      <c r="EA77" s="238">
        <f>IF(COUNTIF($BB77:$BD77, $ET$1)&gt;0, EA$2, 0)</f>
        <v>0</v>
      </c>
      <c r="EB77" s="238">
        <f>IF(COUNTIF($BE77:$BG77, $ET$1)&gt;0, EB$2, 0)</f>
        <v>0</v>
      </c>
      <c r="EC77" s="238">
        <f>IF(COUNTIF($BH77:$BJ77, $ET$1)&gt;0, EC$2, 0)</f>
        <v>0</v>
      </c>
      <c r="ED77" s="238">
        <f>IF(COUNTIF($BK77:$BM77, $ET$1)&gt;0, ED$2, 0)</f>
        <v>0</v>
      </c>
      <c r="EE77" s="238">
        <f>IF(COUNTIF($BN77:$BP77, $ET$1)&gt;0, EE$2, 0)</f>
        <v>0</v>
      </c>
      <c r="EF77" s="238">
        <f>IF(COUNTIF($BQ77:$BS77, $ET$1)&gt;0, EF$2, 0)</f>
        <v>0</v>
      </c>
      <c r="EG77" s="238">
        <f>IF(COUNTIF($BT77:$BV77, $ET$1)&gt;0, EG$2, 0)</f>
        <v>6</v>
      </c>
      <c r="EH77" s="239">
        <f>IF(COUNTIF($BW77:$BY77, $ET$1)&gt;0, EH$2, 0)</f>
        <v>0</v>
      </c>
      <c r="EI77" s="240">
        <f>IF(COUNTIF($BZ77:$CB77, $ET$1)&gt;0, EI$2, 0)</f>
        <v>0</v>
      </c>
      <c r="EJ77" s="240">
        <f>IF(COUNTIF($CC77:$CE77, $ET$1)&gt;0, EJ$2, 0)</f>
        <v>0</v>
      </c>
      <c r="EK77" s="240">
        <f>IF(COUNTIF($CF77:$CH77, $ET$1)&gt;0, EK$2, 0)</f>
        <v>0</v>
      </c>
      <c r="EL77" s="240">
        <f>IF(COUNTIF($CI77:$CK77, $ET$1)&gt;0, EL$2, 0)</f>
        <v>0</v>
      </c>
      <c r="EM77" s="240">
        <f>IF(COUNTIF($CL77:$CN77, $ET$1)&gt;0, EM$2, 0)</f>
        <v>0</v>
      </c>
      <c r="EN77" s="240">
        <f>IF(COUNTIF($CO77:$CQ77, $ET$1)&gt;0, EN$2, 0)</f>
        <v>0</v>
      </c>
      <c r="EO77" s="240">
        <f>IF(COUNTIF($CR77:$CT77, $ET$1)&gt;0, EO$2, 0)</f>
        <v>0</v>
      </c>
      <c r="EP77" s="240">
        <f>IF(COUNTIF($CU77:$CW77, $ET$1)&gt;0, EP$2, 0)</f>
        <v>0</v>
      </c>
      <c r="EQ77" s="240">
        <f>IF(COUNTIF($CX77:$CZ77, $ET$1)&gt;0, EQ$2, 0)</f>
        <v>0</v>
      </c>
      <c r="ER77" s="240">
        <f>IF(COUNTIF($DA77:$DC77, $ET$1)&gt;0, ER$2, 0)</f>
        <v>0</v>
      </c>
      <c r="ES77" s="240">
        <f>IF(COUNTIF($DD77:$DF77, $ET$1)&gt;0, ES$2, 0)</f>
        <v>0</v>
      </c>
      <c r="ET77" s="241">
        <f>SUM(DN77:ES77)</f>
        <v>6</v>
      </c>
      <c r="EU77" s="242">
        <f>IF(COUNTIF($N77:$Q77, GA$1)&gt;0, EU$2, 0)</f>
        <v>0</v>
      </c>
      <c r="EV77" s="234">
        <f>IF(COUNTIF($R77:$U77, GA$1)&gt;0, EV$2, 0)</f>
        <v>0</v>
      </c>
      <c r="EW77" s="234">
        <f>IF(COUNTIF($V77:$Y77, GA$1)&gt;0, EW$2, 0)</f>
        <v>0</v>
      </c>
      <c r="EX77" s="234">
        <f>IF(COUNTIF($Z77:$AA77, GA$1)&gt;0, EX$2, 0)</f>
        <v>0</v>
      </c>
      <c r="EY77" s="234">
        <f>IF(COUNTIF($AB77:$AC77, GA$1)&gt;0, EY$2, 0)</f>
        <v>0</v>
      </c>
      <c r="EZ77" s="235">
        <f>IF(COUNTIF($AD77:$AF77, $GA$1)&gt;0, EZ$2, 0)</f>
        <v>0</v>
      </c>
      <c r="FA77" s="236">
        <f>IF(COUNTIF($AG77:$AI77, $GA$1)&gt;0, FA$2, 0)</f>
        <v>0</v>
      </c>
      <c r="FB77" s="236">
        <f>IF(COUNTIF($AJ77:$AL77, $GA$1)&gt;0, FB$2, 0)</f>
        <v>0</v>
      </c>
      <c r="FC77" s="236">
        <f>IF(COUNTIF($AM77:$AO77, $GA$1)&gt;0, FC$2, 0)</f>
        <v>0</v>
      </c>
      <c r="FD77" s="236">
        <f>IF(COUNTIF($AP77:$AR77, $GA$1)&gt;0, FD$2, 0)</f>
        <v>0</v>
      </c>
      <c r="FE77" s="236">
        <f>IF(COUNTIF($AS77:$AU77, $GA$1)&gt;0, FE$2, 0)</f>
        <v>0</v>
      </c>
      <c r="FF77" s="236">
        <f>IF(COUNTIF($AV77:$AX77, $GA$1)&gt;0, FF$2, 0)</f>
        <v>0</v>
      </c>
      <c r="FG77" s="237">
        <f>IF(COUNTIF($AY77:$BA77, $GA$1)&gt;0, FG$2, 0)</f>
        <v>0</v>
      </c>
      <c r="FH77" s="238">
        <f>IF(COUNTIF($BB77:$BD77, $GA$1)&gt;0, FH$2, 0)</f>
        <v>0</v>
      </c>
      <c r="FI77" s="238">
        <f>IF(COUNTIF($BE77:$BG77, $GA$1)&gt;0, FI$2, 0)</f>
        <v>0</v>
      </c>
      <c r="FJ77" s="238">
        <f>IF(COUNTIF($BH77:$BJ77, $GA$1)&gt;0, FJ$2, 0)</f>
        <v>0</v>
      </c>
      <c r="FK77" s="238">
        <f>IF(COUNTIF($BK77:$BM77, $GA$1)&gt;0, FK$2, 0)</f>
        <v>0</v>
      </c>
      <c r="FL77" s="238">
        <f>IF(COUNTIF($BN77:$BP77, $GA$1)&gt;0, FL$2, 0)</f>
        <v>0</v>
      </c>
      <c r="FM77" s="238">
        <f>IF(COUNTIF($BQ77:$BS77, $GA$1)&gt;0, FM$2, 0)</f>
        <v>0</v>
      </c>
      <c r="FN77" s="238">
        <f>IF(COUNTIF($BT77:$BV77, $GA$1)&gt;0, FN$2, 0)</f>
        <v>0</v>
      </c>
      <c r="FO77" s="239">
        <f>IF(COUNTIF($BW77:$BY77, $GA$1)&gt;0, FO$2, 0)</f>
        <v>0</v>
      </c>
      <c r="FP77" s="240">
        <f>IF(COUNTIF($BZ77:$CB77, $GA$1)&gt;0, FP$2, 0)</f>
        <v>0</v>
      </c>
      <c r="FQ77" s="240">
        <f>IF(COUNTIF($CC77:$CE77, $GA$1)&gt;0, FQ$2, 0)</f>
        <v>0</v>
      </c>
      <c r="FR77" s="240">
        <f>IF(COUNTIF($CF77:$CH77, $GA$1)&gt;0, FR$2, 0)</f>
        <v>0</v>
      </c>
      <c r="FS77" s="240">
        <f>IF(COUNTIF($CI77:$CK77, $GA$1)&gt;0, FS$2, 0)</f>
        <v>0</v>
      </c>
      <c r="FT77" s="240">
        <f>IF(COUNTIF($CL77:$CN77, $GA$1)&gt;0, FT$2, 0)</f>
        <v>0</v>
      </c>
      <c r="FU77" s="240">
        <f>IF(COUNTIF($CO77:$CQ77, $GA$1)&gt;0, FU$2, 0)</f>
        <v>0</v>
      </c>
      <c r="FV77" s="240">
        <f>IF(COUNTIF($CR77:$CT77, $GA$1)&gt;0, FV$2, 0)</f>
        <v>0</v>
      </c>
      <c r="FW77" s="240">
        <f>IF(COUNTIF($CU77:$CW77, $GA$1)&gt;0, FW$2, 0)</f>
        <v>0</v>
      </c>
      <c r="FX77" s="240">
        <f>IF(COUNTIF($CX77:$CZ77, $GA$1)&gt;0, FX$2, 0)</f>
        <v>0</v>
      </c>
      <c r="FY77" s="240">
        <f>IF(COUNTIF($DA77:$DC77, $GA$1)&gt;0, FY$2, 0)</f>
        <v>0</v>
      </c>
      <c r="FZ77" s="240">
        <f>IF(COUNTIF($DD77:$DF77, $GA$1)&gt;0, FZ$2, 0)</f>
        <v>0</v>
      </c>
      <c r="GA77" s="241">
        <f>SUM(EU77:FZ77)</f>
        <v>0</v>
      </c>
      <c r="GB77" s="242">
        <f>IF(COUNTIF($N77:$Q77, HH$1)&gt;0, GB$2, 0)</f>
        <v>0</v>
      </c>
      <c r="GC77" s="234">
        <f>IF(COUNTIF($R77:$U77, HH$1)&gt;0, GC$2, 0)</f>
        <v>0</v>
      </c>
      <c r="GD77" s="234">
        <f>IF(COUNTIF($V77:$Y77, HH$1)&gt;0, GD$2, 0)</f>
        <v>0</v>
      </c>
      <c r="GE77" s="234">
        <f>IF(COUNTIF($Z77:$AA77, HH$1)&gt;0, GE$2, 0)</f>
        <v>0</v>
      </c>
      <c r="GF77" s="234">
        <f>IF(COUNTIF($AB77:$AC77, HH$1)&gt;0, GF$2, 0)</f>
        <v>0</v>
      </c>
      <c r="GG77" s="235">
        <f>IF(COUNTIF($AD77:$AF77, $HH$1)&gt;0, GG$2, 0)</f>
        <v>0</v>
      </c>
      <c r="GH77" s="236">
        <f>IF(COUNTIF($AG77:$AI77, $HH$1)&gt;0, GH$2, 0)</f>
        <v>0</v>
      </c>
      <c r="GI77" s="236">
        <f>IF(COUNTIF($AJ77:$AL77, $HH$1)&gt;0, GI$2, 0)</f>
        <v>0</v>
      </c>
      <c r="GJ77" s="236">
        <f>IF(COUNTIF($AM77:$AO77, $HH$1)&gt;0, GJ$2, 0)</f>
        <v>0</v>
      </c>
      <c r="GK77" s="236">
        <f>IF(COUNTIF($AP77:$AR77, $HH$1)&gt;0, GK$2, 0)</f>
        <v>0</v>
      </c>
      <c r="GL77" s="236">
        <f>IF(COUNTIF($AS77:$AU77, $HH$1)&gt;0, GL$2, 0)</f>
        <v>0</v>
      </c>
      <c r="GM77" s="236">
        <f>IF(COUNTIF($AV77:$AX77, $HH$1)&gt;0, GM$2, 0)</f>
        <v>0</v>
      </c>
      <c r="GN77" s="237">
        <f>IF(COUNTIF($AY77:$BA77, $HH$1)&gt;0, GN$2, 0)</f>
        <v>0</v>
      </c>
      <c r="GO77" s="238">
        <f>IF(COUNTIF($BB77:$BD77, $HH$1)&gt;0, GO$2, 0)</f>
        <v>0</v>
      </c>
      <c r="GP77" s="238">
        <f>IF(COUNTIF($BE77:$BG77, $HH$1)&gt;0, GP$2, 0)</f>
        <v>0</v>
      </c>
      <c r="GQ77" s="238">
        <f>IF(COUNTIF($BH77:$BJ77, $HH$1)&gt;0, GQ$2, 0)</f>
        <v>0</v>
      </c>
      <c r="GR77" s="238">
        <f>IF(COUNTIF($BK77:$BM77, $HH$1)&gt;0, GR$2, 0)</f>
        <v>0</v>
      </c>
      <c r="GS77" s="238">
        <f>IF(COUNTIF($BN77:$BP77, $HH$1)&gt;0, GS$2, 0)</f>
        <v>0</v>
      </c>
      <c r="GT77" s="238">
        <f>IF(COUNTIF($BQ77:$BS77, $HH$1)&gt;0, GT$2, 0)</f>
        <v>0</v>
      </c>
      <c r="GU77" s="238">
        <f>IF(COUNTIF($BT77:$BV77, $HH$1)&gt;0, GU$2, 0)</f>
        <v>0</v>
      </c>
      <c r="GV77" s="239">
        <f>IF(COUNTIF($BW77:$BY77, $HH$1)&gt;0, GV$2, 0)</f>
        <v>0</v>
      </c>
      <c r="GW77" s="240">
        <f>IF(COUNTIF($BZ77:$CB77, $HH$1)&gt;0, GW$2, 0)</f>
        <v>0</v>
      </c>
      <c r="GX77" s="240">
        <f>IF(COUNTIF($CC77:$CE77, $HH$1)&gt;0, GX$2, 0)</f>
        <v>0</v>
      </c>
      <c r="GY77" s="240">
        <f>IF(COUNTIF($CF77:$CH77, $HH$1)&gt;0, GY$2, 0)</f>
        <v>0</v>
      </c>
      <c r="GZ77" s="240">
        <f>IF(COUNTIF($CI77:$CK77, $HH$1)&gt;0, GZ$2, 0)</f>
        <v>0</v>
      </c>
      <c r="HA77" s="240">
        <f>IF(COUNTIF($CL77:$CN77, $HH$1)&gt;0, HA$2, 0)</f>
        <v>0</v>
      </c>
      <c r="HB77" s="240">
        <f>IF(COUNTIF($CO77:$CQ77, $HH$1)&gt;0, HB$2, 0)</f>
        <v>0</v>
      </c>
      <c r="HC77" s="240">
        <f>IF(COUNTIF($CR77:$CT77, $HH$1)&gt;0, HC$2, 0)</f>
        <v>0</v>
      </c>
      <c r="HD77" s="240">
        <f>IF(COUNTIF($CU77:$CW77, $HH$1)&gt;0, HD$2, 0)</f>
        <v>0</v>
      </c>
      <c r="HE77" s="240">
        <f>IF(COUNTIF($CX77:$CZ77, $HH$1)&gt;0, HE$2, 0)</f>
        <v>0</v>
      </c>
      <c r="HF77" s="240">
        <f>IF(COUNTIF($DA77:$DC77, $HH$1)&gt;0, HF$2, 0)</f>
        <v>0</v>
      </c>
      <c r="HG77" s="240">
        <f>IF(COUNTIF($DD77:$DF77, $HH$1)&gt;0, HG$2, 0)</f>
        <v>0</v>
      </c>
      <c r="HH77" s="241">
        <f>SUM(GB77:HG77)</f>
        <v>0</v>
      </c>
      <c r="HI77" s="243"/>
      <c r="HJ77" s="242">
        <f>IF(MAX($N77:$Q77)&gt;=40, HJ$2, 0)</f>
        <v>3</v>
      </c>
      <c r="HK77" s="234">
        <f>IF(MAX($R77:$U77)&gt;=40, HK$2, 0)</f>
        <v>3</v>
      </c>
      <c r="HL77" s="234">
        <f>IF(MAX($V77:$Y77)&gt;=40, HL$2, 0)</f>
        <v>3</v>
      </c>
      <c r="HM77" s="234">
        <f>IF(MAX($Z77:$AA77)&gt;=40, HM$2, 0)</f>
        <v>3</v>
      </c>
      <c r="HN77" s="234">
        <f>IF(MAX($AB77:$AC77)&gt;=40, HN$2, 0)</f>
        <v>2</v>
      </c>
      <c r="HO77" s="235">
        <f>IF(MAX($AD77:$AF77)&gt;=40, HO$2, 0)</f>
        <v>20</v>
      </c>
      <c r="HP77" s="236">
        <f>IF(MAX($AG77:$AI77)&gt;=40, HP$2, 0)</f>
        <v>20</v>
      </c>
      <c r="HQ77" s="236">
        <f>IF(MAX($AJ77:$AL77)&gt;=40, HQ$2, 0)</f>
        <v>20</v>
      </c>
      <c r="HR77" s="236">
        <f>IF(MAX($AM77:$AO77)&gt;=40, HR$2, 0)</f>
        <v>20</v>
      </c>
      <c r="HS77" s="236">
        <f>IF(MAX($AP77:$AR77)&gt;=40, HS$2, 0)</f>
        <v>10</v>
      </c>
      <c r="HT77" s="236">
        <f>IF(MAX($AS77:$AU77)&gt;=40, HT$2, 0)</f>
        <v>20</v>
      </c>
      <c r="HU77" s="236">
        <f>IF(MAX($AV77:$AX77)&gt;=40, HU$2, 0)</f>
        <v>10</v>
      </c>
      <c r="HV77" s="237">
        <f>IF(MAX($AY77:$BA77)&gt;=40, HV$2, 0)</f>
        <v>20</v>
      </c>
      <c r="HW77" s="238">
        <f>IF(MAX($BB77:$BD77)&gt;=40, HW$2, 0)</f>
        <v>20</v>
      </c>
      <c r="HX77" s="238">
        <f>IF(MAX($BE77:$BG77)&gt;=40, HX$2, 0)</f>
        <v>20</v>
      </c>
      <c r="HY77" s="238">
        <f>IF(MAX($BH77:$BJ77)&gt;=40, HY$2, 0)</f>
        <v>20</v>
      </c>
      <c r="HZ77" s="238">
        <f>IF(MAX($BK77:$BM77)&gt;=40, HZ$2, 0)</f>
        <v>10</v>
      </c>
      <c r="IA77" s="238">
        <f>IF(MAX($BN77:$BP77)&gt;=40, IA$2, 0)</f>
        <v>20</v>
      </c>
      <c r="IB77" s="238">
        <f>IF(MAX($BQ77:$BS77)&gt;=40, IB$2, 0)</f>
        <v>10</v>
      </c>
      <c r="IC77" s="238">
        <f>IF(MAX($BT77:$BV77)&gt;=40, IC$2, 0)</f>
        <v>0</v>
      </c>
      <c r="ID77" s="239">
        <f>IF(MAX($BW77:$BY77)&gt;=40, ID$2, 0)</f>
        <v>0</v>
      </c>
      <c r="IE77" s="240">
        <f>IF(MAX($BZ77:$CB77)&gt;=40, IE$2, 0)</f>
        <v>0</v>
      </c>
      <c r="IF77" s="240">
        <f>IF(MAX($CC77:$CE77)&gt;=40, IF$2, 0)</f>
        <v>10</v>
      </c>
      <c r="IG77" s="240">
        <f>IF(MAX($CF77:$CH77)&gt;=40, IG$2, 0)</f>
        <v>0</v>
      </c>
      <c r="IH77" s="240">
        <f>IF(MAX($CI77:$CK77)&gt;=40, IH$2, 0)</f>
        <v>0</v>
      </c>
      <c r="II77" s="240">
        <f>IF(MAX($CL77:$CN77)&gt;=40, II$2, 0)</f>
        <v>0</v>
      </c>
      <c r="IJ77" s="240">
        <f>IF(MAX($CO77:$CQ77)&gt;=40, IJ$2, 0)</f>
        <v>0</v>
      </c>
      <c r="IK77" s="240">
        <f>IF(MAX($CR77:$CT77)&gt;=40, IK$2, 0)</f>
        <v>0</v>
      </c>
      <c r="IL77" s="240">
        <f>IF(MAX($CU77:$CW77)&gt;=40, IL$2, 0)</f>
        <v>20</v>
      </c>
      <c r="IM77" s="240">
        <f>IF(MAX($CX77:$CZ77)&gt;=40, IM$2, 0)</f>
        <v>0</v>
      </c>
      <c r="IN77" s="240">
        <f>IF(MAX($DA77:$DC77)&gt;=40, IN$2, 0)</f>
        <v>0</v>
      </c>
      <c r="IO77" s="240">
        <f>IF(MAX($DD77:$DF77)&gt;=40, IO$2, 0)</f>
        <v>20</v>
      </c>
      <c r="IP77" s="416">
        <f>SUM(HO77:IB77, ID77:IO77)</f>
        <v>290</v>
      </c>
      <c r="IQ77" s="416">
        <f>SUM(HJ77:HN77, IC77)</f>
        <v>14</v>
      </c>
    </row>
    <row r="78" spans="1:251" ht="15" customHeight="1" x14ac:dyDescent="0.25">
      <c r="A78" s="14" t="s">
        <v>1802</v>
      </c>
      <c r="B78" s="392">
        <v>74</v>
      </c>
      <c r="C78" s="13" t="s">
        <v>796</v>
      </c>
      <c r="D78" s="423">
        <v>43922</v>
      </c>
      <c r="E78" s="20">
        <v>7</v>
      </c>
      <c r="F78" s="6">
        <v>10673926</v>
      </c>
      <c r="G78" s="20">
        <v>1</v>
      </c>
      <c r="H78" s="20"/>
      <c r="I78" s="23"/>
      <c r="J78" s="6" t="s">
        <v>18</v>
      </c>
      <c r="K78" s="6" t="s">
        <v>18</v>
      </c>
      <c r="L78" s="424"/>
      <c r="M78" s="651" t="s">
        <v>797</v>
      </c>
      <c r="N78" s="24">
        <v>78.69000244140625</v>
      </c>
      <c r="O78" s="107"/>
      <c r="P78" s="105"/>
      <c r="Q78" s="106"/>
      <c r="R78" s="24">
        <v>75.870002746582031</v>
      </c>
      <c r="S78" s="107"/>
      <c r="T78" s="105"/>
      <c r="U78" s="106"/>
      <c r="V78" s="688">
        <v>64.209999084472656</v>
      </c>
      <c r="W78" s="107"/>
      <c r="X78" s="105"/>
      <c r="Y78" s="106"/>
      <c r="Z78" s="24">
        <v>65.239999999999995</v>
      </c>
      <c r="AA78" s="273"/>
      <c r="AB78" s="24">
        <v>67.290000915527344</v>
      </c>
      <c r="AC78" s="273"/>
      <c r="AD78" s="24">
        <v>65</v>
      </c>
      <c r="AE78" s="107"/>
      <c r="AF78" s="273"/>
      <c r="AG78" s="24">
        <v>70.25</v>
      </c>
      <c r="AH78" s="107"/>
      <c r="AI78" s="273"/>
      <c r="AJ78" s="24">
        <v>96</v>
      </c>
      <c r="AK78" s="107"/>
      <c r="AL78" s="273"/>
      <c r="AM78" s="24">
        <v>72</v>
      </c>
      <c r="AN78" s="107"/>
      <c r="AO78" s="273"/>
      <c r="AP78" s="24">
        <v>65</v>
      </c>
      <c r="AQ78" s="107"/>
      <c r="AR78" s="273"/>
      <c r="AS78" s="24">
        <v>67.900001525878906</v>
      </c>
      <c r="AT78" s="107"/>
      <c r="AU78" s="273"/>
      <c r="AV78" s="24">
        <v>64.25</v>
      </c>
      <c r="AW78" s="107"/>
      <c r="AX78" s="273"/>
      <c r="AY78" s="24">
        <v>66</v>
      </c>
      <c r="AZ78" s="107"/>
      <c r="BA78" s="273"/>
      <c r="BB78" s="24">
        <v>63</v>
      </c>
      <c r="BC78" s="107"/>
      <c r="BD78" s="273"/>
      <c r="BE78" s="24">
        <v>42</v>
      </c>
      <c r="BF78" s="107"/>
      <c r="BG78" s="273"/>
      <c r="BH78" s="24">
        <v>53</v>
      </c>
      <c r="BI78" s="107"/>
      <c r="BJ78" s="273"/>
      <c r="BK78" s="24">
        <v>67</v>
      </c>
      <c r="BL78" s="107"/>
      <c r="BM78" s="273"/>
      <c r="BN78" s="24">
        <v>57</v>
      </c>
      <c r="BO78" s="107"/>
      <c r="BP78" s="273"/>
      <c r="BQ78" s="24">
        <v>52</v>
      </c>
      <c r="BR78" s="107"/>
      <c r="BS78" s="273"/>
      <c r="BT78" s="715" t="s">
        <v>1584</v>
      </c>
      <c r="BU78" s="291"/>
      <c r="BV78" s="273"/>
      <c r="BW78" s="704" t="s">
        <v>1396</v>
      </c>
      <c r="BX78" s="107"/>
      <c r="BY78" s="273"/>
      <c r="BZ78" s="704" t="s">
        <v>1396</v>
      </c>
      <c r="CA78" s="107"/>
      <c r="CB78" s="273"/>
      <c r="CC78" s="24">
        <v>67.199996948242188</v>
      </c>
      <c r="CD78" s="107"/>
      <c r="CE78" s="107"/>
      <c r="CF78" s="107"/>
      <c r="CG78" s="107"/>
      <c r="CH78" s="273"/>
      <c r="CI78" s="24" t="s">
        <v>1395</v>
      </c>
      <c r="CJ78" s="107"/>
      <c r="CK78" s="273"/>
      <c r="CL78" s="704" t="s">
        <v>1396</v>
      </c>
      <c r="CM78" s="107"/>
      <c r="CN78" s="273"/>
      <c r="CO78" s="24"/>
      <c r="CP78" s="107"/>
      <c r="CQ78" s="273"/>
      <c r="CR78" s="24"/>
      <c r="CS78" s="107"/>
      <c r="CT78" s="273"/>
      <c r="CU78" s="24">
        <v>53</v>
      </c>
      <c r="CV78" s="107"/>
      <c r="CW78" s="273"/>
      <c r="CX78" s="24"/>
      <c r="CY78" s="107"/>
      <c r="CZ78" s="273"/>
      <c r="DA78" s="24"/>
      <c r="DB78" s="107"/>
      <c r="DC78" s="273"/>
      <c r="DD78" s="24">
        <v>59.099998474121094</v>
      </c>
      <c r="DE78" s="107"/>
      <c r="DF78" s="273"/>
      <c r="DG78" s="218"/>
      <c r="DH78" s="217"/>
      <c r="DI78" s="217"/>
      <c r="DJ78" s="286">
        <f>AVERAGE(AY78:DF78)</f>
        <v>57.929999542236331</v>
      </c>
      <c r="DK78" s="219"/>
      <c r="DL78" s="220">
        <f>IF(DJ78&gt;80, 4, (DJ78-50)/20+2.5)</f>
        <v>2.8964999771118167</v>
      </c>
      <c r="DM78" s="650">
        <f>COUNTIF(N78:DF78, DM$1)+COUNTIF(N78:DF78, DM$2)</f>
        <v>3</v>
      </c>
      <c r="DN78" s="233">
        <f>IF(COUNTIF($N78:$Q78, ET$1)&gt;0, DN$2, 0)</f>
        <v>0</v>
      </c>
      <c r="DO78" s="234">
        <f>IF(COUNTIF($R78:$U78, ET$1)&gt;0, DO$2, 0)</f>
        <v>0</v>
      </c>
      <c r="DP78" s="234">
        <f>IF(COUNTIF($V78:$Y78, ET$1)&gt;0, DP$2, 0)</f>
        <v>0</v>
      </c>
      <c r="DQ78" s="234">
        <f>IF(COUNTIF($Z78:$AA78, ET$1)&gt;0, DQ$2, 0)</f>
        <v>0</v>
      </c>
      <c r="DR78" s="234">
        <f>IF(COUNTIF($AB78:$AC78, ET$1)&gt;0, DR$2, 0)</f>
        <v>0</v>
      </c>
      <c r="DS78" s="235">
        <f>IF(COUNTIF($AD78:$AF78, $ET$1)&gt;0, DS$2, 0)</f>
        <v>0</v>
      </c>
      <c r="DT78" s="236">
        <f>IF(COUNTIF($AG78:$AI78, $ET$1)&gt;0, DT$2, 0)</f>
        <v>0</v>
      </c>
      <c r="DU78" s="236">
        <f>IF(COUNTIF($AJ78:$AL78, $ET$1)&gt;0, DU$2, 0)</f>
        <v>0</v>
      </c>
      <c r="DV78" s="236">
        <f>IF(COUNTIF($AM78:$AO78, $ET$1)&gt;0, DV$2, 0)</f>
        <v>0</v>
      </c>
      <c r="DW78" s="236">
        <f>IF(COUNTIF($AP78:$AR78, $ET$1)&gt;0, DW$2, 0)</f>
        <v>0</v>
      </c>
      <c r="DX78" s="236">
        <f>IF(COUNTIF($AS78:$AU78, $ET$1)&gt;0, DX$2, 0)</f>
        <v>0</v>
      </c>
      <c r="DY78" s="236">
        <f>IF(COUNTIF($AV78:$AX78, $ET$1)&gt;0, DY$2, 0)</f>
        <v>0</v>
      </c>
      <c r="DZ78" s="237">
        <f>IF(COUNTIF($AY78:$BA78, $ET$1)&gt;0, DZ$2, 0)</f>
        <v>0</v>
      </c>
      <c r="EA78" s="238">
        <f>IF(COUNTIF($BB78:$BD78, $ET$1)&gt;0, EA$2, 0)</f>
        <v>0</v>
      </c>
      <c r="EB78" s="238">
        <f>IF(COUNTIF($BE78:$BG78, $ET$1)&gt;0, EB$2, 0)</f>
        <v>0</v>
      </c>
      <c r="EC78" s="238">
        <f>IF(COUNTIF($BH78:$BJ78, $ET$1)&gt;0, EC$2, 0)</f>
        <v>0</v>
      </c>
      <c r="ED78" s="238">
        <f>IF(COUNTIF($BK78:$BM78, $ET$1)&gt;0, ED$2, 0)</f>
        <v>0</v>
      </c>
      <c r="EE78" s="238">
        <f>IF(COUNTIF($BN78:$BP78, $ET$1)&gt;0, EE$2, 0)</f>
        <v>0</v>
      </c>
      <c r="EF78" s="238">
        <f>IF(COUNTIF($BQ78:$BS78, $ET$1)&gt;0, EF$2, 0)</f>
        <v>0</v>
      </c>
      <c r="EG78" s="238">
        <f>IF(COUNTIF($BT78:$BV78, $ET$1)&gt;0, EG$2, 0)</f>
        <v>6</v>
      </c>
      <c r="EH78" s="239">
        <f>IF(COUNTIF($BW78:$BY78, $ET$1)&gt;0, EH$2, 0)</f>
        <v>0</v>
      </c>
      <c r="EI78" s="240">
        <f>IF(COUNTIF($BZ78:$CB78, $ET$1)&gt;0, EI$2, 0)</f>
        <v>0</v>
      </c>
      <c r="EJ78" s="240">
        <f>IF(COUNTIF($CC78:$CE78, $ET$1)&gt;0, EJ$2, 0)</f>
        <v>0</v>
      </c>
      <c r="EK78" s="240">
        <f>IF(COUNTIF($CF78:$CH78, $ET$1)&gt;0, EK$2, 0)</f>
        <v>0</v>
      </c>
      <c r="EL78" s="240">
        <f>IF(COUNTIF($CI78:$CK78, $ET$1)&gt;0, EL$2, 0)</f>
        <v>0</v>
      </c>
      <c r="EM78" s="240">
        <f>IF(COUNTIF($CL78:$CN78, $ET$1)&gt;0, EM$2, 0)</f>
        <v>0</v>
      </c>
      <c r="EN78" s="240">
        <f>IF(COUNTIF($CO78:$CQ78, $ET$1)&gt;0, EN$2, 0)</f>
        <v>0</v>
      </c>
      <c r="EO78" s="240">
        <f>IF(COUNTIF($CR78:$CT78, $ET$1)&gt;0, EO$2, 0)</f>
        <v>0</v>
      </c>
      <c r="EP78" s="240">
        <f>IF(COUNTIF($CU78:$CW78, $ET$1)&gt;0, EP$2, 0)</f>
        <v>0</v>
      </c>
      <c r="EQ78" s="240">
        <f>IF(COUNTIF($CX78:$CZ78, $ET$1)&gt;0, EQ$2, 0)</f>
        <v>0</v>
      </c>
      <c r="ER78" s="240">
        <f>IF(COUNTIF($DA78:$DC78, $ET$1)&gt;0, ER$2, 0)</f>
        <v>0</v>
      </c>
      <c r="ES78" s="240">
        <f>IF(COUNTIF($DD78:$DF78, $ET$1)&gt;0, ES$2, 0)</f>
        <v>0</v>
      </c>
      <c r="ET78" s="241">
        <f>SUM(DN78:ES78)</f>
        <v>6</v>
      </c>
      <c r="EU78" s="242">
        <f>IF(COUNTIF($N78:$Q78, GA$1)&gt;0, EU$2, 0)</f>
        <v>0</v>
      </c>
      <c r="EV78" s="234">
        <f>IF(COUNTIF($R78:$U78, GA$1)&gt;0, EV$2, 0)</f>
        <v>0</v>
      </c>
      <c r="EW78" s="234">
        <f>IF(COUNTIF($V78:$Y78, GA$1)&gt;0, EW$2, 0)</f>
        <v>0</v>
      </c>
      <c r="EX78" s="234">
        <f>IF(COUNTIF($Z78:$AA78, GA$1)&gt;0, EX$2, 0)</f>
        <v>0</v>
      </c>
      <c r="EY78" s="234">
        <f>IF(COUNTIF($AB78:$AC78, GA$1)&gt;0, EY$2, 0)</f>
        <v>0</v>
      </c>
      <c r="EZ78" s="235">
        <f>IF(COUNTIF($AD78:$AF78, $GA$1)&gt;0, EZ$2, 0)</f>
        <v>0</v>
      </c>
      <c r="FA78" s="236">
        <f>IF(COUNTIF($AG78:$AI78, $GA$1)&gt;0, FA$2, 0)</f>
        <v>0</v>
      </c>
      <c r="FB78" s="236">
        <f>IF(COUNTIF($AJ78:$AL78, $GA$1)&gt;0, FB$2, 0)</f>
        <v>0</v>
      </c>
      <c r="FC78" s="236">
        <f>IF(COUNTIF($AM78:$AO78, $GA$1)&gt;0, FC$2, 0)</f>
        <v>0</v>
      </c>
      <c r="FD78" s="236">
        <f>IF(COUNTIF($AP78:$AR78, $GA$1)&gt;0, FD$2, 0)</f>
        <v>0</v>
      </c>
      <c r="FE78" s="236">
        <f>IF(COUNTIF($AS78:$AU78, $GA$1)&gt;0, FE$2, 0)</f>
        <v>0</v>
      </c>
      <c r="FF78" s="236">
        <f>IF(COUNTIF($AV78:$AX78, $GA$1)&gt;0, FF$2, 0)</f>
        <v>0</v>
      </c>
      <c r="FG78" s="237">
        <f>IF(COUNTIF($AY78:$BA78, $GA$1)&gt;0, FG$2, 0)</f>
        <v>0</v>
      </c>
      <c r="FH78" s="238">
        <f>IF(COUNTIF($BB78:$BD78, $GA$1)&gt;0, FH$2, 0)</f>
        <v>0</v>
      </c>
      <c r="FI78" s="238">
        <f>IF(COUNTIF($BE78:$BG78, $GA$1)&gt;0, FI$2, 0)</f>
        <v>0</v>
      </c>
      <c r="FJ78" s="238">
        <f>IF(COUNTIF($BH78:$BJ78, $GA$1)&gt;0, FJ$2, 0)</f>
        <v>0</v>
      </c>
      <c r="FK78" s="238">
        <f>IF(COUNTIF($BK78:$BM78, $GA$1)&gt;0, FK$2, 0)</f>
        <v>0</v>
      </c>
      <c r="FL78" s="238">
        <f>IF(COUNTIF($BN78:$BP78, $GA$1)&gt;0, FL$2, 0)</f>
        <v>0</v>
      </c>
      <c r="FM78" s="238">
        <f>IF(COUNTIF($BQ78:$BS78, $GA$1)&gt;0, FM$2, 0)</f>
        <v>0</v>
      </c>
      <c r="FN78" s="238">
        <f>IF(COUNTIF($BT78:$BV78, $GA$1)&gt;0, FN$2, 0)</f>
        <v>0</v>
      </c>
      <c r="FO78" s="239">
        <f>IF(COUNTIF($BW78:$BY78, $GA$1)&gt;0, FO$2, 0)</f>
        <v>0</v>
      </c>
      <c r="FP78" s="240">
        <f>IF(COUNTIF($BZ78:$CB78, $GA$1)&gt;0, FP$2, 0)</f>
        <v>0</v>
      </c>
      <c r="FQ78" s="240">
        <f>IF(COUNTIF($CC78:$CE78, $GA$1)&gt;0, FQ$2, 0)</f>
        <v>0</v>
      </c>
      <c r="FR78" s="240">
        <f>IF(COUNTIF($CF78:$CH78, $GA$1)&gt;0, FR$2, 0)</f>
        <v>0</v>
      </c>
      <c r="FS78" s="240">
        <f>IF(COUNTIF($CI78:$CK78, $GA$1)&gt;0, FS$2, 0)</f>
        <v>0</v>
      </c>
      <c r="FT78" s="240">
        <f>IF(COUNTIF($CL78:$CN78, $GA$1)&gt;0, FT$2, 0)</f>
        <v>0</v>
      </c>
      <c r="FU78" s="240">
        <f>IF(COUNTIF($CO78:$CQ78, $GA$1)&gt;0, FU$2, 0)</f>
        <v>0</v>
      </c>
      <c r="FV78" s="240">
        <f>IF(COUNTIF($CR78:$CT78, $GA$1)&gt;0, FV$2, 0)</f>
        <v>0</v>
      </c>
      <c r="FW78" s="240">
        <f>IF(COUNTIF($CU78:$CW78, $GA$1)&gt;0, FW$2, 0)</f>
        <v>0</v>
      </c>
      <c r="FX78" s="240">
        <f>IF(COUNTIF($CX78:$CZ78, $GA$1)&gt;0, FX$2, 0)</f>
        <v>0</v>
      </c>
      <c r="FY78" s="240">
        <f>IF(COUNTIF($DA78:$DC78, $GA$1)&gt;0, FY$2, 0)</f>
        <v>0</v>
      </c>
      <c r="FZ78" s="240">
        <f>IF(COUNTIF($DD78:$DF78, $GA$1)&gt;0, FZ$2, 0)</f>
        <v>0</v>
      </c>
      <c r="GA78" s="241">
        <f>SUM(EU78:FZ78)</f>
        <v>0</v>
      </c>
      <c r="GB78" s="242">
        <f>IF(COUNTIF($N78:$Q78, HH$1)&gt;0, GB$2, 0)</f>
        <v>0</v>
      </c>
      <c r="GC78" s="234">
        <f>IF(COUNTIF($R78:$U78, HH$1)&gt;0, GC$2, 0)</f>
        <v>0</v>
      </c>
      <c r="GD78" s="234">
        <f>IF(COUNTIF($V78:$Y78, HH$1)&gt;0, GD$2, 0)</f>
        <v>0</v>
      </c>
      <c r="GE78" s="234">
        <f>IF(COUNTIF($Z78:$AA78, HH$1)&gt;0, GE$2, 0)</f>
        <v>0</v>
      </c>
      <c r="GF78" s="234">
        <f>IF(COUNTIF($AB78:$AC78, HH$1)&gt;0, GF$2, 0)</f>
        <v>0</v>
      </c>
      <c r="GG78" s="235">
        <f>IF(COUNTIF($AD78:$AF78, $HH$1)&gt;0, GG$2, 0)</f>
        <v>0</v>
      </c>
      <c r="GH78" s="236">
        <f>IF(COUNTIF($AG78:$AI78, $HH$1)&gt;0, GH$2, 0)</f>
        <v>0</v>
      </c>
      <c r="GI78" s="236">
        <f>IF(COUNTIF($AJ78:$AL78, $HH$1)&gt;0, GI$2, 0)</f>
        <v>0</v>
      </c>
      <c r="GJ78" s="236">
        <f>IF(COUNTIF($AM78:$AO78, $HH$1)&gt;0, GJ$2, 0)</f>
        <v>0</v>
      </c>
      <c r="GK78" s="236">
        <f>IF(COUNTIF($AP78:$AR78, $HH$1)&gt;0, GK$2, 0)</f>
        <v>0</v>
      </c>
      <c r="GL78" s="236">
        <f>IF(COUNTIF($AS78:$AU78, $HH$1)&gt;0, GL$2, 0)</f>
        <v>0</v>
      </c>
      <c r="GM78" s="236">
        <f>IF(COUNTIF($AV78:$AX78, $HH$1)&gt;0, GM$2, 0)</f>
        <v>0</v>
      </c>
      <c r="GN78" s="237">
        <f>IF(COUNTIF($AY78:$BA78, $HH$1)&gt;0, GN$2, 0)</f>
        <v>0</v>
      </c>
      <c r="GO78" s="238">
        <f>IF(COUNTIF($BB78:$BD78, $HH$1)&gt;0, GO$2, 0)</f>
        <v>0</v>
      </c>
      <c r="GP78" s="238">
        <f>IF(COUNTIF($BE78:$BG78, $HH$1)&gt;0, GP$2, 0)</f>
        <v>0</v>
      </c>
      <c r="GQ78" s="238">
        <f>IF(COUNTIF($BH78:$BJ78, $HH$1)&gt;0, GQ$2, 0)</f>
        <v>0</v>
      </c>
      <c r="GR78" s="238">
        <f>IF(COUNTIF($BK78:$BM78, $HH$1)&gt;0, GR$2, 0)</f>
        <v>0</v>
      </c>
      <c r="GS78" s="238">
        <f>IF(COUNTIF($BN78:$BP78, $HH$1)&gt;0, GS$2, 0)</f>
        <v>0</v>
      </c>
      <c r="GT78" s="238">
        <f>IF(COUNTIF($BQ78:$BS78, $HH$1)&gt;0, GT$2, 0)</f>
        <v>0</v>
      </c>
      <c r="GU78" s="238">
        <f>IF(COUNTIF($BT78:$BV78, $HH$1)&gt;0, GU$2, 0)</f>
        <v>0</v>
      </c>
      <c r="GV78" s="239">
        <f>IF(COUNTIF($BW78:$BY78, $HH$1)&gt;0, GV$2, 0)</f>
        <v>0</v>
      </c>
      <c r="GW78" s="240">
        <f>IF(COUNTIF($BZ78:$CB78, $HH$1)&gt;0, GW$2, 0)</f>
        <v>0</v>
      </c>
      <c r="GX78" s="240">
        <f>IF(COUNTIF($CC78:$CE78, $HH$1)&gt;0, GX$2, 0)</f>
        <v>0</v>
      </c>
      <c r="GY78" s="240">
        <f>IF(COUNTIF($CF78:$CH78, $HH$1)&gt;0, GY$2, 0)</f>
        <v>0</v>
      </c>
      <c r="GZ78" s="240">
        <f>IF(COUNTIF($CI78:$CK78, $HH$1)&gt;0, GZ$2, 0)</f>
        <v>0</v>
      </c>
      <c r="HA78" s="240">
        <f>IF(COUNTIF($CL78:$CN78, $HH$1)&gt;0, HA$2, 0)</f>
        <v>0</v>
      </c>
      <c r="HB78" s="240">
        <f>IF(COUNTIF($CO78:$CQ78, $HH$1)&gt;0, HB$2, 0)</f>
        <v>0</v>
      </c>
      <c r="HC78" s="240">
        <f>IF(COUNTIF($CR78:$CT78, $HH$1)&gt;0, HC$2, 0)</f>
        <v>0</v>
      </c>
      <c r="HD78" s="240">
        <f>IF(COUNTIF($CU78:$CW78, $HH$1)&gt;0, HD$2, 0)</f>
        <v>0</v>
      </c>
      <c r="HE78" s="240">
        <f>IF(COUNTIF($CX78:$CZ78, $HH$1)&gt;0, HE$2, 0)</f>
        <v>0</v>
      </c>
      <c r="HF78" s="240">
        <f>IF(COUNTIF($DA78:$DC78, $HH$1)&gt;0, HF$2, 0)</f>
        <v>0</v>
      </c>
      <c r="HG78" s="240">
        <f>IF(COUNTIF($DD78:$DF78, $HH$1)&gt;0, HG$2, 0)</f>
        <v>0</v>
      </c>
      <c r="HH78" s="241">
        <f>SUM(GB78:HG78)</f>
        <v>0</v>
      </c>
      <c r="HI78" s="243"/>
      <c r="HJ78" s="242">
        <f>IF(MAX($N78:$Q78)&gt;=40, HJ$2, 0)</f>
        <v>3</v>
      </c>
      <c r="HK78" s="234">
        <f>IF(MAX($R78:$U78)&gt;=40, HK$2, 0)</f>
        <v>3</v>
      </c>
      <c r="HL78" s="234">
        <f>IF(MAX($V78:$Y78)&gt;=40, HL$2, 0)</f>
        <v>3</v>
      </c>
      <c r="HM78" s="234">
        <f>IF(MAX($Z78:$AA78)&gt;=40, HM$2, 0)</f>
        <v>3</v>
      </c>
      <c r="HN78" s="234">
        <f>IF(MAX($AB78:$AC78)&gt;=40, HN$2, 0)</f>
        <v>2</v>
      </c>
      <c r="HO78" s="235">
        <f>IF(MAX($AD78:$AF78)&gt;=40, HO$2, 0)</f>
        <v>20</v>
      </c>
      <c r="HP78" s="236">
        <f>IF(MAX($AG78:$AI78)&gt;=40, HP$2, 0)</f>
        <v>20</v>
      </c>
      <c r="HQ78" s="236">
        <f>IF(MAX($AJ78:$AL78)&gt;=40, HQ$2, 0)</f>
        <v>20</v>
      </c>
      <c r="HR78" s="236">
        <f>IF(MAX($AM78:$AO78)&gt;=40, HR$2, 0)</f>
        <v>20</v>
      </c>
      <c r="HS78" s="236">
        <f>IF(MAX($AP78:$AR78)&gt;=40, HS$2, 0)</f>
        <v>10</v>
      </c>
      <c r="HT78" s="236">
        <f>IF(MAX($AS78:$AU78)&gt;=40, HT$2, 0)</f>
        <v>20</v>
      </c>
      <c r="HU78" s="236">
        <f>IF(MAX($AV78:$AX78)&gt;=40, HU$2, 0)</f>
        <v>10</v>
      </c>
      <c r="HV78" s="237">
        <f>IF(MAX($AY78:$BA78)&gt;=40, HV$2, 0)</f>
        <v>20</v>
      </c>
      <c r="HW78" s="238">
        <f>IF(MAX($BB78:$BD78)&gt;=40, HW$2, 0)</f>
        <v>20</v>
      </c>
      <c r="HX78" s="238">
        <f>IF(MAX($BE78:$BG78)&gt;=40, HX$2, 0)</f>
        <v>20</v>
      </c>
      <c r="HY78" s="238">
        <f>IF(MAX($BH78:$BJ78)&gt;=40, HY$2, 0)</f>
        <v>20</v>
      </c>
      <c r="HZ78" s="238">
        <f>IF(MAX($BK78:$BM78)&gt;=40, HZ$2, 0)</f>
        <v>10</v>
      </c>
      <c r="IA78" s="238">
        <f>IF(MAX($BN78:$BP78)&gt;=40, IA$2, 0)</f>
        <v>20</v>
      </c>
      <c r="IB78" s="238">
        <f>IF(MAX($BQ78:$BS78)&gt;=40, IB$2, 0)</f>
        <v>10</v>
      </c>
      <c r="IC78" s="238">
        <f>IF(MAX($BT78:$BV78)&gt;=40, IC$2, 0)</f>
        <v>0</v>
      </c>
      <c r="ID78" s="239">
        <f>IF(MAX($BW78:$BY78)&gt;=40, ID$2, 0)</f>
        <v>0</v>
      </c>
      <c r="IE78" s="240">
        <f>IF(MAX($BZ78:$CB78)&gt;=40, IE$2, 0)</f>
        <v>0</v>
      </c>
      <c r="IF78" s="240">
        <f>IF(MAX($CC78:$CE78)&gt;=40, IF$2, 0)</f>
        <v>10</v>
      </c>
      <c r="IG78" s="240">
        <f>IF(MAX($CF78:$CH78)&gt;=40, IG$2, 0)</f>
        <v>0</v>
      </c>
      <c r="IH78" s="240">
        <f>IF(MAX($CI78:$CK78)&gt;=40, IH$2, 0)</f>
        <v>0</v>
      </c>
      <c r="II78" s="240">
        <f>IF(MAX($CL78:$CN78)&gt;=40, II$2, 0)</f>
        <v>0</v>
      </c>
      <c r="IJ78" s="240">
        <f>IF(MAX($CO78:$CQ78)&gt;=40, IJ$2, 0)</f>
        <v>0</v>
      </c>
      <c r="IK78" s="240">
        <f>IF(MAX($CR78:$CT78)&gt;=40, IK$2, 0)</f>
        <v>0</v>
      </c>
      <c r="IL78" s="240">
        <f>IF(MAX($CU78:$CW78)&gt;=40, IL$2, 0)</f>
        <v>20</v>
      </c>
      <c r="IM78" s="240">
        <f>IF(MAX($CX78:$CZ78)&gt;=40, IM$2, 0)</f>
        <v>0</v>
      </c>
      <c r="IN78" s="240">
        <f>IF(MAX($DA78:$DC78)&gt;=40, IN$2, 0)</f>
        <v>0</v>
      </c>
      <c r="IO78" s="240">
        <f>IF(MAX($DD78:$DF78)&gt;=40, IO$2, 0)</f>
        <v>20</v>
      </c>
      <c r="IP78" s="416">
        <f>SUM(HO78:IB78, ID78:IO78)</f>
        <v>290</v>
      </c>
      <c r="IQ78" s="416">
        <f>SUM(HJ78:HN78, IC78)</f>
        <v>14</v>
      </c>
    </row>
    <row r="79" spans="1:251" ht="15" customHeight="1" x14ac:dyDescent="0.25">
      <c r="A79" s="14" t="s">
        <v>1802</v>
      </c>
      <c r="B79" s="392">
        <v>75</v>
      </c>
      <c r="C79" s="13" t="s">
        <v>798</v>
      </c>
      <c r="D79" s="423">
        <v>43922</v>
      </c>
      <c r="E79" s="20">
        <v>7</v>
      </c>
      <c r="F79" s="6">
        <v>10673948</v>
      </c>
      <c r="G79" s="20">
        <v>1</v>
      </c>
      <c r="H79" s="20"/>
      <c r="I79" s="23"/>
      <c r="J79" s="6" t="s">
        <v>18</v>
      </c>
      <c r="K79" s="6" t="s">
        <v>18</v>
      </c>
      <c r="L79" s="424"/>
      <c r="M79" s="651" t="s">
        <v>799</v>
      </c>
      <c r="N79" s="24">
        <v>76.860000610351563</v>
      </c>
      <c r="O79" s="107"/>
      <c r="P79" s="105"/>
      <c r="Q79" s="106"/>
      <c r="R79" s="24">
        <v>71.019996643066406</v>
      </c>
      <c r="S79" s="107"/>
      <c r="T79" s="105"/>
      <c r="U79" s="106"/>
      <c r="V79" s="688">
        <v>62.209999084472656</v>
      </c>
      <c r="W79" s="107"/>
      <c r="X79" s="105"/>
      <c r="Y79" s="106"/>
      <c r="Z79" s="24">
        <v>66.58</v>
      </c>
      <c r="AA79" s="273"/>
      <c r="AB79" s="24">
        <v>71.75</v>
      </c>
      <c r="AC79" s="273"/>
      <c r="AD79" s="24">
        <v>74</v>
      </c>
      <c r="AE79" s="107"/>
      <c r="AF79" s="273"/>
      <c r="AG79" s="24">
        <v>84.25</v>
      </c>
      <c r="AH79" s="107"/>
      <c r="AI79" s="273"/>
      <c r="AJ79" s="24">
        <v>84</v>
      </c>
      <c r="AK79" s="107"/>
      <c r="AL79" s="273"/>
      <c r="AM79" s="24">
        <v>74</v>
      </c>
      <c r="AN79" s="107"/>
      <c r="AO79" s="273"/>
      <c r="AP79" s="24">
        <v>83.199996948242188</v>
      </c>
      <c r="AQ79" s="107"/>
      <c r="AR79" s="273"/>
      <c r="AS79" s="24">
        <v>79.849998474121094</v>
      </c>
      <c r="AT79" s="107"/>
      <c r="AU79" s="273"/>
      <c r="AV79" s="24">
        <v>75.75</v>
      </c>
      <c r="AW79" s="107"/>
      <c r="AX79" s="273"/>
      <c r="AY79" s="24">
        <v>73.5</v>
      </c>
      <c r="AZ79" s="107"/>
      <c r="BA79" s="273"/>
      <c r="BB79" s="24">
        <v>65</v>
      </c>
      <c r="BC79" s="107"/>
      <c r="BD79" s="273"/>
      <c r="BE79" s="24">
        <v>81.300003051757813</v>
      </c>
      <c r="BF79" s="107"/>
      <c r="BG79" s="273"/>
      <c r="BH79" s="24">
        <v>63.25</v>
      </c>
      <c r="BI79" s="107"/>
      <c r="BJ79" s="273"/>
      <c r="BK79" s="24">
        <v>71</v>
      </c>
      <c r="BL79" s="107"/>
      <c r="BM79" s="273"/>
      <c r="BN79" s="24">
        <v>65.819999694824219</v>
      </c>
      <c r="BO79" s="107"/>
      <c r="BP79" s="273"/>
      <c r="BQ79" s="24">
        <v>55</v>
      </c>
      <c r="BR79" s="107"/>
      <c r="BS79" s="273"/>
      <c r="BT79" s="715" t="s">
        <v>1584</v>
      </c>
      <c r="BU79" s="291"/>
      <c r="BV79" s="273"/>
      <c r="BW79" s="704" t="s">
        <v>1396</v>
      </c>
      <c r="BX79" s="107"/>
      <c r="BY79" s="273"/>
      <c r="BZ79" s="704" t="s">
        <v>1396</v>
      </c>
      <c r="CA79" s="107"/>
      <c r="CB79" s="273"/>
      <c r="CC79" s="24"/>
      <c r="CD79" s="107"/>
      <c r="CE79" s="107"/>
      <c r="CF79" s="107">
        <v>82</v>
      </c>
      <c r="CG79" s="107"/>
      <c r="CH79" s="273"/>
      <c r="CI79" s="24" t="s">
        <v>1395</v>
      </c>
      <c r="CJ79" s="107"/>
      <c r="CK79" s="273"/>
      <c r="CL79" s="704" t="s">
        <v>1396</v>
      </c>
      <c r="CM79" s="107"/>
      <c r="CN79" s="273"/>
      <c r="CO79" s="24"/>
      <c r="CP79" s="107"/>
      <c r="CQ79" s="273"/>
      <c r="CR79" s="24"/>
      <c r="CS79" s="107"/>
      <c r="CT79" s="273"/>
      <c r="CU79" s="24">
        <v>71</v>
      </c>
      <c r="CV79" s="107"/>
      <c r="CW79" s="273"/>
      <c r="CX79" s="24"/>
      <c r="CY79" s="107"/>
      <c r="CZ79" s="273"/>
      <c r="DA79" s="24"/>
      <c r="DB79" s="107"/>
      <c r="DC79" s="273"/>
      <c r="DD79" s="24">
        <v>70.800003051757813</v>
      </c>
      <c r="DE79" s="107"/>
      <c r="DF79" s="273"/>
      <c r="DG79" s="218"/>
      <c r="DH79" s="217"/>
      <c r="DI79" s="217"/>
      <c r="DJ79" s="286">
        <f>AVERAGE(AY79:DF79)</f>
        <v>69.867000579833984</v>
      </c>
      <c r="DK79" s="219"/>
      <c r="DL79" s="220">
        <f>IF(DJ79&gt;80, 4, (DJ79-50)/20+2.5)</f>
        <v>3.4933500289916992</v>
      </c>
      <c r="DM79" s="650">
        <f>COUNTIF(N79:DF79, DM$1)+COUNTIF(N79:DF79, DM$2)</f>
        <v>3</v>
      </c>
      <c r="DN79" s="233">
        <f>IF(COUNTIF($N79:$Q79, ET$1)&gt;0, DN$2, 0)</f>
        <v>0</v>
      </c>
      <c r="DO79" s="234">
        <f>IF(COUNTIF($R79:$U79, ET$1)&gt;0, DO$2, 0)</f>
        <v>0</v>
      </c>
      <c r="DP79" s="234">
        <f>IF(COUNTIF($V79:$Y79, ET$1)&gt;0, DP$2, 0)</f>
        <v>0</v>
      </c>
      <c r="DQ79" s="234">
        <f>IF(COUNTIF($Z79:$AA79, ET$1)&gt;0, DQ$2, 0)</f>
        <v>0</v>
      </c>
      <c r="DR79" s="234">
        <f>IF(COUNTIF($AB79:$AC79, ET$1)&gt;0, DR$2, 0)</f>
        <v>0</v>
      </c>
      <c r="DS79" s="235">
        <f>IF(COUNTIF($AD79:$AF79, $ET$1)&gt;0, DS$2, 0)</f>
        <v>0</v>
      </c>
      <c r="DT79" s="236">
        <f>IF(COUNTIF($AG79:$AI79, $ET$1)&gt;0, DT$2, 0)</f>
        <v>0</v>
      </c>
      <c r="DU79" s="236">
        <f>IF(COUNTIF($AJ79:$AL79, $ET$1)&gt;0, DU$2, 0)</f>
        <v>0</v>
      </c>
      <c r="DV79" s="236">
        <f>IF(COUNTIF($AM79:$AO79, $ET$1)&gt;0, DV$2, 0)</f>
        <v>0</v>
      </c>
      <c r="DW79" s="236">
        <f>IF(COUNTIF($AP79:$AR79, $ET$1)&gt;0, DW$2, 0)</f>
        <v>0</v>
      </c>
      <c r="DX79" s="236">
        <f>IF(COUNTIF($AS79:$AU79, $ET$1)&gt;0, DX$2, 0)</f>
        <v>0</v>
      </c>
      <c r="DY79" s="236">
        <f>IF(COUNTIF($AV79:$AX79, $ET$1)&gt;0, DY$2, 0)</f>
        <v>0</v>
      </c>
      <c r="DZ79" s="237">
        <f>IF(COUNTIF($AY79:$BA79, $ET$1)&gt;0, DZ$2, 0)</f>
        <v>0</v>
      </c>
      <c r="EA79" s="238">
        <f>IF(COUNTIF($BB79:$BD79, $ET$1)&gt;0, EA$2, 0)</f>
        <v>0</v>
      </c>
      <c r="EB79" s="238">
        <f>IF(COUNTIF($BE79:$BG79, $ET$1)&gt;0, EB$2, 0)</f>
        <v>0</v>
      </c>
      <c r="EC79" s="238">
        <f>IF(COUNTIF($BH79:$BJ79, $ET$1)&gt;0, EC$2, 0)</f>
        <v>0</v>
      </c>
      <c r="ED79" s="238">
        <f>IF(COUNTIF($BK79:$BM79, $ET$1)&gt;0, ED$2, 0)</f>
        <v>0</v>
      </c>
      <c r="EE79" s="238">
        <f>IF(COUNTIF($BN79:$BP79, $ET$1)&gt;0, EE$2, 0)</f>
        <v>0</v>
      </c>
      <c r="EF79" s="238">
        <f>IF(COUNTIF($BQ79:$BS79, $ET$1)&gt;0, EF$2, 0)</f>
        <v>0</v>
      </c>
      <c r="EG79" s="238">
        <f>IF(COUNTIF($BT79:$BV79, $ET$1)&gt;0, EG$2, 0)</f>
        <v>6</v>
      </c>
      <c r="EH79" s="239">
        <f>IF(COUNTIF($BW79:$BY79, $ET$1)&gt;0, EH$2, 0)</f>
        <v>0</v>
      </c>
      <c r="EI79" s="240">
        <f>IF(COUNTIF($BZ79:$CB79, $ET$1)&gt;0, EI$2, 0)</f>
        <v>0</v>
      </c>
      <c r="EJ79" s="240">
        <f>IF(COUNTIF($CC79:$CE79, $ET$1)&gt;0, EJ$2, 0)</f>
        <v>0</v>
      </c>
      <c r="EK79" s="240">
        <f>IF(COUNTIF($CF79:$CH79, $ET$1)&gt;0, EK$2, 0)</f>
        <v>0</v>
      </c>
      <c r="EL79" s="240">
        <f>IF(COUNTIF($CI79:$CK79, $ET$1)&gt;0, EL$2, 0)</f>
        <v>0</v>
      </c>
      <c r="EM79" s="240">
        <f>IF(COUNTIF($CL79:$CN79, $ET$1)&gt;0, EM$2, 0)</f>
        <v>0</v>
      </c>
      <c r="EN79" s="240">
        <f>IF(COUNTIF($CO79:$CQ79, $ET$1)&gt;0, EN$2, 0)</f>
        <v>0</v>
      </c>
      <c r="EO79" s="240">
        <f>IF(COUNTIF($CR79:$CT79, $ET$1)&gt;0, EO$2, 0)</f>
        <v>0</v>
      </c>
      <c r="EP79" s="240">
        <f>IF(COUNTIF($CU79:$CW79, $ET$1)&gt;0, EP$2, 0)</f>
        <v>0</v>
      </c>
      <c r="EQ79" s="240">
        <f>IF(COUNTIF($CX79:$CZ79, $ET$1)&gt;0, EQ$2, 0)</f>
        <v>0</v>
      </c>
      <c r="ER79" s="240">
        <f>IF(COUNTIF($DA79:$DC79, $ET$1)&gt;0, ER$2, 0)</f>
        <v>0</v>
      </c>
      <c r="ES79" s="240">
        <f>IF(COUNTIF($DD79:$DF79, $ET$1)&gt;0, ES$2, 0)</f>
        <v>0</v>
      </c>
      <c r="ET79" s="241">
        <f>SUM(DN79:ES79)</f>
        <v>6</v>
      </c>
      <c r="EU79" s="242">
        <f>IF(COUNTIF($N79:$Q79, GA$1)&gt;0, EU$2, 0)</f>
        <v>0</v>
      </c>
      <c r="EV79" s="234">
        <f>IF(COUNTIF($R79:$U79, GA$1)&gt;0, EV$2, 0)</f>
        <v>0</v>
      </c>
      <c r="EW79" s="234">
        <f>IF(COUNTIF($V79:$Y79, GA$1)&gt;0, EW$2, 0)</f>
        <v>0</v>
      </c>
      <c r="EX79" s="234">
        <f>IF(COUNTIF($Z79:$AA79, GA$1)&gt;0, EX$2, 0)</f>
        <v>0</v>
      </c>
      <c r="EY79" s="234">
        <f>IF(COUNTIF($AB79:$AC79, GA$1)&gt;0, EY$2, 0)</f>
        <v>0</v>
      </c>
      <c r="EZ79" s="235">
        <f>IF(COUNTIF($AD79:$AF79, $GA$1)&gt;0, EZ$2, 0)</f>
        <v>0</v>
      </c>
      <c r="FA79" s="236">
        <f>IF(COUNTIF($AG79:$AI79, $GA$1)&gt;0, FA$2, 0)</f>
        <v>0</v>
      </c>
      <c r="FB79" s="236">
        <f>IF(COUNTIF($AJ79:$AL79, $GA$1)&gt;0, FB$2, 0)</f>
        <v>0</v>
      </c>
      <c r="FC79" s="236">
        <f>IF(COUNTIF($AM79:$AO79, $GA$1)&gt;0, FC$2, 0)</f>
        <v>0</v>
      </c>
      <c r="FD79" s="236">
        <f>IF(COUNTIF($AP79:$AR79, $GA$1)&gt;0, FD$2, 0)</f>
        <v>0</v>
      </c>
      <c r="FE79" s="236">
        <f>IF(COUNTIF($AS79:$AU79, $GA$1)&gt;0, FE$2, 0)</f>
        <v>0</v>
      </c>
      <c r="FF79" s="236">
        <f>IF(COUNTIF($AV79:$AX79, $GA$1)&gt;0, FF$2, 0)</f>
        <v>0</v>
      </c>
      <c r="FG79" s="237">
        <f>IF(COUNTIF($AY79:$BA79, $GA$1)&gt;0, FG$2, 0)</f>
        <v>0</v>
      </c>
      <c r="FH79" s="238">
        <f>IF(COUNTIF($BB79:$BD79, $GA$1)&gt;0, FH$2, 0)</f>
        <v>0</v>
      </c>
      <c r="FI79" s="238">
        <f>IF(COUNTIF($BE79:$BG79, $GA$1)&gt;0, FI$2, 0)</f>
        <v>0</v>
      </c>
      <c r="FJ79" s="238">
        <f>IF(COUNTIF($BH79:$BJ79, $GA$1)&gt;0, FJ$2, 0)</f>
        <v>0</v>
      </c>
      <c r="FK79" s="238">
        <f>IF(COUNTIF($BK79:$BM79, $GA$1)&gt;0, FK$2, 0)</f>
        <v>0</v>
      </c>
      <c r="FL79" s="238">
        <f>IF(COUNTIF($BN79:$BP79, $GA$1)&gt;0, FL$2, 0)</f>
        <v>0</v>
      </c>
      <c r="FM79" s="238">
        <f>IF(COUNTIF($BQ79:$BS79, $GA$1)&gt;0, FM$2, 0)</f>
        <v>0</v>
      </c>
      <c r="FN79" s="238">
        <f>IF(COUNTIF($BT79:$BV79, $GA$1)&gt;0, FN$2, 0)</f>
        <v>0</v>
      </c>
      <c r="FO79" s="239">
        <f>IF(COUNTIF($BW79:$BY79, $GA$1)&gt;0, FO$2, 0)</f>
        <v>0</v>
      </c>
      <c r="FP79" s="240">
        <f>IF(COUNTIF($BZ79:$CB79, $GA$1)&gt;0, FP$2, 0)</f>
        <v>0</v>
      </c>
      <c r="FQ79" s="240">
        <f>IF(COUNTIF($CC79:$CE79, $GA$1)&gt;0, FQ$2, 0)</f>
        <v>0</v>
      </c>
      <c r="FR79" s="240">
        <f>IF(COUNTIF($CF79:$CH79, $GA$1)&gt;0, FR$2, 0)</f>
        <v>0</v>
      </c>
      <c r="FS79" s="240">
        <f>IF(COUNTIF($CI79:$CK79, $GA$1)&gt;0, FS$2, 0)</f>
        <v>0</v>
      </c>
      <c r="FT79" s="240">
        <f>IF(COUNTIF($CL79:$CN79, $GA$1)&gt;0, FT$2, 0)</f>
        <v>0</v>
      </c>
      <c r="FU79" s="240">
        <f>IF(COUNTIF($CO79:$CQ79, $GA$1)&gt;0, FU$2, 0)</f>
        <v>0</v>
      </c>
      <c r="FV79" s="240">
        <f>IF(COUNTIF($CR79:$CT79, $GA$1)&gt;0, FV$2, 0)</f>
        <v>0</v>
      </c>
      <c r="FW79" s="240">
        <f>IF(COUNTIF($CU79:$CW79, $GA$1)&gt;0, FW$2, 0)</f>
        <v>0</v>
      </c>
      <c r="FX79" s="240">
        <f>IF(COUNTIF($CX79:$CZ79, $GA$1)&gt;0, FX$2, 0)</f>
        <v>0</v>
      </c>
      <c r="FY79" s="240">
        <f>IF(COUNTIF($DA79:$DC79, $GA$1)&gt;0, FY$2, 0)</f>
        <v>0</v>
      </c>
      <c r="FZ79" s="240">
        <f>IF(COUNTIF($DD79:$DF79, $GA$1)&gt;0, FZ$2, 0)</f>
        <v>0</v>
      </c>
      <c r="GA79" s="241">
        <f>SUM(EU79:FZ79)</f>
        <v>0</v>
      </c>
      <c r="GB79" s="242">
        <f>IF(COUNTIF($N79:$Q79, HH$1)&gt;0, GB$2, 0)</f>
        <v>0</v>
      </c>
      <c r="GC79" s="234">
        <f>IF(COUNTIF($R79:$U79, HH$1)&gt;0, GC$2, 0)</f>
        <v>0</v>
      </c>
      <c r="GD79" s="234">
        <f>IF(COUNTIF($V79:$Y79, HH$1)&gt;0, GD$2, 0)</f>
        <v>0</v>
      </c>
      <c r="GE79" s="234">
        <f>IF(COUNTIF($Z79:$AA79, HH$1)&gt;0, GE$2, 0)</f>
        <v>0</v>
      </c>
      <c r="GF79" s="234">
        <f>IF(COUNTIF($AB79:$AC79, HH$1)&gt;0, GF$2, 0)</f>
        <v>0</v>
      </c>
      <c r="GG79" s="235">
        <f>IF(COUNTIF($AD79:$AF79, $HH$1)&gt;0, GG$2, 0)</f>
        <v>0</v>
      </c>
      <c r="GH79" s="236">
        <f>IF(COUNTIF($AG79:$AI79, $HH$1)&gt;0, GH$2, 0)</f>
        <v>0</v>
      </c>
      <c r="GI79" s="236">
        <f>IF(COUNTIF($AJ79:$AL79, $HH$1)&gt;0, GI$2, 0)</f>
        <v>0</v>
      </c>
      <c r="GJ79" s="236">
        <f>IF(COUNTIF($AM79:$AO79, $HH$1)&gt;0, GJ$2, 0)</f>
        <v>0</v>
      </c>
      <c r="GK79" s="236">
        <f>IF(COUNTIF($AP79:$AR79, $HH$1)&gt;0, GK$2, 0)</f>
        <v>0</v>
      </c>
      <c r="GL79" s="236">
        <f>IF(COUNTIF($AS79:$AU79, $HH$1)&gt;0, GL$2, 0)</f>
        <v>0</v>
      </c>
      <c r="GM79" s="236">
        <f>IF(COUNTIF($AV79:$AX79, $HH$1)&gt;0, GM$2, 0)</f>
        <v>0</v>
      </c>
      <c r="GN79" s="237">
        <f>IF(COUNTIF($AY79:$BA79, $HH$1)&gt;0, GN$2, 0)</f>
        <v>0</v>
      </c>
      <c r="GO79" s="238">
        <f>IF(COUNTIF($BB79:$BD79, $HH$1)&gt;0, GO$2, 0)</f>
        <v>0</v>
      </c>
      <c r="GP79" s="238">
        <f>IF(COUNTIF($BE79:$BG79, $HH$1)&gt;0, GP$2, 0)</f>
        <v>0</v>
      </c>
      <c r="GQ79" s="238">
        <f>IF(COUNTIF($BH79:$BJ79, $HH$1)&gt;0, GQ$2, 0)</f>
        <v>0</v>
      </c>
      <c r="GR79" s="238">
        <f>IF(COUNTIF($BK79:$BM79, $HH$1)&gt;0, GR$2, 0)</f>
        <v>0</v>
      </c>
      <c r="GS79" s="238">
        <f>IF(COUNTIF($BN79:$BP79, $HH$1)&gt;0, GS$2, 0)</f>
        <v>0</v>
      </c>
      <c r="GT79" s="238">
        <f>IF(COUNTIF($BQ79:$BS79, $HH$1)&gt;0, GT$2, 0)</f>
        <v>0</v>
      </c>
      <c r="GU79" s="238">
        <f>IF(COUNTIF($BT79:$BV79, $HH$1)&gt;0, GU$2, 0)</f>
        <v>0</v>
      </c>
      <c r="GV79" s="239">
        <f>IF(COUNTIF($BW79:$BY79, $HH$1)&gt;0, GV$2, 0)</f>
        <v>0</v>
      </c>
      <c r="GW79" s="240">
        <f>IF(COUNTIF($BZ79:$CB79, $HH$1)&gt;0, GW$2, 0)</f>
        <v>0</v>
      </c>
      <c r="GX79" s="240">
        <f>IF(COUNTIF($CC79:$CE79, $HH$1)&gt;0, GX$2, 0)</f>
        <v>0</v>
      </c>
      <c r="GY79" s="240">
        <f>IF(COUNTIF($CF79:$CH79, $HH$1)&gt;0, GY$2, 0)</f>
        <v>0</v>
      </c>
      <c r="GZ79" s="240">
        <f>IF(COUNTIF($CI79:$CK79, $HH$1)&gt;0, GZ$2, 0)</f>
        <v>0</v>
      </c>
      <c r="HA79" s="240">
        <f>IF(COUNTIF($CL79:$CN79, $HH$1)&gt;0, HA$2, 0)</f>
        <v>0</v>
      </c>
      <c r="HB79" s="240">
        <f>IF(COUNTIF($CO79:$CQ79, $HH$1)&gt;0, HB$2, 0)</f>
        <v>0</v>
      </c>
      <c r="HC79" s="240">
        <f>IF(COUNTIF($CR79:$CT79, $HH$1)&gt;0, HC$2, 0)</f>
        <v>0</v>
      </c>
      <c r="HD79" s="240">
        <f>IF(COUNTIF($CU79:$CW79, $HH$1)&gt;0, HD$2, 0)</f>
        <v>0</v>
      </c>
      <c r="HE79" s="240">
        <f>IF(COUNTIF($CX79:$CZ79, $HH$1)&gt;0, HE$2, 0)</f>
        <v>0</v>
      </c>
      <c r="HF79" s="240">
        <f>IF(COUNTIF($DA79:$DC79, $HH$1)&gt;0, HF$2, 0)</f>
        <v>0</v>
      </c>
      <c r="HG79" s="240">
        <f>IF(COUNTIF($DD79:$DF79, $HH$1)&gt;0, HG$2, 0)</f>
        <v>0</v>
      </c>
      <c r="HH79" s="241">
        <f>SUM(GB79:HG79)</f>
        <v>0</v>
      </c>
      <c r="HI79" s="243"/>
      <c r="HJ79" s="242">
        <f>IF(MAX($N79:$Q79)&gt;=40, HJ$2, 0)</f>
        <v>3</v>
      </c>
      <c r="HK79" s="234">
        <f>IF(MAX($R79:$U79)&gt;=40, HK$2, 0)</f>
        <v>3</v>
      </c>
      <c r="HL79" s="234">
        <f>IF(MAX($V79:$Y79)&gt;=40, HL$2, 0)</f>
        <v>3</v>
      </c>
      <c r="HM79" s="234">
        <f>IF(MAX($Z79:$AA79)&gt;=40, HM$2, 0)</f>
        <v>3</v>
      </c>
      <c r="HN79" s="234">
        <f>IF(MAX($AB79:$AC79)&gt;=40, HN$2, 0)</f>
        <v>2</v>
      </c>
      <c r="HO79" s="235">
        <f>IF(MAX($AD79:$AF79)&gt;=40, HO$2, 0)</f>
        <v>20</v>
      </c>
      <c r="HP79" s="236">
        <f>IF(MAX($AG79:$AI79)&gt;=40, HP$2, 0)</f>
        <v>20</v>
      </c>
      <c r="HQ79" s="236">
        <f>IF(MAX($AJ79:$AL79)&gt;=40, HQ$2, 0)</f>
        <v>20</v>
      </c>
      <c r="HR79" s="236">
        <f>IF(MAX($AM79:$AO79)&gt;=40, HR$2, 0)</f>
        <v>20</v>
      </c>
      <c r="HS79" s="236">
        <f>IF(MAX($AP79:$AR79)&gt;=40, HS$2, 0)</f>
        <v>10</v>
      </c>
      <c r="HT79" s="236">
        <f>IF(MAX($AS79:$AU79)&gt;=40, HT$2, 0)</f>
        <v>20</v>
      </c>
      <c r="HU79" s="236">
        <f>IF(MAX($AV79:$AX79)&gt;=40, HU$2, 0)</f>
        <v>10</v>
      </c>
      <c r="HV79" s="237">
        <f>IF(MAX($AY79:$BA79)&gt;=40, HV$2, 0)</f>
        <v>20</v>
      </c>
      <c r="HW79" s="238">
        <f>IF(MAX($BB79:$BD79)&gt;=40, HW$2, 0)</f>
        <v>20</v>
      </c>
      <c r="HX79" s="238">
        <f>IF(MAX($BE79:$BG79)&gt;=40, HX$2, 0)</f>
        <v>20</v>
      </c>
      <c r="HY79" s="238">
        <f>IF(MAX($BH79:$BJ79)&gt;=40, HY$2, 0)</f>
        <v>20</v>
      </c>
      <c r="HZ79" s="238">
        <f>IF(MAX($BK79:$BM79)&gt;=40, HZ$2, 0)</f>
        <v>10</v>
      </c>
      <c r="IA79" s="238">
        <f>IF(MAX($BN79:$BP79)&gt;=40, IA$2, 0)</f>
        <v>20</v>
      </c>
      <c r="IB79" s="238">
        <f>IF(MAX($BQ79:$BS79)&gt;=40, IB$2, 0)</f>
        <v>10</v>
      </c>
      <c r="IC79" s="238">
        <f>IF(MAX($BT79:$BV79)&gt;=40, IC$2, 0)</f>
        <v>0</v>
      </c>
      <c r="ID79" s="239">
        <f>IF(MAX($BW79:$BY79)&gt;=40, ID$2, 0)</f>
        <v>0</v>
      </c>
      <c r="IE79" s="240">
        <f>IF(MAX($BZ79:$CB79)&gt;=40, IE$2, 0)</f>
        <v>0</v>
      </c>
      <c r="IF79" s="240">
        <f>IF(MAX($CC79:$CE79)&gt;=40, IF$2, 0)</f>
        <v>0</v>
      </c>
      <c r="IG79" s="240">
        <f>IF(MAX($CF79:$CH79)&gt;=40, IG$2, 0)</f>
        <v>10</v>
      </c>
      <c r="IH79" s="240">
        <f>IF(MAX($CI79:$CK79)&gt;=40, IH$2, 0)</f>
        <v>0</v>
      </c>
      <c r="II79" s="240">
        <f>IF(MAX($CL79:$CN79)&gt;=40, II$2, 0)</f>
        <v>0</v>
      </c>
      <c r="IJ79" s="240">
        <f>IF(MAX($CO79:$CQ79)&gt;=40, IJ$2, 0)</f>
        <v>0</v>
      </c>
      <c r="IK79" s="240">
        <f>IF(MAX($CR79:$CT79)&gt;=40, IK$2, 0)</f>
        <v>0</v>
      </c>
      <c r="IL79" s="240">
        <f>IF(MAX($CU79:$CW79)&gt;=40, IL$2, 0)</f>
        <v>20</v>
      </c>
      <c r="IM79" s="240">
        <f>IF(MAX($CX79:$CZ79)&gt;=40, IM$2, 0)</f>
        <v>0</v>
      </c>
      <c r="IN79" s="240">
        <f>IF(MAX($DA79:$DC79)&gt;=40, IN$2, 0)</f>
        <v>0</v>
      </c>
      <c r="IO79" s="240">
        <f>IF(MAX($DD79:$DF79)&gt;=40, IO$2, 0)</f>
        <v>20</v>
      </c>
      <c r="IP79" s="416">
        <f>SUM(HO79:IB79, ID79:IO79)</f>
        <v>290</v>
      </c>
      <c r="IQ79" s="416">
        <f>SUM(HJ79:HN79, IC79)</f>
        <v>14</v>
      </c>
    </row>
    <row r="80" spans="1:251" ht="15" customHeight="1" x14ac:dyDescent="0.25">
      <c r="A80" s="14" t="s">
        <v>1803</v>
      </c>
      <c r="B80" s="392">
        <v>76</v>
      </c>
      <c r="C80" s="13" t="s">
        <v>800</v>
      </c>
      <c r="D80" s="423">
        <v>43922</v>
      </c>
      <c r="E80" s="20">
        <v>7</v>
      </c>
      <c r="F80" s="6">
        <v>10673971</v>
      </c>
      <c r="G80" s="20">
        <v>1</v>
      </c>
      <c r="H80" s="20"/>
      <c r="I80" s="23"/>
      <c r="J80" s="652" t="s">
        <v>18</v>
      </c>
      <c r="K80" s="6" t="s">
        <v>18</v>
      </c>
      <c r="L80" s="424"/>
      <c r="M80" s="651" t="s">
        <v>801</v>
      </c>
      <c r="N80" s="24">
        <v>68.790000915527344</v>
      </c>
      <c r="O80" s="107"/>
      <c r="P80" s="105"/>
      <c r="Q80" s="106"/>
      <c r="R80" s="24">
        <v>64.269996643066406</v>
      </c>
      <c r="S80" s="107"/>
      <c r="T80" s="105"/>
      <c r="U80" s="106"/>
      <c r="V80" s="688">
        <v>56.419998168945313</v>
      </c>
      <c r="W80" s="107"/>
      <c r="X80" s="105"/>
      <c r="Y80" s="106"/>
      <c r="Z80" s="24">
        <v>63.98</v>
      </c>
      <c r="AA80" s="273"/>
      <c r="AB80" s="24">
        <v>76.870002746582031</v>
      </c>
      <c r="AC80" s="273"/>
      <c r="AD80" s="24">
        <v>73</v>
      </c>
      <c r="AE80" s="107"/>
      <c r="AF80" s="273"/>
      <c r="AG80" s="24">
        <v>62.25</v>
      </c>
      <c r="AH80" s="107"/>
      <c r="AI80" s="273"/>
      <c r="AJ80" s="24">
        <v>80</v>
      </c>
      <c r="AK80" s="107"/>
      <c r="AL80" s="273"/>
      <c r="AM80" s="24">
        <v>78</v>
      </c>
      <c r="AN80" s="107"/>
      <c r="AO80" s="273"/>
      <c r="AP80" s="24">
        <v>78.699996948242188</v>
      </c>
      <c r="AQ80" s="107"/>
      <c r="AR80" s="273"/>
      <c r="AS80" s="24">
        <v>73.599998474121094</v>
      </c>
      <c r="AT80" s="107"/>
      <c r="AU80" s="273"/>
      <c r="AV80" s="24">
        <v>75.75</v>
      </c>
      <c r="AW80" s="107"/>
      <c r="AX80" s="273"/>
      <c r="AY80" s="24">
        <v>48</v>
      </c>
      <c r="AZ80" s="107"/>
      <c r="BA80" s="273"/>
      <c r="BB80" s="24">
        <v>53</v>
      </c>
      <c r="BC80" s="107"/>
      <c r="BD80" s="273"/>
      <c r="BE80" s="24">
        <v>46.599998474121094</v>
      </c>
      <c r="BF80" s="107"/>
      <c r="BG80" s="273"/>
      <c r="BH80" s="24">
        <v>60</v>
      </c>
      <c r="BI80" s="107"/>
      <c r="BJ80" s="273"/>
      <c r="BK80" s="24">
        <v>57.200000762939453</v>
      </c>
      <c r="BL80" s="107"/>
      <c r="BM80" s="273"/>
      <c r="BN80" s="24">
        <v>61.619998931884766</v>
      </c>
      <c r="BO80" s="107"/>
      <c r="BP80" s="273"/>
      <c r="BQ80" s="24">
        <v>61</v>
      </c>
      <c r="BR80" s="107"/>
      <c r="BS80" s="273"/>
      <c r="BT80" s="715" t="s">
        <v>1584</v>
      </c>
      <c r="BU80" s="291"/>
      <c r="BV80" s="273"/>
      <c r="BW80" s="704" t="s">
        <v>1396</v>
      </c>
      <c r="BX80" s="107"/>
      <c r="BY80" s="273"/>
      <c r="BZ80" s="704" t="s">
        <v>1396</v>
      </c>
      <c r="CA80" s="107" t="s">
        <v>1830</v>
      </c>
      <c r="CB80" s="273"/>
      <c r="CC80" s="24"/>
      <c r="CD80" s="107"/>
      <c r="CE80" s="107"/>
      <c r="CF80" s="107">
        <v>67</v>
      </c>
      <c r="CG80" s="107"/>
      <c r="CH80" s="273"/>
      <c r="CI80" s="24" t="s">
        <v>1395</v>
      </c>
      <c r="CJ80" s="107"/>
      <c r="CK80" s="273"/>
      <c r="CL80" s="704" t="s">
        <v>1396</v>
      </c>
      <c r="CM80" s="107"/>
      <c r="CN80" s="273"/>
      <c r="CO80" s="24"/>
      <c r="CP80" s="107"/>
      <c r="CQ80" s="273"/>
      <c r="CR80" s="24"/>
      <c r="CS80" s="107"/>
      <c r="CT80" s="273"/>
      <c r="CU80" s="24">
        <v>56</v>
      </c>
      <c r="CV80" s="107"/>
      <c r="CW80" s="273"/>
      <c r="CX80" s="24"/>
      <c r="CY80" s="107"/>
      <c r="CZ80" s="273"/>
      <c r="DA80" s="24"/>
      <c r="DB80" s="107"/>
      <c r="DC80" s="273"/>
      <c r="DD80" s="24">
        <v>55.599998474121094</v>
      </c>
      <c r="DE80" s="107"/>
      <c r="DF80" s="273"/>
      <c r="DG80" s="218"/>
      <c r="DH80" s="217"/>
      <c r="DI80" s="217"/>
      <c r="DJ80" s="286">
        <f>AVERAGE(AY80:DF80)</f>
        <v>56.601999664306639</v>
      </c>
      <c r="DK80" s="219"/>
      <c r="DL80" s="220">
        <f>IF(DJ80&gt;80, 4, (DJ80-50)/20+2.5)</f>
        <v>2.830099983215332</v>
      </c>
      <c r="DM80" s="650">
        <f>COUNTIF(N80:DF80, DM$1)+COUNTIF(N80:DF80, DM$2)</f>
        <v>3</v>
      </c>
      <c r="DN80" s="233">
        <f>IF(COUNTIF($N80:$Q80, ET$1)&gt;0, DN$2, 0)</f>
        <v>0</v>
      </c>
      <c r="DO80" s="234">
        <f>IF(COUNTIF($R80:$U80, ET$1)&gt;0, DO$2, 0)</f>
        <v>0</v>
      </c>
      <c r="DP80" s="234">
        <f>IF(COUNTIF($V80:$Y80, ET$1)&gt;0, DP$2, 0)</f>
        <v>0</v>
      </c>
      <c r="DQ80" s="234">
        <f>IF(COUNTIF($Z80:$AA80, ET$1)&gt;0, DQ$2, 0)</f>
        <v>0</v>
      </c>
      <c r="DR80" s="234">
        <f>IF(COUNTIF($AB80:$AC80, ET$1)&gt;0, DR$2, 0)</f>
        <v>0</v>
      </c>
      <c r="DS80" s="235">
        <f>IF(COUNTIF($AD80:$AF80, $ET$1)&gt;0, DS$2, 0)</f>
        <v>0</v>
      </c>
      <c r="DT80" s="236">
        <f>IF(COUNTIF($AG80:$AI80, $ET$1)&gt;0, DT$2, 0)</f>
        <v>0</v>
      </c>
      <c r="DU80" s="236">
        <f>IF(COUNTIF($AJ80:$AL80, $ET$1)&gt;0, DU$2, 0)</f>
        <v>0</v>
      </c>
      <c r="DV80" s="236">
        <f>IF(COUNTIF($AM80:$AO80, $ET$1)&gt;0, DV$2, 0)</f>
        <v>0</v>
      </c>
      <c r="DW80" s="236">
        <f>IF(COUNTIF($AP80:$AR80, $ET$1)&gt;0, DW$2, 0)</f>
        <v>0</v>
      </c>
      <c r="DX80" s="236">
        <f>IF(COUNTIF($AS80:$AU80, $ET$1)&gt;0, DX$2, 0)</f>
        <v>0</v>
      </c>
      <c r="DY80" s="236">
        <f>IF(COUNTIF($AV80:$AX80, $ET$1)&gt;0, DY$2, 0)</f>
        <v>0</v>
      </c>
      <c r="DZ80" s="237">
        <f>IF(COUNTIF($AY80:$BA80, $ET$1)&gt;0, DZ$2, 0)</f>
        <v>0</v>
      </c>
      <c r="EA80" s="238">
        <f>IF(COUNTIF($BB80:$BD80, $ET$1)&gt;0, EA$2, 0)</f>
        <v>0</v>
      </c>
      <c r="EB80" s="238">
        <f>IF(COUNTIF($BE80:$BG80, $ET$1)&gt;0, EB$2, 0)</f>
        <v>0</v>
      </c>
      <c r="EC80" s="238">
        <f>IF(COUNTIF($BH80:$BJ80, $ET$1)&gt;0, EC$2, 0)</f>
        <v>0</v>
      </c>
      <c r="ED80" s="238">
        <f>IF(COUNTIF($BK80:$BM80, $ET$1)&gt;0, ED$2, 0)</f>
        <v>0</v>
      </c>
      <c r="EE80" s="238">
        <f>IF(COUNTIF($BN80:$BP80, $ET$1)&gt;0, EE$2, 0)</f>
        <v>0</v>
      </c>
      <c r="EF80" s="238">
        <f>IF(COUNTIF($BQ80:$BS80, $ET$1)&gt;0, EF$2, 0)</f>
        <v>0</v>
      </c>
      <c r="EG80" s="238">
        <f>IF(COUNTIF($BT80:$BV80, $ET$1)&gt;0, EG$2, 0)</f>
        <v>6</v>
      </c>
      <c r="EH80" s="239">
        <f>IF(COUNTIF($BW80:$BY80, $ET$1)&gt;0, EH$2, 0)</f>
        <v>0</v>
      </c>
      <c r="EI80" s="240">
        <f>IF(COUNTIF($BZ80:$CB80, $ET$1)&gt;0, EI$2, 0)</f>
        <v>0</v>
      </c>
      <c r="EJ80" s="240">
        <f>IF(COUNTIF($CC80:$CE80, $ET$1)&gt;0, EJ$2, 0)</f>
        <v>0</v>
      </c>
      <c r="EK80" s="240">
        <f>IF(COUNTIF($CF80:$CH80, $ET$1)&gt;0, EK$2, 0)</f>
        <v>0</v>
      </c>
      <c r="EL80" s="240">
        <f>IF(COUNTIF($CI80:$CK80, $ET$1)&gt;0, EL$2, 0)</f>
        <v>0</v>
      </c>
      <c r="EM80" s="240">
        <f>IF(COUNTIF($CL80:$CN80, $ET$1)&gt;0, EM$2, 0)</f>
        <v>0</v>
      </c>
      <c r="EN80" s="240">
        <f>IF(COUNTIF($CO80:$CQ80, $ET$1)&gt;0, EN$2, 0)</f>
        <v>0</v>
      </c>
      <c r="EO80" s="240">
        <f>IF(COUNTIF($CR80:$CT80, $ET$1)&gt;0, EO$2, 0)</f>
        <v>0</v>
      </c>
      <c r="EP80" s="240">
        <f>IF(COUNTIF($CU80:$CW80, $ET$1)&gt;0, EP$2, 0)</f>
        <v>0</v>
      </c>
      <c r="EQ80" s="240">
        <f>IF(COUNTIF($CX80:$CZ80, $ET$1)&gt;0, EQ$2, 0)</f>
        <v>0</v>
      </c>
      <c r="ER80" s="240">
        <f>IF(COUNTIF($DA80:$DC80, $ET$1)&gt;0, ER$2, 0)</f>
        <v>0</v>
      </c>
      <c r="ES80" s="240">
        <f>IF(COUNTIF($DD80:$DF80, $ET$1)&gt;0, ES$2, 0)</f>
        <v>0</v>
      </c>
      <c r="ET80" s="241">
        <f>SUM(DN80:ES80)</f>
        <v>6</v>
      </c>
      <c r="EU80" s="242">
        <f>IF(COUNTIF($N80:$Q80, GA$1)&gt;0, EU$2, 0)</f>
        <v>0</v>
      </c>
      <c r="EV80" s="234">
        <f>IF(COUNTIF($R80:$U80, GA$1)&gt;0, EV$2, 0)</f>
        <v>0</v>
      </c>
      <c r="EW80" s="234">
        <f>IF(COUNTIF($V80:$Y80, GA$1)&gt;0, EW$2, 0)</f>
        <v>0</v>
      </c>
      <c r="EX80" s="234">
        <f>IF(COUNTIF($Z80:$AA80, GA$1)&gt;0, EX$2, 0)</f>
        <v>0</v>
      </c>
      <c r="EY80" s="234">
        <f>IF(COUNTIF($AB80:$AC80, GA$1)&gt;0, EY$2, 0)</f>
        <v>0</v>
      </c>
      <c r="EZ80" s="235">
        <f>IF(COUNTIF($AD80:$AF80, $GA$1)&gt;0, EZ$2, 0)</f>
        <v>0</v>
      </c>
      <c r="FA80" s="236">
        <f>IF(COUNTIF($AG80:$AI80, $GA$1)&gt;0, FA$2, 0)</f>
        <v>0</v>
      </c>
      <c r="FB80" s="236">
        <f>IF(COUNTIF($AJ80:$AL80, $GA$1)&gt;0, FB$2, 0)</f>
        <v>0</v>
      </c>
      <c r="FC80" s="236">
        <f>IF(COUNTIF($AM80:$AO80, $GA$1)&gt;0, FC$2, 0)</f>
        <v>0</v>
      </c>
      <c r="FD80" s="236">
        <f>IF(COUNTIF($AP80:$AR80, $GA$1)&gt;0, FD$2, 0)</f>
        <v>0</v>
      </c>
      <c r="FE80" s="236">
        <f>IF(COUNTIF($AS80:$AU80, $GA$1)&gt;0, FE$2, 0)</f>
        <v>0</v>
      </c>
      <c r="FF80" s="236">
        <f>IF(COUNTIF($AV80:$AX80, $GA$1)&gt;0, FF$2, 0)</f>
        <v>0</v>
      </c>
      <c r="FG80" s="237">
        <f>IF(COUNTIF($AY80:$BA80, $GA$1)&gt;0, FG$2, 0)</f>
        <v>0</v>
      </c>
      <c r="FH80" s="238">
        <f>IF(COUNTIF($BB80:$BD80, $GA$1)&gt;0, FH$2, 0)</f>
        <v>0</v>
      </c>
      <c r="FI80" s="238">
        <f>IF(COUNTIF($BE80:$BG80, $GA$1)&gt;0, FI$2, 0)</f>
        <v>0</v>
      </c>
      <c r="FJ80" s="238">
        <f>IF(COUNTIF($BH80:$BJ80, $GA$1)&gt;0, FJ$2, 0)</f>
        <v>0</v>
      </c>
      <c r="FK80" s="238">
        <f>IF(COUNTIF($BK80:$BM80, $GA$1)&gt;0, FK$2, 0)</f>
        <v>0</v>
      </c>
      <c r="FL80" s="238">
        <f>IF(COUNTIF($BN80:$BP80, $GA$1)&gt;0, FL$2, 0)</f>
        <v>0</v>
      </c>
      <c r="FM80" s="238">
        <f>IF(COUNTIF($BQ80:$BS80, $GA$1)&gt;0, FM$2, 0)</f>
        <v>0</v>
      </c>
      <c r="FN80" s="238">
        <f>IF(COUNTIF($BT80:$BV80, $GA$1)&gt;0, FN$2, 0)</f>
        <v>0</v>
      </c>
      <c r="FO80" s="239">
        <f>IF(COUNTIF($BW80:$BY80, $GA$1)&gt;0, FO$2, 0)</f>
        <v>0</v>
      </c>
      <c r="FP80" s="240">
        <f>IF(COUNTIF($BZ80:$CB80, $GA$1)&gt;0, FP$2, 0)</f>
        <v>0</v>
      </c>
      <c r="FQ80" s="240">
        <f>IF(COUNTIF($CC80:$CE80, $GA$1)&gt;0, FQ$2, 0)</f>
        <v>0</v>
      </c>
      <c r="FR80" s="240">
        <f>IF(COUNTIF($CF80:$CH80, $GA$1)&gt;0, FR$2, 0)</f>
        <v>0</v>
      </c>
      <c r="FS80" s="240">
        <f>IF(COUNTIF($CI80:$CK80, $GA$1)&gt;0, FS$2, 0)</f>
        <v>0</v>
      </c>
      <c r="FT80" s="240">
        <f>IF(COUNTIF($CL80:$CN80, $GA$1)&gt;0, FT$2, 0)</f>
        <v>0</v>
      </c>
      <c r="FU80" s="240">
        <f>IF(COUNTIF($CO80:$CQ80, $GA$1)&gt;0, FU$2, 0)</f>
        <v>0</v>
      </c>
      <c r="FV80" s="240">
        <f>IF(COUNTIF($CR80:$CT80, $GA$1)&gt;0, FV$2, 0)</f>
        <v>0</v>
      </c>
      <c r="FW80" s="240">
        <f>IF(COUNTIF($CU80:$CW80, $GA$1)&gt;0, FW$2, 0)</f>
        <v>0</v>
      </c>
      <c r="FX80" s="240">
        <f>IF(COUNTIF($CX80:$CZ80, $GA$1)&gt;0, FX$2, 0)</f>
        <v>0</v>
      </c>
      <c r="FY80" s="240">
        <f>IF(COUNTIF($DA80:$DC80, $GA$1)&gt;0, FY$2, 0)</f>
        <v>0</v>
      </c>
      <c r="FZ80" s="240">
        <f>IF(COUNTIF($DD80:$DF80, $GA$1)&gt;0, FZ$2, 0)</f>
        <v>0</v>
      </c>
      <c r="GA80" s="241">
        <f>SUM(EU80:FZ80)</f>
        <v>0</v>
      </c>
      <c r="GB80" s="242">
        <f>IF(COUNTIF($N80:$Q80, HH$1)&gt;0, GB$2, 0)</f>
        <v>0</v>
      </c>
      <c r="GC80" s="234">
        <f>IF(COUNTIF($R80:$U80, HH$1)&gt;0, GC$2, 0)</f>
        <v>0</v>
      </c>
      <c r="GD80" s="234">
        <f>IF(COUNTIF($V80:$Y80, HH$1)&gt;0, GD$2, 0)</f>
        <v>0</v>
      </c>
      <c r="GE80" s="234">
        <f>IF(COUNTIF($Z80:$AA80, HH$1)&gt;0, GE$2, 0)</f>
        <v>0</v>
      </c>
      <c r="GF80" s="234">
        <f>IF(COUNTIF($AB80:$AC80, HH$1)&gt;0, GF$2, 0)</f>
        <v>0</v>
      </c>
      <c r="GG80" s="235">
        <f>IF(COUNTIF($AD80:$AF80, $HH$1)&gt;0, GG$2, 0)</f>
        <v>0</v>
      </c>
      <c r="GH80" s="236">
        <f>IF(COUNTIF($AG80:$AI80, $HH$1)&gt;0, GH$2, 0)</f>
        <v>0</v>
      </c>
      <c r="GI80" s="236">
        <f>IF(COUNTIF($AJ80:$AL80, $HH$1)&gt;0, GI$2, 0)</f>
        <v>0</v>
      </c>
      <c r="GJ80" s="236">
        <f>IF(COUNTIF($AM80:$AO80, $HH$1)&gt;0, GJ$2, 0)</f>
        <v>0</v>
      </c>
      <c r="GK80" s="236">
        <f>IF(COUNTIF($AP80:$AR80, $HH$1)&gt;0, GK$2, 0)</f>
        <v>0</v>
      </c>
      <c r="GL80" s="236">
        <f>IF(COUNTIF($AS80:$AU80, $HH$1)&gt;0, GL$2, 0)</f>
        <v>0</v>
      </c>
      <c r="GM80" s="236">
        <f>IF(COUNTIF($AV80:$AX80, $HH$1)&gt;0, GM$2, 0)</f>
        <v>0</v>
      </c>
      <c r="GN80" s="237">
        <f>IF(COUNTIF($AY80:$BA80, $HH$1)&gt;0, GN$2, 0)</f>
        <v>0</v>
      </c>
      <c r="GO80" s="238">
        <f>IF(COUNTIF($BB80:$BD80, $HH$1)&gt;0, GO$2, 0)</f>
        <v>0</v>
      </c>
      <c r="GP80" s="238">
        <f>IF(COUNTIF($BE80:$BG80, $HH$1)&gt;0, GP$2, 0)</f>
        <v>0</v>
      </c>
      <c r="GQ80" s="238">
        <f>IF(COUNTIF($BH80:$BJ80, $HH$1)&gt;0, GQ$2, 0)</f>
        <v>0</v>
      </c>
      <c r="GR80" s="238">
        <f>IF(COUNTIF($BK80:$BM80, $HH$1)&gt;0, GR$2, 0)</f>
        <v>0</v>
      </c>
      <c r="GS80" s="238">
        <f>IF(COUNTIF($BN80:$BP80, $HH$1)&gt;0, GS$2, 0)</f>
        <v>0</v>
      </c>
      <c r="GT80" s="238">
        <f>IF(COUNTIF($BQ80:$BS80, $HH$1)&gt;0, GT$2, 0)</f>
        <v>0</v>
      </c>
      <c r="GU80" s="238">
        <f>IF(COUNTIF($BT80:$BV80, $HH$1)&gt;0, GU$2, 0)</f>
        <v>0</v>
      </c>
      <c r="GV80" s="239">
        <f>IF(COUNTIF($BW80:$BY80, $HH$1)&gt;0, GV$2, 0)</f>
        <v>0</v>
      </c>
      <c r="GW80" s="240">
        <f>IF(COUNTIF($BZ80:$CB80, $HH$1)&gt;0, GW$2, 0)</f>
        <v>0</v>
      </c>
      <c r="GX80" s="240">
        <f>IF(COUNTIF($CC80:$CE80, $HH$1)&gt;0, GX$2, 0)</f>
        <v>0</v>
      </c>
      <c r="GY80" s="240">
        <f>IF(COUNTIF($CF80:$CH80, $HH$1)&gt;0, GY$2, 0)</f>
        <v>0</v>
      </c>
      <c r="GZ80" s="240">
        <f>IF(COUNTIF($CI80:$CK80, $HH$1)&gt;0, GZ$2, 0)</f>
        <v>0</v>
      </c>
      <c r="HA80" s="240">
        <f>IF(COUNTIF($CL80:$CN80, $HH$1)&gt;0, HA$2, 0)</f>
        <v>0</v>
      </c>
      <c r="HB80" s="240">
        <f>IF(COUNTIF($CO80:$CQ80, $HH$1)&gt;0, HB$2, 0)</f>
        <v>0</v>
      </c>
      <c r="HC80" s="240">
        <f>IF(COUNTIF($CR80:$CT80, $HH$1)&gt;0, HC$2, 0)</f>
        <v>0</v>
      </c>
      <c r="HD80" s="240">
        <f>IF(COUNTIF($CU80:$CW80, $HH$1)&gt;0, HD$2, 0)</f>
        <v>0</v>
      </c>
      <c r="HE80" s="240">
        <f>IF(COUNTIF($CX80:$CZ80, $HH$1)&gt;0, HE$2, 0)</f>
        <v>0</v>
      </c>
      <c r="HF80" s="240">
        <f>IF(COUNTIF($DA80:$DC80, $HH$1)&gt;0, HF$2, 0)</f>
        <v>0</v>
      </c>
      <c r="HG80" s="240">
        <f>IF(COUNTIF($DD80:$DF80, $HH$1)&gt;0, HG$2, 0)</f>
        <v>0</v>
      </c>
      <c r="HH80" s="241">
        <f>SUM(GB80:HG80)</f>
        <v>0</v>
      </c>
      <c r="HI80" s="243"/>
      <c r="HJ80" s="242">
        <f>IF(MAX($N80:$Q80)&gt;=40, HJ$2, 0)</f>
        <v>3</v>
      </c>
      <c r="HK80" s="234">
        <f>IF(MAX($R80:$U80)&gt;=40, HK$2, 0)</f>
        <v>3</v>
      </c>
      <c r="HL80" s="234">
        <f>IF(MAX($V80:$Y80)&gt;=40, HL$2, 0)</f>
        <v>3</v>
      </c>
      <c r="HM80" s="234">
        <f>IF(MAX($Z80:$AA80)&gt;=40, HM$2, 0)</f>
        <v>3</v>
      </c>
      <c r="HN80" s="234">
        <f>IF(MAX($AB80:$AC80)&gt;=40, HN$2, 0)</f>
        <v>2</v>
      </c>
      <c r="HO80" s="235">
        <f>IF(MAX($AD80:$AF80)&gt;=40, HO$2, 0)</f>
        <v>20</v>
      </c>
      <c r="HP80" s="236">
        <f>IF(MAX($AG80:$AI80)&gt;=40, HP$2, 0)</f>
        <v>20</v>
      </c>
      <c r="HQ80" s="236">
        <f>IF(MAX($AJ80:$AL80)&gt;=40, HQ$2, 0)</f>
        <v>20</v>
      </c>
      <c r="HR80" s="236">
        <f>IF(MAX($AM80:$AO80)&gt;=40, HR$2, 0)</f>
        <v>20</v>
      </c>
      <c r="HS80" s="236">
        <f>IF(MAX($AP80:$AR80)&gt;=40, HS$2, 0)</f>
        <v>10</v>
      </c>
      <c r="HT80" s="236">
        <f>IF(MAX($AS80:$AU80)&gt;=40, HT$2, 0)</f>
        <v>20</v>
      </c>
      <c r="HU80" s="236">
        <f>IF(MAX($AV80:$AX80)&gt;=40, HU$2, 0)</f>
        <v>10</v>
      </c>
      <c r="HV80" s="237">
        <f>IF(MAX($AY80:$BA80)&gt;=40, HV$2, 0)</f>
        <v>20</v>
      </c>
      <c r="HW80" s="238">
        <f>IF(MAX($BB80:$BD80)&gt;=40, HW$2, 0)</f>
        <v>20</v>
      </c>
      <c r="HX80" s="238">
        <f>IF(MAX($BE80:$BG80)&gt;=40, HX$2, 0)</f>
        <v>20</v>
      </c>
      <c r="HY80" s="238">
        <f>IF(MAX($BH80:$BJ80)&gt;=40, HY$2, 0)</f>
        <v>20</v>
      </c>
      <c r="HZ80" s="238">
        <f>IF(MAX($BK80:$BM80)&gt;=40, HZ$2, 0)</f>
        <v>10</v>
      </c>
      <c r="IA80" s="238">
        <f>IF(MAX($BN80:$BP80)&gt;=40, IA$2, 0)</f>
        <v>20</v>
      </c>
      <c r="IB80" s="238">
        <f>IF(MAX($BQ80:$BS80)&gt;=40, IB$2, 0)</f>
        <v>10</v>
      </c>
      <c r="IC80" s="238">
        <f>IF(MAX($BT80:$BV80)&gt;=40, IC$2, 0)</f>
        <v>0</v>
      </c>
      <c r="ID80" s="239">
        <f>IF(MAX($BW80:$BY80)&gt;=40, ID$2, 0)</f>
        <v>0</v>
      </c>
      <c r="IE80" s="240">
        <f>IF(MAX($BZ80:$CB80)&gt;=40, IE$2, 0)</f>
        <v>0</v>
      </c>
      <c r="IF80" s="240">
        <f>IF(MAX($CC80:$CE80)&gt;=40, IF$2, 0)</f>
        <v>0</v>
      </c>
      <c r="IG80" s="240">
        <f>IF(MAX($CF80:$CH80)&gt;=40, IG$2, 0)</f>
        <v>10</v>
      </c>
      <c r="IH80" s="240">
        <f>IF(MAX($CI80:$CK80)&gt;=40, IH$2, 0)</f>
        <v>0</v>
      </c>
      <c r="II80" s="240">
        <f>IF(MAX($CL80:$CN80)&gt;=40, II$2, 0)</f>
        <v>0</v>
      </c>
      <c r="IJ80" s="240">
        <f>IF(MAX($CO80:$CQ80)&gt;=40, IJ$2, 0)</f>
        <v>0</v>
      </c>
      <c r="IK80" s="240">
        <f>IF(MAX($CR80:$CT80)&gt;=40, IK$2, 0)</f>
        <v>0</v>
      </c>
      <c r="IL80" s="240">
        <f>IF(MAX($CU80:$CW80)&gt;=40, IL$2, 0)</f>
        <v>20</v>
      </c>
      <c r="IM80" s="240">
        <f>IF(MAX($CX80:$CZ80)&gt;=40, IM$2, 0)</f>
        <v>0</v>
      </c>
      <c r="IN80" s="240">
        <f>IF(MAX($DA80:$DC80)&gt;=40, IN$2, 0)</f>
        <v>0</v>
      </c>
      <c r="IO80" s="240">
        <f>IF(MAX($DD80:$DF80)&gt;=40, IO$2, 0)</f>
        <v>20</v>
      </c>
      <c r="IP80" s="416">
        <f>SUM(HO80:IB80, ID80:IO80)</f>
        <v>290</v>
      </c>
      <c r="IQ80" s="416">
        <f>SUM(HJ80:HN80, IC80)</f>
        <v>14</v>
      </c>
    </row>
    <row r="81" spans="1:251" ht="15" customHeight="1" x14ac:dyDescent="0.25">
      <c r="B81" s="223"/>
      <c r="C81" s="222"/>
      <c r="D81" s="404"/>
      <c r="E81" s="405"/>
      <c r="F81" s="221"/>
      <c r="G81" s="406"/>
      <c r="H81" s="406"/>
      <c r="I81" s="407"/>
      <c r="J81" s="408"/>
      <c r="K81" s="408"/>
      <c r="L81" s="409"/>
      <c r="M81" s="420"/>
      <c r="N81" s="411"/>
      <c r="O81" s="413"/>
      <c r="P81" s="413"/>
      <c r="Q81" s="410"/>
      <c r="R81" s="411"/>
      <c r="S81" s="413"/>
      <c r="T81" s="413"/>
      <c r="U81" s="412"/>
      <c r="V81" s="411"/>
      <c r="W81" s="413"/>
      <c r="X81" s="413"/>
      <c r="Y81" s="410"/>
      <c r="Z81" s="411"/>
      <c r="AA81" s="410"/>
      <c r="AB81" s="411"/>
      <c r="AC81" s="410"/>
      <c r="AD81" s="411"/>
      <c r="AE81" s="413"/>
      <c r="AF81" s="410"/>
      <c r="AG81" s="411"/>
      <c r="AH81" s="413"/>
      <c r="AI81" s="410"/>
      <c r="AJ81" s="411"/>
      <c r="AK81" s="413"/>
      <c r="AL81" s="410"/>
      <c r="AM81" s="411"/>
      <c r="AN81" s="413"/>
      <c r="AO81" s="410"/>
      <c r="AP81" s="411"/>
      <c r="AQ81" s="413"/>
      <c r="AR81" s="410"/>
      <c r="AS81" s="411"/>
      <c r="AT81" s="413"/>
      <c r="AU81" s="410"/>
      <c r="AV81" s="411"/>
      <c r="AW81" s="413"/>
      <c r="AX81" s="410"/>
      <c r="AY81" s="411"/>
      <c r="AZ81" s="413"/>
      <c r="BA81" s="410"/>
      <c r="BB81" s="411"/>
      <c r="BC81" s="413"/>
      <c r="BD81" s="410"/>
      <c r="BE81" s="411"/>
      <c r="BF81" s="413"/>
      <c r="BG81" s="410"/>
      <c r="BH81" s="411"/>
      <c r="BI81" s="413"/>
      <c r="BJ81" s="410"/>
      <c r="BK81" s="411"/>
      <c r="BL81" s="413"/>
      <c r="BM81" s="410"/>
      <c r="BN81" s="411"/>
      <c r="BO81" s="413"/>
      <c r="BP81" s="410"/>
      <c r="BQ81" s="411"/>
      <c r="BR81" s="413"/>
      <c r="BS81" s="410"/>
      <c r="BT81" s="411"/>
      <c r="BU81" s="414"/>
      <c r="BV81" s="410"/>
      <c r="BW81" s="411"/>
      <c r="BX81" s="413"/>
      <c r="BY81" s="410"/>
      <c r="BZ81" s="411"/>
      <c r="CA81" s="413"/>
      <c r="CB81" s="410"/>
      <c r="CC81" s="411"/>
      <c r="CD81" s="413"/>
      <c r="CE81" s="413"/>
      <c r="CF81" s="413"/>
      <c r="CG81" s="413"/>
      <c r="CH81" s="410"/>
      <c r="CI81" s="411"/>
      <c r="CJ81" s="413"/>
      <c r="CK81" s="410"/>
      <c r="CL81" s="411"/>
      <c r="CM81" s="413"/>
      <c r="CN81" s="410"/>
      <c r="CO81" s="24"/>
      <c r="CP81" s="107"/>
      <c r="CQ81" s="273"/>
      <c r="CR81" s="24"/>
      <c r="CS81" s="107"/>
      <c r="CT81" s="273"/>
      <c r="CU81" s="24"/>
      <c r="CV81" s="107"/>
      <c r="CW81" s="273"/>
      <c r="CX81" s="24"/>
      <c r="CY81" s="107"/>
      <c r="CZ81" s="273"/>
      <c r="DA81" s="24"/>
      <c r="DB81" s="107"/>
      <c r="DC81" s="273"/>
      <c r="DD81" s="24"/>
      <c r="DE81" s="107"/>
      <c r="DF81" s="273"/>
      <c r="DG81" s="222"/>
      <c r="DH81" s="396"/>
      <c r="DI81" s="396"/>
      <c r="DJ81" s="285"/>
      <c r="DK81" s="223"/>
      <c r="DL81" s="421"/>
      <c r="DM81" s="422"/>
      <c r="DN81" s="430"/>
      <c r="DO81" s="225"/>
      <c r="DP81" s="225"/>
      <c r="DQ81" s="225"/>
      <c r="DR81" s="225"/>
      <c r="DS81" s="226"/>
      <c r="DT81" s="227"/>
      <c r="DU81" s="227"/>
      <c r="DV81" s="227"/>
      <c r="DW81" s="227"/>
      <c r="DX81" s="227"/>
      <c r="DY81" s="227"/>
      <c r="DZ81" s="228"/>
      <c r="EA81" s="229"/>
      <c r="EB81" s="229"/>
      <c r="EC81" s="229"/>
      <c r="ED81" s="229"/>
      <c r="EE81" s="229"/>
      <c r="EF81" s="229"/>
      <c r="EG81" s="229"/>
      <c r="EH81" s="230"/>
      <c r="EI81" s="231"/>
      <c r="EJ81" s="231"/>
      <c r="EK81" s="231"/>
      <c r="EL81" s="231"/>
      <c r="EM81" s="231"/>
      <c r="EN81" s="231"/>
      <c r="EO81" s="231"/>
      <c r="EP81" s="231"/>
      <c r="EQ81" s="231"/>
      <c r="ER81" s="231"/>
      <c r="ES81" s="231"/>
      <c r="ET81" s="232"/>
      <c r="EU81" s="224"/>
      <c r="EV81" s="225"/>
      <c r="EW81" s="225"/>
      <c r="EX81" s="225"/>
      <c r="EY81" s="225"/>
      <c r="EZ81" s="226"/>
      <c r="FA81" s="227"/>
      <c r="FB81" s="227"/>
      <c r="FC81" s="227"/>
      <c r="FD81" s="227"/>
      <c r="FE81" s="227"/>
      <c r="FF81" s="227"/>
      <c r="FG81" s="228"/>
      <c r="FH81" s="229"/>
      <c r="FI81" s="229"/>
      <c r="FJ81" s="229"/>
      <c r="FK81" s="229"/>
      <c r="FL81" s="229"/>
      <c r="FM81" s="229"/>
      <c r="FN81" s="229"/>
      <c r="FO81" s="230"/>
      <c r="FP81" s="231"/>
      <c r="FQ81" s="231"/>
      <c r="FR81" s="231"/>
      <c r="FS81" s="231"/>
      <c r="FT81" s="231"/>
      <c r="FU81" s="231"/>
      <c r="FV81" s="231"/>
      <c r="FW81" s="231"/>
      <c r="FX81" s="231"/>
      <c r="FY81" s="231"/>
      <c r="FZ81" s="231"/>
      <c r="GA81" s="232"/>
      <c r="GB81" s="224"/>
      <c r="GC81" s="225"/>
      <c r="GD81" s="225"/>
      <c r="GE81" s="225"/>
      <c r="GF81" s="225"/>
      <c r="GG81" s="226"/>
      <c r="GH81" s="227"/>
      <c r="GI81" s="227"/>
      <c r="GJ81" s="227"/>
      <c r="GK81" s="227"/>
      <c r="GL81" s="227"/>
      <c r="GM81" s="227"/>
      <c r="GN81" s="228"/>
      <c r="GO81" s="229"/>
      <c r="GP81" s="229"/>
      <c r="GQ81" s="229"/>
      <c r="GR81" s="229"/>
      <c r="GS81" s="229"/>
      <c r="GT81" s="229"/>
      <c r="GU81" s="229"/>
      <c r="GV81" s="230"/>
      <c r="GW81" s="231"/>
      <c r="GX81" s="231"/>
      <c r="GY81" s="231"/>
      <c r="GZ81" s="231"/>
      <c r="HA81" s="231"/>
      <c r="HB81" s="231"/>
      <c r="HC81" s="231"/>
      <c r="HD81" s="231"/>
      <c r="HE81" s="231"/>
      <c r="HF81" s="231"/>
      <c r="HG81" s="231"/>
      <c r="HH81" s="232"/>
      <c r="HI81" s="232"/>
      <c r="HJ81" s="224"/>
      <c r="HK81" s="225"/>
      <c r="HL81" s="225"/>
      <c r="HM81" s="225"/>
      <c r="HN81" s="225"/>
      <c r="HO81" s="226"/>
      <c r="HP81" s="227"/>
      <c r="HQ81" s="227"/>
      <c r="HR81" s="227"/>
      <c r="HS81" s="227"/>
      <c r="HT81" s="227"/>
      <c r="HU81" s="227"/>
      <c r="HV81" s="228"/>
      <c r="HW81" s="229"/>
      <c r="HX81" s="229"/>
      <c r="HY81" s="229"/>
      <c r="HZ81" s="229"/>
      <c r="IA81" s="229"/>
      <c r="IB81" s="229"/>
      <c r="IC81" s="229"/>
      <c r="ID81" s="230"/>
      <c r="IE81" s="231"/>
      <c r="IF81" s="231"/>
      <c r="IG81" s="231"/>
      <c r="IH81" s="231"/>
      <c r="II81" s="231"/>
      <c r="IJ81" s="231"/>
      <c r="IK81" s="231"/>
      <c r="IL81" s="231"/>
      <c r="IM81" s="231"/>
      <c r="IN81" s="231"/>
      <c r="IO81" s="231"/>
      <c r="IP81" s="418"/>
      <c r="IQ81" s="418"/>
    </row>
    <row r="82" spans="1:251" ht="15" customHeight="1" x14ac:dyDescent="0.25">
      <c r="B82" s="337"/>
      <c r="C82" s="393"/>
      <c r="D82" s="339"/>
      <c r="E82" s="337"/>
      <c r="F82" s="337"/>
      <c r="G82" s="337"/>
      <c r="H82" s="337"/>
      <c r="I82" s="340"/>
      <c r="J82" s="341"/>
      <c r="K82" s="341"/>
      <c r="L82" s="342"/>
      <c r="M82" s="343"/>
      <c r="N82" s="344"/>
      <c r="O82" s="345"/>
      <c r="P82" s="345"/>
      <c r="Q82" s="346"/>
      <c r="R82" s="344"/>
      <c r="S82" s="345"/>
      <c r="T82" s="345"/>
      <c r="U82" s="395"/>
      <c r="V82" s="344"/>
      <c r="W82" s="345"/>
      <c r="X82" s="345"/>
      <c r="Y82" s="346"/>
      <c r="Z82" s="344"/>
      <c r="AA82" s="346"/>
      <c r="AB82" s="344"/>
      <c r="AC82" s="346"/>
      <c r="AD82" s="344"/>
      <c r="AE82" s="345"/>
      <c r="AF82" s="346"/>
      <c r="AG82" s="344"/>
      <c r="AH82" s="345"/>
      <c r="AI82" s="346"/>
      <c r="AJ82" s="344"/>
      <c r="AK82" s="345"/>
      <c r="AL82" s="346"/>
      <c r="AM82" s="344"/>
      <c r="AN82" s="345"/>
      <c r="AO82" s="346"/>
      <c r="AP82" s="344"/>
      <c r="AQ82" s="345"/>
      <c r="AR82" s="346"/>
      <c r="AS82" s="344"/>
      <c r="AT82" s="345"/>
      <c r="AU82" s="346"/>
      <c r="AV82" s="344"/>
      <c r="AW82" s="345"/>
      <c r="AX82" s="346"/>
      <c r="AY82" s="344"/>
      <c r="AZ82" s="345"/>
      <c r="BA82" s="346"/>
      <c r="BB82" s="344"/>
      <c r="BC82" s="345"/>
      <c r="BD82" s="346"/>
      <c r="BE82" s="344"/>
      <c r="BF82" s="345"/>
      <c r="BG82" s="346"/>
      <c r="BH82" s="344"/>
      <c r="BI82" s="345"/>
      <c r="BJ82" s="346"/>
      <c r="BK82" s="344"/>
      <c r="BL82" s="345"/>
      <c r="BM82" s="346"/>
      <c r="BN82" s="344"/>
      <c r="BO82" s="345"/>
      <c r="BP82" s="346"/>
      <c r="BQ82" s="344"/>
      <c r="BR82" s="345"/>
      <c r="BS82" s="346"/>
      <c r="BT82" s="344"/>
      <c r="BU82" s="347"/>
      <c r="BV82" s="346"/>
      <c r="BW82" s="344"/>
      <c r="BX82" s="345"/>
      <c r="BY82" s="346"/>
      <c r="BZ82" s="344"/>
      <c r="CA82" s="345"/>
      <c r="CB82" s="346"/>
      <c r="CC82" s="344"/>
      <c r="CD82" s="345"/>
      <c r="CE82" s="345"/>
      <c r="CF82" s="345"/>
      <c r="CG82" s="345"/>
      <c r="CH82" s="346"/>
      <c r="CI82" s="344"/>
      <c r="CJ82" s="345"/>
      <c r="CK82" s="346"/>
      <c r="CL82" s="344"/>
      <c r="CM82" s="345"/>
      <c r="CN82" s="346"/>
      <c r="CO82" s="344"/>
      <c r="CP82" s="345"/>
      <c r="CQ82" s="346"/>
      <c r="CR82" s="344"/>
      <c r="CS82" s="345"/>
      <c r="CT82" s="346"/>
      <c r="CU82" s="344"/>
      <c r="CV82" s="345"/>
      <c r="CW82" s="346"/>
      <c r="CX82" s="344"/>
      <c r="CY82" s="345"/>
      <c r="CZ82" s="346"/>
      <c r="DA82" s="344"/>
      <c r="DB82" s="345"/>
      <c r="DC82" s="346"/>
      <c r="DD82" s="344"/>
      <c r="DE82" s="345"/>
      <c r="DF82" s="346"/>
      <c r="DG82" s="338"/>
      <c r="DH82" s="348"/>
      <c r="DI82" s="348"/>
      <c r="DJ82" s="349"/>
      <c r="DK82" s="343"/>
      <c r="DL82" s="350"/>
      <c r="DM82" s="351"/>
      <c r="DN82" s="352"/>
      <c r="DO82" s="353"/>
      <c r="DP82" s="353"/>
      <c r="DQ82" s="353"/>
      <c r="DR82" s="353"/>
      <c r="DS82" s="354"/>
      <c r="DT82" s="355"/>
      <c r="DU82" s="355"/>
      <c r="DV82" s="355"/>
      <c r="DW82" s="355"/>
      <c r="DX82" s="355"/>
      <c r="DY82" s="355"/>
      <c r="DZ82" s="356"/>
      <c r="EA82" s="357"/>
      <c r="EB82" s="357"/>
      <c r="EC82" s="357"/>
      <c r="ED82" s="357"/>
      <c r="EE82" s="357"/>
      <c r="EF82" s="357"/>
      <c r="EG82" s="357"/>
      <c r="EH82" s="358"/>
      <c r="EI82" s="359"/>
      <c r="EJ82" s="359"/>
      <c r="EK82" s="359"/>
      <c r="EL82" s="359"/>
      <c r="EM82" s="359"/>
      <c r="EN82" s="359"/>
      <c r="EO82" s="359"/>
      <c r="EP82" s="359"/>
      <c r="EQ82" s="359"/>
      <c r="ER82" s="359"/>
      <c r="ES82" s="359"/>
      <c r="ET82" s="360"/>
      <c r="EU82" s="352"/>
      <c r="EV82" s="353"/>
      <c r="EW82" s="353"/>
      <c r="EX82" s="353"/>
      <c r="EY82" s="353"/>
      <c r="EZ82" s="354"/>
      <c r="FA82" s="355"/>
      <c r="FB82" s="355"/>
      <c r="FC82" s="355"/>
      <c r="FD82" s="355"/>
      <c r="FE82" s="355"/>
      <c r="FF82" s="355"/>
      <c r="FG82" s="356"/>
      <c r="FH82" s="357"/>
      <c r="FI82" s="357"/>
      <c r="FJ82" s="357"/>
      <c r="FK82" s="357"/>
      <c r="FL82" s="357"/>
      <c r="FM82" s="357"/>
      <c r="FN82" s="357"/>
      <c r="FO82" s="358"/>
      <c r="FP82" s="359"/>
      <c r="FQ82" s="359"/>
      <c r="FR82" s="359"/>
      <c r="FS82" s="359"/>
      <c r="FT82" s="359"/>
      <c r="FU82" s="359"/>
      <c r="FV82" s="359"/>
      <c r="FW82" s="359"/>
      <c r="FX82" s="359"/>
      <c r="FY82" s="359"/>
      <c r="FZ82" s="359"/>
      <c r="GA82" s="360"/>
      <c r="GB82" s="352"/>
      <c r="GC82" s="353"/>
      <c r="GD82" s="353"/>
      <c r="GE82" s="353"/>
      <c r="GF82" s="353"/>
      <c r="GG82" s="354"/>
      <c r="GH82" s="355"/>
      <c r="GI82" s="355"/>
      <c r="GJ82" s="355"/>
      <c r="GK82" s="355"/>
      <c r="GL82" s="355"/>
      <c r="GM82" s="355"/>
      <c r="GN82" s="356"/>
      <c r="GO82" s="357"/>
      <c r="GP82" s="357"/>
      <c r="GQ82" s="357"/>
      <c r="GR82" s="357"/>
      <c r="GS82" s="357"/>
      <c r="GT82" s="357"/>
      <c r="GU82" s="357"/>
      <c r="GV82" s="358"/>
      <c r="GW82" s="359"/>
      <c r="GX82" s="359"/>
      <c r="GY82" s="359"/>
      <c r="GZ82" s="359"/>
      <c r="HA82" s="359"/>
      <c r="HB82" s="359"/>
      <c r="HC82" s="359"/>
      <c r="HD82" s="359"/>
      <c r="HE82" s="359"/>
      <c r="HF82" s="359"/>
      <c r="HG82" s="359"/>
      <c r="HH82" s="360"/>
      <c r="HI82" s="361"/>
      <c r="HJ82" s="352"/>
      <c r="HK82" s="353"/>
      <c r="HL82" s="353"/>
      <c r="HM82" s="353"/>
      <c r="HN82" s="353"/>
      <c r="HO82" s="354"/>
      <c r="HP82" s="355"/>
      <c r="HQ82" s="355"/>
      <c r="HR82" s="355"/>
      <c r="HS82" s="355"/>
      <c r="HT82" s="355"/>
      <c r="HU82" s="355"/>
      <c r="HV82" s="356"/>
      <c r="HW82" s="357"/>
      <c r="HX82" s="357"/>
      <c r="HY82" s="357"/>
      <c r="HZ82" s="357"/>
      <c r="IA82" s="357"/>
      <c r="IB82" s="357"/>
      <c r="IC82" s="357"/>
      <c r="ID82" s="358"/>
      <c r="IE82" s="359"/>
      <c r="IF82" s="359"/>
      <c r="IG82" s="359"/>
      <c r="IH82" s="359"/>
      <c r="II82" s="359"/>
      <c r="IJ82" s="359"/>
      <c r="IK82" s="359"/>
      <c r="IL82" s="359"/>
      <c r="IM82" s="359"/>
      <c r="IN82" s="359"/>
      <c r="IO82" s="359"/>
      <c r="IP82" s="415"/>
      <c r="IQ82" s="415"/>
    </row>
    <row r="83" spans="1:251" ht="15" x14ac:dyDescent="0.25">
      <c r="C83" s="363" t="s">
        <v>31</v>
      </c>
      <c r="D83" s="317"/>
      <c r="E83" s="362">
        <f>COUNTIF(E39:E82, 7)</f>
        <v>39</v>
      </c>
      <c r="F83" s="318"/>
      <c r="G83" s="330"/>
      <c r="H83" s="318"/>
      <c r="I83" s="330"/>
      <c r="J83" s="330"/>
      <c r="K83" s="330"/>
      <c r="L83" s="330"/>
      <c r="M83" s="419"/>
      <c r="N83" s="331"/>
      <c r="O83" s="332"/>
      <c r="P83" s="332"/>
      <c r="Q83" s="333"/>
      <c r="R83" s="331"/>
      <c r="S83" s="332"/>
      <c r="T83" s="332"/>
      <c r="U83" s="332"/>
      <c r="V83" s="331"/>
      <c r="W83" s="332"/>
      <c r="X83" s="332"/>
      <c r="Y83" s="333"/>
      <c r="Z83" s="331"/>
      <c r="AA83" s="333"/>
      <c r="AB83" s="331"/>
      <c r="AC83" s="333"/>
      <c r="AD83" s="331"/>
      <c r="AE83" s="332"/>
      <c r="AF83" s="333"/>
      <c r="AG83" s="331"/>
      <c r="AH83" s="332"/>
      <c r="AI83" s="333"/>
      <c r="AJ83" s="331"/>
      <c r="AK83" s="332"/>
      <c r="AL83" s="333"/>
      <c r="AM83" s="331"/>
      <c r="AN83" s="332"/>
      <c r="AO83" s="333"/>
      <c r="AP83" s="331"/>
      <c r="AQ83" s="332"/>
      <c r="AR83" s="333"/>
      <c r="AS83" s="331"/>
      <c r="AT83" s="332"/>
      <c r="AU83" s="333"/>
      <c r="AV83" s="331"/>
      <c r="AW83" s="332"/>
      <c r="AX83" s="333"/>
      <c r="AY83" s="331"/>
      <c r="AZ83" s="332"/>
      <c r="BA83" s="333"/>
      <c r="BB83" s="331"/>
      <c r="BC83" s="332"/>
      <c r="BD83" s="333"/>
      <c r="BE83" s="331"/>
      <c r="BF83" s="332"/>
      <c r="BG83" s="333"/>
      <c r="BH83" s="331"/>
      <c r="BI83" s="332"/>
      <c r="BJ83" s="333"/>
      <c r="BK83" s="331"/>
      <c r="BL83" s="332"/>
      <c r="BM83" s="333"/>
      <c r="BN83" s="331"/>
      <c r="BO83" s="332"/>
      <c r="BP83" s="333"/>
      <c r="BQ83" s="331"/>
      <c r="BR83" s="332"/>
      <c r="BS83" s="333"/>
      <c r="BT83" s="331"/>
      <c r="BU83" s="332"/>
      <c r="BV83" s="332"/>
      <c r="BW83" s="331"/>
      <c r="BX83" s="332"/>
      <c r="BY83" s="333"/>
      <c r="BZ83" s="331"/>
      <c r="CA83" s="332"/>
      <c r="CB83" s="333"/>
      <c r="CC83" s="331" t="s">
        <v>900</v>
      </c>
      <c r="CD83" s="332"/>
      <c r="CE83" s="332"/>
      <c r="CF83" s="332"/>
      <c r="CG83" s="332"/>
      <c r="CH83" s="333"/>
      <c r="CI83" s="331"/>
      <c r="CJ83" s="332"/>
      <c r="CK83" s="333"/>
      <c r="CL83" s="331"/>
      <c r="CM83" s="332"/>
      <c r="CN83" s="333"/>
      <c r="CO83" s="331" t="s">
        <v>899</v>
      </c>
      <c r="CP83" s="332"/>
      <c r="CQ83" s="332"/>
      <c r="CR83" s="332"/>
      <c r="CS83" s="332"/>
      <c r="CT83" s="332"/>
      <c r="CU83" s="332"/>
      <c r="CV83" s="332"/>
      <c r="CW83" s="332"/>
      <c r="CX83" s="332"/>
      <c r="CY83" s="332"/>
      <c r="CZ83" s="332"/>
      <c r="DA83" s="332"/>
      <c r="DB83" s="332"/>
      <c r="DC83" s="332"/>
      <c r="DD83" s="332"/>
      <c r="DE83" s="332"/>
      <c r="DF83" s="333"/>
      <c r="DG83" s="330"/>
      <c r="DH83" s="330"/>
      <c r="DI83" s="330"/>
      <c r="DJ83" s="334"/>
      <c r="DK83" s="318"/>
      <c r="DL83" s="335"/>
      <c r="DM83" s="319"/>
      <c r="DN83" s="320"/>
      <c r="DO83" s="321"/>
      <c r="DP83" s="321"/>
      <c r="DQ83" s="321"/>
      <c r="DR83" s="321"/>
      <c r="DS83" s="322"/>
      <c r="DT83" s="323"/>
      <c r="DU83" s="323"/>
      <c r="DV83" s="323"/>
      <c r="DW83" s="323"/>
      <c r="DX83" s="323"/>
      <c r="DY83" s="323"/>
      <c r="DZ83" s="324"/>
      <c r="EA83" s="325"/>
      <c r="EB83" s="325"/>
      <c r="EC83" s="325"/>
      <c r="ED83" s="325"/>
      <c r="EE83" s="325"/>
      <c r="EF83" s="325"/>
      <c r="EG83" s="325"/>
      <c r="EH83" s="326"/>
      <c r="EI83" s="327"/>
      <c r="EJ83" s="327"/>
      <c r="EK83" s="327"/>
      <c r="EL83" s="327"/>
      <c r="EM83" s="327"/>
      <c r="EN83" s="327"/>
      <c r="EO83" s="327"/>
      <c r="EP83" s="327"/>
      <c r="EQ83" s="327"/>
      <c r="ER83" s="327"/>
      <c r="ES83" s="327"/>
      <c r="ET83" s="328"/>
      <c r="EU83" s="320"/>
      <c r="EV83" s="321"/>
      <c r="EW83" s="321"/>
      <c r="EX83" s="321"/>
      <c r="EY83" s="321"/>
      <c r="EZ83" s="322"/>
      <c r="FA83" s="323"/>
      <c r="FB83" s="323"/>
      <c r="FC83" s="323"/>
      <c r="FD83" s="323"/>
      <c r="FE83" s="323"/>
      <c r="FF83" s="323"/>
      <c r="FG83" s="324"/>
      <c r="FH83" s="325"/>
      <c r="FI83" s="325"/>
      <c r="FJ83" s="325"/>
      <c r="FK83" s="325"/>
      <c r="FL83" s="325"/>
      <c r="FM83" s="325"/>
      <c r="FN83" s="325"/>
      <c r="FO83" s="326"/>
      <c r="FP83" s="327"/>
      <c r="FQ83" s="327"/>
      <c r="FR83" s="327"/>
      <c r="FS83" s="327"/>
      <c r="FT83" s="327"/>
      <c r="FU83" s="327"/>
      <c r="FV83" s="327"/>
      <c r="FW83" s="327"/>
      <c r="FX83" s="327"/>
      <c r="FY83" s="327"/>
      <c r="FZ83" s="327"/>
      <c r="GA83" s="328"/>
      <c r="GB83" s="320"/>
      <c r="GC83" s="321"/>
      <c r="GD83" s="321"/>
      <c r="GE83" s="321"/>
      <c r="GF83" s="321"/>
      <c r="GG83" s="322"/>
      <c r="GH83" s="323"/>
      <c r="GI83" s="323"/>
      <c r="GJ83" s="323"/>
      <c r="GK83" s="323"/>
      <c r="GL83" s="323"/>
      <c r="GM83" s="323"/>
      <c r="GN83" s="324"/>
      <c r="GO83" s="325"/>
      <c r="GP83" s="325"/>
      <c r="GQ83" s="325"/>
      <c r="GR83" s="325"/>
      <c r="GS83" s="325"/>
      <c r="GT83" s="325"/>
      <c r="GU83" s="325"/>
      <c r="GV83" s="326"/>
      <c r="GW83" s="327"/>
      <c r="GX83" s="327"/>
      <c r="GY83" s="327"/>
      <c r="GZ83" s="327"/>
      <c r="HA83" s="327"/>
      <c r="HB83" s="327"/>
      <c r="HC83" s="327"/>
      <c r="HD83" s="327"/>
      <c r="HE83" s="327"/>
      <c r="HF83" s="327"/>
      <c r="HG83" s="327"/>
      <c r="HH83" s="328"/>
      <c r="HI83" s="329"/>
      <c r="HJ83" s="320"/>
      <c r="HK83" s="321"/>
      <c r="HL83" s="321"/>
      <c r="HM83" s="321"/>
      <c r="HN83" s="321"/>
      <c r="HO83" s="322"/>
      <c r="HP83" s="323"/>
      <c r="HQ83" s="323"/>
      <c r="HR83" s="323"/>
      <c r="HS83" s="323"/>
      <c r="HT83" s="323"/>
      <c r="HU83" s="323"/>
      <c r="HV83" s="324"/>
      <c r="HW83" s="325"/>
      <c r="HX83" s="325"/>
      <c r="HY83" s="325"/>
      <c r="HZ83" s="325"/>
      <c r="IA83" s="325"/>
      <c r="IB83" s="325"/>
      <c r="IC83" s="325"/>
      <c r="ID83" s="326"/>
      <c r="IE83" s="327"/>
      <c r="IF83" s="327"/>
      <c r="IG83" s="327"/>
      <c r="IH83" s="327"/>
      <c r="II83" s="327"/>
      <c r="IJ83" s="327"/>
      <c r="IK83" s="327"/>
      <c r="IL83" s="327"/>
      <c r="IM83" s="327"/>
      <c r="IN83" s="327"/>
      <c r="IO83" s="327"/>
      <c r="IP83" s="417"/>
      <c r="IQ83" s="417"/>
    </row>
    <row r="84" spans="1:251" ht="15" customHeight="1" x14ac:dyDescent="0.25">
      <c r="B84" s="337"/>
      <c r="C84" s="393"/>
      <c r="D84" s="339"/>
      <c r="E84" s="337"/>
      <c r="F84" s="337"/>
      <c r="G84" s="337"/>
      <c r="H84" s="337"/>
      <c r="I84" s="340"/>
      <c r="J84" s="341"/>
      <c r="K84" s="341"/>
      <c r="L84" s="342"/>
      <c r="M84" s="343"/>
      <c r="N84" s="344"/>
      <c r="O84" s="345"/>
      <c r="P84" s="345"/>
      <c r="Q84" s="346"/>
      <c r="R84" s="344"/>
      <c r="S84" s="345"/>
      <c r="T84" s="345"/>
      <c r="U84" s="395"/>
      <c r="V84" s="344"/>
      <c r="W84" s="345"/>
      <c r="X84" s="345"/>
      <c r="Y84" s="346"/>
      <c r="Z84" s="344"/>
      <c r="AA84" s="346"/>
      <c r="AB84" s="344"/>
      <c r="AC84" s="346"/>
      <c r="AD84" s="344"/>
      <c r="AE84" s="345"/>
      <c r="AF84" s="346"/>
      <c r="AG84" s="344"/>
      <c r="AH84" s="345"/>
      <c r="AI84" s="346"/>
      <c r="AJ84" s="344"/>
      <c r="AK84" s="345"/>
      <c r="AL84" s="346"/>
      <c r="AM84" s="344"/>
      <c r="AN84" s="345"/>
      <c r="AO84" s="346"/>
      <c r="AP84" s="344"/>
      <c r="AQ84" s="345"/>
      <c r="AR84" s="346"/>
      <c r="AS84" s="344"/>
      <c r="AT84" s="345"/>
      <c r="AU84" s="346"/>
      <c r="AV84" s="344"/>
      <c r="AW84" s="345"/>
      <c r="AX84" s="346"/>
      <c r="AY84" s="344"/>
      <c r="AZ84" s="345"/>
      <c r="BA84" s="346"/>
      <c r="BB84" s="344"/>
      <c r="BC84" s="345"/>
      <c r="BD84" s="346"/>
      <c r="BE84" s="344"/>
      <c r="BF84" s="345"/>
      <c r="BG84" s="346"/>
      <c r="BH84" s="344"/>
      <c r="BI84" s="345"/>
      <c r="BJ84" s="346"/>
      <c r="BK84" s="344"/>
      <c r="BL84" s="345"/>
      <c r="BM84" s="346"/>
      <c r="BN84" s="344"/>
      <c r="BO84" s="345"/>
      <c r="BP84" s="346"/>
      <c r="BQ84" s="344"/>
      <c r="BR84" s="345"/>
      <c r="BS84" s="346"/>
      <c r="BT84" s="344"/>
      <c r="BU84" s="347"/>
      <c r="BV84" s="346"/>
      <c r="BW84" s="344"/>
      <c r="BX84" s="345"/>
      <c r="BY84" s="346"/>
      <c r="BZ84" s="344"/>
      <c r="CA84" s="345"/>
      <c r="CB84" s="346"/>
      <c r="CC84" s="344"/>
      <c r="CD84" s="345"/>
      <c r="CE84" s="345"/>
      <c r="CF84" s="345"/>
      <c r="CG84" s="345"/>
      <c r="CH84" s="346"/>
      <c r="CI84" s="344"/>
      <c r="CJ84" s="345"/>
      <c r="CK84" s="346"/>
      <c r="CL84" s="344"/>
      <c r="CM84" s="345"/>
      <c r="CN84" s="346"/>
      <c r="CO84" s="344"/>
      <c r="CP84" s="345"/>
      <c r="CQ84" s="346"/>
      <c r="CR84" s="344"/>
      <c r="CS84" s="345"/>
      <c r="CT84" s="346"/>
      <c r="CU84" s="344"/>
      <c r="CV84" s="345"/>
      <c r="CW84" s="346"/>
      <c r="CX84" s="344"/>
      <c r="CY84" s="345"/>
      <c r="CZ84" s="346"/>
      <c r="DA84" s="344"/>
      <c r="DB84" s="345"/>
      <c r="DC84" s="346"/>
      <c r="DD84" s="344"/>
      <c r="DE84" s="345"/>
      <c r="DF84" s="346"/>
      <c r="DG84" s="338"/>
      <c r="DH84" s="348"/>
      <c r="DI84" s="348"/>
      <c r="DJ84" s="349"/>
      <c r="DK84" s="343"/>
      <c r="DL84" s="350"/>
      <c r="DM84" s="351"/>
      <c r="DN84" s="352"/>
      <c r="DO84" s="353"/>
      <c r="DP84" s="353"/>
      <c r="DQ84" s="353"/>
      <c r="DR84" s="353"/>
      <c r="DS84" s="354"/>
      <c r="DT84" s="355"/>
      <c r="DU84" s="355"/>
      <c r="DV84" s="355"/>
      <c r="DW84" s="355"/>
      <c r="DX84" s="355"/>
      <c r="DY84" s="355"/>
      <c r="DZ84" s="356"/>
      <c r="EA84" s="357"/>
      <c r="EB84" s="357"/>
      <c r="EC84" s="357"/>
      <c r="ED84" s="357"/>
      <c r="EE84" s="357"/>
      <c r="EF84" s="357"/>
      <c r="EG84" s="357"/>
      <c r="EH84" s="358"/>
      <c r="EI84" s="359"/>
      <c r="EJ84" s="359"/>
      <c r="EK84" s="359"/>
      <c r="EL84" s="359"/>
      <c r="EM84" s="359"/>
      <c r="EN84" s="359"/>
      <c r="EO84" s="359"/>
      <c r="EP84" s="359"/>
      <c r="EQ84" s="359"/>
      <c r="ER84" s="359"/>
      <c r="ES84" s="359"/>
      <c r="ET84" s="360"/>
      <c r="EU84" s="352"/>
      <c r="EV84" s="353"/>
      <c r="EW84" s="353"/>
      <c r="EX84" s="353"/>
      <c r="EY84" s="353"/>
      <c r="EZ84" s="354"/>
      <c r="FA84" s="355"/>
      <c r="FB84" s="355"/>
      <c r="FC84" s="355"/>
      <c r="FD84" s="355"/>
      <c r="FE84" s="355"/>
      <c r="FF84" s="355"/>
      <c r="FG84" s="356"/>
      <c r="FH84" s="357"/>
      <c r="FI84" s="357"/>
      <c r="FJ84" s="357"/>
      <c r="FK84" s="357"/>
      <c r="FL84" s="357"/>
      <c r="FM84" s="357"/>
      <c r="FN84" s="357"/>
      <c r="FO84" s="358"/>
      <c r="FP84" s="359"/>
      <c r="FQ84" s="359"/>
      <c r="FR84" s="359"/>
      <c r="FS84" s="359"/>
      <c r="FT84" s="359"/>
      <c r="FU84" s="359"/>
      <c r="FV84" s="359"/>
      <c r="FW84" s="359"/>
      <c r="FX84" s="359"/>
      <c r="FY84" s="359"/>
      <c r="FZ84" s="359"/>
      <c r="GA84" s="360"/>
      <c r="GB84" s="352"/>
      <c r="GC84" s="353"/>
      <c r="GD84" s="353"/>
      <c r="GE84" s="353"/>
      <c r="GF84" s="353"/>
      <c r="GG84" s="354"/>
      <c r="GH84" s="355"/>
      <c r="GI84" s="355"/>
      <c r="GJ84" s="355"/>
      <c r="GK84" s="355"/>
      <c r="GL84" s="355"/>
      <c r="GM84" s="355"/>
      <c r="GN84" s="356"/>
      <c r="GO84" s="357"/>
      <c r="GP84" s="357"/>
      <c r="GQ84" s="357"/>
      <c r="GR84" s="357"/>
      <c r="GS84" s="357"/>
      <c r="GT84" s="357"/>
      <c r="GU84" s="357"/>
      <c r="GV84" s="358"/>
      <c r="GW84" s="359"/>
      <c r="GX84" s="359"/>
      <c r="GY84" s="359"/>
      <c r="GZ84" s="359"/>
      <c r="HA84" s="359"/>
      <c r="HB84" s="359"/>
      <c r="HC84" s="359"/>
      <c r="HD84" s="359"/>
      <c r="HE84" s="359"/>
      <c r="HF84" s="359"/>
      <c r="HG84" s="359"/>
      <c r="HH84" s="360"/>
      <c r="HI84" s="361"/>
      <c r="HJ84" s="352"/>
      <c r="HK84" s="353"/>
      <c r="HL84" s="353"/>
      <c r="HM84" s="353"/>
      <c r="HN84" s="353"/>
      <c r="HO84" s="354"/>
      <c r="HP84" s="355"/>
      <c r="HQ84" s="355"/>
      <c r="HR84" s="355"/>
      <c r="HS84" s="355"/>
      <c r="HT84" s="355"/>
      <c r="HU84" s="355"/>
      <c r="HV84" s="356"/>
      <c r="HW84" s="357"/>
      <c r="HX84" s="357"/>
      <c r="HY84" s="357"/>
      <c r="HZ84" s="357"/>
      <c r="IA84" s="357"/>
      <c r="IB84" s="357"/>
      <c r="IC84" s="357"/>
      <c r="ID84" s="358"/>
      <c r="IE84" s="359"/>
      <c r="IF84" s="359"/>
      <c r="IG84" s="359"/>
      <c r="IH84" s="359"/>
      <c r="II84" s="359"/>
      <c r="IJ84" s="359"/>
      <c r="IK84" s="359"/>
      <c r="IL84" s="359"/>
      <c r="IM84" s="359"/>
      <c r="IN84" s="359"/>
      <c r="IO84" s="359"/>
      <c r="IP84" s="415"/>
      <c r="IQ84" s="415"/>
    </row>
    <row r="85" spans="1:251" ht="15" customHeight="1" x14ac:dyDescent="0.25">
      <c r="B85" s="223"/>
      <c r="C85" s="222"/>
      <c r="D85" s="404"/>
      <c r="E85" s="405"/>
      <c r="F85" s="221"/>
      <c r="G85" s="406"/>
      <c r="H85" s="406"/>
      <c r="I85" s="407"/>
      <c r="J85" s="408"/>
      <c r="K85" s="408"/>
      <c r="L85" s="409"/>
      <c r="M85" s="420"/>
      <c r="N85" s="411"/>
      <c r="O85" s="413"/>
      <c r="P85" s="413"/>
      <c r="Q85" s="410"/>
      <c r="R85" s="411"/>
      <c r="S85" s="413"/>
      <c r="T85" s="413"/>
      <c r="U85" s="412"/>
      <c r="V85" s="411"/>
      <c r="W85" s="413"/>
      <c r="X85" s="413"/>
      <c r="Y85" s="410"/>
      <c r="Z85" s="411"/>
      <c r="AA85" s="410"/>
      <c r="AB85" s="411"/>
      <c r="AC85" s="410"/>
      <c r="AD85" s="411"/>
      <c r="AE85" s="413"/>
      <c r="AF85" s="410"/>
      <c r="AG85" s="411"/>
      <c r="AH85" s="413"/>
      <c r="AI85" s="410"/>
      <c r="AJ85" s="411"/>
      <c r="AK85" s="413"/>
      <c r="AL85" s="410"/>
      <c r="AM85" s="411"/>
      <c r="AN85" s="413"/>
      <c r="AO85" s="410"/>
      <c r="AP85" s="411"/>
      <c r="AQ85" s="413"/>
      <c r="AR85" s="410"/>
      <c r="AS85" s="411"/>
      <c r="AT85" s="413"/>
      <c r="AU85" s="410"/>
      <c r="AV85" s="411"/>
      <c r="AW85" s="413"/>
      <c r="AX85" s="410"/>
      <c r="AY85" s="411"/>
      <c r="AZ85" s="413"/>
      <c r="BA85" s="410"/>
      <c r="BB85" s="411"/>
      <c r="BC85" s="413"/>
      <c r="BD85" s="410"/>
      <c r="BE85" s="411"/>
      <c r="BF85" s="413"/>
      <c r="BG85" s="410"/>
      <c r="BH85" s="411"/>
      <c r="BI85" s="413"/>
      <c r="BJ85" s="410"/>
      <c r="BK85" s="411"/>
      <c r="BL85" s="413"/>
      <c r="BM85" s="410"/>
      <c r="BN85" s="411"/>
      <c r="BO85" s="413"/>
      <c r="BP85" s="410"/>
      <c r="BQ85" s="411"/>
      <c r="BR85" s="413"/>
      <c r="BS85" s="410"/>
      <c r="BT85" s="411"/>
      <c r="BU85" s="414"/>
      <c r="BV85" s="410"/>
      <c r="BW85" s="411"/>
      <c r="BX85" s="413"/>
      <c r="BY85" s="410"/>
      <c r="BZ85" s="411"/>
      <c r="CA85" s="413"/>
      <c r="CB85" s="410"/>
      <c r="CC85" s="411"/>
      <c r="CD85" s="413"/>
      <c r="CE85" s="413"/>
      <c r="CF85" s="413"/>
      <c r="CG85" s="413"/>
      <c r="CH85" s="410"/>
      <c r="CI85" s="411"/>
      <c r="CJ85" s="413"/>
      <c r="CK85" s="410"/>
      <c r="CL85" s="411"/>
      <c r="CM85" s="413"/>
      <c r="CN85" s="410"/>
      <c r="CO85" s="411"/>
      <c r="CP85" s="413"/>
      <c r="CQ85" s="410"/>
      <c r="CR85" s="411"/>
      <c r="CS85" s="413"/>
      <c r="CT85" s="410"/>
      <c r="CU85" s="411"/>
      <c r="CV85" s="413"/>
      <c r="CW85" s="410"/>
      <c r="CX85" s="411"/>
      <c r="CY85" s="413"/>
      <c r="CZ85" s="410"/>
      <c r="DA85" s="24"/>
      <c r="DB85" s="107"/>
      <c r="DC85" s="273"/>
      <c r="DD85" s="24"/>
      <c r="DE85" s="413"/>
      <c r="DF85" s="410"/>
      <c r="DG85" s="222"/>
      <c r="DH85" s="396"/>
      <c r="DI85" s="396"/>
      <c r="DJ85" s="285"/>
      <c r="DK85" s="223"/>
      <c r="DL85" s="421"/>
      <c r="DM85" s="422"/>
      <c r="DN85" s="430"/>
      <c r="DO85" s="225"/>
      <c r="DP85" s="225"/>
      <c r="DQ85" s="225"/>
      <c r="DR85" s="225"/>
      <c r="DS85" s="226"/>
      <c r="DT85" s="227"/>
      <c r="DU85" s="227"/>
      <c r="DV85" s="227"/>
      <c r="DW85" s="227"/>
      <c r="DX85" s="227"/>
      <c r="DY85" s="227"/>
      <c r="DZ85" s="228"/>
      <c r="EA85" s="229"/>
      <c r="EB85" s="229"/>
      <c r="EC85" s="229"/>
      <c r="ED85" s="229"/>
      <c r="EE85" s="229"/>
      <c r="EF85" s="229"/>
      <c r="EG85" s="229"/>
      <c r="EH85" s="230"/>
      <c r="EI85" s="231"/>
      <c r="EJ85" s="231"/>
      <c r="EK85" s="231"/>
      <c r="EL85" s="231"/>
      <c r="EM85" s="231"/>
      <c r="EN85" s="231"/>
      <c r="EO85" s="231"/>
      <c r="EP85" s="231"/>
      <c r="EQ85" s="231"/>
      <c r="ER85" s="231"/>
      <c r="ES85" s="231"/>
      <c r="ET85" s="232"/>
      <c r="EU85" s="224"/>
      <c r="EV85" s="225"/>
      <c r="EW85" s="225"/>
      <c r="EX85" s="225"/>
      <c r="EY85" s="225"/>
      <c r="EZ85" s="226"/>
      <c r="FA85" s="227"/>
      <c r="FB85" s="227"/>
      <c r="FC85" s="227"/>
      <c r="FD85" s="227"/>
      <c r="FE85" s="227"/>
      <c r="FF85" s="227"/>
      <c r="FG85" s="228"/>
      <c r="FH85" s="229"/>
      <c r="FI85" s="229"/>
      <c r="FJ85" s="229"/>
      <c r="FK85" s="229"/>
      <c r="FL85" s="229"/>
      <c r="FM85" s="229"/>
      <c r="FN85" s="229"/>
      <c r="FO85" s="230"/>
      <c r="FP85" s="231"/>
      <c r="FQ85" s="231"/>
      <c r="FR85" s="231"/>
      <c r="FS85" s="231"/>
      <c r="FT85" s="231"/>
      <c r="FU85" s="231"/>
      <c r="FV85" s="231"/>
      <c r="FW85" s="231"/>
      <c r="FX85" s="231"/>
      <c r="FY85" s="231"/>
      <c r="FZ85" s="231"/>
      <c r="GA85" s="232"/>
      <c r="GB85" s="224"/>
      <c r="GC85" s="225"/>
      <c r="GD85" s="225"/>
      <c r="GE85" s="225"/>
      <c r="GF85" s="225"/>
      <c r="GG85" s="226"/>
      <c r="GH85" s="227"/>
      <c r="GI85" s="227"/>
      <c r="GJ85" s="227"/>
      <c r="GK85" s="227"/>
      <c r="GL85" s="227"/>
      <c r="GM85" s="227"/>
      <c r="GN85" s="228"/>
      <c r="GO85" s="229"/>
      <c r="GP85" s="229"/>
      <c r="GQ85" s="229"/>
      <c r="GR85" s="229"/>
      <c r="GS85" s="229"/>
      <c r="GT85" s="229"/>
      <c r="GU85" s="229"/>
      <c r="GV85" s="230"/>
      <c r="GW85" s="231"/>
      <c r="GX85" s="231"/>
      <c r="GY85" s="231"/>
      <c r="GZ85" s="231"/>
      <c r="HA85" s="231"/>
      <c r="HB85" s="231"/>
      <c r="HC85" s="231"/>
      <c r="HD85" s="231"/>
      <c r="HE85" s="231"/>
      <c r="HF85" s="231"/>
      <c r="HG85" s="231"/>
      <c r="HH85" s="232"/>
      <c r="HI85" s="232"/>
      <c r="HJ85" s="224"/>
      <c r="HK85" s="225"/>
      <c r="HL85" s="225"/>
      <c r="HM85" s="225"/>
      <c r="HN85" s="225"/>
      <c r="HO85" s="226"/>
      <c r="HP85" s="227"/>
      <c r="HQ85" s="227"/>
      <c r="HR85" s="227"/>
      <c r="HS85" s="227"/>
      <c r="HT85" s="227"/>
      <c r="HU85" s="227"/>
      <c r="HV85" s="228"/>
      <c r="HW85" s="229"/>
      <c r="HX85" s="229"/>
      <c r="HY85" s="229"/>
      <c r="HZ85" s="229"/>
      <c r="IA85" s="229"/>
      <c r="IB85" s="229"/>
      <c r="IC85" s="229"/>
      <c r="ID85" s="230"/>
      <c r="IE85" s="231"/>
      <c r="IF85" s="231"/>
      <c r="IG85" s="231"/>
      <c r="IH85" s="231"/>
      <c r="II85" s="231"/>
      <c r="IJ85" s="231"/>
      <c r="IK85" s="231"/>
      <c r="IL85" s="231"/>
      <c r="IM85" s="231"/>
      <c r="IN85" s="231"/>
      <c r="IO85" s="231"/>
      <c r="IP85" s="418"/>
      <c r="IQ85" s="418"/>
    </row>
    <row r="86" spans="1:251" ht="15" customHeight="1" x14ac:dyDescent="0.25">
      <c r="A86" s="14" t="s">
        <v>1785</v>
      </c>
      <c r="B86" s="392">
        <v>3</v>
      </c>
      <c r="C86" s="13" t="s">
        <v>600</v>
      </c>
      <c r="D86" s="423">
        <v>43678</v>
      </c>
      <c r="E86" s="20">
        <v>8</v>
      </c>
      <c r="F86" s="6">
        <v>10447822</v>
      </c>
      <c r="G86" s="20">
        <v>1</v>
      </c>
      <c r="H86" s="20"/>
      <c r="I86" s="23"/>
      <c r="J86" s="6" t="s">
        <v>18</v>
      </c>
      <c r="K86" s="6" t="s">
        <v>18</v>
      </c>
      <c r="L86" s="424"/>
      <c r="M86" s="651" t="s">
        <v>601</v>
      </c>
      <c r="N86" s="24">
        <v>60</v>
      </c>
      <c r="O86" s="107"/>
      <c r="P86" s="108"/>
      <c r="Q86" s="444"/>
      <c r="R86" s="24">
        <v>77.05</v>
      </c>
      <c r="S86" s="107"/>
      <c r="T86" s="108"/>
      <c r="U86" s="649"/>
      <c r="V86" s="688">
        <v>75.279998779296875</v>
      </c>
      <c r="W86" s="107"/>
      <c r="X86" s="108"/>
      <c r="Y86" s="444"/>
      <c r="Z86" s="24">
        <v>69.7</v>
      </c>
      <c r="AA86" s="273"/>
      <c r="AB86" s="24">
        <v>69.8</v>
      </c>
      <c r="AC86" s="273"/>
      <c r="AD86" s="24">
        <v>78</v>
      </c>
      <c r="AE86" s="107"/>
      <c r="AF86" s="273"/>
      <c r="AG86" s="24">
        <v>79</v>
      </c>
      <c r="AH86" s="107"/>
      <c r="AI86" s="273"/>
      <c r="AJ86" s="24">
        <v>91</v>
      </c>
      <c r="AK86" s="107"/>
      <c r="AL86" s="273"/>
      <c r="AM86" s="24">
        <v>89</v>
      </c>
      <c r="AN86" s="107"/>
      <c r="AO86" s="273"/>
      <c r="AP86" s="24">
        <v>83.800003051757813</v>
      </c>
      <c r="AQ86" s="107"/>
      <c r="AR86" s="273"/>
      <c r="AS86" s="24">
        <v>71.599998474121094</v>
      </c>
      <c r="AT86" s="107"/>
      <c r="AU86" s="273"/>
      <c r="AV86" s="24">
        <v>75.75</v>
      </c>
      <c r="AW86" s="107"/>
      <c r="AX86" s="273"/>
      <c r="AY86" s="24">
        <v>84.019996643066406</v>
      </c>
      <c r="AZ86" s="107"/>
      <c r="BA86" s="273"/>
      <c r="BB86" s="24">
        <v>70.75</v>
      </c>
      <c r="BC86" s="107"/>
      <c r="BD86" s="273"/>
      <c r="BE86" s="24">
        <v>83.75</v>
      </c>
      <c r="BF86" s="107"/>
      <c r="BG86" s="273"/>
      <c r="BH86" s="24">
        <v>60</v>
      </c>
      <c r="BI86" s="107"/>
      <c r="BJ86" s="273"/>
      <c r="BK86" s="24">
        <v>76.239997863769531</v>
      </c>
      <c r="BL86" s="107"/>
      <c r="BM86" s="273"/>
      <c r="BN86" s="24">
        <v>61</v>
      </c>
      <c r="BO86" s="107"/>
      <c r="BP86" s="273"/>
      <c r="BQ86" s="24">
        <v>53</v>
      </c>
      <c r="BR86" s="107"/>
      <c r="BS86" s="273"/>
      <c r="BT86" s="24" t="s">
        <v>1386</v>
      </c>
      <c r="BU86" s="291"/>
      <c r="BV86" s="273"/>
      <c r="BW86" s="704" t="s">
        <v>1396</v>
      </c>
      <c r="BX86" s="107"/>
      <c r="BY86" s="273"/>
      <c r="BZ86" s="704" t="s">
        <v>1396</v>
      </c>
      <c r="CA86" s="107"/>
      <c r="CB86" s="273"/>
      <c r="CC86" s="24">
        <v>68.290000915527344</v>
      </c>
      <c r="CD86" s="107"/>
      <c r="CE86" s="107"/>
      <c r="CF86" s="107"/>
      <c r="CG86" s="107"/>
      <c r="CH86" s="273"/>
      <c r="CI86" s="24" t="s">
        <v>1395</v>
      </c>
      <c r="CJ86" s="107"/>
      <c r="CK86" s="273"/>
      <c r="CL86" s="704" t="s">
        <v>1396</v>
      </c>
      <c r="CM86" s="107"/>
      <c r="CN86" s="273"/>
      <c r="CO86" s="24"/>
      <c r="CP86" s="107"/>
      <c r="CQ86" s="273"/>
      <c r="CR86" s="24"/>
      <c r="CS86" s="107"/>
      <c r="CT86" s="273"/>
      <c r="CU86" s="24"/>
      <c r="CV86" s="107"/>
      <c r="CW86" s="273"/>
      <c r="CX86" s="24"/>
      <c r="CY86" s="107"/>
      <c r="CZ86" s="273"/>
      <c r="DA86" s="24">
        <v>62.5</v>
      </c>
      <c r="DB86" s="107"/>
      <c r="DC86" s="273"/>
      <c r="DD86" s="24">
        <v>62.900001525878906</v>
      </c>
      <c r="DE86" s="107"/>
      <c r="DF86" s="273"/>
      <c r="DG86" s="218"/>
      <c r="DH86" s="217"/>
      <c r="DI86" s="217"/>
      <c r="DJ86" s="286">
        <f>AVERAGE(AY86:DF86)</f>
        <v>68.244999694824216</v>
      </c>
      <c r="DK86" s="219"/>
      <c r="DL86" s="220">
        <f>IF(DJ86&gt;80, 4, (DJ86-50)/20+2.5)</f>
        <v>3.4122499847412109</v>
      </c>
      <c r="DM86" s="650">
        <f>COUNTIF(N86:DF86, DM$1)+COUNTIF(N86:DF86, DM$2)</f>
        <v>3</v>
      </c>
      <c r="DN86" s="233">
        <f>IF(COUNTIF($N86:$Q86, ET$1)&gt;0, DN$2, 0)</f>
        <v>0</v>
      </c>
      <c r="DO86" s="234">
        <f>IF(COUNTIF($R86:$U86, ET$1)&gt;0, DO$2, 0)</f>
        <v>0</v>
      </c>
      <c r="DP86" s="234">
        <f>IF(COUNTIF($V86:$Y86, ET$1)&gt;0, DP$2, 0)</f>
        <v>0</v>
      </c>
      <c r="DQ86" s="234">
        <f>IF(COUNTIF($Z86:$AA86, ET$1)&gt;0, DQ$2, 0)</f>
        <v>0</v>
      </c>
      <c r="DR86" s="234">
        <f>IF(COUNTIF($AB86:$AC86, ET$1)&gt;0, DR$2, 0)</f>
        <v>0</v>
      </c>
      <c r="DS86" s="235">
        <f>IF(COUNTIF($AD86:$AF86, $ET$1)&gt;0, DS$2, 0)</f>
        <v>0</v>
      </c>
      <c r="DT86" s="236">
        <f>IF(COUNTIF($AG86:$AI86, $ET$1)&gt;0, DT$2, 0)</f>
        <v>0</v>
      </c>
      <c r="DU86" s="236">
        <f>IF(COUNTIF($AJ86:$AL86, $ET$1)&gt;0, DU$2, 0)</f>
        <v>0</v>
      </c>
      <c r="DV86" s="236">
        <f>IF(COUNTIF($AM86:$AO86, $ET$1)&gt;0, DV$2, 0)</f>
        <v>0</v>
      </c>
      <c r="DW86" s="236">
        <f>IF(COUNTIF($AP86:$AR86, $ET$1)&gt;0, DW$2, 0)</f>
        <v>0</v>
      </c>
      <c r="DX86" s="236">
        <f>IF(COUNTIF($AS86:$AU86, $ET$1)&gt;0, DX$2, 0)</f>
        <v>0</v>
      </c>
      <c r="DY86" s="236">
        <f>IF(COUNTIF($AV86:$AX86, $ET$1)&gt;0, DY$2, 0)</f>
        <v>0</v>
      </c>
      <c r="DZ86" s="237">
        <f>IF(COUNTIF($AY86:$BA86, $ET$1)&gt;0, DZ$2, 0)</f>
        <v>0</v>
      </c>
      <c r="EA86" s="238">
        <f>IF(COUNTIF($BB86:$BD86, $ET$1)&gt;0, EA$2, 0)</f>
        <v>0</v>
      </c>
      <c r="EB86" s="238">
        <f>IF(COUNTIF($BE86:$BG86, $ET$1)&gt;0, EB$2, 0)</f>
        <v>0</v>
      </c>
      <c r="EC86" s="238">
        <f>IF(COUNTIF($BH86:$BJ86, $ET$1)&gt;0, EC$2, 0)</f>
        <v>0</v>
      </c>
      <c r="ED86" s="238">
        <f>IF(COUNTIF($BK86:$BM86, $ET$1)&gt;0, ED$2, 0)</f>
        <v>0</v>
      </c>
      <c r="EE86" s="238">
        <f>IF(COUNTIF($BN86:$BP86, $ET$1)&gt;0, EE$2, 0)</f>
        <v>0</v>
      </c>
      <c r="EF86" s="238">
        <f>IF(COUNTIF($BQ86:$BS86, $ET$1)&gt;0, EF$2, 0)</f>
        <v>0</v>
      </c>
      <c r="EG86" s="238">
        <f>IF(COUNTIF($BT86:$BV86, $ET$1)&gt;0, EG$2, 0)</f>
        <v>0</v>
      </c>
      <c r="EH86" s="239">
        <f>IF(COUNTIF($BW86:$BY86, $ET$1)&gt;0, EH$2, 0)</f>
        <v>0</v>
      </c>
      <c r="EI86" s="240">
        <f>IF(COUNTIF($BZ86:$CB86, $ET$1)&gt;0, EI$2, 0)</f>
        <v>0</v>
      </c>
      <c r="EJ86" s="240">
        <f>IF(COUNTIF($CC86:$CE86, $ET$1)&gt;0, EJ$2, 0)</f>
        <v>0</v>
      </c>
      <c r="EK86" s="240">
        <f>IF(COUNTIF($CF86:$CH86, $ET$1)&gt;0, EK$2, 0)</f>
        <v>0</v>
      </c>
      <c r="EL86" s="240">
        <f>IF(COUNTIF($CI86:$CK86, $ET$1)&gt;0, EL$2, 0)</f>
        <v>0</v>
      </c>
      <c r="EM86" s="240">
        <f>IF(COUNTIF($CL86:$CN86, $ET$1)&gt;0, EM$2, 0)</f>
        <v>0</v>
      </c>
      <c r="EN86" s="240">
        <f>IF(COUNTIF($CO86:$CQ86, $ET$1)&gt;0, EN$2, 0)</f>
        <v>0</v>
      </c>
      <c r="EO86" s="240">
        <f>IF(COUNTIF($CR86:$CT86, $ET$1)&gt;0, EO$2, 0)</f>
        <v>0</v>
      </c>
      <c r="EP86" s="240">
        <f>IF(COUNTIF($CU86:$CW86, $ET$1)&gt;0, EP$2, 0)</f>
        <v>0</v>
      </c>
      <c r="EQ86" s="240">
        <f>IF(COUNTIF($CX86:$CZ86, $ET$1)&gt;0, EQ$2, 0)</f>
        <v>0</v>
      </c>
      <c r="ER86" s="240">
        <f>IF(COUNTIF($DA86:$DC86, $ET$1)&gt;0, ER$2, 0)</f>
        <v>0</v>
      </c>
      <c r="ES86" s="240">
        <f>IF(COUNTIF($DD86:$DF86, $ET$1)&gt;0, ES$2, 0)</f>
        <v>0</v>
      </c>
      <c r="ET86" s="241">
        <f>SUM(DN86:ES86)</f>
        <v>0</v>
      </c>
      <c r="EU86" s="242">
        <f>IF(COUNTIF($N86:$Q86, GA$1)&gt;0, EU$2, 0)</f>
        <v>0</v>
      </c>
      <c r="EV86" s="234">
        <f>IF(COUNTIF($R86:$U86, GA$1)&gt;0, EV$2, 0)</f>
        <v>0</v>
      </c>
      <c r="EW86" s="234">
        <f>IF(COUNTIF($V86:$Y86, GA$1)&gt;0, EW$2, 0)</f>
        <v>0</v>
      </c>
      <c r="EX86" s="234">
        <f>IF(COUNTIF($Z86:$AA86, GA$1)&gt;0, EX$2, 0)</f>
        <v>0</v>
      </c>
      <c r="EY86" s="234">
        <f>IF(COUNTIF($AB86:$AC86, GA$1)&gt;0, EY$2, 0)</f>
        <v>0</v>
      </c>
      <c r="EZ86" s="235">
        <f>IF(COUNTIF($AD86:$AF86, $GA$1)&gt;0, EZ$2, 0)</f>
        <v>0</v>
      </c>
      <c r="FA86" s="236">
        <f>IF(COUNTIF($AG86:$AI86, $GA$1)&gt;0, FA$2, 0)</f>
        <v>0</v>
      </c>
      <c r="FB86" s="236">
        <f>IF(COUNTIF($AJ86:$AL86, $GA$1)&gt;0, FB$2, 0)</f>
        <v>0</v>
      </c>
      <c r="FC86" s="236">
        <f>IF(COUNTIF($AM86:$AO86, $GA$1)&gt;0, FC$2, 0)</f>
        <v>0</v>
      </c>
      <c r="FD86" s="236">
        <f>IF(COUNTIF($AP86:$AR86, $GA$1)&gt;0, FD$2, 0)</f>
        <v>0</v>
      </c>
      <c r="FE86" s="236">
        <f>IF(COUNTIF($AS86:$AU86, $GA$1)&gt;0, FE$2, 0)</f>
        <v>0</v>
      </c>
      <c r="FF86" s="236">
        <f>IF(COUNTIF($AV86:$AX86, $GA$1)&gt;0, FF$2, 0)</f>
        <v>0</v>
      </c>
      <c r="FG86" s="237">
        <f>IF(COUNTIF($AY86:$BA86, $GA$1)&gt;0, FG$2, 0)</f>
        <v>0</v>
      </c>
      <c r="FH86" s="238">
        <f>IF(COUNTIF($BB86:$BD86, $GA$1)&gt;0, FH$2, 0)</f>
        <v>0</v>
      </c>
      <c r="FI86" s="238">
        <f>IF(COUNTIF($BE86:$BG86, $GA$1)&gt;0, FI$2, 0)</f>
        <v>0</v>
      </c>
      <c r="FJ86" s="238">
        <f>IF(COUNTIF($BH86:$BJ86, $GA$1)&gt;0, FJ$2, 0)</f>
        <v>0</v>
      </c>
      <c r="FK86" s="238">
        <f>IF(COUNTIF($BK86:$BM86, $GA$1)&gt;0, FK$2, 0)</f>
        <v>0</v>
      </c>
      <c r="FL86" s="238">
        <f>IF(COUNTIF($BN86:$BP86, $GA$1)&gt;0, FL$2, 0)</f>
        <v>0</v>
      </c>
      <c r="FM86" s="238">
        <f>IF(COUNTIF($BQ86:$BS86, $GA$1)&gt;0, FM$2, 0)</f>
        <v>0</v>
      </c>
      <c r="FN86" s="238">
        <f>IF(COUNTIF($BT86:$BV86, $GA$1)&gt;0, FN$2, 0)</f>
        <v>0</v>
      </c>
      <c r="FO86" s="239">
        <f>IF(COUNTIF($BW86:$BY86, $GA$1)&gt;0, FO$2, 0)</f>
        <v>0</v>
      </c>
      <c r="FP86" s="240">
        <f>IF(COUNTIF($BZ86:$CB86, $GA$1)&gt;0, FP$2, 0)</f>
        <v>0</v>
      </c>
      <c r="FQ86" s="240">
        <f>IF(COUNTIF($CC86:$CE86, $GA$1)&gt;0, FQ$2, 0)</f>
        <v>0</v>
      </c>
      <c r="FR86" s="240">
        <f>IF(COUNTIF($CF86:$CH86, $GA$1)&gt;0, FR$2, 0)</f>
        <v>0</v>
      </c>
      <c r="FS86" s="240">
        <f>IF(COUNTIF($CI86:$CK86, $GA$1)&gt;0, FS$2, 0)</f>
        <v>0</v>
      </c>
      <c r="FT86" s="240">
        <f>IF(COUNTIF($CL86:$CN86, $GA$1)&gt;0, FT$2, 0)</f>
        <v>0</v>
      </c>
      <c r="FU86" s="240">
        <f>IF(COUNTIF($CO86:$CQ86, $GA$1)&gt;0, FU$2, 0)</f>
        <v>0</v>
      </c>
      <c r="FV86" s="240">
        <f>IF(COUNTIF($CR86:$CT86, $GA$1)&gt;0, FV$2, 0)</f>
        <v>0</v>
      </c>
      <c r="FW86" s="240">
        <f>IF(COUNTIF($CU86:$CW86, $GA$1)&gt;0, FW$2, 0)</f>
        <v>0</v>
      </c>
      <c r="FX86" s="240">
        <f>IF(COUNTIF($CX86:$CZ86, $GA$1)&gt;0, FX$2, 0)</f>
        <v>0</v>
      </c>
      <c r="FY86" s="240">
        <f>IF(COUNTIF($DA86:$DC86, $GA$1)&gt;0, FY$2, 0)</f>
        <v>0</v>
      </c>
      <c r="FZ86" s="240">
        <f>IF(COUNTIF($DD86:$DF86, $GA$1)&gt;0, FZ$2, 0)</f>
        <v>0</v>
      </c>
      <c r="GA86" s="241">
        <f>SUM(EU86:FZ86)</f>
        <v>0</v>
      </c>
      <c r="GB86" s="242">
        <f>IF(COUNTIF($N86:$Q86, HH$1)&gt;0, GB$2, 0)</f>
        <v>0</v>
      </c>
      <c r="GC86" s="234">
        <f>IF(COUNTIF($R86:$U86, HH$1)&gt;0, GC$2, 0)</f>
        <v>0</v>
      </c>
      <c r="GD86" s="234">
        <f>IF(COUNTIF($V86:$Y86, HH$1)&gt;0, GD$2, 0)</f>
        <v>0</v>
      </c>
      <c r="GE86" s="234">
        <f>IF(COUNTIF($Z86:$AA86, HH$1)&gt;0, GE$2, 0)</f>
        <v>0</v>
      </c>
      <c r="GF86" s="234">
        <f>IF(COUNTIF($AB86:$AC86, HH$1)&gt;0, GF$2, 0)</f>
        <v>0</v>
      </c>
      <c r="GG86" s="235">
        <f>IF(COUNTIF($AD86:$AF86, $HH$1)&gt;0, GG$2, 0)</f>
        <v>0</v>
      </c>
      <c r="GH86" s="236">
        <f>IF(COUNTIF($AG86:$AI86, $HH$1)&gt;0, GH$2, 0)</f>
        <v>0</v>
      </c>
      <c r="GI86" s="236">
        <f>IF(COUNTIF($AJ86:$AL86, $HH$1)&gt;0, GI$2, 0)</f>
        <v>0</v>
      </c>
      <c r="GJ86" s="236">
        <f>IF(COUNTIF($AM86:$AO86, $HH$1)&gt;0, GJ$2, 0)</f>
        <v>0</v>
      </c>
      <c r="GK86" s="236">
        <f>IF(COUNTIF($AP86:$AR86, $HH$1)&gt;0, GK$2, 0)</f>
        <v>0</v>
      </c>
      <c r="GL86" s="236">
        <f>IF(COUNTIF($AS86:$AU86, $HH$1)&gt;0, GL$2, 0)</f>
        <v>0</v>
      </c>
      <c r="GM86" s="236">
        <f>IF(COUNTIF($AV86:$AX86, $HH$1)&gt;0, GM$2, 0)</f>
        <v>0</v>
      </c>
      <c r="GN86" s="237">
        <f>IF(COUNTIF($AY86:$BA86, $HH$1)&gt;0, GN$2, 0)</f>
        <v>0</v>
      </c>
      <c r="GO86" s="238">
        <f>IF(COUNTIF($BB86:$BD86, $HH$1)&gt;0, GO$2, 0)</f>
        <v>0</v>
      </c>
      <c r="GP86" s="238">
        <f>IF(COUNTIF($BE86:$BG86, $HH$1)&gt;0, GP$2, 0)</f>
        <v>0</v>
      </c>
      <c r="GQ86" s="238">
        <f>IF(COUNTIF($BH86:$BJ86, $HH$1)&gt;0, GQ$2, 0)</f>
        <v>0</v>
      </c>
      <c r="GR86" s="238">
        <f>IF(COUNTIF($BK86:$BM86, $HH$1)&gt;0, GR$2, 0)</f>
        <v>0</v>
      </c>
      <c r="GS86" s="238">
        <f>IF(COUNTIF($BN86:$BP86, $HH$1)&gt;0, GS$2, 0)</f>
        <v>0</v>
      </c>
      <c r="GT86" s="238">
        <f>IF(COUNTIF($BQ86:$BS86, $HH$1)&gt;0, GT$2, 0)</f>
        <v>0</v>
      </c>
      <c r="GU86" s="238">
        <f>IF(COUNTIF($BT86:$BV86, $HH$1)&gt;0, GU$2, 0)</f>
        <v>0</v>
      </c>
      <c r="GV86" s="239">
        <f>IF(COUNTIF($BW86:$BY86, $HH$1)&gt;0, GV$2, 0)</f>
        <v>0</v>
      </c>
      <c r="GW86" s="240">
        <f>IF(COUNTIF($BZ86:$CB86, $HH$1)&gt;0, GW$2, 0)</f>
        <v>0</v>
      </c>
      <c r="GX86" s="240">
        <f>IF(COUNTIF($CC86:$CE86, $HH$1)&gt;0, GX$2, 0)</f>
        <v>0</v>
      </c>
      <c r="GY86" s="240">
        <f>IF(COUNTIF($CF86:$CH86, $HH$1)&gt;0, GY$2, 0)</f>
        <v>0</v>
      </c>
      <c r="GZ86" s="240">
        <f>IF(COUNTIF($CI86:$CK86, $HH$1)&gt;0, GZ$2, 0)</f>
        <v>0</v>
      </c>
      <c r="HA86" s="240">
        <f>IF(COUNTIF($CL86:$CN86, $HH$1)&gt;0, HA$2, 0)</f>
        <v>0</v>
      </c>
      <c r="HB86" s="240">
        <f>IF(COUNTIF($CO86:$CQ86, $HH$1)&gt;0, HB$2, 0)</f>
        <v>0</v>
      </c>
      <c r="HC86" s="240">
        <f>IF(COUNTIF($CR86:$CT86, $HH$1)&gt;0, HC$2, 0)</f>
        <v>0</v>
      </c>
      <c r="HD86" s="240">
        <f>IF(COUNTIF($CU86:$CW86, $HH$1)&gt;0, HD$2, 0)</f>
        <v>0</v>
      </c>
      <c r="HE86" s="240">
        <f>IF(COUNTIF($CX86:$CZ86, $HH$1)&gt;0, HE$2, 0)</f>
        <v>0</v>
      </c>
      <c r="HF86" s="240">
        <f>IF(COUNTIF($DA86:$DC86, $HH$1)&gt;0, HF$2, 0)</f>
        <v>0</v>
      </c>
      <c r="HG86" s="240">
        <f>IF(COUNTIF($DD86:$DF86, $HH$1)&gt;0, HG$2, 0)</f>
        <v>0</v>
      </c>
      <c r="HH86" s="241">
        <f>SUM(GB86:HG86)</f>
        <v>0</v>
      </c>
      <c r="HI86" s="243"/>
      <c r="HJ86" s="242">
        <f>IF(MAX($N86:$Q86)&gt;=40, HJ$2, 0)</f>
        <v>3</v>
      </c>
      <c r="HK86" s="234">
        <f>IF(MAX($R86:$U86)&gt;=40, HK$2, 0)</f>
        <v>3</v>
      </c>
      <c r="HL86" s="234">
        <f>IF(MAX($V86:$Y86)&gt;=40, HL$2, 0)</f>
        <v>3</v>
      </c>
      <c r="HM86" s="234">
        <f>IF(MAX($Z86:$AA86)&gt;=40, HM$2, 0)</f>
        <v>3</v>
      </c>
      <c r="HN86" s="234">
        <f>IF(MAX($AB86:$AC86)&gt;=40, HN$2, 0)</f>
        <v>2</v>
      </c>
      <c r="HO86" s="235">
        <f>IF(MAX($AD86:$AF86)&gt;=40, HO$2, 0)</f>
        <v>20</v>
      </c>
      <c r="HP86" s="236">
        <f>IF(MAX($AG86:$AI86)&gt;=40, HP$2, 0)</f>
        <v>20</v>
      </c>
      <c r="HQ86" s="236">
        <f>IF(MAX($AJ86:$AL86)&gt;=40, HQ$2, 0)</f>
        <v>20</v>
      </c>
      <c r="HR86" s="236">
        <f>IF(MAX($AM86:$AO86)&gt;=40, HR$2, 0)</f>
        <v>20</v>
      </c>
      <c r="HS86" s="236">
        <f>IF(MAX($AP86:$AR86)&gt;=40, HS$2, 0)</f>
        <v>10</v>
      </c>
      <c r="HT86" s="236">
        <f>IF(MAX($AS86:$AU86)&gt;=40, HT$2, 0)</f>
        <v>20</v>
      </c>
      <c r="HU86" s="236">
        <f>IF(MAX($AV86:$AX86)&gt;=40, HU$2, 0)</f>
        <v>10</v>
      </c>
      <c r="HV86" s="237">
        <f>IF(MAX($AY86:$BA86)&gt;=40, HV$2, 0)</f>
        <v>20</v>
      </c>
      <c r="HW86" s="238">
        <f>IF(MAX($BB86:$BD86)&gt;=40, HW$2, 0)</f>
        <v>20</v>
      </c>
      <c r="HX86" s="238">
        <f>IF(MAX($BE86:$BG86)&gt;=40, HX$2, 0)</f>
        <v>20</v>
      </c>
      <c r="HY86" s="238">
        <f>IF(MAX($BH86:$BJ86)&gt;=40, HY$2, 0)</f>
        <v>20</v>
      </c>
      <c r="HZ86" s="238">
        <f>IF(MAX($BK86:$BM86)&gt;=40, HZ$2, 0)</f>
        <v>10</v>
      </c>
      <c r="IA86" s="238">
        <f>IF(MAX($BN86:$BP86)&gt;=40, IA$2, 0)</f>
        <v>20</v>
      </c>
      <c r="IB86" s="238">
        <f>IF(MAX($BQ86:$BS86)&gt;=40, IB$2, 0)</f>
        <v>10</v>
      </c>
      <c r="IC86" s="238">
        <f>IF(MAX($BT86:$BV86)&gt;=40, IC$2, 0)</f>
        <v>0</v>
      </c>
      <c r="ID86" s="239">
        <f>IF(MAX($BW86:$BY86)&gt;=40, ID$2, 0)</f>
        <v>0</v>
      </c>
      <c r="IE86" s="240">
        <f>IF(MAX($BZ86:$CB86)&gt;=40, IE$2, 0)</f>
        <v>0</v>
      </c>
      <c r="IF86" s="240">
        <f>IF(MAX($CC86:$CE86)&gt;=40, IF$2, 0)</f>
        <v>10</v>
      </c>
      <c r="IG86" s="240">
        <f>IF(MAX($CF86:$CH86)&gt;=40, IG$2, 0)</f>
        <v>0</v>
      </c>
      <c r="IH86" s="240">
        <f>IF(MAX($CI86:$CK86)&gt;=40, IH$2, 0)</f>
        <v>0</v>
      </c>
      <c r="II86" s="240">
        <f>IF(MAX($CL86:$CN86)&gt;=40, II$2, 0)</f>
        <v>0</v>
      </c>
      <c r="IJ86" s="240">
        <f>IF(MAX($CO86:$CQ86)&gt;=40, IJ$2, 0)</f>
        <v>0</v>
      </c>
      <c r="IK86" s="240">
        <f>IF(MAX($CR86:$CT86)&gt;=40, IK$2, 0)</f>
        <v>0</v>
      </c>
      <c r="IL86" s="240">
        <f>IF(MAX($CU86:$CW86)&gt;=40, IL$2, 0)</f>
        <v>0</v>
      </c>
      <c r="IM86" s="240">
        <f>IF(MAX($CX86:$CZ86)&gt;=40, IM$2, 0)</f>
        <v>0</v>
      </c>
      <c r="IN86" s="240">
        <f>IF(MAX($DA86:$DC86)&gt;=40, IN$2, 0)</f>
        <v>20</v>
      </c>
      <c r="IO86" s="240">
        <f>IF(MAX($DD86:$DF86)&gt;=40, IO$2, 0)</f>
        <v>20</v>
      </c>
      <c r="IP86" s="416">
        <f>SUM(HO86:IB86, ID86:IO86)</f>
        <v>290</v>
      </c>
      <c r="IQ86" s="416">
        <f>SUM(HJ86:HN86, IC86)</f>
        <v>14</v>
      </c>
    </row>
    <row r="87" spans="1:251" ht="15" customHeight="1" x14ac:dyDescent="0.25">
      <c r="A87" s="14" t="s">
        <v>1785</v>
      </c>
      <c r="B87" s="392">
        <v>4</v>
      </c>
      <c r="C87" s="13" t="s">
        <v>602</v>
      </c>
      <c r="D87" s="423">
        <v>43678</v>
      </c>
      <c r="E87" s="20">
        <v>8</v>
      </c>
      <c r="F87" s="6">
        <v>10447811</v>
      </c>
      <c r="G87" s="20">
        <v>1</v>
      </c>
      <c r="H87" s="20"/>
      <c r="I87" s="23"/>
      <c r="J87" s="6" t="s">
        <v>18</v>
      </c>
      <c r="K87" s="6" t="s">
        <v>18</v>
      </c>
      <c r="L87" s="424"/>
      <c r="M87" s="651" t="s">
        <v>603</v>
      </c>
      <c r="N87" s="24">
        <v>67.2</v>
      </c>
      <c r="O87" s="107"/>
      <c r="P87" s="108"/>
      <c r="Q87" s="444"/>
      <c r="R87" s="24">
        <v>77.05</v>
      </c>
      <c r="S87" s="107"/>
      <c r="T87" s="108"/>
      <c r="U87" s="649"/>
      <c r="V87" s="272"/>
      <c r="W87" s="108"/>
      <c r="X87" s="679">
        <v>73.5</v>
      </c>
      <c r="Y87" s="273"/>
      <c r="Z87" s="24">
        <v>58.5</v>
      </c>
      <c r="AA87" s="273"/>
      <c r="AB87" s="24">
        <v>58.4</v>
      </c>
      <c r="AC87" s="273"/>
      <c r="AD87" s="24">
        <v>72</v>
      </c>
      <c r="AE87" s="107"/>
      <c r="AF87" s="273"/>
      <c r="AG87" s="24">
        <v>87</v>
      </c>
      <c r="AH87" s="107"/>
      <c r="AI87" s="273"/>
      <c r="AJ87" s="24">
        <v>98</v>
      </c>
      <c r="AK87" s="107"/>
      <c r="AL87" s="273"/>
      <c r="AM87" s="24">
        <v>91</v>
      </c>
      <c r="AN87" s="107"/>
      <c r="AO87" s="273"/>
      <c r="AP87" s="24">
        <v>90.400001525878906</v>
      </c>
      <c r="AQ87" s="107"/>
      <c r="AR87" s="273"/>
      <c r="AS87" s="24">
        <v>70.050003051757813</v>
      </c>
      <c r="AT87" s="107"/>
      <c r="AU87" s="273"/>
      <c r="AV87" s="24">
        <v>72</v>
      </c>
      <c r="AW87" s="107"/>
      <c r="AX87" s="273"/>
      <c r="AY87" s="24">
        <v>78.279998779296875</v>
      </c>
      <c r="AZ87" s="107"/>
      <c r="BA87" s="273"/>
      <c r="BB87" s="24">
        <v>69</v>
      </c>
      <c r="BC87" s="107"/>
      <c r="BD87" s="273"/>
      <c r="BE87" s="24">
        <v>84.75</v>
      </c>
      <c r="BF87" s="107"/>
      <c r="BG87" s="273"/>
      <c r="BH87" s="24">
        <v>66.75</v>
      </c>
      <c r="BI87" s="107"/>
      <c r="BJ87" s="273"/>
      <c r="BK87" s="24">
        <v>80.839996337890625</v>
      </c>
      <c r="BL87" s="107"/>
      <c r="BM87" s="273"/>
      <c r="BN87" s="24">
        <v>70.569999694824219</v>
      </c>
      <c r="BO87" s="107"/>
      <c r="BP87" s="273"/>
      <c r="BQ87" s="24">
        <v>53</v>
      </c>
      <c r="BR87" s="107"/>
      <c r="BS87" s="273"/>
      <c r="BT87" s="24" t="s">
        <v>1386</v>
      </c>
      <c r="BU87" s="291"/>
      <c r="BV87" s="273"/>
      <c r="BW87" s="704" t="s">
        <v>1396</v>
      </c>
      <c r="BX87" s="107"/>
      <c r="BY87" s="273"/>
      <c r="BZ87" s="704" t="s">
        <v>1396</v>
      </c>
      <c r="CA87" s="107"/>
      <c r="CB87" s="273"/>
      <c r="CC87" s="24">
        <v>78.459999084472656</v>
      </c>
      <c r="CD87" s="107"/>
      <c r="CE87" s="107"/>
      <c r="CF87" s="107"/>
      <c r="CG87" s="107"/>
      <c r="CH87" s="273"/>
      <c r="CI87" s="24" t="s">
        <v>1395</v>
      </c>
      <c r="CJ87" s="107"/>
      <c r="CK87" s="273"/>
      <c r="CL87" s="704" t="s">
        <v>1396</v>
      </c>
      <c r="CM87" s="107"/>
      <c r="CN87" s="273"/>
      <c r="CO87" s="24">
        <v>71.5</v>
      </c>
      <c r="CP87" s="107"/>
      <c r="CQ87" s="273"/>
      <c r="CR87" s="24"/>
      <c r="CS87" s="107"/>
      <c r="CT87" s="273"/>
      <c r="CU87" s="24"/>
      <c r="CV87" s="107"/>
      <c r="CW87" s="273"/>
      <c r="CX87" s="24"/>
      <c r="CY87" s="107"/>
      <c r="CZ87" s="273"/>
      <c r="DA87" s="24">
        <v>61.799999237060547</v>
      </c>
      <c r="DB87" s="107"/>
      <c r="DC87" s="273"/>
      <c r="DD87" s="24"/>
      <c r="DE87" s="107"/>
      <c r="DF87" s="273"/>
      <c r="DG87" s="218"/>
      <c r="DH87" s="217"/>
      <c r="DI87" s="217"/>
      <c r="DJ87" s="286">
        <f>AVERAGE(AY87:DF87)</f>
        <v>71.494999313354498</v>
      </c>
      <c r="DK87" s="219"/>
      <c r="DL87" s="220">
        <f>IF(DJ87&gt;80, 4, (DJ87-50)/20+2.5)</f>
        <v>3.5747499656677251</v>
      </c>
      <c r="DM87" s="650">
        <f>COUNTIF(N87:DF87, DM$1)+COUNTIF(N87:DF87, DM$2)</f>
        <v>3</v>
      </c>
      <c r="DN87" s="233">
        <f>IF(COUNTIF($N87:$Q87, ET$1)&gt;0, DN$2, 0)</f>
        <v>0</v>
      </c>
      <c r="DO87" s="234">
        <f>IF(COUNTIF($R87:$U87, ET$1)&gt;0, DO$2, 0)</f>
        <v>0</v>
      </c>
      <c r="DP87" s="234">
        <f>IF(COUNTIF($V87:$Y87, ET$1)&gt;0, DP$2, 0)</f>
        <v>0</v>
      </c>
      <c r="DQ87" s="234">
        <f>IF(COUNTIF($Z87:$AA87, ET$1)&gt;0, DQ$2, 0)</f>
        <v>0</v>
      </c>
      <c r="DR87" s="234">
        <f>IF(COUNTIF($AB87:$AC87, ET$1)&gt;0, DR$2, 0)</f>
        <v>0</v>
      </c>
      <c r="DS87" s="235">
        <f>IF(COUNTIF($AD87:$AF87, $ET$1)&gt;0, DS$2, 0)</f>
        <v>0</v>
      </c>
      <c r="DT87" s="236">
        <f>IF(COUNTIF($AG87:$AI87, $ET$1)&gt;0, DT$2, 0)</f>
        <v>0</v>
      </c>
      <c r="DU87" s="236">
        <f>IF(COUNTIF($AJ87:$AL87, $ET$1)&gt;0, DU$2, 0)</f>
        <v>0</v>
      </c>
      <c r="DV87" s="236">
        <f>IF(COUNTIF($AM87:$AO87, $ET$1)&gt;0, DV$2, 0)</f>
        <v>0</v>
      </c>
      <c r="DW87" s="236">
        <f>IF(COUNTIF($AP87:$AR87, $ET$1)&gt;0, DW$2, 0)</f>
        <v>0</v>
      </c>
      <c r="DX87" s="236">
        <f>IF(COUNTIF($AS87:$AU87, $ET$1)&gt;0, DX$2, 0)</f>
        <v>0</v>
      </c>
      <c r="DY87" s="236">
        <f>IF(COUNTIF($AV87:$AX87, $ET$1)&gt;0, DY$2, 0)</f>
        <v>0</v>
      </c>
      <c r="DZ87" s="237">
        <f>IF(COUNTIF($AY87:$BA87, $ET$1)&gt;0, DZ$2, 0)</f>
        <v>0</v>
      </c>
      <c r="EA87" s="238">
        <f>IF(COUNTIF($BB87:$BD87, $ET$1)&gt;0, EA$2, 0)</f>
        <v>0</v>
      </c>
      <c r="EB87" s="238">
        <f>IF(COUNTIF($BE87:$BG87, $ET$1)&gt;0, EB$2, 0)</f>
        <v>0</v>
      </c>
      <c r="EC87" s="238">
        <f>IF(COUNTIF($BH87:$BJ87, $ET$1)&gt;0, EC$2, 0)</f>
        <v>0</v>
      </c>
      <c r="ED87" s="238">
        <f>IF(COUNTIF($BK87:$BM87, $ET$1)&gt;0, ED$2, 0)</f>
        <v>0</v>
      </c>
      <c r="EE87" s="238">
        <f>IF(COUNTIF($BN87:$BP87, $ET$1)&gt;0, EE$2, 0)</f>
        <v>0</v>
      </c>
      <c r="EF87" s="238">
        <f>IF(COUNTIF($BQ87:$BS87, $ET$1)&gt;0, EF$2, 0)</f>
        <v>0</v>
      </c>
      <c r="EG87" s="238">
        <f>IF(COUNTIF($BT87:$BV87, $ET$1)&gt;0, EG$2, 0)</f>
        <v>0</v>
      </c>
      <c r="EH87" s="239">
        <f>IF(COUNTIF($BW87:$BY87, $ET$1)&gt;0, EH$2, 0)</f>
        <v>0</v>
      </c>
      <c r="EI87" s="240">
        <f>IF(COUNTIF($BZ87:$CB87, $ET$1)&gt;0, EI$2, 0)</f>
        <v>0</v>
      </c>
      <c r="EJ87" s="240">
        <f>IF(COUNTIF($CC87:$CE87, $ET$1)&gt;0, EJ$2, 0)</f>
        <v>0</v>
      </c>
      <c r="EK87" s="240">
        <f>IF(COUNTIF($CF87:$CH87, $ET$1)&gt;0, EK$2, 0)</f>
        <v>0</v>
      </c>
      <c r="EL87" s="240">
        <f>IF(COUNTIF($CI87:$CK87, $ET$1)&gt;0, EL$2, 0)</f>
        <v>0</v>
      </c>
      <c r="EM87" s="240">
        <f>IF(COUNTIF($CL87:$CN87, $ET$1)&gt;0, EM$2, 0)</f>
        <v>0</v>
      </c>
      <c r="EN87" s="240">
        <f>IF(COUNTIF($CO87:$CQ87, $ET$1)&gt;0, EN$2, 0)</f>
        <v>0</v>
      </c>
      <c r="EO87" s="240">
        <f>IF(COUNTIF($CR87:$CT87, $ET$1)&gt;0, EO$2, 0)</f>
        <v>0</v>
      </c>
      <c r="EP87" s="240">
        <f>IF(COUNTIF($CU87:$CW87, $ET$1)&gt;0, EP$2, 0)</f>
        <v>0</v>
      </c>
      <c r="EQ87" s="240">
        <f>IF(COUNTIF($CX87:$CZ87, $ET$1)&gt;0, EQ$2, 0)</f>
        <v>0</v>
      </c>
      <c r="ER87" s="240">
        <f>IF(COUNTIF($DA87:$DC87, $ET$1)&gt;0, ER$2, 0)</f>
        <v>0</v>
      </c>
      <c r="ES87" s="240">
        <f>IF(COUNTIF($DD87:$DF87, $ET$1)&gt;0, ES$2, 0)</f>
        <v>0</v>
      </c>
      <c r="ET87" s="241">
        <f>SUM(DN87:ES87)</f>
        <v>0</v>
      </c>
      <c r="EU87" s="242">
        <f>IF(COUNTIF($N87:$Q87, GA$1)&gt;0, EU$2, 0)</f>
        <v>0</v>
      </c>
      <c r="EV87" s="234">
        <f>IF(COUNTIF($R87:$U87, GA$1)&gt;0, EV$2, 0)</f>
        <v>0</v>
      </c>
      <c r="EW87" s="234">
        <f>IF(COUNTIF($V87:$Y87, GA$1)&gt;0, EW$2, 0)</f>
        <v>0</v>
      </c>
      <c r="EX87" s="234">
        <f>IF(COUNTIF($Z87:$AA87, GA$1)&gt;0, EX$2, 0)</f>
        <v>0</v>
      </c>
      <c r="EY87" s="234">
        <f>IF(COUNTIF($AB87:$AC87, GA$1)&gt;0, EY$2, 0)</f>
        <v>0</v>
      </c>
      <c r="EZ87" s="235">
        <f>IF(COUNTIF($AD87:$AF87, $GA$1)&gt;0, EZ$2, 0)</f>
        <v>0</v>
      </c>
      <c r="FA87" s="236">
        <f>IF(COUNTIF($AG87:$AI87, $GA$1)&gt;0, FA$2, 0)</f>
        <v>0</v>
      </c>
      <c r="FB87" s="236">
        <f>IF(COUNTIF($AJ87:$AL87, $GA$1)&gt;0, FB$2, 0)</f>
        <v>0</v>
      </c>
      <c r="FC87" s="236">
        <f>IF(COUNTIF($AM87:$AO87, $GA$1)&gt;0, FC$2, 0)</f>
        <v>0</v>
      </c>
      <c r="FD87" s="236">
        <f>IF(COUNTIF($AP87:$AR87, $GA$1)&gt;0, FD$2, 0)</f>
        <v>0</v>
      </c>
      <c r="FE87" s="236">
        <f>IF(COUNTIF($AS87:$AU87, $GA$1)&gt;0, FE$2, 0)</f>
        <v>0</v>
      </c>
      <c r="FF87" s="236">
        <f>IF(COUNTIF($AV87:$AX87, $GA$1)&gt;0, FF$2, 0)</f>
        <v>0</v>
      </c>
      <c r="FG87" s="237">
        <f>IF(COUNTIF($AY87:$BA87, $GA$1)&gt;0, FG$2, 0)</f>
        <v>0</v>
      </c>
      <c r="FH87" s="238">
        <f>IF(COUNTIF($BB87:$BD87, $GA$1)&gt;0, FH$2, 0)</f>
        <v>0</v>
      </c>
      <c r="FI87" s="238">
        <f>IF(COUNTIF($BE87:$BG87, $GA$1)&gt;0, FI$2, 0)</f>
        <v>0</v>
      </c>
      <c r="FJ87" s="238">
        <f>IF(COUNTIF($BH87:$BJ87, $GA$1)&gt;0, FJ$2, 0)</f>
        <v>0</v>
      </c>
      <c r="FK87" s="238">
        <f>IF(COUNTIF($BK87:$BM87, $GA$1)&gt;0, FK$2, 0)</f>
        <v>0</v>
      </c>
      <c r="FL87" s="238">
        <f>IF(COUNTIF($BN87:$BP87, $GA$1)&gt;0, FL$2, 0)</f>
        <v>0</v>
      </c>
      <c r="FM87" s="238">
        <f>IF(COUNTIF($BQ87:$BS87, $GA$1)&gt;0, FM$2, 0)</f>
        <v>0</v>
      </c>
      <c r="FN87" s="238">
        <f>IF(COUNTIF($BT87:$BV87, $GA$1)&gt;0, FN$2, 0)</f>
        <v>0</v>
      </c>
      <c r="FO87" s="239">
        <f>IF(COUNTIF($BW87:$BY87, $GA$1)&gt;0, FO$2, 0)</f>
        <v>0</v>
      </c>
      <c r="FP87" s="240">
        <f>IF(COUNTIF($BZ87:$CB87, $GA$1)&gt;0, FP$2, 0)</f>
        <v>0</v>
      </c>
      <c r="FQ87" s="240">
        <f>IF(COUNTIF($CC87:$CE87, $GA$1)&gt;0, FQ$2, 0)</f>
        <v>0</v>
      </c>
      <c r="FR87" s="240">
        <f>IF(COUNTIF($CF87:$CH87, $GA$1)&gt;0, FR$2, 0)</f>
        <v>0</v>
      </c>
      <c r="FS87" s="240">
        <f>IF(COUNTIF($CI87:$CK87, $GA$1)&gt;0, FS$2, 0)</f>
        <v>0</v>
      </c>
      <c r="FT87" s="240">
        <f>IF(COUNTIF($CL87:$CN87, $GA$1)&gt;0, FT$2, 0)</f>
        <v>0</v>
      </c>
      <c r="FU87" s="240">
        <f>IF(COUNTIF($CO87:$CQ87, $GA$1)&gt;0, FU$2, 0)</f>
        <v>0</v>
      </c>
      <c r="FV87" s="240">
        <f>IF(COUNTIF($CR87:$CT87, $GA$1)&gt;0, FV$2, 0)</f>
        <v>0</v>
      </c>
      <c r="FW87" s="240">
        <f>IF(COUNTIF($CU87:$CW87, $GA$1)&gt;0, FW$2, 0)</f>
        <v>0</v>
      </c>
      <c r="FX87" s="240">
        <f>IF(COUNTIF($CX87:$CZ87, $GA$1)&gt;0, FX$2, 0)</f>
        <v>0</v>
      </c>
      <c r="FY87" s="240">
        <f>IF(COUNTIF($DA87:$DC87, $GA$1)&gt;0, FY$2, 0)</f>
        <v>0</v>
      </c>
      <c r="FZ87" s="240">
        <f>IF(COUNTIF($DD87:$DF87, $GA$1)&gt;0, FZ$2, 0)</f>
        <v>0</v>
      </c>
      <c r="GA87" s="241">
        <f>SUM(EU87:FZ87)</f>
        <v>0</v>
      </c>
      <c r="GB87" s="242">
        <f>IF(COUNTIF($N87:$Q87, HH$1)&gt;0, GB$2, 0)</f>
        <v>0</v>
      </c>
      <c r="GC87" s="234">
        <f>IF(COUNTIF($R87:$U87, HH$1)&gt;0, GC$2, 0)</f>
        <v>0</v>
      </c>
      <c r="GD87" s="234">
        <f>IF(COUNTIF($V87:$Y87, HH$1)&gt;0, GD$2, 0)</f>
        <v>0</v>
      </c>
      <c r="GE87" s="234">
        <f>IF(COUNTIF($Z87:$AA87, HH$1)&gt;0, GE$2, 0)</f>
        <v>0</v>
      </c>
      <c r="GF87" s="234">
        <f>IF(COUNTIF($AB87:$AC87, HH$1)&gt;0, GF$2, 0)</f>
        <v>0</v>
      </c>
      <c r="GG87" s="235">
        <f>IF(COUNTIF($AD87:$AF87, $HH$1)&gt;0, GG$2, 0)</f>
        <v>0</v>
      </c>
      <c r="GH87" s="236">
        <f>IF(COUNTIF($AG87:$AI87, $HH$1)&gt;0, GH$2, 0)</f>
        <v>0</v>
      </c>
      <c r="GI87" s="236">
        <f>IF(COUNTIF($AJ87:$AL87, $HH$1)&gt;0, GI$2, 0)</f>
        <v>0</v>
      </c>
      <c r="GJ87" s="236">
        <f>IF(COUNTIF($AM87:$AO87, $HH$1)&gt;0, GJ$2, 0)</f>
        <v>0</v>
      </c>
      <c r="GK87" s="236">
        <f>IF(COUNTIF($AP87:$AR87, $HH$1)&gt;0, GK$2, 0)</f>
        <v>0</v>
      </c>
      <c r="GL87" s="236">
        <f>IF(COUNTIF($AS87:$AU87, $HH$1)&gt;0, GL$2, 0)</f>
        <v>0</v>
      </c>
      <c r="GM87" s="236">
        <f>IF(COUNTIF($AV87:$AX87, $HH$1)&gt;0, GM$2, 0)</f>
        <v>0</v>
      </c>
      <c r="GN87" s="237">
        <f>IF(COUNTIF($AY87:$BA87, $HH$1)&gt;0, GN$2, 0)</f>
        <v>0</v>
      </c>
      <c r="GO87" s="238">
        <f>IF(COUNTIF($BB87:$BD87, $HH$1)&gt;0, GO$2, 0)</f>
        <v>0</v>
      </c>
      <c r="GP87" s="238">
        <f>IF(COUNTIF($BE87:$BG87, $HH$1)&gt;0, GP$2, 0)</f>
        <v>0</v>
      </c>
      <c r="GQ87" s="238">
        <f>IF(COUNTIF($BH87:$BJ87, $HH$1)&gt;0, GQ$2, 0)</f>
        <v>0</v>
      </c>
      <c r="GR87" s="238">
        <f>IF(COUNTIF($BK87:$BM87, $HH$1)&gt;0, GR$2, 0)</f>
        <v>0</v>
      </c>
      <c r="GS87" s="238">
        <f>IF(COUNTIF($BN87:$BP87, $HH$1)&gt;0, GS$2, 0)</f>
        <v>0</v>
      </c>
      <c r="GT87" s="238">
        <f>IF(COUNTIF($BQ87:$BS87, $HH$1)&gt;0, GT$2, 0)</f>
        <v>0</v>
      </c>
      <c r="GU87" s="238">
        <f>IF(COUNTIF($BT87:$BV87, $HH$1)&gt;0, GU$2, 0)</f>
        <v>0</v>
      </c>
      <c r="GV87" s="239">
        <f>IF(COUNTIF($BW87:$BY87, $HH$1)&gt;0, GV$2, 0)</f>
        <v>0</v>
      </c>
      <c r="GW87" s="240">
        <f>IF(COUNTIF($BZ87:$CB87, $HH$1)&gt;0, GW$2, 0)</f>
        <v>0</v>
      </c>
      <c r="GX87" s="240">
        <f>IF(COUNTIF($CC87:$CE87, $HH$1)&gt;0, GX$2, 0)</f>
        <v>0</v>
      </c>
      <c r="GY87" s="240">
        <f>IF(COUNTIF($CF87:$CH87, $HH$1)&gt;0, GY$2, 0)</f>
        <v>0</v>
      </c>
      <c r="GZ87" s="240">
        <f>IF(COUNTIF($CI87:$CK87, $HH$1)&gt;0, GZ$2, 0)</f>
        <v>0</v>
      </c>
      <c r="HA87" s="240">
        <f>IF(COUNTIF($CL87:$CN87, $HH$1)&gt;0, HA$2, 0)</f>
        <v>0</v>
      </c>
      <c r="HB87" s="240">
        <f>IF(COUNTIF($CO87:$CQ87, $HH$1)&gt;0, HB$2, 0)</f>
        <v>0</v>
      </c>
      <c r="HC87" s="240">
        <f>IF(COUNTIF($CR87:$CT87, $HH$1)&gt;0, HC$2, 0)</f>
        <v>0</v>
      </c>
      <c r="HD87" s="240">
        <f>IF(COUNTIF($CU87:$CW87, $HH$1)&gt;0, HD$2, 0)</f>
        <v>0</v>
      </c>
      <c r="HE87" s="240">
        <f>IF(COUNTIF($CX87:$CZ87, $HH$1)&gt;0, HE$2, 0)</f>
        <v>0</v>
      </c>
      <c r="HF87" s="240">
        <f>IF(COUNTIF($DA87:$DC87, $HH$1)&gt;0, HF$2, 0)</f>
        <v>0</v>
      </c>
      <c r="HG87" s="240">
        <f>IF(COUNTIF($DD87:$DF87, $HH$1)&gt;0, HG$2, 0)</f>
        <v>0</v>
      </c>
      <c r="HH87" s="241">
        <f>SUM(GB87:HG87)</f>
        <v>0</v>
      </c>
      <c r="HI87" s="243"/>
      <c r="HJ87" s="242">
        <f>IF(MAX($N87:$Q87)&gt;=40, HJ$2, 0)</f>
        <v>3</v>
      </c>
      <c r="HK87" s="234">
        <f>IF(MAX($R87:$U87)&gt;=40, HK$2, 0)</f>
        <v>3</v>
      </c>
      <c r="HL87" s="234">
        <f>IF(MAX($V87:$Y87)&gt;=40, HL$2, 0)</f>
        <v>3</v>
      </c>
      <c r="HM87" s="234">
        <f>IF(MAX($Z87:$AA87)&gt;=40, HM$2, 0)</f>
        <v>3</v>
      </c>
      <c r="HN87" s="234">
        <f>IF(MAX($AB87:$AC87)&gt;=40, HN$2, 0)</f>
        <v>2</v>
      </c>
      <c r="HO87" s="235">
        <f>IF(MAX($AD87:$AF87)&gt;=40, HO$2, 0)</f>
        <v>20</v>
      </c>
      <c r="HP87" s="236">
        <f>IF(MAX($AG87:$AI87)&gt;=40, HP$2, 0)</f>
        <v>20</v>
      </c>
      <c r="HQ87" s="236">
        <f>IF(MAX($AJ87:$AL87)&gt;=40, HQ$2, 0)</f>
        <v>20</v>
      </c>
      <c r="HR87" s="236">
        <f>IF(MAX($AM87:$AO87)&gt;=40, HR$2, 0)</f>
        <v>20</v>
      </c>
      <c r="HS87" s="236">
        <f>IF(MAX($AP87:$AR87)&gt;=40, HS$2, 0)</f>
        <v>10</v>
      </c>
      <c r="HT87" s="236">
        <f>IF(MAX($AS87:$AU87)&gt;=40, HT$2, 0)</f>
        <v>20</v>
      </c>
      <c r="HU87" s="236">
        <f>IF(MAX($AV87:$AX87)&gt;=40, HU$2, 0)</f>
        <v>10</v>
      </c>
      <c r="HV87" s="237">
        <f>IF(MAX($AY87:$BA87)&gt;=40, HV$2, 0)</f>
        <v>20</v>
      </c>
      <c r="HW87" s="238">
        <f>IF(MAX($BB87:$BD87)&gt;=40, HW$2, 0)</f>
        <v>20</v>
      </c>
      <c r="HX87" s="238">
        <f>IF(MAX($BE87:$BG87)&gt;=40, HX$2, 0)</f>
        <v>20</v>
      </c>
      <c r="HY87" s="238">
        <f>IF(MAX($BH87:$BJ87)&gt;=40, HY$2, 0)</f>
        <v>20</v>
      </c>
      <c r="HZ87" s="238">
        <f>IF(MAX($BK87:$BM87)&gt;=40, HZ$2, 0)</f>
        <v>10</v>
      </c>
      <c r="IA87" s="238">
        <f>IF(MAX($BN87:$BP87)&gt;=40, IA$2, 0)</f>
        <v>20</v>
      </c>
      <c r="IB87" s="238">
        <f>IF(MAX($BQ87:$BS87)&gt;=40, IB$2, 0)</f>
        <v>10</v>
      </c>
      <c r="IC87" s="238">
        <f>IF(MAX($BT87:$BV87)&gt;=40, IC$2, 0)</f>
        <v>0</v>
      </c>
      <c r="ID87" s="239">
        <f>IF(MAX($BW87:$BY87)&gt;=40, ID$2, 0)</f>
        <v>0</v>
      </c>
      <c r="IE87" s="240">
        <f>IF(MAX($BZ87:$CB87)&gt;=40, IE$2, 0)</f>
        <v>0</v>
      </c>
      <c r="IF87" s="240">
        <f>IF(MAX($CC87:$CE87)&gt;=40, IF$2, 0)</f>
        <v>10</v>
      </c>
      <c r="IG87" s="240">
        <f>IF(MAX($CF87:$CH87)&gt;=40, IG$2, 0)</f>
        <v>0</v>
      </c>
      <c r="IH87" s="240">
        <f>IF(MAX($CI87:$CK87)&gt;=40, IH$2, 0)</f>
        <v>0</v>
      </c>
      <c r="II87" s="240">
        <f>IF(MAX($CL87:$CN87)&gt;=40, II$2, 0)</f>
        <v>0</v>
      </c>
      <c r="IJ87" s="240">
        <f>IF(MAX($CO87:$CQ87)&gt;=40, IJ$2, 0)</f>
        <v>20</v>
      </c>
      <c r="IK87" s="240">
        <f>IF(MAX($CR87:$CT87)&gt;=40, IK$2, 0)</f>
        <v>0</v>
      </c>
      <c r="IL87" s="240">
        <f>IF(MAX($CU87:$CW87)&gt;=40, IL$2, 0)</f>
        <v>0</v>
      </c>
      <c r="IM87" s="240">
        <f>IF(MAX($CX87:$CZ87)&gt;=40, IM$2, 0)</f>
        <v>0</v>
      </c>
      <c r="IN87" s="240">
        <f>IF(MAX($DA87:$DC87)&gt;=40, IN$2, 0)</f>
        <v>20</v>
      </c>
      <c r="IO87" s="240">
        <f>IF(MAX($DD87:$DF87)&gt;=40, IO$2, 0)</f>
        <v>0</v>
      </c>
      <c r="IP87" s="416">
        <f>SUM(HO87:IB87, ID87:IO87)</f>
        <v>290</v>
      </c>
      <c r="IQ87" s="416">
        <f>SUM(HJ87:HN87, IC87)</f>
        <v>14</v>
      </c>
    </row>
    <row r="88" spans="1:251" ht="15" customHeight="1" x14ac:dyDescent="0.25">
      <c r="B88" s="223"/>
      <c r="C88" s="222"/>
      <c r="D88" s="404"/>
      <c r="E88" s="405"/>
      <c r="F88" s="221"/>
      <c r="G88" s="406"/>
      <c r="H88" s="406"/>
      <c r="I88" s="407"/>
      <c r="J88" s="408"/>
      <c r="K88" s="408"/>
      <c r="L88" s="409"/>
      <c r="M88" s="420"/>
      <c r="N88" s="411"/>
      <c r="O88" s="413"/>
      <c r="P88" s="413"/>
      <c r="Q88" s="410"/>
      <c r="R88" s="411"/>
      <c r="S88" s="413"/>
      <c r="T88" s="413"/>
      <c r="U88" s="412"/>
      <c r="V88" s="411"/>
      <c r="W88" s="413"/>
      <c r="X88" s="413"/>
      <c r="Y88" s="410"/>
      <c r="Z88" s="411"/>
      <c r="AA88" s="410"/>
      <c r="AB88" s="411"/>
      <c r="AC88" s="410"/>
      <c r="AD88" s="411"/>
      <c r="AE88" s="413"/>
      <c r="AF88" s="410"/>
      <c r="AG88" s="411"/>
      <c r="AH88" s="413"/>
      <c r="AI88" s="410"/>
      <c r="AJ88" s="411"/>
      <c r="AK88" s="413"/>
      <c r="AL88" s="410"/>
      <c r="AM88" s="411"/>
      <c r="AN88" s="413"/>
      <c r="AO88" s="410"/>
      <c r="AP88" s="411"/>
      <c r="AQ88" s="413"/>
      <c r="AR88" s="410"/>
      <c r="AS88" s="411"/>
      <c r="AT88" s="413"/>
      <c r="AU88" s="410"/>
      <c r="AV88" s="411"/>
      <c r="AW88" s="413"/>
      <c r="AX88" s="410"/>
      <c r="AY88" s="411"/>
      <c r="AZ88" s="413"/>
      <c r="BA88" s="410"/>
      <c r="BB88" s="411"/>
      <c r="BC88" s="413"/>
      <c r="BD88" s="410"/>
      <c r="BE88" s="411"/>
      <c r="BF88" s="413"/>
      <c r="BG88" s="410"/>
      <c r="BH88" s="411"/>
      <c r="BI88" s="413"/>
      <c r="BJ88" s="410"/>
      <c r="BK88" s="411"/>
      <c r="BL88" s="413"/>
      <c r="BM88" s="410"/>
      <c r="BN88" s="411"/>
      <c r="BO88" s="413"/>
      <c r="BP88" s="410"/>
      <c r="BQ88" s="411"/>
      <c r="BR88" s="413"/>
      <c r="BS88" s="410"/>
      <c r="BT88" s="24"/>
      <c r="BU88" s="414"/>
      <c r="BV88" s="410"/>
      <c r="BW88" s="411"/>
      <c r="BX88" s="413"/>
      <c r="BY88" s="410"/>
      <c r="BZ88" s="411"/>
      <c r="CA88" s="413"/>
      <c r="CB88" s="410"/>
      <c r="CC88" s="24"/>
      <c r="CD88" s="107"/>
      <c r="CE88" s="107"/>
      <c r="CF88" s="107"/>
      <c r="CG88" s="107"/>
      <c r="CH88" s="273"/>
      <c r="CI88" s="411"/>
      <c r="CJ88" s="413"/>
      <c r="CK88" s="410"/>
      <c r="CL88" s="411"/>
      <c r="CM88" s="413"/>
      <c r="CN88" s="410"/>
      <c r="CO88" s="24"/>
      <c r="CP88" s="413"/>
      <c r="CQ88" s="410"/>
      <c r="CR88" s="411"/>
      <c r="CS88" s="413"/>
      <c r="CT88" s="410"/>
      <c r="CU88" s="24"/>
      <c r="CV88" s="107"/>
      <c r="CW88" s="273"/>
      <c r="CX88" s="411"/>
      <c r="CY88" s="413"/>
      <c r="CZ88" s="410"/>
      <c r="DA88" s="24"/>
      <c r="DB88" s="107"/>
      <c r="DC88" s="273"/>
      <c r="DD88" s="24"/>
      <c r="DE88" s="413"/>
      <c r="DF88" s="410"/>
      <c r="DG88" s="222"/>
      <c r="DH88" s="396"/>
      <c r="DI88" s="396"/>
      <c r="DJ88" s="285"/>
      <c r="DK88" s="223"/>
      <c r="DL88" s="421"/>
      <c r="DM88" s="422"/>
      <c r="DN88" s="430"/>
      <c r="DO88" s="225"/>
      <c r="DP88" s="225"/>
      <c r="DQ88" s="225"/>
      <c r="DR88" s="225"/>
      <c r="DS88" s="226"/>
      <c r="DT88" s="227"/>
      <c r="DU88" s="227"/>
      <c r="DV88" s="227"/>
      <c r="DW88" s="227"/>
      <c r="DX88" s="227"/>
      <c r="DY88" s="227"/>
      <c r="DZ88" s="228"/>
      <c r="EA88" s="229"/>
      <c r="EB88" s="229"/>
      <c r="EC88" s="229"/>
      <c r="ED88" s="229"/>
      <c r="EE88" s="229"/>
      <c r="EF88" s="229"/>
      <c r="EG88" s="229"/>
      <c r="EH88" s="230"/>
      <c r="EI88" s="231"/>
      <c r="EJ88" s="231"/>
      <c r="EK88" s="231"/>
      <c r="EL88" s="231"/>
      <c r="EM88" s="231"/>
      <c r="EN88" s="231"/>
      <c r="EO88" s="231"/>
      <c r="EP88" s="231"/>
      <c r="EQ88" s="231"/>
      <c r="ER88" s="231"/>
      <c r="ES88" s="231"/>
      <c r="ET88" s="232"/>
      <c r="EU88" s="224"/>
      <c r="EV88" s="225"/>
      <c r="EW88" s="225"/>
      <c r="EX88" s="225"/>
      <c r="EY88" s="225"/>
      <c r="EZ88" s="226"/>
      <c r="FA88" s="227"/>
      <c r="FB88" s="227"/>
      <c r="FC88" s="227"/>
      <c r="FD88" s="227"/>
      <c r="FE88" s="227"/>
      <c r="FF88" s="227"/>
      <c r="FG88" s="228"/>
      <c r="FH88" s="229"/>
      <c r="FI88" s="229"/>
      <c r="FJ88" s="229"/>
      <c r="FK88" s="229"/>
      <c r="FL88" s="229"/>
      <c r="FM88" s="229"/>
      <c r="FN88" s="229"/>
      <c r="FO88" s="230"/>
      <c r="FP88" s="231"/>
      <c r="FQ88" s="231"/>
      <c r="FR88" s="231"/>
      <c r="FS88" s="231"/>
      <c r="FT88" s="231"/>
      <c r="FU88" s="231"/>
      <c r="FV88" s="231"/>
      <c r="FW88" s="231"/>
      <c r="FX88" s="231"/>
      <c r="FY88" s="231"/>
      <c r="FZ88" s="231"/>
      <c r="GA88" s="232"/>
      <c r="GB88" s="224"/>
      <c r="GC88" s="225"/>
      <c r="GD88" s="225"/>
      <c r="GE88" s="225"/>
      <c r="GF88" s="225"/>
      <c r="GG88" s="226"/>
      <c r="GH88" s="227"/>
      <c r="GI88" s="227"/>
      <c r="GJ88" s="227"/>
      <c r="GK88" s="227"/>
      <c r="GL88" s="227"/>
      <c r="GM88" s="227"/>
      <c r="GN88" s="228"/>
      <c r="GO88" s="229"/>
      <c r="GP88" s="229"/>
      <c r="GQ88" s="229"/>
      <c r="GR88" s="229"/>
      <c r="GS88" s="229"/>
      <c r="GT88" s="229"/>
      <c r="GU88" s="229"/>
      <c r="GV88" s="230"/>
      <c r="GW88" s="231"/>
      <c r="GX88" s="231"/>
      <c r="GY88" s="231"/>
      <c r="GZ88" s="231"/>
      <c r="HA88" s="231"/>
      <c r="HB88" s="231"/>
      <c r="HC88" s="231"/>
      <c r="HD88" s="231"/>
      <c r="HE88" s="231"/>
      <c r="HF88" s="231"/>
      <c r="HG88" s="231"/>
      <c r="HH88" s="232"/>
      <c r="HI88" s="232"/>
      <c r="HJ88" s="224"/>
      <c r="HK88" s="225"/>
      <c r="HL88" s="225"/>
      <c r="HM88" s="225"/>
      <c r="HN88" s="225"/>
      <c r="HO88" s="226"/>
      <c r="HP88" s="227"/>
      <c r="HQ88" s="227"/>
      <c r="HR88" s="227"/>
      <c r="HS88" s="227"/>
      <c r="HT88" s="227"/>
      <c r="HU88" s="227"/>
      <c r="HV88" s="228"/>
      <c r="HW88" s="229"/>
      <c r="HX88" s="229"/>
      <c r="HY88" s="229"/>
      <c r="HZ88" s="229"/>
      <c r="IA88" s="229"/>
      <c r="IB88" s="229"/>
      <c r="IC88" s="229"/>
      <c r="ID88" s="230"/>
      <c r="IE88" s="231"/>
      <c r="IF88" s="231"/>
      <c r="IG88" s="231"/>
      <c r="IH88" s="231"/>
      <c r="II88" s="231"/>
      <c r="IJ88" s="231"/>
      <c r="IK88" s="231"/>
      <c r="IL88" s="231"/>
      <c r="IM88" s="231"/>
      <c r="IN88" s="231"/>
      <c r="IO88" s="231"/>
      <c r="IP88" s="418"/>
      <c r="IQ88" s="418"/>
    </row>
    <row r="89" spans="1:251" ht="15" customHeight="1" x14ac:dyDescent="0.25">
      <c r="A89" s="14" t="s">
        <v>1786</v>
      </c>
      <c r="B89" s="392">
        <v>5</v>
      </c>
      <c r="C89" s="13" t="s">
        <v>790</v>
      </c>
      <c r="D89" s="423">
        <v>43831</v>
      </c>
      <c r="E89" s="20">
        <v>8</v>
      </c>
      <c r="F89" s="6">
        <v>10447774</v>
      </c>
      <c r="G89" s="20">
        <v>1</v>
      </c>
      <c r="H89" s="20"/>
      <c r="I89" s="23"/>
      <c r="J89" s="6" t="s">
        <v>18</v>
      </c>
      <c r="K89" s="6" t="s">
        <v>18</v>
      </c>
      <c r="L89" s="424"/>
      <c r="M89" s="651" t="s">
        <v>791</v>
      </c>
      <c r="N89" s="24">
        <v>71.8</v>
      </c>
      <c r="O89" s="107"/>
      <c r="P89" s="105"/>
      <c r="Q89" s="106"/>
      <c r="R89" s="24">
        <v>68.25</v>
      </c>
      <c r="S89" s="107"/>
      <c r="T89" s="105"/>
      <c r="U89" s="106"/>
      <c r="V89" s="688">
        <v>73.779998779296875</v>
      </c>
      <c r="W89" s="107"/>
      <c r="X89" s="105"/>
      <c r="Y89" s="106"/>
      <c r="Z89" s="24">
        <v>67.06</v>
      </c>
      <c r="AA89" s="273"/>
      <c r="AB89" s="24">
        <v>67.290000915527344</v>
      </c>
      <c r="AC89" s="273"/>
      <c r="AD89" s="24">
        <v>75</v>
      </c>
      <c r="AE89" s="107"/>
      <c r="AF89" s="273"/>
      <c r="AG89" s="24">
        <v>79</v>
      </c>
      <c r="AH89" s="107"/>
      <c r="AI89" s="273"/>
      <c r="AJ89" s="24">
        <v>98</v>
      </c>
      <c r="AK89" s="107"/>
      <c r="AL89" s="273"/>
      <c r="AM89" s="24">
        <v>83</v>
      </c>
      <c r="AN89" s="107"/>
      <c r="AO89" s="273"/>
      <c r="AP89" s="24">
        <v>87</v>
      </c>
      <c r="AQ89" s="107"/>
      <c r="AR89" s="273"/>
      <c r="AS89" s="24">
        <v>72.849998474121094</v>
      </c>
      <c r="AT89" s="107"/>
      <c r="AU89" s="273"/>
      <c r="AV89" s="24">
        <v>72</v>
      </c>
      <c r="AW89" s="107"/>
      <c r="AX89" s="273"/>
      <c r="AY89" s="24">
        <v>81.80999755859375</v>
      </c>
      <c r="AZ89" s="107"/>
      <c r="BA89" s="273"/>
      <c r="BB89" s="24">
        <v>68</v>
      </c>
      <c r="BC89" s="107"/>
      <c r="BD89" s="273"/>
      <c r="BE89" s="24">
        <v>83.25</v>
      </c>
      <c r="BF89" s="107"/>
      <c r="BG89" s="273"/>
      <c r="BH89" s="24">
        <v>62</v>
      </c>
      <c r="BI89" s="107"/>
      <c r="BJ89" s="273"/>
      <c r="BK89" s="24">
        <v>75.540000915527344</v>
      </c>
      <c r="BL89" s="107"/>
      <c r="BM89" s="273"/>
      <c r="BN89" s="24">
        <v>58.650001525878906</v>
      </c>
      <c r="BO89" s="107"/>
      <c r="BP89" s="273"/>
      <c r="BQ89" s="24">
        <v>53</v>
      </c>
      <c r="BR89" s="107"/>
      <c r="BS89" s="273"/>
      <c r="BT89" s="24" t="s">
        <v>1386</v>
      </c>
      <c r="BU89" s="291"/>
      <c r="BV89" s="273"/>
      <c r="BW89" s="704" t="s">
        <v>1396</v>
      </c>
      <c r="BX89" s="107"/>
      <c r="BY89" s="273"/>
      <c r="BZ89" s="704" t="s">
        <v>1396</v>
      </c>
      <c r="CA89" s="107"/>
      <c r="CB89" s="273"/>
      <c r="CC89" s="24">
        <v>66.650001525878906</v>
      </c>
      <c r="CD89" s="107"/>
      <c r="CE89" s="107"/>
      <c r="CF89" s="107"/>
      <c r="CG89" s="107"/>
      <c r="CH89" s="273"/>
      <c r="CI89" s="24" t="s">
        <v>1395</v>
      </c>
      <c r="CJ89" s="107"/>
      <c r="CK89" s="273"/>
      <c r="CL89" s="704" t="s">
        <v>1396</v>
      </c>
      <c r="CM89" s="107"/>
      <c r="CN89" s="273"/>
      <c r="CO89" s="24">
        <v>64</v>
      </c>
      <c r="CP89" s="107"/>
      <c r="CQ89" s="273"/>
      <c r="CR89" s="24"/>
      <c r="CS89" s="107"/>
      <c r="CT89" s="273"/>
      <c r="CU89" s="24">
        <v>66.5</v>
      </c>
      <c r="CV89" s="107"/>
      <c r="CW89" s="273"/>
      <c r="CX89" s="24"/>
      <c r="CY89" s="107"/>
      <c r="CZ89" s="273"/>
      <c r="DA89" s="24"/>
      <c r="DB89" s="107"/>
      <c r="DC89" s="273"/>
      <c r="DD89" s="24"/>
      <c r="DE89" s="107"/>
      <c r="DF89" s="273"/>
      <c r="DG89" s="218"/>
      <c r="DH89" s="217"/>
      <c r="DI89" s="217"/>
      <c r="DJ89" s="286">
        <f>AVERAGE(AY89:DF89)</f>
        <v>67.940000152587885</v>
      </c>
      <c r="DK89" s="219"/>
      <c r="DL89" s="220">
        <f>IF(DJ89&gt;80, 4, (DJ89-50)/20+2.5)</f>
        <v>3.3970000076293942</v>
      </c>
      <c r="DM89" s="650">
        <f>COUNTIF(N89:DF89, DM$1)+COUNTIF(N89:DF89, DM$2)</f>
        <v>3</v>
      </c>
      <c r="DN89" s="233">
        <f>IF(COUNTIF($N89:$Q89, ET$1)&gt;0, DN$2, 0)</f>
        <v>0</v>
      </c>
      <c r="DO89" s="234">
        <f>IF(COUNTIF($R89:$U89, ET$1)&gt;0, DO$2, 0)</f>
        <v>0</v>
      </c>
      <c r="DP89" s="234">
        <f>IF(COUNTIF($V89:$Y89, ET$1)&gt;0, DP$2, 0)</f>
        <v>0</v>
      </c>
      <c r="DQ89" s="234">
        <f>IF(COUNTIF($Z89:$AA89, ET$1)&gt;0, DQ$2, 0)</f>
        <v>0</v>
      </c>
      <c r="DR89" s="234">
        <f>IF(COUNTIF($AB89:$AC89, ET$1)&gt;0, DR$2, 0)</f>
        <v>0</v>
      </c>
      <c r="DS89" s="235">
        <f>IF(COUNTIF($AD89:$AF89, $ET$1)&gt;0, DS$2, 0)</f>
        <v>0</v>
      </c>
      <c r="DT89" s="236">
        <f>IF(COUNTIF($AG89:$AI89, $ET$1)&gt;0, DT$2, 0)</f>
        <v>0</v>
      </c>
      <c r="DU89" s="236">
        <f>IF(COUNTIF($AJ89:$AL89, $ET$1)&gt;0, DU$2, 0)</f>
        <v>0</v>
      </c>
      <c r="DV89" s="236">
        <f>IF(COUNTIF($AM89:$AO89, $ET$1)&gt;0, DV$2, 0)</f>
        <v>0</v>
      </c>
      <c r="DW89" s="236">
        <f>IF(COUNTIF($AP89:$AR89, $ET$1)&gt;0, DW$2, 0)</f>
        <v>0</v>
      </c>
      <c r="DX89" s="236">
        <f>IF(COUNTIF($AS89:$AU89, $ET$1)&gt;0, DX$2, 0)</f>
        <v>0</v>
      </c>
      <c r="DY89" s="236">
        <f>IF(COUNTIF($AV89:$AX89, $ET$1)&gt;0, DY$2, 0)</f>
        <v>0</v>
      </c>
      <c r="DZ89" s="237">
        <f>IF(COUNTIF($AY89:$BA89, $ET$1)&gt;0, DZ$2, 0)</f>
        <v>0</v>
      </c>
      <c r="EA89" s="238">
        <f>IF(COUNTIF($BB89:$BD89, $ET$1)&gt;0, EA$2, 0)</f>
        <v>0</v>
      </c>
      <c r="EB89" s="238">
        <f>IF(COUNTIF($BE89:$BG89, $ET$1)&gt;0, EB$2, 0)</f>
        <v>0</v>
      </c>
      <c r="EC89" s="238">
        <f>IF(COUNTIF($BH89:$BJ89, $ET$1)&gt;0, EC$2, 0)</f>
        <v>0</v>
      </c>
      <c r="ED89" s="238">
        <f>IF(COUNTIF($BK89:$BM89, $ET$1)&gt;0, ED$2, 0)</f>
        <v>0</v>
      </c>
      <c r="EE89" s="238">
        <f>IF(COUNTIF($BN89:$BP89, $ET$1)&gt;0, EE$2, 0)</f>
        <v>0</v>
      </c>
      <c r="EF89" s="238">
        <f>IF(COUNTIF($BQ89:$BS89, $ET$1)&gt;0, EF$2, 0)</f>
        <v>0</v>
      </c>
      <c r="EG89" s="238">
        <f>IF(COUNTIF($BT89:$BV89, $ET$1)&gt;0, EG$2, 0)</f>
        <v>0</v>
      </c>
      <c r="EH89" s="239">
        <f>IF(COUNTIF($BW89:$BY89, $ET$1)&gt;0, EH$2, 0)</f>
        <v>0</v>
      </c>
      <c r="EI89" s="240">
        <f>IF(COUNTIF($BZ89:$CB89, $ET$1)&gt;0, EI$2, 0)</f>
        <v>0</v>
      </c>
      <c r="EJ89" s="240">
        <f>IF(COUNTIF($CC89:$CE89, $ET$1)&gt;0, EJ$2, 0)</f>
        <v>0</v>
      </c>
      <c r="EK89" s="240">
        <f>IF(COUNTIF($CF89:$CH89, $ET$1)&gt;0, EK$2, 0)</f>
        <v>0</v>
      </c>
      <c r="EL89" s="240">
        <f>IF(COUNTIF($CI89:$CK89, $ET$1)&gt;0, EL$2, 0)</f>
        <v>0</v>
      </c>
      <c r="EM89" s="240">
        <f>IF(COUNTIF($CL89:$CN89, $ET$1)&gt;0, EM$2, 0)</f>
        <v>0</v>
      </c>
      <c r="EN89" s="240">
        <f>IF(COUNTIF($CO89:$CQ89, $ET$1)&gt;0, EN$2, 0)</f>
        <v>0</v>
      </c>
      <c r="EO89" s="240">
        <f>IF(COUNTIF($CR89:$CT89, $ET$1)&gt;0, EO$2, 0)</f>
        <v>0</v>
      </c>
      <c r="EP89" s="240">
        <f>IF(COUNTIF($CU89:$CW89, $ET$1)&gt;0, EP$2, 0)</f>
        <v>0</v>
      </c>
      <c r="EQ89" s="240">
        <f>IF(COUNTIF($CX89:$CZ89, $ET$1)&gt;0, EQ$2, 0)</f>
        <v>0</v>
      </c>
      <c r="ER89" s="240">
        <f>IF(COUNTIF($DA89:$DC89, $ET$1)&gt;0, ER$2, 0)</f>
        <v>0</v>
      </c>
      <c r="ES89" s="240">
        <f>IF(COUNTIF($DD89:$DF89, $ET$1)&gt;0, ES$2, 0)</f>
        <v>0</v>
      </c>
      <c r="ET89" s="241">
        <f>SUM(DN89:ES89)</f>
        <v>0</v>
      </c>
      <c r="EU89" s="242">
        <f>IF(COUNTIF($N89:$Q89, GA$1)&gt;0, EU$2, 0)</f>
        <v>0</v>
      </c>
      <c r="EV89" s="234">
        <f>IF(COUNTIF($R89:$U89, GA$1)&gt;0, EV$2, 0)</f>
        <v>0</v>
      </c>
      <c r="EW89" s="234">
        <f>IF(COUNTIF($V89:$Y89, GA$1)&gt;0, EW$2, 0)</f>
        <v>0</v>
      </c>
      <c r="EX89" s="234">
        <f>IF(COUNTIF($Z89:$AA89, GA$1)&gt;0, EX$2, 0)</f>
        <v>0</v>
      </c>
      <c r="EY89" s="234">
        <f>IF(COUNTIF($AB89:$AC89, GA$1)&gt;0, EY$2, 0)</f>
        <v>0</v>
      </c>
      <c r="EZ89" s="235">
        <f>IF(COUNTIF($AD89:$AF89, $GA$1)&gt;0, EZ$2, 0)</f>
        <v>0</v>
      </c>
      <c r="FA89" s="236">
        <f>IF(COUNTIF($AG89:$AI89, $GA$1)&gt;0, FA$2, 0)</f>
        <v>0</v>
      </c>
      <c r="FB89" s="236">
        <f>IF(COUNTIF($AJ89:$AL89, $GA$1)&gt;0, FB$2, 0)</f>
        <v>0</v>
      </c>
      <c r="FC89" s="236">
        <f>IF(COUNTIF($AM89:$AO89, $GA$1)&gt;0, FC$2, 0)</f>
        <v>0</v>
      </c>
      <c r="FD89" s="236">
        <f>IF(COUNTIF($AP89:$AR89, $GA$1)&gt;0, FD$2, 0)</f>
        <v>0</v>
      </c>
      <c r="FE89" s="236">
        <f>IF(COUNTIF($AS89:$AU89, $GA$1)&gt;0, FE$2, 0)</f>
        <v>0</v>
      </c>
      <c r="FF89" s="236">
        <f>IF(COUNTIF($AV89:$AX89, $GA$1)&gt;0, FF$2, 0)</f>
        <v>0</v>
      </c>
      <c r="FG89" s="237">
        <f>IF(COUNTIF($AY89:$BA89, $GA$1)&gt;0, FG$2, 0)</f>
        <v>0</v>
      </c>
      <c r="FH89" s="238">
        <f>IF(COUNTIF($BB89:$BD89, $GA$1)&gt;0, FH$2, 0)</f>
        <v>0</v>
      </c>
      <c r="FI89" s="238">
        <f>IF(COUNTIF($BE89:$BG89, $GA$1)&gt;0, FI$2, 0)</f>
        <v>0</v>
      </c>
      <c r="FJ89" s="238">
        <f>IF(COUNTIF($BH89:$BJ89, $GA$1)&gt;0, FJ$2, 0)</f>
        <v>0</v>
      </c>
      <c r="FK89" s="238">
        <f>IF(COUNTIF($BK89:$BM89, $GA$1)&gt;0, FK$2, 0)</f>
        <v>0</v>
      </c>
      <c r="FL89" s="238">
        <f>IF(COUNTIF($BN89:$BP89, $GA$1)&gt;0, FL$2, 0)</f>
        <v>0</v>
      </c>
      <c r="FM89" s="238">
        <f>IF(COUNTIF($BQ89:$BS89, $GA$1)&gt;0, FM$2, 0)</f>
        <v>0</v>
      </c>
      <c r="FN89" s="238">
        <f>IF(COUNTIF($BT89:$BV89, $GA$1)&gt;0, FN$2, 0)</f>
        <v>0</v>
      </c>
      <c r="FO89" s="239">
        <f>IF(COUNTIF($BW89:$BY89, $GA$1)&gt;0, FO$2, 0)</f>
        <v>0</v>
      </c>
      <c r="FP89" s="240">
        <f>IF(COUNTIF($BZ89:$CB89, $GA$1)&gt;0, FP$2, 0)</f>
        <v>0</v>
      </c>
      <c r="FQ89" s="240">
        <f>IF(COUNTIF($CC89:$CE89, $GA$1)&gt;0, FQ$2, 0)</f>
        <v>0</v>
      </c>
      <c r="FR89" s="240">
        <f>IF(COUNTIF($CF89:$CH89, $GA$1)&gt;0, FR$2, 0)</f>
        <v>0</v>
      </c>
      <c r="FS89" s="240">
        <f>IF(COUNTIF($CI89:$CK89, $GA$1)&gt;0, FS$2, 0)</f>
        <v>0</v>
      </c>
      <c r="FT89" s="240">
        <f>IF(COUNTIF($CL89:$CN89, $GA$1)&gt;0, FT$2, 0)</f>
        <v>0</v>
      </c>
      <c r="FU89" s="240">
        <f>IF(COUNTIF($CO89:$CQ89, $GA$1)&gt;0, FU$2, 0)</f>
        <v>0</v>
      </c>
      <c r="FV89" s="240">
        <f>IF(COUNTIF($CR89:$CT89, $GA$1)&gt;0, FV$2, 0)</f>
        <v>0</v>
      </c>
      <c r="FW89" s="240">
        <f>IF(COUNTIF($CU89:$CW89, $GA$1)&gt;0, FW$2, 0)</f>
        <v>0</v>
      </c>
      <c r="FX89" s="240">
        <f>IF(COUNTIF($CX89:$CZ89, $GA$1)&gt;0, FX$2, 0)</f>
        <v>0</v>
      </c>
      <c r="FY89" s="240">
        <f>IF(COUNTIF($DA89:$DC89, $GA$1)&gt;0, FY$2, 0)</f>
        <v>0</v>
      </c>
      <c r="FZ89" s="240">
        <f>IF(COUNTIF($DD89:$DF89, $GA$1)&gt;0, FZ$2, 0)</f>
        <v>0</v>
      </c>
      <c r="GA89" s="241">
        <f>SUM(EU89:FZ89)</f>
        <v>0</v>
      </c>
      <c r="GB89" s="242">
        <f>IF(COUNTIF($N89:$Q89, HH$1)&gt;0, GB$2, 0)</f>
        <v>0</v>
      </c>
      <c r="GC89" s="234">
        <f>IF(COUNTIF($R89:$U89, HH$1)&gt;0, GC$2, 0)</f>
        <v>0</v>
      </c>
      <c r="GD89" s="234">
        <f>IF(COUNTIF($V89:$Y89, HH$1)&gt;0, GD$2, 0)</f>
        <v>0</v>
      </c>
      <c r="GE89" s="234">
        <f>IF(COUNTIF($Z89:$AA89, HH$1)&gt;0, GE$2, 0)</f>
        <v>0</v>
      </c>
      <c r="GF89" s="234">
        <f>IF(COUNTIF($AB89:$AC89, HH$1)&gt;0, GF$2, 0)</f>
        <v>0</v>
      </c>
      <c r="GG89" s="235">
        <f>IF(COUNTIF($AD89:$AF89, $HH$1)&gt;0, GG$2, 0)</f>
        <v>0</v>
      </c>
      <c r="GH89" s="236">
        <f>IF(COUNTIF($AG89:$AI89, $HH$1)&gt;0, GH$2, 0)</f>
        <v>0</v>
      </c>
      <c r="GI89" s="236">
        <f>IF(COUNTIF($AJ89:$AL89, $HH$1)&gt;0, GI$2, 0)</f>
        <v>0</v>
      </c>
      <c r="GJ89" s="236">
        <f>IF(COUNTIF($AM89:$AO89, $HH$1)&gt;0, GJ$2, 0)</f>
        <v>0</v>
      </c>
      <c r="GK89" s="236">
        <f>IF(COUNTIF($AP89:$AR89, $HH$1)&gt;0, GK$2, 0)</f>
        <v>0</v>
      </c>
      <c r="GL89" s="236">
        <f>IF(COUNTIF($AS89:$AU89, $HH$1)&gt;0, GL$2, 0)</f>
        <v>0</v>
      </c>
      <c r="GM89" s="236">
        <f>IF(COUNTIF($AV89:$AX89, $HH$1)&gt;0, GM$2, 0)</f>
        <v>0</v>
      </c>
      <c r="GN89" s="237">
        <f>IF(COUNTIF($AY89:$BA89, $HH$1)&gt;0, GN$2, 0)</f>
        <v>0</v>
      </c>
      <c r="GO89" s="238">
        <f>IF(COUNTIF($BB89:$BD89, $HH$1)&gt;0, GO$2, 0)</f>
        <v>0</v>
      </c>
      <c r="GP89" s="238">
        <f>IF(COUNTIF($BE89:$BG89, $HH$1)&gt;0, GP$2, 0)</f>
        <v>0</v>
      </c>
      <c r="GQ89" s="238">
        <f>IF(COUNTIF($BH89:$BJ89, $HH$1)&gt;0, GQ$2, 0)</f>
        <v>0</v>
      </c>
      <c r="GR89" s="238">
        <f>IF(COUNTIF($BK89:$BM89, $HH$1)&gt;0, GR$2, 0)</f>
        <v>0</v>
      </c>
      <c r="GS89" s="238">
        <f>IF(COUNTIF($BN89:$BP89, $HH$1)&gt;0, GS$2, 0)</f>
        <v>0</v>
      </c>
      <c r="GT89" s="238">
        <f>IF(COUNTIF($BQ89:$BS89, $HH$1)&gt;0, GT$2, 0)</f>
        <v>0</v>
      </c>
      <c r="GU89" s="238">
        <f>IF(COUNTIF($BT89:$BV89, $HH$1)&gt;0, GU$2, 0)</f>
        <v>0</v>
      </c>
      <c r="GV89" s="239">
        <f>IF(COUNTIF($BW89:$BY89, $HH$1)&gt;0, GV$2, 0)</f>
        <v>0</v>
      </c>
      <c r="GW89" s="240">
        <f>IF(COUNTIF($BZ89:$CB89, $HH$1)&gt;0, GW$2, 0)</f>
        <v>0</v>
      </c>
      <c r="GX89" s="240">
        <f>IF(COUNTIF($CC89:$CE89, $HH$1)&gt;0, GX$2, 0)</f>
        <v>0</v>
      </c>
      <c r="GY89" s="240">
        <f>IF(COUNTIF($CF89:$CH89, $HH$1)&gt;0, GY$2, 0)</f>
        <v>0</v>
      </c>
      <c r="GZ89" s="240">
        <f>IF(COUNTIF($CI89:$CK89, $HH$1)&gt;0, GZ$2, 0)</f>
        <v>0</v>
      </c>
      <c r="HA89" s="240">
        <f>IF(COUNTIF($CL89:$CN89, $HH$1)&gt;0, HA$2, 0)</f>
        <v>0</v>
      </c>
      <c r="HB89" s="240">
        <f>IF(COUNTIF($CO89:$CQ89, $HH$1)&gt;0, HB$2, 0)</f>
        <v>0</v>
      </c>
      <c r="HC89" s="240">
        <f>IF(COUNTIF($CR89:$CT89, $HH$1)&gt;0, HC$2, 0)</f>
        <v>0</v>
      </c>
      <c r="HD89" s="240">
        <f>IF(COUNTIF($CU89:$CW89, $HH$1)&gt;0, HD$2, 0)</f>
        <v>0</v>
      </c>
      <c r="HE89" s="240">
        <f>IF(COUNTIF($CX89:$CZ89, $HH$1)&gt;0, HE$2, 0)</f>
        <v>0</v>
      </c>
      <c r="HF89" s="240">
        <f>IF(COUNTIF($DA89:$DC89, $HH$1)&gt;0, HF$2, 0)</f>
        <v>0</v>
      </c>
      <c r="HG89" s="240">
        <f>IF(COUNTIF($DD89:$DF89, $HH$1)&gt;0, HG$2, 0)</f>
        <v>0</v>
      </c>
      <c r="HH89" s="241">
        <f>SUM(GB89:HG89)</f>
        <v>0</v>
      </c>
      <c r="HI89" s="243"/>
      <c r="HJ89" s="242">
        <f>IF(MAX($N89:$Q89)&gt;=40, HJ$2, 0)</f>
        <v>3</v>
      </c>
      <c r="HK89" s="234">
        <f>IF(MAX($R89:$U89)&gt;=40, HK$2, 0)</f>
        <v>3</v>
      </c>
      <c r="HL89" s="234">
        <f>IF(MAX($V89:$Y89)&gt;=40, HL$2, 0)</f>
        <v>3</v>
      </c>
      <c r="HM89" s="234">
        <f>IF(MAX($Z89:$AA89)&gt;=40, HM$2, 0)</f>
        <v>3</v>
      </c>
      <c r="HN89" s="234">
        <f>IF(MAX($AB89:$AC89)&gt;=40, HN$2, 0)</f>
        <v>2</v>
      </c>
      <c r="HO89" s="235">
        <f>IF(MAX($AD89:$AF89)&gt;=40, HO$2, 0)</f>
        <v>20</v>
      </c>
      <c r="HP89" s="236">
        <f>IF(MAX($AG89:$AI89)&gt;=40, HP$2, 0)</f>
        <v>20</v>
      </c>
      <c r="HQ89" s="236">
        <f>IF(MAX($AJ89:$AL89)&gt;=40, HQ$2, 0)</f>
        <v>20</v>
      </c>
      <c r="HR89" s="236">
        <f>IF(MAX($AM89:$AO89)&gt;=40, HR$2, 0)</f>
        <v>20</v>
      </c>
      <c r="HS89" s="236">
        <f>IF(MAX($AP89:$AR89)&gt;=40, HS$2, 0)</f>
        <v>10</v>
      </c>
      <c r="HT89" s="236">
        <f>IF(MAX($AS89:$AU89)&gt;=40, HT$2, 0)</f>
        <v>20</v>
      </c>
      <c r="HU89" s="236">
        <f>IF(MAX($AV89:$AX89)&gt;=40, HU$2, 0)</f>
        <v>10</v>
      </c>
      <c r="HV89" s="237">
        <f>IF(MAX($AY89:$BA89)&gt;=40, HV$2, 0)</f>
        <v>20</v>
      </c>
      <c r="HW89" s="238">
        <f>IF(MAX($BB89:$BD89)&gt;=40, HW$2, 0)</f>
        <v>20</v>
      </c>
      <c r="HX89" s="238">
        <f>IF(MAX($BE89:$BG89)&gt;=40, HX$2, 0)</f>
        <v>20</v>
      </c>
      <c r="HY89" s="238">
        <f>IF(MAX($BH89:$BJ89)&gt;=40, HY$2, 0)</f>
        <v>20</v>
      </c>
      <c r="HZ89" s="238">
        <f>IF(MAX($BK89:$BM89)&gt;=40, HZ$2, 0)</f>
        <v>10</v>
      </c>
      <c r="IA89" s="238">
        <f>IF(MAX($BN89:$BP89)&gt;=40, IA$2, 0)</f>
        <v>20</v>
      </c>
      <c r="IB89" s="238">
        <f>IF(MAX($BQ89:$BS89)&gt;=40, IB$2, 0)</f>
        <v>10</v>
      </c>
      <c r="IC89" s="238">
        <f>IF(MAX($BT89:$BV89)&gt;=40, IC$2, 0)</f>
        <v>0</v>
      </c>
      <c r="ID89" s="239">
        <f>IF(MAX($BW89:$BY89)&gt;=40, ID$2, 0)</f>
        <v>0</v>
      </c>
      <c r="IE89" s="240">
        <f>IF(MAX($BZ89:$CB89)&gt;=40, IE$2, 0)</f>
        <v>0</v>
      </c>
      <c r="IF89" s="240">
        <f>IF(MAX($CC89:$CE89)&gt;=40, IF$2, 0)</f>
        <v>10</v>
      </c>
      <c r="IG89" s="240">
        <f>IF(MAX($CF89:$CH89)&gt;=40, IG$2, 0)</f>
        <v>0</v>
      </c>
      <c r="IH89" s="240">
        <f>IF(MAX($CI89:$CK89)&gt;=40, IH$2, 0)</f>
        <v>0</v>
      </c>
      <c r="II89" s="240">
        <f>IF(MAX($CL89:$CN89)&gt;=40, II$2, 0)</f>
        <v>0</v>
      </c>
      <c r="IJ89" s="240">
        <f>IF(MAX($CO89:$CQ89)&gt;=40, IJ$2, 0)</f>
        <v>20</v>
      </c>
      <c r="IK89" s="240">
        <f>IF(MAX($CR89:$CT89)&gt;=40, IK$2, 0)</f>
        <v>0</v>
      </c>
      <c r="IL89" s="240">
        <f>IF(MAX($CU89:$CW89)&gt;=40, IL$2, 0)</f>
        <v>20</v>
      </c>
      <c r="IM89" s="240">
        <f>IF(MAX($CX89:$CZ89)&gt;=40, IM$2, 0)</f>
        <v>0</v>
      </c>
      <c r="IN89" s="240">
        <f>IF(MAX($DA89:$DC89)&gt;=40, IN$2, 0)</f>
        <v>0</v>
      </c>
      <c r="IO89" s="240">
        <f>IF(MAX($DD89:$DF89)&gt;=40, IO$2, 0)</f>
        <v>0</v>
      </c>
      <c r="IP89" s="416">
        <f>SUM(HO89:IB89, ID89:IO89)</f>
        <v>290</v>
      </c>
      <c r="IQ89" s="416">
        <f>SUM(HJ89:HN89, IC89)</f>
        <v>14</v>
      </c>
    </row>
    <row r="90" spans="1:251" ht="15" customHeight="1" x14ac:dyDescent="0.25">
      <c r="A90" s="14" t="s">
        <v>1822</v>
      </c>
      <c r="B90" s="392">
        <v>6</v>
      </c>
      <c r="C90" s="13" t="s">
        <v>782</v>
      </c>
      <c r="D90" s="423">
        <v>43831</v>
      </c>
      <c r="E90" s="20">
        <v>8</v>
      </c>
      <c r="F90" s="6">
        <v>10447796</v>
      </c>
      <c r="G90" s="20">
        <v>1</v>
      </c>
      <c r="H90" s="20"/>
      <c r="I90" s="23"/>
      <c r="J90" s="6" t="s">
        <v>18</v>
      </c>
      <c r="K90" s="6" t="s">
        <v>18</v>
      </c>
      <c r="L90" s="424"/>
      <c r="M90" s="651" t="s">
        <v>783</v>
      </c>
      <c r="N90" s="272"/>
      <c r="O90" s="108"/>
      <c r="P90" s="689">
        <v>63.95</v>
      </c>
      <c r="Q90" s="106"/>
      <c r="R90" s="698"/>
      <c r="S90" s="108"/>
      <c r="T90" s="679">
        <v>71.62</v>
      </c>
      <c r="U90" s="646"/>
      <c r="V90" s="688">
        <v>50.069999694824219</v>
      </c>
      <c r="W90" s="107"/>
      <c r="X90" s="105"/>
      <c r="Y90" s="106"/>
      <c r="Z90" s="24">
        <v>52.08</v>
      </c>
      <c r="AA90" s="273"/>
      <c r="AB90" s="24">
        <v>67.290000915527344</v>
      </c>
      <c r="AC90" s="273"/>
      <c r="AD90" s="24">
        <v>47</v>
      </c>
      <c r="AE90" s="107"/>
      <c r="AF90" s="273"/>
      <c r="AG90" s="24">
        <v>57</v>
      </c>
      <c r="AH90" s="107"/>
      <c r="AI90" s="273"/>
      <c r="AJ90" s="24">
        <v>86</v>
      </c>
      <c r="AK90" s="107"/>
      <c r="AL90" s="273"/>
      <c r="AM90" s="24">
        <v>74</v>
      </c>
      <c r="AN90" s="107"/>
      <c r="AO90" s="273"/>
      <c r="AP90" s="24">
        <v>75.300003051757813</v>
      </c>
      <c r="AQ90" s="107"/>
      <c r="AR90" s="273"/>
      <c r="AS90" s="24">
        <v>67.099998474121094</v>
      </c>
      <c r="AT90" s="107"/>
      <c r="AU90" s="273"/>
      <c r="AV90" s="24">
        <v>75.75</v>
      </c>
      <c r="AW90" s="107"/>
      <c r="AX90" s="273"/>
      <c r="AY90" s="24">
        <v>58.549999237060547</v>
      </c>
      <c r="AZ90" s="107"/>
      <c r="BA90" s="273"/>
      <c r="BB90" s="24">
        <v>55</v>
      </c>
      <c r="BC90" s="107"/>
      <c r="BD90" s="273"/>
      <c r="BE90" s="24">
        <v>35.200000762939453</v>
      </c>
      <c r="BF90" s="107">
        <v>40</v>
      </c>
      <c r="BG90" s="273"/>
      <c r="BH90" s="24">
        <v>60.25</v>
      </c>
      <c r="BI90" s="107"/>
      <c r="BJ90" s="273"/>
      <c r="BK90" s="24">
        <v>54.799999237060547</v>
      </c>
      <c r="BL90" s="107"/>
      <c r="BM90" s="273"/>
      <c r="BN90" s="24">
        <v>48.299999237060547</v>
      </c>
      <c r="BO90" s="107"/>
      <c r="BP90" s="273"/>
      <c r="BQ90" s="24">
        <v>55</v>
      </c>
      <c r="BR90" s="107"/>
      <c r="BS90" s="273"/>
      <c r="BT90" s="24" t="s">
        <v>1386</v>
      </c>
      <c r="BU90" s="291"/>
      <c r="BV90" s="273"/>
      <c r="BW90" s="704" t="s">
        <v>1396</v>
      </c>
      <c r="BX90" s="107"/>
      <c r="BY90" s="273"/>
      <c r="BZ90" s="704" t="s">
        <v>1396</v>
      </c>
      <c r="CA90" s="107" t="s">
        <v>1830</v>
      </c>
      <c r="CB90" s="273"/>
      <c r="CC90" s="24">
        <v>60.349998474121094</v>
      </c>
      <c r="CD90" s="107"/>
      <c r="CE90" s="107"/>
      <c r="CF90" s="107"/>
      <c r="CG90" s="107"/>
      <c r="CH90" s="273"/>
      <c r="CI90" s="704" t="s">
        <v>1584</v>
      </c>
      <c r="CJ90" s="107"/>
      <c r="CK90" s="273"/>
      <c r="CL90" s="24" t="s">
        <v>1630</v>
      </c>
      <c r="CM90" s="107"/>
      <c r="CN90" s="273"/>
      <c r="CO90" s="24">
        <v>32.5</v>
      </c>
      <c r="CP90" s="107">
        <v>40</v>
      </c>
      <c r="CQ90" s="273"/>
      <c r="CR90" s="24"/>
      <c r="CS90" s="107"/>
      <c r="CT90" s="273"/>
      <c r="CU90" s="24"/>
      <c r="CV90" s="107"/>
      <c r="CW90" s="273"/>
      <c r="CX90" s="24"/>
      <c r="CY90" s="107"/>
      <c r="CZ90" s="273"/>
      <c r="DA90" s="24"/>
      <c r="DB90" s="107"/>
      <c r="DC90" s="273"/>
      <c r="DD90" s="24">
        <v>36.400001525878906</v>
      </c>
      <c r="DE90" s="719" t="s">
        <v>1760</v>
      </c>
      <c r="DF90" s="273"/>
      <c r="DG90" s="218"/>
      <c r="DH90" s="217"/>
      <c r="DI90" s="217"/>
      <c r="DJ90" s="286">
        <f>AVERAGE(AY90:DF90)</f>
        <v>48.029166539510094</v>
      </c>
      <c r="DK90" s="219"/>
      <c r="DL90" s="220">
        <f>IF(DJ90&gt;80, 4, (DJ90-50)/20+2.5)</f>
        <v>2.4014583269755048</v>
      </c>
      <c r="DM90" s="650">
        <f>COUNTIF(N90:DF90, DM$1)+COUNTIF(N90:DF90, DM$2)</f>
        <v>2</v>
      </c>
      <c r="DN90" s="233">
        <f>IF(COUNTIF($N90:$Q90, ET$1)&gt;0, DN$2, 0)</f>
        <v>0</v>
      </c>
      <c r="DO90" s="234">
        <f>IF(COUNTIF($R90:$U90, ET$1)&gt;0, DO$2, 0)</f>
        <v>0</v>
      </c>
      <c r="DP90" s="234">
        <f>IF(COUNTIF($V90:$Y90, ET$1)&gt;0, DP$2, 0)</f>
        <v>0</v>
      </c>
      <c r="DQ90" s="234">
        <f>IF(COUNTIF($Z90:$AA90, ET$1)&gt;0, DQ$2, 0)</f>
        <v>0</v>
      </c>
      <c r="DR90" s="234">
        <f>IF(COUNTIF($AB90:$AC90, ET$1)&gt;0, DR$2, 0)</f>
        <v>0</v>
      </c>
      <c r="DS90" s="235">
        <f>IF(COUNTIF($AD90:$AF90, $ET$1)&gt;0, DS$2, 0)</f>
        <v>0</v>
      </c>
      <c r="DT90" s="236">
        <f>IF(COUNTIF($AG90:$AI90, $ET$1)&gt;0, DT$2, 0)</f>
        <v>0</v>
      </c>
      <c r="DU90" s="236">
        <f>IF(COUNTIF($AJ90:$AL90, $ET$1)&gt;0, DU$2, 0)</f>
        <v>0</v>
      </c>
      <c r="DV90" s="236">
        <f>IF(COUNTIF($AM90:$AO90, $ET$1)&gt;0, DV$2, 0)</f>
        <v>0</v>
      </c>
      <c r="DW90" s="236">
        <f>IF(COUNTIF($AP90:$AR90, $ET$1)&gt;0, DW$2, 0)</f>
        <v>0</v>
      </c>
      <c r="DX90" s="236">
        <f>IF(COUNTIF($AS90:$AU90, $ET$1)&gt;0, DX$2, 0)</f>
        <v>0</v>
      </c>
      <c r="DY90" s="236">
        <f>IF(COUNTIF($AV90:$AX90, $ET$1)&gt;0, DY$2, 0)</f>
        <v>0</v>
      </c>
      <c r="DZ90" s="237">
        <f>IF(COUNTIF($AY90:$BA90, $ET$1)&gt;0, DZ$2, 0)</f>
        <v>0</v>
      </c>
      <c r="EA90" s="238">
        <f>IF(COUNTIF($BB90:$BD90, $ET$1)&gt;0, EA$2, 0)</f>
        <v>0</v>
      </c>
      <c r="EB90" s="238">
        <f>IF(COUNTIF($BE90:$BG90, $ET$1)&gt;0, EB$2, 0)</f>
        <v>0</v>
      </c>
      <c r="EC90" s="238">
        <f>IF(COUNTIF($BH90:$BJ90, $ET$1)&gt;0, EC$2, 0)</f>
        <v>0</v>
      </c>
      <c r="ED90" s="238">
        <f>IF(COUNTIF($BK90:$BM90, $ET$1)&gt;0, ED$2, 0)</f>
        <v>0</v>
      </c>
      <c r="EE90" s="238">
        <f>IF(COUNTIF($BN90:$BP90, $ET$1)&gt;0, EE$2, 0)</f>
        <v>0</v>
      </c>
      <c r="EF90" s="238">
        <f>IF(COUNTIF($BQ90:$BS90, $ET$1)&gt;0, EF$2, 0)</f>
        <v>0</v>
      </c>
      <c r="EG90" s="238">
        <f>IF(COUNTIF($BT90:$BV90, $ET$1)&gt;0, EG$2, 0)</f>
        <v>0</v>
      </c>
      <c r="EH90" s="239">
        <f>IF(COUNTIF($BW90:$BY90, $ET$1)&gt;0, EH$2, 0)</f>
        <v>0</v>
      </c>
      <c r="EI90" s="240">
        <f>IF(COUNTIF($BZ90:$CB90, $ET$1)&gt;0, EI$2, 0)</f>
        <v>0</v>
      </c>
      <c r="EJ90" s="240">
        <f>IF(COUNTIF($CC90:$CE90, $ET$1)&gt;0, EJ$2, 0)</f>
        <v>0</v>
      </c>
      <c r="EK90" s="240">
        <f>IF(COUNTIF($CF90:$CH90, $ET$1)&gt;0, EK$2, 0)</f>
        <v>0</v>
      </c>
      <c r="EL90" s="240">
        <f>IF(COUNTIF($CI90:$CK90, $ET$1)&gt;0, EL$2, 0)</f>
        <v>3</v>
      </c>
      <c r="EM90" s="240">
        <f>IF(COUNTIF($CL90:$CN90, $ET$1)&gt;0, EM$2, 0)</f>
        <v>0</v>
      </c>
      <c r="EN90" s="240">
        <f>IF(COUNTIF($CO90:$CQ90, $ET$1)&gt;0, EN$2, 0)</f>
        <v>0</v>
      </c>
      <c r="EO90" s="240">
        <f>IF(COUNTIF($CR90:$CT90, $ET$1)&gt;0, EO$2, 0)</f>
        <v>0</v>
      </c>
      <c r="EP90" s="240">
        <f>IF(COUNTIF($CU90:$CW90, $ET$1)&gt;0, EP$2, 0)</f>
        <v>0</v>
      </c>
      <c r="EQ90" s="240">
        <f>IF(COUNTIF($CX90:$CZ90, $ET$1)&gt;0, EQ$2, 0)</f>
        <v>0</v>
      </c>
      <c r="ER90" s="240">
        <f>IF(COUNTIF($DA90:$DC90, $ET$1)&gt;0, ER$2, 0)</f>
        <v>0</v>
      </c>
      <c r="ES90" s="240">
        <f>IF(COUNTIF($DD90:$DF90, $ET$1)&gt;0, ES$2, 0)</f>
        <v>0</v>
      </c>
      <c r="ET90" s="241">
        <f>SUM(DN90:ES90)</f>
        <v>3</v>
      </c>
      <c r="EU90" s="242">
        <f>IF(COUNTIF($N90:$Q90, GA$1)&gt;0, EU$2, 0)</f>
        <v>0</v>
      </c>
      <c r="EV90" s="234">
        <f>IF(COUNTIF($R90:$U90, GA$1)&gt;0, EV$2, 0)</f>
        <v>0</v>
      </c>
      <c r="EW90" s="234">
        <f>IF(COUNTIF($V90:$Y90, GA$1)&gt;0, EW$2, 0)</f>
        <v>0</v>
      </c>
      <c r="EX90" s="234">
        <f>IF(COUNTIF($Z90:$AA90, GA$1)&gt;0, EX$2, 0)</f>
        <v>0</v>
      </c>
      <c r="EY90" s="234">
        <f>IF(COUNTIF($AB90:$AC90, GA$1)&gt;0, EY$2, 0)</f>
        <v>0</v>
      </c>
      <c r="EZ90" s="235">
        <f>IF(COUNTIF($AD90:$AF90, $GA$1)&gt;0, EZ$2, 0)</f>
        <v>0</v>
      </c>
      <c r="FA90" s="236">
        <f>IF(COUNTIF($AG90:$AI90, $GA$1)&gt;0, FA$2, 0)</f>
        <v>0</v>
      </c>
      <c r="FB90" s="236">
        <f>IF(COUNTIF($AJ90:$AL90, $GA$1)&gt;0, FB$2, 0)</f>
        <v>0</v>
      </c>
      <c r="FC90" s="236">
        <f>IF(COUNTIF($AM90:$AO90, $GA$1)&gt;0, FC$2, 0)</f>
        <v>0</v>
      </c>
      <c r="FD90" s="236">
        <f>IF(COUNTIF($AP90:$AR90, $GA$1)&gt;0, FD$2, 0)</f>
        <v>0</v>
      </c>
      <c r="FE90" s="236">
        <f>IF(COUNTIF($AS90:$AU90, $GA$1)&gt;0, FE$2, 0)</f>
        <v>0</v>
      </c>
      <c r="FF90" s="236">
        <f>IF(COUNTIF($AV90:$AX90, $GA$1)&gt;0, FF$2, 0)</f>
        <v>0</v>
      </c>
      <c r="FG90" s="237">
        <f>IF(COUNTIF($AY90:$BA90, $GA$1)&gt;0, FG$2, 0)</f>
        <v>0</v>
      </c>
      <c r="FH90" s="238">
        <f>IF(COUNTIF($BB90:$BD90, $GA$1)&gt;0, FH$2, 0)</f>
        <v>0</v>
      </c>
      <c r="FI90" s="238">
        <f>IF(COUNTIF($BE90:$BG90, $GA$1)&gt;0, FI$2, 0)</f>
        <v>0</v>
      </c>
      <c r="FJ90" s="238">
        <f>IF(COUNTIF($BH90:$BJ90, $GA$1)&gt;0, FJ$2, 0)</f>
        <v>0</v>
      </c>
      <c r="FK90" s="238">
        <f>IF(COUNTIF($BK90:$BM90, $GA$1)&gt;0, FK$2, 0)</f>
        <v>0</v>
      </c>
      <c r="FL90" s="238">
        <f>IF(COUNTIF($BN90:$BP90, $GA$1)&gt;0, FL$2, 0)</f>
        <v>0</v>
      </c>
      <c r="FM90" s="238">
        <f>IF(COUNTIF($BQ90:$BS90, $GA$1)&gt;0, FM$2, 0)</f>
        <v>0</v>
      </c>
      <c r="FN90" s="238">
        <f>IF(COUNTIF($BT90:$BV90, $GA$1)&gt;0, FN$2, 0)</f>
        <v>0</v>
      </c>
      <c r="FO90" s="239">
        <f>IF(COUNTIF($BW90:$BY90, $GA$1)&gt;0, FO$2, 0)</f>
        <v>0</v>
      </c>
      <c r="FP90" s="240">
        <f>IF(COUNTIF($BZ90:$CB90, $GA$1)&gt;0, FP$2, 0)</f>
        <v>0</v>
      </c>
      <c r="FQ90" s="240">
        <f>IF(COUNTIF($CC90:$CE90, $GA$1)&gt;0, FQ$2, 0)</f>
        <v>0</v>
      </c>
      <c r="FR90" s="240">
        <f>IF(COUNTIF($CF90:$CH90, $GA$1)&gt;0, FR$2, 0)</f>
        <v>0</v>
      </c>
      <c r="FS90" s="240">
        <f>IF(COUNTIF($CI90:$CK90, $GA$1)&gt;0, FS$2, 0)</f>
        <v>0</v>
      </c>
      <c r="FT90" s="240">
        <f>IF(COUNTIF($CL90:$CN90, $GA$1)&gt;0, FT$2, 0)</f>
        <v>6</v>
      </c>
      <c r="FU90" s="240">
        <f>IF(COUNTIF($CO90:$CQ90, $GA$1)&gt;0, FU$2, 0)</f>
        <v>0</v>
      </c>
      <c r="FV90" s="240">
        <f>IF(COUNTIF($CR90:$CT90, $GA$1)&gt;0, FV$2, 0)</f>
        <v>0</v>
      </c>
      <c r="FW90" s="240">
        <f>IF(COUNTIF($CU90:$CW90, $GA$1)&gt;0, FW$2, 0)</f>
        <v>0</v>
      </c>
      <c r="FX90" s="240">
        <f>IF(COUNTIF($CX90:$CZ90, $GA$1)&gt;0, FX$2, 0)</f>
        <v>0</v>
      </c>
      <c r="FY90" s="240">
        <f>IF(COUNTIF($DA90:$DC90, $GA$1)&gt;0, FY$2, 0)</f>
        <v>0</v>
      </c>
      <c r="FZ90" s="240">
        <f>IF(COUNTIF($DD90:$DF90, $GA$1)&gt;0, FZ$2, 0)</f>
        <v>0</v>
      </c>
      <c r="GA90" s="241">
        <f>SUM(EU90:FZ90)</f>
        <v>6</v>
      </c>
      <c r="GB90" s="242">
        <f>IF(COUNTIF($N90:$Q90, HH$1)&gt;0, GB$2, 0)</f>
        <v>0</v>
      </c>
      <c r="GC90" s="234">
        <f>IF(COUNTIF($R90:$U90, HH$1)&gt;0, GC$2, 0)</f>
        <v>0</v>
      </c>
      <c r="GD90" s="234">
        <f>IF(COUNTIF($V90:$Y90, HH$1)&gt;0, GD$2, 0)</f>
        <v>0</v>
      </c>
      <c r="GE90" s="234">
        <f>IF(COUNTIF($Z90:$AA90, HH$1)&gt;0, GE$2, 0)</f>
        <v>0</v>
      </c>
      <c r="GF90" s="234">
        <f>IF(COUNTIF($AB90:$AC90, HH$1)&gt;0, GF$2, 0)</f>
        <v>0</v>
      </c>
      <c r="GG90" s="235">
        <f>IF(COUNTIF($AD90:$AF90, $HH$1)&gt;0, GG$2, 0)</f>
        <v>0</v>
      </c>
      <c r="GH90" s="236">
        <f>IF(COUNTIF($AG90:$AI90, $HH$1)&gt;0, GH$2, 0)</f>
        <v>0</v>
      </c>
      <c r="GI90" s="236">
        <f>IF(COUNTIF($AJ90:$AL90, $HH$1)&gt;0, GI$2, 0)</f>
        <v>0</v>
      </c>
      <c r="GJ90" s="236">
        <f>IF(COUNTIF($AM90:$AO90, $HH$1)&gt;0, GJ$2, 0)</f>
        <v>0</v>
      </c>
      <c r="GK90" s="236">
        <f>IF(COUNTIF($AP90:$AR90, $HH$1)&gt;0, GK$2, 0)</f>
        <v>0</v>
      </c>
      <c r="GL90" s="236">
        <f>IF(COUNTIF($AS90:$AU90, $HH$1)&gt;0, GL$2, 0)</f>
        <v>0</v>
      </c>
      <c r="GM90" s="236">
        <f>IF(COUNTIF($AV90:$AX90, $HH$1)&gt;0, GM$2, 0)</f>
        <v>0</v>
      </c>
      <c r="GN90" s="237">
        <f>IF(COUNTIF($AY90:$BA90, $HH$1)&gt;0, GN$2, 0)</f>
        <v>0</v>
      </c>
      <c r="GO90" s="238">
        <f>IF(COUNTIF($BB90:$BD90, $HH$1)&gt;0, GO$2, 0)</f>
        <v>0</v>
      </c>
      <c r="GP90" s="238">
        <f>IF(COUNTIF($BE90:$BG90, $HH$1)&gt;0, GP$2, 0)</f>
        <v>0</v>
      </c>
      <c r="GQ90" s="238">
        <f>IF(COUNTIF($BH90:$BJ90, $HH$1)&gt;0, GQ$2, 0)</f>
        <v>0</v>
      </c>
      <c r="GR90" s="238">
        <f>IF(COUNTIF($BK90:$BM90, $HH$1)&gt;0, GR$2, 0)</f>
        <v>0</v>
      </c>
      <c r="GS90" s="238">
        <f>IF(COUNTIF($BN90:$BP90, $HH$1)&gt;0, GS$2, 0)</f>
        <v>0</v>
      </c>
      <c r="GT90" s="238">
        <f>IF(COUNTIF($BQ90:$BS90, $HH$1)&gt;0, GT$2, 0)</f>
        <v>0</v>
      </c>
      <c r="GU90" s="238">
        <f>IF(COUNTIF($BT90:$BV90, $HH$1)&gt;0, GU$2, 0)</f>
        <v>0</v>
      </c>
      <c r="GV90" s="239">
        <f>IF(COUNTIF($BW90:$BY90, $HH$1)&gt;0, GV$2, 0)</f>
        <v>0</v>
      </c>
      <c r="GW90" s="240">
        <f>IF(COUNTIF($BZ90:$CB90, $HH$1)&gt;0, GW$2, 0)</f>
        <v>0</v>
      </c>
      <c r="GX90" s="240">
        <f>IF(COUNTIF($CC90:$CE90, $HH$1)&gt;0, GX$2, 0)</f>
        <v>0</v>
      </c>
      <c r="GY90" s="240">
        <f>IF(COUNTIF($CF90:$CH90, $HH$1)&gt;0, GY$2, 0)</f>
        <v>0</v>
      </c>
      <c r="GZ90" s="240">
        <f>IF(COUNTIF($CI90:$CK90, $HH$1)&gt;0, GZ$2, 0)</f>
        <v>0</v>
      </c>
      <c r="HA90" s="240">
        <f>IF(COUNTIF($CL90:$CN90, $HH$1)&gt;0, HA$2, 0)</f>
        <v>0</v>
      </c>
      <c r="HB90" s="240">
        <f>IF(COUNTIF($CO90:$CQ90, $HH$1)&gt;0, HB$2, 0)</f>
        <v>0</v>
      </c>
      <c r="HC90" s="240">
        <f>IF(COUNTIF($CR90:$CT90, $HH$1)&gt;0, HC$2, 0)</f>
        <v>0</v>
      </c>
      <c r="HD90" s="240">
        <f>IF(COUNTIF($CU90:$CW90, $HH$1)&gt;0, HD$2, 0)</f>
        <v>0</v>
      </c>
      <c r="HE90" s="240">
        <f>IF(COUNTIF($CX90:$CZ90, $HH$1)&gt;0, HE$2, 0)</f>
        <v>0</v>
      </c>
      <c r="HF90" s="240">
        <f>IF(COUNTIF($DA90:$DC90, $HH$1)&gt;0, HF$2, 0)</f>
        <v>0</v>
      </c>
      <c r="HG90" s="240">
        <f>IF(COUNTIF($DD90:$DF90, $HH$1)&gt;0, HG$2, 0)</f>
        <v>0</v>
      </c>
      <c r="HH90" s="241">
        <f>SUM(GB90:HG90)</f>
        <v>0</v>
      </c>
      <c r="HI90" s="243"/>
      <c r="HJ90" s="242">
        <f>IF(MAX($N90:$Q90)&gt;=40, HJ$2, 0)</f>
        <v>3</v>
      </c>
      <c r="HK90" s="234">
        <f>IF(MAX($R90:$U90)&gt;=40, HK$2, 0)</f>
        <v>3</v>
      </c>
      <c r="HL90" s="234">
        <f>IF(MAX($V90:$Y90)&gt;=40, HL$2, 0)</f>
        <v>3</v>
      </c>
      <c r="HM90" s="234">
        <f>IF(MAX($Z90:$AA90)&gt;=40, HM$2, 0)</f>
        <v>3</v>
      </c>
      <c r="HN90" s="234">
        <f>IF(MAX($AB90:$AC90)&gt;=40, HN$2, 0)</f>
        <v>2</v>
      </c>
      <c r="HO90" s="235">
        <f>IF(MAX($AD90:$AF90)&gt;=40, HO$2, 0)</f>
        <v>20</v>
      </c>
      <c r="HP90" s="236">
        <f>IF(MAX($AG90:$AI90)&gt;=40, HP$2, 0)</f>
        <v>20</v>
      </c>
      <c r="HQ90" s="236">
        <f>IF(MAX($AJ90:$AL90)&gt;=40, HQ$2, 0)</f>
        <v>20</v>
      </c>
      <c r="HR90" s="236">
        <f>IF(MAX($AM90:$AO90)&gt;=40, HR$2, 0)</f>
        <v>20</v>
      </c>
      <c r="HS90" s="236">
        <f>IF(MAX($AP90:$AR90)&gt;=40, HS$2, 0)</f>
        <v>10</v>
      </c>
      <c r="HT90" s="236">
        <f>IF(MAX($AS90:$AU90)&gt;=40, HT$2, 0)</f>
        <v>20</v>
      </c>
      <c r="HU90" s="236">
        <f>IF(MAX($AV90:$AX90)&gt;=40, HU$2, 0)</f>
        <v>10</v>
      </c>
      <c r="HV90" s="237">
        <f>IF(MAX($AY90:$BA90)&gt;=40, HV$2, 0)</f>
        <v>20</v>
      </c>
      <c r="HW90" s="238">
        <f>IF(MAX($BB90:$BD90)&gt;=40, HW$2, 0)</f>
        <v>20</v>
      </c>
      <c r="HX90" s="238">
        <f>IF(MAX($BE90:$BG90)&gt;=40, HX$2, 0)</f>
        <v>20</v>
      </c>
      <c r="HY90" s="238">
        <f>IF(MAX($BH90:$BJ90)&gt;=40, HY$2, 0)</f>
        <v>20</v>
      </c>
      <c r="HZ90" s="238">
        <f>IF(MAX($BK90:$BM90)&gt;=40, HZ$2, 0)</f>
        <v>10</v>
      </c>
      <c r="IA90" s="238">
        <f>IF(MAX($BN90:$BP90)&gt;=40, IA$2, 0)</f>
        <v>20</v>
      </c>
      <c r="IB90" s="238">
        <f>IF(MAX($BQ90:$BS90)&gt;=40, IB$2, 0)</f>
        <v>10</v>
      </c>
      <c r="IC90" s="238">
        <f>IF(MAX($BT90:$BV90)&gt;=40, IC$2, 0)</f>
        <v>0</v>
      </c>
      <c r="ID90" s="239">
        <f>IF(MAX($BW90:$BY90)&gt;=40, ID$2, 0)</f>
        <v>0</v>
      </c>
      <c r="IE90" s="240">
        <f>IF(MAX($BZ90:$CB90)&gt;=40, IE$2, 0)</f>
        <v>0</v>
      </c>
      <c r="IF90" s="240">
        <f>IF(MAX($CC90:$CE90)&gt;=40, IF$2, 0)</f>
        <v>10</v>
      </c>
      <c r="IG90" s="240">
        <f>IF(MAX($CF90:$CH90)&gt;=40, IG$2, 0)</f>
        <v>0</v>
      </c>
      <c r="IH90" s="240">
        <f>IF(MAX($CI90:$CK90)&gt;=40, IH$2, 0)</f>
        <v>0</v>
      </c>
      <c r="II90" s="240">
        <f>IF(MAX($CL90:$CN90)&gt;=40, II$2, 0)</f>
        <v>0</v>
      </c>
      <c r="IJ90" s="240">
        <f>IF(MAX($CO90:$CQ90)&gt;=40, IJ$2, 0)</f>
        <v>20</v>
      </c>
      <c r="IK90" s="240">
        <f>IF(MAX($CR90:$CT90)&gt;=40, IK$2, 0)</f>
        <v>0</v>
      </c>
      <c r="IL90" s="240">
        <f>IF(MAX($CU90:$CW90)&gt;=40, IL$2, 0)</f>
        <v>0</v>
      </c>
      <c r="IM90" s="240">
        <f>IF(MAX($CX90:$CZ90)&gt;=40, IM$2, 0)</f>
        <v>0</v>
      </c>
      <c r="IN90" s="240">
        <f>IF(MAX($DA90:$DC90)&gt;=40, IN$2, 0)</f>
        <v>0</v>
      </c>
      <c r="IO90" s="240">
        <f>IF(MAX($DD90:$DF90)&gt;=40, IO$2, 0)</f>
        <v>0</v>
      </c>
      <c r="IP90" s="416">
        <f>SUM(HO90:IB90, ID90:IO90)</f>
        <v>270</v>
      </c>
      <c r="IQ90" s="416">
        <f>SUM(HJ90:HN90, IC90)</f>
        <v>14</v>
      </c>
    </row>
    <row r="91" spans="1:251" ht="15" customHeight="1" x14ac:dyDescent="0.25">
      <c r="A91" s="14" t="s">
        <v>1787</v>
      </c>
      <c r="B91" s="392">
        <v>7</v>
      </c>
      <c r="C91" s="13" t="s">
        <v>792</v>
      </c>
      <c r="D91" s="423">
        <v>43831</v>
      </c>
      <c r="E91" s="20">
        <v>8</v>
      </c>
      <c r="F91" s="6">
        <v>10447763</v>
      </c>
      <c r="G91" s="20">
        <v>1</v>
      </c>
      <c r="H91" s="20"/>
      <c r="I91" s="23"/>
      <c r="J91" s="6" t="s">
        <v>18</v>
      </c>
      <c r="K91" s="6" t="s">
        <v>18</v>
      </c>
      <c r="L91" s="424"/>
      <c r="M91" s="651" t="s">
        <v>793</v>
      </c>
      <c r="N91" s="24">
        <v>63.1</v>
      </c>
      <c r="O91" s="107"/>
      <c r="P91" s="105"/>
      <c r="Q91" s="106"/>
      <c r="R91" s="24">
        <v>60.5</v>
      </c>
      <c r="S91" s="107"/>
      <c r="T91" s="105"/>
      <c r="U91" s="106"/>
      <c r="V91" s="688">
        <v>70.279998779296875</v>
      </c>
      <c r="W91" s="107"/>
      <c r="X91" s="105"/>
      <c r="Y91" s="106"/>
      <c r="Z91" s="24">
        <v>63.68</v>
      </c>
      <c r="AA91" s="273"/>
      <c r="AB91" s="24">
        <v>67.290000915527344</v>
      </c>
      <c r="AC91" s="273"/>
      <c r="AD91" s="24">
        <v>58</v>
      </c>
      <c r="AE91" s="107"/>
      <c r="AF91" s="273"/>
      <c r="AG91" s="24">
        <v>61</v>
      </c>
      <c r="AH91" s="107"/>
      <c r="AI91" s="273"/>
      <c r="AJ91" s="24">
        <v>94</v>
      </c>
      <c r="AK91" s="107"/>
      <c r="AL91" s="273"/>
      <c r="AM91" s="24">
        <v>76</v>
      </c>
      <c r="AN91" s="107"/>
      <c r="AO91" s="273"/>
      <c r="AP91" s="24">
        <v>71</v>
      </c>
      <c r="AQ91" s="107"/>
      <c r="AR91" s="273"/>
      <c r="AS91" s="24">
        <v>60.700000762939453</v>
      </c>
      <c r="AT91" s="107"/>
      <c r="AU91" s="273"/>
      <c r="AV91" s="24">
        <v>52.75</v>
      </c>
      <c r="AW91" s="107"/>
      <c r="AX91" s="273"/>
      <c r="AY91" s="24">
        <v>64.80999755859375</v>
      </c>
      <c r="AZ91" s="107"/>
      <c r="BA91" s="273"/>
      <c r="BB91" s="24">
        <v>68.25</v>
      </c>
      <c r="BC91" s="107"/>
      <c r="BD91" s="273"/>
      <c r="BE91" s="24">
        <v>51.200000762939453</v>
      </c>
      <c r="BF91" s="107"/>
      <c r="BG91" s="273"/>
      <c r="BH91" s="24">
        <v>55.5</v>
      </c>
      <c r="BI91" s="107"/>
      <c r="BJ91" s="273"/>
      <c r="BK91" s="24">
        <v>73.010002136230469</v>
      </c>
      <c r="BL91" s="107"/>
      <c r="BM91" s="273"/>
      <c r="BN91" s="24">
        <v>57.970001220703125</v>
      </c>
      <c r="BO91" s="107"/>
      <c r="BP91" s="273"/>
      <c r="BQ91" s="24">
        <v>35</v>
      </c>
      <c r="BR91" s="705">
        <v>48</v>
      </c>
      <c r="BS91" s="273"/>
      <c r="BT91" s="24" t="s">
        <v>1386</v>
      </c>
      <c r="BU91" s="291"/>
      <c r="BV91" s="273"/>
      <c r="BW91" s="704" t="s">
        <v>1396</v>
      </c>
      <c r="BX91" s="107"/>
      <c r="BY91" s="273"/>
      <c r="BZ91" s="704" t="s">
        <v>1396</v>
      </c>
      <c r="CA91" s="107"/>
      <c r="CB91" s="273"/>
      <c r="CC91" s="24">
        <v>40</v>
      </c>
      <c r="CD91" s="107"/>
      <c r="CE91" s="107"/>
      <c r="CF91" s="107"/>
      <c r="CG91" s="107"/>
      <c r="CH91" s="273"/>
      <c r="CI91" s="24" t="s">
        <v>1395</v>
      </c>
      <c r="CJ91" s="107"/>
      <c r="CK91" s="273"/>
      <c r="CL91" s="704" t="s">
        <v>1396</v>
      </c>
      <c r="CM91" s="107"/>
      <c r="CN91" s="273"/>
      <c r="CO91" s="24"/>
      <c r="CP91" s="107"/>
      <c r="CQ91" s="273"/>
      <c r="CR91" s="24"/>
      <c r="CS91" s="107"/>
      <c r="CT91" s="273"/>
      <c r="CU91" s="24"/>
      <c r="CV91" s="107"/>
      <c r="CW91" s="273"/>
      <c r="CX91" s="24"/>
      <c r="CY91" s="107"/>
      <c r="CZ91" s="273"/>
      <c r="DA91" s="24">
        <v>51.599998474121094</v>
      </c>
      <c r="DB91" s="107"/>
      <c r="DC91" s="273"/>
      <c r="DD91" s="24">
        <v>46.700000762939453</v>
      </c>
      <c r="DE91" s="107"/>
      <c r="DF91" s="273"/>
      <c r="DG91" s="218"/>
      <c r="DH91" s="217"/>
      <c r="DI91" s="217"/>
      <c r="DJ91" s="286">
        <f>AVERAGE(AY91:DF91)</f>
        <v>53.821818265047938</v>
      </c>
      <c r="DK91" s="219"/>
      <c r="DL91" s="220">
        <f>IF(DJ91&gt;80, 4, (DJ91-50)/20+2.5)</f>
        <v>2.6910909132523968</v>
      </c>
      <c r="DM91" s="650">
        <f>COUNTIF(N91:DF91, DM$1)+COUNTIF(N91:DF91, DM$2)</f>
        <v>3</v>
      </c>
      <c r="DN91" s="233">
        <f>IF(COUNTIF($N91:$Q91, ET$1)&gt;0, DN$2, 0)</f>
        <v>0</v>
      </c>
      <c r="DO91" s="234">
        <f>IF(COUNTIF($R91:$U91, ET$1)&gt;0, DO$2, 0)</f>
        <v>0</v>
      </c>
      <c r="DP91" s="234">
        <f>IF(COUNTIF($V91:$Y91, ET$1)&gt;0, DP$2, 0)</f>
        <v>0</v>
      </c>
      <c r="DQ91" s="234">
        <f>IF(COUNTIF($Z91:$AA91, ET$1)&gt;0, DQ$2, 0)</f>
        <v>0</v>
      </c>
      <c r="DR91" s="234">
        <f>IF(COUNTIF($AB91:$AC91, ET$1)&gt;0, DR$2, 0)</f>
        <v>0</v>
      </c>
      <c r="DS91" s="235">
        <f>IF(COUNTIF($AD91:$AF91, $ET$1)&gt;0, DS$2, 0)</f>
        <v>0</v>
      </c>
      <c r="DT91" s="236">
        <f>IF(COUNTIF($AG91:$AI91, $ET$1)&gt;0, DT$2, 0)</f>
        <v>0</v>
      </c>
      <c r="DU91" s="236">
        <f>IF(COUNTIF($AJ91:$AL91, $ET$1)&gt;0, DU$2, 0)</f>
        <v>0</v>
      </c>
      <c r="DV91" s="236">
        <f>IF(COUNTIF($AM91:$AO91, $ET$1)&gt;0, DV$2, 0)</f>
        <v>0</v>
      </c>
      <c r="DW91" s="236">
        <f>IF(COUNTIF($AP91:$AR91, $ET$1)&gt;0, DW$2, 0)</f>
        <v>0</v>
      </c>
      <c r="DX91" s="236">
        <f>IF(COUNTIF($AS91:$AU91, $ET$1)&gt;0, DX$2, 0)</f>
        <v>0</v>
      </c>
      <c r="DY91" s="236">
        <f>IF(COUNTIF($AV91:$AX91, $ET$1)&gt;0, DY$2, 0)</f>
        <v>0</v>
      </c>
      <c r="DZ91" s="237">
        <f>IF(COUNTIF($AY91:$BA91, $ET$1)&gt;0, DZ$2, 0)</f>
        <v>0</v>
      </c>
      <c r="EA91" s="238">
        <f>IF(COUNTIF($BB91:$BD91, $ET$1)&gt;0, EA$2, 0)</f>
        <v>0</v>
      </c>
      <c r="EB91" s="238">
        <f>IF(COUNTIF($BE91:$BG91, $ET$1)&gt;0, EB$2, 0)</f>
        <v>0</v>
      </c>
      <c r="EC91" s="238">
        <f>IF(COUNTIF($BH91:$BJ91, $ET$1)&gt;0, EC$2, 0)</f>
        <v>0</v>
      </c>
      <c r="ED91" s="238">
        <f>IF(COUNTIF($BK91:$BM91, $ET$1)&gt;0, ED$2, 0)</f>
        <v>0</v>
      </c>
      <c r="EE91" s="238">
        <f>IF(COUNTIF($BN91:$BP91, $ET$1)&gt;0, EE$2, 0)</f>
        <v>0</v>
      </c>
      <c r="EF91" s="238">
        <f>IF(COUNTIF($BQ91:$BS91, $ET$1)&gt;0, EF$2, 0)</f>
        <v>0</v>
      </c>
      <c r="EG91" s="238">
        <f>IF(COUNTIF($BT91:$BV91, $ET$1)&gt;0, EG$2, 0)</f>
        <v>0</v>
      </c>
      <c r="EH91" s="239">
        <f>IF(COUNTIF($BW91:$BY91, $ET$1)&gt;0, EH$2, 0)</f>
        <v>0</v>
      </c>
      <c r="EI91" s="240">
        <f>IF(COUNTIF($BZ91:$CB91, $ET$1)&gt;0, EI$2, 0)</f>
        <v>0</v>
      </c>
      <c r="EJ91" s="240">
        <f>IF(COUNTIF($CC91:$CE91, $ET$1)&gt;0, EJ$2, 0)</f>
        <v>0</v>
      </c>
      <c r="EK91" s="240">
        <f>IF(COUNTIF($CF91:$CH91, $ET$1)&gt;0, EK$2, 0)</f>
        <v>0</v>
      </c>
      <c r="EL91" s="240">
        <f>IF(COUNTIF($CI91:$CK91, $ET$1)&gt;0, EL$2, 0)</f>
        <v>0</v>
      </c>
      <c r="EM91" s="240">
        <f>IF(COUNTIF($CL91:$CN91, $ET$1)&gt;0, EM$2, 0)</f>
        <v>0</v>
      </c>
      <c r="EN91" s="240">
        <f>IF(COUNTIF($CO91:$CQ91, $ET$1)&gt;0, EN$2, 0)</f>
        <v>0</v>
      </c>
      <c r="EO91" s="240">
        <f>IF(COUNTIF($CR91:$CT91, $ET$1)&gt;0, EO$2, 0)</f>
        <v>0</v>
      </c>
      <c r="EP91" s="240">
        <f>IF(COUNTIF($CU91:$CW91, $ET$1)&gt;0, EP$2, 0)</f>
        <v>0</v>
      </c>
      <c r="EQ91" s="240">
        <f>IF(COUNTIF($CX91:$CZ91, $ET$1)&gt;0, EQ$2, 0)</f>
        <v>0</v>
      </c>
      <c r="ER91" s="240">
        <f>IF(COUNTIF($DA91:$DC91, $ET$1)&gt;0, ER$2, 0)</f>
        <v>0</v>
      </c>
      <c r="ES91" s="240">
        <f>IF(COUNTIF($DD91:$DF91, $ET$1)&gt;0, ES$2, 0)</f>
        <v>0</v>
      </c>
      <c r="ET91" s="241">
        <f>SUM(DN91:ES91)</f>
        <v>0</v>
      </c>
      <c r="EU91" s="242">
        <f>IF(COUNTIF($N91:$Q91, GA$1)&gt;0, EU$2, 0)</f>
        <v>0</v>
      </c>
      <c r="EV91" s="234">
        <f>IF(COUNTIF($R91:$U91, GA$1)&gt;0, EV$2, 0)</f>
        <v>0</v>
      </c>
      <c r="EW91" s="234">
        <f>IF(COUNTIF($V91:$Y91, GA$1)&gt;0, EW$2, 0)</f>
        <v>0</v>
      </c>
      <c r="EX91" s="234">
        <f>IF(COUNTIF($Z91:$AA91, GA$1)&gt;0, EX$2, 0)</f>
        <v>0</v>
      </c>
      <c r="EY91" s="234">
        <f>IF(COUNTIF($AB91:$AC91, GA$1)&gt;0, EY$2, 0)</f>
        <v>0</v>
      </c>
      <c r="EZ91" s="235">
        <f>IF(COUNTIF($AD91:$AF91, $GA$1)&gt;0, EZ$2, 0)</f>
        <v>0</v>
      </c>
      <c r="FA91" s="236">
        <f>IF(COUNTIF($AG91:$AI91, $GA$1)&gt;0, FA$2, 0)</f>
        <v>0</v>
      </c>
      <c r="FB91" s="236">
        <f>IF(COUNTIF($AJ91:$AL91, $GA$1)&gt;0, FB$2, 0)</f>
        <v>0</v>
      </c>
      <c r="FC91" s="236">
        <f>IF(COUNTIF($AM91:$AO91, $GA$1)&gt;0, FC$2, 0)</f>
        <v>0</v>
      </c>
      <c r="FD91" s="236">
        <f>IF(COUNTIF($AP91:$AR91, $GA$1)&gt;0, FD$2, 0)</f>
        <v>0</v>
      </c>
      <c r="FE91" s="236">
        <f>IF(COUNTIF($AS91:$AU91, $GA$1)&gt;0, FE$2, 0)</f>
        <v>0</v>
      </c>
      <c r="FF91" s="236">
        <f>IF(COUNTIF($AV91:$AX91, $GA$1)&gt;0, FF$2, 0)</f>
        <v>0</v>
      </c>
      <c r="FG91" s="237">
        <f>IF(COUNTIF($AY91:$BA91, $GA$1)&gt;0, FG$2, 0)</f>
        <v>0</v>
      </c>
      <c r="FH91" s="238">
        <f>IF(COUNTIF($BB91:$BD91, $GA$1)&gt;0, FH$2, 0)</f>
        <v>0</v>
      </c>
      <c r="FI91" s="238">
        <f>IF(COUNTIF($BE91:$BG91, $GA$1)&gt;0, FI$2, 0)</f>
        <v>0</v>
      </c>
      <c r="FJ91" s="238">
        <f>IF(COUNTIF($BH91:$BJ91, $GA$1)&gt;0, FJ$2, 0)</f>
        <v>0</v>
      </c>
      <c r="FK91" s="238">
        <f>IF(COUNTIF($BK91:$BM91, $GA$1)&gt;0, FK$2, 0)</f>
        <v>0</v>
      </c>
      <c r="FL91" s="238">
        <f>IF(COUNTIF($BN91:$BP91, $GA$1)&gt;0, FL$2, 0)</f>
        <v>0</v>
      </c>
      <c r="FM91" s="238">
        <f>IF(COUNTIF($BQ91:$BS91, $GA$1)&gt;0, FM$2, 0)</f>
        <v>0</v>
      </c>
      <c r="FN91" s="238">
        <f>IF(COUNTIF($BT91:$BV91, $GA$1)&gt;0, FN$2, 0)</f>
        <v>0</v>
      </c>
      <c r="FO91" s="239">
        <f>IF(COUNTIF($BW91:$BY91, $GA$1)&gt;0, FO$2, 0)</f>
        <v>0</v>
      </c>
      <c r="FP91" s="240">
        <f>IF(COUNTIF($BZ91:$CB91, $GA$1)&gt;0, FP$2, 0)</f>
        <v>0</v>
      </c>
      <c r="FQ91" s="240">
        <f>IF(COUNTIF($CC91:$CE91, $GA$1)&gt;0, FQ$2, 0)</f>
        <v>0</v>
      </c>
      <c r="FR91" s="240">
        <f>IF(COUNTIF($CF91:$CH91, $GA$1)&gt;0, FR$2, 0)</f>
        <v>0</v>
      </c>
      <c r="FS91" s="240">
        <f>IF(COUNTIF($CI91:$CK91, $GA$1)&gt;0, FS$2, 0)</f>
        <v>0</v>
      </c>
      <c r="FT91" s="240">
        <f>IF(COUNTIF($CL91:$CN91, $GA$1)&gt;0, FT$2, 0)</f>
        <v>0</v>
      </c>
      <c r="FU91" s="240">
        <f>IF(COUNTIF($CO91:$CQ91, $GA$1)&gt;0, FU$2, 0)</f>
        <v>0</v>
      </c>
      <c r="FV91" s="240">
        <f>IF(COUNTIF($CR91:$CT91, $GA$1)&gt;0, FV$2, 0)</f>
        <v>0</v>
      </c>
      <c r="FW91" s="240">
        <f>IF(COUNTIF($CU91:$CW91, $GA$1)&gt;0, FW$2, 0)</f>
        <v>0</v>
      </c>
      <c r="FX91" s="240">
        <f>IF(COUNTIF($CX91:$CZ91, $GA$1)&gt;0, FX$2, 0)</f>
        <v>0</v>
      </c>
      <c r="FY91" s="240">
        <f>IF(COUNTIF($DA91:$DC91, $GA$1)&gt;0, FY$2, 0)</f>
        <v>0</v>
      </c>
      <c r="FZ91" s="240">
        <f>IF(COUNTIF($DD91:$DF91, $GA$1)&gt;0, FZ$2, 0)</f>
        <v>0</v>
      </c>
      <c r="GA91" s="241">
        <f>SUM(EU91:FZ91)</f>
        <v>0</v>
      </c>
      <c r="GB91" s="242">
        <f>IF(COUNTIF($N91:$Q91, HH$1)&gt;0, GB$2, 0)</f>
        <v>0</v>
      </c>
      <c r="GC91" s="234">
        <f>IF(COUNTIF($R91:$U91, HH$1)&gt;0, GC$2, 0)</f>
        <v>0</v>
      </c>
      <c r="GD91" s="234">
        <f>IF(COUNTIF($V91:$Y91, HH$1)&gt;0, GD$2, 0)</f>
        <v>0</v>
      </c>
      <c r="GE91" s="234">
        <f>IF(COUNTIF($Z91:$AA91, HH$1)&gt;0, GE$2, 0)</f>
        <v>0</v>
      </c>
      <c r="GF91" s="234">
        <f>IF(COUNTIF($AB91:$AC91, HH$1)&gt;0, GF$2, 0)</f>
        <v>0</v>
      </c>
      <c r="GG91" s="235">
        <f>IF(COUNTIF($AD91:$AF91, $HH$1)&gt;0, GG$2, 0)</f>
        <v>0</v>
      </c>
      <c r="GH91" s="236">
        <f>IF(COUNTIF($AG91:$AI91, $HH$1)&gt;0, GH$2, 0)</f>
        <v>0</v>
      </c>
      <c r="GI91" s="236">
        <f>IF(COUNTIF($AJ91:$AL91, $HH$1)&gt;0, GI$2, 0)</f>
        <v>0</v>
      </c>
      <c r="GJ91" s="236">
        <f>IF(COUNTIF($AM91:$AO91, $HH$1)&gt;0, GJ$2, 0)</f>
        <v>0</v>
      </c>
      <c r="GK91" s="236">
        <f>IF(COUNTIF($AP91:$AR91, $HH$1)&gt;0, GK$2, 0)</f>
        <v>0</v>
      </c>
      <c r="GL91" s="236">
        <f>IF(COUNTIF($AS91:$AU91, $HH$1)&gt;0, GL$2, 0)</f>
        <v>0</v>
      </c>
      <c r="GM91" s="236">
        <f>IF(COUNTIF($AV91:$AX91, $HH$1)&gt;0, GM$2, 0)</f>
        <v>0</v>
      </c>
      <c r="GN91" s="237">
        <f>IF(COUNTIF($AY91:$BA91, $HH$1)&gt;0, GN$2, 0)</f>
        <v>0</v>
      </c>
      <c r="GO91" s="238">
        <f>IF(COUNTIF($BB91:$BD91, $HH$1)&gt;0, GO$2, 0)</f>
        <v>0</v>
      </c>
      <c r="GP91" s="238">
        <f>IF(COUNTIF($BE91:$BG91, $HH$1)&gt;0, GP$2, 0)</f>
        <v>0</v>
      </c>
      <c r="GQ91" s="238">
        <f>IF(COUNTIF($BH91:$BJ91, $HH$1)&gt;0, GQ$2, 0)</f>
        <v>0</v>
      </c>
      <c r="GR91" s="238">
        <f>IF(COUNTIF($BK91:$BM91, $HH$1)&gt;0, GR$2, 0)</f>
        <v>0</v>
      </c>
      <c r="GS91" s="238">
        <f>IF(COUNTIF($BN91:$BP91, $HH$1)&gt;0, GS$2, 0)</f>
        <v>0</v>
      </c>
      <c r="GT91" s="238">
        <f>IF(COUNTIF($BQ91:$BS91, $HH$1)&gt;0, GT$2, 0)</f>
        <v>0</v>
      </c>
      <c r="GU91" s="238">
        <f>IF(COUNTIF($BT91:$BV91, $HH$1)&gt;0, GU$2, 0)</f>
        <v>0</v>
      </c>
      <c r="GV91" s="239">
        <f>IF(COUNTIF($BW91:$BY91, $HH$1)&gt;0, GV$2, 0)</f>
        <v>0</v>
      </c>
      <c r="GW91" s="240">
        <f>IF(COUNTIF($BZ91:$CB91, $HH$1)&gt;0, GW$2, 0)</f>
        <v>0</v>
      </c>
      <c r="GX91" s="240">
        <f>IF(COUNTIF($CC91:$CE91, $HH$1)&gt;0, GX$2, 0)</f>
        <v>0</v>
      </c>
      <c r="GY91" s="240">
        <f>IF(COUNTIF($CF91:$CH91, $HH$1)&gt;0, GY$2, 0)</f>
        <v>0</v>
      </c>
      <c r="GZ91" s="240">
        <f>IF(COUNTIF($CI91:$CK91, $HH$1)&gt;0, GZ$2, 0)</f>
        <v>0</v>
      </c>
      <c r="HA91" s="240">
        <f>IF(COUNTIF($CL91:$CN91, $HH$1)&gt;0, HA$2, 0)</f>
        <v>0</v>
      </c>
      <c r="HB91" s="240">
        <f>IF(COUNTIF($CO91:$CQ91, $HH$1)&gt;0, HB$2, 0)</f>
        <v>0</v>
      </c>
      <c r="HC91" s="240">
        <f>IF(COUNTIF($CR91:$CT91, $HH$1)&gt;0, HC$2, 0)</f>
        <v>0</v>
      </c>
      <c r="HD91" s="240">
        <f>IF(COUNTIF($CU91:$CW91, $HH$1)&gt;0, HD$2, 0)</f>
        <v>0</v>
      </c>
      <c r="HE91" s="240">
        <f>IF(COUNTIF($CX91:$CZ91, $HH$1)&gt;0, HE$2, 0)</f>
        <v>0</v>
      </c>
      <c r="HF91" s="240">
        <f>IF(COUNTIF($DA91:$DC91, $HH$1)&gt;0, HF$2, 0)</f>
        <v>0</v>
      </c>
      <c r="HG91" s="240">
        <f>IF(COUNTIF($DD91:$DF91, $HH$1)&gt;0, HG$2, 0)</f>
        <v>0</v>
      </c>
      <c r="HH91" s="241">
        <f>SUM(GB91:HG91)</f>
        <v>0</v>
      </c>
      <c r="HI91" s="243"/>
      <c r="HJ91" s="242">
        <f>IF(MAX($N91:$Q91)&gt;=40, HJ$2, 0)</f>
        <v>3</v>
      </c>
      <c r="HK91" s="234">
        <f>IF(MAX($R91:$U91)&gt;=40, HK$2, 0)</f>
        <v>3</v>
      </c>
      <c r="HL91" s="234">
        <f>IF(MAX($V91:$Y91)&gt;=40, HL$2, 0)</f>
        <v>3</v>
      </c>
      <c r="HM91" s="234">
        <f>IF(MAX($Z91:$AA91)&gt;=40, HM$2, 0)</f>
        <v>3</v>
      </c>
      <c r="HN91" s="234">
        <f>IF(MAX($AB91:$AC91)&gt;=40, HN$2, 0)</f>
        <v>2</v>
      </c>
      <c r="HO91" s="235">
        <f>IF(MAX($AD91:$AF91)&gt;=40, HO$2, 0)</f>
        <v>20</v>
      </c>
      <c r="HP91" s="236">
        <f>IF(MAX($AG91:$AI91)&gt;=40, HP$2, 0)</f>
        <v>20</v>
      </c>
      <c r="HQ91" s="236">
        <f>IF(MAX($AJ91:$AL91)&gt;=40, HQ$2, 0)</f>
        <v>20</v>
      </c>
      <c r="HR91" s="236">
        <f>IF(MAX($AM91:$AO91)&gt;=40, HR$2, 0)</f>
        <v>20</v>
      </c>
      <c r="HS91" s="236">
        <f>IF(MAX($AP91:$AR91)&gt;=40, HS$2, 0)</f>
        <v>10</v>
      </c>
      <c r="HT91" s="236">
        <f>IF(MAX($AS91:$AU91)&gt;=40, HT$2, 0)</f>
        <v>20</v>
      </c>
      <c r="HU91" s="236">
        <f>IF(MAX($AV91:$AX91)&gt;=40, HU$2, 0)</f>
        <v>10</v>
      </c>
      <c r="HV91" s="237">
        <f>IF(MAX($AY91:$BA91)&gt;=40, HV$2, 0)</f>
        <v>20</v>
      </c>
      <c r="HW91" s="238">
        <f>IF(MAX($BB91:$BD91)&gt;=40, HW$2, 0)</f>
        <v>20</v>
      </c>
      <c r="HX91" s="238">
        <f>IF(MAX($BE91:$BG91)&gt;=40, HX$2, 0)</f>
        <v>20</v>
      </c>
      <c r="HY91" s="238">
        <f>IF(MAX($BH91:$BJ91)&gt;=40, HY$2, 0)</f>
        <v>20</v>
      </c>
      <c r="HZ91" s="238">
        <f>IF(MAX($BK91:$BM91)&gt;=40, HZ$2, 0)</f>
        <v>10</v>
      </c>
      <c r="IA91" s="238">
        <f>IF(MAX($BN91:$BP91)&gt;=40, IA$2, 0)</f>
        <v>20</v>
      </c>
      <c r="IB91" s="238">
        <f>IF(MAX($BQ91:$BS91)&gt;=40, IB$2, 0)</f>
        <v>10</v>
      </c>
      <c r="IC91" s="238">
        <f>IF(MAX($BT91:$BV91)&gt;=40, IC$2, 0)</f>
        <v>0</v>
      </c>
      <c r="ID91" s="239">
        <f>IF(MAX($BW91:$BY91)&gt;=40, ID$2, 0)</f>
        <v>0</v>
      </c>
      <c r="IE91" s="240">
        <f>IF(MAX($BZ91:$CB91)&gt;=40, IE$2, 0)</f>
        <v>0</v>
      </c>
      <c r="IF91" s="240">
        <f>IF(MAX($CC91:$CE91)&gt;=40, IF$2, 0)</f>
        <v>10</v>
      </c>
      <c r="IG91" s="240">
        <f>IF(MAX($CF91:$CH91)&gt;=40, IG$2, 0)</f>
        <v>0</v>
      </c>
      <c r="IH91" s="240">
        <f>IF(MAX($CI91:$CK91)&gt;=40, IH$2, 0)</f>
        <v>0</v>
      </c>
      <c r="II91" s="240">
        <f>IF(MAX($CL91:$CN91)&gt;=40, II$2, 0)</f>
        <v>0</v>
      </c>
      <c r="IJ91" s="240">
        <f>IF(MAX($CO91:$CQ91)&gt;=40, IJ$2, 0)</f>
        <v>0</v>
      </c>
      <c r="IK91" s="240">
        <f>IF(MAX($CR91:$CT91)&gt;=40, IK$2, 0)</f>
        <v>0</v>
      </c>
      <c r="IL91" s="240">
        <f>IF(MAX($CU91:$CW91)&gt;=40, IL$2, 0)</f>
        <v>0</v>
      </c>
      <c r="IM91" s="240">
        <f>IF(MAX($CX91:$CZ91)&gt;=40, IM$2, 0)</f>
        <v>0</v>
      </c>
      <c r="IN91" s="240">
        <f>IF(MAX($DA91:$DC91)&gt;=40, IN$2, 0)</f>
        <v>20</v>
      </c>
      <c r="IO91" s="240">
        <f>IF(MAX($DD91:$DF91)&gt;=40, IO$2, 0)</f>
        <v>20</v>
      </c>
      <c r="IP91" s="416">
        <f>SUM(HO91:IB91, ID91:IO91)</f>
        <v>290</v>
      </c>
      <c r="IQ91" s="416">
        <f>SUM(HJ91:HN91, IC91)</f>
        <v>14</v>
      </c>
    </row>
    <row r="92" spans="1:251" ht="15" customHeight="1" x14ac:dyDescent="0.25">
      <c r="B92" s="223"/>
      <c r="C92" s="222"/>
      <c r="D92" s="404"/>
      <c r="E92" s="405"/>
      <c r="F92" s="221"/>
      <c r="G92" s="406"/>
      <c r="H92" s="406"/>
      <c r="I92" s="407"/>
      <c r="J92" s="408"/>
      <c r="K92" s="408"/>
      <c r="L92" s="409"/>
      <c r="M92" s="420"/>
      <c r="N92" s="411"/>
      <c r="O92" s="413"/>
      <c r="P92" s="413"/>
      <c r="Q92" s="410"/>
      <c r="R92" s="411"/>
      <c r="S92" s="413"/>
      <c r="T92" s="413"/>
      <c r="U92" s="412"/>
      <c r="V92" s="411"/>
      <c r="W92" s="413"/>
      <c r="X92" s="413"/>
      <c r="Y92" s="410"/>
      <c r="Z92" s="411"/>
      <c r="AA92" s="410"/>
      <c r="AB92" s="411"/>
      <c r="AC92" s="410"/>
      <c r="AD92" s="411"/>
      <c r="AE92" s="413"/>
      <c r="AF92" s="410"/>
      <c r="AG92" s="411"/>
      <c r="AH92" s="413"/>
      <c r="AI92" s="410"/>
      <c r="AJ92" s="411"/>
      <c r="AK92" s="413"/>
      <c r="AL92" s="410"/>
      <c r="AM92" s="411"/>
      <c r="AN92" s="413"/>
      <c r="AO92" s="410"/>
      <c r="AP92" s="411"/>
      <c r="AQ92" s="413"/>
      <c r="AR92" s="410"/>
      <c r="AS92" s="411"/>
      <c r="AT92" s="413"/>
      <c r="AU92" s="410"/>
      <c r="AV92" s="411"/>
      <c r="AW92" s="413"/>
      <c r="AX92" s="410"/>
      <c r="AY92" s="411"/>
      <c r="AZ92" s="413"/>
      <c r="BA92" s="410"/>
      <c r="BB92" s="411"/>
      <c r="BC92" s="413"/>
      <c r="BD92" s="410"/>
      <c r="BE92" s="411"/>
      <c r="BF92" s="413"/>
      <c r="BG92" s="410"/>
      <c r="BH92" s="411"/>
      <c r="BI92" s="413"/>
      <c r="BJ92" s="410"/>
      <c r="BK92" s="411"/>
      <c r="BL92" s="413"/>
      <c r="BM92" s="410"/>
      <c r="BN92" s="411"/>
      <c r="BO92" s="413"/>
      <c r="BP92" s="410"/>
      <c r="BQ92" s="411"/>
      <c r="BR92" s="413"/>
      <c r="BS92" s="410"/>
      <c r="BT92" s="24"/>
      <c r="BU92" s="414"/>
      <c r="BV92" s="410"/>
      <c r="BW92" s="411"/>
      <c r="BX92" s="413"/>
      <c r="BY92" s="410"/>
      <c r="BZ92" s="411"/>
      <c r="CA92" s="413"/>
      <c r="CB92" s="410"/>
      <c r="CC92" s="24"/>
      <c r="CD92" s="107"/>
      <c r="CE92" s="107"/>
      <c r="CF92" s="107"/>
      <c r="CG92" s="107"/>
      <c r="CH92" s="273"/>
      <c r="CI92" s="411"/>
      <c r="CJ92" s="413"/>
      <c r="CK92" s="410"/>
      <c r="CL92" s="411"/>
      <c r="CM92" s="413"/>
      <c r="CN92" s="410"/>
      <c r="CO92" s="24"/>
      <c r="CP92" s="413"/>
      <c r="CQ92" s="410"/>
      <c r="CR92" s="411"/>
      <c r="CS92" s="413"/>
      <c r="CT92" s="410"/>
      <c r="CU92" s="24"/>
      <c r="CV92" s="107"/>
      <c r="CW92" s="273"/>
      <c r="CX92" s="411"/>
      <c r="CY92" s="413"/>
      <c r="CZ92" s="410"/>
      <c r="DA92" s="24"/>
      <c r="DB92" s="107"/>
      <c r="DC92" s="273"/>
      <c r="DD92" s="24"/>
      <c r="DE92" s="413"/>
      <c r="DF92" s="410"/>
      <c r="DG92" s="222"/>
      <c r="DH92" s="396"/>
      <c r="DI92" s="396"/>
      <c r="DJ92" s="285"/>
      <c r="DK92" s="223"/>
      <c r="DL92" s="421"/>
      <c r="DM92" s="422"/>
      <c r="DN92" s="430"/>
      <c r="DO92" s="225"/>
      <c r="DP92" s="225"/>
      <c r="DQ92" s="225"/>
      <c r="DR92" s="225"/>
      <c r="DS92" s="226"/>
      <c r="DT92" s="227"/>
      <c r="DU92" s="227"/>
      <c r="DV92" s="227"/>
      <c r="DW92" s="227"/>
      <c r="DX92" s="227"/>
      <c r="DY92" s="227"/>
      <c r="DZ92" s="228"/>
      <c r="EA92" s="229"/>
      <c r="EB92" s="229"/>
      <c r="EC92" s="229"/>
      <c r="ED92" s="229"/>
      <c r="EE92" s="229"/>
      <c r="EF92" s="229"/>
      <c r="EG92" s="229"/>
      <c r="EH92" s="230"/>
      <c r="EI92" s="231"/>
      <c r="EJ92" s="231"/>
      <c r="EK92" s="231"/>
      <c r="EL92" s="231"/>
      <c r="EM92" s="231"/>
      <c r="EN92" s="231"/>
      <c r="EO92" s="231"/>
      <c r="EP92" s="231"/>
      <c r="EQ92" s="231"/>
      <c r="ER92" s="231"/>
      <c r="ES92" s="231"/>
      <c r="ET92" s="232"/>
      <c r="EU92" s="224"/>
      <c r="EV92" s="225"/>
      <c r="EW92" s="225"/>
      <c r="EX92" s="225"/>
      <c r="EY92" s="225"/>
      <c r="EZ92" s="226"/>
      <c r="FA92" s="227"/>
      <c r="FB92" s="227"/>
      <c r="FC92" s="227"/>
      <c r="FD92" s="227"/>
      <c r="FE92" s="227"/>
      <c r="FF92" s="227"/>
      <c r="FG92" s="228"/>
      <c r="FH92" s="229"/>
      <c r="FI92" s="229"/>
      <c r="FJ92" s="229"/>
      <c r="FK92" s="229"/>
      <c r="FL92" s="229"/>
      <c r="FM92" s="229"/>
      <c r="FN92" s="229"/>
      <c r="FO92" s="230"/>
      <c r="FP92" s="231"/>
      <c r="FQ92" s="231"/>
      <c r="FR92" s="231"/>
      <c r="FS92" s="231"/>
      <c r="FT92" s="231"/>
      <c r="FU92" s="231"/>
      <c r="FV92" s="231"/>
      <c r="FW92" s="231"/>
      <c r="FX92" s="231"/>
      <c r="FY92" s="231"/>
      <c r="FZ92" s="231"/>
      <c r="GA92" s="232"/>
      <c r="GB92" s="224"/>
      <c r="GC92" s="225"/>
      <c r="GD92" s="225"/>
      <c r="GE92" s="225"/>
      <c r="GF92" s="225"/>
      <c r="GG92" s="226"/>
      <c r="GH92" s="227"/>
      <c r="GI92" s="227"/>
      <c r="GJ92" s="227"/>
      <c r="GK92" s="227"/>
      <c r="GL92" s="227"/>
      <c r="GM92" s="227"/>
      <c r="GN92" s="228"/>
      <c r="GO92" s="229"/>
      <c r="GP92" s="229"/>
      <c r="GQ92" s="229"/>
      <c r="GR92" s="229"/>
      <c r="GS92" s="229"/>
      <c r="GT92" s="229"/>
      <c r="GU92" s="229"/>
      <c r="GV92" s="230"/>
      <c r="GW92" s="231"/>
      <c r="GX92" s="231"/>
      <c r="GY92" s="231"/>
      <c r="GZ92" s="231"/>
      <c r="HA92" s="231"/>
      <c r="HB92" s="231"/>
      <c r="HC92" s="231"/>
      <c r="HD92" s="231"/>
      <c r="HE92" s="231"/>
      <c r="HF92" s="231"/>
      <c r="HG92" s="231"/>
      <c r="HH92" s="232"/>
      <c r="HI92" s="232"/>
      <c r="HJ92" s="224"/>
      <c r="HK92" s="225"/>
      <c r="HL92" s="225"/>
      <c r="HM92" s="225"/>
      <c r="HN92" s="225"/>
      <c r="HO92" s="226"/>
      <c r="HP92" s="227"/>
      <c r="HQ92" s="227"/>
      <c r="HR92" s="227"/>
      <c r="HS92" s="227"/>
      <c r="HT92" s="227"/>
      <c r="HU92" s="227"/>
      <c r="HV92" s="228"/>
      <c r="HW92" s="229"/>
      <c r="HX92" s="229"/>
      <c r="HY92" s="229"/>
      <c r="HZ92" s="229"/>
      <c r="IA92" s="229"/>
      <c r="IB92" s="229"/>
      <c r="IC92" s="229"/>
      <c r="ID92" s="230"/>
      <c r="IE92" s="231"/>
      <c r="IF92" s="231"/>
      <c r="IG92" s="231"/>
      <c r="IH92" s="231"/>
      <c r="II92" s="231"/>
      <c r="IJ92" s="231"/>
      <c r="IK92" s="231"/>
      <c r="IL92" s="231"/>
      <c r="IM92" s="231"/>
      <c r="IN92" s="231"/>
      <c r="IO92" s="231"/>
      <c r="IP92" s="418"/>
      <c r="IQ92" s="418"/>
    </row>
    <row r="93" spans="1:251" ht="15" customHeight="1" x14ac:dyDescent="0.25">
      <c r="A93" s="14" t="s">
        <v>1782</v>
      </c>
      <c r="B93" s="392">
        <v>8</v>
      </c>
      <c r="C93" s="13" t="s">
        <v>1118</v>
      </c>
      <c r="D93" s="423">
        <v>44124</v>
      </c>
      <c r="E93" s="20">
        <v>8</v>
      </c>
      <c r="F93" s="6">
        <v>11323714</v>
      </c>
      <c r="G93" s="20">
        <v>1</v>
      </c>
      <c r="H93" s="20"/>
      <c r="I93" s="23"/>
      <c r="J93" s="6" t="s">
        <v>18</v>
      </c>
      <c r="K93" s="6" t="s">
        <v>18</v>
      </c>
      <c r="L93" s="424"/>
      <c r="M93" s="651" t="s">
        <v>979</v>
      </c>
      <c r="N93" s="24">
        <v>63.900001525878906</v>
      </c>
      <c r="O93" s="107"/>
      <c r="P93" s="105"/>
      <c r="Q93" s="106"/>
      <c r="R93" s="24">
        <v>63.5</v>
      </c>
      <c r="S93" s="107"/>
      <c r="T93" s="105"/>
      <c r="U93" s="106"/>
      <c r="V93" s="24">
        <v>82.720001220703125</v>
      </c>
      <c r="W93" s="107"/>
      <c r="X93" s="105"/>
      <c r="Y93" s="106"/>
      <c r="Z93" s="24">
        <v>81.7</v>
      </c>
      <c r="AA93" s="273"/>
      <c r="AB93" s="24">
        <v>76.13</v>
      </c>
      <c r="AC93" s="273"/>
      <c r="AD93" s="272">
        <v>100</v>
      </c>
      <c r="AE93" s="108"/>
      <c r="AF93" s="444"/>
      <c r="AG93" s="272">
        <v>100</v>
      </c>
      <c r="AH93" s="108"/>
      <c r="AI93" s="444"/>
      <c r="AJ93" s="272">
        <v>100</v>
      </c>
      <c r="AK93" s="108"/>
      <c r="AL93" s="444"/>
      <c r="AM93" s="272">
        <v>100</v>
      </c>
      <c r="AN93" s="108"/>
      <c r="AO93" s="444"/>
      <c r="AP93" s="272">
        <v>100</v>
      </c>
      <c r="AQ93" s="108"/>
      <c r="AR93" s="444"/>
      <c r="AS93" s="272">
        <v>100</v>
      </c>
      <c r="AT93" s="108"/>
      <c r="AU93" s="444"/>
      <c r="AV93" s="272">
        <v>100</v>
      </c>
      <c r="AW93" s="108"/>
      <c r="AX93" s="444"/>
      <c r="AY93" s="24">
        <v>73.569999694824219</v>
      </c>
      <c r="AZ93" s="107"/>
      <c r="BA93" s="273"/>
      <c r="BB93" s="24">
        <v>69</v>
      </c>
      <c r="BC93" s="107"/>
      <c r="BD93" s="273"/>
      <c r="BE93" s="24">
        <v>72.099998474121094</v>
      </c>
      <c r="BF93" s="107"/>
      <c r="BG93" s="273"/>
      <c r="BH93" s="24">
        <v>67</v>
      </c>
      <c r="BI93" s="107"/>
      <c r="BJ93" s="273"/>
      <c r="BK93" s="24">
        <v>76.080001831054688</v>
      </c>
      <c r="BL93" s="107"/>
      <c r="BM93" s="273"/>
      <c r="BN93" s="24">
        <v>62.169998168945313</v>
      </c>
      <c r="BO93" s="107"/>
      <c r="BP93" s="273"/>
      <c r="BQ93" s="24">
        <v>55</v>
      </c>
      <c r="BR93" s="107"/>
      <c r="BS93" s="273"/>
      <c r="BT93" s="24" t="s">
        <v>1386</v>
      </c>
      <c r="BU93" s="291"/>
      <c r="BV93" s="273"/>
      <c r="BW93" s="704" t="s">
        <v>1396</v>
      </c>
      <c r="BX93" s="107"/>
      <c r="BY93" s="273"/>
      <c r="BZ93" s="704" t="s">
        <v>1396</v>
      </c>
      <c r="CA93" s="107"/>
      <c r="CB93" s="273"/>
      <c r="CC93" s="24"/>
      <c r="CD93" s="107"/>
      <c r="CE93" s="107"/>
      <c r="CF93" s="107">
        <v>81</v>
      </c>
      <c r="CG93" s="107"/>
      <c r="CH93" s="273"/>
      <c r="CI93" s="24" t="s">
        <v>1395</v>
      </c>
      <c r="CJ93" s="107"/>
      <c r="CK93" s="273"/>
      <c r="CL93" s="704" t="s">
        <v>1396</v>
      </c>
      <c r="CM93" s="107"/>
      <c r="CN93" s="273"/>
      <c r="CO93" s="24">
        <v>62</v>
      </c>
      <c r="CP93" s="107"/>
      <c r="CQ93" s="273"/>
      <c r="CR93" s="24"/>
      <c r="CS93" s="107"/>
      <c r="CT93" s="273"/>
      <c r="CU93" s="24"/>
      <c r="CV93" s="107"/>
      <c r="CW93" s="273"/>
      <c r="CX93" s="24"/>
      <c r="CY93" s="107"/>
      <c r="CZ93" s="273"/>
      <c r="DA93" s="24"/>
      <c r="DB93" s="107"/>
      <c r="DC93" s="273"/>
      <c r="DD93" s="24">
        <v>70.699996948242188</v>
      </c>
      <c r="DE93" s="107"/>
      <c r="DF93" s="273"/>
      <c r="DG93" s="218"/>
      <c r="DH93" s="217"/>
      <c r="DI93" s="217"/>
      <c r="DJ93" s="286">
        <f>AVERAGE(AY93:DF93)</f>
        <v>68.86199951171875</v>
      </c>
      <c r="DK93" s="219"/>
      <c r="DL93" s="220">
        <f>IF(DJ93&gt;80, 4, (DJ93-50)/20+2.5)</f>
        <v>3.4430999755859375</v>
      </c>
      <c r="DM93" s="650">
        <f>COUNTIF(N93:DF93, DM$1)+COUNTIF(N93:DF93, DM$2)</f>
        <v>3</v>
      </c>
      <c r="DN93" s="233">
        <f>IF(COUNTIF($N93:$Q93, ET$1)&gt;0, DN$2, 0)</f>
        <v>0</v>
      </c>
      <c r="DO93" s="234">
        <f>IF(COUNTIF($R93:$U93, ET$1)&gt;0, DO$2, 0)</f>
        <v>0</v>
      </c>
      <c r="DP93" s="234">
        <f>IF(COUNTIF($V93:$Y93, ET$1)&gt;0, DP$2, 0)</f>
        <v>0</v>
      </c>
      <c r="DQ93" s="234">
        <f>IF(COUNTIF($Z93:$AA93, ET$1)&gt;0, DQ$2, 0)</f>
        <v>0</v>
      </c>
      <c r="DR93" s="234">
        <f>IF(COUNTIF($AB93:$AC93, ET$1)&gt;0, DR$2, 0)</f>
        <v>0</v>
      </c>
      <c r="DS93" s="235">
        <f>IF(COUNTIF($AD93:$AF93, $ET$1)&gt;0, DS$2, 0)</f>
        <v>0</v>
      </c>
      <c r="DT93" s="236">
        <f>IF(COUNTIF($AG93:$AI93, $ET$1)&gt;0, DT$2, 0)</f>
        <v>0</v>
      </c>
      <c r="DU93" s="236">
        <f>IF(COUNTIF($AJ93:$AL93, $ET$1)&gt;0, DU$2, 0)</f>
        <v>0</v>
      </c>
      <c r="DV93" s="236">
        <f>IF(COUNTIF($AM93:$AO93, $ET$1)&gt;0, DV$2, 0)</f>
        <v>0</v>
      </c>
      <c r="DW93" s="236">
        <f>IF(COUNTIF($AP93:$AR93, $ET$1)&gt;0, DW$2, 0)</f>
        <v>0</v>
      </c>
      <c r="DX93" s="236">
        <f>IF(COUNTIF($AS93:$AU93, $ET$1)&gt;0, DX$2, 0)</f>
        <v>0</v>
      </c>
      <c r="DY93" s="236">
        <f>IF(COUNTIF($AV93:$AX93, $ET$1)&gt;0, DY$2, 0)</f>
        <v>0</v>
      </c>
      <c r="DZ93" s="237">
        <f>IF(COUNTIF($AY93:$BA93, $ET$1)&gt;0, DZ$2, 0)</f>
        <v>0</v>
      </c>
      <c r="EA93" s="238">
        <f>IF(COUNTIF($BB93:$BD93, $ET$1)&gt;0, EA$2, 0)</f>
        <v>0</v>
      </c>
      <c r="EB93" s="238">
        <f>IF(COUNTIF($BE93:$BG93, $ET$1)&gt;0, EB$2, 0)</f>
        <v>0</v>
      </c>
      <c r="EC93" s="238">
        <f>IF(COUNTIF($BH93:$BJ93, $ET$1)&gt;0, EC$2, 0)</f>
        <v>0</v>
      </c>
      <c r="ED93" s="238">
        <f>IF(COUNTIF($BK93:$BM93, $ET$1)&gt;0, ED$2, 0)</f>
        <v>0</v>
      </c>
      <c r="EE93" s="238">
        <f>IF(COUNTIF($BN93:$BP93, $ET$1)&gt;0, EE$2, 0)</f>
        <v>0</v>
      </c>
      <c r="EF93" s="238">
        <f>IF(COUNTIF($BQ93:$BS93, $ET$1)&gt;0, EF$2, 0)</f>
        <v>0</v>
      </c>
      <c r="EG93" s="238">
        <f>IF(COUNTIF($BT93:$BV93, $ET$1)&gt;0, EG$2, 0)</f>
        <v>0</v>
      </c>
      <c r="EH93" s="239">
        <f>IF(COUNTIF($BW93:$BY93, $ET$1)&gt;0, EH$2, 0)</f>
        <v>0</v>
      </c>
      <c r="EI93" s="240">
        <f>IF(COUNTIF($BZ93:$CB93, $ET$1)&gt;0, EI$2, 0)</f>
        <v>0</v>
      </c>
      <c r="EJ93" s="240">
        <f>IF(COUNTIF($CC93:$CE93, $ET$1)&gt;0, EJ$2, 0)</f>
        <v>0</v>
      </c>
      <c r="EK93" s="240">
        <f>IF(COUNTIF($CF93:$CH93, $ET$1)&gt;0, EK$2, 0)</f>
        <v>0</v>
      </c>
      <c r="EL93" s="240">
        <f>IF(COUNTIF($CI93:$CK93, $ET$1)&gt;0, EL$2, 0)</f>
        <v>0</v>
      </c>
      <c r="EM93" s="240">
        <f>IF(COUNTIF($CL93:$CN93, $ET$1)&gt;0, EM$2, 0)</f>
        <v>0</v>
      </c>
      <c r="EN93" s="240">
        <f>IF(COUNTIF($CO93:$CQ93, $ET$1)&gt;0, EN$2, 0)</f>
        <v>0</v>
      </c>
      <c r="EO93" s="240">
        <f>IF(COUNTIF($CR93:$CT93, $ET$1)&gt;0, EO$2, 0)</f>
        <v>0</v>
      </c>
      <c r="EP93" s="240">
        <f>IF(COUNTIF($CU93:$CW93, $ET$1)&gt;0, EP$2, 0)</f>
        <v>0</v>
      </c>
      <c r="EQ93" s="240">
        <f>IF(COUNTIF($CX93:$CZ93, $ET$1)&gt;0, EQ$2, 0)</f>
        <v>0</v>
      </c>
      <c r="ER93" s="240">
        <f>IF(COUNTIF($DA93:$DC93, $ET$1)&gt;0, ER$2, 0)</f>
        <v>0</v>
      </c>
      <c r="ES93" s="240">
        <f>IF(COUNTIF($DD93:$DF93, $ET$1)&gt;0, ES$2, 0)</f>
        <v>0</v>
      </c>
      <c r="ET93" s="241">
        <f>SUM(DN93:ES93)</f>
        <v>0</v>
      </c>
      <c r="EU93" s="242">
        <f>IF(COUNTIF($N93:$Q93, GA$1)&gt;0, EU$2, 0)</f>
        <v>0</v>
      </c>
      <c r="EV93" s="234">
        <f>IF(COUNTIF($R93:$U93, GA$1)&gt;0, EV$2, 0)</f>
        <v>0</v>
      </c>
      <c r="EW93" s="234">
        <f>IF(COUNTIF($V93:$Y93, GA$1)&gt;0, EW$2, 0)</f>
        <v>0</v>
      </c>
      <c r="EX93" s="234">
        <f>IF(COUNTIF($Z93:$AA93, GA$1)&gt;0, EX$2, 0)</f>
        <v>0</v>
      </c>
      <c r="EY93" s="234">
        <f>IF(COUNTIF($AB93:$AC93, GA$1)&gt;0, EY$2, 0)</f>
        <v>0</v>
      </c>
      <c r="EZ93" s="235">
        <f>IF(COUNTIF($AD93:$AF93, $GA$1)&gt;0, EZ$2, 0)</f>
        <v>0</v>
      </c>
      <c r="FA93" s="236">
        <f>IF(COUNTIF($AG93:$AI93, $GA$1)&gt;0, FA$2, 0)</f>
        <v>0</v>
      </c>
      <c r="FB93" s="236">
        <f>IF(COUNTIF($AJ93:$AL93, $GA$1)&gt;0, FB$2, 0)</f>
        <v>0</v>
      </c>
      <c r="FC93" s="236">
        <f>IF(COUNTIF($AM93:$AO93, $GA$1)&gt;0, FC$2, 0)</f>
        <v>0</v>
      </c>
      <c r="FD93" s="236">
        <f>IF(COUNTIF($AP93:$AR93, $GA$1)&gt;0, FD$2, 0)</f>
        <v>0</v>
      </c>
      <c r="FE93" s="236">
        <f>IF(COUNTIF($AS93:$AU93, $GA$1)&gt;0, FE$2, 0)</f>
        <v>0</v>
      </c>
      <c r="FF93" s="236">
        <f>IF(COUNTIF($AV93:$AX93, $GA$1)&gt;0, FF$2, 0)</f>
        <v>0</v>
      </c>
      <c r="FG93" s="237">
        <f>IF(COUNTIF($AY93:$BA93, $GA$1)&gt;0, FG$2, 0)</f>
        <v>0</v>
      </c>
      <c r="FH93" s="238">
        <f>IF(COUNTIF($BB93:$BD93, $GA$1)&gt;0, FH$2, 0)</f>
        <v>0</v>
      </c>
      <c r="FI93" s="238">
        <f>IF(COUNTIF($BE93:$BG93, $GA$1)&gt;0, FI$2, 0)</f>
        <v>0</v>
      </c>
      <c r="FJ93" s="238">
        <f>IF(COUNTIF($BH93:$BJ93, $GA$1)&gt;0, FJ$2, 0)</f>
        <v>0</v>
      </c>
      <c r="FK93" s="238">
        <f>IF(COUNTIF($BK93:$BM93, $GA$1)&gt;0, FK$2, 0)</f>
        <v>0</v>
      </c>
      <c r="FL93" s="238">
        <f>IF(COUNTIF($BN93:$BP93, $GA$1)&gt;0, FL$2, 0)</f>
        <v>0</v>
      </c>
      <c r="FM93" s="238">
        <f>IF(COUNTIF($BQ93:$BS93, $GA$1)&gt;0, FM$2, 0)</f>
        <v>0</v>
      </c>
      <c r="FN93" s="238">
        <f>IF(COUNTIF($BT93:$BV93, $GA$1)&gt;0, FN$2, 0)</f>
        <v>0</v>
      </c>
      <c r="FO93" s="239">
        <f>IF(COUNTIF($BW93:$BY93, $GA$1)&gt;0, FO$2, 0)</f>
        <v>0</v>
      </c>
      <c r="FP93" s="240">
        <f>IF(COUNTIF($BZ93:$CB93, $GA$1)&gt;0, FP$2, 0)</f>
        <v>0</v>
      </c>
      <c r="FQ93" s="240">
        <f>IF(COUNTIF($CC93:$CE93, $GA$1)&gt;0, FQ$2, 0)</f>
        <v>0</v>
      </c>
      <c r="FR93" s="240">
        <f>IF(COUNTIF($CF93:$CH93, $GA$1)&gt;0, FR$2, 0)</f>
        <v>0</v>
      </c>
      <c r="FS93" s="240">
        <f>IF(COUNTIF($CI93:$CK93, $GA$1)&gt;0, FS$2, 0)</f>
        <v>0</v>
      </c>
      <c r="FT93" s="240">
        <f>IF(COUNTIF($CL93:$CN93, $GA$1)&gt;0, FT$2, 0)</f>
        <v>0</v>
      </c>
      <c r="FU93" s="240">
        <f>IF(COUNTIF($CO93:$CQ93, $GA$1)&gt;0, FU$2, 0)</f>
        <v>0</v>
      </c>
      <c r="FV93" s="240">
        <f>IF(COUNTIF($CR93:$CT93, $GA$1)&gt;0, FV$2, 0)</f>
        <v>0</v>
      </c>
      <c r="FW93" s="240">
        <f>IF(COUNTIF($CU93:$CW93, $GA$1)&gt;0, FW$2, 0)</f>
        <v>0</v>
      </c>
      <c r="FX93" s="240">
        <f>IF(COUNTIF($CX93:$CZ93, $GA$1)&gt;0, FX$2, 0)</f>
        <v>0</v>
      </c>
      <c r="FY93" s="240">
        <f>IF(COUNTIF($DA93:$DC93, $GA$1)&gt;0, FY$2, 0)</f>
        <v>0</v>
      </c>
      <c r="FZ93" s="240">
        <f>IF(COUNTIF($DD93:$DF93, $GA$1)&gt;0, FZ$2, 0)</f>
        <v>0</v>
      </c>
      <c r="GA93" s="241">
        <f>SUM(EU93:FZ93)</f>
        <v>0</v>
      </c>
      <c r="GB93" s="242">
        <f>IF(COUNTIF($N93:$Q93, HH$1)&gt;0, GB$2, 0)</f>
        <v>0</v>
      </c>
      <c r="GC93" s="234">
        <f>IF(COUNTIF($R93:$U93, HH$1)&gt;0, GC$2, 0)</f>
        <v>0</v>
      </c>
      <c r="GD93" s="234">
        <f>IF(COUNTIF($V93:$Y93, HH$1)&gt;0, GD$2, 0)</f>
        <v>0</v>
      </c>
      <c r="GE93" s="234">
        <f>IF(COUNTIF($Z93:$AA93, HH$1)&gt;0, GE$2, 0)</f>
        <v>0</v>
      </c>
      <c r="GF93" s="234">
        <f>IF(COUNTIF($AB93:$AC93, HH$1)&gt;0, GF$2, 0)</f>
        <v>0</v>
      </c>
      <c r="GG93" s="235">
        <f>IF(COUNTIF($AD93:$AF93, $HH$1)&gt;0, GG$2, 0)</f>
        <v>0</v>
      </c>
      <c r="GH93" s="236">
        <f>IF(COUNTIF($AG93:$AI93, $HH$1)&gt;0, GH$2, 0)</f>
        <v>0</v>
      </c>
      <c r="GI93" s="236">
        <f>IF(COUNTIF($AJ93:$AL93, $HH$1)&gt;0, GI$2, 0)</f>
        <v>0</v>
      </c>
      <c r="GJ93" s="236">
        <f>IF(COUNTIF($AM93:$AO93, $HH$1)&gt;0, GJ$2, 0)</f>
        <v>0</v>
      </c>
      <c r="GK93" s="236">
        <f>IF(COUNTIF($AP93:$AR93, $HH$1)&gt;0, GK$2, 0)</f>
        <v>0</v>
      </c>
      <c r="GL93" s="236">
        <f>IF(COUNTIF($AS93:$AU93, $HH$1)&gt;0, GL$2, 0)</f>
        <v>0</v>
      </c>
      <c r="GM93" s="236">
        <f>IF(COUNTIF($AV93:$AX93, $HH$1)&gt;0, GM$2, 0)</f>
        <v>0</v>
      </c>
      <c r="GN93" s="237">
        <f>IF(COUNTIF($AY93:$BA93, $HH$1)&gt;0, GN$2, 0)</f>
        <v>0</v>
      </c>
      <c r="GO93" s="238">
        <f>IF(COUNTIF($BB93:$BD93, $HH$1)&gt;0, GO$2, 0)</f>
        <v>0</v>
      </c>
      <c r="GP93" s="238">
        <f>IF(COUNTIF($BE93:$BG93, $HH$1)&gt;0, GP$2, 0)</f>
        <v>0</v>
      </c>
      <c r="GQ93" s="238">
        <f>IF(COUNTIF($BH93:$BJ93, $HH$1)&gt;0, GQ$2, 0)</f>
        <v>0</v>
      </c>
      <c r="GR93" s="238">
        <f>IF(COUNTIF($BK93:$BM93, $HH$1)&gt;0, GR$2, 0)</f>
        <v>0</v>
      </c>
      <c r="GS93" s="238">
        <f>IF(COUNTIF($BN93:$BP93, $HH$1)&gt;0, GS$2, 0)</f>
        <v>0</v>
      </c>
      <c r="GT93" s="238">
        <f>IF(COUNTIF($BQ93:$BS93, $HH$1)&gt;0, GT$2, 0)</f>
        <v>0</v>
      </c>
      <c r="GU93" s="238">
        <f>IF(COUNTIF($BT93:$BV93, $HH$1)&gt;0, GU$2, 0)</f>
        <v>0</v>
      </c>
      <c r="GV93" s="239">
        <f>IF(COUNTIF($BW93:$BY93, $HH$1)&gt;0, GV$2, 0)</f>
        <v>0</v>
      </c>
      <c r="GW93" s="240">
        <f>IF(COUNTIF($BZ93:$CB93, $HH$1)&gt;0, GW$2, 0)</f>
        <v>0</v>
      </c>
      <c r="GX93" s="240">
        <f>IF(COUNTIF($CC93:$CE93, $HH$1)&gt;0, GX$2, 0)</f>
        <v>0</v>
      </c>
      <c r="GY93" s="240">
        <f>IF(COUNTIF($CF93:$CH93, $HH$1)&gt;0, GY$2, 0)</f>
        <v>0</v>
      </c>
      <c r="GZ93" s="240">
        <f>IF(COUNTIF($CI93:$CK93, $HH$1)&gt;0, GZ$2, 0)</f>
        <v>0</v>
      </c>
      <c r="HA93" s="240">
        <f>IF(COUNTIF($CL93:$CN93, $HH$1)&gt;0, HA$2, 0)</f>
        <v>0</v>
      </c>
      <c r="HB93" s="240">
        <f>IF(COUNTIF($CO93:$CQ93, $HH$1)&gt;0, HB$2, 0)</f>
        <v>0</v>
      </c>
      <c r="HC93" s="240">
        <f>IF(COUNTIF($CR93:$CT93, $HH$1)&gt;0, HC$2, 0)</f>
        <v>0</v>
      </c>
      <c r="HD93" s="240">
        <f>IF(COUNTIF($CU93:$CW93, $HH$1)&gt;0, HD$2, 0)</f>
        <v>0</v>
      </c>
      <c r="HE93" s="240">
        <f>IF(COUNTIF($CX93:$CZ93, $HH$1)&gt;0, HE$2, 0)</f>
        <v>0</v>
      </c>
      <c r="HF93" s="240">
        <f>IF(COUNTIF($DA93:$DC93, $HH$1)&gt;0, HF$2, 0)</f>
        <v>0</v>
      </c>
      <c r="HG93" s="240">
        <f>IF(COUNTIF($DD93:$DF93, $HH$1)&gt;0, HG$2, 0)</f>
        <v>0</v>
      </c>
      <c r="HH93" s="241">
        <f>SUM(GB93:HG93)</f>
        <v>0</v>
      </c>
      <c r="HI93" s="243"/>
      <c r="HJ93" s="242">
        <f>IF(MAX($N93:$Q93)&gt;=40, HJ$2, 0)</f>
        <v>3</v>
      </c>
      <c r="HK93" s="234">
        <f>IF(MAX($R93:$U93)&gt;=40, HK$2, 0)</f>
        <v>3</v>
      </c>
      <c r="HL93" s="234">
        <f>IF(MAX($V93:$Y93)&gt;=40, HL$2, 0)</f>
        <v>3</v>
      </c>
      <c r="HM93" s="234">
        <f>IF(MAX($Z93:$AA93)&gt;=40, HM$2, 0)</f>
        <v>3</v>
      </c>
      <c r="HN93" s="234">
        <f>IF(MAX($AB93:$AC93)&gt;=40, HN$2, 0)</f>
        <v>2</v>
      </c>
      <c r="HO93" s="235">
        <f>IF(MAX($AD93:$AF93)&gt;=40, HO$2, 0)</f>
        <v>20</v>
      </c>
      <c r="HP93" s="236">
        <f>IF(MAX($AG93:$AI93)&gt;=40, HP$2, 0)</f>
        <v>20</v>
      </c>
      <c r="HQ93" s="236">
        <f>IF(MAX($AJ93:$AL93)&gt;=40, HQ$2, 0)</f>
        <v>20</v>
      </c>
      <c r="HR93" s="236">
        <f>IF(MAX($AM93:$AO93)&gt;=40, HR$2, 0)</f>
        <v>20</v>
      </c>
      <c r="HS93" s="236">
        <f>IF(MAX($AP93:$AR93)&gt;=40, HS$2, 0)</f>
        <v>10</v>
      </c>
      <c r="HT93" s="236">
        <f>IF(MAX($AS93:$AU93)&gt;=40, HT$2, 0)</f>
        <v>20</v>
      </c>
      <c r="HU93" s="236">
        <f>IF(MAX($AV93:$AX93)&gt;=40, HU$2, 0)</f>
        <v>10</v>
      </c>
      <c r="HV93" s="237">
        <f>IF(MAX($AY93:$BA93)&gt;=40, HV$2, 0)</f>
        <v>20</v>
      </c>
      <c r="HW93" s="238">
        <f>IF(MAX($BB93:$BD93)&gt;=40, HW$2, 0)</f>
        <v>20</v>
      </c>
      <c r="HX93" s="238">
        <f>IF(MAX($BE93:$BG93)&gt;=40, HX$2, 0)</f>
        <v>20</v>
      </c>
      <c r="HY93" s="238">
        <f>IF(MAX($BH93:$BJ93)&gt;=40, HY$2, 0)</f>
        <v>20</v>
      </c>
      <c r="HZ93" s="238">
        <f>IF(MAX($BK93:$BM93)&gt;=40, HZ$2, 0)</f>
        <v>10</v>
      </c>
      <c r="IA93" s="238">
        <f>IF(MAX($BN93:$BP93)&gt;=40, IA$2, 0)</f>
        <v>20</v>
      </c>
      <c r="IB93" s="238">
        <f>IF(MAX($BQ93:$BS93)&gt;=40, IB$2, 0)</f>
        <v>10</v>
      </c>
      <c r="IC93" s="238">
        <f>IF(MAX($BT93:$BV93)&gt;=40, IC$2, 0)</f>
        <v>0</v>
      </c>
      <c r="ID93" s="239">
        <f>IF(MAX($BW93:$BY93)&gt;=40, ID$2, 0)</f>
        <v>0</v>
      </c>
      <c r="IE93" s="240">
        <f>IF(MAX($BZ93:$CB93)&gt;=40, IE$2, 0)</f>
        <v>0</v>
      </c>
      <c r="IF93" s="240">
        <f>IF(MAX($CC93:$CE93)&gt;=40, IF$2, 0)</f>
        <v>0</v>
      </c>
      <c r="IG93" s="240">
        <f>IF(MAX($CF93:$CH93)&gt;=40, IG$2, 0)</f>
        <v>10</v>
      </c>
      <c r="IH93" s="240">
        <f>IF(MAX($CI93:$CK93)&gt;=40, IH$2, 0)</f>
        <v>0</v>
      </c>
      <c r="II93" s="240">
        <f>IF(MAX($CL93:$CN93)&gt;=40, II$2, 0)</f>
        <v>0</v>
      </c>
      <c r="IJ93" s="240">
        <f>IF(MAX($CO93:$CQ93)&gt;=40, IJ$2, 0)</f>
        <v>20</v>
      </c>
      <c r="IK93" s="240">
        <f>IF(MAX($CR93:$CT93)&gt;=40, IK$2, 0)</f>
        <v>0</v>
      </c>
      <c r="IL93" s="240">
        <f>IF(MAX($CU93:$CW93)&gt;=40, IL$2, 0)</f>
        <v>0</v>
      </c>
      <c r="IM93" s="240">
        <f>IF(MAX($CX93:$CZ93)&gt;=40, IM$2, 0)</f>
        <v>0</v>
      </c>
      <c r="IN93" s="240">
        <f>IF(MAX($DA93:$DC93)&gt;=40, IN$2, 0)</f>
        <v>0</v>
      </c>
      <c r="IO93" s="240">
        <f>IF(MAX($DD93:$DF93)&gt;=40, IO$2, 0)</f>
        <v>20</v>
      </c>
      <c r="IP93" s="416">
        <f>SUM(HO93:IB93, ID93:IO93)</f>
        <v>290</v>
      </c>
      <c r="IQ93" s="416">
        <f>SUM(HJ93:HN93, IC93)</f>
        <v>14</v>
      </c>
    </row>
    <row r="94" spans="1:251" ht="15" customHeight="1" x14ac:dyDescent="0.25">
      <c r="A94" s="14" t="s">
        <v>1804</v>
      </c>
      <c r="B94" s="392">
        <v>9</v>
      </c>
      <c r="C94" s="13" t="s">
        <v>1119</v>
      </c>
      <c r="D94" s="423">
        <v>44124</v>
      </c>
      <c r="E94" s="20">
        <v>8</v>
      </c>
      <c r="F94" s="6">
        <v>11323817</v>
      </c>
      <c r="G94" s="20">
        <v>1</v>
      </c>
      <c r="H94" s="20"/>
      <c r="I94" s="23"/>
      <c r="J94" s="6" t="s">
        <v>18</v>
      </c>
      <c r="K94" s="6" t="s">
        <v>18</v>
      </c>
      <c r="L94" s="424"/>
      <c r="M94" s="651" t="s">
        <v>981</v>
      </c>
      <c r="N94" s="24">
        <v>71.400001525878906</v>
      </c>
      <c r="O94" s="107"/>
      <c r="P94" s="105"/>
      <c r="Q94" s="106"/>
      <c r="R94" s="24">
        <v>63.900001525878906</v>
      </c>
      <c r="S94" s="107"/>
      <c r="T94" s="105"/>
      <c r="U94" s="106"/>
      <c r="V94" s="24">
        <v>65.099998474121094</v>
      </c>
      <c r="W94" s="107"/>
      <c r="X94" s="105"/>
      <c r="Y94" s="106"/>
      <c r="Z94" s="24">
        <v>65</v>
      </c>
      <c r="AA94" s="273"/>
      <c r="AB94" s="24">
        <v>71.25</v>
      </c>
      <c r="AC94" s="273"/>
      <c r="AD94" s="272">
        <v>100</v>
      </c>
      <c r="AE94" s="108"/>
      <c r="AF94" s="444"/>
      <c r="AG94" s="272">
        <v>100</v>
      </c>
      <c r="AH94" s="108"/>
      <c r="AI94" s="444"/>
      <c r="AJ94" s="272">
        <v>100</v>
      </c>
      <c r="AK94" s="108"/>
      <c r="AL94" s="444"/>
      <c r="AM94" s="272">
        <v>100</v>
      </c>
      <c r="AN94" s="108"/>
      <c r="AO94" s="444"/>
      <c r="AP94" s="272">
        <v>100</v>
      </c>
      <c r="AQ94" s="108"/>
      <c r="AR94" s="444"/>
      <c r="AS94" s="272">
        <v>100</v>
      </c>
      <c r="AT94" s="108"/>
      <c r="AU94" s="444"/>
      <c r="AV94" s="272">
        <v>100</v>
      </c>
      <c r="AW94" s="108"/>
      <c r="AX94" s="444"/>
      <c r="AY94" s="24">
        <v>54.040000915527344</v>
      </c>
      <c r="AZ94" s="107"/>
      <c r="BA94" s="273"/>
      <c r="BB94" s="24">
        <v>52</v>
      </c>
      <c r="BC94" s="107"/>
      <c r="BD94" s="273"/>
      <c r="BE94" s="24">
        <v>36.599998474121094</v>
      </c>
      <c r="BF94" s="107">
        <v>40.099998474121094</v>
      </c>
      <c r="BG94" s="273"/>
      <c r="BH94" s="24">
        <v>-52.25</v>
      </c>
      <c r="BI94" s="107">
        <v>52.25</v>
      </c>
      <c r="BJ94" s="273"/>
      <c r="BK94" s="24">
        <v>77.879997253417969</v>
      </c>
      <c r="BL94" s="107"/>
      <c r="BM94" s="273"/>
      <c r="BN94" s="24">
        <v>62.950000762939453</v>
      </c>
      <c r="BO94" s="107"/>
      <c r="BP94" s="273"/>
      <c r="BQ94" s="24">
        <v>35</v>
      </c>
      <c r="BR94" s="705">
        <v>0</v>
      </c>
      <c r="BS94" s="714" t="s">
        <v>1396</v>
      </c>
      <c r="BT94" s="715" t="s">
        <v>1584</v>
      </c>
      <c r="BU94" s="291"/>
      <c r="BV94" s="273"/>
      <c r="BW94" s="704" t="s">
        <v>1396</v>
      </c>
      <c r="BX94" s="107"/>
      <c r="BY94" s="273"/>
      <c r="BZ94" s="704" t="s">
        <v>1396</v>
      </c>
      <c r="CA94" s="107"/>
      <c r="CB94" s="273"/>
      <c r="CC94" s="24">
        <v>40.919998168945313</v>
      </c>
      <c r="CD94" s="107"/>
      <c r="CE94" s="107"/>
      <c r="CF94" s="107"/>
      <c r="CG94" s="107"/>
      <c r="CH94" s="273"/>
      <c r="CI94" s="24" t="s">
        <v>1630</v>
      </c>
      <c r="CJ94" s="107"/>
      <c r="CK94" s="273"/>
      <c r="CL94" s="24" t="s">
        <v>1656</v>
      </c>
      <c r="CM94" s="107"/>
      <c r="CN94" s="273"/>
      <c r="CO94" s="24"/>
      <c r="CP94" s="107"/>
      <c r="CQ94" s="273"/>
      <c r="CR94" s="24"/>
      <c r="CS94" s="107"/>
      <c r="CT94" s="273"/>
      <c r="CU94" s="24"/>
      <c r="CV94" s="107"/>
      <c r="CW94" s="273"/>
      <c r="CX94" s="24"/>
      <c r="CY94" s="107"/>
      <c r="CZ94" s="273"/>
      <c r="DA94" s="24">
        <v>51.5</v>
      </c>
      <c r="DB94" s="107"/>
      <c r="DC94" s="273"/>
      <c r="DD94" s="24">
        <v>44</v>
      </c>
      <c r="DE94" s="107"/>
      <c r="DF94" s="273"/>
      <c r="DG94" s="218"/>
      <c r="DH94" s="217"/>
      <c r="DI94" s="217"/>
      <c r="DJ94" s="286">
        <f>AVERAGE(AY94:DF94)</f>
        <v>38.076153388390175</v>
      </c>
      <c r="DK94" s="219"/>
      <c r="DL94" s="220">
        <f>IF(DJ94&gt;80, 4, (DJ94-50)/20+2.5)</f>
        <v>1.9038076694195087</v>
      </c>
      <c r="DM94" s="650">
        <f>COUNTIF(N94:DF94, DM$1)+COUNTIF(N94:DF94, DM$2)</f>
        <v>3</v>
      </c>
      <c r="DN94" s="233">
        <f>IF(COUNTIF($N94:$Q94, ET$1)&gt;0, DN$2, 0)</f>
        <v>0</v>
      </c>
      <c r="DO94" s="234">
        <f>IF(COUNTIF($R94:$U94, ET$1)&gt;0, DO$2, 0)</f>
        <v>0</v>
      </c>
      <c r="DP94" s="234">
        <f>IF(COUNTIF($V94:$Y94, ET$1)&gt;0, DP$2, 0)</f>
        <v>0</v>
      </c>
      <c r="DQ94" s="234">
        <f>IF(COUNTIF($Z94:$AA94, ET$1)&gt;0, DQ$2, 0)</f>
        <v>0</v>
      </c>
      <c r="DR94" s="234">
        <f>IF(COUNTIF($AB94:$AC94, ET$1)&gt;0, DR$2, 0)</f>
        <v>0</v>
      </c>
      <c r="DS94" s="235">
        <f>IF(COUNTIF($AD94:$AF94, $ET$1)&gt;0, DS$2, 0)</f>
        <v>0</v>
      </c>
      <c r="DT94" s="236">
        <f>IF(COUNTIF($AG94:$AI94, $ET$1)&gt;0, DT$2, 0)</f>
        <v>0</v>
      </c>
      <c r="DU94" s="236">
        <f>IF(COUNTIF($AJ94:$AL94, $ET$1)&gt;0, DU$2, 0)</f>
        <v>0</v>
      </c>
      <c r="DV94" s="236">
        <f>IF(COUNTIF($AM94:$AO94, $ET$1)&gt;0, DV$2, 0)</f>
        <v>0</v>
      </c>
      <c r="DW94" s="236">
        <f>IF(COUNTIF($AP94:$AR94, $ET$1)&gt;0, DW$2, 0)</f>
        <v>0</v>
      </c>
      <c r="DX94" s="236">
        <f>IF(COUNTIF($AS94:$AU94, $ET$1)&gt;0, DX$2, 0)</f>
        <v>0</v>
      </c>
      <c r="DY94" s="236">
        <f>IF(COUNTIF($AV94:$AX94, $ET$1)&gt;0, DY$2, 0)</f>
        <v>0</v>
      </c>
      <c r="DZ94" s="237">
        <f>IF(COUNTIF($AY94:$BA94, $ET$1)&gt;0, DZ$2, 0)</f>
        <v>0</v>
      </c>
      <c r="EA94" s="238">
        <f>IF(COUNTIF($BB94:$BD94, $ET$1)&gt;0, EA$2, 0)</f>
        <v>0</v>
      </c>
      <c r="EB94" s="238">
        <f>IF(COUNTIF($BE94:$BG94, $ET$1)&gt;0, EB$2, 0)</f>
        <v>0</v>
      </c>
      <c r="EC94" s="238">
        <f>IF(COUNTIF($BH94:$BJ94, $ET$1)&gt;0, EC$2, 0)</f>
        <v>0</v>
      </c>
      <c r="ED94" s="238">
        <f>IF(COUNTIF($BK94:$BM94, $ET$1)&gt;0, ED$2, 0)</f>
        <v>0</v>
      </c>
      <c r="EE94" s="238">
        <f>IF(COUNTIF($BN94:$BP94, $ET$1)&gt;0, EE$2, 0)</f>
        <v>0</v>
      </c>
      <c r="EF94" s="238">
        <f>IF(COUNTIF($BQ94:$BS94, $ET$1)&gt;0, EF$2, 0)</f>
        <v>0</v>
      </c>
      <c r="EG94" s="238">
        <f>IF(COUNTIF($BT94:$BV94, $ET$1)&gt;0, EG$2, 0)</f>
        <v>6</v>
      </c>
      <c r="EH94" s="239">
        <f>IF(COUNTIF($BW94:$BY94, $ET$1)&gt;0, EH$2, 0)</f>
        <v>0</v>
      </c>
      <c r="EI94" s="240">
        <f>IF(COUNTIF($BZ94:$CB94, $ET$1)&gt;0, EI$2, 0)</f>
        <v>0</v>
      </c>
      <c r="EJ94" s="240">
        <f>IF(COUNTIF($CC94:$CE94, $ET$1)&gt;0, EJ$2, 0)</f>
        <v>0</v>
      </c>
      <c r="EK94" s="240">
        <f>IF(COUNTIF($CF94:$CH94, $ET$1)&gt;0, EK$2, 0)</f>
        <v>0</v>
      </c>
      <c r="EL94" s="240">
        <f>IF(COUNTIF($CI94:$CK94, $ET$1)&gt;0, EL$2, 0)</f>
        <v>0</v>
      </c>
      <c r="EM94" s="240">
        <f>IF(COUNTIF($CL94:$CN94, $ET$1)&gt;0, EM$2, 0)</f>
        <v>0</v>
      </c>
      <c r="EN94" s="240">
        <f>IF(COUNTIF($CO94:$CQ94, $ET$1)&gt;0, EN$2, 0)</f>
        <v>0</v>
      </c>
      <c r="EO94" s="240">
        <f>IF(COUNTIF($CR94:$CT94, $ET$1)&gt;0, EO$2, 0)</f>
        <v>0</v>
      </c>
      <c r="EP94" s="240">
        <f>IF(COUNTIF($CU94:$CW94, $ET$1)&gt;0, EP$2, 0)</f>
        <v>0</v>
      </c>
      <c r="EQ94" s="240">
        <f>IF(COUNTIF($CX94:$CZ94, $ET$1)&gt;0, EQ$2, 0)</f>
        <v>0</v>
      </c>
      <c r="ER94" s="240">
        <f>IF(COUNTIF($DA94:$DC94, $ET$1)&gt;0, ER$2, 0)</f>
        <v>0</v>
      </c>
      <c r="ES94" s="240">
        <f>IF(COUNTIF($DD94:$DF94, $ET$1)&gt;0, ES$2, 0)</f>
        <v>0</v>
      </c>
      <c r="ET94" s="241">
        <f>SUM(DN94:ES94)</f>
        <v>6</v>
      </c>
      <c r="EU94" s="242">
        <f>IF(COUNTIF($N94:$Q94, GA$1)&gt;0, EU$2, 0)</f>
        <v>0</v>
      </c>
      <c r="EV94" s="234">
        <f>IF(COUNTIF($R94:$U94, GA$1)&gt;0, EV$2, 0)</f>
        <v>0</v>
      </c>
      <c r="EW94" s="234">
        <f>IF(COUNTIF($V94:$Y94, GA$1)&gt;0, EW$2, 0)</f>
        <v>0</v>
      </c>
      <c r="EX94" s="234">
        <f>IF(COUNTIF($Z94:$AA94, GA$1)&gt;0, EX$2, 0)</f>
        <v>0</v>
      </c>
      <c r="EY94" s="234">
        <f>IF(COUNTIF($AB94:$AC94, GA$1)&gt;0, EY$2, 0)</f>
        <v>0</v>
      </c>
      <c r="EZ94" s="235">
        <f>IF(COUNTIF($AD94:$AF94, $GA$1)&gt;0, EZ$2, 0)</f>
        <v>0</v>
      </c>
      <c r="FA94" s="236">
        <f>IF(COUNTIF($AG94:$AI94, $GA$1)&gt;0, FA$2, 0)</f>
        <v>0</v>
      </c>
      <c r="FB94" s="236">
        <f>IF(COUNTIF($AJ94:$AL94, $GA$1)&gt;0, FB$2, 0)</f>
        <v>0</v>
      </c>
      <c r="FC94" s="236">
        <f>IF(COUNTIF($AM94:$AO94, $GA$1)&gt;0, FC$2, 0)</f>
        <v>0</v>
      </c>
      <c r="FD94" s="236">
        <f>IF(COUNTIF($AP94:$AR94, $GA$1)&gt;0, FD$2, 0)</f>
        <v>0</v>
      </c>
      <c r="FE94" s="236">
        <f>IF(COUNTIF($AS94:$AU94, $GA$1)&gt;0, FE$2, 0)</f>
        <v>0</v>
      </c>
      <c r="FF94" s="236">
        <f>IF(COUNTIF($AV94:$AX94, $GA$1)&gt;0, FF$2, 0)</f>
        <v>0</v>
      </c>
      <c r="FG94" s="237">
        <f>IF(COUNTIF($AY94:$BA94, $GA$1)&gt;0, FG$2, 0)</f>
        <v>0</v>
      </c>
      <c r="FH94" s="238">
        <f>IF(COUNTIF($BB94:$BD94, $GA$1)&gt;0, FH$2, 0)</f>
        <v>0</v>
      </c>
      <c r="FI94" s="238">
        <f>IF(COUNTIF($BE94:$BG94, $GA$1)&gt;0, FI$2, 0)</f>
        <v>0</v>
      </c>
      <c r="FJ94" s="238">
        <f>IF(COUNTIF($BH94:$BJ94, $GA$1)&gt;0, FJ$2, 0)</f>
        <v>0</v>
      </c>
      <c r="FK94" s="238">
        <f>IF(COUNTIF($BK94:$BM94, $GA$1)&gt;0, FK$2, 0)</f>
        <v>0</v>
      </c>
      <c r="FL94" s="238">
        <f>IF(COUNTIF($BN94:$BP94, $GA$1)&gt;0, FL$2, 0)</f>
        <v>0</v>
      </c>
      <c r="FM94" s="238">
        <f>IF(COUNTIF($BQ94:$BS94, $GA$1)&gt;0, FM$2, 0)</f>
        <v>0</v>
      </c>
      <c r="FN94" s="238">
        <f>IF(COUNTIF($BT94:$BV94, $GA$1)&gt;0, FN$2, 0)</f>
        <v>0</v>
      </c>
      <c r="FO94" s="239">
        <f>IF(COUNTIF($BW94:$BY94, $GA$1)&gt;0, FO$2, 0)</f>
        <v>0</v>
      </c>
      <c r="FP94" s="240">
        <f>IF(COUNTIF($BZ94:$CB94, $GA$1)&gt;0, FP$2, 0)</f>
        <v>0</v>
      </c>
      <c r="FQ94" s="240">
        <f>IF(COUNTIF($CC94:$CE94, $GA$1)&gt;0, FQ$2, 0)</f>
        <v>0</v>
      </c>
      <c r="FR94" s="240">
        <f>IF(COUNTIF($CF94:$CH94, $GA$1)&gt;0, FR$2, 0)</f>
        <v>0</v>
      </c>
      <c r="FS94" s="240">
        <f>IF(COUNTIF($CI94:$CK94, $GA$1)&gt;0, FS$2, 0)</f>
        <v>3</v>
      </c>
      <c r="FT94" s="240">
        <f>IF(COUNTIF($CL94:$CN94, $GA$1)&gt;0, FT$2, 0)</f>
        <v>0</v>
      </c>
      <c r="FU94" s="240">
        <f>IF(COUNTIF($CO94:$CQ94, $GA$1)&gt;0, FU$2, 0)</f>
        <v>0</v>
      </c>
      <c r="FV94" s="240">
        <f>IF(COUNTIF($CR94:$CT94, $GA$1)&gt;0, FV$2, 0)</f>
        <v>0</v>
      </c>
      <c r="FW94" s="240">
        <f>IF(COUNTIF($CU94:$CW94, $GA$1)&gt;0, FW$2, 0)</f>
        <v>0</v>
      </c>
      <c r="FX94" s="240">
        <f>IF(COUNTIF($CX94:$CZ94, $GA$1)&gt;0, FX$2, 0)</f>
        <v>0</v>
      </c>
      <c r="FY94" s="240">
        <f>IF(COUNTIF($DA94:$DC94, $GA$1)&gt;0, FY$2, 0)</f>
        <v>0</v>
      </c>
      <c r="FZ94" s="240">
        <f>IF(COUNTIF($DD94:$DF94, $GA$1)&gt;0, FZ$2, 0)</f>
        <v>0</v>
      </c>
      <c r="GA94" s="241">
        <f>SUM(EU94:FZ94)</f>
        <v>3</v>
      </c>
      <c r="GB94" s="242">
        <f>IF(COUNTIF($N94:$Q94, HH$1)&gt;0, GB$2, 0)</f>
        <v>0</v>
      </c>
      <c r="GC94" s="234">
        <f>IF(COUNTIF($R94:$U94, HH$1)&gt;0, GC$2, 0)</f>
        <v>0</v>
      </c>
      <c r="GD94" s="234">
        <f>IF(COUNTIF($V94:$Y94, HH$1)&gt;0, GD$2, 0)</f>
        <v>0</v>
      </c>
      <c r="GE94" s="234">
        <f>IF(COUNTIF($Z94:$AA94, HH$1)&gt;0, GE$2, 0)</f>
        <v>0</v>
      </c>
      <c r="GF94" s="234">
        <f>IF(COUNTIF($AB94:$AC94, HH$1)&gt;0, GF$2, 0)</f>
        <v>0</v>
      </c>
      <c r="GG94" s="235">
        <f>IF(COUNTIF($AD94:$AF94, $HH$1)&gt;0, GG$2, 0)</f>
        <v>0</v>
      </c>
      <c r="GH94" s="236">
        <f>IF(COUNTIF($AG94:$AI94, $HH$1)&gt;0, GH$2, 0)</f>
        <v>0</v>
      </c>
      <c r="GI94" s="236">
        <f>IF(COUNTIF($AJ94:$AL94, $HH$1)&gt;0, GI$2, 0)</f>
        <v>0</v>
      </c>
      <c r="GJ94" s="236">
        <f>IF(COUNTIF($AM94:$AO94, $HH$1)&gt;0, GJ$2, 0)</f>
        <v>0</v>
      </c>
      <c r="GK94" s="236">
        <f>IF(COUNTIF($AP94:$AR94, $HH$1)&gt;0, GK$2, 0)</f>
        <v>0</v>
      </c>
      <c r="GL94" s="236">
        <f>IF(COUNTIF($AS94:$AU94, $HH$1)&gt;0, GL$2, 0)</f>
        <v>0</v>
      </c>
      <c r="GM94" s="236">
        <f>IF(COUNTIF($AV94:$AX94, $HH$1)&gt;0, GM$2, 0)</f>
        <v>0</v>
      </c>
      <c r="GN94" s="237">
        <f>IF(COUNTIF($AY94:$BA94, $HH$1)&gt;0, GN$2, 0)</f>
        <v>0</v>
      </c>
      <c r="GO94" s="238">
        <f>IF(COUNTIF($BB94:$BD94, $HH$1)&gt;0, GO$2, 0)</f>
        <v>0</v>
      </c>
      <c r="GP94" s="238">
        <f>IF(COUNTIF($BE94:$BG94, $HH$1)&gt;0, GP$2, 0)</f>
        <v>0</v>
      </c>
      <c r="GQ94" s="238">
        <f>IF(COUNTIF($BH94:$BJ94, $HH$1)&gt;0, GQ$2, 0)</f>
        <v>0</v>
      </c>
      <c r="GR94" s="238">
        <f>IF(COUNTIF($BK94:$BM94, $HH$1)&gt;0, GR$2, 0)</f>
        <v>0</v>
      </c>
      <c r="GS94" s="238">
        <f>IF(COUNTIF($BN94:$BP94, $HH$1)&gt;0, GS$2, 0)</f>
        <v>0</v>
      </c>
      <c r="GT94" s="238">
        <f>IF(COUNTIF($BQ94:$BS94, $HH$1)&gt;0, GT$2, 0)</f>
        <v>0</v>
      </c>
      <c r="GU94" s="238">
        <f>IF(COUNTIF($BT94:$BV94, $HH$1)&gt;0, GU$2, 0)</f>
        <v>0</v>
      </c>
      <c r="GV94" s="239">
        <f>IF(COUNTIF($BW94:$BY94, $HH$1)&gt;0, GV$2, 0)</f>
        <v>0</v>
      </c>
      <c r="GW94" s="240">
        <f>IF(COUNTIF($BZ94:$CB94, $HH$1)&gt;0, GW$2, 0)</f>
        <v>0</v>
      </c>
      <c r="GX94" s="240">
        <f>IF(COUNTIF($CC94:$CE94, $HH$1)&gt;0, GX$2, 0)</f>
        <v>0</v>
      </c>
      <c r="GY94" s="240">
        <f>IF(COUNTIF($CF94:$CH94, $HH$1)&gt;0, GY$2, 0)</f>
        <v>0</v>
      </c>
      <c r="GZ94" s="240">
        <f>IF(COUNTIF($CI94:$CK94, $HH$1)&gt;0, GZ$2, 0)</f>
        <v>0</v>
      </c>
      <c r="HA94" s="240">
        <f>IF(COUNTIF($CL94:$CN94, $HH$1)&gt;0, HA$2, 0)</f>
        <v>6</v>
      </c>
      <c r="HB94" s="240">
        <f>IF(COUNTIF($CO94:$CQ94, $HH$1)&gt;0, HB$2, 0)</f>
        <v>0</v>
      </c>
      <c r="HC94" s="240">
        <f>IF(COUNTIF($CR94:$CT94, $HH$1)&gt;0, HC$2, 0)</f>
        <v>0</v>
      </c>
      <c r="HD94" s="240">
        <f>IF(COUNTIF($CU94:$CW94, $HH$1)&gt;0, HD$2, 0)</f>
        <v>0</v>
      </c>
      <c r="HE94" s="240">
        <f>IF(COUNTIF($CX94:$CZ94, $HH$1)&gt;0, HE$2, 0)</f>
        <v>0</v>
      </c>
      <c r="HF94" s="240">
        <f>IF(COUNTIF($DA94:$DC94, $HH$1)&gt;0, HF$2, 0)</f>
        <v>0</v>
      </c>
      <c r="HG94" s="240">
        <f>IF(COUNTIF($DD94:$DF94, $HH$1)&gt;0, HG$2, 0)</f>
        <v>0</v>
      </c>
      <c r="HH94" s="241">
        <f>SUM(GB94:HG94)</f>
        <v>6</v>
      </c>
      <c r="HI94" s="243"/>
      <c r="HJ94" s="242">
        <f>IF(MAX($N94:$Q94)&gt;=40, HJ$2, 0)</f>
        <v>3</v>
      </c>
      <c r="HK94" s="234">
        <f>IF(MAX($R94:$U94)&gt;=40, HK$2, 0)</f>
        <v>3</v>
      </c>
      <c r="HL94" s="234">
        <f>IF(MAX($V94:$Y94)&gt;=40, HL$2, 0)</f>
        <v>3</v>
      </c>
      <c r="HM94" s="234">
        <f>IF(MAX($Z94:$AA94)&gt;=40, HM$2, 0)</f>
        <v>3</v>
      </c>
      <c r="HN94" s="234">
        <f>IF(MAX($AB94:$AC94)&gt;=40, HN$2, 0)</f>
        <v>2</v>
      </c>
      <c r="HO94" s="235">
        <f>IF(MAX($AD94:$AF94)&gt;=40, HO$2, 0)</f>
        <v>20</v>
      </c>
      <c r="HP94" s="236">
        <f>IF(MAX($AG94:$AI94)&gt;=40, HP$2, 0)</f>
        <v>20</v>
      </c>
      <c r="HQ94" s="236">
        <f>IF(MAX($AJ94:$AL94)&gt;=40, HQ$2, 0)</f>
        <v>20</v>
      </c>
      <c r="HR94" s="236">
        <f>IF(MAX($AM94:$AO94)&gt;=40, HR$2, 0)</f>
        <v>20</v>
      </c>
      <c r="HS94" s="236">
        <f>IF(MAX($AP94:$AR94)&gt;=40, HS$2, 0)</f>
        <v>10</v>
      </c>
      <c r="HT94" s="236">
        <f>IF(MAX($AS94:$AU94)&gt;=40, HT$2, 0)</f>
        <v>20</v>
      </c>
      <c r="HU94" s="236">
        <f>IF(MAX($AV94:$AX94)&gt;=40, HU$2, 0)</f>
        <v>10</v>
      </c>
      <c r="HV94" s="237">
        <f>IF(MAX($AY94:$BA94)&gt;=40, HV$2, 0)</f>
        <v>20</v>
      </c>
      <c r="HW94" s="238">
        <f>IF(MAX($BB94:$BD94)&gt;=40, HW$2, 0)</f>
        <v>20</v>
      </c>
      <c r="HX94" s="238">
        <f>IF(MAX($BE94:$BG94)&gt;=40, HX$2, 0)</f>
        <v>20</v>
      </c>
      <c r="HY94" s="238">
        <f>IF(MAX($BH94:$BJ94)&gt;=40, HY$2, 0)</f>
        <v>20</v>
      </c>
      <c r="HZ94" s="238">
        <f>IF(MAX($BK94:$BM94)&gt;=40, HZ$2, 0)</f>
        <v>10</v>
      </c>
      <c r="IA94" s="238">
        <f>IF(MAX($BN94:$BP94)&gt;=40, IA$2, 0)</f>
        <v>20</v>
      </c>
      <c r="IB94" s="238">
        <f>IF(MAX($BQ94:$BS94)&gt;=40, IB$2, 0)</f>
        <v>0</v>
      </c>
      <c r="IC94" s="238">
        <f>IF(MAX($BT94:$BV94)&gt;=40, IC$2, 0)</f>
        <v>0</v>
      </c>
      <c r="ID94" s="239">
        <f>IF(MAX($BW94:$BY94)&gt;=40, ID$2, 0)</f>
        <v>0</v>
      </c>
      <c r="IE94" s="240">
        <f>IF(MAX($BZ94:$CB94)&gt;=40, IE$2, 0)</f>
        <v>0</v>
      </c>
      <c r="IF94" s="240">
        <f>IF(MAX($CC94:$CE94)&gt;=40, IF$2, 0)</f>
        <v>10</v>
      </c>
      <c r="IG94" s="240">
        <f>IF(MAX($CF94:$CH94)&gt;=40, IG$2, 0)</f>
        <v>0</v>
      </c>
      <c r="IH94" s="240">
        <f>IF(MAX($CI94:$CK94)&gt;=40, IH$2, 0)</f>
        <v>0</v>
      </c>
      <c r="II94" s="240">
        <f>IF(MAX($CL94:$CN94)&gt;=40, II$2, 0)</f>
        <v>0</v>
      </c>
      <c r="IJ94" s="240">
        <f>IF(MAX($CO94:$CQ94)&gt;=40, IJ$2, 0)</f>
        <v>0</v>
      </c>
      <c r="IK94" s="240">
        <f>IF(MAX($CR94:$CT94)&gt;=40, IK$2, 0)</f>
        <v>0</v>
      </c>
      <c r="IL94" s="240">
        <f>IF(MAX($CU94:$CW94)&gt;=40, IL$2, 0)</f>
        <v>0</v>
      </c>
      <c r="IM94" s="240">
        <f>IF(MAX($CX94:$CZ94)&gt;=40, IM$2, 0)</f>
        <v>0</v>
      </c>
      <c r="IN94" s="240">
        <f>IF(MAX($DA94:$DC94)&gt;=40, IN$2, 0)</f>
        <v>20</v>
      </c>
      <c r="IO94" s="240">
        <f>IF(MAX($DD94:$DF94)&gt;=40, IO$2, 0)</f>
        <v>20</v>
      </c>
      <c r="IP94" s="416">
        <f>SUM(HO94:IB94, ID94:IO94)</f>
        <v>280</v>
      </c>
      <c r="IQ94" s="416">
        <f>SUM(HJ94:HN94, IC94)</f>
        <v>14</v>
      </c>
    </row>
    <row r="95" spans="1:251" ht="15" customHeight="1" x14ac:dyDescent="0.25">
      <c r="A95" s="14" t="s">
        <v>1788</v>
      </c>
      <c r="B95" s="392">
        <v>10</v>
      </c>
      <c r="C95" s="13" t="s">
        <v>1120</v>
      </c>
      <c r="D95" s="423">
        <v>44124</v>
      </c>
      <c r="E95" s="20">
        <v>8</v>
      </c>
      <c r="F95" s="6">
        <v>11323862</v>
      </c>
      <c r="G95" s="20">
        <v>1</v>
      </c>
      <c r="H95" s="20"/>
      <c r="I95" s="23"/>
      <c r="J95" s="6" t="s">
        <v>18</v>
      </c>
      <c r="K95" s="652" t="s">
        <v>18</v>
      </c>
      <c r="L95" s="424"/>
      <c r="M95" s="651" t="s">
        <v>982</v>
      </c>
      <c r="N95" s="24">
        <v>70.400001525878906</v>
      </c>
      <c r="O95" s="107"/>
      <c r="P95" s="105"/>
      <c r="Q95" s="106"/>
      <c r="R95" s="24">
        <v>63.5</v>
      </c>
      <c r="S95" s="107"/>
      <c r="T95" s="105"/>
      <c r="U95" s="106"/>
      <c r="V95" s="24">
        <v>77.400001525878906</v>
      </c>
      <c r="W95" s="107"/>
      <c r="X95" s="105"/>
      <c r="Y95" s="106"/>
      <c r="Z95" s="24">
        <v>80.400000000000006</v>
      </c>
      <c r="AA95" s="273"/>
      <c r="AB95" s="24">
        <v>70.349999999999994</v>
      </c>
      <c r="AC95" s="273"/>
      <c r="AD95" s="272">
        <v>100</v>
      </c>
      <c r="AE95" s="108"/>
      <c r="AF95" s="444"/>
      <c r="AG95" s="272">
        <v>100</v>
      </c>
      <c r="AH95" s="108"/>
      <c r="AI95" s="444"/>
      <c r="AJ95" s="272">
        <v>100</v>
      </c>
      <c r="AK95" s="108"/>
      <c r="AL95" s="444"/>
      <c r="AM95" s="272">
        <v>100</v>
      </c>
      <c r="AN95" s="108"/>
      <c r="AO95" s="444"/>
      <c r="AP95" s="272">
        <v>100</v>
      </c>
      <c r="AQ95" s="108"/>
      <c r="AR95" s="444"/>
      <c r="AS95" s="272">
        <v>100</v>
      </c>
      <c r="AT95" s="108"/>
      <c r="AU95" s="444"/>
      <c r="AV95" s="272">
        <v>100</v>
      </c>
      <c r="AW95" s="108"/>
      <c r="AX95" s="444"/>
      <c r="AY95" s="24">
        <v>71.14</v>
      </c>
      <c r="AZ95" s="107"/>
      <c r="BA95" s="273"/>
      <c r="BB95" s="24">
        <v>66</v>
      </c>
      <c r="BC95" s="107"/>
      <c r="BD95" s="273"/>
      <c r="BE95" s="24">
        <v>68.199996948242188</v>
      </c>
      <c r="BF95" s="107"/>
      <c r="BG95" s="273"/>
      <c r="BH95" s="24">
        <v>67</v>
      </c>
      <c r="BI95" s="107"/>
      <c r="BJ95" s="273"/>
      <c r="BK95" s="24">
        <v>62.169998168945313</v>
      </c>
      <c r="BL95" s="107"/>
      <c r="BM95" s="273"/>
      <c r="BN95" s="24">
        <v>45.900001525878906</v>
      </c>
      <c r="BO95" s="107"/>
      <c r="BP95" s="273"/>
      <c r="BQ95" s="24">
        <v>40</v>
      </c>
      <c r="BR95" s="107"/>
      <c r="BS95" s="273"/>
      <c r="BT95" s="715" t="s">
        <v>1386</v>
      </c>
      <c r="BU95" s="291"/>
      <c r="BV95" s="273"/>
      <c r="BW95" s="704" t="s">
        <v>1396</v>
      </c>
      <c r="BX95" s="107"/>
      <c r="BY95" s="273"/>
      <c r="BZ95" s="704" t="s">
        <v>1396</v>
      </c>
      <c r="CA95" s="107"/>
      <c r="CB95" s="273"/>
      <c r="CC95" s="24">
        <v>43.099998474121094</v>
      </c>
      <c r="CD95" s="107"/>
      <c r="CE95" s="107"/>
      <c r="CF95" s="107"/>
      <c r="CG95" s="107"/>
      <c r="CH95" s="273"/>
      <c r="CI95" s="24" t="s">
        <v>1395</v>
      </c>
      <c r="CJ95" s="107"/>
      <c r="CK95" s="273"/>
      <c r="CL95" s="704" t="s">
        <v>1396</v>
      </c>
      <c r="CM95" s="107"/>
      <c r="CN95" s="273"/>
      <c r="CO95" s="24"/>
      <c r="CP95" s="107"/>
      <c r="CQ95" s="273"/>
      <c r="CR95" s="24"/>
      <c r="CS95" s="107"/>
      <c r="CT95" s="273"/>
      <c r="CU95" s="24">
        <v>55.5</v>
      </c>
      <c r="CV95" s="107"/>
      <c r="CW95" s="273"/>
      <c r="CX95" s="24"/>
      <c r="CY95" s="107"/>
      <c r="CZ95" s="273"/>
      <c r="DA95" s="24"/>
      <c r="DB95" s="107"/>
      <c r="DC95" s="273"/>
      <c r="DD95" s="24">
        <v>52.700000762939453</v>
      </c>
      <c r="DE95" s="107"/>
      <c r="DF95" s="273"/>
      <c r="DG95" s="218"/>
      <c r="DH95" s="217"/>
      <c r="DI95" s="217"/>
      <c r="DJ95" s="286">
        <f>AVERAGE(AY95:DF95)</f>
        <v>57.170999588012691</v>
      </c>
      <c r="DK95" s="219"/>
      <c r="DL95" s="220">
        <f>IF(DJ95&gt;80, 4, (DJ95-50)/20+2.5)</f>
        <v>2.8585499794006344</v>
      </c>
      <c r="DM95" s="650">
        <f>COUNTIF(N95:DF95, DM$1)+COUNTIF(N95:DF95, DM$2)</f>
        <v>3</v>
      </c>
      <c r="DN95" s="233">
        <f>IF(COUNTIF($N95:$Q95, ET$1)&gt;0, DN$2, 0)</f>
        <v>0</v>
      </c>
      <c r="DO95" s="234">
        <f>IF(COUNTIF($R95:$U95, ET$1)&gt;0, DO$2, 0)</f>
        <v>0</v>
      </c>
      <c r="DP95" s="234">
        <f>IF(COUNTIF($V95:$Y95, ET$1)&gt;0, DP$2, 0)</f>
        <v>0</v>
      </c>
      <c r="DQ95" s="234">
        <f>IF(COUNTIF($Z95:$AA95, ET$1)&gt;0, DQ$2, 0)</f>
        <v>0</v>
      </c>
      <c r="DR95" s="234">
        <f>IF(COUNTIF($AB95:$AC95, ET$1)&gt;0, DR$2, 0)</f>
        <v>0</v>
      </c>
      <c r="DS95" s="235">
        <f>IF(COUNTIF($AD95:$AF95, $ET$1)&gt;0, DS$2, 0)</f>
        <v>0</v>
      </c>
      <c r="DT95" s="236">
        <f>IF(COUNTIF($AG95:$AI95, $ET$1)&gt;0, DT$2, 0)</f>
        <v>0</v>
      </c>
      <c r="DU95" s="236">
        <f>IF(COUNTIF($AJ95:$AL95, $ET$1)&gt;0, DU$2, 0)</f>
        <v>0</v>
      </c>
      <c r="DV95" s="236">
        <f>IF(COUNTIF($AM95:$AO95, $ET$1)&gt;0, DV$2, 0)</f>
        <v>0</v>
      </c>
      <c r="DW95" s="236">
        <f>IF(COUNTIF($AP95:$AR95, $ET$1)&gt;0, DW$2, 0)</f>
        <v>0</v>
      </c>
      <c r="DX95" s="236">
        <f>IF(COUNTIF($AS95:$AU95, $ET$1)&gt;0, DX$2, 0)</f>
        <v>0</v>
      </c>
      <c r="DY95" s="236">
        <f>IF(COUNTIF($AV95:$AX95, $ET$1)&gt;0, DY$2, 0)</f>
        <v>0</v>
      </c>
      <c r="DZ95" s="237">
        <f>IF(COUNTIF($AY95:$BA95, $ET$1)&gt;0, DZ$2, 0)</f>
        <v>0</v>
      </c>
      <c r="EA95" s="238">
        <f>IF(COUNTIF($BB95:$BD95, $ET$1)&gt;0, EA$2, 0)</f>
        <v>0</v>
      </c>
      <c r="EB95" s="238">
        <f>IF(COUNTIF($BE95:$BG95, $ET$1)&gt;0, EB$2, 0)</f>
        <v>0</v>
      </c>
      <c r="EC95" s="238">
        <f>IF(COUNTIF($BH95:$BJ95, $ET$1)&gt;0, EC$2, 0)</f>
        <v>0</v>
      </c>
      <c r="ED95" s="238">
        <f>IF(COUNTIF($BK95:$BM95, $ET$1)&gt;0, ED$2, 0)</f>
        <v>0</v>
      </c>
      <c r="EE95" s="238">
        <f>IF(COUNTIF($BN95:$BP95, $ET$1)&gt;0, EE$2, 0)</f>
        <v>0</v>
      </c>
      <c r="EF95" s="238">
        <f>IF(COUNTIF($BQ95:$BS95, $ET$1)&gt;0, EF$2, 0)</f>
        <v>0</v>
      </c>
      <c r="EG95" s="238">
        <f>IF(COUNTIF($BT95:$BV95, $ET$1)&gt;0, EG$2, 0)</f>
        <v>0</v>
      </c>
      <c r="EH95" s="239">
        <f>IF(COUNTIF($BW95:$BY95, $ET$1)&gt;0, EH$2, 0)</f>
        <v>0</v>
      </c>
      <c r="EI95" s="240">
        <f>IF(COUNTIF($BZ95:$CB95, $ET$1)&gt;0, EI$2, 0)</f>
        <v>0</v>
      </c>
      <c r="EJ95" s="240">
        <f>IF(COUNTIF($CC95:$CE95, $ET$1)&gt;0, EJ$2, 0)</f>
        <v>0</v>
      </c>
      <c r="EK95" s="240">
        <f>IF(COUNTIF($CF95:$CH95, $ET$1)&gt;0, EK$2, 0)</f>
        <v>0</v>
      </c>
      <c r="EL95" s="240">
        <f>IF(COUNTIF($CI95:$CK95, $ET$1)&gt;0, EL$2, 0)</f>
        <v>0</v>
      </c>
      <c r="EM95" s="240">
        <f>IF(COUNTIF($CL95:$CN95, $ET$1)&gt;0, EM$2, 0)</f>
        <v>0</v>
      </c>
      <c r="EN95" s="240">
        <f>IF(COUNTIF($CO95:$CQ95, $ET$1)&gt;0, EN$2, 0)</f>
        <v>0</v>
      </c>
      <c r="EO95" s="240">
        <f>IF(COUNTIF($CR95:$CT95, $ET$1)&gt;0, EO$2, 0)</f>
        <v>0</v>
      </c>
      <c r="EP95" s="240">
        <f>IF(COUNTIF($CU95:$CW95, $ET$1)&gt;0, EP$2, 0)</f>
        <v>0</v>
      </c>
      <c r="EQ95" s="240">
        <f>IF(COUNTIF($CX95:$CZ95, $ET$1)&gt;0, EQ$2, 0)</f>
        <v>0</v>
      </c>
      <c r="ER95" s="240">
        <f>IF(COUNTIF($DA95:$DC95, $ET$1)&gt;0, ER$2, 0)</f>
        <v>0</v>
      </c>
      <c r="ES95" s="240">
        <f>IF(COUNTIF($DD95:$DF95, $ET$1)&gt;0, ES$2, 0)</f>
        <v>0</v>
      </c>
      <c r="ET95" s="241">
        <f>SUM(DN95:ES95)</f>
        <v>0</v>
      </c>
      <c r="EU95" s="242">
        <f>IF(COUNTIF($N95:$Q95, GA$1)&gt;0, EU$2, 0)</f>
        <v>0</v>
      </c>
      <c r="EV95" s="234">
        <f>IF(COUNTIF($R95:$U95, GA$1)&gt;0, EV$2, 0)</f>
        <v>0</v>
      </c>
      <c r="EW95" s="234">
        <f>IF(COUNTIF($V95:$Y95, GA$1)&gt;0, EW$2, 0)</f>
        <v>0</v>
      </c>
      <c r="EX95" s="234">
        <f>IF(COUNTIF($Z95:$AA95, GA$1)&gt;0, EX$2, 0)</f>
        <v>0</v>
      </c>
      <c r="EY95" s="234">
        <f>IF(COUNTIF($AB95:$AC95, GA$1)&gt;0, EY$2, 0)</f>
        <v>0</v>
      </c>
      <c r="EZ95" s="235">
        <f>IF(COUNTIF($AD95:$AF95, $GA$1)&gt;0, EZ$2, 0)</f>
        <v>0</v>
      </c>
      <c r="FA95" s="236">
        <f>IF(COUNTIF($AG95:$AI95, $GA$1)&gt;0, FA$2, 0)</f>
        <v>0</v>
      </c>
      <c r="FB95" s="236">
        <f>IF(COUNTIF($AJ95:$AL95, $GA$1)&gt;0, FB$2, 0)</f>
        <v>0</v>
      </c>
      <c r="FC95" s="236">
        <f>IF(COUNTIF($AM95:$AO95, $GA$1)&gt;0, FC$2, 0)</f>
        <v>0</v>
      </c>
      <c r="FD95" s="236">
        <f>IF(COUNTIF($AP95:$AR95, $GA$1)&gt;0, FD$2, 0)</f>
        <v>0</v>
      </c>
      <c r="FE95" s="236">
        <f>IF(COUNTIF($AS95:$AU95, $GA$1)&gt;0, FE$2, 0)</f>
        <v>0</v>
      </c>
      <c r="FF95" s="236">
        <f>IF(COUNTIF($AV95:$AX95, $GA$1)&gt;0, FF$2, 0)</f>
        <v>0</v>
      </c>
      <c r="FG95" s="237">
        <f>IF(COUNTIF($AY95:$BA95, $GA$1)&gt;0, FG$2, 0)</f>
        <v>0</v>
      </c>
      <c r="FH95" s="238">
        <f>IF(COUNTIF($BB95:$BD95, $GA$1)&gt;0, FH$2, 0)</f>
        <v>0</v>
      </c>
      <c r="FI95" s="238">
        <f>IF(COUNTIF($BE95:$BG95, $GA$1)&gt;0, FI$2, 0)</f>
        <v>0</v>
      </c>
      <c r="FJ95" s="238">
        <f>IF(COUNTIF($BH95:$BJ95, $GA$1)&gt;0, FJ$2, 0)</f>
        <v>0</v>
      </c>
      <c r="FK95" s="238">
        <f>IF(COUNTIF($BK95:$BM95, $GA$1)&gt;0, FK$2, 0)</f>
        <v>0</v>
      </c>
      <c r="FL95" s="238">
        <f>IF(COUNTIF($BN95:$BP95, $GA$1)&gt;0, FL$2, 0)</f>
        <v>0</v>
      </c>
      <c r="FM95" s="238">
        <f>IF(COUNTIF($BQ95:$BS95, $GA$1)&gt;0, FM$2, 0)</f>
        <v>0</v>
      </c>
      <c r="FN95" s="238">
        <f>IF(COUNTIF($BT95:$BV95, $GA$1)&gt;0, FN$2, 0)</f>
        <v>0</v>
      </c>
      <c r="FO95" s="239">
        <f>IF(COUNTIF($BW95:$BY95, $GA$1)&gt;0, FO$2, 0)</f>
        <v>0</v>
      </c>
      <c r="FP95" s="240">
        <f>IF(COUNTIF($BZ95:$CB95, $GA$1)&gt;0, FP$2, 0)</f>
        <v>0</v>
      </c>
      <c r="FQ95" s="240">
        <f>IF(COUNTIF($CC95:$CE95, $GA$1)&gt;0, FQ$2, 0)</f>
        <v>0</v>
      </c>
      <c r="FR95" s="240">
        <f>IF(COUNTIF($CF95:$CH95, $GA$1)&gt;0, FR$2, 0)</f>
        <v>0</v>
      </c>
      <c r="FS95" s="240">
        <f>IF(COUNTIF($CI95:$CK95, $GA$1)&gt;0, FS$2, 0)</f>
        <v>0</v>
      </c>
      <c r="FT95" s="240">
        <f>IF(COUNTIF($CL95:$CN95, $GA$1)&gt;0, FT$2, 0)</f>
        <v>0</v>
      </c>
      <c r="FU95" s="240">
        <f>IF(COUNTIF($CO95:$CQ95, $GA$1)&gt;0, FU$2, 0)</f>
        <v>0</v>
      </c>
      <c r="FV95" s="240">
        <f>IF(COUNTIF($CR95:$CT95, $GA$1)&gt;0, FV$2, 0)</f>
        <v>0</v>
      </c>
      <c r="FW95" s="240">
        <f>IF(COUNTIF($CU95:$CW95, $GA$1)&gt;0, FW$2, 0)</f>
        <v>0</v>
      </c>
      <c r="FX95" s="240">
        <f>IF(COUNTIF($CX95:$CZ95, $GA$1)&gt;0, FX$2, 0)</f>
        <v>0</v>
      </c>
      <c r="FY95" s="240">
        <f>IF(COUNTIF($DA95:$DC95, $GA$1)&gt;0, FY$2, 0)</f>
        <v>0</v>
      </c>
      <c r="FZ95" s="240">
        <f>IF(COUNTIF($DD95:$DF95, $GA$1)&gt;0, FZ$2, 0)</f>
        <v>0</v>
      </c>
      <c r="GA95" s="241">
        <f>SUM(EU95:FZ95)</f>
        <v>0</v>
      </c>
      <c r="GB95" s="242">
        <f>IF(COUNTIF($N95:$Q95, HH$1)&gt;0, GB$2, 0)</f>
        <v>0</v>
      </c>
      <c r="GC95" s="234">
        <f>IF(COUNTIF($R95:$U95, HH$1)&gt;0, GC$2, 0)</f>
        <v>0</v>
      </c>
      <c r="GD95" s="234">
        <f>IF(COUNTIF($V95:$Y95, HH$1)&gt;0, GD$2, 0)</f>
        <v>0</v>
      </c>
      <c r="GE95" s="234">
        <f>IF(COUNTIF($Z95:$AA95, HH$1)&gt;0, GE$2, 0)</f>
        <v>0</v>
      </c>
      <c r="GF95" s="234">
        <f>IF(COUNTIF($AB95:$AC95, HH$1)&gt;0, GF$2, 0)</f>
        <v>0</v>
      </c>
      <c r="GG95" s="235">
        <f>IF(COUNTIF($AD95:$AF95, $HH$1)&gt;0, GG$2, 0)</f>
        <v>0</v>
      </c>
      <c r="GH95" s="236">
        <f>IF(COUNTIF($AG95:$AI95, $HH$1)&gt;0, GH$2, 0)</f>
        <v>0</v>
      </c>
      <c r="GI95" s="236">
        <f>IF(COUNTIF($AJ95:$AL95, $HH$1)&gt;0, GI$2, 0)</f>
        <v>0</v>
      </c>
      <c r="GJ95" s="236">
        <f>IF(COUNTIF($AM95:$AO95, $HH$1)&gt;0, GJ$2, 0)</f>
        <v>0</v>
      </c>
      <c r="GK95" s="236">
        <f>IF(COUNTIF($AP95:$AR95, $HH$1)&gt;0, GK$2, 0)</f>
        <v>0</v>
      </c>
      <c r="GL95" s="236">
        <f>IF(COUNTIF($AS95:$AU95, $HH$1)&gt;0, GL$2, 0)</f>
        <v>0</v>
      </c>
      <c r="GM95" s="236">
        <f>IF(COUNTIF($AV95:$AX95, $HH$1)&gt;0, GM$2, 0)</f>
        <v>0</v>
      </c>
      <c r="GN95" s="237">
        <f>IF(COUNTIF($AY95:$BA95, $HH$1)&gt;0, GN$2, 0)</f>
        <v>0</v>
      </c>
      <c r="GO95" s="238">
        <f>IF(COUNTIF($BB95:$BD95, $HH$1)&gt;0, GO$2, 0)</f>
        <v>0</v>
      </c>
      <c r="GP95" s="238">
        <f>IF(COUNTIF($BE95:$BG95, $HH$1)&gt;0, GP$2, 0)</f>
        <v>0</v>
      </c>
      <c r="GQ95" s="238">
        <f>IF(COUNTIF($BH95:$BJ95, $HH$1)&gt;0, GQ$2, 0)</f>
        <v>0</v>
      </c>
      <c r="GR95" s="238">
        <f>IF(COUNTIF($BK95:$BM95, $HH$1)&gt;0, GR$2, 0)</f>
        <v>0</v>
      </c>
      <c r="GS95" s="238">
        <f>IF(COUNTIF($BN95:$BP95, $HH$1)&gt;0, GS$2, 0)</f>
        <v>0</v>
      </c>
      <c r="GT95" s="238">
        <f>IF(COUNTIF($BQ95:$BS95, $HH$1)&gt;0, GT$2, 0)</f>
        <v>0</v>
      </c>
      <c r="GU95" s="238">
        <f>IF(COUNTIF($BT95:$BV95, $HH$1)&gt;0, GU$2, 0)</f>
        <v>0</v>
      </c>
      <c r="GV95" s="239">
        <f>IF(COUNTIF($BW95:$BY95, $HH$1)&gt;0, GV$2, 0)</f>
        <v>0</v>
      </c>
      <c r="GW95" s="240">
        <f>IF(COUNTIF($BZ95:$CB95, $HH$1)&gt;0, GW$2, 0)</f>
        <v>0</v>
      </c>
      <c r="GX95" s="240">
        <f>IF(COUNTIF($CC95:$CE95, $HH$1)&gt;0, GX$2, 0)</f>
        <v>0</v>
      </c>
      <c r="GY95" s="240">
        <f>IF(COUNTIF($CF95:$CH95, $HH$1)&gt;0, GY$2, 0)</f>
        <v>0</v>
      </c>
      <c r="GZ95" s="240">
        <f>IF(COUNTIF($CI95:$CK95, $HH$1)&gt;0, GZ$2, 0)</f>
        <v>0</v>
      </c>
      <c r="HA95" s="240">
        <f>IF(COUNTIF($CL95:$CN95, $HH$1)&gt;0, HA$2, 0)</f>
        <v>0</v>
      </c>
      <c r="HB95" s="240">
        <f>IF(COUNTIF($CO95:$CQ95, $HH$1)&gt;0, HB$2, 0)</f>
        <v>0</v>
      </c>
      <c r="HC95" s="240">
        <f>IF(COUNTIF($CR95:$CT95, $HH$1)&gt;0, HC$2, 0)</f>
        <v>0</v>
      </c>
      <c r="HD95" s="240">
        <f>IF(COUNTIF($CU95:$CW95, $HH$1)&gt;0, HD$2, 0)</f>
        <v>0</v>
      </c>
      <c r="HE95" s="240">
        <f>IF(COUNTIF($CX95:$CZ95, $HH$1)&gt;0, HE$2, 0)</f>
        <v>0</v>
      </c>
      <c r="HF95" s="240">
        <f>IF(COUNTIF($DA95:$DC95, $HH$1)&gt;0, HF$2, 0)</f>
        <v>0</v>
      </c>
      <c r="HG95" s="240">
        <f>IF(COUNTIF($DD95:$DF95, $HH$1)&gt;0, HG$2, 0)</f>
        <v>0</v>
      </c>
      <c r="HH95" s="241">
        <f>SUM(GB95:HG95)</f>
        <v>0</v>
      </c>
      <c r="HI95" s="243"/>
      <c r="HJ95" s="242">
        <f>IF(MAX($N95:$Q95)&gt;=40, HJ$2, 0)</f>
        <v>3</v>
      </c>
      <c r="HK95" s="234">
        <f>IF(MAX($R95:$U95)&gt;=40, HK$2, 0)</f>
        <v>3</v>
      </c>
      <c r="HL95" s="234">
        <f>IF(MAX($V95:$Y95)&gt;=40, HL$2, 0)</f>
        <v>3</v>
      </c>
      <c r="HM95" s="234">
        <f>IF(MAX($Z95:$AA95)&gt;=40, HM$2, 0)</f>
        <v>3</v>
      </c>
      <c r="HN95" s="234">
        <f>IF(MAX($AB95:$AC95)&gt;=40, HN$2, 0)</f>
        <v>2</v>
      </c>
      <c r="HO95" s="235">
        <f>IF(MAX($AD95:$AF95)&gt;=40, HO$2, 0)</f>
        <v>20</v>
      </c>
      <c r="HP95" s="236">
        <f>IF(MAX($AG95:$AI95)&gt;=40, HP$2, 0)</f>
        <v>20</v>
      </c>
      <c r="HQ95" s="236">
        <f>IF(MAX($AJ95:$AL95)&gt;=40, HQ$2, 0)</f>
        <v>20</v>
      </c>
      <c r="HR95" s="236">
        <f>IF(MAX($AM95:$AO95)&gt;=40, HR$2, 0)</f>
        <v>20</v>
      </c>
      <c r="HS95" s="236">
        <f>IF(MAX($AP95:$AR95)&gt;=40, HS$2, 0)</f>
        <v>10</v>
      </c>
      <c r="HT95" s="236">
        <f>IF(MAX($AS95:$AU95)&gt;=40, HT$2, 0)</f>
        <v>20</v>
      </c>
      <c r="HU95" s="236">
        <f>IF(MAX($AV95:$AX95)&gt;=40, HU$2, 0)</f>
        <v>10</v>
      </c>
      <c r="HV95" s="237">
        <f>IF(MAX($AY95:$BA95)&gt;=40, HV$2, 0)</f>
        <v>20</v>
      </c>
      <c r="HW95" s="238">
        <f>IF(MAX($BB95:$BD95)&gt;=40, HW$2, 0)</f>
        <v>20</v>
      </c>
      <c r="HX95" s="238">
        <f>IF(MAX($BE95:$BG95)&gt;=40, HX$2, 0)</f>
        <v>20</v>
      </c>
      <c r="HY95" s="238">
        <f>IF(MAX($BH95:$BJ95)&gt;=40, HY$2, 0)</f>
        <v>20</v>
      </c>
      <c r="HZ95" s="238">
        <f>IF(MAX($BK95:$BM95)&gt;=40, HZ$2, 0)</f>
        <v>10</v>
      </c>
      <c r="IA95" s="238">
        <f>IF(MAX($BN95:$BP95)&gt;=40, IA$2, 0)</f>
        <v>20</v>
      </c>
      <c r="IB95" s="238">
        <f>IF(MAX($BQ95:$BS95)&gt;=40, IB$2, 0)</f>
        <v>10</v>
      </c>
      <c r="IC95" s="238">
        <f>IF(MAX($BT95:$BV95)&gt;=40, IC$2, 0)</f>
        <v>0</v>
      </c>
      <c r="ID95" s="239">
        <f>IF(MAX($BW95:$BY95)&gt;=40, ID$2, 0)</f>
        <v>0</v>
      </c>
      <c r="IE95" s="240">
        <f>IF(MAX($BZ95:$CB95)&gt;=40, IE$2, 0)</f>
        <v>0</v>
      </c>
      <c r="IF95" s="240">
        <f>IF(MAX($CC95:$CE95)&gt;=40, IF$2, 0)</f>
        <v>10</v>
      </c>
      <c r="IG95" s="240">
        <f>IF(MAX($CF95:$CH95)&gt;=40, IG$2, 0)</f>
        <v>0</v>
      </c>
      <c r="IH95" s="240">
        <f>IF(MAX($CI95:$CK95)&gt;=40, IH$2, 0)</f>
        <v>0</v>
      </c>
      <c r="II95" s="240">
        <f>IF(MAX($CL95:$CN95)&gt;=40, II$2, 0)</f>
        <v>0</v>
      </c>
      <c r="IJ95" s="240">
        <f>IF(MAX($CO95:$CQ95)&gt;=40, IJ$2, 0)</f>
        <v>0</v>
      </c>
      <c r="IK95" s="240">
        <f>IF(MAX($CR95:$CT95)&gt;=40, IK$2, 0)</f>
        <v>0</v>
      </c>
      <c r="IL95" s="240">
        <f>IF(MAX($CU95:$CW95)&gt;=40, IL$2, 0)</f>
        <v>20</v>
      </c>
      <c r="IM95" s="240">
        <f>IF(MAX($CX95:$CZ95)&gt;=40, IM$2, 0)</f>
        <v>0</v>
      </c>
      <c r="IN95" s="240">
        <f>IF(MAX($DA95:$DC95)&gt;=40, IN$2, 0)</f>
        <v>0</v>
      </c>
      <c r="IO95" s="240">
        <f>IF(MAX($DD95:$DF95)&gt;=40, IO$2, 0)</f>
        <v>20</v>
      </c>
      <c r="IP95" s="416">
        <f>SUM(HO95:IB95, ID95:IO95)</f>
        <v>290</v>
      </c>
      <c r="IQ95" s="416">
        <f>SUM(HJ95:HN95, IC95)</f>
        <v>14</v>
      </c>
    </row>
    <row r="96" spans="1:251" ht="15" customHeight="1" x14ac:dyDescent="0.25">
      <c r="A96" s="14" t="s">
        <v>1805</v>
      </c>
      <c r="B96" s="392">
        <v>11</v>
      </c>
      <c r="C96" s="13" t="s">
        <v>1121</v>
      </c>
      <c r="D96" s="423">
        <v>44124</v>
      </c>
      <c r="E96" s="20">
        <v>8</v>
      </c>
      <c r="F96" s="6">
        <v>11323688</v>
      </c>
      <c r="G96" s="20">
        <v>1</v>
      </c>
      <c r="H96" s="20"/>
      <c r="I96" s="23"/>
      <c r="J96" s="6" t="s">
        <v>18</v>
      </c>
      <c r="K96" s="6" t="s">
        <v>18</v>
      </c>
      <c r="L96" s="424"/>
      <c r="M96" s="651" t="s">
        <v>978</v>
      </c>
      <c r="N96" s="24">
        <v>68</v>
      </c>
      <c r="O96" s="107"/>
      <c r="P96" s="105"/>
      <c r="Q96" s="106"/>
      <c r="R96" s="24">
        <v>66.5</v>
      </c>
      <c r="S96" s="107"/>
      <c r="T96" s="105"/>
      <c r="U96" s="106"/>
      <c r="V96" s="24">
        <v>72.519996643066406</v>
      </c>
      <c r="W96" s="107"/>
      <c r="X96" s="105"/>
      <c r="Y96" s="106"/>
      <c r="Z96" s="24">
        <v>83.6</v>
      </c>
      <c r="AA96" s="273"/>
      <c r="AB96" s="24">
        <v>78.2</v>
      </c>
      <c r="AC96" s="273"/>
      <c r="AD96" s="272">
        <v>100</v>
      </c>
      <c r="AE96" s="108"/>
      <c r="AF96" s="444"/>
      <c r="AG96" s="272">
        <v>100</v>
      </c>
      <c r="AH96" s="108"/>
      <c r="AI96" s="444"/>
      <c r="AJ96" s="272">
        <v>100</v>
      </c>
      <c r="AK96" s="108"/>
      <c r="AL96" s="444"/>
      <c r="AM96" s="272">
        <v>100</v>
      </c>
      <c r="AN96" s="108"/>
      <c r="AO96" s="444"/>
      <c r="AP96" s="272">
        <v>100</v>
      </c>
      <c r="AQ96" s="108"/>
      <c r="AR96" s="444"/>
      <c r="AS96" s="272">
        <v>100</v>
      </c>
      <c r="AT96" s="108"/>
      <c r="AU96" s="444"/>
      <c r="AV96" s="272">
        <v>100</v>
      </c>
      <c r="AW96" s="108"/>
      <c r="AX96" s="444"/>
      <c r="AY96" s="24">
        <v>69.779998779296875</v>
      </c>
      <c r="AZ96" s="107"/>
      <c r="BA96" s="273"/>
      <c r="BB96" s="24">
        <v>67.5</v>
      </c>
      <c r="BC96" s="107"/>
      <c r="BD96" s="273"/>
      <c r="BE96" s="24">
        <v>67</v>
      </c>
      <c r="BF96" s="107"/>
      <c r="BG96" s="273"/>
      <c r="BH96" s="24">
        <v>61.5</v>
      </c>
      <c r="BI96" s="107"/>
      <c r="BJ96" s="273"/>
      <c r="BK96" s="24">
        <v>66.25</v>
      </c>
      <c r="BL96" s="107"/>
      <c r="BM96" s="273"/>
      <c r="BN96" s="24">
        <v>66</v>
      </c>
      <c r="BO96" s="107"/>
      <c r="BP96" s="273"/>
      <c r="BQ96" s="24">
        <v>57</v>
      </c>
      <c r="BR96" s="107"/>
      <c r="BS96" s="273"/>
      <c r="BT96" s="715" t="s">
        <v>1584</v>
      </c>
      <c r="BU96" s="291"/>
      <c r="BV96" s="273"/>
      <c r="BW96" s="704" t="s">
        <v>1396</v>
      </c>
      <c r="BX96" s="107"/>
      <c r="BY96" s="273"/>
      <c r="BZ96" s="704" t="s">
        <v>1396</v>
      </c>
      <c r="CA96" s="107"/>
      <c r="CB96" s="273"/>
      <c r="CC96" s="24"/>
      <c r="CD96" s="107"/>
      <c r="CE96" s="107"/>
      <c r="CF96" s="107">
        <v>64</v>
      </c>
      <c r="CG96" s="107"/>
      <c r="CH96" s="273"/>
      <c r="CI96" s="24" t="s">
        <v>1395</v>
      </c>
      <c r="CJ96" s="107"/>
      <c r="CK96" s="273"/>
      <c r="CL96" s="704" t="s">
        <v>1396</v>
      </c>
      <c r="CM96" s="107"/>
      <c r="CN96" s="273"/>
      <c r="CO96" s="24"/>
      <c r="CP96" s="107"/>
      <c r="CQ96" s="273"/>
      <c r="CR96" s="24"/>
      <c r="CS96" s="107"/>
      <c r="CT96" s="273"/>
      <c r="CU96" s="24">
        <v>47</v>
      </c>
      <c r="CV96" s="107"/>
      <c r="CW96" s="273"/>
      <c r="CX96" s="24"/>
      <c r="CY96" s="107"/>
      <c r="CZ96" s="273"/>
      <c r="DA96" s="24"/>
      <c r="DB96" s="107"/>
      <c r="DC96" s="273"/>
      <c r="DD96" s="24">
        <v>51.599998474121094</v>
      </c>
      <c r="DE96" s="107"/>
      <c r="DF96" s="273"/>
      <c r="DG96" s="218"/>
      <c r="DH96" s="217"/>
      <c r="DI96" s="217"/>
      <c r="DJ96" s="286">
        <f>AVERAGE(AY96:DF96)</f>
        <v>61.7629997253418</v>
      </c>
      <c r="DK96" s="219"/>
      <c r="DL96" s="220">
        <f>IF(DJ96&gt;80, 4, (DJ96-50)/20+2.5)</f>
        <v>3.0881499862670898</v>
      </c>
      <c r="DM96" s="650">
        <f>COUNTIF(N96:DF96, DM$1)+COUNTIF(N96:DF96, DM$2)</f>
        <v>3</v>
      </c>
      <c r="DN96" s="233">
        <f>IF(COUNTIF($N96:$Q96, ET$1)&gt;0, DN$2, 0)</f>
        <v>0</v>
      </c>
      <c r="DO96" s="234">
        <f>IF(COUNTIF($R96:$U96, ET$1)&gt;0, DO$2, 0)</f>
        <v>0</v>
      </c>
      <c r="DP96" s="234">
        <f>IF(COUNTIF($V96:$Y96, ET$1)&gt;0, DP$2, 0)</f>
        <v>0</v>
      </c>
      <c r="DQ96" s="234">
        <f>IF(COUNTIF($Z96:$AA96, ET$1)&gt;0, DQ$2, 0)</f>
        <v>0</v>
      </c>
      <c r="DR96" s="234">
        <f>IF(COUNTIF($AB96:$AC96, ET$1)&gt;0, DR$2, 0)</f>
        <v>0</v>
      </c>
      <c r="DS96" s="235">
        <f>IF(COUNTIF($AD96:$AF96, $ET$1)&gt;0, DS$2, 0)</f>
        <v>0</v>
      </c>
      <c r="DT96" s="236">
        <f>IF(COUNTIF($AG96:$AI96, $ET$1)&gt;0, DT$2, 0)</f>
        <v>0</v>
      </c>
      <c r="DU96" s="236">
        <f>IF(COUNTIF($AJ96:$AL96, $ET$1)&gt;0, DU$2, 0)</f>
        <v>0</v>
      </c>
      <c r="DV96" s="236">
        <f>IF(COUNTIF($AM96:$AO96, $ET$1)&gt;0, DV$2, 0)</f>
        <v>0</v>
      </c>
      <c r="DW96" s="236">
        <f>IF(COUNTIF($AP96:$AR96, $ET$1)&gt;0, DW$2, 0)</f>
        <v>0</v>
      </c>
      <c r="DX96" s="236">
        <f>IF(COUNTIF($AS96:$AU96, $ET$1)&gt;0, DX$2, 0)</f>
        <v>0</v>
      </c>
      <c r="DY96" s="236">
        <f>IF(COUNTIF($AV96:$AX96, $ET$1)&gt;0, DY$2, 0)</f>
        <v>0</v>
      </c>
      <c r="DZ96" s="237">
        <f>IF(COUNTIF($AY96:$BA96, $ET$1)&gt;0, DZ$2, 0)</f>
        <v>0</v>
      </c>
      <c r="EA96" s="238">
        <f>IF(COUNTIF($BB96:$BD96, $ET$1)&gt;0, EA$2, 0)</f>
        <v>0</v>
      </c>
      <c r="EB96" s="238">
        <f>IF(COUNTIF($BE96:$BG96, $ET$1)&gt;0, EB$2, 0)</f>
        <v>0</v>
      </c>
      <c r="EC96" s="238">
        <f>IF(COUNTIF($BH96:$BJ96, $ET$1)&gt;0, EC$2, 0)</f>
        <v>0</v>
      </c>
      <c r="ED96" s="238">
        <f>IF(COUNTIF($BK96:$BM96, $ET$1)&gt;0, ED$2, 0)</f>
        <v>0</v>
      </c>
      <c r="EE96" s="238">
        <f>IF(COUNTIF($BN96:$BP96, $ET$1)&gt;0, EE$2, 0)</f>
        <v>0</v>
      </c>
      <c r="EF96" s="238">
        <f>IF(COUNTIF($BQ96:$BS96, $ET$1)&gt;0, EF$2, 0)</f>
        <v>0</v>
      </c>
      <c r="EG96" s="238">
        <f>IF(COUNTIF($BT96:$BV96, $ET$1)&gt;0, EG$2, 0)</f>
        <v>6</v>
      </c>
      <c r="EH96" s="239">
        <f>IF(COUNTIF($BW96:$BY96, $ET$1)&gt;0, EH$2, 0)</f>
        <v>0</v>
      </c>
      <c r="EI96" s="240">
        <f>IF(COUNTIF($BZ96:$CB96, $ET$1)&gt;0, EI$2, 0)</f>
        <v>0</v>
      </c>
      <c r="EJ96" s="240">
        <f>IF(COUNTIF($CC96:$CE96, $ET$1)&gt;0, EJ$2, 0)</f>
        <v>0</v>
      </c>
      <c r="EK96" s="240">
        <f>IF(COUNTIF($CF96:$CH96, $ET$1)&gt;0, EK$2, 0)</f>
        <v>0</v>
      </c>
      <c r="EL96" s="240">
        <f>IF(COUNTIF($CI96:$CK96, $ET$1)&gt;0, EL$2, 0)</f>
        <v>0</v>
      </c>
      <c r="EM96" s="240">
        <f>IF(COUNTIF($CL96:$CN96, $ET$1)&gt;0, EM$2, 0)</f>
        <v>0</v>
      </c>
      <c r="EN96" s="240">
        <f>IF(COUNTIF($CO96:$CQ96, $ET$1)&gt;0, EN$2, 0)</f>
        <v>0</v>
      </c>
      <c r="EO96" s="240">
        <f>IF(COUNTIF($CR96:$CT96, $ET$1)&gt;0, EO$2, 0)</f>
        <v>0</v>
      </c>
      <c r="EP96" s="240">
        <f>IF(COUNTIF($CU96:$CW96, $ET$1)&gt;0, EP$2, 0)</f>
        <v>0</v>
      </c>
      <c r="EQ96" s="240">
        <f>IF(COUNTIF($CX96:$CZ96, $ET$1)&gt;0, EQ$2, 0)</f>
        <v>0</v>
      </c>
      <c r="ER96" s="240">
        <f>IF(COUNTIF($DA96:$DC96, $ET$1)&gt;0, ER$2, 0)</f>
        <v>0</v>
      </c>
      <c r="ES96" s="240">
        <f>IF(COUNTIF($DD96:$DF96, $ET$1)&gt;0, ES$2, 0)</f>
        <v>0</v>
      </c>
      <c r="ET96" s="241">
        <f>SUM(DN96:ES96)</f>
        <v>6</v>
      </c>
      <c r="EU96" s="242">
        <f>IF(COUNTIF($N96:$Q96, GA$1)&gt;0, EU$2, 0)</f>
        <v>0</v>
      </c>
      <c r="EV96" s="234">
        <f>IF(COUNTIF($R96:$U96, GA$1)&gt;0, EV$2, 0)</f>
        <v>0</v>
      </c>
      <c r="EW96" s="234">
        <f>IF(COUNTIF($V96:$Y96, GA$1)&gt;0, EW$2, 0)</f>
        <v>0</v>
      </c>
      <c r="EX96" s="234">
        <f>IF(COUNTIF($Z96:$AA96, GA$1)&gt;0, EX$2, 0)</f>
        <v>0</v>
      </c>
      <c r="EY96" s="234">
        <f>IF(COUNTIF($AB96:$AC96, GA$1)&gt;0, EY$2, 0)</f>
        <v>0</v>
      </c>
      <c r="EZ96" s="235">
        <f>IF(COUNTIF($AD96:$AF96, $GA$1)&gt;0, EZ$2, 0)</f>
        <v>0</v>
      </c>
      <c r="FA96" s="236">
        <f>IF(COUNTIF($AG96:$AI96, $GA$1)&gt;0, FA$2, 0)</f>
        <v>0</v>
      </c>
      <c r="FB96" s="236">
        <f>IF(COUNTIF($AJ96:$AL96, $GA$1)&gt;0, FB$2, 0)</f>
        <v>0</v>
      </c>
      <c r="FC96" s="236">
        <f>IF(COUNTIF($AM96:$AO96, $GA$1)&gt;0, FC$2, 0)</f>
        <v>0</v>
      </c>
      <c r="FD96" s="236">
        <f>IF(COUNTIF($AP96:$AR96, $GA$1)&gt;0, FD$2, 0)</f>
        <v>0</v>
      </c>
      <c r="FE96" s="236">
        <f>IF(COUNTIF($AS96:$AU96, $GA$1)&gt;0, FE$2, 0)</f>
        <v>0</v>
      </c>
      <c r="FF96" s="236">
        <f>IF(COUNTIF($AV96:$AX96, $GA$1)&gt;0, FF$2, 0)</f>
        <v>0</v>
      </c>
      <c r="FG96" s="237">
        <f>IF(COUNTIF($AY96:$BA96, $GA$1)&gt;0, FG$2, 0)</f>
        <v>0</v>
      </c>
      <c r="FH96" s="238">
        <f>IF(COUNTIF($BB96:$BD96, $GA$1)&gt;0, FH$2, 0)</f>
        <v>0</v>
      </c>
      <c r="FI96" s="238">
        <f>IF(COUNTIF($BE96:$BG96, $GA$1)&gt;0, FI$2, 0)</f>
        <v>0</v>
      </c>
      <c r="FJ96" s="238">
        <f>IF(COUNTIF($BH96:$BJ96, $GA$1)&gt;0, FJ$2, 0)</f>
        <v>0</v>
      </c>
      <c r="FK96" s="238">
        <f>IF(COUNTIF($BK96:$BM96, $GA$1)&gt;0, FK$2, 0)</f>
        <v>0</v>
      </c>
      <c r="FL96" s="238">
        <f>IF(COUNTIF($BN96:$BP96, $GA$1)&gt;0, FL$2, 0)</f>
        <v>0</v>
      </c>
      <c r="FM96" s="238">
        <f>IF(COUNTIF($BQ96:$BS96, $GA$1)&gt;0, FM$2, 0)</f>
        <v>0</v>
      </c>
      <c r="FN96" s="238">
        <f>IF(COUNTIF($BT96:$BV96, $GA$1)&gt;0, FN$2, 0)</f>
        <v>0</v>
      </c>
      <c r="FO96" s="239">
        <f>IF(COUNTIF($BW96:$BY96, $GA$1)&gt;0, FO$2, 0)</f>
        <v>0</v>
      </c>
      <c r="FP96" s="240">
        <f>IF(COUNTIF($BZ96:$CB96, $GA$1)&gt;0, FP$2, 0)</f>
        <v>0</v>
      </c>
      <c r="FQ96" s="240">
        <f>IF(COUNTIF($CC96:$CE96, $GA$1)&gt;0, FQ$2, 0)</f>
        <v>0</v>
      </c>
      <c r="FR96" s="240">
        <f>IF(COUNTIF($CF96:$CH96, $GA$1)&gt;0, FR$2, 0)</f>
        <v>0</v>
      </c>
      <c r="FS96" s="240">
        <f>IF(COUNTIF($CI96:$CK96, $GA$1)&gt;0, FS$2, 0)</f>
        <v>0</v>
      </c>
      <c r="FT96" s="240">
        <f>IF(COUNTIF($CL96:$CN96, $GA$1)&gt;0, FT$2, 0)</f>
        <v>0</v>
      </c>
      <c r="FU96" s="240">
        <f>IF(COUNTIF($CO96:$CQ96, $GA$1)&gt;0, FU$2, 0)</f>
        <v>0</v>
      </c>
      <c r="FV96" s="240">
        <f>IF(COUNTIF($CR96:$CT96, $GA$1)&gt;0, FV$2, 0)</f>
        <v>0</v>
      </c>
      <c r="FW96" s="240">
        <f>IF(COUNTIF($CU96:$CW96, $GA$1)&gt;0, FW$2, 0)</f>
        <v>0</v>
      </c>
      <c r="FX96" s="240">
        <f>IF(COUNTIF($CX96:$CZ96, $GA$1)&gt;0, FX$2, 0)</f>
        <v>0</v>
      </c>
      <c r="FY96" s="240">
        <f>IF(COUNTIF($DA96:$DC96, $GA$1)&gt;0, FY$2, 0)</f>
        <v>0</v>
      </c>
      <c r="FZ96" s="240">
        <f>IF(COUNTIF($DD96:$DF96, $GA$1)&gt;0, FZ$2, 0)</f>
        <v>0</v>
      </c>
      <c r="GA96" s="241">
        <f>SUM(EU96:FZ96)</f>
        <v>0</v>
      </c>
      <c r="GB96" s="242">
        <f>IF(COUNTIF($N96:$Q96, HH$1)&gt;0, GB$2, 0)</f>
        <v>0</v>
      </c>
      <c r="GC96" s="234">
        <f>IF(COUNTIF($R96:$U96, HH$1)&gt;0, GC$2, 0)</f>
        <v>0</v>
      </c>
      <c r="GD96" s="234">
        <f>IF(COUNTIF($V96:$Y96, HH$1)&gt;0, GD$2, 0)</f>
        <v>0</v>
      </c>
      <c r="GE96" s="234">
        <f>IF(COUNTIF($Z96:$AA96, HH$1)&gt;0, GE$2, 0)</f>
        <v>0</v>
      </c>
      <c r="GF96" s="234">
        <f>IF(COUNTIF($AB96:$AC96, HH$1)&gt;0, GF$2, 0)</f>
        <v>0</v>
      </c>
      <c r="GG96" s="235">
        <f>IF(COUNTIF($AD96:$AF96, $HH$1)&gt;0, GG$2, 0)</f>
        <v>0</v>
      </c>
      <c r="GH96" s="236">
        <f>IF(COUNTIF($AG96:$AI96, $HH$1)&gt;0, GH$2, 0)</f>
        <v>0</v>
      </c>
      <c r="GI96" s="236">
        <f>IF(COUNTIF($AJ96:$AL96, $HH$1)&gt;0, GI$2, 0)</f>
        <v>0</v>
      </c>
      <c r="GJ96" s="236">
        <f>IF(COUNTIF($AM96:$AO96, $HH$1)&gt;0, GJ$2, 0)</f>
        <v>0</v>
      </c>
      <c r="GK96" s="236">
        <f>IF(COUNTIF($AP96:$AR96, $HH$1)&gt;0, GK$2, 0)</f>
        <v>0</v>
      </c>
      <c r="GL96" s="236">
        <f>IF(COUNTIF($AS96:$AU96, $HH$1)&gt;0, GL$2, 0)</f>
        <v>0</v>
      </c>
      <c r="GM96" s="236">
        <f>IF(COUNTIF($AV96:$AX96, $HH$1)&gt;0, GM$2, 0)</f>
        <v>0</v>
      </c>
      <c r="GN96" s="237">
        <f>IF(COUNTIF($AY96:$BA96, $HH$1)&gt;0, GN$2, 0)</f>
        <v>0</v>
      </c>
      <c r="GO96" s="238">
        <f>IF(COUNTIF($BB96:$BD96, $HH$1)&gt;0, GO$2, 0)</f>
        <v>0</v>
      </c>
      <c r="GP96" s="238">
        <f>IF(COUNTIF($BE96:$BG96, $HH$1)&gt;0, GP$2, 0)</f>
        <v>0</v>
      </c>
      <c r="GQ96" s="238">
        <f>IF(COUNTIF($BH96:$BJ96, $HH$1)&gt;0, GQ$2, 0)</f>
        <v>0</v>
      </c>
      <c r="GR96" s="238">
        <f>IF(COUNTIF($BK96:$BM96, $HH$1)&gt;0, GR$2, 0)</f>
        <v>0</v>
      </c>
      <c r="GS96" s="238">
        <f>IF(COUNTIF($BN96:$BP96, $HH$1)&gt;0, GS$2, 0)</f>
        <v>0</v>
      </c>
      <c r="GT96" s="238">
        <f>IF(COUNTIF($BQ96:$BS96, $HH$1)&gt;0, GT$2, 0)</f>
        <v>0</v>
      </c>
      <c r="GU96" s="238">
        <f>IF(COUNTIF($BT96:$BV96, $HH$1)&gt;0, GU$2, 0)</f>
        <v>0</v>
      </c>
      <c r="GV96" s="239">
        <f>IF(COUNTIF($BW96:$BY96, $HH$1)&gt;0, GV$2, 0)</f>
        <v>0</v>
      </c>
      <c r="GW96" s="240">
        <f>IF(COUNTIF($BZ96:$CB96, $HH$1)&gt;0, GW$2, 0)</f>
        <v>0</v>
      </c>
      <c r="GX96" s="240">
        <f>IF(COUNTIF($CC96:$CE96, $HH$1)&gt;0, GX$2, 0)</f>
        <v>0</v>
      </c>
      <c r="GY96" s="240">
        <f>IF(COUNTIF($CF96:$CH96, $HH$1)&gt;0, GY$2, 0)</f>
        <v>0</v>
      </c>
      <c r="GZ96" s="240">
        <f>IF(COUNTIF($CI96:$CK96, $HH$1)&gt;0, GZ$2, 0)</f>
        <v>0</v>
      </c>
      <c r="HA96" s="240">
        <f>IF(COUNTIF($CL96:$CN96, $HH$1)&gt;0, HA$2, 0)</f>
        <v>0</v>
      </c>
      <c r="HB96" s="240">
        <f>IF(COUNTIF($CO96:$CQ96, $HH$1)&gt;0, HB$2, 0)</f>
        <v>0</v>
      </c>
      <c r="HC96" s="240">
        <f>IF(COUNTIF($CR96:$CT96, $HH$1)&gt;0, HC$2, 0)</f>
        <v>0</v>
      </c>
      <c r="HD96" s="240">
        <f>IF(COUNTIF($CU96:$CW96, $HH$1)&gt;0, HD$2, 0)</f>
        <v>0</v>
      </c>
      <c r="HE96" s="240">
        <f>IF(COUNTIF($CX96:$CZ96, $HH$1)&gt;0, HE$2, 0)</f>
        <v>0</v>
      </c>
      <c r="HF96" s="240">
        <f>IF(COUNTIF($DA96:$DC96, $HH$1)&gt;0, HF$2, 0)</f>
        <v>0</v>
      </c>
      <c r="HG96" s="240">
        <f>IF(COUNTIF($DD96:$DF96, $HH$1)&gt;0, HG$2, 0)</f>
        <v>0</v>
      </c>
      <c r="HH96" s="241">
        <f>SUM(GB96:HG96)</f>
        <v>0</v>
      </c>
      <c r="HI96" s="243"/>
      <c r="HJ96" s="242">
        <f>IF(MAX($N96:$Q96)&gt;=40, HJ$2, 0)</f>
        <v>3</v>
      </c>
      <c r="HK96" s="234">
        <f>IF(MAX($R96:$U96)&gt;=40, HK$2, 0)</f>
        <v>3</v>
      </c>
      <c r="HL96" s="234">
        <f>IF(MAX($V96:$Y96)&gt;=40, HL$2, 0)</f>
        <v>3</v>
      </c>
      <c r="HM96" s="234">
        <f>IF(MAX($Z96:$AA96)&gt;=40, HM$2, 0)</f>
        <v>3</v>
      </c>
      <c r="HN96" s="234">
        <f>IF(MAX($AB96:$AC96)&gt;=40, HN$2, 0)</f>
        <v>2</v>
      </c>
      <c r="HO96" s="235">
        <f>IF(MAX($AD96:$AF96)&gt;=40, HO$2, 0)</f>
        <v>20</v>
      </c>
      <c r="HP96" s="236">
        <f>IF(MAX($AG96:$AI96)&gt;=40, HP$2, 0)</f>
        <v>20</v>
      </c>
      <c r="HQ96" s="236">
        <f>IF(MAX($AJ96:$AL96)&gt;=40, HQ$2, 0)</f>
        <v>20</v>
      </c>
      <c r="HR96" s="236">
        <f>IF(MAX($AM96:$AO96)&gt;=40, HR$2, 0)</f>
        <v>20</v>
      </c>
      <c r="HS96" s="236">
        <f>IF(MAX($AP96:$AR96)&gt;=40, HS$2, 0)</f>
        <v>10</v>
      </c>
      <c r="HT96" s="236">
        <f>IF(MAX($AS96:$AU96)&gt;=40, HT$2, 0)</f>
        <v>20</v>
      </c>
      <c r="HU96" s="236">
        <f>IF(MAX($AV96:$AX96)&gt;=40, HU$2, 0)</f>
        <v>10</v>
      </c>
      <c r="HV96" s="237">
        <f>IF(MAX($AY96:$BA96)&gt;=40, HV$2, 0)</f>
        <v>20</v>
      </c>
      <c r="HW96" s="238">
        <f>IF(MAX($BB96:$BD96)&gt;=40, HW$2, 0)</f>
        <v>20</v>
      </c>
      <c r="HX96" s="238">
        <f>IF(MAX($BE96:$BG96)&gt;=40, HX$2, 0)</f>
        <v>20</v>
      </c>
      <c r="HY96" s="238">
        <f>IF(MAX($BH96:$BJ96)&gt;=40, HY$2, 0)</f>
        <v>20</v>
      </c>
      <c r="HZ96" s="238">
        <f>IF(MAX($BK96:$BM96)&gt;=40, HZ$2, 0)</f>
        <v>10</v>
      </c>
      <c r="IA96" s="238">
        <f>IF(MAX($BN96:$BP96)&gt;=40, IA$2, 0)</f>
        <v>20</v>
      </c>
      <c r="IB96" s="238">
        <f>IF(MAX($BQ96:$BS96)&gt;=40, IB$2, 0)</f>
        <v>10</v>
      </c>
      <c r="IC96" s="238">
        <f>IF(MAX($BT96:$BV96)&gt;=40, IC$2, 0)</f>
        <v>0</v>
      </c>
      <c r="ID96" s="239">
        <f>IF(MAX($BW96:$BY96)&gt;=40, ID$2, 0)</f>
        <v>0</v>
      </c>
      <c r="IE96" s="240">
        <f>IF(MAX($BZ96:$CB96)&gt;=40, IE$2, 0)</f>
        <v>0</v>
      </c>
      <c r="IF96" s="240">
        <f>IF(MAX($CC96:$CE96)&gt;=40, IF$2, 0)</f>
        <v>0</v>
      </c>
      <c r="IG96" s="240">
        <f>IF(MAX($CF96:$CH96)&gt;=40, IG$2, 0)</f>
        <v>10</v>
      </c>
      <c r="IH96" s="240">
        <f>IF(MAX($CI96:$CK96)&gt;=40, IH$2, 0)</f>
        <v>0</v>
      </c>
      <c r="II96" s="240">
        <f>IF(MAX($CL96:$CN96)&gt;=40, II$2, 0)</f>
        <v>0</v>
      </c>
      <c r="IJ96" s="240">
        <f>IF(MAX($CO96:$CQ96)&gt;=40, IJ$2, 0)</f>
        <v>0</v>
      </c>
      <c r="IK96" s="240">
        <f>IF(MAX($CR96:$CT96)&gt;=40, IK$2, 0)</f>
        <v>0</v>
      </c>
      <c r="IL96" s="240">
        <f>IF(MAX($CU96:$CW96)&gt;=40, IL$2, 0)</f>
        <v>20</v>
      </c>
      <c r="IM96" s="240">
        <f>IF(MAX($CX96:$CZ96)&gt;=40, IM$2, 0)</f>
        <v>0</v>
      </c>
      <c r="IN96" s="240">
        <f>IF(MAX($DA96:$DC96)&gt;=40, IN$2, 0)</f>
        <v>0</v>
      </c>
      <c r="IO96" s="240">
        <f>IF(MAX($DD96:$DF96)&gt;=40, IO$2, 0)</f>
        <v>20</v>
      </c>
      <c r="IP96" s="416">
        <f>SUM(HO96:IB96, ID96:IO96)</f>
        <v>290</v>
      </c>
      <c r="IQ96" s="416">
        <f>SUM(HJ96:HN96, IC96)</f>
        <v>14</v>
      </c>
    </row>
    <row r="97" spans="1:251" ht="15" customHeight="1" x14ac:dyDescent="0.25">
      <c r="A97" s="14" t="s">
        <v>1805</v>
      </c>
      <c r="B97" s="392">
        <v>12</v>
      </c>
      <c r="C97" s="13" t="s">
        <v>1122</v>
      </c>
      <c r="D97" s="423">
        <v>44124</v>
      </c>
      <c r="E97" s="20">
        <v>8</v>
      </c>
      <c r="F97" s="6">
        <v>11323932</v>
      </c>
      <c r="G97" s="20">
        <v>1</v>
      </c>
      <c r="H97" s="20"/>
      <c r="I97" s="23"/>
      <c r="J97" s="6" t="s">
        <v>18</v>
      </c>
      <c r="K97" s="6" t="s">
        <v>18</v>
      </c>
      <c r="L97" s="424"/>
      <c r="M97" s="651" t="s">
        <v>977</v>
      </c>
      <c r="N97" s="24">
        <v>61.099998474121094</v>
      </c>
      <c r="O97" s="107"/>
      <c r="P97" s="105"/>
      <c r="Q97" s="106"/>
      <c r="R97" s="24">
        <v>66.5</v>
      </c>
      <c r="S97" s="107"/>
      <c r="T97" s="105"/>
      <c r="U97" s="106"/>
      <c r="V97" s="24">
        <v>80.319999694824219</v>
      </c>
      <c r="W97" s="107"/>
      <c r="X97" s="105"/>
      <c r="Y97" s="106"/>
      <c r="Z97" s="24">
        <v>85.4</v>
      </c>
      <c r="AA97" s="273"/>
      <c r="AB97" s="24">
        <v>84.45</v>
      </c>
      <c r="AC97" s="273"/>
      <c r="AD97" s="272">
        <v>100</v>
      </c>
      <c r="AE97" s="108"/>
      <c r="AF97" s="444"/>
      <c r="AG97" s="272">
        <v>100</v>
      </c>
      <c r="AH97" s="108"/>
      <c r="AI97" s="444"/>
      <c r="AJ97" s="272">
        <v>100</v>
      </c>
      <c r="AK97" s="108"/>
      <c r="AL97" s="444"/>
      <c r="AM97" s="272">
        <v>100</v>
      </c>
      <c r="AN97" s="108"/>
      <c r="AO97" s="444"/>
      <c r="AP97" s="272">
        <v>100</v>
      </c>
      <c r="AQ97" s="108"/>
      <c r="AR97" s="444"/>
      <c r="AS97" s="272">
        <v>100</v>
      </c>
      <c r="AT97" s="108"/>
      <c r="AU97" s="444"/>
      <c r="AV97" s="272">
        <v>100</v>
      </c>
      <c r="AW97" s="108"/>
      <c r="AX97" s="444"/>
      <c r="AY97" s="24">
        <v>79.5</v>
      </c>
      <c r="AZ97" s="107"/>
      <c r="BA97" s="273"/>
      <c r="BB97" s="24">
        <v>67</v>
      </c>
      <c r="BC97" s="107"/>
      <c r="BD97" s="273"/>
      <c r="BE97" s="24">
        <v>77.900001525878906</v>
      </c>
      <c r="BF97" s="107"/>
      <c r="BG97" s="273"/>
      <c r="BH97" s="24">
        <v>65</v>
      </c>
      <c r="BI97" s="107"/>
      <c r="BJ97" s="273"/>
      <c r="BK97" s="24">
        <v>80.239997863769531</v>
      </c>
      <c r="BL97" s="107"/>
      <c r="BM97" s="273"/>
      <c r="BN97" s="24">
        <v>67.5</v>
      </c>
      <c r="BO97" s="107"/>
      <c r="BP97" s="273"/>
      <c r="BQ97" s="24">
        <v>57</v>
      </c>
      <c r="BR97" s="107"/>
      <c r="BS97" s="273"/>
      <c r="BT97" s="715" t="s">
        <v>1584</v>
      </c>
      <c r="BU97" s="291"/>
      <c r="BV97" s="273"/>
      <c r="BW97" s="704" t="s">
        <v>1396</v>
      </c>
      <c r="BX97" s="107"/>
      <c r="BY97" s="273"/>
      <c r="BZ97" s="704" t="s">
        <v>1396</v>
      </c>
      <c r="CA97" s="107"/>
      <c r="CB97" s="273"/>
      <c r="CC97" s="24"/>
      <c r="CD97" s="107"/>
      <c r="CE97" s="107"/>
      <c r="CF97" s="107">
        <v>67</v>
      </c>
      <c r="CG97" s="107"/>
      <c r="CH97" s="273"/>
      <c r="CI97" s="24" t="s">
        <v>1395</v>
      </c>
      <c r="CJ97" s="107"/>
      <c r="CK97" s="273"/>
      <c r="CL97" s="704" t="s">
        <v>1396</v>
      </c>
      <c r="CM97" s="107"/>
      <c r="CN97" s="273"/>
      <c r="CO97" s="24"/>
      <c r="CP97" s="107"/>
      <c r="CQ97" s="273"/>
      <c r="CR97" s="24"/>
      <c r="CS97" s="107"/>
      <c r="CT97" s="273"/>
      <c r="CU97" s="24">
        <v>62.5</v>
      </c>
      <c r="CV97" s="107"/>
      <c r="CW97" s="273"/>
      <c r="CX97" s="24"/>
      <c r="CY97" s="107"/>
      <c r="CZ97" s="273"/>
      <c r="DA97" s="24">
        <v>59.900001525878906</v>
      </c>
      <c r="DB97" s="107"/>
      <c r="DC97" s="273"/>
      <c r="DD97" s="24"/>
      <c r="DE97" s="107"/>
      <c r="DF97" s="273"/>
      <c r="DG97" s="218"/>
      <c r="DH97" s="217"/>
      <c r="DI97" s="217"/>
      <c r="DJ97" s="286">
        <f>AVERAGE(AY97:DF97)</f>
        <v>68.354000091552734</v>
      </c>
      <c r="DK97" s="219"/>
      <c r="DL97" s="220">
        <f>IF(DJ97&gt;80, 4, (DJ97-50)/20+2.5)</f>
        <v>3.4177000045776369</v>
      </c>
      <c r="DM97" s="650">
        <f>COUNTIF(N97:DF97, DM$1)+COUNTIF(N97:DF97, DM$2)</f>
        <v>3</v>
      </c>
      <c r="DN97" s="233">
        <f>IF(COUNTIF($N97:$Q97, ET$1)&gt;0, DN$2, 0)</f>
        <v>0</v>
      </c>
      <c r="DO97" s="234">
        <f>IF(COUNTIF($R97:$U97, ET$1)&gt;0, DO$2, 0)</f>
        <v>0</v>
      </c>
      <c r="DP97" s="234">
        <f>IF(COUNTIF($V97:$Y97, ET$1)&gt;0, DP$2, 0)</f>
        <v>0</v>
      </c>
      <c r="DQ97" s="234">
        <f>IF(COUNTIF($Z97:$AA97, ET$1)&gt;0, DQ$2, 0)</f>
        <v>0</v>
      </c>
      <c r="DR97" s="234">
        <f>IF(COUNTIF($AB97:$AC97, ET$1)&gt;0, DR$2, 0)</f>
        <v>0</v>
      </c>
      <c r="DS97" s="235">
        <f>IF(COUNTIF($AD97:$AF97, $ET$1)&gt;0, DS$2, 0)</f>
        <v>0</v>
      </c>
      <c r="DT97" s="236">
        <f>IF(COUNTIF($AG97:$AI97, $ET$1)&gt;0, DT$2, 0)</f>
        <v>0</v>
      </c>
      <c r="DU97" s="236">
        <f>IF(COUNTIF($AJ97:$AL97, $ET$1)&gt;0, DU$2, 0)</f>
        <v>0</v>
      </c>
      <c r="DV97" s="236">
        <f>IF(COUNTIF($AM97:$AO97, $ET$1)&gt;0, DV$2, 0)</f>
        <v>0</v>
      </c>
      <c r="DW97" s="236">
        <f>IF(COUNTIF($AP97:$AR97, $ET$1)&gt;0, DW$2, 0)</f>
        <v>0</v>
      </c>
      <c r="DX97" s="236">
        <f>IF(COUNTIF($AS97:$AU97, $ET$1)&gt;0, DX$2, 0)</f>
        <v>0</v>
      </c>
      <c r="DY97" s="236">
        <f>IF(COUNTIF($AV97:$AX97, $ET$1)&gt;0, DY$2, 0)</f>
        <v>0</v>
      </c>
      <c r="DZ97" s="237">
        <f>IF(COUNTIF($AY97:$BA97, $ET$1)&gt;0, DZ$2, 0)</f>
        <v>0</v>
      </c>
      <c r="EA97" s="238">
        <f>IF(COUNTIF($BB97:$BD97, $ET$1)&gt;0, EA$2, 0)</f>
        <v>0</v>
      </c>
      <c r="EB97" s="238">
        <f>IF(COUNTIF($BE97:$BG97, $ET$1)&gt;0, EB$2, 0)</f>
        <v>0</v>
      </c>
      <c r="EC97" s="238">
        <f>IF(COUNTIF($BH97:$BJ97, $ET$1)&gt;0, EC$2, 0)</f>
        <v>0</v>
      </c>
      <c r="ED97" s="238">
        <f>IF(COUNTIF($BK97:$BM97, $ET$1)&gt;0, ED$2, 0)</f>
        <v>0</v>
      </c>
      <c r="EE97" s="238">
        <f>IF(COUNTIF($BN97:$BP97, $ET$1)&gt;0, EE$2, 0)</f>
        <v>0</v>
      </c>
      <c r="EF97" s="238">
        <f>IF(COUNTIF($BQ97:$BS97, $ET$1)&gt;0, EF$2, 0)</f>
        <v>0</v>
      </c>
      <c r="EG97" s="238">
        <f>IF(COUNTIF($BT97:$BV97, $ET$1)&gt;0, EG$2, 0)</f>
        <v>6</v>
      </c>
      <c r="EH97" s="239">
        <f>IF(COUNTIF($BW97:$BY97, $ET$1)&gt;0, EH$2, 0)</f>
        <v>0</v>
      </c>
      <c r="EI97" s="240">
        <f>IF(COUNTIF($BZ97:$CB97, $ET$1)&gt;0, EI$2, 0)</f>
        <v>0</v>
      </c>
      <c r="EJ97" s="240">
        <f>IF(COUNTIF($CC97:$CE97, $ET$1)&gt;0, EJ$2, 0)</f>
        <v>0</v>
      </c>
      <c r="EK97" s="240">
        <f>IF(COUNTIF($CF97:$CH97, $ET$1)&gt;0, EK$2, 0)</f>
        <v>0</v>
      </c>
      <c r="EL97" s="240">
        <f>IF(COUNTIF($CI97:$CK97, $ET$1)&gt;0, EL$2, 0)</f>
        <v>0</v>
      </c>
      <c r="EM97" s="240">
        <f>IF(COUNTIF($CL97:$CN97, $ET$1)&gt;0, EM$2, 0)</f>
        <v>0</v>
      </c>
      <c r="EN97" s="240">
        <f>IF(COUNTIF($CO97:$CQ97, $ET$1)&gt;0, EN$2, 0)</f>
        <v>0</v>
      </c>
      <c r="EO97" s="240">
        <f>IF(COUNTIF($CR97:$CT97, $ET$1)&gt;0, EO$2, 0)</f>
        <v>0</v>
      </c>
      <c r="EP97" s="240">
        <f>IF(COUNTIF($CU97:$CW97, $ET$1)&gt;0, EP$2, 0)</f>
        <v>0</v>
      </c>
      <c r="EQ97" s="240">
        <f>IF(COUNTIF($CX97:$CZ97, $ET$1)&gt;0, EQ$2, 0)</f>
        <v>0</v>
      </c>
      <c r="ER97" s="240">
        <f>IF(COUNTIF($DA97:$DC97, $ET$1)&gt;0, ER$2, 0)</f>
        <v>0</v>
      </c>
      <c r="ES97" s="240">
        <f>IF(COUNTIF($DD97:$DF97, $ET$1)&gt;0, ES$2, 0)</f>
        <v>0</v>
      </c>
      <c r="ET97" s="241">
        <f>SUM(DN97:ES97)</f>
        <v>6</v>
      </c>
      <c r="EU97" s="242">
        <f>IF(COUNTIF($N97:$Q97, GA$1)&gt;0, EU$2, 0)</f>
        <v>0</v>
      </c>
      <c r="EV97" s="234">
        <f>IF(COUNTIF($R97:$U97, GA$1)&gt;0, EV$2, 0)</f>
        <v>0</v>
      </c>
      <c r="EW97" s="234">
        <f>IF(COUNTIF($V97:$Y97, GA$1)&gt;0, EW$2, 0)</f>
        <v>0</v>
      </c>
      <c r="EX97" s="234">
        <f>IF(COUNTIF($Z97:$AA97, GA$1)&gt;0, EX$2, 0)</f>
        <v>0</v>
      </c>
      <c r="EY97" s="234">
        <f>IF(COUNTIF($AB97:$AC97, GA$1)&gt;0, EY$2, 0)</f>
        <v>0</v>
      </c>
      <c r="EZ97" s="235">
        <f>IF(COUNTIF($AD97:$AF97, $GA$1)&gt;0, EZ$2, 0)</f>
        <v>0</v>
      </c>
      <c r="FA97" s="236">
        <f>IF(COUNTIF($AG97:$AI97, $GA$1)&gt;0, FA$2, 0)</f>
        <v>0</v>
      </c>
      <c r="FB97" s="236">
        <f>IF(COUNTIF($AJ97:$AL97, $GA$1)&gt;0, FB$2, 0)</f>
        <v>0</v>
      </c>
      <c r="FC97" s="236">
        <f>IF(COUNTIF($AM97:$AO97, $GA$1)&gt;0, FC$2, 0)</f>
        <v>0</v>
      </c>
      <c r="FD97" s="236">
        <f>IF(COUNTIF($AP97:$AR97, $GA$1)&gt;0, FD$2, 0)</f>
        <v>0</v>
      </c>
      <c r="FE97" s="236">
        <f>IF(COUNTIF($AS97:$AU97, $GA$1)&gt;0, FE$2, 0)</f>
        <v>0</v>
      </c>
      <c r="FF97" s="236">
        <f>IF(COUNTIF($AV97:$AX97, $GA$1)&gt;0, FF$2, 0)</f>
        <v>0</v>
      </c>
      <c r="FG97" s="237">
        <f>IF(COUNTIF($AY97:$BA97, $GA$1)&gt;0, FG$2, 0)</f>
        <v>0</v>
      </c>
      <c r="FH97" s="238">
        <f>IF(COUNTIF($BB97:$BD97, $GA$1)&gt;0, FH$2, 0)</f>
        <v>0</v>
      </c>
      <c r="FI97" s="238">
        <f>IF(COUNTIF($BE97:$BG97, $GA$1)&gt;0, FI$2, 0)</f>
        <v>0</v>
      </c>
      <c r="FJ97" s="238">
        <f>IF(COUNTIF($BH97:$BJ97, $GA$1)&gt;0, FJ$2, 0)</f>
        <v>0</v>
      </c>
      <c r="FK97" s="238">
        <f>IF(COUNTIF($BK97:$BM97, $GA$1)&gt;0, FK$2, 0)</f>
        <v>0</v>
      </c>
      <c r="FL97" s="238">
        <f>IF(COUNTIF($BN97:$BP97, $GA$1)&gt;0, FL$2, 0)</f>
        <v>0</v>
      </c>
      <c r="FM97" s="238">
        <f>IF(COUNTIF($BQ97:$BS97, $GA$1)&gt;0, FM$2, 0)</f>
        <v>0</v>
      </c>
      <c r="FN97" s="238">
        <f>IF(COUNTIF($BT97:$BV97, $GA$1)&gt;0, FN$2, 0)</f>
        <v>0</v>
      </c>
      <c r="FO97" s="239">
        <f>IF(COUNTIF($BW97:$BY97, $GA$1)&gt;0, FO$2, 0)</f>
        <v>0</v>
      </c>
      <c r="FP97" s="240">
        <f>IF(COUNTIF($BZ97:$CB97, $GA$1)&gt;0, FP$2, 0)</f>
        <v>0</v>
      </c>
      <c r="FQ97" s="240">
        <f>IF(COUNTIF($CC97:$CE97, $GA$1)&gt;0, FQ$2, 0)</f>
        <v>0</v>
      </c>
      <c r="FR97" s="240">
        <f>IF(COUNTIF($CF97:$CH97, $GA$1)&gt;0, FR$2, 0)</f>
        <v>0</v>
      </c>
      <c r="FS97" s="240">
        <f>IF(COUNTIF($CI97:$CK97, $GA$1)&gt;0, FS$2, 0)</f>
        <v>0</v>
      </c>
      <c r="FT97" s="240">
        <f>IF(COUNTIF($CL97:$CN97, $GA$1)&gt;0, FT$2, 0)</f>
        <v>0</v>
      </c>
      <c r="FU97" s="240">
        <f>IF(COUNTIF($CO97:$CQ97, $GA$1)&gt;0, FU$2, 0)</f>
        <v>0</v>
      </c>
      <c r="FV97" s="240">
        <f>IF(COUNTIF($CR97:$CT97, $GA$1)&gt;0, FV$2, 0)</f>
        <v>0</v>
      </c>
      <c r="FW97" s="240">
        <f>IF(COUNTIF($CU97:$CW97, $GA$1)&gt;0, FW$2, 0)</f>
        <v>0</v>
      </c>
      <c r="FX97" s="240">
        <f>IF(COUNTIF($CX97:$CZ97, $GA$1)&gt;0, FX$2, 0)</f>
        <v>0</v>
      </c>
      <c r="FY97" s="240">
        <f>IF(COUNTIF($DA97:$DC97, $GA$1)&gt;0, FY$2, 0)</f>
        <v>0</v>
      </c>
      <c r="FZ97" s="240">
        <f>IF(COUNTIF($DD97:$DF97, $GA$1)&gt;0, FZ$2, 0)</f>
        <v>0</v>
      </c>
      <c r="GA97" s="241">
        <f>SUM(EU97:FZ97)</f>
        <v>0</v>
      </c>
      <c r="GB97" s="242">
        <f>IF(COUNTIF($N97:$Q97, HH$1)&gt;0, GB$2, 0)</f>
        <v>0</v>
      </c>
      <c r="GC97" s="234">
        <f>IF(COUNTIF($R97:$U97, HH$1)&gt;0, GC$2, 0)</f>
        <v>0</v>
      </c>
      <c r="GD97" s="234">
        <f>IF(COUNTIF($V97:$Y97, HH$1)&gt;0, GD$2, 0)</f>
        <v>0</v>
      </c>
      <c r="GE97" s="234">
        <f>IF(COUNTIF($Z97:$AA97, HH$1)&gt;0, GE$2, 0)</f>
        <v>0</v>
      </c>
      <c r="GF97" s="234">
        <f>IF(COUNTIF($AB97:$AC97, HH$1)&gt;0, GF$2, 0)</f>
        <v>0</v>
      </c>
      <c r="GG97" s="235">
        <f>IF(COUNTIF($AD97:$AF97, $HH$1)&gt;0, GG$2, 0)</f>
        <v>0</v>
      </c>
      <c r="GH97" s="236">
        <f>IF(COUNTIF($AG97:$AI97, $HH$1)&gt;0, GH$2, 0)</f>
        <v>0</v>
      </c>
      <c r="GI97" s="236">
        <f>IF(COUNTIF($AJ97:$AL97, $HH$1)&gt;0, GI$2, 0)</f>
        <v>0</v>
      </c>
      <c r="GJ97" s="236">
        <f>IF(COUNTIF($AM97:$AO97, $HH$1)&gt;0, GJ$2, 0)</f>
        <v>0</v>
      </c>
      <c r="GK97" s="236">
        <f>IF(COUNTIF($AP97:$AR97, $HH$1)&gt;0, GK$2, 0)</f>
        <v>0</v>
      </c>
      <c r="GL97" s="236">
        <f>IF(COUNTIF($AS97:$AU97, $HH$1)&gt;0, GL$2, 0)</f>
        <v>0</v>
      </c>
      <c r="GM97" s="236">
        <f>IF(COUNTIF($AV97:$AX97, $HH$1)&gt;0, GM$2, 0)</f>
        <v>0</v>
      </c>
      <c r="GN97" s="237">
        <f>IF(COUNTIF($AY97:$BA97, $HH$1)&gt;0, GN$2, 0)</f>
        <v>0</v>
      </c>
      <c r="GO97" s="238">
        <f>IF(COUNTIF($BB97:$BD97, $HH$1)&gt;0, GO$2, 0)</f>
        <v>0</v>
      </c>
      <c r="GP97" s="238">
        <f>IF(COUNTIF($BE97:$BG97, $HH$1)&gt;0, GP$2, 0)</f>
        <v>0</v>
      </c>
      <c r="GQ97" s="238">
        <f>IF(COUNTIF($BH97:$BJ97, $HH$1)&gt;0, GQ$2, 0)</f>
        <v>0</v>
      </c>
      <c r="GR97" s="238">
        <f>IF(COUNTIF($BK97:$BM97, $HH$1)&gt;0, GR$2, 0)</f>
        <v>0</v>
      </c>
      <c r="GS97" s="238">
        <f>IF(COUNTIF($BN97:$BP97, $HH$1)&gt;0, GS$2, 0)</f>
        <v>0</v>
      </c>
      <c r="GT97" s="238">
        <f>IF(COUNTIF($BQ97:$BS97, $HH$1)&gt;0, GT$2, 0)</f>
        <v>0</v>
      </c>
      <c r="GU97" s="238">
        <f>IF(COUNTIF($BT97:$BV97, $HH$1)&gt;0, GU$2, 0)</f>
        <v>0</v>
      </c>
      <c r="GV97" s="239">
        <f>IF(COUNTIF($BW97:$BY97, $HH$1)&gt;0, GV$2, 0)</f>
        <v>0</v>
      </c>
      <c r="GW97" s="240">
        <f>IF(COUNTIF($BZ97:$CB97, $HH$1)&gt;0, GW$2, 0)</f>
        <v>0</v>
      </c>
      <c r="GX97" s="240">
        <f>IF(COUNTIF($CC97:$CE97, $HH$1)&gt;0, GX$2, 0)</f>
        <v>0</v>
      </c>
      <c r="GY97" s="240">
        <f>IF(COUNTIF($CF97:$CH97, $HH$1)&gt;0, GY$2, 0)</f>
        <v>0</v>
      </c>
      <c r="GZ97" s="240">
        <f>IF(COUNTIF($CI97:$CK97, $HH$1)&gt;0, GZ$2, 0)</f>
        <v>0</v>
      </c>
      <c r="HA97" s="240">
        <f>IF(COUNTIF($CL97:$CN97, $HH$1)&gt;0, HA$2, 0)</f>
        <v>0</v>
      </c>
      <c r="HB97" s="240">
        <f>IF(COUNTIF($CO97:$CQ97, $HH$1)&gt;0, HB$2, 0)</f>
        <v>0</v>
      </c>
      <c r="HC97" s="240">
        <f>IF(COUNTIF($CR97:$CT97, $HH$1)&gt;0, HC$2, 0)</f>
        <v>0</v>
      </c>
      <c r="HD97" s="240">
        <f>IF(COUNTIF($CU97:$CW97, $HH$1)&gt;0, HD$2, 0)</f>
        <v>0</v>
      </c>
      <c r="HE97" s="240">
        <f>IF(COUNTIF($CX97:$CZ97, $HH$1)&gt;0, HE$2, 0)</f>
        <v>0</v>
      </c>
      <c r="HF97" s="240">
        <f>IF(COUNTIF($DA97:$DC97, $HH$1)&gt;0, HF$2, 0)</f>
        <v>0</v>
      </c>
      <c r="HG97" s="240">
        <f>IF(COUNTIF($DD97:$DF97, $HH$1)&gt;0, HG$2, 0)</f>
        <v>0</v>
      </c>
      <c r="HH97" s="241">
        <f>SUM(GB97:HG97)</f>
        <v>0</v>
      </c>
      <c r="HI97" s="243"/>
      <c r="HJ97" s="242">
        <f>IF(MAX($N97:$Q97)&gt;=40, HJ$2, 0)</f>
        <v>3</v>
      </c>
      <c r="HK97" s="234">
        <f>IF(MAX($R97:$U97)&gt;=40, HK$2, 0)</f>
        <v>3</v>
      </c>
      <c r="HL97" s="234">
        <f>IF(MAX($V97:$Y97)&gt;=40, HL$2, 0)</f>
        <v>3</v>
      </c>
      <c r="HM97" s="234">
        <f>IF(MAX($Z97:$AA97)&gt;=40, HM$2, 0)</f>
        <v>3</v>
      </c>
      <c r="HN97" s="234">
        <f>IF(MAX($AB97:$AC97)&gt;=40, HN$2, 0)</f>
        <v>2</v>
      </c>
      <c r="HO97" s="235">
        <f>IF(MAX($AD97:$AF97)&gt;=40, HO$2, 0)</f>
        <v>20</v>
      </c>
      <c r="HP97" s="236">
        <f>IF(MAX($AG97:$AI97)&gt;=40, HP$2, 0)</f>
        <v>20</v>
      </c>
      <c r="HQ97" s="236">
        <f>IF(MAX($AJ97:$AL97)&gt;=40, HQ$2, 0)</f>
        <v>20</v>
      </c>
      <c r="HR97" s="236">
        <f>IF(MAX($AM97:$AO97)&gt;=40, HR$2, 0)</f>
        <v>20</v>
      </c>
      <c r="HS97" s="236">
        <f>IF(MAX($AP97:$AR97)&gt;=40, HS$2, 0)</f>
        <v>10</v>
      </c>
      <c r="HT97" s="236">
        <f>IF(MAX($AS97:$AU97)&gt;=40, HT$2, 0)</f>
        <v>20</v>
      </c>
      <c r="HU97" s="236">
        <f>IF(MAX($AV97:$AX97)&gt;=40, HU$2, 0)</f>
        <v>10</v>
      </c>
      <c r="HV97" s="237">
        <f>IF(MAX($AY97:$BA97)&gt;=40, HV$2, 0)</f>
        <v>20</v>
      </c>
      <c r="HW97" s="238">
        <f>IF(MAX($BB97:$BD97)&gt;=40, HW$2, 0)</f>
        <v>20</v>
      </c>
      <c r="HX97" s="238">
        <f>IF(MAX($BE97:$BG97)&gt;=40, HX$2, 0)</f>
        <v>20</v>
      </c>
      <c r="HY97" s="238">
        <f>IF(MAX($BH97:$BJ97)&gt;=40, HY$2, 0)</f>
        <v>20</v>
      </c>
      <c r="HZ97" s="238">
        <f>IF(MAX($BK97:$BM97)&gt;=40, HZ$2, 0)</f>
        <v>10</v>
      </c>
      <c r="IA97" s="238">
        <f>IF(MAX($BN97:$BP97)&gt;=40, IA$2, 0)</f>
        <v>20</v>
      </c>
      <c r="IB97" s="238">
        <f>IF(MAX($BQ97:$BS97)&gt;=40, IB$2, 0)</f>
        <v>10</v>
      </c>
      <c r="IC97" s="238">
        <f>IF(MAX($BT97:$BV97)&gt;=40, IC$2, 0)</f>
        <v>0</v>
      </c>
      <c r="ID97" s="239">
        <f>IF(MAX($BW97:$BY97)&gt;=40, ID$2, 0)</f>
        <v>0</v>
      </c>
      <c r="IE97" s="240">
        <f>IF(MAX($BZ97:$CB97)&gt;=40, IE$2, 0)</f>
        <v>0</v>
      </c>
      <c r="IF97" s="240">
        <f>IF(MAX($CC97:$CE97)&gt;=40, IF$2, 0)</f>
        <v>0</v>
      </c>
      <c r="IG97" s="240">
        <f>IF(MAX($CF97:$CH97)&gt;=40, IG$2, 0)</f>
        <v>10</v>
      </c>
      <c r="IH97" s="240">
        <f>IF(MAX($CI97:$CK97)&gt;=40, IH$2, 0)</f>
        <v>0</v>
      </c>
      <c r="II97" s="240">
        <f>IF(MAX($CL97:$CN97)&gt;=40, II$2, 0)</f>
        <v>0</v>
      </c>
      <c r="IJ97" s="240">
        <f>IF(MAX($CO97:$CQ97)&gt;=40, IJ$2, 0)</f>
        <v>0</v>
      </c>
      <c r="IK97" s="240">
        <f>IF(MAX($CR97:$CT97)&gt;=40, IK$2, 0)</f>
        <v>0</v>
      </c>
      <c r="IL97" s="240">
        <f>IF(MAX($CU97:$CW97)&gt;=40, IL$2, 0)</f>
        <v>20</v>
      </c>
      <c r="IM97" s="240">
        <f>IF(MAX($CX97:$CZ97)&gt;=40, IM$2, 0)</f>
        <v>0</v>
      </c>
      <c r="IN97" s="240">
        <f>IF(MAX($DA97:$DC97)&gt;=40, IN$2, 0)</f>
        <v>20</v>
      </c>
      <c r="IO97" s="240">
        <f>IF(MAX($DD97:$DF97)&gt;=40, IO$2, 0)</f>
        <v>0</v>
      </c>
      <c r="IP97" s="416">
        <f>SUM(HO97:IB97, ID97:IO97)</f>
        <v>290</v>
      </c>
      <c r="IQ97" s="416">
        <f>SUM(HJ97:HN97, IC97)</f>
        <v>14</v>
      </c>
    </row>
    <row r="98" spans="1:251" ht="15" customHeight="1" x14ac:dyDescent="0.25">
      <c r="B98" s="392"/>
      <c r="C98" s="13"/>
      <c r="D98" s="681"/>
      <c r="E98" s="20"/>
      <c r="F98" s="1"/>
      <c r="G98" s="682"/>
      <c r="H98" s="682"/>
      <c r="I98" s="18"/>
      <c r="J98" s="683"/>
      <c r="K98" s="683"/>
      <c r="L98" s="684"/>
      <c r="M98" s="685"/>
      <c r="N98" s="24"/>
      <c r="O98" s="107"/>
      <c r="P98" s="413"/>
      <c r="Q98" s="410"/>
      <c r="R98" s="24"/>
      <c r="S98" s="107"/>
      <c r="T98" s="413"/>
      <c r="U98" s="412"/>
      <c r="V98" s="24"/>
      <c r="W98" s="107"/>
      <c r="X98" s="413"/>
      <c r="Y98" s="410"/>
      <c r="Z98" s="24"/>
      <c r="AA98" s="273"/>
      <c r="AB98" s="24"/>
      <c r="AC98" s="273"/>
      <c r="AD98" s="411"/>
      <c r="AE98" s="413"/>
      <c r="AF98" s="410"/>
      <c r="AG98" s="411"/>
      <c r="AH98" s="413"/>
      <c r="AI98" s="410"/>
      <c r="AJ98" s="411"/>
      <c r="AK98" s="413"/>
      <c r="AL98" s="410"/>
      <c r="AM98" s="411"/>
      <c r="AN98" s="413"/>
      <c r="AO98" s="410"/>
      <c r="AP98" s="411"/>
      <c r="AQ98" s="413"/>
      <c r="AR98" s="410"/>
      <c r="AS98" s="411"/>
      <c r="AT98" s="413"/>
      <c r="AU98" s="410"/>
      <c r="AV98" s="411"/>
      <c r="AW98" s="413"/>
      <c r="AX98" s="410"/>
      <c r="AY98" s="411"/>
      <c r="AZ98" s="107"/>
      <c r="BA98" s="273"/>
      <c r="BB98" s="411"/>
      <c r="BC98" s="107"/>
      <c r="BD98" s="273"/>
      <c r="BE98" s="24"/>
      <c r="BF98" s="107"/>
      <c r="BG98" s="273"/>
      <c r="BH98" s="24"/>
      <c r="BI98" s="107"/>
      <c r="BJ98" s="273"/>
      <c r="BK98" s="24"/>
      <c r="BL98" s="107"/>
      <c r="BM98" s="273"/>
      <c r="BN98" s="24"/>
      <c r="BO98" s="107"/>
      <c r="BP98" s="273"/>
      <c r="BQ98" s="24"/>
      <c r="BR98" s="107"/>
      <c r="BS98" s="273"/>
      <c r="BT98" s="24"/>
      <c r="BU98" s="291"/>
      <c r="BV98" s="273"/>
      <c r="BW98" s="24"/>
      <c r="BX98" s="107"/>
      <c r="BY98" s="273"/>
      <c r="BZ98" s="24"/>
      <c r="CA98" s="107"/>
      <c r="CB98" s="273"/>
      <c r="CC98" s="24"/>
      <c r="CD98" s="107"/>
      <c r="CE98" s="107"/>
      <c r="CF98" s="107"/>
      <c r="CG98" s="107"/>
      <c r="CH98" s="273"/>
      <c r="CI98" s="24"/>
      <c r="CJ98" s="107"/>
      <c r="CK98" s="273"/>
      <c r="CL98" s="24"/>
      <c r="CM98" s="107"/>
      <c r="CN98" s="273"/>
      <c r="CO98" s="24"/>
      <c r="CP98" s="107"/>
      <c r="CQ98" s="273"/>
      <c r="CR98" s="24"/>
      <c r="CS98" s="107"/>
      <c r="CT98" s="273"/>
      <c r="CU98" s="24"/>
      <c r="CV98" s="107"/>
      <c r="CW98" s="273"/>
      <c r="CX98" s="24"/>
      <c r="CY98" s="107"/>
      <c r="CZ98" s="273"/>
      <c r="DA98" s="24"/>
      <c r="DB98" s="107"/>
      <c r="DC98" s="273"/>
      <c r="DD98" s="24"/>
      <c r="DE98" s="107"/>
      <c r="DF98" s="273"/>
      <c r="DG98" s="222"/>
      <c r="DH98" s="396"/>
      <c r="DI98" s="396"/>
      <c r="DJ98" s="285"/>
      <c r="DK98" s="223"/>
      <c r="DL98" s="421"/>
      <c r="DM98" s="422"/>
      <c r="DN98" s="430"/>
      <c r="DO98" s="225"/>
      <c r="DP98" s="225"/>
      <c r="DQ98" s="225"/>
      <c r="DR98" s="225"/>
      <c r="DS98" s="226"/>
      <c r="DT98" s="227"/>
      <c r="DU98" s="227"/>
      <c r="DV98" s="227"/>
      <c r="DW98" s="227"/>
      <c r="DX98" s="227"/>
      <c r="DY98" s="227"/>
      <c r="DZ98" s="228"/>
      <c r="EA98" s="229"/>
      <c r="EB98" s="229"/>
      <c r="EC98" s="229"/>
      <c r="ED98" s="229"/>
      <c r="EE98" s="229"/>
      <c r="EF98" s="229"/>
      <c r="EG98" s="229"/>
      <c r="EH98" s="230"/>
      <c r="EI98" s="231"/>
      <c r="EJ98" s="231"/>
      <c r="EK98" s="231"/>
      <c r="EL98" s="231"/>
      <c r="EM98" s="231"/>
      <c r="EN98" s="231"/>
      <c r="EO98" s="231"/>
      <c r="EP98" s="231"/>
      <c r="EQ98" s="231"/>
      <c r="ER98" s="231"/>
      <c r="ES98" s="231"/>
      <c r="ET98" s="232"/>
      <c r="EU98" s="224"/>
      <c r="EV98" s="225"/>
      <c r="EW98" s="225"/>
      <c r="EX98" s="225"/>
      <c r="EY98" s="225"/>
      <c r="EZ98" s="226"/>
      <c r="FA98" s="227"/>
      <c r="FB98" s="227"/>
      <c r="FC98" s="227"/>
      <c r="FD98" s="227"/>
      <c r="FE98" s="227"/>
      <c r="FF98" s="227"/>
      <c r="FG98" s="228"/>
      <c r="FH98" s="229"/>
      <c r="FI98" s="229"/>
      <c r="FJ98" s="229"/>
      <c r="FK98" s="229"/>
      <c r="FL98" s="229"/>
      <c r="FM98" s="229"/>
      <c r="FN98" s="229"/>
      <c r="FO98" s="230"/>
      <c r="FP98" s="231"/>
      <c r="FQ98" s="231"/>
      <c r="FR98" s="231"/>
      <c r="FS98" s="231"/>
      <c r="FT98" s="231"/>
      <c r="FU98" s="231"/>
      <c r="FV98" s="231"/>
      <c r="FW98" s="231"/>
      <c r="FX98" s="231"/>
      <c r="FY98" s="231"/>
      <c r="FZ98" s="231"/>
      <c r="GA98" s="232"/>
      <c r="GB98" s="224"/>
      <c r="GC98" s="225"/>
      <c r="GD98" s="225"/>
      <c r="GE98" s="225"/>
      <c r="GF98" s="225"/>
      <c r="GG98" s="226"/>
      <c r="GH98" s="227"/>
      <c r="GI98" s="227"/>
      <c r="GJ98" s="227"/>
      <c r="GK98" s="227"/>
      <c r="GL98" s="227"/>
      <c r="GM98" s="227"/>
      <c r="GN98" s="228"/>
      <c r="GO98" s="229"/>
      <c r="GP98" s="229"/>
      <c r="GQ98" s="229"/>
      <c r="GR98" s="229"/>
      <c r="GS98" s="229"/>
      <c r="GT98" s="229"/>
      <c r="GU98" s="229"/>
      <c r="GV98" s="230"/>
      <c r="GW98" s="231"/>
      <c r="GX98" s="231"/>
      <c r="GY98" s="231"/>
      <c r="GZ98" s="231"/>
      <c r="HA98" s="231"/>
      <c r="HB98" s="231"/>
      <c r="HC98" s="231"/>
      <c r="HD98" s="231"/>
      <c r="HE98" s="231"/>
      <c r="HF98" s="231"/>
      <c r="HG98" s="231"/>
      <c r="HH98" s="232"/>
      <c r="HI98" s="232"/>
      <c r="HJ98" s="224"/>
      <c r="HK98" s="225"/>
      <c r="HL98" s="225"/>
      <c r="HM98" s="225"/>
      <c r="HN98" s="225"/>
      <c r="HO98" s="226"/>
      <c r="HP98" s="227"/>
      <c r="HQ98" s="227"/>
      <c r="HR98" s="227"/>
      <c r="HS98" s="227"/>
      <c r="HT98" s="227"/>
      <c r="HU98" s="227"/>
      <c r="HV98" s="228"/>
      <c r="HW98" s="229"/>
      <c r="HX98" s="229"/>
      <c r="HY98" s="229"/>
      <c r="HZ98" s="229"/>
      <c r="IA98" s="229"/>
      <c r="IB98" s="229"/>
      <c r="IC98" s="229"/>
      <c r="ID98" s="230"/>
      <c r="IE98" s="231"/>
      <c r="IF98" s="231"/>
      <c r="IG98" s="231"/>
      <c r="IH98" s="231"/>
      <c r="II98" s="231"/>
      <c r="IJ98" s="231"/>
      <c r="IK98" s="231"/>
      <c r="IL98" s="231"/>
      <c r="IM98" s="231"/>
      <c r="IN98" s="231"/>
      <c r="IO98" s="231"/>
      <c r="IP98" s="418"/>
      <c r="IQ98" s="418"/>
    </row>
    <row r="99" spans="1:251" ht="15" customHeight="1" x14ac:dyDescent="0.25">
      <c r="A99" s="14" t="s">
        <v>1789</v>
      </c>
      <c r="B99" s="392">
        <v>13</v>
      </c>
      <c r="C99" s="686" t="s">
        <v>1355</v>
      </c>
      <c r="D99" s="681">
        <v>44217</v>
      </c>
      <c r="E99" s="20">
        <v>8</v>
      </c>
      <c r="F99" s="1">
        <v>11323909</v>
      </c>
      <c r="G99" s="682" t="s">
        <v>1356</v>
      </c>
      <c r="H99" s="682" t="s">
        <v>1357</v>
      </c>
      <c r="I99" s="18"/>
      <c r="J99" s="6" t="s">
        <v>18</v>
      </c>
      <c r="K99" s="6" t="s">
        <v>18</v>
      </c>
      <c r="L99" s="684"/>
      <c r="M99" s="702" t="s">
        <v>1344</v>
      </c>
      <c r="N99" s="24">
        <v>78.599998474121094</v>
      </c>
      <c r="O99" s="107"/>
      <c r="P99" s="108"/>
      <c r="Q99" s="444"/>
      <c r="R99" s="24">
        <v>59.75</v>
      </c>
      <c r="S99" s="107"/>
      <c r="T99" s="108"/>
      <c r="U99" s="444"/>
      <c r="V99" s="24">
        <v>62.799999237060547</v>
      </c>
      <c r="W99" s="107"/>
      <c r="X99" s="108"/>
      <c r="Y99" s="444"/>
      <c r="Z99" s="24">
        <v>64.449996948242188</v>
      </c>
      <c r="AA99" s="273"/>
      <c r="AB99" s="704" t="s">
        <v>1396</v>
      </c>
      <c r="AC99" s="273"/>
      <c r="AD99" s="272">
        <v>100</v>
      </c>
      <c r="AE99" s="108"/>
      <c r="AF99" s="444"/>
      <c r="AG99" s="272">
        <v>100</v>
      </c>
      <c r="AH99" s="108"/>
      <c r="AI99" s="444"/>
      <c r="AJ99" s="272">
        <v>100</v>
      </c>
      <c r="AK99" s="108"/>
      <c r="AL99" s="444"/>
      <c r="AM99" s="272">
        <v>100</v>
      </c>
      <c r="AN99" s="108"/>
      <c r="AO99" s="444"/>
      <c r="AP99" s="272">
        <v>100</v>
      </c>
      <c r="AQ99" s="108"/>
      <c r="AR99" s="444"/>
      <c r="AS99" s="272">
        <v>100</v>
      </c>
      <c r="AT99" s="108"/>
      <c r="AU99" s="444"/>
      <c r="AV99" s="272">
        <v>100</v>
      </c>
      <c r="AW99" s="108"/>
      <c r="AX99" s="444"/>
      <c r="AY99" s="24">
        <v>71.83</v>
      </c>
      <c r="AZ99" s="107"/>
      <c r="BA99" s="273"/>
      <c r="BB99" s="24">
        <v>65</v>
      </c>
      <c r="BC99" s="107"/>
      <c r="BD99" s="273"/>
      <c r="BE99" s="24">
        <v>70.449996948242188</v>
      </c>
      <c r="BF99" s="107"/>
      <c r="BG99" s="273"/>
      <c r="BH99" s="24">
        <v>70.25</v>
      </c>
      <c r="BI99" s="107"/>
      <c r="BJ99" s="273"/>
      <c r="BK99" s="24">
        <v>66.610000610351563</v>
      </c>
      <c r="BL99" s="107"/>
      <c r="BM99" s="273"/>
      <c r="BN99" s="24">
        <v>46.200000762939453</v>
      </c>
      <c r="BO99" s="107"/>
      <c r="BP99" s="273"/>
      <c r="BQ99" s="24">
        <v>40</v>
      </c>
      <c r="BR99" s="107"/>
      <c r="BS99" s="273"/>
      <c r="BT99" s="24" t="s">
        <v>1386</v>
      </c>
      <c r="BU99" s="291"/>
      <c r="BV99" s="273"/>
      <c r="BW99" s="704" t="s">
        <v>1396</v>
      </c>
      <c r="BX99" s="107"/>
      <c r="BY99" s="273"/>
      <c r="BZ99" s="704" t="s">
        <v>1396</v>
      </c>
      <c r="CA99" s="107"/>
      <c r="CB99" s="273"/>
      <c r="CC99" s="24">
        <v>40.099998474121094</v>
      </c>
      <c r="CD99" s="107"/>
      <c r="CE99" s="107"/>
      <c r="CF99" s="107"/>
      <c r="CG99" s="107"/>
      <c r="CH99" s="273"/>
      <c r="CI99" s="24" t="s">
        <v>1395</v>
      </c>
      <c r="CJ99" s="107"/>
      <c r="CK99" s="273"/>
      <c r="CL99" s="704" t="s">
        <v>1396</v>
      </c>
      <c r="CM99" s="107"/>
      <c r="CN99" s="273"/>
      <c r="CO99" s="24"/>
      <c r="CP99" s="107"/>
      <c r="CQ99" s="273"/>
      <c r="CR99" s="24"/>
      <c r="CS99" s="107"/>
      <c r="CT99" s="273"/>
      <c r="CU99" s="24">
        <v>44</v>
      </c>
      <c r="CV99" s="107"/>
      <c r="CW99" s="273"/>
      <c r="CX99" s="24"/>
      <c r="CY99" s="107"/>
      <c r="CZ99" s="273"/>
      <c r="DA99" s="24"/>
      <c r="DB99" s="107"/>
      <c r="DC99" s="273"/>
      <c r="DD99" s="24">
        <v>42.599998474121094</v>
      </c>
      <c r="DE99" s="107"/>
      <c r="DF99" s="273"/>
      <c r="DG99" s="222"/>
      <c r="DH99" s="396"/>
      <c r="DI99" s="396"/>
      <c r="DJ99" s="285"/>
      <c r="DK99" s="223"/>
      <c r="DL99" s="421"/>
      <c r="DM99" s="422"/>
      <c r="DN99" s="225">
        <f>IF(COUNTIF($N99:$Q99, ET$1)&gt;0, DN$2, 0)</f>
        <v>0</v>
      </c>
      <c r="DO99" s="225">
        <f>IF(COUNTIF($R99:$U99, ET$1)&gt;0, DO$2, 0)</f>
        <v>0</v>
      </c>
      <c r="DP99" s="225">
        <f>IF(COUNTIF($V99:$Y99, ET$1)&gt;0, DP$2, 0)</f>
        <v>0</v>
      </c>
      <c r="DQ99" s="225">
        <f>IF(COUNTIF($Z99:$AA99, ET$1)&gt;0, DQ$2, 0)</f>
        <v>0</v>
      </c>
      <c r="DR99" s="225">
        <f>IF(COUNTIF($AB99:$AC99, ET$1)&gt;0, DR$2, 0)</f>
        <v>0</v>
      </c>
      <c r="DS99" s="226">
        <f>IF(COUNTIF($AD99:$AF99, $ET$1)&gt;0, DS$2, 0)</f>
        <v>0</v>
      </c>
      <c r="DT99" s="227">
        <f>IF(COUNTIF($AG99:$AI99, $ET$1)&gt;0, DT$2, 0)</f>
        <v>0</v>
      </c>
      <c r="DU99" s="227">
        <f>IF(COUNTIF($AJ99:$AL99, $ET$1)&gt;0, DU$2, 0)</f>
        <v>0</v>
      </c>
      <c r="DV99" s="227">
        <f>IF(COUNTIF($AM99:$AO99, $ET$1)&gt;0, DV$2, 0)</f>
        <v>0</v>
      </c>
      <c r="DW99" s="227">
        <f>IF(COUNTIF($AP99:$AR99, $ET$1)&gt;0, DW$2, 0)</f>
        <v>0</v>
      </c>
      <c r="DX99" s="227">
        <f>IF(COUNTIF($AS99:$AU99, $ET$1)&gt;0, DX$2, 0)</f>
        <v>0</v>
      </c>
      <c r="DY99" s="227">
        <f>IF(COUNTIF($AV99:$AX99, $ET$1)&gt;0, DY$2, 0)</f>
        <v>0</v>
      </c>
      <c r="DZ99" s="228">
        <f>IF(COUNTIF($AY99:$BA99, $ET$1)&gt;0, DZ$2, 0)</f>
        <v>0</v>
      </c>
      <c r="EA99" s="229">
        <f>IF(COUNTIF($BB99:$BD99, $ET$1)&gt;0, EA$2, 0)</f>
        <v>0</v>
      </c>
      <c r="EB99" s="229">
        <f>IF(COUNTIF($BE99:$BG99, $ET$1)&gt;0, EB$2, 0)</f>
        <v>0</v>
      </c>
      <c r="EC99" s="229">
        <f>IF(COUNTIF($BH99:$BJ99, $ET$1)&gt;0, EC$2, 0)</f>
        <v>0</v>
      </c>
      <c r="ED99" s="229">
        <f>IF(COUNTIF($BK99:$BM99, $ET$1)&gt;0, ED$2, 0)</f>
        <v>0</v>
      </c>
      <c r="EE99" s="229">
        <f>IF(COUNTIF($BN99:$BP99, $ET$1)&gt;0, EE$2, 0)</f>
        <v>0</v>
      </c>
      <c r="EF99" s="229">
        <f>IF(COUNTIF($BQ99:$BS99, $ET$1)&gt;0, EF$2, 0)</f>
        <v>0</v>
      </c>
      <c r="EG99" s="229">
        <f>IF(COUNTIF($BT99:$BV99, $ET$1)&gt;0, EG$2, 0)</f>
        <v>0</v>
      </c>
      <c r="EH99" s="230">
        <f>IF(COUNTIF($BW99:$BY99, $ET$1)&gt;0, EH$2, 0)</f>
        <v>0</v>
      </c>
      <c r="EI99" s="231">
        <f>IF(COUNTIF($BZ99:$CB99, $ET$1)&gt;0, EI$2, 0)</f>
        <v>0</v>
      </c>
      <c r="EJ99" s="231">
        <f>IF(COUNTIF($CC99:$CE99, $ET$1)&gt;0, EJ$2, 0)</f>
        <v>0</v>
      </c>
      <c r="EK99" s="231">
        <f>IF(COUNTIF($CF99:$CH99, $ET$1)&gt;0, EK$2, 0)</f>
        <v>0</v>
      </c>
      <c r="EL99" s="231">
        <f>IF(COUNTIF($CI99:$CK99, $ET$1)&gt;0, EL$2, 0)</f>
        <v>0</v>
      </c>
      <c r="EM99" s="231">
        <f>IF(COUNTIF($CL99:$CN99, $ET$1)&gt;0, EM$2, 0)</f>
        <v>0</v>
      </c>
      <c r="EN99" s="231">
        <f>IF(COUNTIF($CO99:$CQ99, $ET$1)&gt;0, EN$2, 0)</f>
        <v>0</v>
      </c>
      <c r="EO99" s="231">
        <f>IF(COUNTIF($CR99:$CT99, $ET$1)&gt;0, EO$2, 0)</f>
        <v>0</v>
      </c>
      <c r="EP99" s="231">
        <f>IF(COUNTIF($CU99:$CW99, $ET$1)&gt;0, EP$2, 0)</f>
        <v>0</v>
      </c>
      <c r="EQ99" s="231">
        <f>IF(COUNTIF($CX99:$CZ99, $ET$1)&gt;0, EQ$2, 0)</f>
        <v>0</v>
      </c>
      <c r="ER99" s="231">
        <f>IF(COUNTIF($DA99:$DC99, $ET$1)&gt;0, ER$2, 0)</f>
        <v>0</v>
      </c>
      <c r="ES99" s="231">
        <f>IF(COUNTIF($DD99:$DF99, $ET$1)&gt;0, ES$2, 0)</f>
        <v>0</v>
      </c>
      <c r="ET99" s="232">
        <f>SUM(DN99:ES99)</f>
        <v>0</v>
      </c>
      <c r="EU99" s="224">
        <f>IF(COUNTIF($N99:$Q99, GA$1)&gt;0, EU$2, 0)</f>
        <v>0</v>
      </c>
      <c r="EV99" s="225">
        <f>IF(COUNTIF($R99:$U99, GA$1)&gt;0, EV$2, 0)</f>
        <v>0</v>
      </c>
      <c r="EW99" s="225">
        <f>IF(COUNTIF($V99:$Y99, GA$1)&gt;0, EW$2, 0)</f>
        <v>0</v>
      </c>
      <c r="EX99" s="225">
        <f>IF(COUNTIF($Z99:$AA99, GA$1)&gt;0, EX$2, 0)</f>
        <v>0</v>
      </c>
      <c r="EY99" s="225">
        <f>IF(COUNTIF($AB99:$AC99, GA$1)&gt;0, EY$2, 0)</f>
        <v>0</v>
      </c>
      <c r="EZ99" s="226">
        <f>IF(COUNTIF($AD99:$AF99, $GA$1)&gt;0, EZ$2, 0)</f>
        <v>0</v>
      </c>
      <c r="FA99" s="227">
        <f>IF(COUNTIF($AG99:$AI99, $GA$1)&gt;0, FA$2, 0)</f>
        <v>0</v>
      </c>
      <c r="FB99" s="227">
        <f>IF(COUNTIF($AJ99:$AL99, $GA$1)&gt;0, FB$2, 0)</f>
        <v>0</v>
      </c>
      <c r="FC99" s="227">
        <f>IF(COUNTIF($AM99:$AO99, $GA$1)&gt;0, FC$2, 0)</f>
        <v>0</v>
      </c>
      <c r="FD99" s="227">
        <f>IF(COUNTIF($AP99:$AR99, $GA$1)&gt;0, FD$2, 0)</f>
        <v>0</v>
      </c>
      <c r="FE99" s="227">
        <f>IF(COUNTIF($AS99:$AU99, $GA$1)&gt;0, FE$2, 0)</f>
        <v>0</v>
      </c>
      <c r="FF99" s="227">
        <f>IF(COUNTIF($AV99:$AX99, $GA$1)&gt;0, FF$2, 0)</f>
        <v>0</v>
      </c>
      <c r="FG99" s="228">
        <f>IF(COUNTIF($AY99:$BA99, $GA$1)&gt;0, FG$2, 0)</f>
        <v>0</v>
      </c>
      <c r="FH99" s="229">
        <f>IF(COUNTIF($BB99:$BD99, $GA$1)&gt;0, FH$2, 0)</f>
        <v>0</v>
      </c>
      <c r="FI99" s="229">
        <f>IF(COUNTIF($BE99:$BG99, $GA$1)&gt;0, FI$2, 0)</f>
        <v>0</v>
      </c>
      <c r="FJ99" s="229">
        <f>IF(COUNTIF($BH99:$BJ99, $GA$1)&gt;0, FJ$2, 0)</f>
        <v>0</v>
      </c>
      <c r="FK99" s="229">
        <f>IF(COUNTIF($BK99:$BM99, $GA$1)&gt;0, FK$2, 0)</f>
        <v>0</v>
      </c>
      <c r="FL99" s="229">
        <f>IF(COUNTIF($BN99:$BP99, $GA$1)&gt;0, FL$2, 0)</f>
        <v>0</v>
      </c>
      <c r="FM99" s="229">
        <f>IF(COUNTIF($BQ99:$BS99, $GA$1)&gt;0, FM$2, 0)</f>
        <v>0</v>
      </c>
      <c r="FN99" s="229">
        <f>IF(COUNTIF($BT99:$BV99, $GA$1)&gt;0, FN$2, 0)</f>
        <v>0</v>
      </c>
      <c r="FO99" s="230">
        <f>IF(COUNTIF($BW99:$BY99, $GA$1)&gt;0, FO$2, 0)</f>
        <v>0</v>
      </c>
      <c r="FP99" s="231">
        <f>IF(COUNTIF($BZ99:$CB99, $GA$1)&gt;0, FP$2, 0)</f>
        <v>0</v>
      </c>
      <c r="FQ99" s="231">
        <f>IF(COUNTIF($CC99:$CE99, $GA$1)&gt;0, FQ$2, 0)</f>
        <v>0</v>
      </c>
      <c r="FR99" s="231">
        <f>IF(COUNTIF($CF99:$CH99, $GA$1)&gt;0, FR$2, 0)</f>
        <v>0</v>
      </c>
      <c r="FS99" s="231">
        <f>IF(COUNTIF($CI99:$CK99, $GA$1)&gt;0, FS$2, 0)</f>
        <v>0</v>
      </c>
      <c r="FT99" s="231">
        <f>IF(COUNTIF($CL99:$CN99, $GA$1)&gt;0, FT$2, 0)</f>
        <v>0</v>
      </c>
      <c r="FU99" s="231">
        <f>IF(COUNTIF($CO99:$CQ99, $GA$1)&gt;0, FU$2, 0)</f>
        <v>0</v>
      </c>
      <c r="FV99" s="231">
        <f>IF(COUNTIF($CR99:$CT99, $GA$1)&gt;0, FV$2, 0)</f>
        <v>0</v>
      </c>
      <c r="FW99" s="231">
        <f>IF(COUNTIF($CU99:$CW99, $GA$1)&gt;0, FW$2, 0)</f>
        <v>0</v>
      </c>
      <c r="FX99" s="231">
        <f>IF(COUNTIF($CX99:$CZ99, $GA$1)&gt;0, FX$2, 0)</f>
        <v>0</v>
      </c>
      <c r="FY99" s="231">
        <f>IF(COUNTIF($DA99:$DC99, $GA$1)&gt;0, FY$2, 0)</f>
        <v>0</v>
      </c>
      <c r="FZ99" s="231">
        <f>IF(COUNTIF($DD99:$DF99, $GA$1)&gt;0, FZ$2, 0)</f>
        <v>0</v>
      </c>
      <c r="GA99" s="232">
        <f>SUM(EU99:FZ99)</f>
        <v>0</v>
      </c>
      <c r="GB99" s="224">
        <f>IF(COUNTIF($N99:$Q99, HH$1)&gt;0, GB$2, 0)</f>
        <v>0</v>
      </c>
      <c r="GC99" s="225">
        <f>IF(COUNTIF($R99:$U99, HH$1)&gt;0, GC$2, 0)</f>
        <v>0</v>
      </c>
      <c r="GD99" s="225">
        <f>IF(COUNTIF($V99:$Y99, HH$1)&gt;0, GD$2, 0)</f>
        <v>0</v>
      </c>
      <c r="GE99" s="225">
        <f>IF(COUNTIF($Z99:$AA99, HH$1)&gt;0, GE$2, 0)</f>
        <v>0</v>
      </c>
      <c r="GF99" s="225">
        <f>IF(COUNTIF($AB99:$AC99, HH$1)&gt;0, GF$2, 0)</f>
        <v>0</v>
      </c>
      <c r="GG99" s="226">
        <f>IF(COUNTIF($AD99:$AF99, $HH$1)&gt;0, GG$2, 0)</f>
        <v>0</v>
      </c>
      <c r="GH99" s="227">
        <f>IF(COUNTIF($AG99:$AI99, $HH$1)&gt;0, GH$2, 0)</f>
        <v>0</v>
      </c>
      <c r="GI99" s="227">
        <f>IF(COUNTIF($AJ99:$AL99, $HH$1)&gt;0, GI$2, 0)</f>
        <v>0</v>
      </c>
      <c r="GJ99" s="227">
        <f>IF(COUNTIF($AM99:$AO99, $HH$1)&gt;0, GJ$2, 0)</f>
        <v>0</v>
      </c>
      <c r="GK99" s="227">
        <f>IF(COUNTIF($AP99:$AR99, $HH$1)&gt;0, GK$2, 0)</f>
        <v>0</v>
      </c>
      <c r="GL99" s="227">
        <f>IF(COUNTIF($AS99:$AU99, $HH$1)&gt;0, GL$2, 0)</f>
        <v>0</v>
      </c>
      <c r="GM99" s="227">
        <f>IF(COUNTIF($AV99:$AX99, $HH$1)&gt;0, GM$2, 0)</f>
        <v>0</v>
      </c>
      <c r="GN99" s="228">
        <f>IF(COUNTIF($AY99:$BA99, $HH$1)&gt;0, GN$2, 0)</f>
        <v>0</v>
      </c>
      <c r="GO99" s="229">
        <f>IF(COUNTIF($BB99:$BD99, $HH$1)&gt;0, GO$2, 0)</f>
        <v>0</v>
      </c>
      <c r="GP99" s="229">
        <f>IF(COUNTIF($BE99:$BG99, $HH$1)&gt;0, GP$2, 0)</f>
        <v>0</v>
      </c>
      <c r="GQ99" s="229">
        <f>IF(COUNTIF($BH99:$BJ99, $HH$1)&gt;0, GQ$2, 0)</f>
        <v>0</v>
      </c>
      <c r="GR99" s="229">
        <f>IF(COUNTIF($BK99:$BM99, $HH$1)&gt;0, GR$2, 0)</f>
        <v>0</v>
      </c>
      <c r="GS99" s="229">
        <f>IF(COUNTIF($BN99:$BP99, $HH$1)&gt;0, GS$2, 0)</f>
        <v>0</v>
      </c>
      <c r="GT99" s="229">
        <f>IF(COUNTIF($BQ99:$BS99, $HH$1)&gt;0, GT$2, 0)</f>
        <v>0</v>
      </c>
      <c r="GU99" s="229">
        <f>IF(COUNTIF($BT99:$BV99, $HH$1)&gt;0, GU$2, 0)</f>
        <v>0</v>
      </c>
      <c r="GV99" s="230">
        <f>IF(COUNTIF($BW99:$BY99, $HH$1)&gt;0, GV$2, 0)</f>
        <v>0</v>
      </c>
      <c r="GW99" s="231">
        <f>IF(COUNTIF($BZ99:$CB99, $HH$1)&gt;0, GW$2, 0)</f>
        <v>0</v>
      </c>
      <c r="GX99" s="231">
        <f>IF(COUNTIF($CC99:$CE99, $HH$1)&gt;0, GX$2, 0)</f>
        <v>0</v>
      </c>
      <c r="GY99" s="231">
        <f>IF(COUNTIF($CF99:$CH99, $HH$1)&gt;0, GY$2, 0)</f>
        <v>0</v>
      </c>
      <c r="GZ99" s="231">
        <f>IF(COUNTIF($CI99:$CK99, $HH$1)&gt;0, GZ$2, 0)</f>
        <v>0</v>
      </c>
      <c r="HA99" s="231">
        <f>IF(COUNTIF($CL99:$CN99, $HH$1)&gt;0, HA$2, 0)</f>
        <v>0</v>
      </c>
      <c r="HB99" s="231">
        <f>IF(COUNTIF($CO99:$CQ99, $HH$1)&gt;0, HB$2, 0)</f>
        <v>0</v>
      </c>
      <c r="HC99" s="231">
        <f>IF(COUNTIF($CR99:$CT99, $HH$1)&gt;0, HC$2, 0)</f>
        <v>0</v>
      </c>
      <c r="HD99" s="231">
        <f>IF(COUNTIF($CU99:$CW99, $HH$1)&gt;0, HD$2, 0)</f>
        <v>0</v>
      </c>
      <c r="HE99" s="231">
        <f>IF(COUNTIF($CX99:$CZ99, $HH$1)&gt;0, HE$2, 0)</f>
        <v>0</v>
      </c>
      <c r="HF99" s="231">
        <f>IF(COUNTIF($DA99:$DC99, $HH$1)&gt;0, HF$2, 0)</f>
        <v>0</v>
      </c>
      <c r="HG99" s="231">
        <f>IF(COUNTIF($DD99:$DF99, $HH$1)&gt;0, HG$2, 0)</f>
        <v>0</v>
      </c>
      <c r="HH99" s="232">
        <f>SUM(GB99:HG99)</f>
        <v>0</v>
      </c>
      <c r="HI99" s="232"/>
      <c r="HJ99" s="224">
        <f>IF(MAX($N99:$Q99)&gt;=40, HJ$2, 0)</f>
        <v>3</v>
      </c>
      <c r="HK99" s="225">
        <f>IF(MAX($R99:$U99)&gt;=40, HK$2, 0)</f>
        <v>3</v>
      </c>
      <c r="HL99" s="225">
        <f>IF(MAX($V99:$Y99)&gt;=40, HL$2, 0)</f>
        <v>3</v>
      </c>
      <c r="HM99" s="225">
        <f>IF(MAX($Z99:$AA99)&gt;=40, HM$2, 0)</f>
        <v>3</v>
      </c>
      <c r="HN99" s="225">
        <f>IF(MAX($AB99:$AC99)&gt;=40, HN$2, 0)</f>
        <v>0</v>
      </c>
      <c r="HO99" s="226">
        <f>IF(MAX($AD99:$AF99)&gt;=40, HO$2, 0)</f>
        <v>20</v>
      </c>
      <c r="HP99" s="227">
        <f>IF(MAX($AG99:$AI99)&gt;=40, HP$2, 0)</f>
        <v>20</v>
      </c>
      <c r="HQ99" s="227">
        <f>IF(MAX($AJ99:$AL99)&gt;=40, HQ$2, 0)</f>
        <v>20</v>
      </c>
      <c r="HR99" s="227">
        <f>IF(MAX($AM99:$AO99)&gt;=40, HR$2, 0)</f>
        <v>20</v>
      </c>
      <c r="HS99" s="227">
        <f>IF(MAX($AP99:$AR99)&gt;=40, HS$2, 0)</f>
        <v>10</v>
      </c>
      <c r="HT99" s="227">
        <f>IF(MAX($AS99:$AU99)&gt;=40, HT$2, 0)</f>
        <v>20</v>
      </c>
      <c r="HU99" s="227">
        <f>IF(MAX($AV99:$AX99)&gt;=40, HU$2, 0)</f>
        <v>10</v>
      </c>
      <c r="HV99" s="228">
        <f>IF(MAX($AY99:$BA99)&gt;=40, HV$2, 0)</f>
        <v>20</v>
      </c>
      <c r="HW99" s="229">
        <f>IF(MAX($BB99:$BD99)&gt;=40, HW$2, 0)</f>
        <v>20</v>
      </c>
      <c r="HX99" s="229">
        <f>IF(MAX($BE99:$BG99)&gt;=40, HX$2, 0)</f>
        <v>20</v>
      </c>
      <c r="HY99" s="229">
        <f>IF(MAX($BH99:$BJ99)&gt;=40, HY$2, 0)</f>
        <v>20</v>
      </c>
      <c r="HZ99" s="229">
        <f>IF(MAX($BK99:$BM99)&gt;=40, HZ$2, 0)</f>
        <v>10</v>
      </c>
      <c r="IA99" s="229">
        <f>IF(MAX($BN99:$BP99)&gt;=40, IA$2, 0)</f>
        <v>20</v>
      </c>
      <c r="IB99" s="229">
        <f>IF(MAX($BQ99:$BS99)&gt;=40, IB$2, 0)</f>
        <v>10</v>
      </c>
      <c r="IC99" s="229">
        <f>IF(MAX($BT99:$BV99)&gt;=40, IC$2, 0)</f>
        <v>0</v>
      </c>
      <c r="ID99" s="230">
        <f>IF(MAX($BW99:$BY99)&gt;=40, ID$2, 0)</f>
        <v>0</v>
      </c>
      <c r="IE99" s="231">
        <f>IF(MAX($BZ99:$CB99)&gt;=40, IE$2, 0)</f>
        <v>0</v>
      </c>
      <c r="IF99" s="231">
        <f>IF(MAX($CC99:$CE99)&gt;=40, IF$2, 0)</f>
        <v>10</v>
      </c>
      <c r="IG99" s="231">
        <f>IF(MAX($CF99:$CH99)&gt;=40, IG$2, 0)</f>
        <v>0</v>
      </c>
      <c r="IH99" s="231">
        <f>IF(MAX($CI99:$CK99)&gt;=40, IH$2, 0)</f>
        <v>0</v>
      </c>
      <c r="II99" s="231">
        <f>IF(MAX($CL99:$CN99)&gt;=40, II$2, 0)</f>
        <v>0</v>
      </c>
      <c r="IJ99" s="231">
        <f>IF(MAX($CO99:$CQ99)&gt;=40, IJ$2, 0)</f>
        <v>0</v>
      </c>
      <c r="IK99" s="231">
        <f>IF(MAX($CR99:$CT99)&gt;=40, IK$2, 0)</f>
        <v>0</v>
      </c>
      <c r="IL99" s="231">
        <f>IF(MAX($CU99:$CW99)&gt;=40, IL$2, 0)</f>
        <v>20</v>
      </c>
      <c r="IM99" s="231">
        <f>IF(MAX($CX99:$CZ99)&gt;=40, IM$2, 0)</f>
        <v>0</v>
      </c>
      <c r="IN99" s="231">
        <f>IF(MAX($DA99:$DC99)&gt;=40, IN$2, 0)</f>
        <v>0</v>
      </c>
      <c r="IO99" s="231">
        <f>IF(MAX($DD99:$DF99)&gt;=40, IO$2, 0)</f>
        <v>20</v>
      </c>
      <c r="IP99" s="418">
        <f>SUM(HO99:IB99, ID99:IO99)</f>
        <v>290</v>
      </c>
      <c r="IQ99" s="418">
        <f>SUM(HJ99:HN99, IC99)</f>
        <v>12</v>
      </c>
    </row>
    <row r="100" spans="1:251" ht="15" customHeight="1" x14ac:dyDescent="0.25">
      <c r="A100" s="14" t="s">
        <v>1789</v>
      </c>
      <c r="B100" s="392">
        <v>14</v>
      </c>
      <c r="C100" s="13" t="s">
        <v>1345</v>
      </c>
      <c r="D100" s="681">
        <v>44217</v>
      </c>
      <c r="E100" s="20">
        <v>8</v>
      </c>
      <c r="F100" s="1">
        <v>11323611</v>
      </c>
      <c r="G100" s="682" t="s">
        <v>1358</v>
      </c>
      <c r="H100" s="682" t="s">
        <v>1359</v>
      </c>
      <c r="I100" s="18"/>
      <c r="J100" s="6" t="s">
        <v>18</v>
      </c>
      <c r="K100" s="6" t="s">
        <v>18</v>
      </c>
      <c r="L100" s="684"/>
      <c r="M100" s="702" t="s">
        <v>1346</v>
      </c>
      <c r="N100" s="24">
        <v>86.400001525878906</v>
      </c>
      <c r="O100" s="107"/>
      <c r="P100" s="108"/>
      <c r="Q100" s="444"/>
      <c r="R100" s="24">
        <v>70</v>
      </c>
      <c r="S100" s="107"/>
      <c r="T100" s="108"/>
      <c r="U100" s="444"/>
      <c r="V100" s="24">
        <v>80.739997863769531</v>
      </c>
      <c r="W100" s="107"/>
      <c r="X100" s="108"/>
      <c r="Y100" s="444"/>
      <c r="Z100" s="24">
        <v>69.650001525878906</v>
      </c>
      <c r="AA100" s="273"/>
      <c r="AB100" s="704" t="s">
        <v>1396</v>
      </c>
      <c r="AC100" s="273"/>
      <c r="AD100" s="272">
        <v>100</v>
      </c>
      <c r="AE100" s="108"/>
      <c r="AF100" s="444"/>
      <c r="AG100" s="272">
        <v>100</v>
      </c>
      <c r="AH100" s="108"/>
      <c r="AI100" s="444"/>
      <c r="AJ100" s="272">
        <v>100</v>
      </c>
      <c r="AK100" s="108"/>
      <c r="AL100" s="444"/>
      <c r="AM100" s="272">
        <v>100</v>
      </c>
      <c r="AN100" s="108"/>
      <c r="AO100" s="444"/>
      <c r="AP100" s="272">
        <v>100</v>
      </c>
      <c r="AQ100" s="108"/>
      <c r="AR100" s="444"/>
      <c r="AS100" s="272">
        <v>100</v>
      </c>
      <c r="AT100" s="108"/>
      <c r="AU100" s="444"/>
      <c r="AV100" s="272">
        <v>100</v>
      </c>
      <c r="AW100" s="108"/>
      <c r="AX100" s="444"/>
      <c r="AY100" s="24">
        <v>83.95</v>
      </c>
      <c r="AZ100" s="107"/>
      <c r="BA100" s="273"/>
      <c r="BB100" s="24">
        <v>77</v>
      </c>
      <c r="BC100" s="107"/>
      <c r="BD100" s="273"/>
      <c r="BE100" s="24">
        <v>83.949996948242188</v>
      </c>
      <c r="BF100" s="107"/>
      <c r="BG100" s="273"/>
      <c r="BH100" s="24">
        <v>74.75</v>
      </c>
      <c r="BI100" s="107"/>
      <c r="BJ100" s="273"/>
      <c r="BK100" s="24">
        <v>85.779998779296875</v>
      </c>
      <c r="BL100" s="107"/>
      <c r="BM100" s="273"/>
      <c r="BN100" s="24">
        <v>81.5</v>
      </c>
      <c r="BO100" s="107"/>
      <c r="BP100" s="273"/>
      <c r="BQ100" s="24">
        <v>58</v>
      </c>
      <c r="BR100" s="107"/>
      <c r="BS100" s="273"/>
      <c r="BT100" s="24" t="s">
        <v>1386</v>
      </c>
      <c r="BU100" s="291"/>
      <c r="BV100" s="273"/>
      <c r="BW100" s="704" t="s">
        <v>1396</v>
      </c>
      <c r="BX100" s="107"/>
      <c r="BY100" s="273"/>
      <c r="BZ100" s="704" t="s">
        <v>1396</v>
      </c>
      <c r="CA100" s="107"/>
      <c r="CB100" s="273"/>
      <c r="CC100" s="24"/>
      <c r="CD100" s="107"/>
      <c r="CE100" s="107"/>
      <c r="CF100" s="107">
        <v>67</v>
      </c>
      <c r="CG100" s="107"/>
      <c r="CH100" s="273"/>
      <c r="CI100" s="24" t="s">
        <v>1395</v>
      </c>
      <c r="CJ100" s="107"/>
      <c r="CK100" s="273"/>
      <c r="CL100" s="704" t="s">
        <v>1396</v>
      </c>
      <c r="CM100" s="107"/>
      <c r="CN100" s="273"/>
      <c r="CO100" s="24">
        <v>56.5</v>
      </c>
      <c r="CP100" s="107"/>
      <c r="CQ100" s="273"/>
      <c r="CR100" s="24"/>
      <c r="CS100" s="107"/>
      <c r="CT100" s="273"/>
      <c r="CU100" s="24"/>
      <c r="CV100" s="107"/>
      <c r="CW100" s="273"/>
      <c r="CX100" s="24"/>
      <c r="CY100" s="107"/>
      <c r="CZ100" s="273"/>
      <c r="DA100" s="24"/>
      <c r="DB100" s="107"/>
      <c r="DC100" s="273"/>
      <c r="DD100" s="24">
        <v>66.400001525878906</v>
      </c>
      <c r="DE100" s="107"/>
      <c r="DF100" s="273"/>
      <c r="DG100" s="222"/>
      <c r="DH100" s="396"/>
      <c r="DI100" s="396"/>
      <c r="DJ100" s="285"/>
      <c r="DK100" s="223"/>
      <c r="DL100" s="421"/>
      <c r="DM100" s="422"/>
      <c r="DN100" s="430">
        <f>IF(COUNTIF($N100:$Q100, ET$1)&gt;0, DN$2, 0)</f>
        <v>0</v>
      </c>
      <c r="DO100" s="225">
        <f>IF(COUNTIF($R100:$U100, ET$1)&gt;0, DO$2, 0)</f>
        <v>0</v>
      </c>
      <c r="DP100" s="225">
        <f>IF(COUNTIF($V100:$Y100, ET$1)&gt;0, DP$2, 0)</f>
        <v>0</v>
      </c>
      <c r="DQ100" s="225">
        <f>IF(COUNTIF($Z100:$AA100, ET$1)&gt;0, DQ$2, 0)</f>
        <v>0</v>
      </c>
      <c r="DR100" s="225">
        <f>IF(COUNTIF($AB100:$AC100, ET$1)&gt;0, DR$2, 0)</f>
        <v>0</v>
      </c>
      <c r="DS100" s="226">
        <f>IF(COUNTIF($AD100:$AF100, $ET$1)&gt;0, DS$2, 0)</f>
        <v>0</v>
      </c>
      <c r="DT100" s="227">
        <f>IF(COUNTIF($AG100:$AI100, $ET$1)&gt;0, DT$2, 0)</f>
        <v>0</v>
      </c>
      <c r="DU100" s="227">
        <f>IF(COUNTIF($AJ100:$AL100, $ET$1)&gt;0, DU$2, 0)</f>
        <v>0</v>
      </c>
      <c r="DV100" s="227">
        <f>IF(COUNTIF($AM100:$AO100, $ET$1)&gt;0, DV$2, 0)</f>
        <v>0</v>
      </c>
      <c r="DW100" s="227">
        <f>IF(COUNTIF($AP100:$AR100, $ET$1)&gt;0, DW$2, 0)</f>
        <v>0</v>
      </c>
      <c r="DX100" s="227">
        <f>IF(COUNTIF($AS100:$AU100, $ET$1)&gt;0, DX$2, 0)</f>
        <v>0</v>
      </c>
      <c r="DY100" s="227">
        <f>IF(COUNTIF($AV100:$AX100, $ET$1)&gt;0, DY$2, 0)</f>
        <v>0</v>
      </c>
      <c r="DZ100" s="228">
        <f>IF(COUNTIF($AY100:$BA100, $ET$1)&gt;0, DZ$2, 0)</f>
        <v>0</v>
      </c>
      <c r="EA100" s="229">
        <f>IF(COUNTIF($BB100:$BD100, $ET$1)&gt;0, EA$2, 0)</f>
        <v>0</v>
      </c>
      <c r="EB100" s="229">
        <f>IF(COUNTIF($BE100:$BG100, $ET$1)&gt;0, EB$2, 0)</f>
        <v>0</v>
      </c>
      <c r="EC100" s="229">
        <f>IF(COUNTIF($BH100:$BJ100, $ET$1)&gt;0, EC$2, 0)</f>
        <v>0</v>
      </c>
      <c r="ED100" s="229">
        <f>IF(COUNTIF($BK100:$BM100, $ET$1)&gt;0, ED$2, 0)</f>
        <v>0</v>
      </c>
      <c r="EE100" s="229">
        <f>IF(COUNTIF($BN100:$BP100, $ET$1)&gt;0, EE$2, 0)</f>
        <v>0</v>
      </c>
      <c r="EF100" s="229">
        <f>IF(COUNTIF($BQ100:$BS100, $ET$1)&gt;0, EF$2, 0)</f>
        <v>0</v>
      </c>
      <c r="EG100" s="229">
        <f>IF(COUNTIF($BT100:$BV100, $ET$1)&gt;0, EG$2, 0)</f>
        <v>0</v>
      </c>
      <c r="EH100" s="230">
        <f>IF(COUNTIF($BW100:$BY100, $ET$1)&gt;0, EH$2, 0)</f>
        <v>0</v>
      </c>
      <c r="EI100" s="231">
        <f>IF(COUNTIF($BZ100:$CB100, $ET$1)&gt;0, EI$2, 0)</f>
        <v>0</v>
      </c>
      <c r="EJ100" s="231">
        <f>IF(COUNTIF($CC100:$CE100, $ET$1)&gt;0, EJ$2, 0)</f>
        <v>0</v>
      </c>
      <c r="EK100" s="231">
        <f>IF(COUNTIF($CF100:$CH100, $ET$1)&gt;0, EK$2, 0)</f>
        <v>0</v>
      </c>
      <c r="EL100" s="231">
        <f>IF(COUNTIF($CI100:$CK100, $ET$1)&gt;0, EL$2, 0)</f>
        <v>0</v>
      </c>
      <c r="EM100" s="231">
        <f>IF(COUNTIF($CL100:$CN100, $ET$1)&gt;0, EM$2, 0)</f>
        <v>0</v>
      </c>
      <c r="EN100" s="231">
        <f>IF(COUNTIF($CO100:$CQ100, $ET$1)&gt;0, EN$2, 0)</f>
        <v>0</v>
      </c>
      <c r="EO100" s="231">
        <f>IF(COUNTIF($CR100:$CT100, $ET$1)&gt;0, EO$2, 0)</f>
        <v>0</v>
      </c>
      <c r="EP100" s="231">
        <f>IF(COUNTIF($CU100:$CW100, $ET$1)&gt;0, EP$2, 0)</f>
        <v>0</v>
      </c>
      <c r="EQ100" s="231">
        <f>IF(COUNTIF($CX100:$CZ100, $ET$1)&gt;0, EQ$2, 0)</f>
        <v>0</v>
      </c>
      <c r="ER100" s="231">
        <f>IF(COUNTIF($DA100:$DC100, $ET$1)&gt;0, ER$2, 0)</f>
        <v>0</v>
      </c>
      <c r="ES100" s="231">
        <f>IF(COUNTIF($DD100:$DF100, $ET$1)&gt;0, ES$2, 0)</f>
        <v>0</v>
      </c>
      <c r="ET100" s="232">
        <f>SUM(DN100:ES100)</f>
        <v>0</v>
      </c>
      <c r="EU100" s="224">
        <f>IF(COUNTIF($N100:$Q100, GA$1)&gt;0, EU$2, 0)</f>
        <v>0</v>
      </c>
      <c r="EV100" s="225">
        <f>IF(COUNTIF($R100:$U100, GA$1)&gt;0, EV$2, 0)</f>
        <v>0</v>
      </c>
      <c r="EW100" s="225">
        <f>IF(COUNTIF($V100:$Y100, GA$1)&gt;0, EW$2, 0)</f>
        <v>0</v>
      </c>
      <c r="EX100" s="225">
        <f>IF(COUNTIF($Z100:$AA100, GA$1)&gt;0, EX$2, 0)</f>
        <v>0</v>
      </c>
      <c r="EY100" s="225">
        <f>IF(COUNTIF($AB100:$AC100, GA$1)&gt;0, EY$2, 0)</f>
        <v>0</v>
      </c>
      <c r="EZ100" s="226">
        <f>IF(COUNTIF($AD100:$AF100, $GA$1)&gt;0, EZ$2, 0)</f>
        <v>0</v>
      </c>
      <c r="FA100" s="227">
        <f>IF(COUNTIF($AG100:$AI100, $GA$1)&gt;0, FA$2, 0)</f>
        <v>0</v>
      </c>
      <c r="FB100" s="227">
        <f>IF(COUNTIF($AJ100:$AL100, $GA$1)&gt;0, FB$2, 0)</f>
        <v>0</v>
      </c>
      <c r="FC100" s="227">
        <f>IF(COUNTIF($AM100:$AO100, $GA$1)&gt;0, FC$2, 0)</f>
        <v>0</v>
      </c>
      <c r="FD100" s="227">
        <f>IF(COUNTIF($AP100:$AR100, $GA$1)&gt;0, FD$2, 0)</f>
        <v>0</v>
      </c>
      <c r="FE100" s="227">
        <f>IF(COUNTIF($AS100:$AU100, $GA$1)&gt;0, FE$2, 0)</f>
        <v>0</v>
      </c>
      <c r="FF100" s="227">
        <f>IF(COUNTIF($AV100:$AX100, $GA$1)&gt;0, FF$2, 0)</f>
        <v>0</v>
      </c>
      <c r="FG100" s="228">
        <f>IF(COUNTIF($AY100:$BA100, $GA$1)&gt;0, FG$2, 0)</f>
        <v>0</v>
      </c>
      <c r="FH100" s="229">
        <f>IF(COUNTIF($BB100:$BD100, $GA$1)&gt;0, FH$2, 0)</f>
        <v>0</v>
      </c>
      <c r="FI100" s="229">
        <f>IF(COUNTIF($BE100:$BG100, $GA$1)&gt;0, FI$2, 0)</f>
        <v>0</v>
      </c>
      <c r="FJ100" s="229">
        <f>IF(COUNTIF($BH100:$BJ100, $GA$1)&gt;0, FJ$2, 0)</f>
        <v>0</v>
      </c>
      <c r="FK100" s="229">
        <f>IF(COUNTIF($BK100:$BM100, $GA$1)&gt;0, FK$2, 0)</f>
        <v>0</v>
      </c>
      <c r="FL100" s="229">
        <f>IF(COUNTIF($BN100:$BP100, $GA$1)&gt;0, FL$2, 0)</f>
        <v>0</v>
      </c>
      <c r="FM100" s="229">
        <f>IF(COUNTIF($BQ100:$BS100, $GA$1)&gt;0, FM$2, 0)</f>
        <v>0</v>
      </c>
      <c r="FN100" s="229">
        <f>IF(COUNTIF($BT100:$BV100, $GA$1)&gt;0, FN$2, 0)</f>
        <v>0</v>
      </c>
      <c r="FO100" s="230">
        <f>IF(COUNTIF($BW100:$BY100, $GA$1)&gt;0, FO$2, 0)</f>
        <v>0</v>
      </c>
      <c r="FP100" s="231">
        <f>IF(COUNTIF($BZ100:$CB100, $GA$1)&gt;0, FP$2, 0)</f>
        <v>0</v>
      </c>
      <c r="FQ100" s="231">
        <f>IF(COUNTIF($CC100:$CE100, $GA$1)&gt;0, FQ$2, 0)</f>
        <v>0</v>
      </c>
      <c r="FR100" s="231">
        <f>IF(COUNTIF($CF100:$CH100, $GA$1)&gt;0, FR$2, 0)</f>
        <v>0</v>
      </c>
      <c r="FS100" s="231">
        <f>IF(COUNTIF($CI100:$CK100, $GA$1)&gt;0, FS$2, 0)</f>
        <v>0</v>
      </c>
      <c r="FT100" s="231">
        <f>IF(COUNTIF($CL100:$CN100, $GA$1)&gt;0, FT$2, 0)</f>
        <v>0</v>
      </c>
      <c r="FU100" s="231">
        <f>IF(COUNTIF($CO100:$CQ100, $GA$1)&gt;0, FU$2, 0)</f>
        <v>0</v>
      </c>
      <c r="FV100" s="231">
        <f>IF(COUNTIF($CR100:$CT100, $GA$1)&gt;0, FV$2, 0)</f>
        <v>0</v>
      </c>
      <c r="FW100" s="231">
        <f>IF(COUNTIF($CU100:$CW100, $GA$1)&gt;0, FW$2, 0)</f>
        <v>0</v>
      </c>
      <c r="FX100" s="231">
        <f>IF(COUNTIF($CX100:$CZ100, $GA$1)&gt;0, FX$2, 0)</f>
        <v>0</v>
      </c>
      <c r="FY100" s="231">
        <f>IF(COUNTIF($DA100:$DC100, $GA$1)&gt;0, FY$2, 0)</f>
        <v>0</v>
      </c>
      <c r="FZ100" s="231">
        <f>IF(COUNTIF($DD100:$DF100, $GA$1)&gt;0, FZ$2, 0)</f>
        <v>0</v>
      </c>
      <c r="GA100" s="232">
        <f>SUM(EU100:FZ100)</f>
        <v>0</v>
      </c>
      <c r="GB100" s="224">
        <f>IF(COUNTIF($N100:$Q100, HH$1)&gt;0, GB$2, 0)</f>
        <v>0</v>
      </c>
      <c r="GC100" s="225">
        <f>IF(COUNTIF($R100:$U100, HH$1)&gt;0, GC$2, 0)</f>
        <v>0</v>
      </c>
      <c r="GD100" s="225">
        <f>IF(COUNTIF($V100:$Y100, HH$1)&gt;0, GD$2, 0)</f>
        <v>0</v>
      </c>
      <c r="GE100" s="225">
        <f>IF(COUNTIF($Z100:$AA100, HH$1)&gt;0, GE$2, 0)</f>
        <v>0</v>
      </c>
      <c r="GF100" s="225">
        <f>IF(COUNTIF($AB100:$AC100, HH$1)&gt;0, GF$2, 0)</f>
        <v>0</v>
      </c>
      <c r="GG100" s="226">
        <f>IF(COUNTIF($AD100:$AF100, $HH$1)&gt;0, GG$2, 0)</f>
        <v>0</v>
      </c>
      <c r="GH100" s="227">
        <f>IF(COUNTIF($AG100:$AI100, $HH$1)&gt;0, GH$2, 0)</f>
        <v>0</v>
      </c>
      <c r="GI100" s="227">
        <f>IF(COUNTIF($AJ100:$AL100, $HH$1)&gt;0, GI$2, 0)</f>
        <v>0</v>
      </c>
      <c r="GJ100" s="227">
        <f>IF(COUNTIF($AM100:$AO100, $HH$1)&gt;0, GJ$2, 0)</f>
        <v>0</v>
      </c>
      <c r="GK100" s="227">
        <f>IF(COUNTIF($AP100:$AR100, $HH$1)&gt;0, GK$2, 0)</f>
        <v>0</v>
      </c>
      <c r="GL100" s="227">
        <f>IF(COUNTIF($AS100:$AU100, $HH$1)&gt;0, GL$2, 0)</f>
        <v>0</v>
      </c>
      <c r="GM100" s="227">
        <f>IF(COUNTIF($AV100:$AX100, $HH$1)&gt;0, GM$2, 0)</f>
        <v>0</v>
      </c>
      <c r="GN100" s="228">
        <f>IF(COUNTIF($AY100:$BA100, $HH$1)&gt;0, GN$2, 0)</f>
        <v>0</v>
      </c>
      <c r="GO100" s="229">
        <f>IF(COUNTIF($BB100:$BD100, $HH$1)&gt;0, GO$2, 0)</f>
        <v>0</v>
      </c>
      <c r="GP100" s="229">
        <f>IF(COUNTIF($BE100:$BG100, $HH$1)&gt;0, GP$2, 0)</f>
        <v>0</v>
      </c>
      <c r="GQ100" s="229">
        <f>IF(COUNTIF($BH100:$BJ100, $HH$1)&gt;0, GQ$2, 0)</f>
        <v>0</v>
      </c>
      <c r="GR100" s="229">
        <f>IF(COUNTIF($BK100:$BM100, $HH$1)&gt;0, GR$2, 0)</f>
        <v>0</v>
      </c>
      <c r="GS100" s="229">
        <f>IF(COUNTIF($BN100:$BP100, $HH$1)&gt;0, GS$2, 0)</f>
        <v>0</v>
      </c>
      <c r="GT100" s="229">
        <f>IF(COUNTIF($BQ100:$BS100, $HH$1)&gt;0, GT$2, 0)</f>
        <v>0</v>
      </c>
      <c r="GU100" s="229">
        <f>IF(COUNTIF($BT100:$BV100, $HH$1)&gt;0, GU$2, 0)</f>
        <v>0</v>
      </c>
      <c r="GV100" s="230">
        <f>IF(COUNTIF($BW100:$BY100, $HH$1)&gt;0, GV$2, 0)</f>
        <v>0</v>
      </c>
      <c r="GW100" s="231">
        <f>IF(COUNTIF($BZ100:$CB100, $HH$1)&gt;0, GW$2, 0)</f>
        <v>0</v>
      </c>
      <c r="GX100" s="231">
        <f>IF(COUNTIF($CC100:$CE100, $HH$1)&gt;0, GX$2, 0)</f>
        <v>0</v>
      </c>
      <c r="GY100" s="231">
        <f>IF(COUNTIF($CF100:$CH100, $HH$1)&gt;0, GY$2, 0)</f>
        <v>0</v>
      </c>
      <c r="GZ100" s="231">
        <f>IF(COUNTIF($CI100:$CK100, $HH$1)&gt;0, GZ$2, 0)</f>
        <v>0</v>
      </c>
      <c r="HA100" s="231">
        <f>IF(COUNTIF($CL100:$CN100, $HH$1)&gt;0, HA$2, 0)</f>
        <v>0</v>
      </c>
      <c r="HB100" s="231">
        <f>IF(COUNTIF($CO100:$CQ100, $HH$1)&gt;0, HB$2, 0)</f>
        <v>0</v>
      </c>
      <c r="HC100" s="231">
        <f>IF(COUNTIF($CR100:$CT100, $HH$1)&gt;0, HC$2, 0)</f>
        <v>0</v>
      </c>
      <c r="HD100" s="231">
        <f>IF(COUNTIF($CU100:$CW100, $HH$1)&gt;0, HD$2, 0)</f>
        <v>0</v>
      </c>
      <c r="HE100" s="231">
        <f>IF(COUNTIF($CX100:$CZ100, $HH$1)&gt;0, HE$2, 0)</f>
        <v>0</v>
      </c>
      <c r="HF100" s="231">
        <f>IF(COUNTIF($DA100:$DC100, $HH$1)&gt;0, HF$2, 0)</f>
        <v>0</v>
      </c>
      <c r="HG100" s="231">
        <f>IF(COUNTIF($DD100:$DF100, $HH$1)&gt;0, HG$2, 0)</f>
        <v>0</v>
      </c>
      <c r="HH100" s="232">
        <f>SUM(GB100:HG100)</f>
        <v>0</v>
      </c>
      <c r="HI100" s="232"/>
      <c r="HJ100" s="224">
        <f>IF(MAX($N100:$Q100)&gt;=40, HJ$2, 0)</f>
        <v>3</v>
      </c>
      <c r="HK100" s="225">
        <f>IF(MAX($R100:$U100)&gt;=40, HK$2, 0)</f>
        <v>3</v>
      </c>
      <c r="HL100" s="225">
        <f>IF(MAX($V100:$Y100)&gt;=40, HL$2, 0)</f>
        <v>3</v>
      </c>
      <c r="HM100" s="225">
        <f>IF(MAX($Z100:$AA100)&gt;=40, HM$2, 0)</f>
        <v>3</v>
      </c>
      <c r="HN100" s="225">
        <f>IF(MAX($AB100:$AC100)&gt;=40, HN$2, 0)</f>
        <v>0</v>
      </c>
      <c r="HO100" s="226">
        <f>IF(MAX($AD100:$AF100)&gt;=40, HO$2, 0)</f>
        <v>20</v>
      </c>
      <c r="HP100" s="227">
        <f>IF(MAX($AG100:$AI100)&gt;=40, HP$2, 0)</f>
        <v>20</v>
      </c>
      <c r="HQ100" s="227">
        <f>IF(MAX($AJ100:$AL100)&gt;=40, HQ$2, 0)</f>
        <v>20</v>
      </c>
      <c r="HR100" s="227">
        <f>IF(MAX($AM100:$AO100)&gt;=40, HR$2, 0)</f>
        <v>20</v>
      </c>
      <c r="HS100" s="227">
        <f>IF(MAX($AP100:$AR100)&gt;=40, HS$2, 0)</f>
        <v>10</v>
      </c>
      <c r="HT100" s="227">
        <f>IF(MAX($AS100:$AU100)&gt;=40, HT$2, 0)</f>
        <v>20</v>
      </c>
      <c r="HU100" s="227">
        <f>IF(MAX($AV100:$AX100)&gt;=40, HU$2, 0)</f>
        <v>10</v>
      </c>
      <c r="HV100" s="228">
        <f>IF(MAX($AY100:$BA100)&gt;=40, HV$2, 0)</f>
        <v>20</v>
      </c>
      <c r="HW100" s="229">
        <f>IF(MAX($BB100:$BD100)&gt;=40, HW$2, 0)</f>
        <v>20</v>
      </c>
      <c r="HX100" s="229">
        <f>IF(MAX($BE100:$BG100)&gt;=40, HX$2, 0)</f>
        <v>20</v>
      </c>
      <c r="HY100" s="229">
        <f>IF(MAX($BH100:$BJ100)&gt;=40, HY$2, 0)</f>
        <v>20</v>
      </c>
      <c r="HZ100" s="229">
        <f>IF(MAX($BK100:$BM100)&gt;=40, HZ$2, 0)</f>
        <v>10</v>
      </c>
      <c r="IA100" s="229">
        <f>IF(MAX($BN100:$BP100)&gt;=40, IA$2, 0)</f>
        <v>20</v>
      </c>
      <c r="IB100" s="229">
        <f>IF(MAX($BQ100:$BS100)&gt;=40, IB$2, 0)</f>
        <v>10</v>
      </c>
      <c r="IC100" s="229">
        <f>IF(MAX($BT100:$BV100)&gt;=40, IC$2, 0)</f>
        <v>0</v>
      </c>
      <c r="ID100" s="230">
        <f>IF(MAX($BW100:$BY100)&gt;=40, ID$2, 0)</f>
        <v>0</v>
      </c>
      <c r="IE100" s="231">
        <f>IF(MAX($BZ100:$CB100)&gt;=40, IE$2, 0)</f>
        <v>0</v>
      </c>
      <c r="IF100" s="231">
        <f>IF(MAX($CC100:$CE100)&gt;=40, IF$2, 0)</f>
        <v>0</v>
      </c>
      <c r="IG100" s="231">
        <f>IF(MAX($CF100:$CH100)&gt;=40, IG$2, 0)</f>
        <v>10</v>
      </c>
      <c r="IH100" s="231">
        <f>IF(MAX($CI100:$CK100)&gt;=40, IH$2, 0)</f>
        <v>0</v>
      </c>
      <c r="II100" s="231">
        <f>IF(MAX($CL100:$CN100)&gt;=40, II$2, 0)</f>
        <v>0</v>
      </c>
      <c r="IJ100" s="231">
        <f>IF(MAX($CO100:$CQ100)&gt;=40, IJ$2, 0)</f>
        <v>20</v>
      </c>
      <c r="IK100" s="231">
        <f>IF(MAX($CR100:$CT100)&gt;=40, IK$2, 0)</f>
        <v>0</v>
      </c>
      <c r="IL100" s="231">
        <f>IF(MAX($CU100:$CW100)&gt;=40, IL$2, 0)</f>
        <v>0</v>
      </c>
      <c r="IM100" s="231">
        <f>IF(MAX($CX100:$CZ100)&gt;=40, IM$2, 0)</f>
        <v>0</v>
      </c>
      <c r="IN100" s="231">
        <f>IF(MAX($DA100:$DC100)&gt;=40, IN$2, 0)</f>
        <v>0</v>
      </c>
      <c r="IO100" s="231">
        <f>IF(MAX($DD100:$DF100)&gt;=40, IO$2, 0)</f>
        <v>20</v>
      </c>
      <c r="IP100" s="418">
        <f>SUM(HO100:IB100, ID100:IO100)</f>
        <v>290</v>
      </c>
      <c r="IQ100" s="418">
        <f>SUM(HJ100:HN100, IC100)</f>
        <v>12</v>
      </c>
    </row>
    <row r="101" spans="1:251" ht="15" customHeight="1" x14ac:dyDescent="0.25">
      <c r="A101" s="14" t="s">
        <v>1789</v>
      </c>
      <c r="B101" s="392">
        <v>15</v>
      </c>
      <c r="C101" s="13" t="s">
        <v>1364</v>
      </c>
      <c r="D101" s="681">
        <v>44217</v>
      </c>
      <c r="E101" s="20">
        <v>8</v>
      </c>
      <c r="F101" s="1">
        <v>11323644</v>
      </c>
      <c r="G101" s="682" t="s">
        <v>1360</v>
      </c>
      <c r="H101" s="682" t="s">
        <v>1361</v>
      </c>
      <c r="I101" s="18"/>
      <c r="J101" s="6" t="s">
        <v>18</v>
      </c>
      <c r="K101" s="6" t="s">
        <v>18</v>
      </c>
      <c r="L101" s="684"/>
      <c r="M101" s="702" t="s">
        <v>1347</v>
      </c>
      <c r="N101" s="24">
        <v>74.099998474121094</v>
      </c>
      <c r="O101" s="107"/>
      <c r="P101" s="108"/>
      <c r="Q101" s="444"/>
      <c r="R101" s="24">
        <v>65.5</v>
      </c>
      <c r="S101" s="107"/>
      <c r="T101" s="108"/>
      <c r="U101" s="444"/>
      <c r="V101" s="24">
        <v>67.589996337890625</v>
      </c>
      <c r="W101" s="107"/>
      <c r="X101" s="108"/>
      <c r="Y101" s="444"/>
      <c r="Z101" s="24">
        <v>69.75</v>
      </c>
      <c r="AA101" s="273"/>
      <c r="AB101" s="704" t="s">
        <v>1396</v>
      </c>
      <c r="AC101" s="273"/>
      <c r="AD101" s="272">
        <v>100</v>
      </c>
      <c r="AE101" s="108"/>
      <c r="AF101" s="444"/>
      <c r="AG101" s="272">
        <v>100</v>
      </c>
      <c r="AH101" s="108"/>
      <c r="AI101" s="444"/>
      <c r="AJ101" s="272">
        <v>100</v>
      </c>
      <c r="AK101" s="108"/>
      <c r="AL101" s="444"/>
      <c r="AM101" s="272">
        <v>100</v>
      </c>
      <c r="AN101" s="108"/>
      <c r="AO101" s="444"/>
      <c r="AP101" s="272">
        <v>100</v>
      </c>
      <c r="AQ101" s="108"/>
      <c r="AR101" s="444"/>
      <c r="AS101" s="272">
        <v>100</v>
      </c>
      <c r="AT101" s="108"/>
      <c r="AU101" s="444"/>
      <c r="AV101" s="272">
        <v>100</v>
      </c>
      <c r="AW101" s="108"/>
      <c r="AX101" s="444"/>
      <c r="AY101" s="24">
        <v>73.099999999999994</v>
      </c>
      <c r="AZ101" s="107"/>
      <c r="BA101" s="273"/>
      <c r="BB101" s="24">
        <v>75</v>
      </c>
      <c r="BC101" s="107"/>
      <c r="BD101" s="273"/>
      <c r="BE101" s="24">
        <v>79.400001525878906</v>
      </c>
      <c r="BF101" s="107"/>
      <c r="BG101" s="273"/>
      <c r="BH101" s="24">
        <v>61.25</v>
      </c>
      <c r="BI101" s="107"/>
      <c r="BJ101" s="273"/>
      <c r="BK101" s="24">
        <v>65.30999755859375</v>
      </c>
      <c r="BL101" s="107"/>
      <c r="BM101" s="273"/>
      <c r="BN101" s="24">
        <v>60.369998931884766</v>
      </c>
      <c r="BO101" s="107"/>
      <c r="BP101" s="273"/>
      <c r="BQ101" s="24">
        <v>54</v>
      </c>
      <c r="BR101" s="107"/>
      <c r="BS101" s="273"/>
      <c r="BT101" s="24" t="s">
        <v>1386</v>
      </c>
      <c r="BU101" s="291"/>
      <c r="BV101" s="273"/>
      <c r="BW101" s="704" t="s">
        <v>1396</v>
      </c>
      <c r="BX101" s="107"/>
      <c r="BY101" s="273"/>
      <c r="BZ101" s="704" t="s">
        <v>1396</v>
      </c>
      <c r="CA101" s="107"/>
      <c r="CB101" s="273"/>
      <c r="CC101" s="24">
        <v>75.650001525878906</v>
      </c>
      <c r="CD101" s="107"/>
      <c r="CE101" s="107"/>
      <c r="CF101" s="107"/>
      <c r="CG101" s="107"/>
      <c r="CH101" s="273"/>
      <c r="CI101" s="24" t="s">
        <v>1395</v>
      </c>
      <c r="CJ101" s="107"/>
      <c r="CK101" s="273"/>
      <c r="CL101" s="704" t="s">
        <v>1396</v>
      </c>
      <c r="CM101" s="107"/>
      <c r="CN101" s="273"/>
      <c r="CO101" s="24"/>
      <c r="CP101" s="107"/>
      <c r="CQ101" s="273"/>
      <c r="CR101" s="24"/>
      <c r="CS101" s="107"/>
      <c r="CT101" s="273"/>
      <c r="CU101" s="24"/>
      <c r="CV101" s="107"/>
      <c r="CW101" s="273"/>
      <c r="CX101" s="24"/>
      <c r="CY101" s="107"/>
      <c r="CZ101" s="273"/>
      <c r="DA101" s="24">
        <v>60.599998474121094</v>
      </c>
      <c r="DB101" s="107"/>
      <c r="DC101" s="273"/>
      <c r="DD101" s="24">
        <v>70.199996948242188</v>
      </c>
      <c r="DE101" s="107"/>
      <c r="DF101" s="273"/>
      <c r="DG101" s="222"/>
      <c r="DH101" s="396"/>
      <c r="DI101" s="396"/>
      <c r="DJ101" s="285"/>
      <c r="DK101" s="223"/>
      <c r="DL101" s="421"/>
      <c r="DM101" s="422"/>
      <c r="DN101" s="430">
        <f>IF(COUNTIF($N101:$Q101, ET$1)&gt;0, DN$2, 0)</f>
        <v>0</v>
      </c>
      <c r="DO101" s="225">
        <f>IF(COUNTIF($R101:$U101, ET$1)&gt;0, DO$2, 0)</f>
        <v>0</v>
      </c>
      <c r="DP101" s="225">
        <f>IF(COUNTIF($V101:$Y101, ET$1)&gt;0, DP$2, 0)</f>
        <v>0</v>
      </c>
      <c r="DQ101" s="225">
        <f>IF(COUNTIF($Z101:$AA101, ET$1)&gt;0, DQ$2, 0)</f>
        <v>0</v>
      </c>
      <c r="DR101" s="225">
        <f>IF(COUNTIF($AB101:$AC101, ET$1)&gt;0, DR$2, 0)</f>
        <v>0</v>
      </c>
      <c r="DS101" s="226">
        <f>IF(COUNTIF($AD101:$AF101, $ET$1)&gt;0, DS$2, 0)</f>
        <v>0</v>
      </c>
      <c r="DT101" s="227">
        <f>IF(COUNTIF($AG101:$AI101, $ET$1)&gt;0, DT$2, 0)</f>
        <v>0</v>
      </c>
      <c r="DU101" s="227">
        <f>IF(COUNTIF($AJ101:$AL101, $ET$1)&gt;0, DU$2, 0)</f>
        <v>0</v>
      </c>
      <c r="DV101" s="227">
        <f>IF(COUNTIF($AM101:$AO101, $ET$1)&gt;0, DV$2, 0)</f>
        <v>0</v>
      </c>
      <c r="DW101" s="227">
        <f>IF(COUNTIF($AP101:$AR101, $ET$1)&gt;0, DW$2, 0)</f>
        <v>0</v>
      </c>
      <c r="DX101" s="227">
        <f>IF(COUNTIF($AS101:$AU101, $ET$1)&gt;0, DX$2, 0)</f>
        <v>0</v>
      </c>
      <c r="DY101" s="227">
        <f>IF(COUNTIF($AV101:$AX101, $ET$1)&gt;0, DY$2, 0)</f>
        <v>0</v>
      </c>
      <c r="DZ101" s="228">
        <f>IF(COUNTIF($AY101:$BA101, $ET$1)&gt;0, DZ$2, 0)</f>
        <v>0</v>
      </c>
      <c r="EA101" s="229">
        <f>IF(COUNTIF($BB101:$BD101, $ET$1)&gt;0, EA$2, 0)</f>
        <v>0</v>
      </c>
      <c r="EB101" s="229">
        <f>IF(COUNTIF($BE101:$BG101, $ET$1)&gt;0, EB$2, 0)</f>
        <v>0</v>
      </c>
      <c r="EC101" s="229">
        <f>IF(COUNTIF($BH101:$BJ101, $ET$1)&gt;0, EC$2, 0)</f>
        <v>0</v>
      </c>
      <c r="ED101" s="229">
        <f>IF(COUNTIF($BK101:$BM101, $ET$1)&gt;0, ED$2, 0)</f>
        <v>0</v>
      </c>
      <c r="EE101" s="229">
        <f>IF(COUNTIF($BN101:$BP101, $ET$1)&gt;0, EE$2, 0)</f>
        <v>0</v>
      </c>
      <c r="EF101" s="229">
        <f>IF(COUNTIF($BQ101:$BS101, $ET$1)&gt;0, EF$2, 0)</f>
        <v>0</v>
      </c>
      <c r="EG101" s="229">
        <f>IF(COUNTIF($BT101:$BV101, $ET$1)&gt;0, EG$2, 0)</f>
        <v>0</v>
      </c>
      <c r="EH101" s="230">
        <f>IF(COUNTIF($BW101:$BY101, $ET$1)&gt;0, EH$2, 0)</f>
        <v>0</v>
      </c>
      <c r="EI101" s="231">
        <f>IF(COUNTIF($BZ101:$CB101, $ET$1)&gt;0, EI$2, 0)</f>
        <v>0</v>
      </c>
      <c r="EJ101" s="231">
        <f>IF(COUNTIF($CC101:$CE101, $ET$1)&gt;0, EJ$2, 0)</f>
        <v>0</v>
      </c>
      <c r="EK101" s="231">
        <f>IF(COUNTIF($CF101:$CH101, $ET$1)&gt;0, EK$2, 0)</f>
        <v>0</v>
      </c>
      <c r="EL101" s="231">
        <f>IF(COUNTIF($CI101:$CK101, $ET$1)&gt;0, EL$2, 0)</f>
        <v>0</v>
      </c>
      <c r="EM101" s="231">
        <f>IF(COUNTIF($CL101:$CN101, $ET$1)&gt;0, EM$2, 0)</f>
        <v>0</v>
      </c>
      <c r="EN101" s="231">
        <f>IF(COUNTIF($CO101:$CQ101, $ET$1)&gt;0, EN$2, 0)</f>
        <v>0</v>
      </c>
      <c r="EO101" s="231">
        <f>IF(COUNTIF($CR101:$CT101, $ET$1)&gt;0, EO$2, 0)</f>
        <v>0</v>
      </c>
      <c r="EP101" s="231">
        <f>IF(COUNTIF($CU101:$CW101, $ET$1)&gt;0, EP$2, 0)</f>
        <v>0</v>
      </c>
      <c r="EQ101" s="231">
        <f>IF(COUNTIF($CX101:$CZ101, $ET$1)&gt;0, EQ$2, 0)</f>
        <v>0</v>
      </c>
      <c r="ER101" s="231">
        <f>IF(COUNTIF($DA101:$DC101, $ET$1)&gt;0, ER$2, 0)</f>
        <v>0</v>
      </c>
      <c r="ES101" s="231">
        <f>IF(COUNTIF($DD101:$DF101, $ET$1)&gt;0, ES$2, 0)</f>
        <v>0</v>
      </c>
      <c r="ET101" s="232">
        <f>SUM(DN101:ES101)</f>
        <v>0</v>
      </c>
      <c r="EU101" s="224">
        <f>IF(COUNTIF($N101:$Q101, GA$1)&gt;0, EU$2, 0)</f>
        <v>0</v>
      </c>
      <c r="EV101" s="225">
        <f>IF(COUNTIF($R101:$U101, GA$1)&gt;0, EV$2, 0)</f>
        <v>0</v>
      </c>
      <c r="EW101" s="225">
        <f>IF(COUNTIF($V101:$Y101, GA$1)&gt;0, EW$2, 0)</f>
        <v>0</v>
      </c>
      <c r="EX101" s="225">
        <f>IF(COUNTIF($Z101:$AA101, GA$1)&gt;0, EX$2, 0)</f>
        <v>0</v>
      </c>
      <c r="EY101" s="225">
        <f>IF(COUNTIF($AB101:$AC101, GA$1)&gt;0, EY$2, 0)</f>
        <v>0</v>
      </c>
      <c r="EZ101" s="226">
        <f>IF(COUNTIF($AD101:$AF101, $GA$1)&gt;0, EZ$2, 0)</f>
        <v>0</v>
      </c>
      <c r="FA101" s="227">
        <f>IF(COUNTIF($AG101:$AI101, $GA$1)&gt;0, FA$2, 0)</f>
        <v>0</v>
      </c>
      <c r="FB101" s="227">
        <f>IF(COUNTIF($AJ101:$AL101, $GA$1)&gt;0, FB$2, 0)</f>
        <v>0</v>
      </c>
      <c r="FC101" s="227">
        <f>IF(COUNTIF($AM101:$AO101, $GA$1)&gt;0, FC$2, 0)</f>
        <v>0</v>
      </c>
      <c r="FD101" s="227">
        <f>IF(COUNTIF($AP101:$AR101, $GA$1)&gt;0, FD$2, 0)</f>
        <v>0</v>
      </c>
      <c r="FE101" s="227">
        <f>IF(COUNTIF($AS101:$AU101, $GA$1)&gt;0, FE$2, 0)</f>
        <v>0</v>
      </c>
      <c r="FF101" s="227">
        <f>IF(COUNTIF($AV101:$AX101, $GA$1)&gt;0, FF$2, 0)</f>
        <v>0</v>
      </c>
      <c r="FG101" s="228">
        <f>IF(COUNTIF($AY101:$BA101, $GA$1)&gt;0, FG$2, 0)</f>
        <v>0</v>
      </c>
      <c r="FH101" s="229">
        <f>IF(COUNTIF($BB101:$BD101, $GA$1)&gt;0, FH$2, 0)</f>
        <v>0</v>
      </c>
      <c r="FI101" s="229">
        <f>IF(COUNTIF($BE101:$BG101, $GA$1)&gt;0, FI$2, 0)</f>
        <v>0</v>
      </c>
      <c r="FJ101" s="229">
        <f>IF(COUNTIF($BH101:$BJ101, $GA$1)&gt;0, FJ$2, 0)</f>
        <v>0</v>
      </c>
      <c r="FK101" s="229">
        <f>IF(COUNTIF($BK101:$BM101, $GA$1)&gt;0, FK$2, 0)</f>
        <v>0</v>
      </c>
      <c r="FL101" s="229">
        <f>IF(COUNTIF($BN101:$BP101, $GA$1)&gt;0, FL$2, 0)</f>
        <v>0</v>
      </c>
      <c r="FM101" s="229">
        <f>IF(COUNTIF($BQ101:$BS101, $GA$1)&gt;0, FM$2, 0)</f>
        <v>0</v>
      </c>
      <c r="FN101" s="229">
        <f>IF(COUNTIF($BT101:$BV101, $GA$1)&gt;0, FN$2, 0)</f>
        <v>0</v>
      </c>
      <c r="FO101" s="230">
        <f>IF(COUNTIF($BW101:$BY101, $GA$1)&gt;0, FO$2, 0)</f>
        <v>0</v>
      </c>
      <c r="FP101" s="231">
        <f>IF(COUNTIF($BZ101:$CB101, $GA$1)&gt;0, FP$2, 0)</f>
        <v>0</v>
      </c>
      <c r="FQ101" s="231">
        <f>IF(COUNTIF($CC101:$CE101, $GA$1)&gt;0, FQ$2, 0)</f>
        <v>0</v>
      </c>
      <c r="FR101" s="231">
        <f>IF(COUNTIF($CF101:$CH101, $GA$1)&gt;0, FR$2, 0)</f>
        <v>0</v>
      </c>
      <c r="FS101" s="231">
        <f>IF(COUNTIF($CI101:$CK101, $GA$1)&gt;0, FS$2, 0)</f>
        <v>0</v>
      </c>
      <c r="FT101" s="231">
        <f>IF(COUNTIF($CL101:$CN101, $GA$1)&gt;0, FT$2, 0)</f>
        <v>0</v>
      </c>
      <c r="FU101" s="231">
        <f>IF(COUNTIF($CO101:$CQ101, $GA$1)&gt;0, FU$2, 0)</f>
        <v>0</v>
      </c>
      <c r="FV101" s="231">
        <f>IF(COUNTIF($CR101:$CT101, $GA$1)&gt;0, FV$2, 0)</f>
        <v>0</v>
      </c>
      <c r="FW101" s="231">
        <f>IF(COUNTIF($CU101:$CW101, $GA$1)&gt;0, FW$2, 0)</f>
        <v>0</v>
      </c>
      <c r="FX101" s="231">
        <f>IF(COUNTIF($CX101:$CZ101, $GA$1)&gt;0, FX$2, 0)</f>
        <v>0</v>
      </c>
      <c r="FY101" s="231">
        <f>IF(COUNTIF($DA101:$DC101, $GA$1)&gt;0, FY$2, 0)</f>
        <v>0</v>
      </c>
      <c r="FZ101" s="231">
        <f>IF(COUNTIF($DD101:$DF101, $GA$1)&gt;0, FZ$2, 0)</f>
        <v>0</v>
      </c>
      <c r="GA101" s="232">
        <f>SUM(EU101:FZ101)</f>
        <v>0</v>
      </c>
      <c r="GB101" s="224">
        <f>IF(COUNTIF($N101:$Q101, HH$1)&gt;0, GB$2, 0)</f>
        <v>0</v>
      </c>
      <c r="GC101" s="225">
        <f>IF(COUNTIF($R101:$U101, HH$1)&gt;0, GC$2, 0)</f>
        <v>0</v>
      </c>
      <c r="GD101" s="225">
        <f>IF(COUNTIF($V101:$Y101, HH$1)&gt;0, GD$2, 0)</f>
        <v>0</v>
      </c>
      <c r="GE101" s="225">
        <f>IF(COUNTIF($Z101:$AA101, HH$1)&gt;0, GE$2, 0)</f>
        <v>0</v>
      </c>
      <c r="GF101" s="225">
        <f>IF(COUNTIF($AB101:$AC101, HH$1)&gt;0, GF$2, 0)</f>
        <v>0</v>
      </c>
      <c r="GG101" s="226">
        <f>IF(COUNTIF($AD101:$AF101, $HH$1)&gt;0, GG$2, 0)</f>
        <v>0</v>
      </c>
      <c r="GH101" s="227">
        <f>IF(COUNTIF($AG101:$AI101, $HH$1)&gt;0, GH$2, 0)</f>
        <v>0</v>
      </c>
      <c r="GI101" s="227">
        <f>IF(COUNTIF($AJ101:$AL101, $HH$1)&gt;0, GI$2, 0)</f>
        <v>0</v>
      </c>
      <c r="GJ101" s="227">
        <f>IF(COUNTIF($AM101:$AO101, $HH$1)&gt;0, GJ$2, 0)</f>
        <v>0</v>
      </c>
      <c r="GK101" s="227">
        <f>IF(COUNTIF($AP101:$AR101, $HH$1)&gt;0, GK$2, 0)</f>
        <v>0</v>
      </c>
      <c r="GL101" s="227">
        <f>IF(COUNTIF($AS101:$AU101, $HH$1)&gt;0, GL$2, 0)</f>
        <v>0</v>
      </c>
      <c r="GM101" s="227">
        <f>IF(COUNTIF($AV101:$AX101, $HH$1)&gt;0, GM$2, 0)</f>
        <v>0</v>
      </c>
      <c r="GN101" s="228">
        <f>IF(COUNTIF($AY101:$BA101, $HH$1)&gt;0, GN$2, 0)</f>
        <v>0</v>
      </c>
      <c r="GO101" s="229">
        <f>IF(COUNTIF($BB101:$BD101, $HH$1)&gt;0, GO$2, 0)</f>
        <v>0</v>
      </c>
      <c r="GP101" s="229">
        <f>IF(COUNTIF($BE101:$BG101, $HH$1)&gt;0, GP$2, 0)</f>
        <v>0</v>
      </c>
      <c r="GQ101" s="229">
        <f>IF(COUNTIF($BH101:$BJ101, $HH$1)&gt;0, GQ$2, 0)</f>
        <v>0</v>
      </c>
      <c r="GR101" s="229">
        <f>IF(COUNTIF($BK101:$BM101, $HH$1)&gt;0, GR$2, 0)</f>
        <v>0</v>
      </c>
      <c r="GS101" s="229">
        <f>IF(COUNTIF($BN101:$BP101, $HH$1)&gt;0, GS$2, 0)</f>
        <v>0</v>
      </c>
      <c r="GT101" s="229">
        <f>IF(COUNTIF($BQ101:$BS101, $HH$1)&gt;0, GT$2, 0)</f>
        <v>0</v>
      </c>
      <c r="GU101" s="229">
        <f>IF(COUNTIF($BT101:$BV101, $HH$1)&gt;0, GU$2, 0)</f>
        <v>0</v>
      </c>
      <c r="GV101" s="230">
        <f>IF(COUNTIF($BW101:$BY101, $HH$1)&gt;0, GV$2, 0)</f>
        <v>0</v>
      </c>
      <c r="GW101" s="231">
        <f>IF(COUNTIF($BZ101:$CB101, $HH$1)&gt;0, GW$2, 0)</f>
        <v>0</v>
      </c>
      <c r="GX101" s="231">
        <f>IF(COUNTIF($CC101:$CE101, $HH$1)&gt;0, GX$2, 0)</f>
        <v>0</v>
      </c>
      <c r="GY101" s="231">
        <f>IF(COUNTIF($CF101:$CH101, $HH$1)&gt;0, GY$2, 0)</f>
        <v>0</v>
      </c>
      <c r="GZ101" s="231">
        <f>IF(COUNTIF($CI101:$CK101, $HH$1)&gt;0, GZ$2, 0)</f>
        <v>0</v>
      </c>
      <c r="HA101" s="231">
        <f>IF(COUNTIF($CL101:$CN101, $HH$1)&gt;0, HA$2, 0)</f>
        <v>0</v>
      </c>
      <c r="HB101" s="231">
        <f>IF(COUNTIF($CO101:$CQ101, $HH$1)&gt;0, HB$2, 0)</f>
        <v>0</v>
      </c>
      <c r="HC101" s="231">
        <f>IF(COUNTIF($CR101:$CT101, $HH$1)&gt;0, HC$2, 0)</f>
        <v>0</v>
      </c>
      <c r="HD101" s="231">
        <f>IF(COUNTIF($CU101:$CW101, $HH$1)&gt;0, HD$2, 0)</f>
        <v>0</v>
      </c>
      <c r="HE101" s="231">
        <f>IF(COUNTIF($CX101:$CZ101, $HH$1)&gt;0, HE$2, 0)</f>
        <v>0</v>
      </c>
      <c r="HF101" s="231">
        <f>IF(COUNTIF($DA101:$DC101, $HH$1)&gt;0, HF$2, 0)</f>
        <v>0</v>
      </c>
      <c r="HG101" s="231">
        <f>IF(COUNTIF($DD101:$DF101, $HH$1)&gt;0, HG$2, 0)</f>
        <v>0</v>
      </c>
      <c r="HH101" s="232">
        <f>SUM(GB101:HG101)</f>
        <v>0</v>
      </c>
      <c r="HI101" s="232"/>
      <c r="HJ101" s="224">
        <f>IF(MAX($N101:$Q101)&gt;=40, HJ$2, 0)</f>
        <v>3</v>
      </c>
      <c r="HK101" s="225">
        <f>IF(MAX($R101:$U101)&gt;=40, HK$2, 0)</f>
        <v>3</v>
      </c>
      <c r="HL101" s="225">
        <f>IF(MAX($V101:$Y101)&gt;=40, HL$2, 0)</f>
        <v>3</v>
      </c>
      <c r="HM101" s="225">
        <f>IF(MAX($Z101:$AA101)&gt;=40, HM$2, 0)</f>
        <v>3</v>
      </c>
      <c r="HN101" s="225">
        <f>IF(MAX($AB101:$AC101)&gt;=40, HN$2, 0)</f>
        <v>0</v>
      </c>
      <c r="HO101" s="226">
        <f>IF(MAX($AD101:$AF101)&gt;=40, HO$2, 0)</f>
        <v>20</v>
      </c>
      <c r="HP101" s="227">
        <f>IF(MAX($AG101:$AI101)&gt;=40, HP$2, 0)</f>
        <v>20</v>
      </c>
      <c r="HQ101" s="227">
        <f>IF(MAX($AJ101:$AL101)&gt;=40, HQ$2, 0)</f>
        <v>20</v>
      </c>
      <c r="HR101" s="227">
        <f>IF(MAX($AM101:$AO101)&gt;=40, HR$2, 0)</f>
        <v>20</v>
      </c>
      <c r="HS101" s="227">
        <f>IF(MAX($AP101:$AR101)&gt;=40, HS$2, 0)</f>
        <v>10</v>
      </c>
      <c r="HT101" s="227">
        <f>IF(MAX($AS101:$AU101)&gt;=40, HT$2, 0)</f>
        <v>20</v>
      </c>
      <c r="HU101" s="227">
        <f>IF(MAX($AV101:$AX101)&gt;=40, HU$2, 0)</f>
        <v>10</v>
      </c>
      <c r="HV101" s="228">
        <f>IF(MAX($AY101:$BA101)&gt;=40, HV$2, 0)</f>
        <v>20</v>
      </c>
      <c r="HW101" s="229">
        <f>IF(MAX($BB101:$BD101)&gt;=40, HW$2, 0)</f>
        <v>20</v>
      </c>
      <c r="HX101" s="229">
        <f>IF(MAX($BE101:$BG101)&gt;=40, HX$2, 0)</f>
        <v>20</v>
      </c>
      <c r="HY101" s="229">
        <f>IF(MAX($BH101:$BJ101)&gt;=40, HY$2, 0)</f>
        <v>20</v>
      </c>
      <c r="HZ101" s="229">
        <f>IF(MAX($BK101:$BM101)&gt;=40, HZ$2, 0)</f>
        <v>10</v>
      </c>
      <c r="IA101" s="229">
        <f>IF(MAX($BN101:$BP101)&gt;=40, IA$2, 0)</f>
        <v>20</v>
      </c>
      <c r="IB101" s="229">
        <f>IF(MAX($BQ101:$BS101)&gt;=40, IB$2, 0)</f>
        <v>10</v>
      </c>
      <c r="IC101" s="229">
        <f>IF(MAX($BT101:$BV101)&gt;=40, IC$2, 0)</f>
        <v>0</v>
      </c>
      <c r="ID101" s="230">
        <f>IF(MAX($BW101:$BY101)&gt;=40, ID$2, 0)</f>
        <v>0</v>
      </c>
      <c r="IE101" s="231">
        <f>IF(MAX($BZ101:$CB101)&gt;=40, IE$2, 0)</f>
        <v>0</v>
      </c>
      <c r="IF101" s="231">
        <f>IF(MAX($CC101:$CE101)&gt;=40, IF$2, 0)</f>
        <v>10</v>
      </c>
      <c r="IG101" s="231">
        <f>IF(MAX($CF101:$CH101)&gt;=40, IG$2, 0)</f>
        <v>0</v>
      </c>
      <c r="IH101" s="231">
        <f>IF(MAX($CI101:$CK101)&gt;=40, IH$2, 0)</f>
        <v>0</v>
      </c>
      <c r="II101" s="231">
        <f>IF(MAX($CL101:$CN101)&gt;=40, II$2, 0)</f>
        <v>0</v>
      </c>
      <c r="IJ101" s="231">
        <f>IF(MAX($CO101:$CQ101)&gt;=40, IJ$2, 0)</f>
        <v>0</v>
      </c>
      <c r="IK101" s="231">
        <f>IF(MAX($CR101:$CT101)&gt;=40, IK$2, 0)</f>
        <v>0</v>
      </c>
      <c r="IL101" s="231">
        <f>IF(MAX($CU101:$CW101)&gt;=40, IL$2, 0)</f>
        <v>0</v>
      </c>
      <c r="IM101" s="231">
        <f>IF(MAX($CX101:$CZ101)&gt;=40, IM$2, 0)</f>
        <v>0</v>
      </c>
      <c r="IN101" s="231">
        <f>IF(MAX($DA101:$DC101)&gt;=40, IN$2, 0)</f>
        <v>20</v>
      </c>
      <c r="IO101" s="231">
        <f>IF(MAX($DD101:$DF101)&gt;=40, IO$2, 0)</f>
        <v>20</v>
      </c>
      <c r="IP101" s="418">
        <f>SUM(HO101:IB101, ID101:IO101)</f>
        <v>290</v>
      </c>
      <c r="IQ101" s="418">
        <f>SUM(HJ101:HN101, IC101)</f>
        <v>12</v>
      </c>
    </row>
    <row r="102" spans="1:251" ht="15" customHeight="1" x14ac:dyDescent="0.25">
      <c r="A102" s="14" t="s">
        <v>1789</v>
      </c>
      <c r="B102" s="392">
        <v>16</v>
      </c>
      <c r="C102" s="13" t="s">
        <v>1365</v>
      </c>
      <c r="D102" s="681">
        <v>44217</v>
      </c>
      <c r="E102" s="20">
        <v>8</v>
      </c>
      <c r="F102" s="1">
        <v>11323677</v>
      </c>
      <c r="G102" s="682" t="s">
        <v>1362</v>
      </c>
      <c r="H102" s="682" t="s">
        <v>1363</v>
      </c>
      <c r="I102" s="18"/>
      <c r="J102" s="6" t="s">
        <v>18</v>
      </c>
      <c r="K102" s="6" t="s">
        <v>18</v>
      </c>
      <c r="L102" s="684"/>
      <c r="M102" s="702" t="s">
        <v>1348</v>
      </c>
      <c r="N102" s="24">
        <v>70.400001525878906</v>
      </c>
      <c r="O102" s="107"/>
      <c r="P102" s="108"/>
      <c r="Q102" s="444"/>
      <c r="R102" s="24">
        <v>60.25</v>
      </c>
      <c r="S102" s="107"/>
      <c r="T102" s="108"/>
      <c r="U102" s="444"/>
      <c r="V102" s="24">
        <v>67.889999389648438</v>
      </c>
      <c r="W102" s="107"/>
      <c r="X102" s="108"/>
      <c r="Y102" s="444"/>
      <c r="Z102" s="24">
        <v>71.5</v>
      </c>
      <c r="AA102" s="273"/>
      <c r="AB102" s="704" t="s">
        <v>1396</v>
      </c>
      <c r="AC102" s="273"/>
      <c r="AD102" s="272">
        <v>100</v>
      </c>
      <c r="AE102" s="108"/>
      <c r="AF102" s="444"/>
      <c r="AG102" s="272">
        <v>100</v>
      </c>
      <c r="AH102" s="108"/>
      <c r="AI102" s="444"/>
      <c r="AJ102" s="272">
        <v>100</v>
      </c>
      <c r="AK102" s="108"/>
      <c r="AL102" s="444"/>
      <c r="AM102" s="272">
        <v>100</v>
      </c>
      <c r="AN102" s="108"/>
      <c r="AO102" s="444"/>
      <c r="AP102" s="272">
        <v>100</v>
      </c>
      <c r="AQ102" s="108"/>
      <c r="AR102" s="444"/>
      <c r="AS102" s="272">
        <v>100</v>
      </c>
      <c r="AT102" s="108"/>
      <c r="AU102" s="444"/>
      <c r="AV102" s="272">
        <v>100</v>
      </c>
      <c r="AW102" s="108"/>
      <c r="AX102" s="444"/>
      <c r="AY102" s="24">
        <v>55.45</v>
      </c>
      <c r="AZ102" s="107"/>
      <c r="BA102" s="273"/>
      <c r="BB102" s="24">
        <v>59</v>
      </c>
      <c r="BC102" s="107"/>
      <c r="BD102" s="273"/>
      <c r="BE102" s="24">
        <v>54.900001525878906</v>
      </c>
      <c r="BF102" s="107"/>
      <c r="BG102" s="273"/>
      <c r="BH102" s="24">
        <v>53.5</v>
      </c>
      <c r="BI102" s="107"/>
      <c r="BJ102" s="273"/>
      <c r="BK102" s="24">
        <v>56.139999389648438</v>
      </c>
      <c r="BL102" s="107"/>
      <c r="BM102" s="273"/>
      <c r="BN102" s="24">
        <v>58.400001525878906</v>
      </c>
      <c r="BO102" s="107"/>
      <c r="BP102" s="273"/>
      <c r="BQ102" s="24">
        <v>41</v>
      </c>
      <c r="BR102" s="107"/>
      <c r="BS102" s="273"/>
      <c r="BT102" s="24" t="s">
        <v>1386</v>
      </c>
      <c r="BU102" s="291"/>
      <c r="BV102" s="273"/>
      <c r="BW102" s="704" t="s">
        <v>1396</v>
      </c>
      <c r="BX102" s="107"/>
      <c r="BY102" s="273"/>
      <c r="BZ102" s="704" t="s">
        <v>1396</v>
      </c>
      <c r="CA102" s="107"/>
      <c r="CB102" s="273"/>
      <c r="CC102" s="24">
        <v>53.099998474121094</v>
      </c>
      <c r="CD102" s="107"/>
      <c r="CE102" s="107"/>
      <c r="CF102" s="107"/>
      <c r="CG102" s="107"/>
      <c r="CH102" s="273"/>
      <c r="CI102" s="24" t="s">
        <v>1395</v>
      </c>
      <c r="CJ102" s="107"/>
      <c r="CK102" s="273"/>
      <c r="CL102" s="704" t="s">
        <v>1396</v>
      </c>
      <c r="CM102" s="107"/>
      <c r="CN102" s="273"/>
      <c r="CO102" s="24">
        <v>50</v>
      </c>
      <c r="CP102" s="107"/>
      <c r="CQ102" s="273"/>
      <c r="CR102" s="24"/>
      <c r="CS102" s="107"/>
      <c r="CT102" s="273"/>
      <c r="CU102" s="24"/>
      <c r="CV102" s="107"/>
      <c r="CW102" s="273"/>
      <c r="CX102" s="24"/>
      <c r="CY102" s="107"/>
      <c r="CZ102" s="273"/>
      <c r="DA102" s="24">
        <v>53.200000762939453</v>
      </c>
      <c r="DB102" s="107"/>
      <c r="DC102" s="273"/>
      <c r="DD102" s="24"/>
      <c r="DE102" s="107"/>
      <c r="DF102" s="273"/>
      <c r="DG102" s="222"/>
      <c r="DH102" s="396"/>
      <c r="DI102" s="396"/>
      <c r="DJ102" s="285"/>
      <c r="DK102" s="223"/>
      <c r="DL102" s="421"/>
      <c r="DM102" s="422"/>
      <c r="DN102" s="430">
        <f>IF(COUNTIF($N102:$Q102, ET$1)&gt;0, DN$2, 0)</f>
        <v>0</v>
      </c>
      <c r="DO102" s="225">
        <f>IF(COUNTIF($R102:$U102, ET$1)&gt;0, DO$2, 0)</f>
        <v>0</v>
      </c>
      <c r="DP102" s="225">
        <f>IF(COUNTIF($V102:$Y102, ET$1)&gt;0, DP$2, 0)</f>
        <v>0</v>
      </c>
      <c r="DQ102" s="225">
        <f>IF(COUNTIF($Z102:$AA102, ET$1)&gt;0, DQ$2, 0)</f>
        <v>0</v>
      </c>
      <c r="DR102" s="225">
        <f>IF(COUNTIF($AB102:$AC102, ET$1)&gt;0, DR$2, 0)</f>
        <v>0</v>
      </c>
      <c r="DS102" s="226">
        <f>IF(COUNTIF($AD102:$AF102, $ET$1)&gt;0, DS$2, 0)</f>
        <v>0</v>
      </c>
      <c r="DT102" s="227">
        <f>IF(COUNTIF($AG102:$AI102, $ET$1)&gt;0, DT$2, 0)</f>
        <v>0</v>
      </c>
      <c r="DU102" s="227">
        <f>IF(COUNTIF($AJ102:$AL102, $ET$1)&gt;0, DU$2, 0)</f>
        <v>0</v>
      </c>
      <c r="DV102" s="227">
        <f>IF(COUNTIF($AM102:$AO102, $ET$1)&gt;0, DV$2, 0)</f>
        <v>0</v>
      </c>
      <c r="DW102" s="227">
        <f>IF(COUNTIF($AP102:$AR102, $ET$1)&gt;0, DW$2, 0)</f>
        <v>0</v>
      </c>
      <c r="DX102" s="227">
        <f>IF(COUNTIF($AS102:$AU102, $ET$1)&gt;0, DX$2, 0)</f>
        <v>0</v>
      </c>
      <c r="DY102" s="227">
        <f>IF(COUNTIF($AV102:$AX102, $ET$1)&gt;0, DY$2, 0)</f>
        <v>0</v>
      </c>
      <c r="DZ102" s="228">
        <f>IF(COUNTIF($AY102:$BA102, $ET$1)&gt;0, DZ$2, 0)</f>
        <v>0</v>
      </c>
      <c r="EA102" s="229">
        <f>IF(COUNTIF($BB102:$BD102, $ET$1)&gt;0, EA$2, 0)</f>
        <v>0</v>
      </c>
      <c r="EB102" s="229">
        <f>IF(COUNTIF($BE102:$BG102, $ET$1)&gt;0, EB$2, 0)</f>
        <v>0</v>
      </c>
      <c r="EC102" s="229">
        <f>IF(COUNTIF($BH102:$BJ102, $ET$1)&gt;0, EC$2, 0)</f>
        <v>0</v>
      </c>
      <c r="ED102" s="229">
        <f>IF(COUNTIF($BK102:$BM102, $ET$1)&gt;0, ED$2, 0)</f>
        <v>0</v>
      </c>
      <c r="EE102" s="229">
        <f>IF(COUNTIF($BN102:$BP102, $ET$1)&gt;0, EE$2, 0)</f>
        <v>0</v>
      </c>
      <c r="EF102" s="229">
        <f>IF(COUNTIF($BQ102:$BS102, $ET$1)&gt;0, EF$2, 0)</f>
        <v>0</v>
      </c>
      <c r="EG102" s="229">
        <f>IF(COUNTIF($BT102:$BV102, $ET$1)&gt;0, EG$2, 0)</f>
        <v>0</v>
      </c>
      <c r="EH102" s="230">
        <f>IF(COUNTIF($BW102:$BY102, $ET$1)&gt;0, EH$2, 0)</f>
        <v>0</v>
      </c>
      <c r="EI102" s="231">
        <f>IF(COUNTIF($BZ102:$CB102, $ET$1)&gt;0, EI$2, 0)</f>
        <v>0</v>
      </c>
      <c r="EJ102" s="231">
        <f>IF(COUNTIF($CC102:$CE102, $ET$1)&gt;0, EJ$2, 0)</f>
        <v>0</v>
      </c>
      <c r="EK102" s="231">
        <f>IF(COUNTIF($CF102:$CH102, $ET$1)&gt;0, EK$2, 0)</f>
        <v>0</v>
      </c>
      <c r="EL102" s="231">
        <f>IF(COUNTIF($CI102:$CK102, $ET$1)&gt;0, EL$2, 0)</f>
        <v>0</v>
      </c>
      <c r="EM102" s="231">
        <f>IF(COUNTIF($CL102:$CN102, $ET$1)&gt;0, EM$2, 0)</f>
        <v>0</v>
      </c>
      <c r="EN102" s="231">
        <f>IF(COUNTIF($CO102:$CQ102, $ET$1)&gt;0, EN$2, 0)</f>
        <v>0</v>
      </c>
      <c r="EO102" s="231">
        <f>IF(COUNTIF($CR102:$CT102, $ET$1)&gt;0, EO$2, 0)</f>
        <v>0</v>
      </c>
      <c r="EP102" s="231">
        <f>IF(COUNTIF($CU102:$CW102, $ET$1)&gt;0, EP$2, 0)</f>
        <v>0</v>
      </c>
      <c r="EQ102" s="231">
        <f>IF(COUNTIF($CX102:$CZ102, $ET$1)&gt;0, EQ$2, 0)</f>
        <v>0</v>
      </c>
      <c r="ER102" s="231">
        <f>IF(COUNTIF($DA102:$DC102, $ET$1)&gt;0, ER$2, 0)</f>
        <v>0</v>
      </c>
      <c r="ES102" s="231">
        <f>IF(COUNTIF($DD102:$DF102, $ET$1)&gt;0, ES$2, 0)</f>
        <v>0</v>
      </c>
      <c r="ET102" s="232">
        <f>SUM(DN102:ES102)</f>
        <v>0</v>
      </c>
      <c r="EU102" s="224">
        <f>IF(COUNTIF($N102:$Q102, GA$1)&gt;0, EU$2, 0)</f>
        <v>0</v>
      </c>
      <c r="EV102" s="225">
        <f>IF(COUNTIF($R102:$U102, GA$1)&gt;0, EV$2, 0)</f>
        <v>0</v>
      </c>
      <c r="EW102" s="225">
        <f>IF(COUNTIF($V102:$Y102, GA$1)&gt;0, EW$2, 0)</f>
        <v>0</v>
      </c>
      <c r="EX102" s="225">
        <f>IF(COUNTIF($Z102:$AA102, GA$1)&gt;0, EX$2, 0)</f>
        <v>0</v>
      </c>
      <c r="EY102" s="225">
        <f>IF(COUNTIF($AB102:$AC102, GA$1)&gt;0, EY$2, 0)</f>
        <v>0</v>
      </c>
      <c r="EZ102" s="226">
        <f>IF(COUNTIF($AD102:$AF102, $GA$1)&gt;0, EZ$2, 0)</f>
        <v>0</v>
      </c>
      <c r="FA102" s="227">
        <f>IF(COUNTIF($AG102:$AI102, $GA$1)&gt;0, FA$2, 0)</f>
        <v>0</v>
      </c>
      <c r="FB102" s="227">
        <f>IF(COUNTIF($AJ102:$AL102, $GA$1)&gt;0, FB$2, 0)</f>
        <v>0</v>
      </c>
      <c r="FC102" s="227">
        <f>IF(COUNTIF($AM102:$AO102, $GA$1)&gt;0, FC$2, 0)</f>
        <v>0</v>
      </c>
      <c r="FD102" s="227">
        <f>IF(COUNTIF($AP102:$AR102, $GA$1)&gt;0, FD$2, 0)</f>
        <v>0</v>
      </c>
      <c r="FE102" s="227">
        <f>IF(COUNTIF($AS102:$AU102, $GA$1)&gt;0, FE$2, 0)</f>
        <v>0</v>
      </c>
      <c r="FF102" s="227">
        <f>IF(COUNTIF($AV102:$AX102, $GA$1)&gt;0, FF$2, 0)</f>
        <v>0</v>
      </c>
      <c r="FG102" s="228">
        <f>IF(COUNTIF($AY102:$BA102, $GA$1)&gt;0, FG$2, 0)</f>
        <v>0</v>
      </c>
      <c r="FH102" s="229">
        <f>IF(COUNTIF($BB102:$BD102, $GA$1)&gt;0, FH$2, 0)</f>
        <v>0</v>
      </c>
      <c r="FI102" s="229">
        <f>IF(COUNTIF($BE102:$BG102, $GA$1)&gt;0, FI$2, 0)</f>
        <v>0</v>
      </c>
      <c r="FJ102" s="229">
        <f>IF(COUNTIF($BH102:$BJ102, $GA$1)&gt;0, FJ$2, 0)</f>
        <v>0</v>
      </c>
      <c r="FK102" s="229">
        <f>IF(COUNTIF($BK102:$BM102, $GA$1)&gt;0, FK$2, 0)</f>
        <v>0</v>
      </c>
      <c r="FL102" s="229">
        <f>IF(COUNTIF($BN102:$BP102, $GA$1)&gt;0, FL$2, 0)</f>
        <v>0</v>
      </c>
      <c r="FM102" s="229">
        <f>IF(COUNTIF($BQ102:$BS102, $GA$1)&gt;0, FM$2, 0)</f>
        <v>0</v>
      </c>
      <c r="FN102" s="229">
        <f>IF(COUNTIF($BT102:$BV102, $GA$1)&gt;0, FN$2, 0)</f>
        <v>0</v>
      </c>
      <c r="FO102" s="230">
        <f>IF(COUNTIF($BW102:$BY102, $GA$1)&gt;0, FO$2, 0)</f>
        <v>0</v>
      </c>
      <c r="FP102" s="231">
        <f>IF(COUNTIF($BZ102:$CB102, $GA$1)&gt;0, FP$2, 0)</f>
        <v>0</v>
      </c>
      <c r="FQ102" s="231">
        <f>IF(COUNTIF($CC102:$CE102, $GA$1)&gt;0, FQ$2, 0)</f>
        <v>0</v>
      </c>
      <c r="FR102" s="231">
        <f>IF(COUNTIF($CF102:$CH102, $GA$1)&gt;0, FR$2, 0)</f>
        <v>0</v>
      </c>
      <c r="FS102" s="231">
        <f>IF(COUNTIF($CI102:$CK102, $GA$1)&gt;0, FS$2, 0)</f>
        <v>0</v>
      </c>
      <c r="FT102" s="231">
        <f>IF(COUNTIF($CL102:$CN102, $GA$1)&gt;0, FT$2, 0)</f>
        <v>0</v>
      </c>
      <c r="FU102" s="231">
        <f>IF(COUNTIF($CO102:$CQ102, $GA$1)&gt;0, FU$2, 0)</f>
        <v>0</v>
      </c>
      <c r="FV102" s="231">
        <f>IF(COUNTIF($CR102:$CT102, $GA$1)&gt;0, FV$2, 0)</f>
        <v>0</v>
      </c>
      <c r="FW102" s="231">
        <f>IF(COUNTIF($CU102:$CW102, $GA$1)&gt;0, FW$2, 0)</f>
        <v>0</v>
      </c>
      <c r="FX102" s="231">
        <f>IF(COUNTIF($CX102:$CZ102, $GA$1)&gt;0, FX$2, 0)</f>
        <v>0</v>
      </c>
      <c r="FY102" s="231">
        <f>IF(COUNTIF($DA102:$DC102, $GA$1)&gt;0, FY$2, 0)</f>
        <v>0</v>
      </c>
      <c r="FZ102" s="231">
        <f>IF(COUNTIF($DD102:$DF102, $GA$1)&gt;0, FZ$2, 0)</f>
        <v>0</v>
      </c>
      <c r="GA102" s="232">
        <f>SUM(EU102:FZ102)</f>
        <v>0</v>
      </c>
      <c r="GB102" s="224">
        <f>IF(COUNTIF($N102:$Q102, HH$1)&gt;0, GB$2, 0)</f>
        <v>0</v>
      </c>
      <c r="GC102" s="225">
        <f>IF(COUNTIF($R102:$U102, HH$1)&gt;0, GC$2, 0)</f>
        <v>0</v>
      </c>
      <c r="GD102" s="225">
        <f>IF(COUNTIF($V102:$Y102, HH$1)&gt;0, GD$2, 0)</f>
        <v>0</v>
      </c>
      <c r="GE102" s="225">
        <f>IF(COUNTIF($Z102:$AA102, HH$1)&gt;0, GE$2, 0)</f>
        <v>0</v>
      </c>
      <c r="GF102" s="225">
        <f>IF(COUNTIF($AB102:$AC102, HH$1)&gt;0, GF$2, 0)</f>
        <v>0</v>
      </c>
      <c r="GG102" s="226">
        <f>IF(COUNTIF($AD102:$AF102, $HH$1)&gt;0, GG$2, 0)</f>
        <v>0</v>
      </c>
      <c r="GH102" s="227">
        <f>IF(COUNTIF($AG102:$AI102, $HH$1)&gt;0, GH$2, 0)</f>
        <v>0</v>
      </c>
      <c r="GI102" s="227">
        <f>IF(COUNTIF($AJ102:$AL102, $HH$1)&gt;0, GI$2, 0)</f>
        <v>0</v>
      </c>
      <c r="GJ102" s="227">
        <f>IF(COUNTIF($AM102:$AO102, $HH$1)&gt;0, GJ$2, 0)</f>
        <v>0</v>
      </c>
      <c r="GK102" s="227">
        <f>IF(COUNTIF($AP102:$AR102, $HH$1)&gt;0, GK$2, 0)</f>
        <v>0</v>
      </c>
      <c r="GL102" s="227">
        <f>IF(COUNTIF($AS102:$AU102, $HH$1)&gt;0, GL$2, 0)</f>
        <v>0</v>
      </c>
      <c r="GM102" s="227">
        <f>IF(COUNTIF($AV102:$AX102, $HH$1)&gt;0, GM$2, 0)</f>
        <v>0</v>
      </c>
      <c r="GN102" s="228">
        <f>IF(COUNTIF($AY102:$BA102, $HH$1)&gt;0, GN$2, 0)</f>
        <v>0</v>
      </c>
      <c r="GO102" s="229">
        <f>IF(COUNTIF($BB102:$BD102, $HH$1)&gt;0, GO$2, 0)</f>
        <v>0</v>
      </c>
      <c r="GP102" s="229">
        <f>IF(COUNTIF($BE102:$BG102, $HH$1)&gt;0, GP$2, 0)</f>
        <v>0</v>
      </c>
      <c r="GQ102" s="229">
        <f>IF(COUNTIF($BH102:$BJ102, $HH$1)&gt;0, GQ$2, 0)</f>
        <v>0</v>
      </c>
      <c r="GR102" s="229">
        <f>IF(COUNTIF($BK102:$BM102, $HH$1)&gt;0, GR$2, 0)</f>
        <v>0</v>
      </c>
      <c r="GS102" s="229">
        <f>IF(COUNTIF($BN102:$BP102, $HH$1)&gt;0, GS$2, 0)</f>
        <v>0</v>
      </c>
      <c r="GT102" s="229">
        <f>IF(COUNTIF($BQ102:$BS102, $HH$1)&gt;0, GT$2, 0)</f>
        <v>0</v>
      </c>
      <c r="GU102" s="229">
        <f>IF(COUNTIF($BT102:$BV102, $HH$1)&gt;0, GU$2, 0)</f>
        <v>0</v>
      </c>
      <c r="GV102" s="230">
        <f>IF(COUNTIF($BW102:$BY102, $HH$1)&gt;0, GV$2, 0)</f>
        <v>0</v>
      </c>
      <c r="GW102" s="231">
        <f>IF(COUNTIF($BZ102:$CB102, $HH$1)&gt;0, GW$2, 0)</f>
        <v>0</v>
      </c>
      <c r="GX102" s="231">
        <f>IF(COUNTIF($CC102:$CE102, $HH$1)&gt;0, GX$2, 0)</f>
        <v>0</v>
      </c>
      <c r="GY102" s="231">
        <f>IF(COUNTIF($CF102:$CH102, $HH$1)&gt;0, GY$2, 0)</f>
        <v>0</v>
      </c>
      <c r="GZ102" s="231">
        <f>IF(COUNTIF($CI102:$CK102, $HH$1)&gt;0, GZ$2, 0)</f>
        <v>0</v>
      </c>
      <c r="HA102" s="231">
        <f>IF(COUNTIF($CL102:$CN102, $HH$1)&gt;0, HA$2, 0)</f>
        <v>0</v>
      </c>
      <c r="HB102" s="231">
        <f>IF(COUNTIF($CO102:$CQ102, $HH$1)&gt;0, HB$2, 0)</f>
        <v>0</v>
      </c>
      <c r="HC102" s="231">
        <f>IF(COUNTIF($CR102:$CT102, $HH$1)&gt;0, HC$2, 0)</f>
        <v>0</v>
      </c>
      <c r="HD102" s="231">
        <f>IF(COUNTIF($CU102:$CW102, $HH$1)&gt;0, HD$2, 0)</f>
        <v>0</v>
      </c>
      <c r="HE102" s="231">
        <f>IF(COUNTIF($CX102:$CZ102, $HH$1)&gt;0, HE$2, 0)</f>
        <v>0</v>
      </c>
      <c r="HF102" s="231">
        <f>IF(COUNTIF($DA102:$DC102, $HH$1)&gt;0, HF$2, 0)</f>
        <v>0</v>
      </c>
      <c r="HG102" s="231">
        <f>IF(COUNTIF($DD102:$DF102, $HH$1)&gt;0, HG$2, 0)</f>
        <v>0</v>
      </c>
      <c r="HH102" s="232">
        <f>SUM(GB102:HG102)</f>
        <v>0</v>
      </c>
      <c r="HI102" s="232"/>
      <c r="HJ102" s="224">
        <f>IF(MAX($N102:$Q102)&gt;=40, HJ$2, 0)</f>
        <v>3</v>
      </c>
      <c r="HK102" s="225">
        <f>IF(MAX($R102:$U102)&gt;=40, HK$2, 0)</f>
        <v>3</v>
      </c>
      <c r="HL102" s="225">
        <f>IF(MAX($V102:$Y102)&gt;=40, HL$2, 0)</f>
        <v>3</v>
      </c>
      <c r="HM102" s="225">
        <f>IF(MAX($Z102:$AA102)&gt;=40, HM$2, 0)</f>
        <v>3</v>
      </c>
      <c r="HN102" s="225">
        <f>IF(MAX($AB102:$AC102)&gt;=40, HN$2, 0)</f>
        <v>0</v>
      </c>
      <c r="HO102" s="226">
        <f>IF(MAX($AD102:$AF102)&gt;=40, HO$2, 0)</f>
        <v>20</v>
      </c>
      <c r="HP102" s="227">
        <f>IF(MAX($AG102:$AI102)&gt;=40, HP$2, 0)</f>
        <v>20</v>
      </c>
      <c r="HQ102" s="227">
        <f>IF(MAX($AJ102:$AL102)&gt;=40, HQ$2, 0)</f>
        <v>20</v>
      </c>
      <c r="HR102" s="227">
        <f>IF(MAX($AM102:$AO102)&gt;=40, HR$2, 0)</f>
        <v>20</v>
      </c>
      <c r="HS102" s="227">
        <f>IF(MAX($AP102:$AR102)&gt;=40, HS$2, 0)</f>
        <v>10</v>
      </c>
      <c r="HT102" s="227">
        <f>IF(MAX($AS102:$AU102)&gt;=40, HT$2, 0)</f>
        <v>20</v>
      </c>
      <c r="HU102" s="227">
        <f>IF(MAX($AV102:$AX102)&gt;=40, HU$2, 0)</f>
        <v>10</v>
      </c>
      <c r="HV102" s="228">
        <f>IF(MAX($AY102:$BA102)&gt;=40, HV$2, 0)</f>
        <v>20</v>
      </c>
      <c r="HW102" s="229">
        <f>IF(MAX($BB102:$BD102)&gt;=40, HW$2, 0)</f>
        <v>20</v>
      </c>
      <c r="HX102" s="229">
        <f>IF(MAX($BE102:$BG102)&gt;=40, HX$2, 0)</f>
        <v>20</v>
      </c>
      <c r="HY102" s="229">
        <f>IF(MAX($BH102:$BJ102)&gt;=40, HY$2, 0)</f>
        <v>20</v>
      </c>
      <c r="HZ102" s="229">
        <f>IF(MAX($BK102:$BM102)&gt;=40, HZ$2, 0)</f>
        <v>10</v>
      </c>
      <c r="IA102" s="229">
        <f>IF(MAX($BN102:$BP102)&gt;=40, IA$2, 0)</f>
        <v>20</v>
      </c>
      <c r="IB102" s="229">
        <f>IF(MAX($BQ102:$BS102)&gt;=40, IB$2, 0)</f>
        <v>10</v>
      </c>
      <c r="IC102" s="229">
        <f>IF(MAX($BT102:$BV102)&gt;=40, IC$2, 0)</f>
        <v>0</v>
      </c>
      <c r="ID102" s="230">
        <f>IF(MAX($BW102:$BY102)&gt;=40, ID$2, 0)</f>
        <v>0</v>
      </c>
      <c r="IE102" s="231">
        <f>IF(MAX($BZ102:$CB102)&gt;=40, IE$2, 0)</f>
        <v>0</v>
      </c>
      <c r="IF102" s="231">
        <f>IF(MAX($CC102:$CE102)&gt;=40, IF$2, 0)</f>
        <v>10</v>
      </c>
      <c r="IG102" s="231">
        <f>IF(MAX($CF102:$CH102)&gt;=40, IG$2, 0)</f>
        <v>0</v>
      </c>
      <c r="IH102" s="231">
        <f>IF(MAX($CI102:$CK102)&gt;=40, IH$2, 0)</f>
        <v>0</v>
      </c>
      <c r="II102" s="231">
        <f>IF(MAX($CL102:$CN102)&gt;=40, II$2, 0)</f>
        <v>0</v>
      </c>
      <c r="IJ102" s="231">
        <f>IF(MAX($CO102:$CQ102)&gt;=40, IJ$2, 0)</f>
        <v>20</v>
      </c>
      <c r="IK102" s="231">
        <f>IF(MAX($CR102:$CT102)&gt;=40, IK$2, 0)</f>
        <v>0</v>
      </c>
      <c r="IL102" s="231">
        <f>IF(MAX($CU102:$CW102)&gt;=40, IL$2, 0)</f>
        <v>0</v>
      </c>
      <c r="IM102" s="231">
        <f>IF(MAX($CX102:$CZ102)&gt;=40, IM$2, 0)</f>
        <v>0</v>
      </c>
      <c r="IN102" s="231">
        <f>IF(MAX($DA102:$DC102)&gt;=40, IN$2, 0)</f>
        <v>20</v>
      </c>
      <c r="IO102" s="231">
        <f>IF(MAX($DD102:$DF102)&gt;=40, IO$2, 0)</f>
        <v>0</v>
      </c>
      <c r="IP102" s="418">
        <f>SUM(HO102:IB102, ID102:IO102)</f>
        <v>290</v>
      </c>
      <c r="IQ102" s="418">
        <f>SUM(HJ102:HN102, IC102)</f>
        <v>12</v>
      </c>
    </row>
    <row r="103" spans="1:251" ht="15" customHeight="1" x14ac:dyDescent="0.25">
      <c r="B103" s="392"/>
      <c r="C103" s="13"/>
      <c r="D103" s="681"/>
      <c r="E103" s="20"/>
      <c r="F103" s="1"/>
      <c r="G103" s="682"/>
      <c r="H103" s="682"/>
      <c r="I103" s="18"/>
      <c r="J103" s="6"/>
      <c r="K103" s="6"/>
      <c r="L103" s="684"/>
      <c r="M103" s="685"/>
      <c r="N103" s="24"/>
      <c r="O103" s="107"/>
      <c r="P103" s="413"/>
      <c r="Q103" s="410"/>
      <c r="R103" s="24"/>
      <c r="S103" s="107"/>
      <c r="T103" s="413"/>
      <c r="U103" s="412"/>
      <c r="V103" s="24"/>
      <c r="W103" s="107"/>
      <c r="X103" s="413"/>
      <c r="Y103" s="410"/>
      <c r="Z103" s="24"/>
      <c r="AA103" s="273"/>
      <c r="AB103" s="24"/>
      <c r="AC103" s="273"/>
      <c r="AD103" s="411"/>
      <c r="AE103" s="413"/>
      <c r="AF103" s="410"/>
      <c r="AG103" s="411"/>
      <c r="AH103" s="413"/>
      <c r="AI103" s="410"/>
      <c r="AJ103" s="411"/>
      <c r="AK103" s="413"/>
      <c r="AL103" s="410"/>
      <c r="AM103" s="411"/>
      <c r="AN103" s="413"/>
      <c r="AO103" s="410"/>
      <c r="AP103" s="411"/>
      <c r="AQ103" s="413"/>
      <c r="AR103" s="410"/>
      <c r="AS103" s="411"/>
      <c r="AT103" s="413"/>
      <c r="AU103" s="410"/>
      <c r="AV103" s="411"/>
      <c r="AW103" s="413"/>
      <c r="AX103" s="410"/>
      <c r="AY103" s="411"/>
      <c r="AZ103" s="107"/>
      <c r="BA103" s="273"/>
      <c r="BB103" s="411"/>
      <c r="BC103" s="107"/>
      <c r="BD103" s="273"/>
      <c r="BE103" s="24"/>
      <c r="BF103" s="107"/>
      <c r="BG103" s="273"/>
      <c r="BH103" s="24"/>
      <c r="BI103" s="107"/>
      <c r="BJ103" s="273"/>
      <c r="BK103" s="24"/>
      <c r="BL103" s="107"/>
      <c r="BM103" s="273"/>
      <c r="BN103" s="24"/>
      <c r="BO103" s="107"/>
      <c r="BP103" s="273"/>
      <c r="BQ103" s="24"/>
      <c r="BR103" s="107"/>
      <c r="BS103" s="273"/>
      <c r="BT103" s="24"/>
      <c r="BU103" s="291"/>
      <c r="BV103" s="273"/>
      <c r="BW103" s="24"/>
      <c r="BX103" s="107"/>
      <c r="BY103" s="273"/>
      <c r="BZ103" s="24"/>
      <c r="CA103" s="107"/>
      <c r="CB103" s="273"/>
      <c r="CC103" s="24"/>
      <c r="CD103" s="107"/>
      <c r="CE103" s="107"/>
      <c r="CF103" s="107"/>
      <c r="CG103" s="107"/>
      <c r="CH103" s="273"/>
      <c r="CI103" s="24"/>
      <c r="CJ103" s="107"/>
      <c r="CK103" s="273"/>
      <c r="CL103" s="24"/>
      <c r="CM103" s="107"/>
      <c r="CN103" s="273"/>
      <c r="CO103" s="24"/>
      <c r="CP103" s="107"/>
      <c r="CQ103" s="273"/>
      <c r="CR103" s="24"/>
      <c r="CS103" s="107"/>
      <c r="CT103" s="273"/>
      <c r="CU103" s="24"/>
      <c r="CV103" s="107"/>
      <c r="CW103" s="273"/>
      <c r="CX103" s="24"/>
      <c r="CY103" s="107"/>
      <c r="CZ103" s="273"/>
      <c r="DA103" s="24"/>
      <c r="DB103" s="107"/>
      <c r="DC103" s="273"/>
      <c r="DD103" s="24"/>
      <c r="DE103" s="107"/>
      <c r="DF103" s="273"/>
      <c r="DG103" s="222"/>
      <c r="DH103" s="396"/>
      <c r="DI103" s="396"/>
      <c r="DJ103" s="285"/>
      <c r="DK103" s="223"/>
      <c r="DL103" s="421"/>
      <c r="DM103" s="422"/>
      <c r="DN103" s="430"/>
      <c r="DO103" s="225"/>
      <c r="DP103" s="225"/>
      <c r="DQ103" s="225"/>
      <c r="DR103" s="225"/>
      <c r="DS103" s="226"/>
      <c r="DT103" s="227"/>
      <c r="DU103" s="227"/>
      <c r="DV103" s="227"/>
      <c r="DW103" s="227"/>
      <c r="DX103" s="227"/>
      <c r="DY103" s="227"/>
      <c r="DZ103" s="228"/>
      <c r="EA103" s="229"/>
      <c r="EB103" s="229"/>
      <c r="EC103" s="229"/>
      <c r="ED103" s="229"/>
      <c r="EE103" s="229"/>
      <c r="EF103" s="229"/>
      <c r="EG103" s="229"/>
      <c r="EH103" s="230"/>
      <c r="EI103" s="231"/>
      <c r="EJ103" s="231"/>
      <c r="EK103" s="231"/>
      <c r="EL103" s="231"/>
      <c r="EM103" s="231"/>
      <c r="EN103" s="231"/>
      <c r="EO103" s="231"/>
      <c r="EP103" s="231"/>
      <c r="EQ103" s="231"/>
      <c r="ER103" s="231"/>
      <c r="ES103" s="231"/>
      <c r="ET103" s="232"/>
      <c r="EU103" s="224"/>
      <c r="EV103" s="225"/>
      <c r="EW103" s="225"/>
      <c r="EX103" s="225"/>
      <c r="EY103" s="225"/>
      <c r="EZ103" s="226"/>
      <c r="FA103" s="227"/>
      <c r="FB103" s="227"/>
      <c r="FC103" s="227"/>
      <c r="FD103" s="227"/>
      <c r="FE103" s="227"/>
      <c r="FF103" s="227"/>
      <c r="FG103" s="228"/>
      <c r="FH103" s="229"/>
      <c r="FI103" s="229"/>
      <c r="FJ103" s="229"/>
      <c r="FK103" s="229"/>
      <c r="FL103" s="229"/>
      <c r="FM103" s="229"/>
      <c r="FN103" s="229"/>
      <c r="FO103" s="230"/>
      <c r="FP103" s="231"/>
      <c r="FQ103" s="231"/>
      <c r="FR103" s="231"/>
      <c r="FS103" s="231"/>
      <c r="FT103" s="231"/>
      <c r="FU103" s="231"/>
      <c r="FV103" s="231"/>
      <c r="FW103" s="231"/>
      <c r="FX103" s="231"/>
      <c r="FY103" s="231"/>
      <c r="FZ103" s="231"/>
      <c r="GA103" s="232"/>
      <c r="GB103" s="224"/>
      <c r="GC103" s="225"/>
      <c r="GD103" s="225"/>
      <c r="GE103" s="225"/>
      <c r="GF103" s="225"/>
      <c r="GG103" s="226"/>
      <c r="GH103" s="227"/>
      <c r="GI103" s="227"/>
      <c r="GJ103" s="227"/>
      <c r="GK103" s="227"/>
      <c r="GL103" s="227"/>
      <c r="GM103" s="227"/>
      <c r="GN103" s="228"/>
      <c r="GO103" s="229"/>
      <c r="GP103" s="229"/>
      <c r="GQ103" s="229"/>
      <c r="GR103" s="229"/>
      <c r="GS103" s="229"/>
      <c r="GT103" s="229"/>
      <c r="GU103" s="229"/>
      <c r="GV103" s="230"/>
      <c r="GW103" s="231"/>
      <c r="GX103" s="231"/>
      <c r="GY103" s="231"/>
      <c r="GZ103" s="231"/>
      <c r="HA103" s="231"/>
      <c r="HB103" s="231"/>
      <c r="HC103" s="231"/>
      <c r="HD103" s="231"/>
      <c r="HE103" s="231"/>
      <c r="HF103" s="231"/>
      <c r="HG103" s="231"/>
      <c r="HH103" s="232"/>
      <c r="HI103" s="232"/>
      <c r="HJ103" s="224"/>
      <c r="HK103" s="225"/>
      <c r="HL103" s="225"/>
      <c r="HM103" s="225"/>
      <c r="HN103" s="225"/>
      <c r="HO103" s="226"/>
      <c r="HP103" s="227"/>
      <c r="HQ103" s="227"/>
      <c r="HR103" s="227"/>
      <c r="HS103" s="227"/>
      <c r="HT103" s="227"/>
      <c r="HU103" s="227"/>
      <c r="HV103" s="228"/>
      <c r="HW103" s="229"/>
      <c r="HX103" s="229"/>
      <c r="HY103" s="229"/>
      <c r="HZ103" s="229"/>
      <c r="IA103" s="229"/>
      <c r="IB103" s="229"/>
      <c r="IC103" s="229"/>
      <c r="ID103" s="230"/>
      <c r="IE103" s="231"/>
      <c r="IF103" s="231"/>
      <c r="IG103" s="231"/>
      <c r="IH103" s="231"/>
      <c r="II103" s="231"/>
      <c r="IJ103" s="231"/>
      <c r="IK103" s="231"/>
      <c r="IL103" s="231"/>
      <c r="IM103" s="231"/>
      <c r="IN103" s="231"/>
      <c r="IO103" s="231"/>
      <c r="IP103" s="418"/>
      <c r="IQ103" s="418"/>
    </row>
    <row r="104" spans="1:251" ht="15" customHeight="1" x14ac:dyDescent="0.25">
      <c r="A104" s="14" t="s">
        <v>1806</v>
      </c>
      <c r="B104" s="392">
        <v>17</v>
      </c>
      <c r="C104" s="13" t="s">
        <v>1368</v>
      </c>
      <c r="D104" s="681">
        <v>44217</v>
      </c>
      <c r="E104" s="20">
        <v>8</v>
      </c>
      <c r="F104" s="1">
        <v>11323703</v>
      </c>
      <c r="G104" s="682" t="s">
        <v>1366</v>
      </c>
      <c r="H104" s="682" t="s">
        <v>1367</v>
      </c>
      <c r="I104" s="18"/>
      <c r="J104" s="6" t="s">
        <v>18</v>
      </c>
      <c r="K104" s="6" t="s">
        <v>18</v>
      </c>
      <c r="L104" s="684"/>
      <c r="M104" s="702" t="s">
        <v>1349</v>
      </c>
      <c r="N104" s="24">
        <v>74.900001525878906</v>
      </c>
      <c r="O104" s="107"/>
      <c r="P104" s="108"/>
      <c r="Q104" s="444"/>
      <c r="R104" s="24">
        <v>68.849998474121094</v>
      </c>
      <c r="S104" s="107"/>
      <c r="T104" s="108"/>
      <c r="U104" s="444"/>
      <c r="V104" s="24">
        <v>80.480003356933594</v>
      </c>
      <c r="W104" s="107"/>
      <c r="X104" s="108"/>
      <c r="Y104" s="444"/>
      <c r="Z104" s="24">
        <v>75.699996948242188</v>
      </c>
      <c r="AA104" s="273"/>
      <c r="AB104" s="24">
        <v>84.900001525878906</v>
      </c>
      <c r="AC104" s="273"/>
      <c r="AD104" s="272">
        <v>100</v>
      </c>
      <c r="AE104" s="108"/>
      <c r="AF104" s="444"/>
      <c r="AG104" s="272">
        <v>100</v>
      </c>
      <c r="AH104" s="108"/>
      <c r="AI104" s="444"/>
      <c r="AJ104" s="272">
        <v>100</v>
      </c>
      <c r="AK104" s="108"/>
      <c r="AL104" s="444"/>
      <c r="AM104" s="272">
        <v>100</v>
      </c>
      <c r="AN104" s="108"/>
      <c r="AO104" s="444"/>
      <c r="AP104" s="272">
        <v>100</v>
      </c>
      <c r="AQ104" s="108"/>
      <c r="AR104" s="444"/>
      <c r="AS104" s="272">
        <v>100</v>
      </c>
      <c r="AT104" s="108"/>
      <c r="AU104" s="444"/>
      <c r="AV104" s="272">
        <v>100</v>
      </c>
      <c r="AW104" s="108"/>
      <c r="AX104" s="444"/>
      <c r="AY104" s="24">
        <v>71.349999999999994</v>
      </c>
      <c r="AZ104" s="107"/>
      <c r="BA104" s="273"/>
      <c r="BB104" s="24">
        <v>73</v>
      </c>
      <c r="BC104" s="107"/>
      <c r="BD104" s="273"/>
      <c r="BE104" s="24">
        <v>74.599998474121094</v>
      </c>
      <c r="BF104" s="107"/>
      <c r="BG104" s="273"/>
      <c r="BH104" s="24">
        <v>64.800003051757813</v>
      </c>
      <c r="BI104" s="107"/>
      <c r="BJ104" s="273"/>
      <c r="BK104" s="24">
        <v>67.44000244140625</v>
      </c>
      <c r="BL104" s="107"/>
      <c r="BM104" s="273"/>
      <c r="BN104" s="24">
        <v>60.299999237060547</v>
      </c>
      <c r="BO104" s="107"/>
      <c r="BP104" s="273"/>
      <c r="BQ104" s="24">
        <v>60</v>
      </c>
      <c r="BR104" s="107"/>
      <c r="BS104" s="273"/>
      <c r="BT104" s="715" t="s">
        <v>1584</v>
      </c>
      <c r="BU104" s="291"/>
      <c r="BV104" s="273"/>
      <c r="BW104" s="704" t="s">
        <v>1396</v>
      </c>
      <c r="BX104" s="107"/>
      <c r="BY104" s="273"/>
      <c r="BZ104" s="704" t="s">
        <v>1396</v>
      </c>
      <c r="CA104" s="107"/>
      <c r="CB104" s="273"/>
      <c r="CC104" s="24"/>
      <c r="CD104" s="107"/>
      <c r="CE104" s="107"/>
      <c r="CF104" s="107"/>
      <c r="CG104" s="107"/>
      <c r="CH104" s="273"/>
      <c r="CI104" s="24" t="s">
        <v>1395</v>
      </c>
      <c r="CJ104" s="107"/>
      <c r="CK104" s="273"/>
      <c r="CL104" s="704" t="s">
        <v>1396</v>
      </c>
      <c r="CM104" s="107"/>
      <c r="CN104" s="273"/>
      <c r="CO104" s="24"/>
      <c r="CP104" s="107"/>
      <c r="CQ104" s="273"/>
      <c r="CR104" s="24"/>
      <c r="CS104" s="107"/>
      <c r="CT104" s="273"/>
      <c r="CU104" s="24">
        <v>70</v>
      </c>
      <c r="CV104" s="107"/>
      <c r="CW104" s="273"/>
      <c r="CX104" s="24"/>
      <c r="CY104" s="107"/>
      <c r="CZ104" s="273"/>
      <c r="DA104" s="24">
        <v>59.299999237060547</v>
      </c>
      <c r="DB104" s="107"/>
      <c r="DC104" s="273"/>
      <c r="DD104" s="24"/>
      <c r="DE104" s="107"/>
      <c r="DF104" s="273"/>
      <c r="DG104" s="222"/>
      <c r="DH104" s="396"/>
      <c r="DI104" s="396"/>
      <c r="DJ104" s="285"/>
      <c r="DK104" s="223"/>
      <c r="DL104" s="421"/>
      <c r="DM104" s="422"/>
      <c r="DN104" s="430">
        <f>IF(COUNTIF($N104:$Q104, ET$1)&gt;0, DN$2, 0)</f>
        <v>0</v>
      </c>
      <c r="DO104" s="225">
        <f>IF(COUNTIF($R104:$U104, ET$1)&gt;0, DO$2, 0)</f>
        <v>0</v>
      </c>
      <c r="DP104" s="225">
        <f>IF(COUNTIF($V104:$Y104, ET$1)&gt;0, DP$2, 0)</f>
        <v>0</v>
      </c>
      <c r="DQ104" s="225">
        <f>IF(COUNTIF($Z104:$AA104, ET$1)&gt;0, DQ$2, 0)</f>
        <v>0</v>
      </c>
      <c r="DR104" s="225">
        <f>IF(COUNTIF($AB104:$AC104, ET$1)&gt;0, DR$2, 0)</f>
        <v>0</v>
      </c>
      <c r="DS104" s="226">
        <f>IF(COUNTIF($AD104:$AF104, $ET$1)&gt;0, DS$2, 0)</f>
        <v>0</v>
      </c>
      <c r="DT104" s="227">
        <f>IF(COUNTIF($AG104:$AI104, $ET$1)&gt;0, DT$2, 0)</f>
        <v>0</v>
      </c>
      <c r="DU104" s="227">
        <f>IF(COUNTIF($AJ104:$AL104, $ET$1)&gt;0, DU$2, 0)</f>
        <v>0</v>
      </c>
      <c r="DV104" s="227">
        <f>IF(COUNTIF($AM104:$AO104, $ET$1)&gt;0, DV$2, 0)</f>
        <v>0</v>
      </c>
      <c r="DW104" s="227">
        <f>IF(COUNTIF($AP104:$AR104, $ET$1)&gt;0, DW$2, 0)</f>
        <v>0</v>
      </c>
      <c r="DX104" s="227">
        <f>IF(COUNTIF($AS104:$AU104, $ET$1)&gt;0, DX$2, 0)</f>
        <v>0</v>
      </c>
      <c r="DY104" s="227">
        <f>IF(COUNTIF($AV104:$AX104, $ET$1)&gt;0, DY$2, 0)</f>
        <v>0</v>
      </c>
      <c r="DZ104" s="228">
        <f>IF(COUNTIF($AY104:$BA104, $ET$1)&gt;0, DZ$2, 0)</f>
        <v>0</v>
      </c>
      <c r="EA104" s="229">
        <f>IF(COUNTIF($BB104:$BD104, $ET$1)&gt;0, EA$2, 0)</f>
        <v>0</v>
      </c>
      <c r="EB104" s="229">
        <f>IF(COUNTIF($BE104:$BG104, $ET$1)&gt;0, EB$2, 0)</f>
        <v>0</v>
      </c>
      <c r="EC104" s="229">
        <f>IF(COUNTIF($BH104:$BJ104, $ET$1)&gt;0, EC$2, 0)</f>
        <v>0</v>
      </c>
      <c r="ED104" s="229">
        <f>IF(COUNTIF($BK104:$BM104, $ET$1)&gt;0, ED$2, 0)</f>
        <v>0</v>
      </c>
      <c r="EE104" s="229">
        <f>IF(COUNTIF($BN104:$BP104, $ET$1)&gt;0, EE$2, 0)</f>
        <v>0</v>
      </c>
      <c r="EF104" s="229">
        <f>IF(COUNTIF($BQ104:$BS104, $ET$1)&gt;0, EF$2, 0)</f>
        <v>0</v>
      </c>
      <c r="EG104" s="229">
        <f>IF(COUNTIF($BT104:$BV104, $ET$1)&gt;0, EG$2, 0)</f>
        <v>6</v>
      </c>
      <c r="EH104" s="230">
        <f>IF(COUNTIF($BW104:$BY104, $ET$1)&gt;0, EH$2, 0)</f>
        <v>0</v>
      </c>
      <c r="EI104" s="231">
        <f>IF(COUNTIF($BZ104:$CB104, $ET$1)&gt;0, EI$2, 0)</f>
        <v>0</v>
      </c>
      <c r="EJ104" s="231">
        <f>IF(COUNTIF($CC104:$CE104, $ET$1)&gt;0, EJ$2, 0)</f>
        <v>0</v>
      </c>
      <c r="EK104" s="231">
        <f>IF(COUNTIF($CF104:$CH104, $ET$1)&gt;0, EK$2, 0)</f>
        <v>0</v>
      </c>
      <c r="EL104" s="231">
        <f>IF(COUNTIF($CI104:$CK104, $ET$1)&gt;0, EL$2, 0)</f>
        <v>0</v>
      </c>
      <c r="EM104" s="231">
        <f>IF(COUNTIF($CL104:$CN104, $ET$1)&gt;0, EM$2, 0)</f>
        <v>0</v>
      </c>
      <c r="EN104" s="231">
        <f>IF(COUNTIF($CO104:$CQ104, $ET$1)&gt;0, EN$2, 0)</f>
        <v>0</v>
      </c>
      <c r="EO104" s="231">
        <f>IF(COUNTIF($CR104:$CT104, $ET$1)&gt;0, EO$2, 0)</f>
        <v>0</v>
      </c>
      <c r="EP104" s="231">
        <f>IF(COUNTIF($CU104:$CW104, $ET$1)&gt;0, EP$2, 0)</f>
        <v>0</v>
      </c>
      <c r="EQ104" s="231">
        <f>IF(COUNTIF($CX104:$CZ104, $ET$1)&gt;0, EQ$2, 0)</f>
        <v>0</v>
      </c>
      <c r="ER104" s="231">
        <f>IF(COUNTIF($DA104:$DC104, $ET$1)&gt;0, ER$2, 0)</f>
        <v>0</v>
      </c>
      <c r="ES104" s="231">
        <f>IF(COUNTIF($DD104:$DF104, $ET$1)&gt;0, ES$2, 0)</f>
        <v>0</v>
      </c>
      <c r="ET104" s="232">
        <f>SUM(DN104:ES104)</f>
        <v>6</v>
      </c>
      <c r="EU104" s="224">
        <f>IF(COUNTIF($N104:$Q104, GA$1)&gt;0, EU$2, 0)</f>
        <v>0</v>
      </c>
      <c r="EV104" s="225">
        <f>IF(COUNTIF($R104:$U104, GA$1)&gt;0, EV$2, 0)</f>
        <v>0</v>
      </c>
      <c r="EW104" s="225">
        <f>IF(COUNTIF($V104:$Y104, GA$1)&gt;0, EW$2, 0)</f>
        <v>0</v>
      </c>
      <c r="EX104" s="225">
        <f>IF(COUNTIF($Z104:$AA104, GA$1)&gt;0, EX$2, 0)</f>
        <v>0</v>
      </c>
      <c r="EY104" s="225">
        <f>IF(COUNTIF($AB104:$AC104, GA$1)&gt;0, EY$2, 0)</f>
        <v>0</v>
      </c>
      <c r="EZ104" s="226">
        <f>IF(COUNTIF($AD104:$AF104, $GA$1)&gt;0, EZ$2, 0)</f>
        <v>0</v>
      </c>
      <c r="FA104" s="227">
        <f>IF(COUNTIF($AG104:$AI104, $GA$1)&gt;0, FA$2, 0)</f>
        <v>0</v>
      </c>
      <c r="FB104" s="227">
        <f>IF(COUNTIF($AJ104:$AL104, $GA$1)&gt;0, FB$2, 0)</f>
        <v>0</v>
      </c>
      <c r="FC104" s="227">
        <f>IF(COUNTIF($AM104:$AO104, $GA$1)&gt;0, FC$2, 0)</f>
        <v>0</v>
      </c>
      <c r="FD104" s="227">
        <f>IF(COUNTIF($AP104:$AR104, $GA$1)&gt;0, FD$2, 0)</f>
        <v>0</v>
      </c>
      <c r="FE104" s="227">
        <f>IF(COUNTIF($AS104:$AU104, $GA$1)&gt;0, FE$2, 0)</f>
        <v>0</v>
      </c>
      <c r="FF104" s="227">
        <f>IF(COUNTIF($AV104:$AX104, $GA$1)&gt;0, FF$2, 0)</f>
        <v>0</v>
      </c>
      <c r="FG104" s="228">
        <f>IF(COUNTIF($AY104:$BA104, $GA$1)&gt;0, FG$2, 0)</f>
        <v>0</v>
      </c>
      <c r="FH104" s="229">
        <f>IF(COUNTIF($BB104:$BD104, $GA$1)&gt;0, FH$2, 0)</f>
        <v>0</v>
      </c>
      <c r="FI104" s="229">
        <f>IF(COUNTIF($BE104:$BG104, $GA$1)&gt;0, FI$2, 0)</f>
        <v>0</v>
      </c>
      <c r="FJ104" s="229">
        <f>IF(COUNTIF($BH104:$BJ104, $GA$1)&gt;0, FJ$2, 0)</f>
        <v>0</v>
      </c>
      <c r="FK104" s="229">
        <f>IF(COUNTIF($BK104:$BM104, $GA$1)&gt;0, FK$2, 0)</f>
        <v>0</v>
      </c>
      <c r="FL104" s="229">
        <f>IF(COUNTIF($BN104:$BP104, $GA$1)&gt;0, FL$2, 0)</f>
        <v>0</v>
      </c>
      <c r="FM104" s="229">
        <f>IF(COUNTIF($BQ104:$BS104, $GA$1)&gt;0, FM$2, 0)</f>
        <v>0</v>
      </c>
      <c r="FN104" s="229">
        <f>IF(COUNTIF($BT104:$BV104, $GA$1)&gt;0, FN$2, 0)</f>
        <v>0</v>
      </c>
      <c r="FO104" s="230">
        <f>IF(COUNTIF($BW104:$BY104, $GA$1)&gt;0, FO$2, 0)</f>
        <v>0</v>
      </c>
      <c r="FP104" s="231">
        <f>IF(COUNTIF($BZ104:$CB104, $GA$1)&gt;0, FP$2, 0)</f>
        <v>0</v>
      </c>
      <c r="FQ104" s="231">
        <f>IF(COUNTIF($CC104:$CE104, $GA$1)&gt;0, FQ$2, 0)</f>
        <v>0</v>
      </c>
      <c r="FR104" s="231">
        <f>IF(COUNTIF($CF104:$CH104, $GA$1)&gt;0, FR$2, 0)</f>
        <v>0</v>
      </c>
      <c r="FS104" s="231">
        <f>IF(COUNTIF($CI104:$CK104, $GA$1)&gt;0, FS$2, 0)</f>
        <v>0</v>
      </c>
      <c r="FT104" s="231">
        <f>IF(COUNTIF($CL104:$CN104, $GA$1)&gt;0, FT$2, 0)</f>
        <v>0</v>
      </c>
      <c r="FU104" s="231">
        <f>IF(COUNTIF($CO104:$CQ104, $GA$1)&gt;0, FU$2, 0)</f>
        <v>0</v>
      </c>
      <c r="FV104" s="231">
        <f>IF(COUNTIF($CR104:$CT104, $GA$1)&gt;0, FV$2, 0)</f>
        <v>0</v>
      </c>
      <c r="FW104" s="231">
        <f>IF(COUNTIF($CU104:$CW104, $GA$1)&gt;0, FW$2, 0)</f>
        <v>0</v>
      </c>
      <c r="FX104" s="231">
        <f>IF(COUNTIF($CX104:$CZ104, $GA$1)&gt;0, FX$2, 0)</f>
        <v>0</v>
      </c>
      <c r="FY104" s="231">
        <f>IF(COUNTIF($DA104:$DC104, $GA$1)&gt;0, FY$2, 0)</f>
        <v>0</v>
      </c>
      <c r="FZ104" s="231">
        <f>IF(COUNTIF($DD104:$DF104, $GA$1)&gt;0, FZ$2, 0)</f>
        <v>0</v>
      </c>
      <c r="GA104" s="232">
        <f>SUM(EU104:FZ104)</f>
        <v>0</v>
      </c>
      <c r="GB104" s="224">
        <f>IF(COUNTIF($N104:$Q104, HH$1)&gt;0, GB$2, 0)</f>
        <v>0</v>
      </c>
      <c r="GC104" s="225">
        <f>IF(COUNTIF($R104:$U104, HH$1)&gt;0, GC$2, 0)</f>
        <v>0</v>
      </c>
      <c r="GD104" s="225">
        <f>IF(COUNTIF($V104:$Y104, HH$1)&gt;0, GD$2, 0)</f>
        <v>0</v>
      </c>
      <c r="GE104" s="225">
        <f>IF(COUNTIF($Z104:$AA104, HH$1)&gt;0, GE$2, 0)</f>
        <v>0</v>
      </c>
      <c r="GF104" s="225">
        <f>IF(COUNTIF($AB104:$AC104, HH$1)&gt;0, GF$2, 0)</f>
        <v>0</v>
      </c>
      <c r="GG104" s="226">
        <f>IF(COUNTIF($AD104:$AF104, $HH$1)&gt;0, GG$2, 0)</f>
        <v>0</v>
      </c>
      <c r="GH104" s="227">
        <f>IF(COUNTIF($AG104:$AI104, $HH$1)&gt;0, GH$2, 0)</f>
        <v>0</v>
      </c>
      <c r="GI104" s="227">
        <f>IF(COUNTIF($AJ104:$AL104, $HH$1)&gt;0, GI$2, 0)</f>
        <v>0</v>
      </c>
      <c r="GJ104" s="227">
        <f>IF(COUNTIF($AM104:$AO104, $HH$1)&gt;0, GJ$2, 0)</f>
        <v>0</v>
      </c>
      <c r="GK104" s="227">
        <f>IF(COUNTIF($AP104:$AR104, $HH$1)&gt;0, GK$2, 0)</f>
        <v>0</v>
      </c>
      <c r="GL104" s="227">
        <f>IF(COUNTIF($AS104:$AU104, $HH$1)&gt;0, GL$2, 0)</f>
        <v>0</v>
      </c>
      <c r="GM104" s="227">
        <f>IF(COUNTIF($AV104:$AX104, $HH$1)&gt;0, GM$2, 0)</f>
        <v>0</v>
      </c>
      <c r="GN104" s="228">
        <f>IF(COUNTIF($AY104:$BA104, $HH$1)&gt;0, GN$2, 0)</f>
        <v>0</v>
      </c>
      <c r="GO104" s="229">
        <f>IF(COUNTIF($BB104:$BD104, $HH$1)&gt;0, GO$2, 0)</f>
        <v>0</v>
      </c>
      <c r="GP104" s="229">
        <f>IF(COUNTIF($BE104:$BG104, $HH$1)&gt;0, GP$2, 0)</f>
        <v>0</v>
      </c>
      <c r="GQ104" s="229">
        <f>IF(COUNTIF($BH104:$BJ104, $HH$1)&gt;0, GQ$2, 0)</f>
        <v>0</v>
      </c>
      <c r="GR104" s="229">
        <f>IF(COUNTIF($BK104:$BM104, $HH$1)&gt;0, GR$2, 0)</f>
        <v>0</v>
      </c>
      <c r="GS104" s="229">
        <f>IF(COUNTIF($BN104:$BP104, $HH$1)&gt;0, GS$2, 0)</f>
        <v>0</v>
      </c>
      <c r="GT104" s="229">
        <f>IF(COUNTIF($BQ104:$BS104, $HH$1)&gt;0, GT$2, 0)</f>
        <v>0</v>
      </c>
      <c r="GU104" s="229">
        <f>IF(COUNTIF($BT104:$BV104, $HH$1)&gt;0, GU$2, 0)</f>
        <v>0</v>
      </c>
      <c r="GV104" s="230">
        <f>IF(COUNTIF($BW104:$BY104, $HH$1)&gt;0, GV$2, 0)</f>
        <v>0</v>
      </c>
      <c r="GW104" s="231">
        <f>IF(COUNTIF($BZ104:$CB104, $HH$1)&gt;0, GW$2, 0)</f>
        <v>0</v>
      </c>
      <c r="GX104" s="231">
        <f>IF(COUNTIF($CC104:$CE104, $HH$1)&gt;0, GX$2, 0)</f>
        <v>0</v>
      </c>
      <c r="GY104" s="231">
        <f>IF(COUNTIF($CF104:$CH104, $HH$1)&gt;0, GY$2, 0)</f>
        <v>0</v>
      </c>
      <c r="GZ104" s="231">
        <f>IF(COUNTIF($CI104:$CK104, $HH$1)&gt;0, GZ$2, 0)</f>
        <v>0</v>
      </c>
      <c r="HA104" s="231">
        <f>IF(COUNTIF($CL104:$CN104, $HH$1)&gt;0, HA$2, 0)</f>
        <v>0</v>
      </c>
      <c r="HB104" s="231">
        <f>IF(COUNTIF($CO104:$CQ104, $HH$1)&gt;0, HB$2, 0)</f>
        <v>0</v>
      </c>
      <c r="HC104" s="231">
        <f>IF(COUNTIF($CR104:$CT104, $HH$1)&gt;0, HC$2, 0)</f>
        <v>0</v>
      </c>
      <c r="HD104" s="231">
        <f>IF(COUNTIF($CU104:$CW104, $HH$1)&gt;0, HD$2, 0)</f>
        <v>0</v>
      </c>
      <c r="HE104" s="231">
        <f>IF(COUNTIF($CX104:$CZ104, $HH$1)&gt;0, HE$2, 0)</f>
        <v>0</v>
      </c>
      <c r="HF104" s="231">
        <f>IF(COUNTIF($DA104:$DC104, $HH$1)&gt;0, HF$2, 0)</f>
        <v>0</v>
      </c>
      <c r="HG104" s="231">
        <f>IF(COUNTIF($DD104:$DF104, $HH$1)&gt;0, HG$2, 0)</f>
        <v>0</v>
      </c>
      <c r="HH104" s="232">
        <f>SUM(GB104:HG104)</f>
        <v>0</v>
      </c>
      <c r="HI104" s="232"/>
      <c r="HJ104" s="224">
        <f>IF(MAX($N104:$Q104)&gt;=40, HJ$2, 0)</f>
        <v>3</v>
      </c>
      <c r="HK104" s="225">
        <f>IF(MAX($R104:$U104)&gt;=40, HK$2, 0)</f>
        <v>3</v>
      </c>
      <c r="HL104" s="225">
        <f>IF(MAX($V104:$Y104)&gt;=40, HL$2, 0)</f>
        <v>3</v>
      </c>
      <c r="HM104" s="225">
        <f>IF(MAX($Z104:$AA104)&gt;=40, HM$2, 0)</f>
        <v>3</v>
      </c>
      <c r="HN104" s="225">
        <f>IF(MAX($AB104:$AC104)&gt;=40, HN$2, 0)</f>
        <v>2</v>
      </c>
      <c r="HO104" s="226">
        <f>IF(MAX($AD104:$AF104)&gt;=40, HO$2, 0)</f>
        <v>20</v>
      </c>
      <c r="HP104" s="227">
        <f>IF(MAX($AG104:$AI104)&gt;=40, HP$2, 0)</f>
        <v>20</v>
      </c>
      <c r="HQ104" s="227">
        <f>IF(MAX($AJ104:$AL104)&gt;=40, HQ$2, 0)</f>
        <v>20</v>
      </c>
      <c r="HR104" s="227">
        <f>IF(MAX($AM104:$AO104)&gt;=40, HR$2, 0)</f>
        <v>20</v>
      </c>
      <c r="HS104" s="227">
        <f>IF(MAX($AP104:$AR104)&gt;=40, HS$2, 0)</f>
        <v>10</v>
      </c>
      <c r="HT104" s="227">
        <f>IF(MAX($AS104:$AU104)&gt;=40, HT$2, 0)</f>
        <v>20</v>
      </c>
      <c r="HU104" s="227">
        <f>IF(MAX($AV104:$AX104)&gt;=40, HU$2, 0)</f>
        <v>10</v>
      </c>
      <c r="HV104" s="228">
        <f>IF(MAX($AY104:$BA104)&gt;=40, HV$2, 0)</f>
        <v>20</v>
      </c>
      <c r="HW104" s="229">
        <f>IF(MAX($BB104:$BD104)&gt;=40, HW$2, 0)</f>
        <v>20</v>
      </c>
      <c r="HX104" s="229">
        <f>IF(MAX($BE104:$BG104)&gt;=40, HX$2, 0)</f>
        <v>20</v>
      </c>
      <c r="HY104" s="229">
        <f>IF(MAX($BH104:$BJ104)&gt;=40, HY$2, 0)</f>
        <v>20</v>
      </c>
      <c r="HZ104" s="229">
        <f>IF(MAX($BK104:$BM104)&gt;=40, HZ$2, 0)</f>
        <v>10</v>
      </c>
      <c r="IA104" s="229">
        <f>IF(MAX($BN104:$BP104)&gt;=40, IA$2, 0)</f>
        <v>20</v>
      </c>
      <c r="IB104" s="229">
        <f>IF(MAX($BQ104:$BS104)&gt;=40, IB$2, 0)</f>
        <v>10</v>
      </c>
      <c r="IC104" s="229">
        <f>IF(MAX($BT104:$BV104)&gt;=40, IC$2, 0)</f>
        <v>0</v>
      </c>
      <c r="ID104" s="230">
        <f>IF(MAX($BW104:$BY104)&gt;=40, ID$2, 0)</f>
        <v>0</v>
      </c>
      <c r="IE104" s="231">
        <f>IF(MAX($BZ104:$CB104)&gt;=40, IE$2, 0)</f>
        <v>0</v>
      </c>
      <c r="IF104" s="231">
        <f>IF(MAX($CC104:$CE104)&gt;=40, IF$2, 0)</f>
        <v>0</v>
      </c>
      <c r="IG104" s="231">
        <f>IF(MAX($CF104:$CH104)&gt;=40, IG$2, 0)</f>
        <v>0</v>
      </c>
      <c r="IH104" s="231">
        <f>IF(MAX($CI104:$CK104)&gt;=40, IH$2, 0)</f>
        <v>0</v>
      </c>
      <c r="II104" s="231">
        <f>IF(MAX($CL104:$CN104)&gt;=40, II$2, 0)</f>
        <v>0</v>
      </c>
      <c r="IJ104" s="231">
        <f>IF(MAX($CO104:$CQ104)&gt;=40, IJ$2, 0)</f>
        <v>0</v>
      </c>
      <c r="IK104" s="231">
        <f>IF(MAX($CR104:$CT104)&gt;=40, IK$2, 0)</f>
        <v>0</v>
      </c>
      <c r="IL104" s="231">
        <f>IF(MAX($CU104:$CW104)&gt;=40, IL$2, 0)</f>
        <v>20</v>
      </c>
      <c r="IM104" s="231">
        <f>IF(MAX($CX104:$CZ104)&gt;=40, IM$2, 0)</f>
        <v>0</v>
      </c>
      <c r="IN104" s="231">
        <f>IF(MAX($DA104:$DC104)&gt;=40, IN$2, 0)</f>
        <v>20</v>
      </c>
      <c r="IO104" s="231">
        <f>IF(MAX($DD104:$DF104)&gt;=40, IO$2, 0)</f>
        <v>0</v>
      </c>
      <c r="IP104" s="418">
        <f>SUM(HO104:IB104, ID104:IO104)</f>
        <v>280</v>
      </c>
      <c r="IQ104" s="418">
        <f>SUM(HJ104:HN104, IC104)</f>
        <v>14</v>
      </c>
    </row>
    <row r="105" spans="1:251" x14ac:dyDescent="0.2">
      <c r="BZ105" s="15"/>
    </row>
    <row r="106" spans="1:251" ht="15" customHeight="1" x14ac:dyDescent="0.25">
      <c r="A106" s="14" t="s">
        <v>1790</v>
      </c>
      <c r="B106" s="392">
        <v>19</v>
      </c>
      <c r="C106" s="13" t="s">
        <v>1374</v>
      </c>
      <c r="D106" s="681">
        <v>44197</v>
      </c>
      <c r="E106" s="20">
        <v>8</v>
      </c>
      <c r="F106" s="1">
        <v>11323758</v>
      </c>
      <c r="G106" s="682" t="s">
        <v>1372</v>
      </c>
      <c r="H106" s="682" t="s">
        <v>1373</v>
      </c>
      <c r="I106" s="18"/>
      <c r="J106" s="6" t="s">
        <v>18</v>
      </c>
      <c r="K106" s="6" t="s">
        <v>18</v>
      </c>
      <c r="L106" s="684"/>
      <c r="M106" s="702" t="s">
        <v>1351</v>
      </c>
      <c r="N106" s="24">
        <v>67.5</v>
      </c>
      <c r="O106" s="107"/>
      <c r="P106" s="108"/>
      <c r="Q106" s="444"/>
      <c r="R106" s="24">
        <v>55.75</v>
      </c>
      <c r="S106" s="107"/>
      <c r="T106" s="108"/>
      <c r="U106" s="444"/>
      <c r="V106" s="24">
        <v>61.889999389648438</v>
      </c>
      <c r="W106" s="107"/>
      <c r="X106" s="108"/>
      <c r="Y106" s="444"/>
      <c r="Z106" s="24">
        <v>62.849998474121094</v>
      </c>
      <c r="AA106" s="273"/>
      <c r="AB106" s="704" t="s">
        <v>1396</v>
      </c>
      <c r="AC106" s="273"/>
      <c r="AD106" s="272">
        <v>100</v>
      </c>
      <c r="AE106" s="108"/>
      <c r="AF106" s="444"/>
      <c r="AG106" s="272">
        <v>100</v>
      </c>
      <c r="AH106" s="108"/>
      <c r="AI106" s="444"/>
      <c r="AJ106" s="272">
        <v>100</v>
      </c>
      <c r="AK106" s="108"/>
      <c r="AL106" s="444"/>
      <c r="AM106" s="272">
        <v>100</v>
      </c>
      <c r="AN106" s="108"/>
      <c r="AO106" s="444"/>
      <c r="AP106" s="272">
        <v>100</v>
      </c>
      <c r="AQ106" s="108"/>
      <c r="AR106" s="444"/>
      <c r="AS106" s="272">
        <v>100</v>
      </c>
      <c r="AT106" s="108"/>
      <c r="AU106" s="444"/>
      <c r="AV106" s="272">
        <v>100</v>
      </c>
      <c r="AW106" s="108"/>
      <c r="AX106" s="444"/>
      <c r="AY106" s="24">
        <v>44.98</v>
      </c>
      <c r="AZ106" s="107"/>
      <c r="BA106" s="273"/>
      <c r="BB106" s="24">
        <v>62</v>
      </c>
      <c r="BC106" s="107"/>
      <c r="BD106" s="273"/>
      <c r="BE106" s="24">
        <v>51.150001525878906</v>
      </c>
      <c r="BF106" s="107"/>
      <c r="BG106" s="273"/>
      <c r="BH106" s="24">
        <v>-44.549999237060547</v>
      </c>
      <c r="BI106" s="107">
        <v>44.1</v>
      </c>
      <c r="BJ106" s="273"/>
      <c r="BK106" s="24">
        <v>53.790000915527344</v>
      </c>
      <c r="BL106" s="107"/>
      <c r="BM106" s="273"/>
      <c r="BN106" s="24">
        <v>60.799999237060547</v>
      </c>
      <c r="BO106" s="107"/>
      <c r="BP106" s="273"/>
      <c r="BQ106" s="24">
        <v>57</v>
      </c>
      <c r="BR106" s="107"/>
      <c r="BS106" s="273"/>
      <c r="BT106" s="24" t="s">
        <v>1386</v>
      </c>
      <c r="BU106" s="291"/>
      <c r="BV106" s="273"/>
      <c r="BW106" s="704" t="s">
        <v>1396</v>
      </c>
      <c r="BX106" s="107"/>
      <c r="BY106" s="273"/>
      <c r="BZ106" s="704" t="s">
        <v>1396</v>
      </c>
      <c r="CA106" s="107"/>
      <c r="CB106" s="273"/>
      <c r="CC106" s="24">
        <v>60</v>
      </c>
      <c r="CD106" s="107"/>
      <c r="CE106" s="107"/>
      <c r="CF106" s="107"/>
      <c r="CG106" s="107"/>
      <c r="CH106" s="273"/>
      <c r="CI106" s="24" t="s">
        <v>1395</v>
      </c>
      <c r="CJ106" s="107"/>
      <c r="CK106" s="273"/>
      <c r="CL106" s="704" t="s">
        <v>1396</v>
      </c>
      <c r="CM106" s="107"/>
      <c r="CN106" s="273"/>
      <c r="CO106" s="24">
        <v>41.5</v>
      </c>
      <c r="CP106" s="107"/>
      <c r="CQ106" s="273"/>
      <c r="CR106" s="24"/>
      <c r="CS106" s="107"/>
      <c r="CT106" s="273"/>
      <c r="CU106" s="24"/>
      <c r="CV106" s="107"/>
      <c r="CW106" s="273"/>
      <c r="CX106" s="24"/>
      <c r="CY106" s="107"/>
      <c r="CZ106" s="273"/>
      <c r="DA106" s="24">
        <v>50</v>
      </c>
      <c r="DB106" s="107"/>
      <c r="DC106" s="273"/>
      <c r="DD106" s="24"/>
      <c r="DE106" s="107"/>
      <c r="DF106" s="273"/>
      <c r="DG106" s="222"/>
      <c r="DH106" s="396"/>
      <c r="DI106" s="396"/>
      <c r="DJ106" s="285"/>
      <c r="DK106" s="223"/>
      <c r="DL106" s="421"/>
      <c r="DM106" s="422"/>
      <c r="DN106" s="430">
        <f>IF(COUNTIF($N106:$Q106, ET$1)&gt;0, DN$2, 0)</f>
        <v>0</v>
      </c>
      <c r="DO106" s="225">
        <f>IF(COUNTIF($R106:$U106, ET$1)&gt;0, DO$2, 0)</f>
        <v>0</v>
      </c>
      <c r="DP106" s="225">
        <f>IF(COUNTIF($V106:$Y106, ET$1)&gt;0, DP$2, 0)</f>
        <v>0</v>
      </c>
      <c r="DQ106" s="225">
        <f>IF(COUNTIF($Z106:$AA106, ET$1)&gt;0, DQ$2, 0)</f>
        <v>0</v>
      </c>
      <c r="DR106" s="225">
        <f>IF(COUNTIF($AB106:$AC106, ET$1)&gt;0, DR$2, 0)</f>
        <v>0</v>
      </c>
      <c r="DS106" s="226">
        <f>IF(COUNTIF($AD106:$AF106, $ET$1)&gt;0, DS$2, 0)</f>
        <v>0</v>
      </c>
      <c r="DT106" s="227">
        <f>IF(COUNTIF($AG106:$AI106, $ET$1)&gt;0, DT$2, 0)</f>
        <v>0</v>
      </c>
      <c r="DU106" s="227">
        <f>IF(COUNTIF($AJ106:$AL106, $ET$1)&gt;0, DU$2, 0)</f>
        <v>0</v>
      </c>
      <c r="DV106" s="227">
        <f>IF(COUNTIF($AM106:$AO106, $ET$1)&gt;0, DV$2, 0)</f>
        <v>0</v>
      </c>
      <c r="DW106" s="227">
        <f>IF(COUNTIF($AP106:$AR106, $ET$1)&gt;0, DW$2, 0)</f>
        <v>0</v>
      </c>
      <c r="DX106" s="227">
        <f>IF(COUNTIF($AS106:$AU106, $ET$1)&gt;0, DX$2, 0)</f>
        <v>0</v>
      </c>
      <c r="DY106" s="227">
        <f>IF(COUNTIF($AV106:$AX106, $ET$1)&gt;0, DY$2, 0)</f>
        <v>0</v>
      </c>
      <c r="DZ106" s="228">
        <f>IF(COUNTIF($AY106:$BA106, $ET$1)&gt;0, DZ$2, 0)</f>
        <v>0</v>
      </c>
      <c r="EA106" s="229">
        <f>IF(COUNTIF($BB106:$BD106, $ET$1)&gt;0, EA$2, 0)</f>
        <v>0</v>
      </c>
      <c r="EB106" s="229">
        <f>IF(COUNTIF($BE106:$BG106, $ET$1)&gt;0, EB$2, 0)</f>
        <v>0</v>
      </c>
      <c r="EC106" s="229">
        <f>IF(COUNTIF($BH106:$BJ106, $ET$1)&gt;0, EC$2, 0)</f>
        <v>0</v>
      </c>
      <c r="ED106" s="229">
        <f>IF(COUNTIF($BK106:$BM106, $ET$1)&gt;0, ED$2, 0)</f>
        <v>0</v>
      </c>
      <c r="EE106" s="229">
        <f>IF(COUNTIF($BN106:$BP106, $ET$1)&gt;0, EE$2, 0)</f>
        <v>0</v>
      </c>
      <c r="EF106" s="229">
        <f>IF(COUNTIF($BQ106:$BS106, $ET$1)&gt;0, EF$2, 0)</f>
        <v>0</v>
      </c>
      <c r="EG106" s="229">
        <f>IF(COUNTIF($BT106:$BV106, $ET$1)&gt;0, EG$2, 0)</f>
        <v>0</v>
      </c>
      <c r="EH106" s="230">
        <f>IF(COUNTIF($BW106:$BY106, $ET$1)&gt;0, EH$2, 0)</f>
        <v>0</v>
      </c>
      <c r="EI106" s="231">
        <f>IF(COUNTIF($BZ106:$CB106, $ET$1)&gt;0, EI$2, 0)</f>
        <v>0</v>
      </c>
      <c r="EJ106" s="231">
        <f>IF(COUNTIF($CC106:$CE106, $ET$1)&gt;0, EJ$2, 0)</f>
        <v>0</v>
      </c>
      <c r="EK106" s="231">
        <f>IF(COUNTIF($CF106:$CH106, $ET$1)&gt;0, EK$2, 0)</f>
        <v>0</v>
      </c>
      <c r="EL106" s="231">
        <f>IF(COUNTIF($CI106:$CK106, $ET$1)&gt;0, EL$2, 0)</f>
        <v>0</v>
      </c>
      <c r="EM106" s="231">
        <f>IF(COUNTIF($CL106:$CN106, $ET$1)&gt;0, EM$2, 0)</f>
        <v>0</v>
      </c>
      <c r="EN106" s="231">
        <f>IF(COUNTIF($CO106:$CQ106, $ET$1)&gt;0, EN$2, 0)</f>
        <v>0</v>
      </c>
      <c r="EO106" s="231">
        <f>IF(COUNTIF($CR106:$CT106, $ET$1)&gt;0, EO$2, 0)</f>
        <v>0</v>
      </c>
      <c r="EP106" s="231">
        <f>IF(COUNTIF($CU106:$CW106, $ET$1)&gt;0, EP$2, 0)</f>
        <v>0</v>
      </c>
      <c r="EQ106" s="231">
        <f>IF(COUNTIF($CX106:$CZ106, $ET$1)&gt;0, EQ$2, 0)</f>
        <v>0</v>
      </c>
      <c r="ER106" s="231">
        <f>IF(COUNTIF($DA106:$DC106, $ET$1)&gt;0, ER$2, 0)</f>
        <v>0</v>
      </c>
      <c r="ES106" s="231">
        <f>IF(COUNTIF($DD106:$DF106, $ET$1)&gt;0, ES$2, 0)</f>
        <v>0</v>
      </c>
      <c r="ET106" s="232">
        <f>SUM(DN106:ES106)</f>
        <v>0</v>
      </c>
      <c r="EU106" s="224">
        <f>IF(COUNTIF($N106:$Q106, GA$1)&gt;0, EU$2, 0)</f>
        <v>0</v>
      </c>
      <c r="EV106" s="225">
        <f>IF(COUNTIF($R106:$U106, GA$1)&gt;0, EV$2, 0)</f>
        <v>0</v>
      </c>
      <c r="EW106" s="225">
        <f>IF(COUNTIF($V106:$Y106, GA$1)&gt;0, EW$2, 0)</f>
        <v>0</v>
      </c>
      <c r="EX106" s="225">
        <f>IF(COUNTIF($Z106:$AA106, GA$1)&gt;0, EX$2, 0)</f>
        <v>0</v>
      </c>
      <c r="EY106" s="225">
        <f>IF(COUNTIF($AB106:$AC106, GA$1)&gt;0, EY$2, 0)</f>
        <v>0</v>
      </c>
      <c r="EZ106" s="226">
        <f>IF(COUNTIF($AD106:$AF106, $GA$1)&gt;0, EZ$2, 0)</f>
        <v>0</v>
      </c>
      <c r="FA106" s="227">
        <f>IF(COUNTIF($AG106:$AI106, $GA$1)&gt;0, FA$2, 0)</f>
        <v>0</v>
      </c>
      <c r="FB106" s="227">
        <f>IF(COUNTIF($AJ106:$AL106, $GA$1)&gt;0, FB$2, 0)</f>
        <v>0</v>
      </c>
      <c r="FC106" s="227">
        <f>IF(COUNTIF($AM106:$AO106, $GA$1)&gt;0, FC$2, 0)</f>
        <v>0</v>
      </c>
      <c r="FD106" s="227">
        <f>IF(COUNTIF($AP106:$AR106, $GA$1)&gt;0, FD$2, 0)</f>
        <v>0</v>
      </c>
      <c r="FE106" s="227">
        <f>IF(COUNTIF($AS106:$AU106, $GA$1)&gt;0, FE$2, 0)</f>
        <v>0</v>
      </c>
      <c r="FF106" s="227">
        <f>IF(COUNTIF($AV106:$AX106, $GA$1)&gt;0, FF$2, 0)</f>
        <v>0</v>
      </c>
      <c r="FG106" s="228">
        <f>IF(COUNTIF($AY106:$BA106, $GA$1)&gt;0, FG$2, 0)</f>
        <v>0</v>
      </c>
      <c r="FH106" s="229">
        <f>IF(COUNTIF($BB106:$BD106, $GA$1)&gt;0, FH$2, 0)</f>
        <v>0</v>
      </c>
      <c r="FI106" s="229">
        <f>IF(COUNTIF($BE106:$BG106, $GA$1)&gt;0, FI$2, 0)</f>
        <v>0</v>
      </c>
      <c r="FJ106" s="229">
        <f>IF(COUNTIF($BH106:$BJ106, $GA$1)&gt;0, FJ$2, 0)</f>
        <v>0</v>
      </c>
      <c r="FK106" s="229">
        <f>IF(COUNTIF($BK106:$BM106, $GA$1)&gt;0, FK$2, 0)</f>
        <v>0</v>
      </c>
      <c r="FL106" s="229">
        <f>IF(COUNTIF($BN106:$BP106, $GA$1)&gt;0, FL$2, 0)</f>
        <v>0</v>
      </c>
      <c r="FM106" s="229">
        <f>IF(COUNTIF($BQ106:$BS106, $GA$1)&gt;0, FM$2, 0)</f>
        <v>0</v>
      </c>
      <c r="FN106" s="229">
        <f>IF(COUNTIF($BT106:$BV106, $GA$1)&gt;0, FN$2, 0)</f>
        <v>0</v>
      </c>
      <c r="FO106" s="230">
        <f>IF(COUNTIF($BW106:$BY106, $GA$1)&gt;0, FO$2, 0)</f>
        <v>0</v>
      </c>
      <c r="FP106" s="231">
        <f>IF(COUNTIF($BZ106:$CB106, $GA$1)&gt;0, FP$2, 0)</f>
        <v>0</v>
      </c>
      <c r="FQ106" s="231">
        <f>IF(COUNTIF($CC106:$CE106, $GA$1)&gt;0, FQ$2, 0)</f>
        <v>0</v>
      </c>
      <c r="FR106" s="231">
        <f>IF(COUNTIF($CF106:$CH106, $GA$1)&gt;0, FR$2, 0)</f>
        <v>0</v>
      </c>
      <c r="FS106" s="231">
        <f>IF(COUNTIF($CI106:$CK106, $GA$1)&gt;0, FS$2, 0)</f>
        <v>0</v>
      </c>
      <c r="FT106" s="231">
        <f>IF(COUNTIF($CL106:$CN106, $GA$1)&gt;0, FT$2, 0)</f>
        <v>0</v>
      </c>
      <c r="FU106" s="231">
        <f>IF(COUNTIF($CO106:$CQ106, $GA$1)&gt;0, FU$2, 0)</f>
        <v>0</v>
      </c>
      <c r="FV106" s="231">
        <f>IF(COUNTIF($CR106:$CT106, $GA$1)&gt;0, FV$2, 0)</f>
        <v>0</v>
      </c>
      <c r="FW106" s="231">
        <f>IF(COUNTIF($CU106:$CW106, $GA$1)&gt;0, FW$2, 0)</f>
        <v>0</v>
      </c>
      <c r="FX106" s="231">
        <f>IF(COUNTIF($CX106:$CZ106, $GA$1)&gt;0, FX$2, 0)</f>
        <v>0</v>
      </c>
      <c r="FY106" s="231">
        <f>IF(COUNTIF($DA106:$DC106, $GA$1)&gt;0, FY$2, 0)</f>
        <v>0</v>
      </c>
      <c r="FZ106" s="231">
        <f>IF(COUNTIF($DD106:$DF106, $GA$1)&gt;0, FZ$2, 0)</f>
        <v>0</v>
      </c>
      <c r="GA106" s="232">
        <f>SUM(EU106:FZ106)</f>
        <v>0</v>
      </c>
      <c r="GB106" s="224">
        <f>IF(COUNTIF($N106:$Q106, HH$1)&gt;0, GB$2, 0)</f>
        <v>0</v>
      </c>
      <c r="GC106" s="225">
        <f>IF(COUNTIF($R106:$U106, HH$1)&gt;0, GC$2, 0)</f>
        <v>0</v>
      </c>
      <c r="GD106" s="225">
        <f>IF(COUNTIF($V106:$Y106, HH$1)&gt;0, GD$2, 0)</f>
        <v>0</v>
      </c>
      <c r="GE106" s="225">
        <f>IF(COUNTIF($Z106:$AA106, HH$1)&gt;0, GE$2, 0)</f>
        <v>0</v>
      </c>
      <c r="GF106" s="225">
        <f>IF(COUNTIF($AB106:$AC106, HH$1)&gt;0, GF$2, 0)</f>
        <v>0</v>
      </c>
      <c r="GG106" s="226">
        <f>IF(COUNTIF($AD106:$AF106, $HH$1)&gt;0, GG$2, 0)</f>
        <v>0</v>
      </c>
      <c r="GH106" s="227">
        <f>IF(COUNTIF($AG106:$AI106, $HH$1)&gt;0, GH$2, 0)</f>
        <v>0</v>
      </c>
      <c r="GI106" s="227">
        <f>IF(COUNTIF($AJ106:$AL106, $HH$1)&gt;0, GI$2, 0)</f>
        <v>0</v>
      </c>
      <c r="GJ106" s="227">
        <f>IF(COUNTIF($AM106:$AO106, $HH$1)&gt;0, GJ$2, 0)</f>
        <v>0</v>
      </c>
      <c r="GK106" s="227">
        <f>IF(COUNTIF($AP106:$AR106, $HH$1)&gt;0, GK$2, 0)</f>
        <v>0</v>
      </c>
      <c r="GL106" s="227">
        <f>IF(COUNTIF($AS106:$AU106, $HH$1)&gt;0, GL$2, 0)</f>
        <v>0</v>
      </c>
      <c r="GM106" s="227">
        <f>IF(COUNTIF($AV106:$AX106, $HH$1)&gt;0, GM$2, 0)</f>
        <v>0</v>
      </c>
      <c r="GN106" s="228">
        <f>IF(COUNTIF($AY106:$BA106, $HH$1)&gt;0, GN$2, 0)</f>
        <v>0</v>
      </c>
      <c r="GO106" s="229">
        <f>IF(COUNTIF($BB106:$BD106, $HH$1)&gt;0, GO$2, 0)</f>
        <v>0</v>
      </c>
      <c r="GP106" s="229">
        <f>IF(COUNTIF($BE106:$BG106, $HH$1)&gt;0, GP$2, 0)</f>
        <v>0</v>
      </c>
      <c r="GQ106" s="229">
        <f>IF(COUNTIF($BH106:$BJ106, $HH$1)&gt;0, GQ$2, 0)</f>
        <v>0</v>
      </c>
      <c r="GR106" s="229">
        <f>IF(COUNTIF($BK106:$BM106, $HH$1)&gt;0, GR$2, 0)</f>
        <v>0</v>
      </c>
      <c r="GS106" s="229">
        <f>IF(COUNTIF($BN106:$BP106, $HH$1)&gt;0, GS$2, 0)</f>
        <v>0</v>
      </c>
      <c r="GT106" s="229">
        <f>IF(COUNTIF($BQ106:$BS106, $HH$1)&gt;0, GT$2, 0)</f>
        <v>0</v>
      </c>
      <c r="GU106" s="229">
        <f>IF(COUNTIF($BT106:$BV106, $HH$1)&gt;0, GU$2, 0)</f>
        <v>0</v>
      </c>
      <c r="GV106" s="230">
        <f>IF(COUNTIF($BW106:$BY106, $HH$1)&gt;0, GV$2, 0)</f>
        <v>0</v>
      </c>
      <c r="GW106" s="231">
        <f>IF(COUNTIF($BZ106:$CB106, $HH$1)&gt;0, GW$2, 0)</f>
        <v>0</v>
      </c>
      <c r="GX106" s="231">
        <f>IF(COUNTIF($CC106:$CE106, $HH$1)&gt;0, GX$2, 0)</f>
        <v>0</v>
      </c>
      <c r="GY106" s="231">
        <f>IF(COUNTIF($CF106:$CH106, $HH$1)&gt;0, GY$2, 0)</f>
        <v>0</v>
      </c>
      <c r="GZ106" s="231">
        <f>IF(COUNTIF($CI106:$CK106, $HH$1)&gt;0, GZ$2, 0)</f>
        <v>0</v>
      </c>
      <c r="HA106" s="231">
        <f>IF(COUNTIF($CL106:$CN106, $HH$1)&gt;0, HA$2, 0)</f>
        <v>0</v>
      </c>
      <c r="HB106" s="231">
        <f>IF(COUNTIF($CO106:$CQ106, $HH$1)&gt;0, HB$2, 0)</f>
        <v>0</v>
      </c>
      <c r="HC106" s="231">
        <f>IF(COUNTIF($CR106:$CT106, $HH$1)&gt;0, HC$2, 0)</f>
        <v>0</v>
      </c>
      <c r="HD106" s="231">
        <f>IF(COUNTIF($CU106:$CW106, $HH$1)&gt;0, HD$2, 0)</f>
        <v>0</v>
      </c>
      <c r="HE106" s="231">
        <f>IF(COUNTIF($CX106:$CZ106, $HH$1)&gt;0, HE$2, 0)</f>
        <v>0</v>
      </c>
      <c r="HF106" s="231">
        <f>IF(COUNTIF($DA106:$DC106, $HH$1)&gt;0, HF$2, 0)</f>
        <v>0</v>
      </c>
      <c r="HG106" s="231">
        <f>IF(COUNTIF($DD106:$DF106, $HH$1)&gt;0, HG$2, 0)</f>
        <v>0</v>
      </c>
      <c r="HH106" s="232">
        <f>SUM(GB106:HG106)</f>
        <v>0</v>
      </c>
      <c r="HI106" s="232"/>
      <c r="HJ106" s="224">
        <f>IF(MAX($N106:$Q106)&gt;=40, HJ$2, 0)</f>
        <v>3</v>
      </c>
      <c r="HK106" s="225">
        <f>IF(MAX($R106:$U106)&gt;=40, HK$2, 0)</f>
        <v>3</v>
      </c>
      <c r="HL106" s="225">
        <f>IF(MAX($V106:$Y106)&gt;=40, HL$2, 0)</f>
        <v>3</v>
      </c>
      <c r="HM106" s="225">
        <f>IF(MAX($Z106:$AA106)&gt;=40, HM$2, 0)</f>
        <v>3</v>
      </c>
      <c r="HN106" s="225">
        <f>IF(MAX($AB106:$AC106)&gt;=40, HN$2, 0)</f>
        <v>0</v>
      </c>
      <c r="HO106" s="226">
        <f>IF(MAX($AD106:$AF106)&gt;=40, HO$2, 0)</f>
        <v>20</v>
      </c>
      <c r="HP106" s="227">
        <f>IF(MAX($AG106:$AI106)&gt;=40, HP$2, 0)</f>
        <v>20</v>
      </c>
      <c r="HQ106" s="227">
        <f>IF(MAX($AJ106:$AL106)&gt;=40, HQ$2, 0)</f>
        <v>20</v>
      </c>
      <c r="HR106" s="227">
        <f>IF(MAX($AM106:$AO106)&gt;=40, HR$2, 0)</f>
        <v>20</v>
      </c>
      <c r="HS106" s="227">
        <f>IF(MAX($AP106:$AR106)&gt;=40, HS$2, 0)</f>
        <v>10</v>
      </c>
      <c r="HT106" s="227">
        <f>IF(MAX($AS106:$AU106)&gt;=40, HT$2, 0)</f>
        <v>20</v>
      </c>
      <c r="HU106" s="227">
        <f>IF(MAX($AV106:$AX106)&gt;=40, HU$2, 0)</f>
        <v>10</v>
      </c>
      <c r="HV106" s="228">
        <f>IF(MAX($AY106:$BA106)&gt;=40, HV$2, 0)</f>
        <v>20</v>
      </c>
      <c r="HW106" s="229">
        <f>IF(MAX($BB106:$BD106)&gt;=40, HW$2, 0)</f>
        <v>20</v>
      </c>
      <c r="HX106" s="229">
        <f>IF(MAX($BE106:$BG106)&gt;=40, HX$2, 0)</f>
        <v>20</v>
      </c>
      <c r="HY106" s="229">
        <f>IF(MAX($BH106:$BJ106)&gt;=40, HY$2, 0)</f>
        <v>20</v>
      </c>
      <c r="HZ106" s="229">
        <f>IF(MAX($BK106:$BM106)&gt;=40, HZ$2, 0)</f>
        <v>10</v>
      </c>
      <c r="IA106" s="229">
        <f>IF(MAX($BN106:$BP106)&gt;=40, IA$2, 0)</f>
        <v>20</v>
      </c>
      <c r="IB106" s="229">
        <f>IF(MAX($BQ106:$BS106)&gt;=40, IB$2, 0)</f>
        <v>10</v>
      </c>
      <c r="IC106" s="229">
        <f>IF(MAX($BT106:$BV106)&gt;=40, IC$2, 0)</f>
        <v>0</v>
      </c>
      <c r="ID106" s="230">
        <f>IF(MAX($BW106:$BY106)&gt;=40, ID$2, 0)</f>
        <v>0</v>
      </c>
      <c r="IE106" s="231">
        <f>IF(MAX($BZ106:$CB106)&gt;=40, IE$2, 0)</f>
        <v>0</v>
      </c>
      <c r="IF106" s="231">
        <f>IF(MAX($CC106:$CE106)&gt;=40, IF$2, 0)</f>
        <v>10</v>
      </c>
      <c r="IG106" s="231">
        <f>IF(MAX($CF106:$CH106)&gt;=40, IG$2, 0)</f>
        <v>0</v>
      </c>
      <c r="IH106" s="231">
        <f>IF(MAX($CI106:$CK106)&gt;=40, IH$2, 0)</f>
        <v>0</v>
      </c>
      <c r="II106" s="231">
        <f>IF(MAX($CL106:$CN106)&gt;=40, II$2, 0)</f>
        <v>0</v>
      </c>
      <c r="IJ106" s="231">
        <f>IF(MAX($CO106:$CQ106)&gt;=40, IJ$2, 0)</f>
        <v>20</v>
      </c>
      <c r="IK106" s="231">
        <f>IF(MAX($CR106:$CT106)&gt;=40, IK$2, 0)</f>
        <v>0</v>
      </c>
      <c r="IL106" s="231">
        <f>IF(MAX($CU106:$CW106)&gt;=40, IL$2, 0)</f>
        <v>0</v>
      </c>
      <c r="IM106" s="231">
        <f>IF(MAX($CX106:$CZ106)&gt;=40, IM$2, 0)</f>
        <v>0</v>
      </c>
      <c r="IN106" s="231">
        <f>IF(MAX($DA106:$DC106)&gt;=40, IN$2, 0)</f>
        <v>20</v>
      </c>
      <c r="IO106" s="231">
        <f>IF(MAX($DD106:$DF106)&gt;=40, IO$2, 0)</f>
        <v>0</v>
      </c>
      <c r="IP106" s="418">
        <f>SUM(HO106:IB106, ID106:IO106)</f>
        <v>290</v>
      </c>
      <c r="IQ106" s="418">
        <f>SUM(HJ106:HN106, IC106)</f>
        <v>12</v>
      </c>
    </row>
    <row r="107" spans="1:251" ht="15" customHeight="1" x14ac:dyDescent="0.25">
      <c r="A107" s="14" t="s">
        <v>1789</v>
      </c>
      <c r="B107" s="392">
        <v>20</v>
      </c>
      <c r="C107" s="13" t="s">
        <v>1379</v>
      </c>
      <c r="D107" s="681">
        <v>44197</v>
      </c>
      <c r="E107" s="20">
        <v>8</v>
      </c>
      <c r="F107" s="1">
        <v>11323828</v>
      </c>
      <c r="G107" s="682" t="s">
        <v>1375</v>
      </c>
      <c r="H107" s="682" t="s">
        <v>1376</v>
      </c>
      <c r="I107" s="18"/>
      <c r="J107" s="6" t="s">
        <v>18</v>
      </c>
      <c r="K107" s="6" t="s">
        <v>18</v>
      </c>
      <c r="L107" s="684"/>
      <c r="M107" s="702" t="s">
        <v>1352</v>
      </c>
      <c r="N107" s="24">
        <v>65.099998474121094</v>
      </c>
      <c r="O107" s="107"/>
      <c r="P107" s="108"/>
      <c r="Q107" s="444"/>
      <c r="R107" s="24">
        <v>75.230003356933594</v>
      </c>
      <c r="S107" s="107"/>
      <c r="T107" s="108"/>
      <c r="U107" s="444"/>
      <c r="V107" s="24">
        <v>71.800003051757813</v>
      </c>
      <c r="W107" s="107"/>
      <c r="X107" s="108"/>
      <c r="Y107" s="444"/>
      <c r="Z107" s="24">
        <v>72.949996948242188</v>
      </c>
      <c r="AA107" s="273"/>
      <c r="AB107" s="704" t="s">
        <v>1396</v>
      </c>
      <c r="AC107" s="273"/>
      <c r="AD107" s="272">
        <v>100</v>
      </c>
      <c r="AE107" s="108"/>
      <c r="AF107" s="444"/>
      <c r="AG107" s="272">
        <v>100</v>
      </c>
      <c r="AH107" s="108"/>
      <c r="AI107" s="444"/>
      <c r="AJ107" s="272">
        <v>100</v>
      </c>
      <c r="AK107" s="108"/>
      <c r="AL107" s="444"/>
      <c r="AM107" s="272">
        <v>100</v>
      </c>
      <c r="AN107" s="108"/>
      <c r="AO107" s="444"/>
      <c r="AP107" s="272">
        <v>100</v>
      </c>
      <c r="AQ107" s="108"/>
      <c r="AR107" s="444"/>
      <c r="AS107" s="272">
        <v>100</v>
      </c>
      <c r="AT107" s="108"/>
      <c r="AU107" s="444"/>
      <c r="AV107" s="272">
        <v>100</v>
      </c>
      <c r="AW107" s="108"/>
      <c r="AX107" s="444"/>
      <c r="AY107" s="24">
        <v>58.7</v>
      </c>
      <c r="AZ107" s="107"/>
      <c r="BA107" s="273"/>
      <c r="BB107" s="24">
        <v>57</v>
      </c>
      <c r="BC107" s="107"/>
      <c r="BD107" s="273"/>
      <c r="BE107" s="24">
        <v>44.900001525878906</v>
      </c>
      <c r="BF107" s="107"/>
      <c r="BG107" s="273"/>
      <c r="BH107" s="24">
        <v>55.25</v>
      </c>
      <c r="BI107" s="107"/>
      <c r="BJ107" s="273"/>
      <c r="BK107" s="24">
        <v>58.540000915527344</v>
      </c>
      <c r="BL107" s="107"/>
      <c r="BM107" s="273"/>
      <c r="BN107" s="24">
        <v>63</v>
      </c>
      <c r="BO107" s="107"/>
      <c r="BP107" s="273"/>
      <c r="BQ107" s="24">
        <v>41</v>
      </c>
      <c r="BR107" s="107"/>
      <c r="BS107" s="273"/>
      <c r="BT107" s="24" t="s">
        <v>1386</v>
      </c>
      <c r="BU107" s="291"/>
      <c r="BV107" s="273"/>
      <c r="BW107" s="704" t="s">
        <v>1396</v>
      </c>
      <c r="BX107" s="107"/>
      <c r="BY107" s="273"/>
      <c r="BZ107" s="704" t="s">
        <v>1396</v>
      </c>
      <c r="CA107" s="107" t="s">
        <v>1830</v>
      </c>
      <c r="CB107" s="273"/>
      <c r="CC107" s="24">
        <v>46.919998168945313</v>
      </c>
      <c r="CD107" s="107"/>
      <c r="CE107" s="107"/>
      <c r="CF107" s="107"/>
      <c r="CG107" s="107"/>
      <c r="CH107" s="273"/>
      <c r="CI107" s="24" t="s">
        <v>1395</v>
      </c>
      <c r="CJ107" s="107"/>
      <c r="CK107" s="273"/>
      <c r="CL107" s="704" t="s">
        <v>1396</v>
      </c>
      <c r="CM107" s="107"/>
      <c r="CN107" s="273"/>
      <c r="CO107" s="24">
        <v>57</v>
      </c>
      <c r="CP107" s="107"/>
      <c r="CQ107" s="273"/>
      <c r="CR107" s="24"/>
      <c r="CS107" s="107"/>
      <c r="CT107" s="273"/>
      <c r="CU107" s="24"/>
      <c r="CV107" s="107"/>
      <c r="CW107" s="273"/>
      <c r="CX107" s="24"/>
      <c r="CY107" s="107"/>
      <c r="CZ107" s="273"/>
      <c r="DA107" s="24">
        <v>50.5</v>
      </c>
      <c r="DB107" s="107"/>
      <c r="DC107" s="273"/>
      <c r="DD107" s="24"/>
      <c r="DE107" s="107"/>
      <c r="DF107" s="273"/>
      <c r="DG107" s="222"/>
      <c r="DH107" s="396"/>
      <c r="DI107" s="396"/>
      <c r="DJ107" s="285"/>
      <c r="DK107" s="223"/>
      <c r="DL107" s="421"/>
      <c r="DM107" s="422"/>
      <c r="DN107" s="430">
        <f>IF(COUNTIF($N107:$Q107, ET$1)&gt;0, DN$2, 0)</f>
        <v>0</v>
      </c>
      <c r="DO107" s="225">
        <f>IF(COUNTIF($R107:$U107, ET$1)&gt;0, DO$2, 0)</f>
        <v>0</v>
      </c>
      <c r="DP107" s="225">
        <f>IF(COUNTIF($V107:$Y107, ET$1)&gt;0, DP$2, 0)</f>
        <v>0</v>
      </c>
      <c r="DQ107" s="225">
        <f>IF(COUNTIF($Z107:$AA107, ET$1)&gt;0, DQ$2, 0)</f>
        <v>0</v>
      </c>
      <c r="DR107" s="225">
        <f>IF(COUNTIF($AB107:$AC107, ET$1)&gt;0, DR$2, 0)</f>
        <v>0</v>
      </c>
      <c r="DS107" s="226">
        <f>IF(COUNTIF($AD107:$AF107, $ET$1)&gt;0, DS$2, 0)</f>
        <v>0</v>
      </c>
      <c r="DT107" s="227">
        <f>IF(COUNTIF($AG107:$AI107, $ET$1)&gt;0, DT$2, 0)</f>
        <v>0</v>
      </c>
      <c r="DU107" s="227">
        <f>IF(COUNTIF($AJ107:$AL107, $ET$1)&gt;0, DU$2, 0)</f>
        <v>0</v>
      </c>
      <c r="DV107" s="227">
        <f>IF(COUNTIF($AM107:$AO107, $ET$1)&gt;0, DV$2, 0)</f>
        <v>0</v>
      </c>
      <c r="DW107" s="227">
        <f>IF(COUNTIF($AP107:$AR107, $ET$1)&gt;0, DW$2, 0)</f>
        <v>0</v>
      </c>
      <c r="DX107" s="227">
        <f>IF(COUNTIF($AS107:$AU107, $ET$1)&gt;0, DX$2, 0)</f>
        <v>0</v>
      </c>
      <c r="DY107" s="227">
        <f>IF(COUNTIF($AV107:$AX107, $ET$1)&gt;0, DY$2, 0)</f>
        <v>0</v>
      </c>
      <c r="DZ107" s="228">
        <f>IF(COUNTIF($AY107:$BA107, $ET$1)&gt;0, DZ$2, 0)</f>
        <v>0</v>
      </c>
      <c r="EA107" s="229">
        <f>IF(COUNTIF($BB107:$BD107, $ET$1)&gt;0, EA$2, 0)</f>
        <v>0</v>
      </c>
      <c r="EB107" s="229">
        <f>IF(COUNTIF($BE107:$BG107, $ET$1)&gt;0, EB$2, 0)</f>
        <v>0</v>
      </c>
      <c r="EC107" s="229">
        <f>IF(COUNTIF($BH107:$BJ107, $ET$1)&gt;0, EC$2, 0)</f>
        <v>0</v>
      </c>
      <c r="ED107" s="229">
        <f>IF(COUNTIF($BK107:$BM107, $ET$1)&gt;0, ED$2, 0)</f>
        <v>0</v>
      </c>
      <c r="EE107" s="229">
        <f>IF(COUNTIF($BN107:$BP107, $ET$1)&gt;0, EE$2, 0)</f>
        <v>0</v>
      </c>
      <c r="EF107" s="229">
        <f>IF(COUNTIF($BQ107:$BS107, $ET$1)&gt;0, EF$2, 0)</f>
        <v>0</v>
      </c>
      <c r="EG107" s="229">
        <f>IF(COUNTIF($BT107:$BV107, $ET$1)&gt;0, EG$2, 0)</f>
        <v>0</v>
      </c>
      <c r="EH107" s="230">
        <f>IF(COUNTIF($BW107:$BY107, $ET$1)&gt;0, EH$2, 0)</f>
        <v>0</v>
      </c>
      <c r="EI107" s="231">
        <f>IF(COUNTIF($BZ107:$CB107, $ET$1)&gt;0, EI$2, 0)</f>
        <v>0</v>
      </c>
      <c r="EJ107" s="231">
        <f>IF(COUNTIF($CC107:$CE107, $ET$1)&gt;0, EJ$2, 0)</f>
        <v>0</v>
      </c>
      <c r="EK107" s="231">
        <f>IF(COUNTIF($CF107:$CH107, $ET$1)&gt;0, EK$2, 0)</f>
        <v>0</v>
      </c>
      <c r="EL107" s="231">
        <f>IF(COUNTIF($CI107:$CK107, $ET$1)&gt;0, EL$2, 0)</f>
        <v>0</v>
      </c>
      <c r="EM107" s="231">
        <f>IF(COUNTIF($CL107:$CN107, $ET$1)&gt;0, EM$2, 0)</f>
        <v>0</v>
      </c>
      <c r="EN107" s="231">
        <f>IF(COUNTIF($CO107:$CQ107, $ET$1)&gt;0, EN$2, 0)</f>
        <v>0</v>
      </c>
      <c r="EO107" s="231">
        <f>IF(COUNTIF($CR107:$CT107, $ET$1)&gt;0, EO$2, 0)</f>
        <v>0</v>
      </c>
      <c r="EP107" s="231">
        <f>IF(COUNTIF($CU107:$CW107, $ET$1)&gt;0, EP$2, 0)</f>
        <v>0</v>
      </c>
      <c r="EQ107" s="231">
        <f>IF(COUNTIF($CX107:$CZ107, $ET$1)&gt;0, EQ$2, 0)</f>
        <v>0</v>
      </c>
      <c r="ER107" s="231">
        <f>IF(COUNTIF($DA107:$DC107, $ET$1)&gt;0, ER$2, 0)</f>
        <v>0</v>
      </c>
      <c r="ES107" s="231">
        <f>IF(COUNTIF($DD107:$DF107, $ET$1)&gt;0, ES$2, 0)</f>
        <v>0</v>
      </c>
      <c r="ET107" s="232">
        <f>SUM(DN107:ES107)</f>
        <v>0</v>
      </c>
      <c r="EU107" s="224">
        <f>IF(COUNTIF($N107:$Q107, GA$1)&gt;0, EU$2, 0)</f>
        <v>0</v>
      </c>
      <c r="EV107" s="225">
        <f>IF(COUNTIF($R107:$U107, GA$1)&gt;0, EV$2, 0)</f>
        <v>0</v>
      </c>
      <c r="EW107" s="225">
        <f>IF(COUNTIF($V107:$Y107, GA$1)&gt;0, EW$2, 0)</f>
        <v>0</v>
      </c>
      <c r="EX107" s="225">
        <f>IF(COUNTIF($Z107:$AA107, GA$1)&gt;0, EX$2, 0)</f>
        <v>0</v>
      </c>
      <c r="EY107" s="225">
        <f>IF(COUNTIF($AB107:$AC107, GA$1)&gt;0, EY$2, 0)</f>
        <v>0</v>
      </c>
      <c r="EZ107" s="226">
        <f>IF(COUNTIF($AD107:$AF107, $GA$1)&gt;0, EZ$2, 0)</f>
        <v>0</v>
      </c>
      <c r="FA107" s="227">
        <f>IF(COUNTIF($AG107:$AI107, $GA$1)&gt;0, FA$2, 0)</f>
        <v>0</v>
      </c>
      <c r="FB107" s="227">
        <f>IF(COUNTIF($AJ107:$AL107, $GA$1)&gt;0, FB$2, 0)</f>
        <v>0</v>
      </c>
      <c r="FC107" s="227">
        <f>IF(COUNTIF($AM107:$AO107, $GA$1)&gt;0, FC$2, 0)</f>
        <v>0</v>
      </c>
      <c r="FD107" s="227">
        <f>IF(COUNTIF($AP107:$AR107, $GA$1)&gt;0, FD$2, 0)</f>
        <v>0</v>
      </c>
      <c r="FE107" s="227">
        <f>IF(COUNTIF($AS107:$AU107, $GA$1)&gt;0, FE$2, 0)</f>
        <v>0</v>
      </c>
      <c r="FF107" s="227">
        <f>IF(COUNTIF($AV107:$AX107, $GA$1)&gt;0, FF$2, 0)</f>
        <v>0</v>
      </c>
      <c r="FG107" s="228">
        <f>IF(COUNTIF($AY107:$BA107, $GA$1)&gt;0, FG$2, 0)</f>
        <v>0</v>
      </c>
      <c r="FH107" s="229">
        <f>IF(COUNTIF($BB107:$BD107, $GA$1)&gt;0, FH$2, 0)</f>
        <v>0</v>
      </c>
      <c r="FI107" s="229">
        <f>IF(COUNTIF($BE107:$BG107, $GA$1)&gt;0, FI$2, 0)</f>
        <v>0</v>
      </c>
      <c r="FJ107" s="229">
        <f>IF(COUNTIF($BH107:$BJ107, $GA$1)&gt;0, FJ$2, 0)</f>
        <v>0</v>
      </c>
      <c r="FK107" s="229">
        <f>IF(COUNTIF($BK107:$BM107, $GA$1)&gt;0, FK$2, 0)</f>
        <v>0</v>
      </c>
      <c r="FL107" s="229">
        <f>IF(COUNTIF($BN107:$BP107, $GA$1)&gt;0, FL$2, 0)</f>
        <v>0</v>
      </c>
      <c r="FM107" s="229">
        <f>IF(COUNTIF($BQ107:$BS107, $GA$1)&gt;0, FM$2, 0)</f>
        <v>0</v>
      </c>
      <c r="FN107" s="229">
        <f>IF(COUNTIF($BT107:$BV107, $GA$1)&gt;0, FN$2, 0)</f>
        <v>0</v>
      </c>
      <c r="FO107" s="230">
        <f>IF(COUNTIF($BW107:$BY107, $GA$1)&gt;0, FO$2, 0)</f>
        <v>0</v>
      </c>
      <c r="FP107" s="231">
        <f>IF(COUNTIF($BZ107:$CB107, $GA$1)&gt;0, FP$2, 0)</f>
        <v>0</v>
      </c>
      <c r="FQ107" s="231">
        <f>IF(COUNTIF($CC107:$CE107, $GA$1)&gt;0, FQ$2, 0)</f>
        <v>0</v>
      </c>
      <c r="FR107" s="231">
        <f>IF(COUNTIF($CF107:$CH107, $GA$1)&gt;0, FR$2, 0)</f>
        <v>0</v>
      </c>
      <c r="FS107" s="231">
        <f>IF(COUNTIF($CI107:$CK107, $GA$1)&gt;0, FS$2, 0)</f>
        <v>0</v>
      </c>
      <c r="FT107" s="231">
        <f>IF(COUNTIF($CL107:$CN107, $GA$1)&gt;0, FT$2, 0)</f>
        <v>0</v>
      </c>
      <c r="FU107" s="231">
        <f>IF(COUNTIF($CO107:$CQ107, $GA$1)&gt;0, FU$2, 0)</f>
        <v>0</v>
      </c>
      <c r="FV107" s="231">
        <f>IF(COUNTIF($CR107:$CT107, $GA$1)&gt;0, FV$2, 0)</f>
        <v>0</v>
      </c>
      <c r="FW107" s="231">
        <f>IF(COUNTIF($CU107:$CW107, $GA$1)&gt;0, FW$2, 0)</f>
        <v>0</v>
      </c>
      <c r="FX107" s="231">
        <f>IF(COUNTIF($CX107:$CZ107, $GA$1)&gt;0, FX$2, 0)</f>
        <v>0</v>
      </c>
      <c r="FY107" s="231">
        <f>IF(COUNTIF($DA107:$DC107, $GA$1)&gt;0, FY$2, 0)</f>
        <v>0</v>
      </c>
      <c r="FZ107" s="231">
        <f>IF(COUNTIF($DD107:$DF107, $GA$1)&gt;0, FZ$2, 0)</f>
        <v>0</v>
      </c>
      <c r="GA107" s="232">
        <f>SUM(EU107:FZ107)</f>
        <v>0</v>
      </c>
      <c r="GB107" s="224">
        <f>IF(COUNTIF($N107:$Q107, HH$1)&gt;0, GB$2, 0)</f>
        <v>0</v>
      </c>
      <c r="GC107" s="225">
        <f>IF(COUNTIF($R107:$U107, HH$1)&gt;0, GC$2, 0)</f>
        <v>0</v>
      </c>
      <c r="GD107" s="225">
        <f>IF(COUNTIF($V107:$Y107, HH$1)&gt;0, GD$2, 0)</f>
        <v>0</v>
      </c>
      <c r="GE107" s="225">
        <f>IF(COUNTIF($Z107:$AA107, HH$1)&gt;0, GE$2, 0)</f>
        <v>0</v>
      </c>
      <c r="GF107" s="225">
        <f>IF(COUNTIF($AB107:$AC107, HH$1)&gt;0, GF$2, 0)</f>
        <v>0</v>
      </c>
      <c r="GG107" s="226">
        <f>IF(COUNTIF($AD107:$AF107, $HH$1)&gt;0, GG$2, 0)</f>
        <v>0</v>
      </c>
      <c r="GH107" s="227">
        <f>IF(COUNTIF($AG107:$AI107, $HH$1)&gt;0, GH$2, 0)</f>
        <v>0</v>
      </c>
      <c r="GI107" s="227">
        <f>IF(COUNTIF($AJ107:$AL107, $HH$1)&gt;0, GI$2, 0)</f>
        <v>0</v>
      </c>
      <c r="GJ107" s="227">
        <f>IF(COUNTIF($AM107:$AO107, $HH$1)&gt;0, GJ$2, 0)</f>
        <v>0</v>
      </c>
      <c r="GK107" s="227">
        <f>IF(COUNTIF($AP107:$AR107, $HH$1)&gt;0, GK$2, 0)</f>
        <v>0</v>
      </c>
      <c r="GL107" s="227">
        <f>IF(COUNTIF($AS107:$AU107, $HH$1)&gt;0, GL$2, 0)</f>
        <v>0</v>
      </c>
      <c r="GM107" s="227">
        <f>IF(COUNTIF($AV107:$AX107, $HH$1)&gt;0, GM$2, 0)</f>
        <v>0</v>
      </c>
      <c r="GN107" s="228">
        <f>IF(COUNTIF($AY107:$BA107, $HH$1)&gt;0, GN$2, 0)</f>
        <v>0</v>
      </c>
      <c r="GO107" s="229">
        <f>IF(COUNTIF($BB107:$BD107, $HH$1)&gt;0, GO$2, 0)</f>
        <v>0</v>
      </c>
      <c r="GP107" s="229">
        <f>IF(COUNTIF($BE107:$BG107, $HH$1)&gt;0, GP$2, 0)</f>
        <v>0</v>
      </c>
      <c r="GQ107" s="229">
        <f>IF(COUNTIF($BH107:$BJ107, $HH$1)&gt;0, GQ$2, 0)</f>
        <v>0</v>
      </c>
      <c r="GR107" s="229">
        <f>IF(COUNTIF($BK107:$BM107, $HH$1)&gt;0, GR$2, 0)</f>
        <v>0</v>
      </c>
      <c r="GS107" s="229">
        <f>IF(COUNTIF($BN107:$BP107, $HH$1)&gt;0, GS$2, 0)</f>
        <v>0</v>
      </c>
      <c r="GT107" s="229">
        <f>IF(COUNTIF($BQ107:$BS107, $HH$1)&gt;0, GT$2, 0)</f>
        <v>0</v>
      </c>
      <c r="GU107" s="229">
        <f>IF(COUNTIF($BT107:$BV107, $HH$1)&gt;0, GU$2, 0)</f>
        <v>0</v>
      </c>
      <c r="GV107" s="230">
        <f>IF(COUNTIF($BW107:$BY107, $HH$1)&gt;0, GV$2, 0)</f>
        <v>0</v>
      </c>
      <c r="GW107" s="231">
        <f>IF(COUNTIF($BZ107:$CB107, $HH$1)&gt;0, GW$2, 0)</f>
        <v>0</v>
      </c>
      <c r="GX107" s="231">
        <f>IF(COUNTIF($CC107:$CE107, $HH$1)&gt;0, GX$2, 0)</f>
        <v>0</v>
      </c>
      <c r="GY107" s="231">
        <f>IF(COUNTIF($CF107:$CH107, $HH$1)&gt;0, GY$2, 0)</f>
        <v>0</v>
      </c>
      <c r="GZ107" s="231">
        <f>IF(COUNTIF($CI107:$CK107, $HH$1)&gt;0, GZ$2, 0)</f>
        <v>0</v>
      </c>
      <c r="HA107" s="231">
        <f>IF(COUNTIF($CL107:$CN107, $HH$1)&gt;0, HA$2, 0)</f>
        <v>0</v>
      </c>
      <c r="HB107" s="231">
        <f>IF(COUNTIF($CO107:$CQ107, $HH$1)&gt;0, HB$2, 0)</f>
        <v>0</v>
      </c>
      <c r="HC107" s="231">
        <f>IF(COUNTIF($CR107:$CT107, $HH$1)&gt;0, HC$2, 0)</f>
        <v>0</v>
      </c>
      <c r="HD107" s="231">
        <f>IF(COUNTIF($CU107:$CW107, $HH$1)&gt;0, HD$2, 0)</f>
        <v>0</v>
      </c>
      <c r="HE107" s="231">
        <f>IF(COUNTIF($CX107:$CZ107, $HH$1)&gt;0, HE$2, 0)</f>
        <v>0</v>
      </c>
      <c r="HF107" s="231">
        <f>IF(COUNTIF($DA107:$DC107, $HH$1)&gt;0, HF$2, 0)</f>
        <v>0</v>
      </c>
      <c r="HG107" s="231">
        <f>IF(COUNTIF($DD107:$DF107, $HH$1)&gt;0, HG$2, 0)</f>
        <v>0</v>
      </c>
      <c r="HH107" s="232">
        <f>SUM(GB107:HG107)</f>
        <v>0</v>
      </c>
      <c r="HI107" s="232"/>
      <c r="HJ107" s="224">
        <f>IF(MAX($N107:$Q107)&gt;=40, HJ$2, 0)</f>
        <v>3</v>
      </c>
      <c r="HK107" s="225">
        <f>IF(MAX($R107:$U107)&gt;=40, HK$2, 0)</f>
        <v>3</v>
      </c>
      <c r="HL107" s="225">
        <f>IF(MAX($V107:$Y107)&gt;=40, HL$2, 0)</f>
        <v>3</v>
      </c>
      <c r="HM107" s="225">
        <f>IF(MAX($Z107:$AA107)&gt;=40, HM$2, 0)</f>
        <v>3</v>
      </c>
      <c r="HN107" s="225">
        <f>IF(MAX($AB107:$AC107)&gt;=40, HN$2, 0)</f>
        <v>0</v>
      </c>
      <c r="HO107" s="226">
        <f>IF(MAX($AD107:$AF107)&gt;=40, HO$2, 0)</f>
        <v>20</v>
      </c>
      <c r="HP107" s="227">
        <f>IF(MAX($AG107:$AI107)&gt;=40, HP$2, 0)</f>
        <v>20</v>
      </c>
      <c r="HQ107" s="227">
        <f>IF(MAX($AJ107:$AL107)&gt;=40, HQ$2, 0)</f>
        <v>20</v>
      </c>
      <c r="HR107" s="227">
        <f>IF(MAX($AM107:$AO107)&gt;=40, HR$2, 0)</f>
        <v>20</v>
      </c>
      <c r="HS107" s="227">
        <f>IF(MAX($AP107:$AR107)&gt;=40, HS$2, 0)</f>
        <v>10</v>
      </c>
      <c r="HT107" s="227">
        <f>IF(MAX($AS107:$AU107)&gt;=40, HT$2, 0)</f>
        <v>20</v>
      </c>
      <c r="HU107" s="227">
        <f>IF(MAX($AV107:$AX107)&gt;=40, HU$2, 0)</f>
        <v>10</v>
      </c>
      <c r="HV107" s="228">
        <f>IF(MAX($AY107:$BA107)&gt;=40, HV$2, 0)</f>
        <v>20</v>
      </c>
      <c r="HW107" s="229">
        <f>IF(MAX($BB107:$BD107)&gt;=40, HW$2, 0)</f>
        <v>20</v>
      </c>
      <c r="HX107" s="229">
        <f>IF(MAX($BE107:$BG107)&gt;=40, HX$2, 0)</f>
        <v>20</v>
      </c>
      <c r="HY107" s="229">
        <f>IF(MAX($BH107:$BJ107)&gt;=40, HY$2, 0)</f>
        <v>20</v>
      </c>
      <c r="HZ107" s="229">
        <f>IF(MAX($BK107:$BM107)&gt;=40, HZ$2, 0)</f>
        <v>10</v>
      </c>
      <c r="IA107" s="229">
        <f>IF(MAX($BN107:$BP107)&gt;=40, IA$2, 0)</f>
        <v>20</v>
      </c>
      <c r="IB107" s="229">
        <f>IF(MAX($BQ107:$BS107)&gt;=40, IB$2, 0)</f>
        <v>10</v>
      </c>
      <c r="IC107" s="229">
        <f>IF(MAX($BT107:$BV107)&gt;=40, IC$2, 0)</f>
        <v>0</v>
      </c>
      <c r="ID107" s="230">
        <f>IF(MAX($BW107:$BY107)&gt;=40, ID$2, 0)</f>
        <v>0</v>
      </c>
      <c r="IE107" s="231">
        <f>IF(MAX($BZ107:$CB107)&gt;=40, IE$2, 0)</f>
        <v>0</v>
      </c>
      <c r="IF107" s="231">
        <f>IF(MAX($CC107:$CE107)&gt;=40, IF$2, 0)</f>
        <v>10</v>
      </c>
      <c r="IG107" s="231">
        <f>IF(MAX($CF107:$CH107)&gt;=40, IG$2, 0)</f>
        <v>0</v>
      </c>
      <c r="IH107" s="231">
        <f>IF(MAX($CI107:$CK107)&gt;=40, IH$2, 0)</f>
        <v>0</v>
      </c>
      <c r="II107" s="231">
        <f>IF(MAX($CL107:$CN107)&gt;=40, II$2, 0)</f>
        <v>0</v>
      </c>
      <c r="IJ107" s="231">
        <f>IF(MAX($CO107:$CQ107)&gt;=40, IJ$2, 0)</f>
        <v>20</v>
      </c>
      <c r="IK107" s="231">
        <f>IF(MAX($CR107:$CT107)&gt;=40, IK$2, 0)</f>
        <v>0</v>
      </c>
      <c r="IL107" s="231">
        <f>IF(MAX($CU107:$CW107)&gt;=40, IL$2, 0)</f>
        <v>0</v>
      </c>
      <c r="IM107" s="231">
        <f>IF(MAX($CX107:$CZ107)&gt;=40, IM$2, 0)</f>
        <v>0</v>
      </c>
      <c r="IN107" s="231">
        <f>IF(MAX($DA107:$DC107)&gt;=40, IN$2, 0)</f>
        <v>20</v>
      </c>
      <c r="IO107" s="231">
        <f>IF(MAX($DD107:$DF107)&gt;=40, IO$2, 0)</f>
        <v>0</v>
      </c>
      <c r="IP107" s="418">
        <f>SUM(HO107:IB107, ID107:IO107)</f>
        <v>290</v>
      </c>
      <c r="IQ107" s="418">
        <f>SUM(HJ107:HN107, IC107)</f>
        <v>12</v>
      </c>
    </row>
    <row r="108" spans="1:251" ht="15" customHeight="1" x14ac:dyDescent="0.25">
      <c r="A108" s="14" t="s">
        <v>1806</v>
      </c>
      <c r="B108" s="392">
        <v>21</v>
      </c>
      <c r="C108" s="13" t="s">
        <v>1380</v>
      </c>
      <c r="D108" s="681">
        <v>44217</v>
      </c>
      <c r="E108" s="20">
        <v>8</v>
      </c>
      <c r="F108" s="1">
        <v>11323851</v>
      </c>
      <c r="G108" s="682" t="s">
        <v>1377</v>
      </c>
      <c r="H108" s="682" t="s">
        <v>1378</v>
      </c>
      <c r="I108" s="18"/>
      <c r="J108" s="6" t="s">
        <v>18</v>
      </c>
      <c r="K108" s="6" t="s">
        <v>18</v>
      </c>
      <c r="L108" s="684"/>
      <c r="M108" s="702" t="s">
        <v>1353</v>
      </c>
      <c r="N108" s="24">
        <v>82.599998474121094</v>
      </c>
      <c r="O108" s="107"/>
      <c r="P108" s="108"/>
      <c r="Q108" s="444"/>
      <c r="R108" s="24">
        <v>65.650001525878906</v>
      </c>
      <c r="S108" s="107"/>
      <c r="T108" s="108"/>
      <c r="U108" s="444"/>
      <c r="V108" s="24">
        <v>84.099998474121094</v>
      </c>
      <c r="W108" s="107"/>
      <c r="X108" s="108"/>
      <c r="Y108" s="444"/>
      <c r="Z108" s="24">
        <v>78.5</v>
      </c>
      <c r="AA108" s="273"/>
      <c r="AB108" s="24">
        <v>78.150001525878906</v>
      </c>
      <c r="AC108" s="273"/>
      <c r="AD108" s="272">
        <v>100</v>
      </c>
      <c r="AE108" s="108"/>
      <c r="AF108" s="444"/>
      <c r="AG108" s="272">
        <v>100</v>
      </c>
      <c r="AH108" s="108"/>
      <c r="AI108" s="444"/>
      <c r="AJ108" s="272">
        <v>100</v>
      </c>
      <c r="AK108" s="108"/>
      <c r="AL108" s="444"/>
      <c r="AM108" s="272">
        <v>100</v>
      </c>
      <c r="AN108" s="108"/>
      <c r="AO108" s="444"/>
      <c r="AP108" s="272">
        <v>100</v>
      </c>
      <c r="AQ108" s="108"/>
      <c r="AR108" s="444"/>
      <c r="AS108" s="272">
        <v>100</v>
      </c>
      <c r="AT108" s="108"/>
      <c r="AU108" s="444"/>
      <c r="AV108" s="272">
        <v>100</v>
      </c>
      <c r="AW108" s="108"/>
      <c r="AX108" s="444"/>
      <c r="AY108" s="24">
        <v>56.59</v>
      </c>
      <c r="AZ108" s="107"/>
      <c r="BA108" s="273"/>
      <c r="BB108" s="24">
        <v>67.5</v>
      </c>
      <c r="BC108" s="107"/>
      <c r="BD108" s="273"/>
      <c r="BE108" s="24">
        <v>62.349998474121094</v>
      </c>
      <c r="BF108" s="107"/>
      <c r="BG108" s="273"/>
      <c r="BH108" s="24">
        <v>55.549999237060547</v>
      </c>
      <c r="BI108" s="107"/>
      <c r="BJ108" s="273"/>
      <c r="BK108" s="24">
        <v>69.139999389648438</v>
      </c>
      <c r="BL108" s="107"/>
      <c r="BM108" s="273"/>
      <c r="BN108" s="24">
        <v>60.069999694824219</v>
      </c>
      <c r="BO108" s="107"/>
      <c r="BP108" s="273"/>
      <c r="BQ108" s="24">
        <v>60</v>
      </c>
      <c r="BR108" s="107"/>
      <c r="BS108" s="273"/>
      <c r="BT108" s="715" t="s">
        <v>1584</v>
      </c>
      <c r="BU108" s="291"/>
      <c r="BV108" s="273"/>
      <c r="BW108" s="704" t="s">
        <v>1396</v>
      </c>
      <c r="BX108" s="107"/>
      <c r="BY108" s="273"/>
      <c r="BZ108" s="704" t="s">
        <v>1396</v>
      </c>
      <c r="CA108" s="107"/>
      <c r="CB108" s="273"/>
      <c r="CC108" s="24"/>
      <c r="CD108" s="107"/>
      <c r="CE108" s="107"/>
      <c r="CF108" s="107">
        <v>54</v>
      </c>
      <c r="CG108" s="107"/>
      <c r="CH108" s="273"/>
      <c r="CI108" s="24" t="s">
        <v>1395</v>
      </c>
      <c r="CJ108" s="107"/>
      <c r="CK108" s="273"/>
      <c r="CL108" s="704" t="s">
        <v>1396</v>
      </c>
      <c r="CM108" s="107"/>
      <c r="CN108" s="273"/>
      <c r="CO108" s="24"/>
      <c r="CP108" s="107"/>
      <c r="CQ108" s="273"/>
      <c r="CR108" s="24"/>
      <c r="CS108" s="107"/>
      <c r="CT108" s="273"/>
      <c r="CU108" s="24">
        <v>56</v>
      </c>
      <c r="CV108" s="107"/>
      <c r="CW108" s="273"/>
      <c r="CX108" s="24"/>
      <c r="CY108" s="107"/>
      <c r="CZ108" s="273"/>
      <c r="DA108" s="24">
        <v>58.700000762939453</v>
      </c>
      <c r="DB108" s="107"/>
      <c r="DC108" s="273"/>
      <c r="DD108" s="24"/>
      <c r="DE108" s="107"/>
      <c r="DF108" s="273"/>
      <c r="DG108" s="222"/>
      <c r="DH108" s="396"/>
      <c r="DI108" s="396"/>
      <c r="DJ108" s="285"/>
      <c r="DK108" s="223"/>
      <c r="DL108" s="421"/>
      <c r="DM108" s="422"/>
      <c r="DN108" s="430">
        <f>IF(COUNTIF($N108:$Q108, ET$1)&gt;0, DN$2, 0)</f>
        <v>0</v>
      </c>
      <c r="DO108" s="225">
        <f>IF(COUNTIF($R108:$U108, ET$1)&gt;0, DO$2, 0)</f>
        <v>0</v>
      </c>
      <c r="DP108" s="225">
        <f>IF(COUNTIF($V108:$Y108, ET$1)&gt;0, DP$2, 0)</f>
        <v>0</v>
      </c>
      <c r="DQ108" s="225">
        <f>IF(COUNTIF($Z108:$AA108, ET$1)&gt;0, DQ$2, 0)</f>
        <v>0</v>
      </c>
      <c r="DR108" s="225">
        <f>IF(COUNTIF($AB108:$AC108, ET$1)&gt;0, DR$2, 0)</f>
        <v>0</v>
      </c>
      <c r="DS108" s="226">
        <f>IF(COUNTIF($AD108:$AF108, $ET$1)&gt;0, DS$2, 0)</f>
        <v>0</v>
      </c>
      <c r="DT108" s="227">
        <f>IF(COUNTIF($AG108:$AI108, $ET$1)&gt;0, DT$2, 0)</f>
        <v>0</v>
      </c>
      <c r="DU108" s="227">
        <f>IF(COUNTIF($AJ108:$AL108, $ET$1)&gt;0, DU$2, 0)</f>
        <v>0</v>
      </c>
      <c r="DV108" s="227">
        <f>IF(COUNTIF($AM108:$AO108, $ET$1)&gt;0, DV$2, 0)</f>
        <v>0</v>
      </c>
      <c r="DW108" s="227">
        <f>IF(COUNTIF($AP108:$AR108, $ET$1)&gt;0, DW$2, 0)</f>
        <v>0</v>
      </c>
      <c r="DX108" s="227">
        <f>IF(COUNTIF($AS108:$AU108, $ET$1)&gt;0, DX$2, 0)</f>
        <v>0</v>
      </c>
      <c r="DY108" s="227">
        <f>IF(COUNTIF($AV108:$AX108, $ET$1)&gt;0, DY$2, 0)</f>
        <v>0</v>
      </c>
      <c r="DZ108" s="228">
        <f>IF(COUNTIF($AY108:$BA108, $ET$1)&gt;0, DZ$2, 0)</f>
        <v>0</v>
      </c>
      <c r="EA108" s="229">
        <f>IF(COUNTIF($BB108:$BD108, $ET$1)&gt;0, EA$2, 0)</f>
        <v>0</v>
      </c>
      <c r="EB108" s="229">
        <f>IF(COUNTIF($BE108:$BG108, $ET$1)&gt;0, EB$2, 0)</f>
        <v>0</v>
      </c>
      <c r="EC108" s="229">
        <f>IF(COUNTIF($BH108:$BJ108, $ET$1)&gt;0, EC$2, 0)</f>
        <v>0</v>
      </c>
      <c r="ED108" s="229">
        <f>IF(COUNTIF($BK108:$BM108, $ET$1)&gt;0, ED$2, 0)</f>
        <v>0</v>
      </c>
      <c r="EE108" s="229">
        <f>IF(COUNTIF($BN108:$BP108, $ET$1)&gt;0, EE$2, 0)</f>
        <v>0</v>
      </c>
      <c r="EF108" s="229">
        <f>IF(COUNTIF($BQ108:$BS108, $ET$1)&gt;0, EF$2, 0)</f>
        <v>0</v>
      </c>
      <c r="EG108" s="229">
        <f>IF(COUNTIF($BT108:$BV108, $ET$1)&gt;0, EG$2, 0)</f>
        <v>6</v>
      </c>
      <c r="EH108" s="230">
        <f>IF(COUNTIF($BW108:$BY108, $ET$1)&gt;0, EH$2, 0)</f>
        <v>0</v>
      </c>
      <c r="EI108" s="231">
        <f>IF(COUNTIF($BZ108:$CB108, $ET$1)&gt;0, EI$2, 0)</f>
        <v>0</v>
      </c>
      <c r="EJ108" s="231">
        <f>IF(COUNTIF($CC108:$CE108, $ET$1)&gt;0, EJ$2, 0)</f>
        <v>0</v>
      </c>
      <c r="EK108" s="231">
        <f>IF(COUNTIF($CF108:$CH108, $ET$1)&gt;0, EK$2, 0)</f>
        <v>0</v>
      </c>
      <c r="EL108" s="231">
        <f>IF(COUNTIF($CI108:$CK108, $ET$1)&gt;0, EL$2, 0)</f>
        <v>0</v>
      </c>
      <c r="EM108" s="231">
        <f>IF(COUNTIF($CL108:$CN108, $ET$1)&gt;0, EM$2, 0)</f>
        <v>0</v>
      </c>
      <c r="EN108" s="231">
        <f>IF(COUNTIF($CO108:$CQ108, $ET$1)&gt;0, EN$2, 0)</f>
        <v>0</v>
      </c>
      <c r="EO108" s="231">
        <f>IF(COUNTIF($CR108:$CT108, $ET$1)&gt;0, EO$2, 0)</f>
        <v>0</v>
      </c>
      <c r="EP108" s="231">
        <f>IF(COUNTIF($CU108:$CW108, $ET$1)&gt;0, EP$2, 0)</f>
        <v>0</v>
      </c>
      <c r="EQ108" s="231">
        <f>IF(COUNTIF($CX108:$CZ108, $ET$1)&gt;0, EQ$2, 0)</f>
        <v>0</v>
      </c>
      <c r="ER108" s="231">
        <f>IF(COUNTIF($DA108:$DC108, $ET$1)&gt;0, ER$2, 0)</f>
        <v>0</v>
      </c>
      <c r="ES108" s="231">
        <f>IF(COUNTIF($DD108:$DF108, $ET$1)&gt;0, ES$2, 0)</f>
        <v>0</v>
      </c>
      <c r="ET108" s="232">
        <f>SUM(DN108:ES108)</f>
        <v>6</v>
      </c>
      <c r="EU108" s="224">
        <f>IF(COUNTIF($N108:$Q108, GA$1)&gt;0, EU$2, 0)</f>
        <v>0</v>
      </c>
      <c r="EV108" s="225">
        <f>IF(COUNTIF($R108:$U108, GA$1)&gt;0, EV$2, 0)</f>
        <v>0</v>
      </c>
      <c r="EW108" s="225">
        <f>IF(COUNTIF($V108:$Y108, GA$1)&gt;0, EW$2, 0)</f>
        <v>0</v>
      </c>
      <c r="EX108" s="225">
        <f>IF(COUNTIF($Z108:$AA108, GA$1)&gt;0, EX$2, 0)</f>
        <v>0</v>
      </c>
      <c r="EY108" s="225">
        <f>IF(COUNTIF($AB108:$AC108, GA$1)&gt;0, EY$2, 0)</f>
        <v>0</v>
      </c>
      <c r="EZ108" s="226">
        <f>IF(COUNTIF($AD108:$AF108, $GA$1)&gt;0, EZ$2, 0)</f>
        <v>0</v>
      </c>
      <c r="FA108" s="227">
        <f>IF(COUNTIF($AG108:$AI108, $GA$1)&gt;0, FA$2, 0)</f>
        <v>0</v>
      </c>
      <c r="FB108" s="227">
        <f>IF(COUNTIF($AJ108:$AL108, $GA$1)&gt;0, FB$2, 0)</f>
        <v>0</v>
      </c>
      <c r="FC108" s="227">
        <f>IF(COUNTIF($AM108:$AO108, $GA$1)&gt;0, FC$2, 0)</f>
        <v>0</v>
      </c>
      <c r="FD108" s="227">
        <f>IF(COUNTIF($AP108:$AR108, $GA$1)&gt;0, FD$2, 0)</f>
        <v>0</v>
      </c>
      <c r="FE108" s="227">
        <f>IF(COUNTIF($AS108:$AU108, $GA$1)&gt;0, FE$2, 0)</f>
        <v>0</v>
      </c>
      <c r="FF108" s="227">
        <f>IF(COUNTIF($AV108:$AX108, $GA$1)&gt;0, FF$2, 0)</f>
        <v>0</v>
      </c>
      <c r="FG108" s="228">
        <f>IF(COUNTIF($AY108:$BA108, $GA$1)&gt;0, FG$2, 0)</f>
        <v>0</v>
      </c>
      <c r="FH108" s="229">
        <f>IF(COUNTIF($BB108:$BD108, $GA$1)&gt;0, FH$2, 0)</f>
        <v>0</v>
      </c>
      <c r="FI108" s="229">
        <f>IF(COUNTIF($BE108:$BG108, $GA$1)&gt;0, FI$2, 0)</f>
        <v>0</v>
      </c>
      <c r="FJ108" s="229">
        <f>IF(COUNTIF($BH108:$BJ108, $GA$1)&gt;0, FJ$2, 0)</f>
        <v>0</v>
      </c>
      <c r="FK108" s="229">
        <f>IF(COUNTIF($BK108:$BM108, $GA$1)&gt;0, FK$2, 0)</f>
        <v>0</v>
      </c>
      <c r="FL108" s="229">
        <f>IF(COUNTIF($BN108:$BP108, $GA$1)&gt;0, FL$2, 0)</f>
        <v>0</v>
      </c>
      <c r="FM108" s="229">
        <f>IF(COUNTIF($BQ108:$BS108, $GA$1)&gt;0, FM$2, 0)</f>
        <v>0</v>
      </c>
      <c r="FN108" s="229">
        <f>IF(COUNTIF($BT108:$BV108, $GA$1)&gt;0, FN$2, 0)</f>
        <v>0</v>
      </c>
      <c r="FO108" s="230">
        <f>IF(COUNTIF($BW108:$BY108, $GA$1)&gt;0, FO$2, 0)</f>
        <v>0</v>
      </c>
      <c r="FP108" s="231">
        <f>IF(COUNTIF($BZ108:$CB108, $GA$1)&gt;0, FP$2, 0)</f>
        <v>0</v>
      </c>
      <c r="FQ108" s="231">
        <f>IF(COUNTIF($CC108:$CE108, $GA$1)&gt;0, FQ$2, 0)</f>
        <v>0</v>
      </c>
      <c r="FR108" s="231">
        <f>IF(COUNTIF($CF108:$CH108, $GA$1)&gt;0, FR$2, 0)</f>
        <v>0</v>
      </c>
      <c r="FS108" s="231">
        <f>IF(COUNTIF($CI108:$CK108, $GA$1)&gt;0, FS$2, 0)</f>
        <v>0</v>
      </c>
      <c r="FT108" s="231">
        <f>IF(COUNTIF($CL108:$CN108, $GA$1)&gt;0, FT$2, 0)</f>
        <v>0</v>
      </c>
      <c r="FU108" s="231">
        <f>IF(COUNTIF($CO108:$CQ108, $GA$1)&gt;0, FU$2, 0)</f>
        <v>0</v>
      </c>
      <c r="FV108" s="231">
        <f>IF(COUNTIF($CR108:$CT108, $GA$1)&gt;0, FV$2, 0)</f>
        <v>0</v>
      </c>
      <c r="FW108" s="231">
        <f>IF(COUNTIF($CU108:$CW108, $GA$1)&gt;0, FW$2, 0)</f>
        <v>0</v>
      </c>
      <c r="FX108" s="231">
        <f>IF(COUNTIF($CX108:$CZ108, $GA$1)&gt;0, FX$2, 0)</f>
        <v>0</v>
      </c>
      <c r="FY108" s="231">
        <f>IF(COUNTIF($DA108:$DC108, $GA$1)&gt;0, FY$2, 0)</f>
        <v>0</v>
      </c>
      <c r="FZ108" s="231">
        <f>IF(COUNTIF($DD108:$DF108, $GA$1)&gt;0, FZ$2, 0)</f>
        <v>0</v>
      </c>
      <c r="GA108" s="232">
        <f>SUM(EU108:FZ108)</f>
        <v>0</v>
      </c>
      <c r="GB108" s="224">
        <f>IF(COUNTIF($N108:$Q108, HH$1)&gt;0, GB$2, 0)</f>
        <v>0</v>
      </c>
      <c r="GC108" s="225">
        <f>IF(COUNTIF($R108:$U108, HH$1)&gt;0, GC$2, 0)</f>
        <v>0</v>
      </c>
      <c r="GD108" s="225">
        <f>IF(COUNTIF($V108:$Y108, HH$1)&gt;0, GD$2, 0)</f>
        <v>0</v>
      </c>
      <c r="GE108" s="225">
        <f>IF(COUNTIF($Z108:$AA108, HH$1)&gt;0, GE$2, 0)</f>
        <v>0</v>
      </c>
      <c r="GF108" s="225">
        <f>IF(COUNTIF($AB108:$AC108, HH$1)&gt;0, GF$2, 0)</f>
        <v>0</v>
      </c>
      <c r="GG108" s="226">
        <f>IF(COUNTIF($AD108:$AF108, $HH$1)&gt;0, GG$2, 0)</f>
        <v>0</v>
      </c>
      <c r="GH108" s="227">
        <f>IF(COUNTIF($AG108:$AI108, $HH$1)&gt;0, GH$2, 0)</f>
        <v>0</v>
      </c>
      <c r="GI108" s="227">
        <f>IF(COUNTIF($AJ108:$AL108, $HH$1)&gt;0, GI$2, 0)</f>
        <v>0</v>
      </c>
      <c r="GJ108" s="227">
        <f>IF(COUNTIF($AM108:$AO108, $HH$1)&gt;0, GJ$2, 0)</f>
        <v>0</v>
      </c>
      <c r="GK108" s="227">
        <f>IF(COUNTIF($AP108:$AR108, $HH$1)&gt;0, GK$2, 0)</f>
        <v>0</v>
      </c>
      <c r="GL108" s="227">
        <f>IF(COUNTIF($AS108:$AU108, $HH$1)&gt;0, GL$2, 0)</f>
        <v>0</v>
      </c>
      <c r="GM108" s="227">
        <f>IF(COUNTIF($AV108:$AX108, $HH$1)&gt;0, GM$2, 0)</f>
        <v>0</v>
      </c>
      <c r="GN108" s="228">
        <f>IF(COUNTIF($AY108:$BA108, $HH$1)&gt;0, GN$2, 0)</f>
        <v>0</v>
      </c>
      <c r="GO108" s="229">
        <f>IF(COUNTIF($BB108:$BD108, $HH$1)&gt;0, GO$2, 0)</f>
        <v>0</v>
      </c>
      <c r="GP108" s="229">
        <f>IF(COUNTIF($BE108:$BG108, $HH$1)&gt;0, GP$2, 0)</f>
        <v>0</v>
      </c>
      <c r="GQ108" s="229">
        <f>IF(COUNTIF($BH108:$BJ108, $HH$1)&gt;0, GQ$2, 0)</f>
        <v>0</v>
      </c>
      <c r="GR108" s="229">
        <f>IF(COUNTIF($BK108:$BM108, $HH$1)&gt;0, GR$2, 0)</f>
        <v>0</v>
      </c>
      <c r="GS108" s="229">
        <f>IF(COUNTIF($BN108:$BP108, $HH$1)&gt;0, GS$2, 0)</f>
        <v>0</v>
      </c>
      <c r="GT108" s="229">
        <f>IF(COUNTIF($BQ108:$BS108, $HH$1)&gt;0, GT$2, 0)</f>
        <v>0</v>
      </c>
      <c r="GU108" s="229">
        <f>IF(COUNTIF($BT108:$BV108, $HH$1)&gt;0, GU$2, 0)</f>
        <v>0</v>
      </c>
      <c r="GV108" s="230">
        <f>IF(COUNTIF($BW108:$BY108, $HH$1)&gt;0, GV$2, 0)</f>
        <v>0</v>
      </c>
      <c r="GW108" s="231">
        <f>IF(COUNTIF($BZ108:$CB108, $HH$1)&gt;0, GW$2, 0)</f>
        <v>0</v>
      </c>
      <c r="GX108" s="231">
        <f>IF(COUNTIF($CC108:$CE108, $HH$1)&gt;0, GX$2, 0)</f>
        <v>0</v>
      </c>
      <c r="GY108" s="231">
        <f>IF(COUNTIF($CF108:$CH108, $HH$1)&gt;0, GY$2, 0)</f>
        <v>0</v>
      </c>
      <c r="GZ108" s="231">
        <f>IF(COUNTIF($CI108:$CK108, $HH$1)&gt;0, GZ$2, 0)</f>
        <v>0</v>
      </c>
      <c r="HA108" s="231">
        <f>IF(COUNTIF($CL108:$CN108, $HH$1)&gt;0, HA$2, 0)</f>
        <v>0</v>
      </c>
      <c r="HB108" s="231">
        <f>IF(COUNTIF($CO108:$CQ108, $HH$1)&gt;0, HB$2, 0)</f>
        <v>0</v>
      </c>
      <c r="HC108" s="231">
        <f>IF(COUNTIF($CR108:$CT108, $HH$1)&gt;0, HC$2, 0)</f>
        <v>0</v>
      </c>
      <c r="HD108" s="231">
        <f>IF(COUNTIF($CU108:$CW108, $HH$1)&gt;0, HD$2, 0)</f>
        <v>0</v>
      </c>
      <c r="HE108" s="231">
        <f>IF(COUNTIF($CX108:$CZ108, $HH$1)&gt;0, HE$2, 0)</f>
        <v>0</v>
      </c>
      <c r="HF108" s="231">
        <f>IF(COUNTIF($DA108:$DC108, $HH$1)&gt;0, HF$2, 0)</f>
        <v>0</v>
      </c>
      <c r="HG108" s="231">
        <f>IF(COUNTIF($DD108:$DF108, $HH$1)&gt;0, HG$2, 0)</f>
        <v>0</v>
      </c>
      <c r="HH108" s="232">
        <f>SUM(GB108:HG108)</f>
        <v>0</v>
      </c>
      <c r="HI108" s="232"/>
      <c r="HJ108" s="224">
        <f>IF(MAX($N108:$Q108)&gt;=40, HJ$2, 0)</f>
        <v>3</v>
      </c>
      <c r="HK108" s="225">
        <f>IF(MAX($R108:$U108)&gt;=40, HK$2, 0)</f>
        <v>3</v>
      </c>
      <c r="HL108" s="225">
        <f>IF(MAX($V108:$Y108)&gt;=40, HL$2, 0)</f>
        <v>3</v>
      </c>
      <c r="HM108" s="225">
        <f>IF(MAX($Z108:$AA108)&gt;=40, HM$2, 0)</f>
        <v>3</v>
      </c>
      <c r="HN108" s="225">
        <f>IF(MAX($AB108:$AC108)&gt;=40, HN$2, 0)</f>
        <v>2</v>
      </c>
      <c r="HO108" s="226">
        <f>IF(MAX($AD108:$AF108)&gt;=40, HO$2, 0)</f>
        <v>20</v>
      </c>
      <c r="HP108" s="227">
        <f>IF(MAX($AG108:$AI108)&gt;=40, HP$2, 0)</f>
        <v>20</v>
      </c>
      <c r="HQ108" s="227">
        <f>IF(MAX($AJ108:$AL108)&gt;=40, HQ$2, 0)</f>
        <v>20</v>
      </c>
      <c r="HR108" s="227">
        <f>IF(MAX($AM108:$AO108)&gt;=40, HR$2, 0)</f>
        <v>20</v>
      </c>
      <c r="HS108" s="227">
        <f>IF(MAX($AP108:$AR108)&gt;=40, HS$2, 0)</f>
        <v>10</v>
      </c>
      <c r="HT108" s="227">
        <f>IF(MAX($AS108:$AU108)&gt;=40, HT$2, 0)</f>
        <v>20</v>
      </c>
      <c r="HU108" s="227">
        <f>IF(MAX($AV108:$AX108)&gt;=40, HU$2, 0)</f>
        <v>10</v>
      </c>
      <c r="HV108" s="228">
        <f>IF(MAX($AY108:$BA108)&gt;=40, HV$2, 0)</f>
        <v>20</v>
      </c>
      <c r="HW108" s="229">
        <f>IF(MAX($BB108:$BD108)&gt;=40, HW$2, 0)</f>
        <v>20</v>
      </c>
      <c r="HX108" s="229">
        <f>IF(MAX($BE108:$BG108)&gt;=40, HX$2, 0)</f>
        <v>20</v>
      </c>
      <c r="HY108" s="229">
        <f>IF(MAX($BH108:$BJ108)&gt;=40, HY$2, 0)</f>
        <v>20</v>
      </c>
      <c r="HZ108" s="229">
        <f>IF(MAX($BK108:$BM108)&gt;=40, HZ$2, 0)</f>
        <v>10</v>
      </c>
      <c r="IA108" s="229">
        <f>IF(MAX($BN108:$BP108)&gt;=40, IA$2, 0)</f>
        <v>20</v>
      </c>
      <c r="IB108" s="229">
        <f>IF(MAX($BQ108:$BS108)&gt;=40, IB$2, 0)</f>
        <v>10</v>
      </c>
      <c r="IC108" s="229">
        <f>IF(MAX($BT108:$BV108)&gt;=40, IC$2, 0)</f>
        <v>0</v>
      </c>
      <c r="ID108" s="230">
        <f>IF(MAX($BW108:$BY108)&gt;=40, ID$2, 0)</f>
        <v>0</v>
      </c>
      <c r="IE108" s="231">
        <f>IF(MAX($BZ108:$CB108)&gt;=40, IE$2, 0)</f>
        <v>0</v>
      </c>
      <c r="IF108" s="231">
        <f>IF(MAX($CC108:$CE108)&gt;=40, IF$2, 0)</f>
        <v>0</v>
      </c>
      <c r="IG108" s="231">
        <f>IF(MAX($CF108:$CH108)&gt;=40, IG$2, 0)</f>
        <v>10</v>
      </c>
      <c r="IH108" s="231">
        <f>IF(MAX($CI108:$CK108)&gt;=40, IH$2, 0)</f>
        <v>0</v>
      </c>
      <c r="II108" s="231">
        <f>IF(MAX($CL108:$CN108)&gt;=40, II$2, 0)</f>
        <v>0</v>
      </c>
      <c r="IJ108" s="231">
        <f>IF(MAX($CO108:$CQ108)&gt;=40, IJ$2, 0)</f>
        <v>0</v>
      </c>
      <c r="IK108" s="231">
        <f>IF(MAX($CR108:$CT108)&gt;=40, IK$2, 0)</f>
        <v>0</v>
      </c>
      <c r="IL108" s="231">
        <f>IF(MAX($CU108:$CW108)&gt;=40, IL$2, 0)</f>
        <v>20</v>
      </c>
      <c r="IM108" s="231">
        <f>IF(MAX($CX108:$CZ108)&gt;=40, IM$2, 0)</f>
        <v>0</v>
      </c>
      <c r="IN108" s="231">
        <f>IF(MAX($DA108:$DC108)&gt;=40, IN$2, 0)</f>
        <v>20</v>
      </c>
      <c r="IO108" s="231">
        <f>IF(MAX($DD108:$DF108)&gt;=40, IO$2, 0)</f>
        <v>0</v>
      </c>
      <c r="IP108" s="418">
        <f>SUM(HO108:IB108, ID108:IO108)</f>
        <v>290</v>
      </c>
      <c r="IQ108" s="418">
        <f>SUM(HJ108:HN108, IC108)</f>
        <v>14</v>
      </c>
    </row>
    <row r="110" spans="1:251" ht="15" customHeight="1" x14ac:dyDescent="0.25">
      <c r="A110" s="14" t="s">
        <v>1808</v>
      </c>
      <c r="B110" s="392">
        <v>3</v>
      </c>
      <c r="C110" s="13" t="s">
        <v>474</v>
      </c>
      <c r="D110" s="423">
        <v>43101</v>
      </c>
      <c r="E110" s="20" t="s">
        <v>1638</v>
      </c>
      <c r="F110" s="6">
        <v>8748184</v>
      </c>
      <c r="G110" s="20"/>
      <c r="H110" s="20"/>
      <c r="I110" s="23"/>
      <c r="J110" s="6" t="s">
        <v>18</v>
      </c>
      <c r="K110" s="6" t="s">
        <v>18</v>
      </c>
      <c r="L110" s="424"/>
      <c r="M110" s="651" t="s">
        <v>552</v>
      </c>
      <c r="N110" s="24">
        <v>67</v>
      </c>
      <c r="O110" s="107"/>
      <c r="P110" s="108"/>
      <c r="Q110" s="444"/>
      <c r="R110" s="24">
        <v>68</v>
      </c>
      <c r="S110" s="107"/>
      <c r="T110" s="108"/>
      <c r="U110" s="649"/>
      <c r="V110" s="24" t="s">
        <v>493</v>
      </c>
      <c r="W110" s="107">
        <v>70.010002136230469</v>
      </c>
      <c r="X110" s="108"/>
      <c r="Y110" s="444"/>
      <c r="Z110" s="24">
        <v>55</v>
      </c>
      <c r="AA110" s="273"/>
      <c r="AB110" s="24">
        <v>61</v>
      </c>
      <c r="AC110" s="273"/>
      <c r="AD110" s="24">
        <v>40</v>
      </c>
      <c r="AE110" s="107"/>
      <c r="AF110" s="273"/>
      <c r="AG110" s="24">
        <v>53</v>
      </c>
      <c r="AH110" s="107"/>
      <c r="AI110" s="273"/>
      <c r="AJ110" s="24">
        <v>68</v>
      </c>
      <c r="AK110" s="107"/>
      <c r="AL110" s="273"/>
      <c r="AM110" s="24">
        <v>40</v>
      </c>
      <c r="AN110" s="107"/>
      <c r="AO110" s="273"/>
      <c r="AP110" s="24">
        <v>45</v>
      </c>
      <c r="AQ110" s="107"/>
      <c r="AR110" s="273"/>
      <c r="AS110" s="24">
        <v>62</v>
      </c>
      <c r="AT110" s="107"/>
      <c r="AU110" s="273"/>
      <c r="AV110" s="24">
        <v>68</v>
      </c>
      <c r="AW110" s="107"/>
      <c r="AX110" s="273"/>
      <c r="AY110" s="24"/>
      <c r="AZ110" s="107">
        <v>48</v>
      </c>
      <c r="BA110" s="273"/>
      <c r="BB110" s="24"/>
      <c r="BC110" s="107">
        <v>48</v>
      </c>
      <c r="BD110" s="273"/>
      <c r="BE110" s="24">
        <v>44.599998474121094</v>
      </c>
      <c r="BF110" s="107">
        <v>43</v>
      </c>
      <c r="BG110" s="273">
        <v>40</v>
      </c>
      <c r="BH110" s="24">
        <v>48.5</v>
      </c>
      <c r="BI110" s="107">
        <v>0</v>
      </c>
      <c r="BJ110" s="273">
        <v>40</v>
      </c>
      <c r="BK110" s="24">
        <v>44</v>
      </c>
      <c r="BL110" s="107"/>
      <c r="BM110" s="273"/>
      <c r="BN110" s="24">
        <v>46.200000762939453</v>
      </c>
      <c r="BO110" s="107"/>
      <c r="BP110" s="273"/>
      <c r="BQ110" s="24" t="s">
        <v>1112</v>
      </c>
      <c r="BR110" s="107">
        <v>40</v>
      </c>
      <c r="BS110" s="273"/>
      <c r="BT110" s="24" t="s">
        <v>1386</v>
      </c>
      <c r="BU110" s="291"/>
      <c r="BV110" s="273"/>
      <c r="BW110" s="704" t="s">
        <v>1396</v>
      </c>
      <c r="BX110" s="107"/>
      <c r="BY110" s="273"/>
      <c r="BZ110" s="704" t="s">
        <v>1396</v>
      </c>
      <c r="CA110" s="107" t="s">
        <v>1830</v>
      </c>
      <c r="CB110" s="273"/>
      <c r="CC110" s="24">
        <v>40.049999237060547</v>
      </c>
      <c r="CD110" s="107"/>
      <c r="CE110" s="107"/>
      <c r="CF110" s="107"/>
      <c r="CG110" s="107"/>
      <c r="CH110" s="273"/>
      <c r="CI110" s="24" t="s">
        <v>1630</v>
      </c>
      <c r="CJ110" s="107"/>
      <c r="CK110" s="273"/>
      <c r="CL110" s="24" t="s">
        <v>1656</v>
      </c>
      <c r="CM110" s="107"/>
      <c r="CN110" s="273"/>
      <c r="CO110" s="24">
        <v>40</v>
      </c>
      <c r="CP110" s="107"/>
      <c r="CQ110" s="273"/>
      <c r="CR110" s="24"/>
      <c r="CS110" s="107"/>
      <c r="CT110" s="273"/>
      <c r="CU110" s="24">
        <v>51</v>
      </c>
      <c r="CV110" s="107"/>
      <c r="CW110" s="273"/>
      <c r="CX110" s="24"/>
      <c r="CY110" s="107"/>
      <c r="CZ110" s="273"/>
      <c r="DA110" s="24"/>
      <c r="DB110" s="107"/>
      <c r="DC110" s="273"/>
      <c r="DD110" s="24"/>
      <c r="DE110" s="107"/>
      <c r="DF110" s="273"/>
      <c r="DG110" s="218"/>
      <c r="DH110" s="217"/>
      <c r="DI110" s="217"/>
      <c r="DJ110" s="286">
        <f>AVERAGE(AY110:DF110)</f>
        <v>40.953571319580078</v>
      </c>
      <c r="DK110" s="219"/>
      <c r="DL110" s="220">
        <f>IF(DJ110&gt;80, 4, (DJ110-50)/20+2.5)</f>
        <v>2.047678565979004</v>
      </c>
      <c r="DM110" s="650">
        <f>COUNTIF(N110:DF110, DM$1)+COUNTIF(N110:DF110, DM$2)</f>
        <v>2</v>
      </c>
      <c r="DN110" s="233">
        <f>IF(COUNTIF($N110:$Q110, ET$1)&gt;0, DN$2, 0)</f>
        <v>0</v>
      </c>
      <c r="DO110" s="234">
        <f>IF(COUNTIF($R110:$U110, ET$1)&gt;0, DO$2, 0)</f>
        <v>0</v>
      </c>
      <c r="DP110" s="234">
        <f>IF(COUNTIF($V110:$Y110, ET$1)&gt;0, DP$2, 0)</f>
        <v>0</v>
      </c>
      <c r="DQ110" s="234">
        <f>IF(COUNTIF($Z110:$AA110, ET$1)&gt;0, DQ$2, 0)</f>
        <v>0</v>
      </c>
      <c r="DR110" s="234">
        <f>IF(COUNTIF($AB110:$AC110, ET$1)&gt;0, DR$2, 0)</f>
        <v>0</v>
      </c>
      <c r="DS110" s="235">
        <f>IF(COUNTIF($AD110:$AF110, $ET$1)&gt;0, DS$2, 0)</f>
        <v>0</v>
      </c>
      <c r="DT110" s="236">
        <f>IF(COUNTIF($AG110:$AI110, $ET$1)&gt;0, DT$2, 0)</f>
        <v>0</v>
      </c>
      <c r="DU110" s="236">
        <f>IF(COUNTIF($AJ110:$AL110, $ET$1)&gt;0, DU$2, 0)</f>
        <v>0</v>
      </c>
      <c r="DV110" s="236">
        <f>IF(COUNTIF($AM110:$AO110, $ET$1)&gt;0, DV$2, 0)</f>
        <v>0</v>
      </c>
      <c r="DW110" s="236">
        <f>IF(COUNTIF($AP110:$AR110, $ET$1)&gt;0, DW$2, 0)</f>
        <v>0</v>
      </c>
      <c r="DX110" s="236">
        <f>IF(COUNTIF($AS110:$AU110, $ET$1)&gt;0, DX$2, 0)</f>
        <v>0</v>
      </c>
      <c r="DY110" s="236">
        <f>IF(COUNTIF($AV110:$AX110, $ET$1)&gt;0, DY$2, 0)</f>
        <v>0</v>
      </c>
      <c r="DZ110" s="237">
        <f>IF(COUNTIF($AY110:$BA110, $ET$1)&gt;0, DZ$2, 0)</f>
        <v>0</v>
      </c>
      <c r="EA110" s="238">
        <f>IF(COUNTIF($BB110:$BD110, $ET$1)&gt;0, EA$2, 0)</f>
        <v>0</v>
      </c>
      <c r="EB110" s="238">
        <f>IF(COUNTIF($BE110:$BG110, $ET$1)&gt;0, EB$2, 0)</f>
        <v>0</v>
      </c>
      <c r="EC110" s="238">
        <f>IF(COUNTIF($BH110:$BJ110, $ET$1)&gt;0, EC$2, 0)</f>
        <v>0</v>
      </c>
      <c r="ED110" s="238">
        <f>IF(COUNTIF($BK110:$BM110, $ET$1)&gt;0, ED$2, 0)</f>
        <v>0</v>
      </c>
      <c r="EE110" s="238">
        <f>IF(COUNTIF($BN110:$BP110, $ET$1)&gt;0, EE$2, 0)</f>
        <v>0</v>
      </c>
      <c r="EF110" s="238">
        <f>IF(COUNTIF($BQ110:$BS110, $ET$1)&gt;0, EF$2, 0)</f>
        <v>0</v>
      </c>
      <c r="EG110" s="238">
        <f>IF(COUNTIF($BT110:$BV110, $ET$1)&gt;0, EG$2, 0)</f>
        <v>0</v>
      </c>
      <c r="EH110" s="239">
        <f>IF(COUNTIF($BW110:$BY110, $ET$1)&gt;0, EH$2, 0)</f>
        <v>0</v>
      </c>
      <c r="EI110" s="240">
        <f>IF(COUNTIF($BZ110:$CB110, $ET$1)&gt;0, EI$2, 0)</f>
        <v>0</v>
      </c>
      <c r="EJ110" s="240">
        <f>IF(COUNTIF($CC110:$CE110, $ET$1)&gt;0, EJ$2, 0)</f>
        <v>0</v>
      </c>
      <c r="EK110" s="240">
        <f>IF(COUNTIF($CF110:$CH110, $ET$1)&gt;0, EK$2, 0)</f>
        <v>0</v>
      </c>
      <c r="EL110" s="240">
        <f>IF(COUNTIF($CI110:$CK110, $ET$1)&gt;0, EL$2, 0)</f>
        <v>0</v>
      </c>
      <c r="EM110" s="240">
        <f>IF(COUNTIF($CL110:$CN110, $ET$1)&gt;0, EM$2, 0)</f>
        <v>0</v>
      </c>
      <c r="EN110" s="240">
        <f>IF(COUNTIF($CO110:$CQ110, $ET$1)&gt;0, EN$2, 0)</f>
        <v>0</v>
      </c>
      <c r="EO110" s="240">
        <f>IF(COUNTIF($CR110:$CT110, $ET$1)&gt;0, EO$2, 0)</f>
        <v>0</v>
      </c>
      <c r="EP110" s="240">
        <f>IF(COUNTIF($CU110:$CW110, $ET$1)&gt;0, EP$2, 0)</f>
        <v>0</v>
      </c>
      <c r="EQ110" s="240">
        <f>IF(COUNTIF($CX110:$CZ110, $ET$1)&gt;0, EQ$2, 0)</f>
        <v>0</v>
      </c>
      <c r="ER110" s="240">
        <f>IF(COUNTIF($DA110:$DC110, $ET$1)&gt;0, ER$2, 0)</f>
        <v>0</v>
      </c>
      <c r="ES110" s="240">
        <f>IF(COUNTIF($DD110:$DF110, $ET$1)&gt;0, ES$2, 0)</f>
        <v>0</v>
      </c>
      <c r="ET110" s="241">
        <f>SUM(DN110:ES110)</f>
        <v>0</v>
      </c>
      <c r="EU110" s="242">
        <f>IF(COUNTIF($N110:$Q110, GA$1)&gt;0, EU$2, 0)</f>
        <v>0</v>
      </c>
      <c r="EV110" s="234">
        <f>IF(COUNTIF($R110:$U110, GA$1)&gt;0, EV$2, 0)</f>
        <v>0</v>
      </c>
      <c r="EW110" s="234">
        <f>IF(COUNTIF($V110:$Y110, GA$1)&gt;0, EW$2, 0)</f>
        <v>0</v>
      </c>
      <c r="EX110" s="234">
        <f>IF(COUNTIF($Z110:$AA110, GA$1)&gt;0, EX$2, 0)</f>
        <v>0</v>
      </c>
      <c r="EY110" s="234">
        <f>IF(COUNTIF($AB110:$AC110, GA$1)&gt;0, EY$2, 0)</f>
        <v>0</v>
      </c>
      <c r="EZ110" s="235">
        <f>IF(COUNTIF($AD110:$AF110, $GA$1)&gt;0, EZ$2, 0)</f>
        <v>0</v>
      </c>
      <c r="FA110" s="236">
        <f>IF(COUNTIF($AG110:$AI110, $GA$1)&gt;0, FA$2, 0)</f>
        <v>0</v>
      </c>
      <c r="FB110" s="236">
        <f>IF(COUNTIF($AJ110:$AL110, $GA$1)&gt;0, FB$2, 0)</f>
        <v>0</v>
      </c>
      <c r="FC110" s="236">
        <f>IF(COUNTIF($AM110:$AO110, $GA$1)&gt;0, FC$2, 0)</f>
        <v>0</v>
      </c>
      <c r="FD110" s="236">
        <f>IF(COUNTIF($AP110:$AR110, $GA$1)&gt;0, FD$2, 0)</f>
        <v>0</v>
      </c>
      <c r="FE110" s="236">
        <f>IF(COUNTIF($AS110:$AU110, $GA$1)&gt;0, FE$2, 0)</f>
        <v>0</v>
      </c>
      <c r="FF110" s="236">
        <f>IF(COUNTIF($AV110:$AX110, $GA$1)&gt;0, FF$2, 0)</f>
        <v>0</v>
      </c>
      <c r="FG110" s="237">
        <f>IF(COUNTIF($AY110:$BA110, $GA$1)&gt;0, FG$2, 0)</f>
        <v>0</v>
      </c>
      <c r="FH110" s="238">
        <f>IF(COUNTIF($BB110:$BD110, $GA$1)&gt;0, FH$2, 0)</f>
        <v>0</v>
      </c>
      <c r="FI110" s="238">
        <f>IF(COUNTIF($BE110:$BG110, $GA$1)&gt;0, FI$2, 0)</f>
        <v>0</v>
      </c>
      <c r="FJ110" s="238">
        <f>IF(COUNTIF($BH110:$BJ110, $GA$1)&gt;0, FJ$2, 0)</f>
        <v>0</v>
      </c>
      <c r="FK110" s="238">
        <f>IF(COUNTIF($BK110:$BM110, $GA$1)&gt;0, FK$2, 0)</f>
        <v>0</v>
      </c>
      <c r="FL110" s="238">
        <f>IF(COUNTIF($BN110:$BP110, $GA$1)&gt;0, FL$2, 0)</f>
        <v>0</v>
      </c>
      <c r="FM110" s="238">
        <f>IF(COUNTIF($BQ110:$BS110, $GA$1)&gt;0, FM$2, 0)</f>
        <v>0</v>
      </c>
      <c r="FN110" s="238">
        <f>IF(COUNTIF($BT110:$BV110, $GA$1)&gt;0, FN$2, 0)</f>
        <v>0</v>
      </c>
      <c r="FO110" s="239">
        <f>IF(COUNTIF($BW110:$BY110, $GA$1)&gt;0, FO$2, 0)</f>
        <v>0</v>
      </c>
      <c r="FP110" s="240">
        <f>IF(COUNTIF($BZ110:$CB110, $GA$1)&gt;0, FP$2, 0)</f>
        <v>0</v>
      </c>
      <c r="FQ110" s="240">
        <f>IF(COUNTIF($CC110:$CE110, $GA$1)&gt;0, FQ$2, 0)</f>
        <v>0</v>
      </c>
      <c r="FR110" s="240">
        <f>IF(COUNTIF($CF110:$CH110, $GA$1)&gt;0, FR$2, 0)</f>
        <v>0</v>
      </c>
      <c r="FS110" s="240">
        <f>IF(COUNTIF($CI110:$CK110, $GA$1)&gt;0, FS$2, 0)</f>
        <v>3</v>
      </c>
      <c r="FT110" s="240">
        <f>IF(COUNTIF($CL110:$CN110, $GA$1)&gt;0, FT$2, 0)</f>
        <v>0</v>
      </c>
      <c r="FU110" s="240">
        <f>IF(COUNTIF($CO110:$CQ110, $GA$1)&gt;0, FU$2, 0)</f>
        <v>0</v>
      </c>
      <c r="FV110" s="240">
        <f>IF(COUNTIF($CR110:$CT110, $GA$1)&gt;0, FV$2, 0)</f>
        <v>0</v>
      </c>
      <c r="FW110" s="240">
        <f>IF(COUNTIF($CU110:$CW110, $GA$1)&gt;0, FW$2, 0)</f>
        <v>0</v>
      </c>
      <c r="FX110" s="240">
        <f>IF(COUNTIF($CX110:$CZ110, $GA$1)&gt;0, FX$2, 0)</f>
        <v>0</v>
      </c>
      <c r="FY110" s="240">
        <f>IF(COUNTIF($DA110:$DC110, $GA$1)&gt;0, FY$2, 0)</f>
        <v>0</v>
      </c>
      <c r="FZ110" s="240">
        <f>IF(COUNTIF($DD110:$DF110, $GA$1)&gt;0, FZ$2, 0)</f>
        <v>0</v>
      </c>
      <c r="GA110" s="241">
        <f>SUM(EU110:FZ110)</f>
        <v>3</v>
      </c>
      <c r="GB110" s="242">
        <f>IF(COUNTIF($N110:$Q110, HH$1)&gt;0, GB$2, 0)</f>
        <v>0</v>
      </c>
      <c r="GC110" s="234">
        <f>IF(COUNTIF($R110:$U110, HH$1)&gt;0, GC$2, 0)</f>
        <v>0</v>
      </c>
      <c r="GD110" s="234">
        <f>IF(COUNTIF($V110:$Y110, HH$1)&gt;0, GD$2, 0)</f>
        <v>0</v>
      </c>
      <c r="GE110" s="234">
        <f>IF(COUNTIF($Z110:$AA110, HH$1)&gt;0, GE$2, 0)</f>
        <v>0</v>
      </c>
      <c r="GF110" s="234">
        <f>IF(COUNTIF($AB110:$AC110, HH$1)&gt;0, GF$2, 0)</f>
        <v>0</v>
      </c>
      <c r="GG110" s="235">
        <f>IF(COUNTIF($AD110:$AF110, $HH$1)&gt;0, GG$2, 0)</f>
        <v>0</v>
      </c>
      <c r="GH110" s="236">
        <f>IF(COUNTIF($AG110:$AI110, $HH$1)&gt;0, GH$2, 0)</f>
        <v>0</v>
      </c>
      <c r="GI110" s="236">
        <f>IF(COUNTIF($AJ110:$AL110, $HH$1)&gt;0, GI$2, 0)</f>
        <v>0</v>
      </c>
      <c r="GJ110" s="236">
        <f>IF(COUNTIF($AM110:$AO110, $HH$1)&gt;0, GJ$2, 0)</f>
        <v>0</v>
      </c>
      <c r="GK110" s="236">
        <f>IF(COUNTIF($AP110:$AR110, $HH$1)&gt;0, GK$2, 0)</f>
        <v>0</v>
      </c>
      <c r="GL110" s="236">
        <f>IF(COUNTIF($AS110:$AU110, $HH$1)&gt;0, GL$2, 0)</f>
        <v>0</v>
      </c>
      <c r="GM110" s="236">
        <f>IF(COUNTIF($AV110:$AX110, $HH$1)&gt;0, GM$2, 0)</f>
        <v>0</v>
      </c>
      <c r="GN110" s="237">
        <f>IF(COUNTIF($AY110:$BA110, $HH$1)&gt;0, GN$2, 0)</f>
        <v>0</v>
      </c>
      <c r="GO110" s="238">
        <f>IF(COUNTIF($BB110:$BD110, $HH$1)&gt;0, GO$2, 0)</f>
        <v>0</v>
      </c>
      <c r="GP110" s="238">
        <f>IF(COUNTIF($BE110:$BG110, $HH$1)&gt;0, GP$2, 0)</f>
        <v>0</v>
      </c>
      <c r="GQ110" s="238">
        <f>IF(COUNTIF($BH110:$BJ110, $HH$1)&gt;0, GQ$2, 0)</f>
        <v>0</v>
      </c>
      <c r="GR110" s="238">
        <f>IF(COUNTIF($BK110:$BM110, $HH$1)&gt;0, GR$2, 0)</f>
        <v>0</v>
      </c>
      <c r="GS110" s="238">
        <f>IF(COUNTIF($BN110:$BP110, $HH$1)&gt;0, GS$2, 0)</f>
        <v>0</v>
      </c>
      <c r="GT110" s="238">
        <f>IF(COUNTIF($BQ110:$BS110, $HH$1)&gt;0, GT$2, 0)</f>
        <v>0</v>
      </c>
      <c r="GU110" s="238">
        <f>IF(COUNTIF($BT110:$BV110, $HH$1)&gt;0, GU$2, 0)</f>
        <v>0</v>
      </c>
      <c r="GV110" s="239">
        <f>IF(COUNTIF($BW110:$BY110, $HH$1)&gt;0, GV$2, 0)</f>
        <v>0</v>
      </c>
      <c r="GW110" s="240">
        <f>IF(COUNTIF($BZ110:$CB110, $HH$1)&gt;0, GW$2, 0)</f>
        <v>0</v>
      </c>
      <c r="GX110" s="240">
        <f>IF(COUNTIF($CC110:$CE110, $HH$1)&gt;0, GX$2, 0)</f>
        <v>0</v>
      </c>
      <c r="GY110" s="240">
        <f>IF(COUNTIF($CF110:$CH110, $HH$1)&gt;0, GY$2, 0)</f>
        <v>0</v>
      </c>
      <c r="GZ110" s="240">
        <f>IF(COUNTIF($CI110:$CK110, $HH$1)&gt;0, GZ$2, 0)</f>
        <v>0</v>
      </c>
      <c r="HA110" s="240">
        <f>IF(COUNTIF($CL110:$CN110, $HH$1)&gt;0, HA$2, 0)</f>
        <v>6</v>
      </c>
      <c r="HB110" s="240">
        <f>IF(COUNTIF($CO110:$CQ110, $HH$1)&gt;0, HB$2, 0)</f>
        <v>0</v>
      </c>
      <c r="HC110" s="240">
        <f>IF(COUNTIF($CR110:$CT110, $HH$1)&gt;0, HC$2, 0)</f>
        <v>0</v>
      </c>
      <c r="HD110" s="240">
        <f>IF(COUNTIF($CU110:$CW110, $HH$1)&gt;0, HD$2, 0)</f>
        <v>0</v>
      </c>
      <c r="HE110" s="240">
        <f>IF(COUNTIF($CX110:$CZ110, $HH$1)&gt;0, HE$2, 0)</f>
        <v>0</v>
      </c>
      <c r="HF110" s="240">
        <f>IF(COUNTIF($DA110:$DC110, $HH$1)&gt;0, HF$2, 0)</f>
        <v>0</v>
      </c>
      <c r="HG110" s="240">
        <f>IF(COUNTIF($DD110:$DF110, $HH$1)&gt;0, HG$2, 0)</f>
        <v>0</v>
      </c>
      <c r="HH110" s="241">
        <f>SUM(GB110:HG110)</f>
        <v>6</v>
      </c>
      <c r="HI110" s="243"/>
      <c r="HJ110" s="242">
        <f>IF(MAX($N110:$Q110)&gt;=40, HJ$2, 0)</f>
        <v>3</v>
      </c>
      <c r="HK110" s="234">
        <f>IF(MAX($R110:$U110)&gt;=40, HK$2, 0)</f>
        <v>3</v>
      </c>
      <c r="HL110" s="234">
        <f>IF(MAX($V110:$Y110)&gt;=40, HL$2, 0)</f>
        <v>3</v>
      </c>
      <c r="HM110" s="234">
        <f>IF(MAX($Z110:$AA110)&gt;=40, HM$2, 0)</f>
        <v>3</v>
      </c>
      <c r="HN110" s="234">
        <f>IF(MAX($AB110:$AC110)&gt;=40, HN$2, 0)</f>
        <v>2</v>
      </c>
      <c r="HO110" s="235">
        <f>IF(MAX($AD110:$AF110)&gt;=40, HO$2, 0)</f>
        <v>20</v>
      </c>
      <c r="HP110" s="236">
        <f>IF(MAX($AG110:$AI110)&gt;=40, HP$2, 0)</f>
        <v>20</v>
      </c>
      <c r="HQ110" s="236">
        <f>IF(MAX($AJ110:$AL110)&gt;=40, HQ$2, 0)</f>
        <v>20</v>
      </c>
      <c r="HR110" s="236">
        <f>IF(MAX($AM110:$AO110)&gt;=40, HR$2, 0)</f>
        <v>20</v>
      </c>
      <c r="HS110" s="236">
        <f>IF(MAX($AP110:$AR110)&gt;=40, HS$2, 0)</f>
        <v>10</v>
      </c>
      <c r="HT110" s="236">
        <f>IF(MAX($AS110:$AU110)&gt;=40, HT$2, 0)</f>
        <v>20</v>
      </c>
      <c r="HU110" s="236">
        <f>IF(MAX($AV110:$AX110)&gt;=40, HU$2, 0)</f>
        <v>10</v>
      </c>
      <c r="HV110" s="237">
        <f>IF(MAX($AY110:$BA110)&gt;=40, HV$2, 0)</f>
        <v>20</v>
      </c>
      <c r="HW110" s="238">
        <f>IF(MAX($BB110:$BD110)&gt;=40, HW$2, 0)</f>
        <v>20</v>
      </c>
      <c r="HX110" s="238">
        <f>IF(MAX($BE110:$BG110)&gt;=40, HX$2, 0)</f>
        <v>20</v>
      </c>
      <c r="HY110" s="238">
        <f>IF(MAX($BH110:$BJ110)&gt;=40, HY$2, 0)</f>
        <v>20</v>
      </c>
      <c r="HZ110" s="238">
        <f>IF(MAX($BK110:$BM110)&gt;=40, HZ$2, 0)</f>
        <v>10</v>
      </c>
      <c r="IA110" s="238">
        <f>IF(MAX($BN110:$BP110)&gt;=40, IA$2, 0)</f>
        <v>20</v>
      </c>
      <c r="IB110" s="238">
        <f>IF(MAX($BQ110:$BS110)&gt;=40, IB$2, 0)</f>
        <v>10</v>
      </c>
      <c r="IC110" s="238">
        <f>IF(MAX($BT110:$BV110)&gt;=40, IC$2, 0)</f>
        <v>0</v>
      </c>
      <c r="ID110" s="239">
        <f>IF(MAX($BW110:$BY110)&gt;=40, ID$2, 0)</f>
        <v>0</v>
      </c>
      <c r="IE110" s="240">
        <f>IF(MAX($BZ110:$CB110)&gt;=40, IE$2, 0)</f>
        <v>0</v>
      </c>
      <c r="IF110" s="240">
        <f>IF(MAX($CC110:$CE110)&gt;=40, IF$2, 0)</f>
        <v>10</v>
      </c>
      <c r="IG110" s="240">
        <f>IF(MAX($CF110:$CH110)&gt;=40, IG$2, 0)</f>
        <v>0</v>
      </c>
      <c r="IH110" s="240">
        <f>IF(MAX($CI110:$CK110)&gt;=40, IH$2, 0)</f>
        <v>0</v>
      </c>
      <c r="II110" s="240">
        <f>IF(MAX($CL110:$CN110)&gt;=40, II$2, 0)</f>
        <v>0</v>
      </c>
      <c r="IJ110" s="240">
        <f>IF(MAX($CO110:$CQ110)&gt;=40, IJ$2, 0)</f>
        <v>20</v>
      </c>
      <c r="IK110" s="240">
        <f>IF(MAX($CR110:$CT110)&gt;=40, IK$2, 0)</f>
        <v>0</v>
      </c>
      <c r="IL110" s="240">
        <f>IF(MAX($CU110:$CW110)&gt;=40, IL$2, 0)</f>
        <v>20</v>
      </c>
      <c r="IM110" s="240">
        <f>IF(MAX($CX110:$CZ110)&gt;=40, IM$2, 0)</f>
        <v>0</v>
      </c>
      <c r="IN110" s="240">
        <f>IF(MAX($DA110:$DC110)&gt;=40, IN$2, 0)</f>
        <v>0</v>
      </c>
      <c r="IO110" s="240">
        <f>IF(MAX($DD110:$DF110)&gt;=40, IO$2, 0)</f>
        <v>0</v>
      </c>
      <c r="IP110" s="416">
        <f>SUM(HO110:IB110, ID110:IO110)</f>
        <v>290</v>
      </c>
      <c r="IQ110" s="416">
        <f>SUM(HJ110:HN110, IC110)</f>
        <v>14</v>
      </c>
    </row>
    <row r="112" spans="1:251" ht="15" customHeight="1" x14ac:dyDescent="0.25">
      <c r="B112" s="223"/>
      <c r="C112" s="222"/>
      <c r="D112" s="404"/>
      <c r="E112" s="405"/>
      <c r="F112" s="221"/>
      <c r="G112" s="406"/>
      <c r="H112" s="406"/>
      <c r="I112" s="407"/>
      <c r="J112" s="408"/>
      <c r="K112" s="408"/>
      <c r="L112" s="409"/>
      <c r="M112" s="420"/>
      <c r="N112" s="411"/>
      <c r="O112" s="413"/>
      <c r="P112" s="413"/>
      <c r="Q112" s="410"/>
      <c r="R112" s="411"/>
      <c r="S112" s="413"/>
      <c r="T112" s="413"/>
      <c r="U112" s="412"/>
      <c r="V112" s="411"/>
      <c r="W112" s="413"/>
      <c r="X112" s="413"/>
      <c r="Y112" s="410"/>
      <c r="Z112" s="411"/>
      <c r="AA112" s="410"/>
      <c r="AB112" s="411"/>
      <c r="AC112" s="410"/>
      <c r="AD112" s="411"/>
      <c r="AE112" s="413"/>
      <c r="AF112" s="410"/>
      <c r="AG112" s="411"/>
      <c r="AH112" s="413"/>
      <c r="AI112" s="410"/>
      <c r="AJ112" s="411"/>
      <c r="AK112" s="413"/>
      <c r="AL112" s="410"/>
      <c r="AM112" s="411"/>
      <c r="AN112" s="413"/>
      <c r="AO112" s="410"/>
      <c r="AP112" s="411"/>
      <c r="AQ112" s="413"/>
      <c r="AR112" s="410"/>
      <c r="AS112" s="411"/>
      <c r="AT112" s="413"/>
      <c r="AU112" s="410"/>
      <c r="AV112" s="411"/>
      <c r="AW112" s="413"/>
      <c r="AX112" s="410"/>
      <c r="AY112" s="411"/>
      <c r="AZ112" s="413"/>
      <c r="BA112" s="410"/>
      <c r="BB112" s="411"/>
      <c r="BC112" s="413"/>
      <c r="BD112" s="410"/>
      <c r="BE112" s="411"/>
      <c r="BF112" s="413"/>
      <c r="BG112" s="410"/>
      <c r="BH112" s="411"/>
      <c r="BI112" s="413"/>
      <c r="BJ112" s="410"/>
      <c r="BK112" s="411"/>
      <c r="BL112" s="413"/>
      <c r="BM112" s="410"/>
      <c r="BN112" s="411"/>
      <c r="BO112" s="413"/>
      <c r="BP112" s="410"/>
      <c r="BQ112" s="411"/>
      <c r="BR112" s="413"/>
      <c r="BS112" s="410"/>
      <c r="BT112" s="411"/>
      <c r="BU112" s="414"/>
      <c r="BV112" s="410"/>
      <c r="BW112" s="411"/>
      <c r="BX112" s="413"/>
      <c r="BY112" s="410"/>
      <c r="BZ112" s="411"/>
      <c r="CA112" s="413"/>
      <c r="CB112" s="410"/>
      <c r="CC112" s="411"/>
      <c r="CD112" s="413"/>
      <c r="CE112" s="413"/>
      <c r="CF112" s="413"/>
      <c r="CG112" s="413"/>
      <c r="CH112" s="410"/>
      <c r="CI112" s="411"/>
      <c r="CJ112" s="413"/>
      <c r="CK112" s="410"/>
      <c r="CL112" s="411"/>
      <c r="CM112" s="413"/>
      <c r="CN112" s="410"/>
      <c r="CO112" s="411"/>
      <c r="CP112" s="413"/>
      <c r="CQ112" s="410"/>
      <c r="CR112" s="411"/>
      <c r="CS112" s="413"/>
      <c r="CT112" s="410"/>
      <c r="CU112" s="411"/>
      <c r="CV112" s="413"/>
      <c r="CW112" s="410"/>
      <c r="CX112" s="411"/>
      <c r="CY112" s="413"/>
      <c r="CZ112" s="410"/>
      <c r="DA112" s="411"/>
      <c r="DB112" s="413"/>
      <c r="DC112" s="410"/>
      <c r="DD112" s="411"/>
      <c r="DE112" s="413"/>
      <c r="DF112" s="410"/>
      <c r="DG112" s="222"/>
      <c r="DH112" s="396"/>
      <c r="DI112" s="396"/>
      <c r="DJ112" s="285"/>
      <c r="DK112" s="223"/>
      <c r="DL112" s="421"/>
      <c r="DM112" s="422"/>
      <c r="DN112" s="430"/>
      <c r="DO112" s="225"/>
      <c r="DP112" s="225"/>
      <c r="DQ112" s="225"/>
      <c r="DR112" s="225"/>
      <c r="DS112" s="226"/>
      <c r="DT112" s="227"/>
      <c r="DU112" s="227"/>
      <c r="DV112" s="227"/>
      <c r="DW112" s="227"/>
      <c r="DX112" s="227"/>
      <c r="DY112" s="227"/>
      <c r="DZ112" s="228"/>
      <c r="EA112" s="229"/>
      <c r="EB112" s="229"/>
      <c r="EC112" s="229"/>
      <c r="ED112" s="229"/>
      <c r="EE112" s="229"/>
      <c r="EF112" s="229"/>
      <c r="EG112" s="229"/>
      <c r="EH112" s="230"/>
      <c r="EI112" s="231"/>
      <c r="EJ112" s="231"/>
      <c r="EK112" s="231"/>
      <c r="EL112" s="231"/>
      <c r="EM112" s="231"/>
      <c r="EN112" s="231"/>
      <c r="EO112" s="231"/>
      <c r="EP112" s="231"/>
      <c r="EQ112" s="231"/>
      <c r="ER112" s="231"/>
      <c r="ES112" s="231"/>
      <c r="ET112" s="232"/>
      <c r="EU112" s="224"/>
      <c r="EV112" s="225"/>
      <c r="EW112" s="225"/>
      <c r="EX112" s="225"/>
      <c r="EY112" s="225"/>
      <c r="EZ112" s="226"/>
      <c r="FA112" s="227"/>
      <c r="FB112" s="227"/>
      <c r="FC112" s="227"/>
      <c r="FD112" s="227"/>
      <c r="FE112" s="227"/>
      <c r="FF112" s="227"/>
      <c r="FG112" s="228"/>
      <c r="FH112" s="229"/>
      <c r="FI112" s="229"/>
      <c r="FJ112" s="229"/>
      <c r="FK112" s="229"/>
      <c r="FL112" s="229"/>
      <c r="FM112" s="229"/>
      <c r="FN112" s="229"/>
      <c r="FO112" s="230"/>
      <c r="FP112" s="231"/>
      <c r="FQ112" s="231"/>
      <c r="FR112" s="231"/>
      <c r="FS112" s="231"/>
      <c r="FT112" s="231"/>
      <c r="FU112" s="231"/>
      <c r="FV112" s="231"/>
      <c r="FW112" s="231"/>
      <c r="FX112" s="231"/>
      <c r="FY112" s="231"/>
      <c r="FZ112" s="231"/>
      <c r="GA112" s="232"/>
      <c r="GB112" s="224"/>
      <c r="GC112" s="225"/>
      <c r="GD112" s="225"/>
      <c r="GE112" s="225"/>
      <c r="GF112" s="225"/>
      <c r="GG112" s="226"/>
      <c r="GH112" s="227"/>
      <c r="GI112" s="227"/>
      <c r="GJ112" s="227"/>
      <c r="GK112" s="227"/>
      <c r="GL112" s="227"/>
      <c r="GM112" s="227"/>
      <c r="GN112" s="228"/>
      <c r="GO112" s="229"/>
      <c r="GP112" s="229"/>
      <c r="GQ112" s="229"/>
      <c r="GR112" s="229"/>
      <c r="GS112" s="229"/>
      <c r="GT112" s="229"/>
      <c r="GU112" s="229"/>
      <c r="GV112" s="230"/>
      <c r="GW112" s="231"/>
      <c r="GX112" s="231"/>
      <c r="GY112" s="231"/>
      <c r="GZ112" s="231"/>
      <c r="HA112" s="231"/>
      <c r="HB112" s="231"/>
      <c r="HC112" s="231"/>
      <c r="HD112" s="231"/>
      <c r="HE112" s="231"/>
      <c r="HF112" s="231"/>
      <c r="HG112" s="231"/>
      <c r="HH112" s="232"/>
      <c r="HI112" s="232"/>
      <c r="HJ112" s="224"/>
      <c r="HK112" s="225"/>
      <c r="HL112" s="225"/>
      <c r="HM112" s="225"/>
      <c r="HN112" s="225"/>
      <c r="HO112" s="226"/>
      <c r="HP112" s="227"/>
      <c r="HQ112" s="227"/>
      <c r="HR112" s="227"/>
      <c r="HS112" s="227"/>
      <c r="HT112" s="227"/>
      <c r="HU112" s="227"/>
      <c r="HV112" s="228"/>
      <c r="HW112" s="229"/>
      <c r="HX112" s="229"/>
      <c r="HY112" s="229"/>
      <c r="HZ112" s="229"/>
      <c r="IA112" s="229"/>
      <c r="IB112" s="229"/>
      <c r="IC112" s="229"/>
      <c r="ID112" s="230"/>
      <c r="IE112" s="231"/>
      <c r="IF112" s="231"/>
      <c r="IG112" s="231"/>
      <c r="IH112" s="231"/>
      <c r="II112" s="231"/>
      <c r="IJ112" s="231"/>
      <c r="IK112" s="231"/>
      <c r="IL112" s="231"/>
      <c r="IM112" s="231"/>
      <c r="IN112" s="231"/>
      <c r="IO112" s="231"/>
      <c r="IP112" s="418"/>
      <c r="IQ112" s="418"/>
    </row>
    <row r="113" spans="1:251" ht="15" customHeight="1" x14ac:dyDescent="0.25">
      <c r="B113" s="337"/>
      <c r="C113" s="393"/>
      <c r="D113" s="339"/>
      <c r="E113" s="337"/>
      <c r="F113" s="337"/>
      <c r="G113" s="337"/>
      <c r="H113" s="337"/>
      <c r="I113" s="340"/>
      <c r="J113" s="341"/>
      <c r="K113" s="341"/>
      <c r="L113" s="342"/>
      <c r="M113" s="343"/>
      <c r="N113" s="344"/>
      <c r="O113" s="345"/>
      <c r="P113" s="345"/>
      <c r="Q113" s="346"/>
      <c r="R113" s="344"/>
      <c r="S113" s="345"/>
      <c r="T113" s="345"/>
      <c r="U113" s="395"/>
      <c r="V113" s="344"/>
      <c r="W113" s="345"/>
      <c r="X113" s="345"/>
      <c r="Y113" s="346"/>
      <c r="Z113" s="344"/>
      <c r="AA113" s="346"/>
      <c r="AB113" s="344"/>
      <c r="AC113" s="346"/>
      <c r="AD113" s="344"/>
      <c r="AE113" s="345"/>
      <c r="AF113" s="346"/>
      <c r="AG113" s="344"/>
      <c r="AH113" s="345"/>
      <c r="AI113" s="346"/>
      <c r="AJ113" s="344"/>
      <c r="AK113" s="345"/>
      <c r="AL113" s="346"/>
      <c r="AM113" s="344"/>
      <c r="AN113" s="345"/>
      <c r="AO113" s="346"/>
      <c r="AP113" s="344"/>
      <c r="AQ113" s="345"/>
      <c r="AR113" s="346"/>
      <c r="AS113" s="344"/>
      <c r="AT113" s="345"/>
      <c r="AU113" s="346"/>
      <c r="AV113" s="344"/>
      <c r="AW113" s="345"/>
      <c r="AX113" s="346"/>
      <c r="AY113" s="344"/>
      <c r="AZ113" s="345"/>
      <c r="BA113" s="346"/>
      <c r="BB113" s="344"/>
      <c r="BC113" s="345"/>
      <c r="BD113" s="346"/>
      <c r="BE113" s="344"/>
      <c r="BF113" s="345"/>
      <c r="BG113" s="346"/>
      <c r="BH113" s="344"/>
      <c r="BI113" s="345"/>
      <c r="BJ113" s="346"/>
      <c r="BK113" s="344"/>
      <c r="BL113" s="345"/>
      <c r="BM113" s="346"/>
      <c r="BN113" s="344"/>
      <c r="BO113" s="345"/>
      <c r="BP113" s="346"/>
      <c r="BQ113" s="344"/>
      <c r="BR113" s="345"/>
      <c r="BS113" s="346"/>
      <c r="BT113" s="344"/>
      <c r="BU113" s="347"/>
      <c r="BV113" s="346"/>
      <c r="BW113" s="344"/>
      <c r="BX113" s="345"/>
      <c r="BY113" s="346"/>
      <c r="BZ113" s="344"/>
      <c r="CA113" s="345"/>
      <c r="CB113" s="346"/>
      <c r="CC113" s="344"/>
      <c r="CD113" s="345"/>
      <c r="CE113" s="345"/>
      <c r="CF113" s="345"/>
      <c r="CG113" s="345"/>
      <c r="CH113" s="346"/>
      <c r="CI113" s="344"/>
      <c r="CJ113" s="345"/>
      <c r="CK113" s="346"/>
      <c r="CL113" s="344"/>
      <c r="CM113" s="345"/>
      <c r="CN113" s="346"/>
      <c r="CO113" s="344"/>
      <c r="CP113" s="345"/>
      <c r="CQ113" s="346"/>
      <c r="CR113" s="344"/>
      <c r="CS113" s="345"/>
      <c r="CT113" s="346"/>
      <c r="CU113" s="344"/>
      <c r="CV113" s="345"/>
      <c r="CW113" s="346"/>
      <c r="CX113" s="344"/>
      <c r="CY113" s="345"/>
      <c r="CZ113" s="346"/>
      <c r="DA113" s="344"/>
      <c r="DB113" s="345"/>
      <c r="DC113" s="346"/>
      <c r="DD113" s="344"/>
      <c r="DE113" s="345"/>
      <c r="DF113" s="346"/>
      <c r="DG113" s="338"/>
      <c r="DH113" s="348"/>
      <c r="DI113" s="348"/>
      <c r="DJ113" s="349"/>
      <c r="DK113" s="343"/>
      <c r="DL113" s="350"/>
      <c r="DM113" s="351"/>
      <c r="DN113" s="352"/>
      <c r="DO113" s="353"/>
      <c r="DP113" s="353"/>
      <c r="DQ113" s="353"/>
      <c r="DR113" s="353"/>
      <c r="DS113" s="354"/>
      <c r="DT113" s="355"/>
      <c r="DU113" s="355"/>
      <c r="DV113" s="355"/>
      <c r="DW113" s="355"/>
      <c r="DX113" s="355"/>
      <c r="DY113" s="355"/>
      <c r="DZ113" s="356"/>
      <c r="EA113" s="357"/>
      <c r="EB113" s="357"/>
      <c r="EC113" s="357"/>
      <c r="ED113" s="357"/>
      <c r="EE113" s="357"/>
      <c r="EF113" s="357"/>
      <c r="EG113" s="357"/>
      <c r="EH113" s="358"/>
      <c r="EI113" s="359"/>
      <c r="EJ113" s="359"/>
      <c r="EK113" s="359"/>
      <c r="EL113" s="359"/>
      <c r="EM113" s="359"/>
      <c r="EN113" s="359"/>
      <c r="EO113" s="359"/>
      <c r="EP113" s="359"/>
      <c r="EQ113" s="359"/>
      <c r="ER113" s="359"/>
      <c r="ES113" s="359"/>
      <c r="ET113" s="360"/>
      <c r="EU113" s="352"/>
      <c r="EV113" s="353"/>
      <c r="EW113" s="353"/>
      <c r="EX113" s="353"/>
      <c r="EY113" s="353"/>
      <c r="EZ113" s="354"/>
      <c r="FA113" s="355"/>
      <c r="FB113" s="355"/>
      <c r="FC113" s="355"/>
      <c r="FD113" s="355"/>
      <c r="FE113" s="355"/>
      <c r="FF113" s="355"/>
      <c r="FG113" s="356"/>
      <c r="FH113" s="357"/>
      <c r="FI113" s="357"/>
      <c r="FJ113" s="357"/>
      <c r="FK113" s="357"/>
      <c r="FL113" s="357"/>
      <c r="FM113" s="357"/>
      <c r="FN113" s="357"/>
      <c r="FO113" s="358"/>
      <c r="FP113" s="359"/>
      <c r="FQ113" s="359"/>
      <c r="FR113" s="359"/>
      <c r="FS113" s="359"/>
      <c r="FT113" s="359"/>
      <c r="FU113" s="359"/>
      <c r="FV113" s="359"/>
      <c r="FW113" s="359"/>
      <c r="FX113" s="359"/>
      <c r="FY113" s="359"/>
      <c r="FZ113" s="359"/>
      <c r="GA113" s="360"/>
      <c r="GB113" s="352"/>
      <c r="GC113" s="353"/>
      <c r="GD113" s="353"/>
      <c r="GE113" s="353"/>
      <c r="GF113" s="353"/>
      <c r="GG113" s="354"/>
      <c r="GH113" s="355"/>
      <c r="GI113" s="355"/>
      <c r="GJ113" s="355"/>
      <c r="GK113" s="355"/>
      <c r="GL113" s="355"/>
      <c r="GM113" s="355"/>
      <c r="GN113" s="356"/>
      <c r="GO113" s="357"/>
      <c r="GP113" s="357"/>
      <c r="GQ113" s="357"/>
      <c r="GR113" s="357"/>
      <c r="GS113" s="357"/>
      <c r="GT113" s="357"/>
      <c r="GU113" s="357"/>
      <c r="GV113" s="358"/>
      <c r="GW113" s="359"/>
      <c r="GX113" s="359"/>
      <c r="GY113" s="359"/>
      <c r="GZ113" s="359"/>
      <c r="HA113" s="359"/>
      <c r="HB113" s="359"/>
      <c r="HC113" s="359"/>
      <c r="HD113" s="359"/>
      <c r="HE113" s="359"/>
      <c r="HF113" s="359"/>
      <c r="HG113" s="359"/>
      <c r="HH113" s="360"/>
      <c r="HI113" s="361"/>
      <c r="HJ113" s="352"/>
      <c r="HK113" s="353"/>
      <c r="HL113" s="353"/>
      <c r="HM113" s="353"/>
      <c r="HN113" s="353"/>
      <c r="HO113" s="354"/>
      <c r="HP113" s="355"/>
      <c r="HQ113" s="355"/>
      <c r="HR113" s="355"/>
      <c r="HS113" s="355"/>
      <c r="HT113" s="355"/>
      <c r="HU113" s="355"/>
      <c r="HV113" s="356"/>
      <c r="HW113" s="357"/>
      <c r="HX113" s="357"/>
      <c r="HY113" s="357"/>
      <c r="HZ113" s="357"/>
      <c r="IA113" s="357"/>
      <c r="IB113" s="357"/>
      <c r="IC113" s="357"/>
      <c r="ID113" s="358"/>
      <c r="IE113" s="359"/>
      <c r="IF113" s="359"/>
      <c r="IG113" s="359"/>
      <c r="IH113" s="359"/>
      <c r="II113" s="359"/>
      <c r="IJ113" s="359"/>
      <c r="IK113" s="359"/>
      <c r="IL113" s="359"/>
      <c r="IM113" s="359"/>
      <c r="IN113" s="359"/>
      <c r="IO113" s="359"/>
      <c r="IP113" s="415"/>
      <c r="IQ113" s="415"/>
    </row>
    <row r="114" spans="1:251" ht="15" x14ac:dyDescent="0.25">
      <c r="C114" s="363" t="s">
        <v>32</v>
      </c>
      <c r="D114" s="317"/>
      <c r="E114" s="362">
        <f>COUNTIF(E84:E113, 8)</f>
        <v>18</v>
      </c>
      <c r="F114" s="318"/>
      <c r="G114" s="330"/>
      <c r="H114" s="318"/>
      <c r="I114" s="330"/>
      <c r="J114" s="330"/>
      <c r="K114" s="330"/>
      <c r="L114" s="330"/>
      <c r="M114" s="419"/>
      <c r="N114" s="331"/>
      <c r="O114" s="332"/>
      <c r="P114" s="332"/>
      <c r="Q114" s="333"/>
      <c r="R114" s="331"/>
      <c r="S114" s="332"/>
      <c r="T114" s="332"/>
      <c r="U114" s="332"/>
      <c r="V114" s="331"/>
      <c r="W114" s="332"/>
      <c r="X114" s="332"/>
      <c r="Y114" s="333"/>
      <c r="Z114" s="331"/>
      <c r="AA114" s="333"/>
      <c r="AB114" s="331"/>
      <c r="AC114" s="333"/>
      <c r="AD114" s="331"/>
      <c r="AE114" s="332"/>
      <c r="AF114" s="333"/>
      <c r="AG114" s="331"/>
      <c r="AH114" s="332"/>
      <c r="AI114" s="333"/>
      <c r="AJ114" s="331"/>
      <c r="AK114" s="332"/>
      <c r="AL114" s="333"/>
      <c r="AM114" s="331"/>
      <c r="AN114" s="332"/>
      <c r="AO114" s="333"/>
      <c r="AP114" s="331"/>
      <c r="AQ114" s="332"/>
      <c r="AR114" s="333"/>
      <c r="AS114" s="331"/>
      <c r="AT114" s="332"/>
      <c r="AU114" s="333"/>
      <c r="AV114" s="331"/>
      <c r="AW114" s="332"/>
      <c r="AX114" s="333"/>
      <c r="AY114" s="331"/>
      <c r="AZ114" s="332"/>
      <c r="BA114" s="333"/>
      <c r="BB114" s="331"/>
      <c r="BC114" s="332"/>
      <c r="BD114" s="333"/>
      <c r="BE114" s="331"/>
      <c r="BF114" s="332"/>
      <c r="BG114" s="333"/>
      <c r="BH114" s="331"/>
      <c r="BI114" s="332"/>
      <c r="BJ114" s="333"/>
      <c r="BK114" s="331"/>
      <c r="BL114" s="332"/>
      <c r="BM114" s="333"/>
      <c r="BN114" s="331"/>
      <c r="BO114" s="332"/>
      <c r="BP114" s="333"/>
      <c r="BQ114" s="331"/>
      <c r="BR114" s="332"/>
      <c r="BS114" s="333"/>
      <c r="BT114" s="331"/>
      <c r="BU114" s="332"/>
      <c r="BV114" s="332"/>
      <c r="BW114" s="331"/>
      <c r="BX114" s="332"/>
      <c r="BY114" s="333"/>
      <c r="BZ114" s="331"/>
      <c r="CA114" s="332"/>
      <c r="CB114" s="333"/>
      <c r="CC114" s="331" t="s">
        <v>900</v>
      </c>
      <c r="CD114" s="332"/>
      <c r="CE114" s="332"/>
      <c r="CF114" s="332"/>
      <c r="CG114" s="332"/>
      <c r="CH114" s="333"/>
      <c r="CI114" s="331"/>
      <c r="CJ114" s="332"/>
      <c r="CK114" s="333"/>
      <c r="CL114" s="331"/>
      <c r="CM114" s="332"/>
      <c r="CN114" s="333"/>
      <c r="CO114" s="331" t="s">
        <v>899</v>
      </c>
      <c r="CP114" s="332"/>
      <c r="CQ114" s="332"/>
      <c r="CR114" s="332"/>
      <c r="CS114" s="332"/>
      <c r="CT114" s="332"/>
      <c r="CU114" s="332"/>
      <c r="CV114" s="332"/>
      <c r="CW114" s="332"/>
      <c r="CX114" s="332"/>
      <c r="CY114" s="332"/>
      <c r="CZ114" s="332"/>
      <c r="DA114" s="332"/>
      <c r="DB114" s="332"/>
      <c r="DC114" s="332"/>
      <c r="DD114" s="332"/>
      <c r="DE114" s="332"/>
      <c r="DF114" s="333"/>
      <c r="DG114" s="330"/>
      <c r="DH114" s="330"/>
      <c r="DI114" s="330"/>
      <c r="DJ114" s="334"/>
      <c r="DK114" s="318"/>
      <c r="DL114" s="335"/>
      <c r="DM114" s="319"/>
      <c r="DN114" s="320"/>
      <c r="DO114" s="321"/>
      <c r="DP114" s="321"/>
      <c r="DQ114" s="321"/>
      <c r="DR114" s="321"/>
      <c r="DS114" s="322"/>
      <c r="DT114" s="323"/>
      <c r="DU114" s="323"/>
      <c r="DV114" s="323"/>
      <c r="DW114" s="323"/>
      <c r="DX114" s="323"/>
      <c r="DY114" s="323"/>
      <c r="DZ114" s="324"/>
      <c r="EA114" s="325"/>
      <c r="EB114" s="325"/>
      <c r="EC114" s="325"/>
      <c r="ED114" s="325"/>
      <c r="EE114" s="325"/>
      <c r="EF114" s="325"/>
      <c r="EG114" s="325"/>
      <c r="EH114" s="326"/>
      <c r="EI114" s="327"/>
      <c r="EJ114" s="327"/>
      <c r="EK114" s="327"/>
      <c r="EL114" s="327"/>
      <c r="EM114" s="327"/>
      <c r="EN114" s="327"/>
      <c r="EO114" s="327"/>
      <c r="EP114" s="327"/>
      <c r="EQ114" s="327"/>
      <c r="ER114" s="327"/>
      <c r="ES114" s="327"/>
      <c r="ET114" s="328"/>
      <c r="EU114" s="320"/>
      <c r="EV114" s="321"/>
      <c r="EW114" s="321"/>
      <c r="EX114" s="321"/>
      <c r="EY114" s="321"/>
      <c r="EZ114" s="322"/>
      <c r="FA114" s="323"/>
      <c r="FB114" s="323"/>
      <c r="FC114" s="323"/>
      <c r="FD114" s="323"/>
      <c r="FE114" s="323"/>
      <c r="FF114" s="323"/>
      <c r="FG114" s="324"/>
      <c r="FH114" s="325"/>
      <c r="FI114" s="325"/>
      <c r="FJ114" s="325"/>
      <c r="FK114" s="325"/>
      <c r="FL114" s="325"/>
      <c r="FM114" s="325"/>
      <c r="FN114" s="325"/>
      <c r="FO114" s="326"/>
      <c r="FP114" s="327"/>
      <c r="FQ114" s="327"/>
      <c r="FR114" s="327"/>
      <c r="FS114" s="327"/>
      <c r="FT114" s="327"/>
      <c r="FU114" s="327"/>
      <c r="FV114" s="327"/>
      <c r="FW114" s="327"/>
      <c r="FX114" s="327"/>
      <c r="FY114" s="327"/>
      <c r="FZ114" s="327"/>
      <c r="GA114" s="328"/>
      <c r="GB114" s="320"/>
      <c r="GC114" s="321"/>
      <c r="GD114" s="321"/>
      <c r="GE114" s="321"/>
      <c r="GF114" s="321"/>
      <c r="GG114" s="322"/>
      <c r="GH114" s="323"/>
      <c r="GI114" s="323"/>
      <c r="GJ114" s="323"/>
      <c r="GK114" s="323"/>
      <c r="GL114" s="323"/>
      <c r="GM114" s="323"/>
      <c r="GN114" s="324"/>
      <c r="GO114" s="325"/>
      <c r="GP114" s="325"/>
      <c r="GQ114" s="325"/>
      <c r="GR114" s="325"/>
      <c r="GS114" s="325"/>
      <c r="GT114" s="325"/>
      <c r="GU114" s="325"/>
      <c r="GV114" s="326"/>
      <c r="GW114" s="327"/>
      <c r="GX114" s="327"/>
      <c r="GY114" s="327"/>
      <c r="GZ114" s="327"/>
      <c r="HA114" s="327"/>
      <c r="HB114" s="327"/>
      <c r="HC114" s="327"/>
      <c r="HD114" s="327"/>
      <c r="HE114" s="327"/>
      <c r="HF114" s="327"/>
      <c r="HG114" s="327"/>
      <c r="HH114" s="328"/>
      <c r="HI114" s="329"/>
      <c r="HJ114" s="320"/>
      <c r="HK114" s="321"/>
      <c r="HL114" s="321"/>
      <c r="HM114" s="321"/>
      <c r="HN114" s="321"/>
      <c r="HO114" s="322"/>
      <c r="HP114" s="323"/>
      <c r="HQ114" s="323"/>
      <c r="HR114" s="323"/>
      <c r="HS114" s="323"/>
      <c r="HT114" s="323"/>
      <c r="HU114" s="323"/>
      <c r="HV114" s="324"/>
      <c r="HW114" s="325"/>
      <c r="HX114" s="325"/>
      <c r="HY114" s="325"/>
      <c r="HZ114" s="325"/>
      <c r="IA114" s="325"/>
      <c r="IB114" s="325"/>
      <c r="IC114" s="325"/>
      <c r="ID114" s="326"/>
      <c r="IE114" s="327"/>
      <c r="IF114" s="327"/>
      <c r="IG114" s="327"/>
      <c r="IH114" s="327"/>
      <c r="II114" s="327"/>
      <c r="IJ114" s="327"/>
      <c r="IK114" s="327"/>
      <c r="IL114" s="327"/>
      <c r="IM114" s="327"/>
      <c r="IN114" s="327"/>
      <c r="IO114" s="327"/>
      <c r="IP114" s="417"/>
      <c r="IQ114" s="417"/>
    </row>
    <row r="115" spans="1:251" ht="15" customHeight="1" x14ac:dyDescent="0.25">
      <c r="B115" s="337"/>
      <c r="C115" s="393"/>
      <c r="D115" s="339"/>
      <c r="E115" s="337"/>
      <c r="F115" s="337"/>
      <c r="G115" s="337"/>
      <c r="H115" s="337"/>
      <c r="I115" s="340"/>
      <c r="J115" s="341"/>
      <c r="K115" s="341"/>
      <c r="L115" s="342"/>
      <c r="M115" s="343"/>
      <c r="N115" s="344"/>
      <c r="O115" s="345"/>
      <c r="P115" s="345"/>
      <c r="Q115" s="346"/>
      <c r="R115" s="344"/>
      <c r="S115" s="345"/>
      <c r="T115" s="345"/>
      <c r="U115" s="395"/>
      <c r="V115" s="344"/>
      <c r="W115" s="345"/>
      <c r="X115" s="345"/>
      <c r="Y115" s="346"/>
      <c r="Z115" s="344"/>
      <c r="AA115" s="346"/>
      <c r="AB115" s="344"/>
      <c r="AC115" s="346"/>
      <c r="AD115" s="344"/>
      <c r="AE115" s="345"/>
      <c r="AF115" s="346"/>
      <c r="AG115" s="344"/>
      <c r="AH115" s="345"/>
      <c r="AI115" s="346"/>
      <c r="AJ115" s="344"/>
      <c r="AK115" s="345"/>
      <c r="AL115" s="346"/>
      <c r="AM115" s="344"/>
      <c r="AN115" s="345"/>
      <c r="AO115" s="346"/>
      <c r="AP115" s="344"/>
      <c r="AQ115" s="345"/>
      <c r="AR115" s="346"/>
      <c r="AS115" s="344"/>
      <c r="AT115" s="345"/>
      <c r="AU115" s="346"/>
      <c r="AV115" s="344"/>
      <c r="AW115" s="345"/>
      <c r="AX115" s="346"/>
      <c r="AY115" s="344"/>
      <c r="AZ115" s="345"/>
      <c r="BA115" s="346"/>
      <c r="BB115" s="344"/>
      <c r="BC115" s="345"/>
      <c r="BD115" s="346"/>
      <c r="BE115" s="344"/>
      <c r="BF115" s="345"/>
      <c r="BG115" s="346"/>
      <c r="BH115" s="344"/>
      <c r="BI115" s="345"/>
      <c r="BJ115" s="346"/>
      <c r="BK115" s="344"/>
      <c r="BL115" s="345"/>
      <c r="BM115" s="346"/>
      <c r="BN115" s="344"/>
      <c r="BO115" s="345"/>
      <c r="BP115" s="346"/>
      <c r="BQ115" s="344"/>
      <c r="BR115" s="345"/>
      <c r="BS115" s="346"/>
      <c r="BT115" s="344"/>
      <c r="BU115" s="347"/>
      <c r="BV115" s="346"/>
      <c r="BW115" s="344"/>
      <c r="BX115" s="345"/>
      <c r="BY115" s="346"/>
      <c r="BZ115" s="344"/>
      <c r="CA115" s="345"/>
      <c r="CB115" s="346"/>
      <c r="CC115" s="344"/>
      <c r="CD115" s="345"/>
      <c r="CE115" s="345"/>
      <c r="CF115" s="345"/>
      <c r="CG115" s="345"/>
      <c r="CH115" s="346"/>
      <c r="CI115" s="344"/>
      <c r="CJ115" s="345"/>
      <c r="CK115" s="346"/>
      <c r="CL115" s="344"/>
      <c r="CM115" s="345"/>
      <c r="CN115" s="346"/>
      <c r="CO115" s="344"/>
      <c r="CP115" s="345"/>
      <c r="CQ115" s="346"/>
      <c r="CR115" s="344"/>
      <c r="CS115" s="345"/>
      <c r="CT115" s="346"/>
      <c r="CU115" s="344"/>
      <c r="CV115" s="345"/>
      <c r="CW115" s="346"/>
      <c r="CX115" s="344"/>
      <c r="CY115" s="345"/>
      <c r="CZ115" s="346"/>
      <c r="DA115" s="344"/>
      <c r="DB115" s="345"/>
      <c r="DC115" s="346"/>
      <c r="DD115" s="344"/>
      <c r="DE115" s="345"/>
      <c r="DF115" s="346"/>
      <c r="DG115" s="338"/>
      <c r="DH115" s="348"/>
      <c r="DI115" s="348"/>
      <c r="DJ115" s="349"/>
      <c r="DK115" s="343"/>
      <c r="DL115" s="350"/>
      <c r="DM115" s="351"/>
      <c r="DN115" s="352"/>
      <c r="DO115" s="353"/>
      <c r="DP115" s="353"/>
      <c r="DQ115" s="353"/>
      <c r="DR115" s="353"/>
      <c r="DS115" s="354"/>
      <c r="DT115" s="355"/>
      <c r="DU115" s="355"/>
      <c r="DV115" s="355"/>
      <c r="DW115" s="355"/>
      <c r="DX115" s="355"/>
      <c r="DY115" s="355"/>
      <c r="DZ115" s="356"/>
      <c r="EA115" s="357"/>
      <c r="EB115" s="357"/>
      <c r="EC115" s="357"/>
      <c r="ED115" s="357"/>
      <c r="EE115" s="357"/>
      <c r="EF115" s="357"/>
      <c r="EG115" s="357"/>
      <c r="EH115" s="358"/>
      <c r="EI115" s="359"/>
      <c r="EJ115" s="359"/>
      <c r="EK115" s="359"/>
      <c r="EL115" s="359"/>
      <c r="EM115" s="359"/>
      <c r="EN115" s="359"/>
      <c r="EO115" s="359"/>
      <c r="EP115" s="359"/>
      <c r="EQ115" s="359"/>
      <c r="ER115" s="359"/>
      <c r="ES115" s="359"/>
      <c r="ET115" s="360"/>
      <c r="EU115" s="352"/>
      <c r="EV115" s="353"/>
      <c r="EW115" s="353"/>
      <c r="EX115" s="353"/>
      <c r="EY115" s="353"/>
      <c r="EZ115" s="354"/>
      <c r="FA115" s="355"/>
      <c r="FB115" s="355"/>
      <c r="FC115" s="355"/>
      <c r="FD115" s="355"/>
      <c r="FE115" s="355"/>
      <c r="FF115" s="355"/>
      <c r="FG115" s="356"/>
      <c r="FH115" s="357"/>
      <c r="FI115" s="357"/>
      <c r="FJ115" s="357"/>
      <c r="FK115" s="357"/>
      <c r="FL115" s="357"/>
      <c r="FM115" s="357"/>
      <c r="FN115" s="357"/>
      <c r="FO115" s="358"/>
      <c r="FP115" s="359"/>
      <c r="FQ115" s="359"/>
      <c r="FR115" s="359"/>
      <c r="FS115" s="359"/>
      <c r="FT115" s="359"/>
      <c r="FU115" s="359"/>
      <c r="FV115" s="359"/>
      <c r="FW115" s="359"/>
      <c r="FX115" s="359"/>
      <c r="FY115" s="359"/>
      <c r="FZ115" s="359"/>
      <c r="GA115" s="360"/>
      <c r="GB115" s="352"/>
      <c r="GC115" s="353"/>
      <c r="GD115" s="353"/>
      <c r="GE115" s="353"/>
      <c r="GF115" s="353"/>
      <c r="GG115" s="354"/>
      <c r="GH115" s="355"/>
      <c r="GI115" s="355"/>
      <c r="GJ115" s="355"/>
      <c r="GK115" s="355"/>
      <c r="GL115" s="355"/>
      <c r="GM115" s="355"/>
      <c r="GN115" s="356"/>
      <c r="GO115" s="357"/>
      <c r="GP115" s="357"/>
      <c r="GQ115" s="357"/>
      <c r="GR115" s="357"/>
      <c r="GS115" s="357"/>
      <c r="GT115" s="357"/>
      <c r="GU115" s="357"/>
      <c r="GV115" s="358"/>
      <c r="GW115" s="359"/>
      <c r="GX115" s="359"/>
      <c r="GY115" s="359"/>
      <c r="GZ115" s="359"/>
      <c r="HA115" s="359"/>
      <c r="HB115" s="359"/>
      <c r="HC115" s="359"/>
      <c r="HD115" s="359"/>
      <c r="HE115" s="359"/>
      <c r="HF115" s="359"/>
      <c r="HG115" s="359"/>
      <c r="HH115" s="360"/>
      <c r="HI115" s="361"/>
      <c r="HJ115" s="352"/>
      <c r="HK115" s="353"/>
      <c r="HL115" s="353"/>
      <c r="HM115" s="353"/>
      <c r="HN115" s="353"/>
      <c r="HO115" s="354"/>
      <c r="HP115" s="355"/>
      <c r="HQ115" s="355"/>
      <c r="HR115" s="355"/>
      <c r="HS115" s="355"/>
      <c r="HT115" s="355"/>
      <c r="HU115" s="355"/>
      <c r="HV115" s="356"/>
      <c r="HW115" s="357"/>
      <c r="HX115" s="357"/>
      <c r="HY115" s="357"/>
      <c r="HZ115" s="357"/>
      <c r="IA115" s="357"/>
      <c r="IB115" s="357"/>
      <c r="IC115" s="357"/>
      <c r="ID115" s="358"/>
      <c r="IE115" s="359"/>
      <c r="IF115" s="359"/>
      <c r="IG115" s="359"/>
      <c r="IH115" s="359"/>
      <c r="II115" s="359"/>
      <c r="IJ115" s="359"/>
      <c r="IK115" s="359"/>
      <c r="IL115" s="359"/>
      <c r="IM115" s="359"/>
      <c r="IN115" s="359"/>
      <c r="IO115" s="359"/>
      <c r="IP115" s="415"/>
      <c r="IQ115" s="415"/>
    </row>
    <row r="116" spans="1:251" ht="15" customHeight="1" x14ac:dyDescent="0.25">
      <c r="A116" s="14" t="s">
        <v>1653</v>
      </c>
      <c r="B116" s="392">
        <v>1</v>
      </c>
      <c r="C116" s="13" t="s">
        <v>496</v>
      </c>
      <c r="D116" s="423">
        <v>43678</v>
      </c>
      <c r="E116" s="20">
        <v>9</v>
      </c>
      <c r="F116" s="6">
        <v>9856275</v>
      </c>
      <c r="G116" s="20">
        <v>1</v>
      </c>
      <c r="H116" s="20"/>
      <c r="I116" s="23"/>
      <c r="J116" s="6" t="s">
        <v>18</v>
      </c>
      <c r="K116" s="6" t="s">
        <v>18</v>
      </c>
      <c r="L116" s="424"/>
      <c r="M116" s="651" t="s">
        <v>497</v>
      </c>
      <c r="N116" s="24">
        <v>60</v>
      </c>
      <c r="O116" s="107"/>
      <c r="P116" s="108"/>
      <c r="Q116" s="444"/>
      <c r="R116" s="24">
        <v>67.650001525878906</v>
      </c>
      <c r="S116" s="107"/>
      <c r="T116" s="108"/>
      <c r="U116" s="649"/>
      <c r="V116" s="24">
        <v>75.099999999999994</v>
      </c>
      <c r="W116" s="107"/>
      <c r="X116" s="108"/>
      <c r="Y116" s="444"/>
      <c r="Z116" s="24">
        <v>77.150001525878906</v>
      </c>
      <c r="AA116" s="273"/>
      <c r="AB116" s="24">
        <v>62.55</v>
      </c>
      <c r="AC116" s="273"/>
      <c r="AD116" s="24">
        <v>79</v>
      </c>
      <c r="AE116" s="107"/>
      <c r="AF116" s="273"/>
      <c r="AG116" s="24">
        <v>75</v>
      </c>
      <c r="AH116" s="107"/>
      <c r="AI116" s="273"/>
      <c r="AJ116" s="24">
        <v>96</v>
      </c>
      <c r="AK116" s="107"/>
      <c r="AL116" s="273"/>
      <c r="AM116" s="24">
        <v>74</v>
      </c>
      <c r="AN116" s="107"/>
      <c r="AO116" s="273"/>
      <c r="AP116" s="24">
        <v>88</v>
      </c>
      <c r="AQ116" s="107"/>
      <c r="AR116" s="273"/>
      <c r="AS116" s="24">
        <v>68</v>
      </c>
      <c r="AT116" s="107"/>
      <c r="AU116" s="273"/>
      <c r="AV116" s="24">
        <v>66</v>
      </c>
      <c r="AW116" s="107"/>
      <c r="AX116" s="273"/>
      <c r="AY116" s="24">
        <v>66</v>
      </c>
      <c r="AZ116" s="107"/>
      <c r="BA116" s="273"/>
      <c r="BB116" s="24">
        <v>79</v>
      </c>
      <c r="BC116" s="107"/>
      <c r="BD116" s="273"/>
      <c r="BE116" s="24">
        <v>50</v>
      </c>
      <c r="BF116" s="107"/>
      <c r="BG116" s="273"/>
      <c r="BH116" s="24">
        <v>70.099998474121094</v>
      </c>
      <c r="BI116" s="107"/>
      <c r="BJ116" s="273"/>
      <c r="BK116" s="24">
        <v>68</v>
      </c>
      <c r="BL116" s="107"/>
      <c r="BM116" s="273"/>
      <c r="BN116" s="24">
        <v>73.089996337890625</v>
      </c>
      <c r="BO116" s="107"/>
      <c r="BP116" s="273"/>
      <c r="BQ116" s="24">
        <v>44</v>
      </c>
      <c r="BR116" s="107"/>
      <c r="BS116" s="273"/>
      <c r="BT116" s="24" t="s">
        <v>1386</v>
      </c>
      <c r="BU116" s="291"/>
      <c r="BV116" s="273"/>
      <c r="BW116" s="24">
        <v>35.729999542236328</v>
      </c>
      <c r="BX116" s="107"/>
      <c r="BY116" s="273"/>
      <c r="BZ116" s="24">
        <v>52.75</v>
      </c>
      <c r="CA116" s="107"/>
      <c r="CB116" s="273"/>
      <c r="CC116" s="24">
        <v>54</v>
      </c>
      <c r="CD116" s="107"/>
      <c r="CE116" s="107"/>
      <c r="CF116" s="107"/>
      <c r="CG116" s="107"/>
      <c r="CH116" s="273"/>
      <c r="CI116" s="688"/>
      <c r="CJ116" s="107"/>
      <c r="CK116" s="273"/>
      <c r="CL116" s="24">
        <v>56.599998474121094</v>
      </c>
      <c r="CM116" s="107"/>
      <c r="CN116" s="273"/>
      <c r="CO116" s="24"/>
      <c r="CP116" s="107"/>
      <c r="CQ116" s="273"/>
      <c r="CR116" s="24"/>
      <c r="CS116" s="107"/>
      <c r="CT116" s="273"/>
      <c r="CU116" s="24"/>
      <c r="CV116" s="107"/>
      <c r="CW116" s="273"/>
      <c r="CX116" s="24"/>
      <c r="CY116" s="107"/>
      <c r="CZ116" s="273"/>
      <c r="DA116" s="648">
        <v>58.299999237060547</v>
      </c>
      <c r="DB116" s="107"/>
      <c r="DC116" s="273"/>
      <c r="DD116" s="648">
        <v>61.400001525878906</v>
      </c>
      <c r="DE116" s="107"/>
      <c r="DF116" s="273"/>
      <c r="DG116" s="218"/>
      <c r="DH116" s="217"/>
      <c r="DI116" s="217"/>
      <c r="DJ116" s="286">
        <f>AVERAGE(AY116:DF116)</f>
        <v>59.151537968562202</v>
      </c>
      <c r="DK116" s="219"/>
      <c r="DL116" s="220">
        <f>IF(DJ116&gt;80, 4, (DJ116-50)/20+2.5)</f>
        <v>2.9575768984281101</v>
      </c>
      <c r="DM116" s="650">
        <f>COUNTIF(N116:DF116, DM$1)+COUNTIF(N116:DF116, DM$2)</f>
        <v>0</v>
      </c>
      <c r="DN116" s="233">
        <f>IF(COUNTIF($N116:$Q116, ET$1)&gt;0, DN$2, 0)</f>
        <v>0</v>
      </c>
      <c r="DO116" s="234">
        <f>IF(COUNTIF($R116:$U116, ET$1)&gt;0, DO$2, 0)</f>
        <v>0</v>
      </c>
      <c r="DP116" s="234">
        <f>IF(COUNTIF($V116:$Y116, ET$1)&gt;0, DP$2, 0)</f>
        <v>0</v>
      </c>
      <c r="DQ116" s="234">
        <f>IF(COUNTIF($Z116:$AA116, ET$1)&gt;0, DQ$2, 0)</f>
        <v>0</v>
      </c>
      <c r="DR116" s="234">
        <f>IF(COUNTIF($AB116:$AC116, ET$1)&gt;0, DR$2, 0)</f>
        <v>0</v>
      </c>
      <c r="DS116" s="235">
        <f>IF(COUNTIF($AD116:$AF116, $ET$1)&gt;0, DS$2, 0)</f>
        <v>0</v>
      </c>
      <c r="DT116" s="236">
        <f>IF(COUNTIF($AG116:$AI116, $ET$1)&gt;0, DT$2, 0)</f>
        <v>0</v>
      </c>
      <c r="DU116" s="236">
        <f>IF(COUNTIF($AJ116:$AL116, $ET$1)&gt;0, DU$2, 0)</f>
        <v>0</v>
      </c>
      <c r="DV116" s="236">
        <f>IF(COUNTIF($AM116:$AO116, $ET$1)&gt;0, DV$2, 0)</f>
        <v>0</v>
      </c>
      <c r="DW116" s="236">
        <f>IF(COUNTIF($AP116:$AR116, $ET$1)&gt;0, DW$2, 0)</f>
        <v>0</v>
      </c>
      <c r="DX116" s="236">
        <f>IF(COUNTIF($AS116:$AU116, $ET$1)&gt;0, DX$2, 0)</f>
        <v>0</v>
      </c>
      <c r="DY116" s="236">
        <f>IF(COUNTIF($AV116:$AX116, $ET$1)&gt;0, DY$2, 0)</f>
        <v>0</v>
      </c>
      <c r="DZ116" s="237">
        <f>IF(COUNTIF($AY116:$BA116, $ET$1)&gt;0, DZ$2, 0)</f>
        <v>0</v>
      </c>
      <c r="EA116" s="238">
        <f>IF(COUNTIF($BB116:$BD116, $ET$1)&gt;0, EA$2, 0)</f>
        <v>0</v>
      </c>
      <c r="EB116" s="238">
        <f>IF(COUNTIF($BE116:$BG116, $ET$1)&gt;0, EB$2, 0)</f>
        <v>0</v>
      </c>
      <c r="EC116" s="238">
        <f>IF(COUNTIF($BH116:$BJ116, $ET$1)&gt;0, EC$2, 0)</f>
        <v>0</v>
      </c>
      <c r="ED116" s="238">
        <f>IF(COUNTIF($BK116:$BM116, $ET$1)&gt;0, ED$2, 0)</f>
        <v>0</v>
      </c>
      <c r="EE116" s="238">
        <f>IF(COUNTIF($BN116:$BP116, $ET$1)&gt;0, EE$2, 0)</f>
        <v>0</v>
      </c>
      <c r="EF116" s="238">
        <f>IF(COUNTIF($BQ116:$BS116, $ET$1)&gt;0, EF$2, 0)</f>
        <v>0</v>
      </c>
      <c r="EG116" s="238">
        <f>IF(COUNTIF($BT116:$BV116, $ET$1)&gt;0, EG$2, 0)</f>
        <v>0</v>
      </c>
      <c r="EH116" s="239">
        <f>IF(COUNTIF($BW116:$BY116, $ET$1)&gt;0, EH$2, 0)</f>
        <v>0</v>
      </c>
      <c r="EI116" s="240">
        <f>IF(COUNTIF($BZ116:$CB116, $ET$1)&gt;0, EI$2, 0)</f>
        <v>0</v>
      </c>
      <c r="EJ116" s="240">
        <f>IF(COUNTIF($CC116:$CE116, $ET$1)&gt;0, EJ$2, 0)</f>
        <v>0</v>
      </c>
      <c r="EK116" s="240">
        <f>IF(COUNTIF($CF116:$CH116, $ET$1)&gt;0, EK$2, 0)</f>
        <v>0</v>
      </c>
      <c r="EL116" s="240">
        <f>IF(COUNTIF($CI116:$CK116, $ET$1)&gt;0, EL$2, 0)</f>
        <v>0</v>
      </c>
      <c r="EM116" s="240">
        <f>IF(COUNTIF($CL116:$CN116, $ET$1)&gt;0, EM$2, 0)</f>
        <v>0</v>
      </c>
      <c r="EN116" s="240">
        <f>IF(COUNTIF($CO116:$CQ116, $ET$1)&gt;0, EN$2, 0)</f>
        <v>0</v>
      </c>
      <c r="EO116" s="240">
        <f>IF(COUNTIF($CR116:$CT116, $ET$1)&gt;0, EO$2, 0)</f>
        <v>0</v>
      </c>
      <c r="EP116" s="240">
        <f>IF(COUNTIF($CU116:$CW116, $ET$1)&gt;0, EP$2, 0)</f>
        <v>0</v>
      </c>
      <c r="EQ116" s="240">
        <f>IF(COUNTIF($CX116:$CZ116, $ET$1)&gt;0, EQ$2, 0)</f>
        <v>0</v>
      </c>
      <c r="ER116" s="240">
        <f>IF(COUNTIF($DA116:$DC116, $ET$1)&gt;0, ER$2, 0)</f>
        <v>0</v>
      </c>
      <c r="ES116" s="240">
        <f>IF(COUNTIF($DD116:$DF116, $ET$1)&gt;0, ES$2, 0)</f>
        <v>0</v>
      </c>
      <c r="ET116" s="241">
        <f>SUM(DN116:ES116)</f>
        <v>0</v>
      </c>
      <c r="EU116" s="242">
        <f>IF(COUNTIF($N116:$Q116, GA$1)&gt;0, EU$2, 0)</f>
        <v>0</v>
      </c>
      <c r="EV116" s="234">
        <f>IF(COUNTIF($R116:$U116, GA$1)&gt;0, EV$2, 0)</f>
        <v>0</v>
      </c>
      <c r="EW116" s="234">
        <f>IF(COUNTIF($V116:$Y116, GA$1)&gt;0, EW$2, 0)</f>
        <v>0</v>
      </c>
      <c r="EX116" s="234">
        <f>IF(COUNTIF($Z116:$AA116, GA$1)&gt;0, EX$2, 0)</f>
        <v>0</v>
      </c>
      <c r="EY116" s="234">
        <f>IF(COUNTIF($AB116:$AC116, GA$1)&gt;0, EY$2, 0)</f>
        <v>0</v>
      </c>
      <c r="EZ116" s="235">
        <f>IF(COUNTIF($AD116:$AF116, $GA$1)&gt;0, EZ$2, 0)</f>
        <v>0</v>
      </c>
      <c r="FA116" s="236">
        <f>IF(COUNTIF($AG116:$AI116, $GA$1)&gt;0, FA$2, 0)</f>
        <v>0</v>
      </c>
      <c r="FB116" s="236">
        <f>IF(COUNTIF($AJ116:$AL116, $GA$1)&gt;0, FB$2, 0)</f>
        <v>0</v>
      </c>
      <c r="FC116" s="236">
        <f>IF(COUNTIF($AM116:$AO116, $GA$1)&gt;0, FC$2, 0)</f>
        <v>0</v>
      </c>
      <c r="FD116" s="236">
        <f>IF(COUNTIF($AP116:$AR116, $GA$1)&gt;0, FD$2, 0)</f>
        <v>0</v>
      </c>
      <c r="FE116" s="236">
        <f>IF(COUNTIF($AS116:$AU116, $GA$1)&gt;0, FE$2, 0)</f>
        <v>0</v>
      </c>
      <c r="FF116" s="236">
        <f>IF(COUNTIF($AV116:$AX116, $GA$1)&gt;0, FF$2, 0)</f>
        <v>0</v>
      </c>
      <c r="FG116" s="237">
        <f>IF(COUNTIF($AY116:$BA116, $GA$1)&gt;0, FG$2, 0)</f>
        <v>0</v>
      </c>
      <c r="FH116" s="238">
        <f>IF(COUNTIF($BB116:$BD116, $GA$1)&gt;0, FH$2, 0)</f>
        <v>0</v>
      </c>
      <c r="FI116" s="238">
        <f>IF(COUNTIF($BE116:$BG116, $GA$1)&gt;0, FI$2, 0)</f>
        <v>0</v>
      </c>
      <c r="FJ116" s="238">
        <f>IF(COUNTIF($BH116:$BJ116, $GA$1)&gt;0, FJ$2, 0)</f>
        <v>0</v>
      </c>
      <c r="FK116" s="238">
        <f>IF(COUNTIF($BK116:$BM116, $GA$1)&gt;0, FK$2, 0)</f>
        <v>0</v>
      </c>
      <c r="FL116" s="238">
        <f>IF(COUNTIF($BN116:$BP116, $GA$1)&gt;0, FL$2, 0)</f>
        <v>0</v>
      </c>
      <c r="FM116" s="238">
        <f>IF(COUNTIF($BQ116:$BS116, $GA$1)&gt;0, FM$2, 0)</f>
        <v>0</v>
      </c>
      <c r="FN116" s="238">
        <f>IF(COUNTIF($BT116:$BV116, $GA$1)&gt;0, FN$2, 0)</f>
        <v>0</v>
      </c>
      <c r="FO116" s="239">
        <f>IF(COUNTIF($BW116:$BY116, $GA$1)&gt;0, FO$2, 0)</f>
        <v>0</v>
      </c>
      <c r="FP116" s="240">
        <f>IF(COUNTIF($BZ116:$CB116, $GA$1)&gt;0, FP$2, 0)</f>
        <v>0</v>
      </c>
      <c r="FQ116" s="240">
        <f>IF(COUNTIF($CC116:$CE116, $GA$1)&gt;0, FQ$2, 0)</f>
        <v>0</v>
      </c>
      <c r="FR116" s="240">
        <f>IF(COUNTIF($CF116:$CH116, $GA$1)&gt;0, FR$2, 0)</f>
        <v>0</v>
      </c>
      <c r="FS116" s="240">
        <f>IF(COUNTIF($CI116:$CK116, $GA$1)&gt;0, FS$2, 0)</f>
        <v>0</v>
      </c>
      <c r="FT116" s="240">
        <f>IF(COUNTIF($CL116:$CN116, $GA$1)&gt;0, FT$2, 0)</f>
        <v>0</v>
      </c>
      <c r="FU116" s="240">
        <f>IF(COUNTIF($CO116:$CQ116, $GA$1)&gt;0, FU$2, 0)</f>
        <v>0</v>
      </c>
      <c r="FV116" s="240">
        <f>IF(COUNTIF($CR116:$CT116, $GA$1)&gt;0, FV$2, 0)</f>
        <v>0</v>
      </c>
      <c r="FW116" s="240">
        <f>IF(COUNTIF($CU116:$CW116, $GA$1)&gt;0, FW$2, 0)</f>
        <v>0</v>
      </c>
      <c r="FX116" s="240">
        <f>IF(COUNTIF($CX116:$CZ116, $GA$1)&gt;0, FX$2, 0)</f>
        <v>0</v>
      </c>
      <c r="FY116" s="240">
        <f>IF(COUNTIF($DA116:$DC116, $GA$1)&gt;0, FY$2, 0)</f>
        <v>0</v>
      </c>
      <c r="FZ116" s="240">
        <f>IF(COUNTIF($DD116:$DF116, $GA$1)&gt;0, FZ$2, 0)</f>
        <v>0</v>
      </c>
      <c r="GA116" s="241">
        <f>SUM(EU116:FZ116)</f>
        <v>0</v>
      </c>
      <c r="GB116" s="242">
        <f>IF(COUNTIF($N116:$Q116, HH$1)&gt;0, GB$2, 0)</f>
        <v>0</v>
      </c>
      <c r="GC116" s="234">
        <f>IF(COUNTIF($R116:$U116, HH$1)&gt;0, GC$2, 0)</f>
        <v>0</v>
      </c>
      <c r="GD116" s="234">
        <f>IF(COUNTIF($V116:$Y116, HH$1)&gt;0, GD$2, 0)</f>
        <v>0</v>
      </c>
      <c r="GE116" s="234">
        <f>IF(COUNTIF($Z116:$AA116, HH$1)&gt;0, GE$2, 0)</f>
        <v>0</v>
      </c>
      <c r="GF116" s="234">
        <f>IF(COUNTIF($AB116:$AC116, HH$1)&gt;0, GF$2, 0)</f>
        <v>0</v>
      </c>
      <c r="GG116" s="235">
        <f>IF(COUNTIF($AD116:$AF116, $HH$1)&gt;0, GG$2, 0)</f>
        <v>0</v>
      </c>
      <c r="GH116" s="236">
        <f>IF(COUNTIF($AG116:$AI116, $HH$1)&gt;0, GH$2, 0)</f>
        <v>0</v>
      </c>
      <c r="GI116" s="236">
        <f>IF(COUNTIF($AJ116:$AL116, $HH$1)&gt;0, GI$2, 0)</f>
        <v>0</v>
      </c>
      <c r="GJ116" s="236">
        <f>IF(COUNTIF($AM116:$AO116, $HH$1)&gt;0, GJ$2, 0)</f>
        <v>0</v>
      </c>
      <c r="GK116" s="236">
        <f>IF(COUNTIF($AP116:$AR116, $HH$1)&gt;0, GK$2, 0)</f>
        <v>0</v>
      </c>
      <c r="GL116" s="236">
        <f>IF(COUNTIF($AS116:$AU116, $HH$1)&gt;0, GL$2, 0)</f>
        <v>0</v>
      </c>
      <c r="GM116" s="236">
        <f>IF(COUNTIF($AV116:$AX116, $HH$1)&gt;0, GM$2, 0)</f>
        <v>0</v>
      </c>
      <c r="GN116" s="237">
        <f>IF(COUNTIF($AY116:$BA116, $HH$1)&gt;0, GN$2, 0)</f>
        <v>0</v>
      </c>
      <c r="GO116" s="238">
        <f>IF(COUNTIF($BB116:$BD116, $HH$1)&gt;0, GO$2, 0)</f>
        <v>0</v>
      </c>
      <c r="GP116" s="238">
        <f>IF(COUNTIF($BE116:$BG116, $HH$1)&gt;0, GP$2, 0)</f>
        <v>0</v>
      </c>
      <c r="GQ116" s="238">
        <f>IF(COUNTIF($BH116:$BJ116, $HH$1)&gt;0, GQ$2, 0)</f>
        <v>0</v>
      </c>
      <c r="GR116" s="238">
        <f>IF(COUNTIF($BK116:$BM116, $HH$1)&gt;0, GR$2, 0)</f>
        <v>0</v>
      </c>
      <c r="GS116" s="238">
        <f>IF(COUNTIF($BN116:$BP116, $HH$1)&gt;0, GS$2, 0)</f>
        <v>0</v>
      </c>
      <c r="GT116" s="238">
        <f>IF(COUNTIF($BQ116:$BS116, $HH$1)&gt;0, GT$2, 0)</f>
        <v>0</v>
      </c>
      <c r="GU116" s="238">
        <f>IF(COUNTIF($BT116:$BV116, $HH$1)&gt;0, GU$2, 0)</f>
        <v>0</v>
      </c>
      <c r="GV116" s="239">
        <f>IF(COUNTIF($BW116:$BY116, $HH$1)&gt;0, GV$2, 0)</f>
        <v>0</v>
      </c>
      <c r="GW116" s="240">
        <f>IF(COUNTIF($BZ116:$CB116, $HH$1)&gt;0, GW$2, 0)</f>
        <v>0</v>
      </c>
      <c r="GX116" s="240">
        <f>IF(COUNTIF($CC116:$CE116, $HH$1)&gt;0, GX$2, 0)</f>
        <v>0</v>
      </c>
      <c r="GY116" s="240">
        <f>IF(COUNTIF($CF116:$CH116, $HH$1)&gt;0, GY$2, 0)</f>
        <v>0</v>
      </c>
      <c r="GZ116" s="240">
        <f>IF(COUNTIF($CI116:$CK116, $HH$1)&gt;0, GZ$2, 0)</f>
        <v>0</v>
      </c>
      <c r="HA116" s="240">
        <f>IF(COUNTIF($CL116:$CN116, $HH$1)&gt;0, HA$2, 0)</f>
        <v>0</v>
      </c>
      <c r="HB116" s="240">
        <f>IF(COUNTIF($CO116:$CQ116, $HH$1)&gt;0, HB$2, 0)</f>
        <v>0</v>
      </c>
      <c r="HC116" s="240">
        <f>IF(COUNTIF($CR116:$CT116, $HH$1)&gt;0, HC$2, 0)</f>
        <v>0</v>
      </c>
      <c r="HD116" s="240">
        <f>IF(COUNTIF($CU116:$CW116, $HH$1)&gt;0, HD$2, 0)</f>
        <v>0</v>
      </c>
      <c r="HE116" s="240">
        <f>IF(COUNTIF($CX116:$CZ116, $HH$1)&gt;0, HE$2, 0)</f>
        <v>0</v>
      </c>
      <c r="HF116" s="240">
        <f>IF(COUNTIF($DA116:$DC116, $HH$1)&gt;0, HF$2, 0)</f>
        <v>0</v>
      </c>
      <c r="HG116" s="240">
        <f>IF(COUNTIF($DD116:$DF116, $HH$1)&gt;0, HG$2, 0)</f>
        <v>0</v>
      </c>
      <c r="HH116" s="241">
        <f>SUM(GB116:HG116)</f>
        <v>0</v>
      </c>
      <c r="HI116" s="243"/>
      <c r="HJ116" s="242">
        <f>IF(MAX($N116:$Q116)&gt;=40, HJ$2, 0)</f>
        <v>3</v>
      </c>
      <c r="HK116" s="234">
        <f>IF(MAX($R116:$U116)&gt;=40, HK$2, 0)</f>
        <v>3</v>
      </c>
      <c r="HL116" s="234">
        <f>IF(MAX($V116:$Y116)&gt;=40, HL$2, 0)</f>
        <v>3</v>
      </c>
      <c r="HM116" s="234">
        <f>IF(MAX($Z116:$AA116)&gt;=40, HM$2, 0)</f>
        <v>3</v>
      </c>
      <c r="HN116" s="234">
        <f>IF(MAX($AB116:$AC116)&gt;=40, HN$2, 0)</f>
        <v>2</v>
      </c>
      <c r="HO116" s="235">
        <f>IF(MAX($AD116:$AF116)&gt;=40, HO$2, 0)</f>
        <v>20</v>
      </c>
      <c r="HP116" s="236">
        <f>IF(MAX($AG116:$AI116)&gt;=40, HP$2, 0)</f>
        <v>20</v>
      </c>
      <c r="HQ116" s="236">
        <f>IF(MAX($AJ116:$AL116)&gt;=40, HQ$2, 0)</f>
        <v>20</v>
      </c>
      <c r="HR116" s="236">
        <f>IF(MAX($AM116:$AO116)&gt;=40, HR$2, 0)</f>
        <v>20</v>
      </c>
      <c r="HS116" s="236">
        <f>IF(MAX($AP116:$AR116)&gt;=40, HS$2, 0)</f>
        <v>10</v>
      </c>
      <c r="HT116" s="236">
        <f>IF(MAX($AS116:$AU116)&gt;=40, HT$2, 0)</f>
        <v>20</v>
      </c>
      <c r="HU116" s="236">
        <f>IF(MAX($AV116:$AX116)&gt;=40, HU$2, 0)</f>
        <v>10</v>
      </c>
      <c r="HV116" s="237">
        <f>IF(MAX($AY116:$BA116)&gt;=40, HV$2, 0)</f>
        <v>20</v>
      </c>
      <c r="HW116" s="238">
        <f>IF(MAX($BB116:$BD116)&gt;=40, HW$2, 0)</f>
        <v>20</v>
      </c>
      <c r="HX116" s="238">
        <f>IF(MAX($BE116:$BG116)&gt;=40, HX$2, 0)</f>
        <v>20</v>
      </c>
      <c r="HY116" s="238">
        <f>IF(MAX($BH116:$BJ116)&gt;=40, HY$2, 0)</f>
        <v>20</v>
      </c>
      <c r="HZ116" s="238">
        <f>IF(MAX($BK116:$BM116)&gt;=40, HZ$2, 0)</f>
        <v>10</v>
      </c>
      <c r="IA116" s="238">
        <f>IF(MAX($BN116:$BP116)&gt;=40, IA$2, 0)</f>
        <v>20</v>
      </c>
      <c r="IB116" s="238">
        <f>IF(MAX($BQ116:$BS116)&gt;=40, IB$2, 0)</f>
        <v>10</v>
      </c>
      <c r="IC116" s="238">
        <f>IF(MAX($BT116:$BV116)&gt;=40, IC$2, 0)</f>
        <v>0</v>
      </c>
      <c r="ID116" s="239">
        <f>IF(MAX($BW116:$BY116)&gt;=40, ID$2, 0)</f>
        <v>0</v>
      </c>
      <c r="IE116" s="240">
        <f>IF(MAX($BZ116:$CB116)&gt;=40, IE$2, 0)</f>
        <v>20</v>
      </c>
      <c r="IF116" s="240">
        <f>IF(MAX($CC116:$CE116)&gt;=40, IF$2, 0)</f>
        <v>10</v>
      </c>
      <c r="IG116" s="240">
        <f>IF(MAX($CF116:$CH116)&gt;=40, IG$2, 0)</f>
        <v>0</v>
      </c>
      <c r="IH116" s="240">
        <f>IF(MAX($CI116:$CK116)&gt;=40, IH$2, 0)</f>
        <v>0</v>
      </c>
      <c r="II116" s="240">
        <f>IF(MAX($CL116:$CN116)&gt;=40, II$2, 0)</f>
        <v>30</v>
      </c>
      <c r="IJ116" s="240">
        <f>IF(MAX($CO116:$CQ116)&gt;=40, IJ$2, 0)</f>
        <v>0</v>
      </c>
      <c r="IK116" s="240">
        <f>IF(MAX($CR116:$CT116)&gt;=40, IK$2, 0)</f>
        <v>0</v>
      </c>
      <c r="IL116" s="240">
        <f>IF(MAX($CU116:$CW116)&gt;=40, IL$2, 0)</f>
        <v>0</v>
      </c>
      <c r="IM116" s="240">
        <f>IF(MAX($CX116:$CZ116)&gt;=40, IM$2, 0)</f>
        <v>0</v>
      </c>
      <c r="IN116" s="240">
        <f>IF(MAX($DA116:$DC116)&gt;=40, IN$2, 0)</f>
        <v>20</v>
      </c>
      <c r="IO116" s="240">
        <f>IF(MAX($DD116:$DF116)&gt;=40, IO$2, 0)</f>
        <v>20</v>
      </c>
      <c r="IP116" s="416">
        <f>SUM(HO116:IB116, ID116:IO116)</f>
        <v>340</v>
      </c>
      <c r="IQ116" s="416">
        <f>SUM(HJ116:HN116, IC116)</f>
        <v>14</v>
      </c>
    </row>
    <row r="117" spans="1:251" ht="15" customHeight="1" x14ac:dyDescent="0.25">
      <c r="A117" s="14" t="s">
        <v>1652</v>
      </c>
      <c r="B117" s="392">
        <v>107</v>
      </c>
      <c r="C117" s="13" t="s">
        <v>861</v>
      </c>
      <c r="D117" s="423">
        <v>44044</v>
      </c>
      <c r="E117" s="20">
        <v>9</v>
      </c>
      <c r="F117" s="6">
        <v>10878406</v>
      </c>
      <c r="G117" s="20">
        <v>1</v>
      </c>
      <c r="H117" s="20"/>
      <c r="I117" s="23"/>
      <c r="J117" s="6" t="s">
        <v>18</v>
      </c>
      <c r="K117" s="6" t="s">
        <v>18</v>
      </c>
      <c r="L117" s="424"/>
      <c r="M117" s="651" t="s">
        <v>862</v>
      </c>
      <c r="N117" s="24">
        <v>67.099998474121094</v>
      </c>
      <c r="O117" s="107"/>
      <c r="P117" s="105"/>
      <c r="Q117" s="106"/>
      <c r="R117" s="24">
        <v>63</v>
      </c>
      <c r="S117" s="107"/>
      <c r="T117" s="105"/>
      <c r="U117" s="106"/>
      <c r="V117" s="24">
        <v>87.449996948242188</v>
      </c>
      <c r="W117" s="107"/>
      <c r="X117" s="105"/>
      <c r="Y117" s="106"/>
      <c r="Z117" s="24">
        <v>67.349998474121094</v>
      </c>
      <c r="AA117" s="273"/>
      <c r="AB117" s="24">
        <v>68.55999755859375</v>
      </c>
      <c r="AC117" s="273"/>
      <c r="AD117" s="272">
        <v>100</v>
      </c>
      <c r="AE117" s="108"/>
      <c r="AF117" s="444"/>
      <c r="AG117" s="272">
        <v>100</v>
      </c>
      <c r="AH117" s="108"/>
      <c r="AI117" s="444"/>
      <c r="AJ117" s="272">
        <v>100</v>
      </c>
      <c r="AK117" s="108"/>
      <c r="AL117" s="444"/>
      <c r="AM117" s="272">
        <v>100</v>
      </c>
      <c r="AN117" s="108"/>
      <c r="AO117" s="444"/>
      <c r="AP117" s="272">
        <v>100</v>
      </c>
      <c r="AQ117" s="108"/>
      <c r="AR117" s="444"/>
      <c r="AS117" s="272">
        <v>100</v>
      </c>
      <c r="AT117" s="108"/>
      <c r="AU117" s="444"/>
      <c r="AV117" s="272">
        <v>100</v>
      </c>
      <c r="AW117" s="108"/>
      <c r="AX117" s="444"/>
      <c r="AY117" s="24">
        <v>63</v>
      </c>
      <c r="AZ117" s="107"/>
      <c r="BA117" s="273"/>
      <c r="BB117" s="24">
        <v>75.75</v>
      </c>
      <c r="BC117" s="107"/>
      <c r="BD117" s="273"/>
      <c r="BE117" s="24">
        <v>79</v>
      </c>
      <c r="BF117" s="107"/>
      <c r="BG117" s="273"/>
      <c r="BH117" s="24">
        <v>61.75</v>
      </c>
      <c r="BI117" s="107"/>
      <c r="BJ117" s="273"/>
      <c r="BK117" s="24">
        <v>63</v>
      </c>
      <c r="BL117" s="107"/>
      <c r="BM117" s="273"/>
      <c r="BN117" s="24">
        <v>77.089996337890625</v>
      </c>
      <c r="BO117" s="107"/>
      <c r="BP117" s="273"/>
      <c r="BQ117" s="24">
        <v>84</v>
      </c>
      <c r="BR117" s="107"/>
      <c r="BS117" s="273"/>
      <c r="BT117" s="24" t="s">
        <v>1386</v>
      </c>
      <c r="BU117" s="291"/>
      <c r="BV117" s="273"/>
      <c r="BW117" s="24">
        <v>41.389999389648438</v>
      </c>
      <c r="BX117" s="107"/>
      <c r="BY117" s="273"/>
      <c r="BZ117" s="24">
        <v>50</v>
      </c>
      <c r="CA117" s="107"/>
      <c r="CB117" s="273"/>
      <c r="CC117" s="24"/>
      <c r="CD117" s="107"/>
      <c r="CE117" s="107"/>
      <c r="CF117" s="107">
        <v>70</v>
      </c>
      <c r="CG117" s="107"/>
      <c r="CH117" s="273"/>
      <c r="CI117" s="688"/>
      <c r="CJ117" s="107"/>
      <c r="CK117" s="273"/>
      <c r="CL117" s="24">
        <v>72.599998474121094</v>
      </c>
      <c r="CM117" s="107"/>
      <c r="CN117" s="273"/>
      <c r="CO117" s="648">
        <v>54</v>
      </c>
      <c r="CP117" s="107"/>
      <c r="CQ117" s="273"/>
      <c r="CR117" s="24"/>
      <c r="CS117" s="107"/>
      <c r="CT117" s="273"/>
      <c r="CU117" s="24"/>
      <c r="CV117" s="107"/>
      <c r="CW117" s="273"/>
      <c r="CX117" s="24"/>
      <c r="CY117" s="107"/>
      <c r="CZ117" s="273"/>
      <c r="DA117" s="648">
        <v>71.30999755859375</v>
      </c>
      <c r="DB117" s="107"/>
      <c r="DC117" s="273"/>
      <c r="DD117" s="24"/>
      <c r="DE117" s="107"/>
      <c r="DF117" s="273"/>
      <c r="DG117" s="218"/>
      <c r="DH117" s="217"/>
      <c r="DI117" s="217"/>
      <c r="DJ117" s="286">
        <f>AVERAGE(AY117:DF117)</f>
        <v>66.376153212327225</v>
      </c>
      <c r="DK117" s="219"/>
      <c r="DL117" s="220">
        <f>IF(DJ117&gt;80, 4, (DJ117-50)/20+2.5)</f>
        <v>3.3188076606163612</v>
      </c>
      <c r="DM117" s="650">
        <f>COUNTIF(N117:DF117, DM$1)+COUNTIF(N117:DF117, DM$2)</f>
        <v>0</v>
      </c>
      <c r="DN117" s="233">
        <f>IF(COUNTIF($N117:$Q117, ET$1)&gt;0, DN$2, 0)</f>
        <v>0</v>
      </c>
      <c r="DO117" s="234">
        <f>IF(COUNTIF($R117:$U117, ET$1)&gt;0, DO$2, 0)</f>
        <v>0</v>
      </c>
      <c r="DP117" s="234">
        <f>IF(COUNTIF($V117:$Y117, ET$1)&gt;0, DP$2, 0)</f>
        <v>0</v>
      </c>
      <c r="DQ117" s="234">
        <f>IF(COUNTIF($Z117:$AA117, ET$1)&gt;0, DQ$2, 0)</f>
        <v>0</v>
      </c>
      <c r="DR117" s="234">
        <f>IF(COUNTIF($AB117:$AC117, ET$1)&gt;0, DR$2, 0)</f>
        <v>0</v>
      </c>
      <c r="DS117" s="235">
        <f>IF(COUNTIF($AD117:$AF117, $ET$1)&gt;0, DS$2, 0)</f>
        <v>0</v>
      </c>
      <c r="DT117" s="236">
        <f>IF(COUNTIF($AG117:$AI117, $ET$1)&gt;0, DT$2, 0)</f>
        <v>0</v>
      </c>
      <c r="DU117" s="236">
        <f>IF(COUNTIF($AJ117:$AL117, $ET$1)&gt;0, DU$2, 0)</f>
        <v>0</v>
      </c>
      <c r="DV117" s="236">
        <f>IF(COUNTIF($AM117:$AO117, $ET$1)&gt;0, DV$2, 0)</f>
        <v>0</v>
      </c>
      <c r="DW117" s="236">
        <f>IF(COUNTIF($AP117:$AR117, $ET$1)&gt;0, DW$2, 0)</f>
        <v>0</v>
      </c>
      <c r="DX117" s="236">
        <f>IF(COUNTIF($AS117:$AU117, $ET$1)&gt;0, DX$2, 0)</f>
        <v>0</v>
      </c>
      <c r="DY117" s="236">
        <f>IF(COUNTIF($AV117:$AX117, $ET$1)&gt;0, DY$2, 0)</f>
        <v>0</v>
      </c>
      <c r="DZ117" s="237">
        <f>IF(COUNTIF($AY117:$BA117, $ET$1)&gt;0, DZ$2, 0)</f>
        <v>0</v>
      </c>
      <c r="EA117" s="238">
        <f>IF(COUNTIF($BB117:$BD117, $ET$1)&gt;0, EA$2, 0)</f>
        <v>0</v>
      </c>
      <c r="EB117" s="238">
        <f>IF(COUNTIF($BE117:$BG117, $ET$1)&gt;0, EB$2, 0)</f>
        <v>0</v>
      </c>
      <c r="EC117" s="238">
        <f>IF(COUNTIF($BH117:$BJ117, $ET$1)&gt;0, EC$2, 0)</f>
        <v>0</v>
      </c>
      <c r="ED117" s="238">
        <f>IF(COUNTIF($BK117:$BM117, $ET$1)&gt;0, ED$2, 0)</f>
        <v>0</v>
      </c>
      <c r="EE117" s="238">
        <f>IF(COUNTIF($BN117:$BP117, $ET$1)&gt;0, EE$2, 0)</f>
        <v>0</v>
      </c>
      <c r="EF117" s="238">
        <f>IF(COUNTIF($BQ117:$BS117, $ET$1)&gt;0, EF$2, 0)</f>
        <v>0</v>
      </c>
      <c r="EG117" s="238">
        <f>IF(COUNTIF($BT117:$BV117, $ET$1)&gt;0, EG$2, 0)</f>
        <v>0</v>
      </c>
      <c r="EH117" s="239">
        <f>IF(COUNTIF($BW117:$BY117, $ET$1)&gt;0, EH$2, 0)</f>
        <v>0</v>
      </c>
      <c r="EI117" s="240">
        <f>IF(COUNTIF($BZ117:$CB117, $ET$1)&gt;0, EI$2, 0)</f>
        <v>0</v>
      </c>
      <c r="EJ117" s="240">
        <f>IF(COUNTIF($CC117:$CE117, $ET$1)&gt;0, EJ$2, 0)</f>
        <v>0</v>
      </c>
      <c r="EK117" s="240">
        <f>IF(COUNTIF($CF117:$CH117, $ET$1)&gt;0, EK$2, 0)</f>
        <v>0</v>
      </c>
      <c r="EL117" s="240">
        <f>IF(COUNTIF($CI117:$CK117, $ET$1)&gt;0, EL$2, 0)</f>
        <v>0</v>
      </c>
      <c r="EM117" s="240">
        <f>IF(COUNTIF($CL117:$CN117, $ET$1)&gt;0, EM$2, 0)</f>
        <v>0</v>
      </c>
      <c r="EN117" s="240">
        <f>IF(COUNTIF($CO117:$CQ117, $ET$1)&gt;0, EN$2, 0)</f>
        <v>0</v>
      </c>
      <c r="EO117" s="240">
        <f>IF(COUNTIF($CR117:$CT117, $ET$1)&gt;0, EO$2, 0)</f>
        <v>0</v>
      </c>
      <c r="EP117" s="240">
        <f>IF(COUNTIF($CU117:$CW117, $ET$1)&gt;0, EP$2, 0)</f>
        <v>0</v>
      </c>
      <c r="EQ117" s="240">
        <f>IF(COUNTIF($CX117:$CZ117, $ET$1)&gt;0, EQ$2, 0)</f>
        <v>0</v>
      </c>
      <c r="ER117" s="240">
        <f>IF(COUNTIF($DA117:$DC117, $ET$1)&gt;0, ER$2, 0)</f>
        <v>0</v>
      </c>
      <c r="ES117" s="240">
        <f>IF(COUNTIF($DD117:$DF117, $ET$1)&gt;0, ES$2, 0)</f>
        <v>0</v>
      </c>
      <c r="ET117" s="241">
        <f>SUM(DN117:ES117)</f>
        <v>0</v>
      </c>
      <c r="EU117" s="242">
        <f>IF(COUNTIF($N117:$Q117, GA$1)&gt;0, EU$2, 0)</f>
        <v>0</v>
      </c>
      <c r="EV117" s="234">
        <f>IF(COUNTIF($R117:$U117, GA$1)&gt;0, EV$2, 0)</f>
        <v>0</v>
      </c>
      <c r="EW117" s="234">
        <f>IF(COUNTIF($V117:$Y117, GA$1)&gt;0, EW$2, 0)</f>
        <v>0</v>
      </c>
      <c r="EX117" s="234">
        <f>IF(COUNTIF($Z117:$AA117, GA$1)&gt;0, EX$2, 0)</f>
        <v>0</v>
      </c>
      <c r="EY117" s="234">
        <f>IF(COUNTIF($AB117:$AC117, GA$1)&gt;0, EY$2, 0)</f>
        <v>0</v>
      </c>
      <c r="EZ117" s="235">
        <f>IF(COUNTIF($AD117:$AF117, $GA$1)&gt;0, EZ$2, 0)</f>
        <v>0</v>
      </c>
      <c r="FA117" s="236">
        <f>IF(COUNTIF($AG117:$AI117, $GA$1)&gt;0, FA$2, 0)</f>
        <v>0</v>
      </c>
      <c r="FB117" s="236">
        <f>IF(COUNTIF($AJ117:$AL117, $GA$1)&gt;0, FB$2, 0)</f>
        <v>0</v>
      </c>
      <c r="FC117" s="236">
        <f>IF(COUNTIF($AM117:$AO117, $GA$1)&gt;0, FC$2, 0)</f>
        <v>0</v>
      </c>
      <c r="FD117" s="236">
        <f>IF(COUNTIF($AP117:$AR117, $GA$1)&gt;0, FD$2, 0)</f>
        <v>0</v>
      </c>
      <c r="FE117" s="236">
        <f>IF(COUNTIF($AS117:$AU117, $GA$1)&gt;0, FE$2, 0)</f>
        <v>0</v>
      </c>
      <c r="FF117" s="236">
        <f>IF(COUNTIF($AV117:$AX117, $GA$1)&gt;0, FF$2, 0)</f>
        <v>0</v>
      </c>
      <c r="FG117" s="237">
        <f>IF(COUNTIF($AY117:$BA117, $GA$1)&gt;0, FG$2, 0)</f>
        <v>0</v>
      </c>
      <c r="FH117" s="238">
        <f>IF(COUNTIF($BB117:$BD117, $GA$1)&gt;0, FH$2, 0)</f>
        <v>0</v>
      </c>
      <c r="FI117" s="238">
        <f>IF(COUNTIF($BE117:$BG117, $GA$1)&gt;0, FI$2, 0)</f>
        <v>0</v>
      </c>
      <c r="FJ117" s="238">
        <f>IF(COUNTIF($BH117:$BJ117, $GA$1)&gt;0, FJ$2, 0)</f>
        <v>0</v>
      </c>
      <c r="FK117" s="238">
        <f>IF(COUNTIF($BK117:$BM117, $GA$1)&gt;0, FK$2, 0)</f>
        <v>0</v>
      </c>
      <c r="FL117" s="238">
        <f>IF(COUNTIF($BN117:$BP117, $GA$1)&gt;0, FL$2, 0)</f>
        <v>0</v>
      </c>
      <c r="FM117" s="238">
        <f>IF(COUNTIF($BQ117:$BS117, $GA$1)&gt;0, FM$2, 0)</f>
        <v>0</v>
      </c>
      <c r="FN117" s="238">
        <f>IF(COUNTIF($BT117:$BV117, $GA$1)&gt;0, FN$2, 0)</f>
        <v>0</v>
      </c>
      <c r="FO117" s="239">
        <f>IF(COUNTIF($BW117:$BY117, $GA$1)&gt;0, FO$2, 0)</f>
        <v>0</v>
      </c>
      <c r="FP117" s="240">
        <f>IF(COUNTIF($BZ117:$CB117, $GA$1)&gt;0, FP$2, 0)</f>
        <v>0</v>
      </c>
      <c r="FQ117" s="240">
        <f>IF(COUNTIF($CC117:$CE117, $GA$1)&gt;0, FQ$2, 0)</f>
        <v>0</v>
      </c>
      <c r="FR117" s="240">
        <f>IF(COUNTIF($CF117:$CH117, $GA$1)&gt;0, FR$2, 0)</f>
        <v>0</v>
      </c>
      <c r="FS117" s="240">
        <f>IF(COUNTIF($CI117:$CK117, $GA$1)&gt;0, FS$2, 0)</f>
        <v>0</v>
      </c>
      <c r="FT117" s="240">
        <f>IF(COUNTIF($CL117:$CN117, $GA$1)&gt;0, FT$2, 0)</f>
        <v>0</v>
      </c>
      <c r="FU117" s="240">
        <f>IF(COUNTIF($CO117:$CQ117, $GA$1)&gt;0, FU$2, 0)</f>
        <v>0</v>
      </c>
      <c r="FV117" s="240">
        <f>IF(COUNTIF($CR117:$CT117, $GA$1)&gt;0, FV$2, 0)</f>
        <v>0</v>
      </c>
      <c r="FW117" s="240">
        <f>IF(COUNTIF($CU117:$CW117, $GA$1)&gt;0, FW$2, 0)</f>
        <v>0</v>
      </c>
      <c r="FX117" s="240">
        <f>IF(COUNTIF($CX117:$CZ117, $GA$1)&gt;0, FX$2, 0)</f>
        <v>0</v>
      </c>
      <c r="FY117" s="240">
        <f>IF(COUNTIF($DA117:$DC117, $GA$1)&gt;0, FY$2, 0)</f>
        <v>0</v>
      </c>
      <c r="FZ117" s="240">
        <f>IF(COUNTIF($DD117:$DF117, $GA$1)&gt;0, FZ$2, 0)</f>
        <v>0</v>
      </c>
      <c r="GA117" s="241">
        <f>SUM(EU117:FZ117)</f>
        <v>0</v>
      </c>
      <c r="GB117" s="242">
        <f>IF(COUNTIF($N117:$Q117, HH$1)&gt;0, GB$2, 0)</f>
        <v>0</v>
      </c>
      <c r="GC117" s="234">
        <f>IF(COUNTIF($R117:$U117, HH$1)&gt;0, GC$2, 0)</f>
        <v>0</v>
      </c>
      <c r="GD117" s="234">
        <f>IF(COUNTIF($V117:$Y117, HH$1)&gt;0, GD$2, 0)</f>
        <v>0</v>
      </c>
      <c r="GE117" s="234">
        <f>IF(COUNTIF($Z117:$AA117, HH$1)&gt;0, GE$2, 0)</f>
        <v>0</v>
      </c>
      <c r="GF117" s="234">
        <f>IF(COUNTIF($AB117:$AC117, HH$1)&gt;0, GF$2, 0)</f>
        <v>0</v>
      </c>
      <c r="GG117" s="235">
        <f>IF(COUNTIF($AD117:$AF117, $HH$1)&gt;0, GG$2, 0)</f>
        <v>0</v>
      </c>
      <c r="GH117" s="236">
        <f>IF(COUNTIF($AG117:$AI117, $HH$1)&gt;0, GH$2, 0)</f>
        <v>0</v>
      </c>
      <c r="GI117" s="236">
        <f>IF(COUNTIF($AJ117:$AL117, $HH$1)&gt;0, GI$2, 0)</f>
        <v>0</v>
      </c>
      <c r="GJ117" s="236">
        <f>IF(COUNTIF($AM117:$AO117, $HH$1)&gt;0, GJ$2, 0)</f>
        <v>0</v>
      </c>
      <c r="GK117" s="236">
        <f>IF(COUNTIF($AP117:$AR117, $HH$1)&gt;0, GK$2, 0)</f>
        <v>0</v>
      </c>
      <c r="GL117" s="236">
        <f>IF(COUNTIF($AS117:$AU117, $HH$1)&gt;0, GL$2, 0)</f>
        <v>0</v>
      </c>
      <c r="GM117" s="236">
        <f>IF(COUNTIF($AV117:$AX117, $HH$1)&gt;0, GM$2, 0)</f>
        <v>0</v>
      </c>
      <c r="GN117" s="237">
        <f>IF(COUNTIF($AY117:$BA117, $HH$1)&gt;0, GN$2, 0)</f>
        <v>0</v>
      </c>
      <c r="GO117" s="238">
        <f>IF(COUNTIF($BB117:$BD117, $HH$1)&gt;0, GO$2, 0)</f>
        <v>0</v>
      </c>
      <c r="GP117" s="238">
        <f>IF(COUNTIF($BE117:$BG117, $HH$1)&gt;0, GP$2, 0)</f>
        <v>0</v>
      </c>
      <c r="GQ117" s="238">
        <f>IF(COUNTIF($BH117:$BJ117, $HH$1)&gt;0, GQ$2, 0)</f>
        <v>0</v>
      </c>
      <c r="GR117" s="238">
        <f>IF(COUNTIF($BK117:$BM117, $HH$1)&gt;0, GR$2, 0)</f>
        <v>0</v>
      </c>
      <c r="GS117" s="238">
        <f>IF(COUNTIF($BN117:$BP117, $HH$1)&gt;0, GS$2, 0)</f>
        <v>0</v>
      </c>
      <c r="GT117" s="238">
        <f>IF(COUNTIF($BQ117:$BS117, $HH$1)&gt;0, GT$2, 0)</f>
        <v>0</v>
      </c>
      <c r="GU117" s="238">
        <f>IF(COUNTIF($BT117:$BV117, $HH$1)&gt;0, GU$2, 0)</f>
        <v>0</v>
      </c>
      <c r="GV117" s="239">
        <f>IF(COUNTIF($BW117:$BY117, $HH$1)&gt;0, GV$2, 0)</f>
        <v>0</v>
      </c>
      <c r="GW117" s="240">
        <f>IF(COUNTIF($BZ117:$CB117, $HH$1)&gt;0, GW$2, 0)</f>
        <v>0</v>
      </c>
      <c r="GX117" s="240">
        <f>IF(COUNTIF($CC117:$CE117, $HH$1)&gt;0, GX$2, 0)</f>
        <v>0</v>
      </c>
      <c r="GY117" s="240">
        <f>IF(COUNTIF($CF117:$CH117, $HH$1)&gt;0, GY$2, 0)</f>
        <v>0</v>
      </c>
      <c r="GZ117" s="240">
        <f>IF(COUNTIF($CI117:$CK117, $HH$1)&gt;0, GZ$2, 0)</f>
        <v>0</v>
      </c>
      <c r="HA117" s="240">
        <f>IF(COUNTIF($CL117:$CN117, $HH$1)&gt;0, HA$2, 0)</f>
        <v>0</v>
      </c>
      <c r="HB117" s="240">
        <f>IF(COUNTIF($CO117:$CQ117, $HH$1)&gt;0, HB$2, 0)</f>
        <v>0</v>
      </c>
      <c r="HC117" s="240">
        <f>IF(COUNTIF($CR117:$CT117, $HH$1)&gt;0, HC$2, 0)</f>
        <v>0</v>
      </c>
      <c r="HD117" s="240">
        <f>IF(COUNTIF($CU117:$CW117, $HH$1)&gt;0, HD$2, 0)</f>
        <v>0</v>
      </c>
      <c r="HE117" s="240">
        <f>IF(COUNTIF($CX117:$CZ117, $HH$1)&gt;0, HE$2, 0)</f>
        <v>0</v>
      </c>
      <c r="HF117" s="240">
        <f>IF(COUNTIF($DA117:$DC117, $HH$1)&gt;0, HF$2, 0)</f>
        <v>0</v>
      </c>
      <c r="HG117" s="240">
        <f>IF(COUNTIF($DD117:$DF117, $HH$1)&gt;0, HG$2, 0)</f>
        <v>0</v>
      </c>
      <c r="HH117" s="241">
        <f>SUM(GB117:HG117)</f>
        <v>0</v>
      </c>
      <c r="HI117" s="243"/>
      <c r="HJ117" s="242">
        <f>IF(MAX($N117:$Q117)&gt;=40, HJ$2, 0)</f>
        <v>3</v>
      </c>
      <c r="HK117" s="234">
        <f>IF(MAX($R117:$U117)&gt;=40, HK$2, 0)</f>
        <v>3</v>
      </c>
      <c r="HL117" s="234">
        <f>IF(MAX($V117:$Y117)&gt;=40, HL$2, 0)</f>
        <v>3</v>
      </c>
      <c r="HM117" s="234">
        <f>IF(MAX($Z117:$AA117)&gt;=40, HM$2, 0)</f>
        <v>3</v>
      </c>
      <c r="HN117" s="234">
        <f>IF(MAX($AB117:$AC117)&gt;=40, HN$2, 0)</f>
        <v>2</v>
      </c>
      <c r="HO117" s="235">
        <f>IF(MAX($AD117:$AF117)&gt;=40, HO$2, 0)</f>
        <v>20</v>
      </c>
      <c r="HP117" s="236">
        <f>IF(MAX($AG117:$AI117)&gt;=40, HP$2, 0)</f>
        <v>20</v>
      </c>
      <c r="HQ117" s="236">
        <f>IF(MAX($AJ117:$AL117)&gt;=40, HQ$2, 0)</f>
        <v>20</v>
      </c>
      <c r="HR117" s="236">
        <f>IF(MAX($AM117:$AO117)&gt;=40, HR$2, 0)</f>
        <v>20</v>
      </c>
      <c r="HS117" s="236">
        <f>IF(MAX($AP117:$AR117)&gt;=40, HS$2, 0)</f>
        <v>10</v>
      </c>
      <c r="HT117" s="236">
        <f>IF(MAX($AS117:$AU117)&gt;=40, HT$2, 0)</f>
        <v>20</v>
      </c>
      <c r="HU117" s="236">
        <f>IF(MAX($AV117:$AX117)&gt;=40, HU$2, 0)</f>
        <v>10</v>
      </c>
      <c r="HV117" s="237">
        <f>IF(MAX($AY117:$BA117)&gt;=40, HV$2, 0)</f>
        <v>20</v>
      </c>
      <c r="HW117" s="238">
        <f>IF(MAX($BB117:$BD117)&gt;=40, HW$2, 0)</f>
        <v>20</v>
      </c>
      <c r="HX117" s="238">
        <f>IF(MAX($BE117:$BG117)&gt;=40, HX$2, 0)</f>
        <v>20</v>
      </c>
      <c r="HY117" s="238">
        <f>IF(MAX($BH117:$BJ117)&gt;=40, HY$2, 0)</f>
        <v>20</v>
      </c>
      <c r="HZ117" s="238">
        <f>IF(MAX($BK117:$BM117)&gt;=40, HZ$2, 0)</f>
        <v>10</v>
      </c>
      <c r="IA117" s="238">
        <f>IF(MAX($BN117:$BP117)&gt;=40, IA$2, 0)</f>
        <v>20</v>
      </c>
      <c r="IB117" s="238">
        <f>IF(MAX($BQ117:$BS117)&gt;=40, IB$2, 0)</f>
        <v>10</v>
      </c>
      <c r="IC117" s="238">
        <f>IF(MAX($BT117:$BV117)&gt;=40, IC$2, 0)</f>
        <v>0</v>
      </c>
      <c r="ID117" s="239">
        <f>IF(MAX($BW117:$BY117)&gt;=40, ID$2, 0)</f>
        <v>20</v>
      </c>
      <c r="IE117" s="240">
        <f>IF(MAX($BZ117:$CB117)&gt;=40, IE$2, 0)</f>
        <v>20</v>
      </c>
      <c r="IF117" s="240">
        <f>IF(MAX($CC117:$CE117)&gt;=40, IF$2, 0)</f>
        <v>0</v>
      </c>
      <c r="IG117" s="240">
        <f>IF(MAX($CF117:$CH117)&gt;=40, IG$2, 0)</f>
        <v>10</v>
      </c>
      <c r="IH117" s="240">
        <f>IF(MAX($CI117:$CK117)&gt;=40, IH$2, 0)</f>
        <v>0</v>
      </c>
      <c r="II117" s="240">
        <f>IF(MAX($CL117:$CN117)&gt;=40, II$2, 0)</f>
        <v>30</v>
      </c>
      <c r="IJ117" s="240">
        <f>IF(MAX($CO117:$CQ117)&gt;=40, IJ$2, 0)</f>
        <v>20</v>
      </c>
      <c r="IK117" s="240">
        <f>IF(MAX($CR117:$CT117)&gt;=40, IK$2, 0)</f>
        <v>0</v>
      </c>
      <c r="IL117" s="240">
        <f>IF(MAX($CU117:$CW117)&gt;=40, IL$2, 0)</f>
        <v>0</v>
      </c>
      <c r="IM117" s="240">
        <f>IF(MAX($CX117:$CZ117)&gt;=40, IM$2, 0)</f>
        <v>0</v>
      </c>
      <c r="IN117" s="240">
        <f>IF(MAX($DA117:$DC117)&gt;=40, IN$2, 0)</f>
        <v>20</v>
      </c>
      <c r="IO117" s="240">
        <f>IF(MAX($DD117:$DF117)&gt;=40, IO$2, 0)</f>
        <v>0</v>
      </c>
      <c r="IP117" s="416">
        <f>SUM(HO117:IB117, ID117:IO117)</f>
        <v>360</v>
      </c>
      <c r="IQ117" s="416">
        <f>SUM(HJ117:HN117, IC117)</f>
        <v>14</v>
      </c>
    </row>
    <row r="118" spans="1:251" ht="15" customHeight="1" x14ac:dyDescent="0.25">
      <c r="A118" s="14" t="s">
        <v>1652</v>
      </c>
      <c r="B118" s="392">
        <v>108</v>
      </c>
      <c r="C118" s="13" t="s">
        <v>863</v>
      </c>
      <c r="D118" s="423">
        <v>44044</v>
      </c>
      <c r="E118" s="20">
        <v>9</v>
      </c>
      <c r="F118" s="6">
        <v>10878428</v>
      </c>
      <c r="G118" s="20">
        <v>1</v>
      </c>
      <c r="H118" s="20"/>
      <c r="I118" s="23"/>
      <c r="J118" s="6" t="s">
        <v>18</v>
      </c>
      <c r="K118" s="6" t="s">
        <v>18</v>
      </c>
      <c r="L118" s="424"/>
      <c r="M118" s="651" t="s">
        <v>864</v>
      </c>
      <c r="N118" s="24">
        <v>80.800003051757813</v>
      </c>
      <c r="O118" s="107"/>
      <c r="P118" s="105"/>
      <c r="Q118" s="106"/>
      <c r="R118" s="24">
        <v>63.75</v>
      </c>
      <c r="S118" s="107"/>
      <c r="T118" s="105"/>
      <c r="U118" s="106"/>
      <c r="V118" s="24">
        <v>82.610000610351563</v>
      </c>
      <c r="W118" s="107"/>
      <c r="X118" s="105"/>
      <c r="Y118" s="106"/>
      <c r="Z118" s="24">
        <v>85.900001525878906</v>
      </c>
      <c r="AA118" s="273"/>
      <c r="AB118" s="24">
        <v>62.25</v>
      </c>
      <c r="AC118" s="273"/>
      <c r="AD118" s="272">
        <v>100</v>
      </c>
      <c r="AE118" s="108"/>
      <c r="AF118" s="444"/>
      <c r="AG118" s="272">
        <v>100</v>
      </c>
      <c r="AH118" s="108"/>
      <c r="AI118" s="444"/>
      <c r="AJ118" s="272">
        <v>100</v>
      </c>
      <c r="AK118" s="108"/>
      <c r="AL118" s="444"/>
      <c r="AM118" s="272">
        <v>100</v>
      </c>
      <c r="AN118" s="108"/>
      <c r="AO118" s="444"/>
      <c r="AP118" s="272">
        <v>100</v>
      </c>
      <c r="AQ118" s="108"/>
      <c r="AR118" s="444"/>
      <c r="AS118" s="272">
        <v>100</v>
      </c>
      <c r="AT118" s="108"/>
      <c r="AU118" s="444"/>
      <c r="AV118" s="272">
        <v>100</v>
      </c>
      <c r="AW118" s="108"/>
      <c r="AX118" s="444"/>
      <c r="AY118" s="24">
        <v>84.75</v>
      </c>
      <c r="AZ118" s="107"/>
      <c r="BA118" s="273"/>
      <c r="BB118" s="24">
        <v>67.5</v>
      </c>
      <c r="BC118" s="107"/>
      <c r="BD118" s="273"/>
      <c r="BE118" s="24">
        <v>78.75</v>
      </c>
      <c r="BF118" s="107"/>
      <c r="BG118" s="273"/>
      <c r="BH118" s="24">
        <v>79.800003051757813</v>
      </c>
      <c r="BI118" s="107"/>
      <c r="BJ118" s="273"/>
      <c r="BK118" s="24">
        <v>76.599998474121094</v>
      </c>
      <c r="BL118" s="107"/>
      <c r="BM118" s="273"/>
      <c r="BN118" s="24">
        <v>80.410003662109375</v>
      </c>
      <c r="BO118" s="107"/>
      <c r="BP118" s="273"/>
      <c r="BQ118" s="24">
        <v>85</v>
      </c>
      <c r="BR118" s="107"/>
      <c r="BS118" s="273"/>
      <c r="BT118" s="24" t="s">
        <v>1386</v>
      </c>
      <c r="BU118" s="291"/>
      <c r="BV118" s="273"/>
      <c r="BW118" s="24">
        <v>82.709999084472656</v>
      </c>
      <c r="BX118" s="107"/>
      <c r="BY118" s="273"/>
      <c r="BZ118" s="24">
        <v>76.25</v>
      </c>
      <c r="CA118" s="107"/>
      <c r="CB118" s="273"/>
      <c r="CC118" s="24">
        <v>65</v>
      </c>
      <c r="CD118" s="107"/>
      <c r="CE118" s="107"/>
      <c r="CF118" s="107"/>
      <c r="CG118" s="107"/>
      <c r="CH118" s="273"/>
      <c r="CI118" s="688"/>
      <c r="CJ118" s="107"/>
      <c r="CK118" s="273"/>
      <c r="CL118" s="24">
        <v>73</v>
      </c>
      <c r="CM118" s="107"/>
      <c r="CN118" s="273"/>
      <c r="CO118" s="24"/>
      <c r="CP118" s="107"/>
      <c r="CQ118" s="273"/>
      <c r="CR118" s="24"/>
      <c r="CS118" s="107"/>
      <c r="CT118" s="273"/>
      <c r="CU118" s="24"/>
      <c r="CV118" s="107"/>
      <c r="CW118" s="273"/>
      <c r="CX118" s="24"/>
      <c r="CY118" s="107"/>
      <c r="CZ118" s="273"/>
      <c r="DA118" s="648">
        <v>66.099998474121094</v>
      </c>
      <c r="DB118" s="107"/>
      <c r="DC118" s="273"/>
      <c r="DD118" s="648">
        <v>76.599998474121094</v>
      </c>
      <c r="DE118" s="107"/>
      <c r="DF118" s="273"/>
      <c r="DG118" s="218"/>
      <c r="DH118" s="217"/>
      <c r="DI118" s="217"/>
      <c r="DJ118" s="286">
        <f>AVERAGE(AY118:DF118)</f>
        <v>76.343846247746399</v>
      </c>
      <c r="DK118" s="219"/>
      <c r="DL118" s="220">
        <f>IF(DJ118&gt;80, 4, (DJ118-50)/20+2.5)</f>
        <v>3.8171923123873199</v>
      </c>
      <c r="DM118" s="650">
        <f>COUNTIF(N118:DF118, DM$1)+COUNTIF(N118:DF118, DM$2)</f>
        <v>0</v>
      </c>
      <c r="DN118" s="233">
        <f>IF(COUNTIF($N118:$Q118, ET$1)&gt;0, DN$2, 0)</f>
        <v>0</v>
      </c>
      <c r="DO118" s="234">
        <f>IF(COUNTIF($R118:$U118, ET$1)&gt;0, DO$2, 0)</f>
        <v>0</v>
      </c>
      <c r="DP118" s="234">
        <f>IF(COUNTIF($V118:$Y118, ET$1)&gt;0, DP$2, 0)</f>
        <v>0</v>
      </c>
      <c r="DQ118" s="234">
        <f>IF(COUNTIF($Z118:$AA118, ET$1)&gt;0, DQ$2, 0)</f>
        <v>0</v>
      </c>
      <c r="DR118" s="234">
        <f>IF(COUNTIF($AB118:$AC118, ET$1)&gt;0, DR$2, 0)</f>
        <v>0</v>
      </c>
      <c r="DS118" s="235">
        <f>IF(COUNTIF($AD118:$AF118, $ET$1)&gt;0, DS$2, 0)</f>
        <v>0</v>
      </c>
      <c r="DT118" s="236">
        <f>IF(COUNTIF($AG118:$AI118, $ET$1)&gt;0, DT$2, 0)</f>
        <v>0</v>
      </c>
      <c r="DU118" s="236">
        <f>IF(COUNTIF($AJ118:$AL118, $ET$1)&gt;0, DU$2, 0)</f>
        <v>0</v>
      </c>
      <c r="DV118" s="236">
        <f>IF(COUNTIF($AM118:$AO118, $ET$1)&gt;0, DV$2, 0)</f>
        <v>0</v>
      </c>
      <c r="DW118" s="236">
        <f>IF(COUNTIF($AP118:$AR118, $ET$1)&gt;0, DW$2, 0)</f>
        <v>0</v>
      </c>
      <c r="DX118" s="236">
        <f>IF(COUNTIF($AS118:$AU118, $ET$1)&gt;0, DX$2, 0)</f>
        <v>0</v>
      </c>
      <c r="DY118" s="236">
        <f>IF(COUNTIF($AV118:$AX118, $ET$1)&gt;0, DY$2, 0)</f>
        <v>0</v>
      </c>
      <c r="DZ118" s="237">
        <f>IF(COUNTIF($AY118:$BA118, $ET$1)&gt;0, DZ$2, 0)</f>
        <v>0</v>
      </c>
      <c r="EA118" s="238">
        <f>IF(COUNTIF($BB118:$BD118, $ET$1)&gt;0, EA$2, 0)</f>
        <v>0</v>
      </c>
      <c r="EB118" s="238">
        <f>IF(COUNTIF($BE118:$BG118, $ET$1)&gt;0, EB$2, 0)</f>
        <v>0</v>
      </c>
      <c r="EC118" s="238">
        <f>IF(COUNTIF($BH118:$BJ118, $ET$1)&gt;0, EC$2, 0)</f>
        <v>0</v>
      </c>
      <c r="ED118" s="238">
        <f>IF(COUNTIF($BK118:$BM118, $ET$1)&gt;0, ED$2, 0)</f>
        <v>0</v>
      </c>
      <c r="EE118" s="238">
        <f>IF(COUNTIF($BN118:$BP118, $ET$1)&gt;0, EE$2, 0)</f>
        <v>0</v>
      </c>
      <c r="EF118" s="238">
        <f>IF(COUNTIF($BQ118:$BS118, $ET$1)&gt;0, EF$2, 0)</f>
        <v>0</v>
      </c>
      <c r="EG118" s="238">
        <f>IF(COUNTIF($BT118:$BV118, $ET$1)&gt;0, EG$2, 0)</f>
        <v>0</v>
      </c>
      <c r="EH118" s="239">
        <f>IF(COUNTIF($BW118:$BY118, $ET$1)&gt;0, EH$2, 0)</f>
        <v>0</v>
      </c>
      <c r="EI118" s="240">
        <f>IF(COUNTIF($BZ118:$CB118, $ET$1)&gt;0, EI$2, 0)</f>
        <v>0</v>
      </c>
      <c r="EJ118" s="240">
        <f>IF(COUNTIF($CC118:$CE118, $ET$1)&gt;0, EJ$2, 0)</f>
        <v>0</v>
      </c>
      <c r="EK118" s="240">
        <f>IF(COUNTIF($CF118:$CH118, $ET$1)&gt;0, EK$2, 0)</f>
        <v>0</v>
      </c>
      <c r="EL118" s="240">
        <f>IF(COUNTIF($CI118:$CK118, $ET$1)&gt;0, EL$2, 0)</f>
        <v>0</v>
      </c>
      <c r="EM118" s="240">
        <f>IF(COUNTIF($CL118:$CN118, $ET$1)&gt;0, EM$2, 0)</f>
        <v>0</v>
      </c>
      <c r="EN118" s="240">
        <f>IF(COUNTIF($CO118:$CQ118, $ET$1)&gt;0, EN$2, 0)</f>
        <v>0</v>
      </c>
      <c r="EO118" s="240">
        <f>IF(COUNTIF($CR118:$CT118, $ET$1)&gt;0, EO$2, 0)</f>
        <v>0</v>
      </c>
      <c r="EP118" s="240">
        <f>IF(COUNTIF($CU118:$CW118, $ET$1)&gt;0, EP$2, 0)</f>
        <v>0</v>
      </c>
      <c r="EQ118" s="240">
        <f>IF(COUNTIF($CX118:$CZ118, $ET$1)&gt;0, EQ$2, 0)</f>
        <v>0</v>
      </c>
      <c r="ER118" s="240">
        <f>IF(COUNTIF($DA118:$DC118, $ET$1)&gt;0, ER$2, 0)</f>
        <v>0</v>
      </c>
      <c r="ES118" s="240">
        <f>IF(COUNTIF($DD118:$DF118, $ET$1)&gt;0, ES$2, 0)</f>
        <v>0</v>
      </c>
      <c r="ET118" s="241">
        <f>SUM(DN118:ES118)</f>
        <v>0</v>
      </c>
      <c r="EU118" s="242">
        <f>IF(COUNTIF($N118:$Q118, GA$1)&gt;0, EU$2, 0)</f>
        <v>0</v>
      </c>
      <c r="EV118" s="234">
        <f>IF(COUNTIF($R118:$U118, GA$1)&gt;0, EV$2, 0)</f>
        <v>0</v>
      </c>
      <c r="EW118" s="234">
        <f>IF(COUNTIF($V118:$Y118, GA$1)&gt;0, EW$2, 0)</f>
        <v>0</v>
      </c>
      <c r="EX118" s="234">
        <f>IF(COUNTIF($Z118:$AA118, GA$1)&gt;0, EX$2, 0)</f>
        <v>0</v>
      </c>
      <c r="EY118" s="234">
        <f>IF(COUNTIF($AB118:$AC118, GA$1)&gt;0, EY$2, 0)</f>
        <v>0</v>
      </c>
      <c r="EZ118" s="235">
        <f>IF(COUNTIF($AD118:$AF118, $GA$1)&gt;0, EZ$2, 0)</f>
        <v>0</v>
      </c>
      <c r="FA118" s="236">
        <f>IF(COUNTIF($AG118:$AI118, $GA$1)&gt;0, FA$2, 0)</f>
        <v>0</v>
      </c>
      <c r="FB118" s="236">
        <f>IF(COUNTIF($AJ118:$AL118, $GA$1)&gt;0, FB$2, 0)</f>
        <v>0</v>
      </c>
      <c r="FC118" s="236">
        <f>IF(COUNTIF($AM118:$AO118, $GA$1)&gt;0, FC$2, 0)</f>
        <v>0</v>
      </c>
      <c r="FD118" s="236">
        <f>IF(COUNTIF($AP118:$AR118, $GA$1)&gt;0, FD$2, 0)</f>
        <v>0</v>
      </c>
      <c r="FE118" s="236">
        <f>IF(COUNTIF($AS118:$AU118, $GA$1)&gt;0, FE$2, 0)</f>
        <v>0</v>
      </c>
      <c r="FF118" s="236">
        <f>IF(COUNTIF($AV118:$AX118, $GA$1)&gt;0, FF$2, 0)</f>
        <v>0</v>
      </c>
      <c r="FG118" s="237">
        <f>IF(COUNTIF($AY118:$BA118, $GA$1)&gt;0, FG$2, 0)</f>
        <v>0</v>
      </c>
      <c r="FH118" s="238">
        <f>IF(COUNTIF($BB118:$BD118, $GA$1)&gt;0, FH$2, 0)</f>
        <v>0</v>
      </c>
      <c r="FI118" s="238">
        <f>IF(COUNTIF($BE118:$BG118, $GA$1)&gt;0, FI$2, 0)</f>
        <v>0</v>
      </c>
      <c r="FJ118" s="238">
        <f>IF(COUNTIF($BH118:$BJ118, $GA$1)&gt;0, FJ$2, 0)</f>
        <v>0</v>
      </c>
      <c r="FK118" s="238">
        <f>IF(COUNTIF($BK118:$BM118, $GA$1)&gt;0, FK$2, 0)</f>
        <v>0</v>
      </c>
      <c r="FL118" s="238">
        <f>IF(COUNTIF($BN118:$BP118, $GA$1)&gt;0, FL$2, 0)</f>
        <v>0</v>
      </c>
      <c r="FM118" s="238">
        <f>IF(COUNTIF($BQ118:$BS118, $GA$1)&gt;0, FM$2, 0)</f>
        <v>0</v>
      </c>
      <c r="FN118" s="238">
        <f>IF(COUNTIF($BT118:$BV118, $GA$1)&gt;0, FN$2, 0)</f>
        <v>0</v>
      </c>
      <c r="FO118" s="239">
        <f>IF(COUNTIF($BW118:$BY118, $GA$1)&gt;0, FO$2, 0)</f>
        <v>0</v>
      </c>
      <c r="FP118" s="240">
        <f>IF(COUNTIF($BZ118:$CB118, $GA$1)&gt;0, FP$2, 0)</f>
        <v>0</v>
      </c>
      <c r="FQ118" s="240">
        <f>IF(COUNTIF($CC118:$CE118, $GA$1)&gt;0, FQ$2, 0)</f>
        <v>0</v>
      </c>
      <c r="FR118" s="240">
        <f>IF(COUNTIF($CF118:$CH118, $GA$1)&gt;0, FR$2, 0)</f>
        <v>0</v>
      </c>
      <c r="FS118" s="240">
        <f>IF(COUNTIF($CI118:$CK118, $GA$1)&gt;0, FS$2, 0)</f>
        <v>0</v>
      </c>
      <c r="FT118" s="240">
        <f>IF(COUNTIF($CL118:$CN118, $GA$1)&gt;0, FT$2, 0)</f>
        <v>0</v>
      </c>
      <c r="FU118" s="240">
        <f>IF(COUNTIF($CO118:$CQ118, $GA$1)&gt;0, FU$2, 0)</f>
        <v>0</v>
      </c>
      <c r="FV118" s="240">
        <f>IF(COUNTIF($CR118:$CT118, $GA$1)&gt;0, FV$2, 0)</f>
        <v>0</v>
      </c>
      <c r="FW118" s="240">
        <f>IF(COUNTIF($CU118:$CW118, $GA$1)&gt;0, FW$2, 0)</f>
        <v>0</v>
      </c>
      <c r="FX118" s="240">
        <f>IF(COUNTIF($CX118:$CZ118, $GA$1)&gt;0, FX$2, 0)</f>
        <v>0</v>
      </c>
      <c r="FY118" s="240">
        <f>IF(COUNTIF($DA118:$DC118, $GA$1)&gt;0, FY$2, 0)</f>
        <v>0</v>
      </c>
      <c r="FZ118" s="240">
        <f>IF(COUNTIF($DD118:$DF118, $GA$1)&gt;0, FZ$2, 0)</f>
        <v>0</v>
      </c>
      <c r="GA118" s="241">
        <f>SUM(EU118:FZ118)</f>
        <v>0</v>
      </c>
      <c r="GB118" s="242">
        <f>IF(COUNTIF($N118:$Q118, HH$1)&gt;0, GB$2, 0)</f>
        <v>0</v>
      </c>
      <c r="GC118" s="234">
        <f>IF(COUNTIF($R118:$U118, HH$1)&gt;0, GC$2, 0)</f>
        <v>0</v>
      </c>
      <c r="GD118" s="234">
        <f>IF(COUNTIF($V118:$Y118, HH$1)&gt;0, GD$2, 0)</f>
        <v>0</v>
      </c>
      <c r="GE118" s="234">
        <f>IF(COUNTIF($Z118:$AA118, HH$1)&gt;0, GE$2, 0)</f>
        <v>0</v>
      </c>
      <c r="GF118" s="234">
        <f>IF(COUNTIF($AB118:$AC118, HH$1)&gt;0, GF$2, 0)</f>
        <v>0</v>
      </c>
      <c r="GG118" s="235">
        <f>IF(COUNTIF($AD118:$AF118, $HH$1)&gt;0, GG$2, 0)</f>
        <v>0</v>
      </c>
      <c r="GH118" s="236">
        <f>IF(COUNTIF($AG118:$AI118, $HH$1)&gt;0, GH$2, 0)</f>
        <v>0</v>
      </c>
      <c r="GI118" s="236">
        <f>IF(COUNTIF($AJ118:$AL118, $HH$1)&gt;0, GI$2, 0)</f>
        <v>0</v>
      </c>
      <c r="GJ118" s="236">
        <f>IF(COUNTIF($AM118:$AO118, $HH$1)&gt;0, GJ$2, 0)</f>
        <v>0</v>
      </c>
      <c r="GK118" s="236">
        <f>IF(COUNTIF($AP118:$AR118, $HH$1)&gt;0, GK$2, 0)</f>
        <v>0</v>
      </c>
      <c r="GL118" s="236">
        <f>IF(COUNTIF($AS118:$AU118, $HH$1)&gt;0, GL$2, 0)</f>
        <v>0</v>
      </c>
      <c r="GM118" s="236">
        <f>IF(COUNTIF($AV118:$AX118, $HH$1)&gt;0, GM$2, 0)</f>
        <v>0</v>
      </c>
      <c r="GN118" s="237">
        <f>IF(COUNTIF($AY118:$BA118, $HH$1)&gt;0, GN$2, 0)</f>
        <v>0</v>
      </c>
      <c r="GO118" s="238">
        <f>IF(COUNTIF($BB118:$BD118, $HH$1)&gt;0, GO$2, 0)</f>
        <v>0</v>
      </c>
      <c r="GP118" s="238">
        <f>IF(COUNTIF($BE118:$BG118, $HH$1)&gt;0, GP$2, 0)</f>
        <v>0</v>
      </c>
      <c r="GQ118" s="238">
        <f>IF(COUNTIF($BH118:$BJ118, $HH$1)&gt;0, GQ$2, 0)</f>
        <v>0</v>
      </c>
      <c r="GR118" s="238">
        <f>IF(COUNTIF($BK118:$BM118, $HH$1)&gt;0, GR$2, 0)</f>
        <v>0</v>
      </c>
      <c r="GS118" s="238">
        <f>IF(COUNTIF($BN118:$BP118, $HH$1)&gt;0, GS$2, 0)</f>
        <v>0</v>
      </c>
      <c r="GT118" s="238">
        <f>IF(COUNTIF($BQ118:$BS118, $HH$1)&gt;0, GT$2, 0)</f>
        <v>0</v>
      </c>
      <c r="GU118" s="238">
        <f>IF(COUNTIF($BT118:$BV118, $HH$1)&gt;0, GU$2, 0)</f>
        <v>0</v>
      </c>
      <c r="GV118" s="239">
        <f>IF(COUNTIF($BW118:$BY118, $HH$1)&gt;0, GV$2, 0)</f>
        <v>0</v>
      </c>
      <c r="GW118" s="240">
        <f>IF(COUNTIF($BZ118:$CB118, $HH$1)&gt;0, GW$2, 0)</f>
        <v>0</v>
      </c>
      <c r="GX118" s="240">
        <f>IF(COUNTIF($CC118:$CE118, $HH$1)&gt;0, GX$2, 0)</f>
        <v>0</v>
      </c>
      <c r="GY118" s="240">
        <f>IF(COUNTIF($CF118:$CH118, $HH$1)&gt;0, GY$2, 0)</f>
        <v>0</v>
      </c>
      <c r="GZ118" s="240">
        <f>IF(COUNTIF($CI118:$CK118, $HH$1)&gt;0, GZ$2, 0)</f>
        <v>0</v>
      </c>
      <c r="HA118" s="240">
        <f>IF(COUNTIF($CL118:$CN118, $HH$1)&gt;0, HA$2, 0)</f>
        <v>0</v>
      </c>
      <c r="HB118" s="240">
        <f>IF(COUNTIF($CO118:$CQ118, $HH$1)&gt;0, HB$2, 0)</f>
        <v>0</v>
      </c>
      <c r="HC118" s="240">
        <f>IF(COUNTIF($CR118:$CT118, $HH$1)&gt;0, HC$2, 0)</f>
        <v>0</v>
      </c>
      <c r="HD118" s="240">
        <f>IF(COUNTIF($CU118:$CW118, $HH$1)&gt;0, HD$2, 0)</f>
        <v>0</v>
      </c>
      <c r="HE118" s="240">
        <f>IF(COUNTIF($CX118:$CZ118, $HH$1)&gt;0, HE$2, 0)</f>
        <v>0</v>
      </c>
      <c r="HF118" s="240">
        <f>IF(COUNTIF($DA118:$DC118, $HH$1)&gt;0, HF$2, 0)</f>
        <v>0</v>
      </c>
      <c r="HG118" s="240">
        <f>IF(COUNTIF($DD118:$DF118, $HH$1)&gt;0, HG$2, 0)</f>
        <v>0</v>
      </c>
      <c r="HH118" s="241">
        <f>SUM(GB118:HG118)</f>
        <v>0</v>
      </c>
      <c r="HI118" s="243"/>
      <c r="HJ118" s="242">
        <f>IF(MAX($N118:$Q118)&gt;=40, HJ$2, 0)</f>
        <v>3</v>
      </c>
      <c r="HK118" s="234">
        <f>IF(MAX($R118:$U118)&gt;=40, HK$2, 0)</f>
        <v>3</v>
      </c>
      <c r="HL118" s="234">
        <f>IF(MAX($V118:$Y118)&gt;=40, HL$2, 0)</f>
        <v>3</v>
      </c>
      <c r="HM118" s="234">
        <f>IF(MAX($Z118:$AA118)&gt;=40, HM$2, 0)</f>
        <v>3</v>
      </c>
      <c r="HN118" s="234">
        <f>IF(MAX($AB118:$AC118)&gt;=40, HN$2, 0)</f>
        <v>2</v>
      </c>
      <c r="HO118" s="235">
        <f>IF(MAX($AD118:$AF118)&gt;=40, HO$2, 0)</f>
        <v>20</v>
      </c>
      <c r="HP118" s="236">
        <f>IF(MAX($AG118:$AI118)&gt;=40, HP$2, 0)</f>
        <v>20</v>
      </c>
      <c r="HQ118" s="236">
        <f>IF(MAX($AJ118:$AL118)&gt;=40, HQ$2, 0)</f>
        <v>20</v>
      </c>
      <c r="HR118" s="236">
        <f>IF(MAX($AM118:$AO118)&gt;=40, HR$2, 0)</f>
        <v>20</v>
      </c>
      <c r="HS118" s="236">
        <f>IF(MAX($AP118:$AR118)&gt;=40, HS$2, 0)</f>
        <v>10</v>
      </c>
      <c r="HT118" s="236">
        <f>IF(MAX($AS118:$AU118)&gt;=40, HT$2, 0)</f>
        <v>20</v>
      </c>
      <c r="HU118" s="236">
        <f>IF(MAX($AV118:$AX118)&gt;=40, HU$2, 0)</f>
        <v>10</v>
      </c>
      <c r="HV118" s="237">
        <f>IF(MAX($AY118:$BA118)&gt;=40, HV$2, 0)</f>
        <v>20</v>
      </c>
      <c r="HW118" s="238">
        <f>IF(MAX($BB118:$BD118)&gt;=40, HW$2, 0)</f>
        <v>20</v>
      </c>
      <c r="HX118" s="238">
        <f>IF(MAX($BE118:$BG118)&gt;=40, HX$2, 0)</f>
        <v>20</v>
      </c>
      <c r="HY118" s="238">
        <f>IF(MAX($BH118:$BJ118)&gt;=40, HY$2, 0)</f>
        <v>20</v>
      </c>
      <c r="HZ118" s="238">
        <f>IF(MAX($BK118:$BM118)&gt;=40, HZ$2, 0)</f>
        <v>10</v>
      </c>
      <c r="IA118" s="238">
        <f>IF(MAX($BN118:$BP118)&gt;=40, IA$2, 0)</f>
        <v>20</v>
      </c>
      <c r="IB118" s="238">
        <f>IF(MAX($BQ118:$BS118)&gt;=40, IB$2, 0)</f>
        <v>10</v>
      </c>
      <c r="IC118" s="238">
        <f>IF(MAX($BT118:$BV118)&gt;=40, IC$2, 0)</f>
        <v>0</v>
      </c>
      <c r="ID118" s="239">
        <f>IF(MAX($BW118:$BY118)&gt;=40, ID$2, 0)</f>
        <v>20</v>
      </c>
      <c r="IE118" s="240">
        <f>IF(MAX($BZ118:$CB118)&gt;=40, IE$2, 0)</f>
        <v>20</v>
      </c>
      <c r="IF118" s="240">
        <f>IF(MAX($CC118:$CE118)&gt;=40, IF$2, 0)</f>
        <v>10</v>
      </c>
      <c r="IG118" s="240">
        <f>IF(MAX($CF118:$CH118)&gt;=40, IG$2, 0)</f>
        <v>0</v>
      </c>
      <c r="IH118" s="240">
        <f>IF(MAX($CI118:$CK118)&gt;=40, IH$2, 0)</f>
        <v>0</v>
      </c>
      <c r="II118" s="240">
        <f>IF(MAX($CL118:$CN118)&gt;=40, II$2, 0)</f>
        <v>30</v>
      </c>
      <c r="IJ118" s="240">
        <f>IF(MAX($CO118:$CQ118)&gt;=40, IJ$2, 0)</f>
        <v>0</v>
      </c>
      <c r="IK118" s="240">
        <f>IF(MAX($CR118:$CT118)&gt;=40, IK$2, 0)</f>
        <v>0</v>
      </c>
      <c r="IL118" s="240">
        <f>IF(MAX($CU118:$CW118)&gt;=40, IL$2, 0)</f>
        <v>0</v>
      </c>
      <c r="IM118" s="240">
        <f>IF(MAX($CX118:$CZ118)&gt;=40, IM$2, 0)</f>
        <v>0</v>
      </c>
      <c r="IN118" s="240">
        <f>IF(MAX($DA118:$DC118)&gt;=40, IN$2, 0)</f>
        <v>20</v>
      </c>
      <c r="IO118" s="240">
        <f>IF(MAX($DD118:$DF118)&gt;=40, IO$2, 0)</f>
        <v>20</v>
      </c>
      <c r="IP118" s="416">
        <f>SUM(HO118:IB118, ID118:IO118)</f>
        <v>360</v>
      </c>
      <c r="IQ118" s="416">
        <f>SUM(HJ118:HN118, IC118)</f>
        <v>14</v>
      </c>
    </row>
    <row r="119" spans="1:251" ht="15" customHeight="1" x14ac:dyDescent="0.25">
      <c r="A119" s="14" t="s">
        <v>1652</v>
      </c>
      <c r="B119" s="392">
        <v>109</v>
      </c>
      <c r="C119" s="13" t="s">
        <v>865</v>
      </c>
      <c r="D119" s="423">
        <v>44044</v>
      </c>
      <c r="E119" s="20">
        <v>9</v>
      </c>
      <c r="F119" s="6">
        <v>10878440</v>
      </c>
      <c r="G119" s="20">
        <v>1</v>
      </c>
      <c r="H119" s="20"/>
      <c r="I119" s="23"/>
      <c r="J119" s="6" t="s">
        <v>18</v>
      </c>
      <c r="K119" s="6" t="s">
        <v>18</v>
      </c>
      <c r="L119" s="424"/>
      <c r="M119" s="651" t="s">
        <v>866</v>
      </c>
      <c r="N119" s="24">
        <v>67.900001525878906</v>
      </c>
      <c r="O119" s="107"/>
      <c r="P119" s="105"/>
      <c r="Q119" s="106"/>
      <c r="R119" s="24">
        <v>69.199996948242188</v>
      </c>
      <c r="S119" s="107"/>
      <c r="T119" s="105"/>
      <c r="U119" s="106"/>
      <c r="V119" s="24">
        <v>74.550003051757813</v>
      </c>
      <c r="W119" s="107"/>
      <c r="X119" s="105"/>
      <c r="Y119" s="106"/>
      <c r="Z119" s="24">
        <v>69.150001525878906</v>
      </c>
      <c r="AA119" s="273"/>
      <c r="AB119" s="24">
        <v>60.939998626708984</v>
      </c>
      <c r="AC119" s="273"/>
      <c r="AD119" s="272">
        <v>100</v>
      </c>
      <c r="AE119" s="108"/>
      <c r="AF119" s="444"/>
      <c r="AG119" s="272">
        <v>100</v>
      </c>
      <c r="AH119" s="108"/>
      <c r="AI119" s="444"/>
      <c r="AJ119" s="272">
        <v>100</v>
      </c>
      <c r="AK119" s="108"/>
      <c r="AL119" s="444"/>
      <c r="AM119" s="272">
        <v>100</v>
      </c>
      <c r="AN119" s="108"/>
      <c r="AO119" s="444"/>
      <c r="AP119" s="272">
        <v>100</v>
      </c>
      <c r="AQ119" s="108"/>
      <c r="AR119" s="444"/>
      <c r="AS119" s="272">
        <v>100</v>
      </c>
      <c r="AT119" s="108"/>
      <c r="AU119" s="444"/>
      <c r="AV119" s="272">
        <v>100</v>
      </c>
      <c r="AW119" s="108"/>
      <c r="AX119" s="444"/>
      <c r="AY119" s="24">
        <v>77.419998168945313</v>
      </c>
      <c r="AZ119" s="107"/>
      <c r="BA119" s="273"/>
      <c r="BB119" s="24">
        <v>65.75</v>
      </c>
      <c r="BC119" s="107"/>
      <c r="BD119" s="273"/>
      <c r="BE119" s="24">
        <v>50</v>
      </c>
      <c r="BF119" s="107"/>
      <c r="BG119" s="273"/>
      <c r="BH119" s="24">
        <v>61</v>
      </c>
      <c r="BI119" s="107"/>
      <c r="BJ119" s="273"/>
      <c r="BK119" s="24">
        <v>70.800003051757813</v>
      </c>
      <c r="BL119" s="107"/>
      <c r="BM119" s="273"/>
      <c r="BN119" s="24">
        <v>67.900001525878906</v>
      </c>
      <c r="BO119" s="107"/>
      <c r="BP119" s="273"/>
      <c r="BQ119" s="24">
        <v>71</v>
      </c>
      <c r="BR119" s="107"/>
      <c r="BS119" s="273"/>
      <c r="BT119" s="24" t="s">
        <v>1386</v>
      </c>
      <c r="BU119" s="291"/>
      <c r="BV119" s="273"/>
      <c r="BW119" s="24">
        <v>51.590000152587891</v>
      </c>
      <c r="BX119" s="107"/>
      <c r="BY119" s="273"/>
      <c r="BZ119" s="24">
        <v>57.5</v>
      </c>
      <c r="CA119" s="107"/>
      <c r="CB119" s="273"/>
      <c r="CC119" s="24">
        <v>66</v>
      </c>
      <c r="CD119" s="107"/>
      <c r="CE119" s="107"/>
      <c r="CF119" s="107"/>
      <c r="CG119" s="107"/>
      <c r="CH119" s="273"/>
      <c r="CI119" s="688"/>
      <c r="CJ119" s="107"/>
      <c r="CK119" s="273"/>
      <c r="CL119" s="24">
        <v>65.199996948242188</v>
      </c>
      <c r="CM119" s="107"/>
      <c r="CN119" s="273"/>
      <c r="CO119" s="648">
        <v>57.5</v>
      </c>
      <c r="CP119" s="107"/>
      <c r="CQ119" s="273"/>
      <c r="CR119" s="24"/>
      <c r="CS119" s="107"/>
      <c r="CT119" s="273"/>
      <c r="CU119" s="24"/>
      <c r="CV119" s="107"/>
      <c r="CW119" s="273"/>
      <c r="CX119" s="24"/>
      <c r="CY119" s="107"/>
      <c r="CZ119" s="273"/>
      <c r="DA119" s="648">
        <v>55.299999237060547</v>
      </c>
      <c r="DB119" s="107"/>
      <c r="DC119" s="273"/>
      <c r="DD119" s="24"/>
      <c r="DE119" s="107"/>
      <c r="DF119" s="273"/>
      <c r="DG119" s="218"/>
      <c r="DH119" s="217"/>
      <c r="DI119" s="217"/>
      <c r="DJ119" s="286">
        <f>AVERAGE(AY119:DF119)</f>
        <v>62.843076852651741</v>
      </c>
      <c r="DK119" s="219"/>
      <c r="DL119" s="220">
        <f>IF(DJ119&gt;80, 4, (DJ119-50)/20+2.5)</f>
        <v>3.1421538426325872</v>
      </c>
      <c r="DM119" s="650">
        <f>COUNTIF(N119:DF119, DM$1)+COUNTIF(N119:DF119, DM$2)</f>
        <v>0</v>
      </c>
      <c r="DN119" s="233">
        <f>IF(COUNTIF($N119:$Q119, ET$1)&gt;0, DN$2, 0)</f>
        <v>0</v>
      </c>
      <c r="DO119" s="234">
        <f>IF(COUNTIF($R119:$U119, ET$1)&gt;0, DO$2, 0)</f>
        <v>0</v>
      </c>
      <c r="DP119" s="234">
        <f>IF(COUNTIF($V119:$Y119, ET$1)&gt;0, DP$2, 0)</f>
        <v>0</v>
      </c>
      <c r="DQ119" s="234">
        <f>IF(COUNTIF($Z119:$AA119, ET$1)&gt;0, DQ$2, 0)</f>
        <v>0</v>
      </c>
      <c r="DR119" s="234">
        <f>IF(COUNTIF($AB119:$AC119, ET$1)&gt;0, DR$2, 0)</f>
        <v>0</v>
      </c>
      <c r="DS119" s="235">
        <f>IF(COUNTIF($AD119:$AF119, $ET$1)&gt;0, DS$2, 0)</f>
        <v>0</v>
      </c>
      <c r="DT119" s="236">
        <f>IF(COUNTIF($AG119:$AI119, $ET$1)&gt;0, DT$2, 0)</f>
        <v>0</v>
      </c>
      <c r="DU119" s="236">
        <f>IF(COUNTIF($AJ119:$AL119, $ET$1)&gt;0, DU$2, 0)</f>
        <v>0</v>
      </c>
      <c r="DV119" s="236">
        <f>IF(COUNTIF($AM119:$AO119, $ET$1)&gt;0, DV$2, 0)</f>
        <v>0</v>
      </c>
      <c r="DW119" s="236">
        <f>IF(COUNTIF($AP119:$AR119, $ET$1)&gt;0, DW$2, 0)</f>
        <v>0</v>
      </c>
      <c r="DX119" s="236">
        <f>IF(COUNTIF($AS119:$AU119, $ET$1)&gt;0, DX$2, 0)</f>
        <v>0</v>
      </c>
      <c r="DY119" s="236">
        <f>IF(COUNTIF($AV119:$AX119, $ET$1)&gt;0, DY$2, 0)</f>
        <v>0</v>
      </c>
      <c r="DZ119" s="237">
        <f>IF(COUNTIF($AY119:$BA119, $ET$1)&gt;0, DZ$2, 0)</f>
        <v>0</v>
      </c>
      <c r="EA119" s="238">
        <f>IF(COUNTIF($BB119:$BD119, $ET$1)&gt;0, EA$2, 0)</f>
        <v>0</v>
      </c>
      <c r="EB119" s="238">
        <f>IF(COUNTIF($BE119:$BG119, $ET$1)&gt;0, EB$2, 0)</f>
        <v>0</v>
      </c>
      <c r="EC119" s="238">
        <f>IF(COUNTIF($BH119:$BJ119, $ET$1)&gt;0, EC$2, 0)</f>
        <v>0</v>
      </c>
      <c r="ED119" s="238">
        <f>IF(COUNTIF($BK119:$BM119, $ET$1)&gt;0, ED$2, 0)</f>
        <v>0</v>
      </c>
      <c r="EE119" s="238">
        <f>IF(COUNTIF($BN119:$BP119, $ET$1)&gt;0, EE$2, 0)</f>
        <v>0</v>
      </c>
      <c r="EF119" s="238">
        <f>IF(COUNTIF($BQ119:$BS119, $ET$1)&gt;0, EF$2, 0)</f>
        <v>0</v>
      </c>
      <c r="EG119" s="238">
        <f>IF(COUNTIF($BT119:$BV119, $ET$1)&gt;0, EG$2, 0)</f>
        <v>0</v>
      </c>
      <c r="EH119" s="239">
        <f>IF(COUNTIF($BW119:$BY119, $ET$1)&gt;0, EH$2, 0)</f>
        <v>0</v>
      </c>
      <c r="EI119" s="240">
        <f>IF(COUNTIF($BZ119:$CB119, $ET$1)&gt;0, EI$2, 0)</f>
        <v>0</v>
      </c>
      <c r="EJ119" s="240">
        <f>IF(COUNTIF($CC119:$CE119, $ET$1)&gt;0, EJ$2, 0)</f>
        <v>0</v>
      </c>
      <c r="EK119" s="240">
        <f>IF(COUNTIF($CF119:$CH119, $ET$1)&gt;0, EK$2, 0)</f>
        <v>0</v>
      </c>
      <c r="EL119" s="240">
        <f>IF(COUNTIF($CI119:$CK119, $ET$1)&gt;0, EL$2, 0)</f>
        <v>0</v>
      </c>
      <c r="EM119" s="240">
        <f>IF(COUNTIF($CL119:$CN119, $ET$1)&gt;0, EM$2, 0)</f>
        <v>0</v>
      </c>
      <c r="EN119" s="240">
        <f>IF(COUNTIF($CO119:$CQ119, $ET$1)&gt;0, EN$2, 0)</f>
        <v>0</v>
      </c>
      <c r="EO119" s="240">
        <f>IF(COUNTIF($CR119:$CT119, $ET$1)&gt;0, EO$2, 0)</f>
        <v>0</v>
      </c>
      <c r="EP119" s="240">
        <f>IF(COUNTIF($CU119:$CW119, $ET$1)&gt;0, EP$2, 0)</f>
        <v>0</v>
      </c>
      <c r="EQ119" s="240">
        <f>IF(COUNTIF($CX119:$CZ119, $ET$1)&gt;0, EQ$2, 0)</f>
        <v>0</v>
      </c>
      <c r="ER119" s="240">
        <f>IF(COUNTIF($DA119:$DC119, $ET$1)&gt;0, ER$2, 0)</f>
        <v>0</v>
      </c>
      <c r="ES119" s="240">
        <f>IF(COUNTIF($DD119:$DF119, $ET$1)&gt;0, ES$2, 0)</f>
        <v>0</v>
      </c>
      <c r="ET119" s="241">
        <f>SUM(DN119:ES119)</f>
        <v>0</v>
      </c>
      <c r="EU119" s="242">
        <f>IF(COUNTIF($N119:$Q119, GA$1)&gt;0, EU$2, 0)</f>
        <v>0</v>
      </c>
      <c r="EV119" s="234">
        <f>IF(COUNTIF($R119:$U119, GA$1)&gt;0, EV$2, 0)</f>
        <v>0</v>
      </c>
      <c r="EW119" s="234">
        <f>IF(COUNTIF($V119:$Y119, GA$1)&gt;0, EW$2, 0)</f>
        <v>0</v>
      </c>
      <c r="EX119" s="234">
        <f>IF(COUNTIF($Z119:$AA119, GA$1)&gt;0, EX$2, 0)</f>
        <v>0</v>
      </c>
      <c r="EY119" s="234">
        <f>IF(COUNTIF($AB119:$AC119, GA$1)&gt;0, EY$2, 0)</f>
        <v>0</v>
      </c>
      <c r="EZ119" s="235">
        <f>IF(COUNTIF($AD119:$AF119, $GA$1)&gt;0, EZ$2, 0)</f>
        <v>0</v>
      </c>
      <c r="FA119" s="236">
        <f>IF(COUNTIF($AG119:$AI119, $GA$1)&gt;0, FA$2, 0)</f>
        <v>0</v>
      </c>
      <c r="FB119" s="236">
        <f>IF(COUNTIF($AJ119:$AL119, $GA$1)&gt;0, FB$2, 0)</f>
        <v>0</v>
      </c>
      <c r="FC119" s="236">
        <f>IF(COUNTIF($AM119:$AO119, $GA$1)&gt;0, FC$2, 0)</f>
        <v>0</v>
      </c>
      <c r="FD119" s="236">
        <f>IF(COUNTIF($AP119:$AR119, $GA$1)&gt;0, FD$2, 0)</f>
        <v>0</v>
      </c>
      <c r="FE119" s="236">
        <f>IF(COUNTIF($AS119:$AU119, $GA$1)&gt;0, FE$2, 0)</f>
        <v>0</v>
      </c>
      <c r="FF119" s="236">
        <f>IF(COUNTIF($AV119:$AX119, $GA$1)&gt;0, FF$2, 0)</f>
        <v>0</v>
      </c>
      <c r="FG119" s="237">
        <f>IF(COUNTIF($AY119:$BA119, $GA$1)&gt;0, FG$2, 0)</f>
        <v>0</v>
      </c>
      <c r="FH119" s="238">
        <f>IF(COUNTIF($BB119:$BD119, $GA$1)&gt;0, FH$2, 0)</f>
        <v>0</v>
      </c>
      <c r="FI119" s="238">
        <f>IF(COUNTIF($BE119:$BG119, $GA$1)&gt;0, FI$2, 0)</f>
        <v>0</v>
      </c>
      <c r="FJ119" s="238">
        <f>IF(COUNTIF($BH119:$BJ119, $GA$1)&gt;0, FJ$2, 0)</f>
        <v>0</v>
      </c>
      <c r="FK119" s="238">
        <f>IF(COUNTIF($BK119:$BM119, $GA$1)&gt;0, FK$2, 0)</f>
        <v>0</v>
      </c>
      <c r="FL119" s="238">
        <f>IF(COUNTIF($BN119:$BP119, $GA$1)&gt;0, FL$2, 0)</f>
        <v>0</v>
      </c>
      <c r="FM119" s="238">
        <f>IF(COUNTIF($BQ119:$BS119, $GA$1)&gt;0, FM$2, 0)</f>
        <v>0</v>
      </c>
      <c r="FN119" s="238">
        <f>IF(COUNTIF($BT119:$BV119, $GA$1)&gt;0, FN$2, 0)</f>
        <v>0</v>
      </c>
      <c r="FO119" s="239">
        <f>IF(COUNTIF($BW119:$BY119, $GA$1)&gt;0, FO$2, 0)</f>
        <v>0</v>
      </c>
      <c r="FP119" s="240">
        <f>IF(COUNTIF($BZ119:$CB119, $GA$1)&gt;0, FP$2, 0)</f>
        <v>0</v>
      </c>
      <c r="FQ119" s="240">
        <f>IF(COUNTIF($CC119:$CE119, $GA$1)&gt;0, FQ$2, 0)</f>
        <v>0</v>
      </c>
      <c r="FR119" s="240">
        <f>IF(COUNTIF($CF119:$CH119, $GA$1)&gt;0, FR$2, 0)</f>
        <v>0</v>
      </c>
      <c r="FS119" s="240">
        <f>IF(COUNTIF($CI119:$CK119, $GA$1)&gt;0, FS$2, 0)</f>
        <v>0</v>
      </c>
      <c r="FT119" s="240">
        <f>IF(COUNTIF($CL119:$CN119, $GA$1)&gt;0, FT$2, 0)</f>
        <v>0</v>
      </c>
      <c r="FU119" s="240">
        <f>IF(COUNTIF($CO119:$CQ119, $GA$1)&gt;0, FU$2, 0)</f>
        <v>0</v>
      </c>
      <c r="FV119" s="240">
        <f>IF(COUNTIF($CR119:$CT119, $GA$1)&gt;0, FV$2, 0)</f>
        <v>0</v>
      </c>
      <c r="FW119" s="240">
        <f>IF(COUNTIF($CU119:$CW119, $GA$1)&gt;0, FW$2, 0)</f>
        <v>0</v>
      </c>
      <c r="FX119" s="240">
        <f>IF(COUNTIF($CX119:$CZ119, $GA$1)&gt;0, FX$2, 0)</f>
        <v>0</v>
      </c>
      <c r="FY119" s="240">
        <f>IF(COUNTIF($DA119:$DC119, $GA$1)&gt;0, FY$2, 0)</f>
        <v>0</v>
      </c>
      <c r="FZ119" s="240">
        <f>IF(COUNTIF($DD119:$DF119, $GA$1)&gt;0, FZ$2, 0)</f>
        <v>0</v>
      </c>
      <c r="GA119" s="241">
        <f>SUM(EU119:FZ119)</f>
        <v>0</v>
      </c>
      <c r="GB119" s="242">
        <f>IF(COUNTIF($N119:$Q119, HH$1)&gt;0, GB$2, 0)</f>
        <v>0</v>
      </c>
      <c r="GC119" s="234">
        <f>IF(COUNTIF($R119:$U119, HH$1)&gt;0, GC$2, 0)</f>
        <v>0</v>
      </c>
      <c r="GD119" s="234">
        <f>IF(COUNTIF($V119:$Y119, HH$1)&gt;0, GD$2, 0)</f>
        <v>0</v>
      </c>
      <c r="GE119" s="234">
        <f>IF(COUNTIF($Z119:$AA119, HH$1)&gt;0, GE$2, 0)</f>
        <v>0</v>
      </c>
      <c r="GF119" s="234">
        <f>IF(COUNTIF($AB119:$AC119, HH$1)&gt;0, GF$2, 0)</f>
        <v>0</v>
      </c>
      <c r="GG119" s="235">
        <f>IF(COUNTIF($AD119:$AF119, $HH$1)&gt;0, GG$2, 0)</f>
        <v>0</v>
      </c>
      <c r="GH119" s="236">
        <f>IF(COUNTIF($AG119:$AI119, $HH$1)&gt;0, GH$2, 0)</f>
        <v>0</v>
      </c>
      <c r="GI119" s="236">
        <f>IF(COUNTIF($AJ119:$AL119, $HH$1)&gt;0, GI$2, 0)</f>
        <v>0</v>
      </c>
      <c r="GJ119" s="236">
        <f>IF(COUNTIF($AM119:$AO119, $HH$1)&gt;0, GJ$2, 0)</f>
        <v>0</v>
      </c>
      <c r="GK119" s="236">
        <f>IF(COUNTIF($AP119:$AR119, $HH$1)&gt;0, GK$2, 0)</f>
        <v>0</v>
      </c>
      <c r="GL119" s="236">
        <f>IF(COUNTIF($AS119:$AU119, $HH$1)&gt;0, GL$2, 0)</f>
        <v>0</v>
      </c>
      <c r="GM119" s="236">
        <f>IF(COUNTIF($AV119:$AX119, $HH$1)&gt;0, GM$2, 0)</f>
        <v>0</v>
      </c>
      <c r="GN119" s="237">
        <f>IF(COUNTIF($AY119:$BA119, $HH$1)&gt;0, GN$2, 0)</f>
        <v>0</v>
      </c>
      <c r="GO119" s="238">
        <f>IF(COUNTIF($BB119:$BD119, $HH$1)&gt;0, GO$2, 0)</f>
        <v>0</v>
      </c>
      <c r="GP119" s="238">
        <f>IF(COUNTIF($BE119:$BG119, $HH$1)&gt;0, GP$2, 0)</f>
        <v>0</v>
      </c>
      <c r="GQ119" s="238">
        <f>IF(COUNTIF($BH119:$BJ119, $HH$1)&gt;0, GQ$2, 0)</f>
        <v>0</v>
      </c>
      <c r="GR119" s="238">
        <f>IF(COUNTIF($BK119:$BM119, $HH$1)&gt;0, GR$2, 0)</f>
        <v>0</v>
      </c>
      <c r="GS119" s="238">
        <f>IF(COUNTIF($BN119:$BP119, $HH$1)&gt;0, GS$2, 0)</f>
        <v>0</v>
      </c>
      <c r="GT119" s="238">
        <f>IF(COUNTIF($BQ119:$BS119, $HH$1)&gt;0, GT$2, 0)</f>
        <v>0</v>
      </c>
      <c r="GU119" s="238">
        <f>IF(COUNTIF($BT119:$BV119, $HH$1)&gt;0, GU$2, 0)</f>
        <v>0</v>
      </c>
      <c r="GV119" s="239">
        <f>IF(COUNTIF($BW119:$BY119, $HH$1)&gt;0, GV$2, 0)</f>
        <v>0</v>
      </c>
      <c r="GW119" s="240">
        <f>IF(COUNTIF($BZ119:$CB119, $HH$1)&gt;0, GW$2, 0)</f>
        <v>0</v>
      </c>
      <c r="GX119" s="240">
        <f>IF(COUNTIF($CC119:$CE119, $HH$1)&gt;0, GX$2, 0)</f>
        <v>0</v>
      </c>
      <c r="GY119" s="240">
        <f>IF(COUNTIF($CF119:$CH119, $HH$1)&gt;0, GY$2, 0)</f>
        <v>0</v>
      </c>
      <c r="GZ119" s="240">
        <f>IF(COUNTIF($CI119:$CK119, $HH$1)&gt;0, GZ$2, 0)</f>
        <v>0</v>
      </c>
      <c r="HA119" s="240">
        <f>IF(COUNTIF($CL119:$CN119, $HH$1)&gt;0, HA$2, 0)</f>
        <v>0</v>
      </c>
      <c r="HB119" s="240">
        <f>IF(COUNTIF($CO119:$CQ119, $HH$1)&gt;0, HB$2, 0)</f>
        <v>0</v>
      </c>
      <c r="HC119" s="240">
        <f>IF(COUNTIF($CR119:$CT119, $HH$1)&gt;0, HC$2, 0)</f>
        <v>0</v>
      </c>
      <c r="HD119" s="240">
        <f>IF(COUNTIF($CU119:$CW119, $HH$1)&gt;0, HD$2, 0)</f>
        <v>0</v>
      </c>
      <c r="HE119" s="240">
        <f>IF(COUNTIF($CX119:$CZ119, $HH$1)&gt;0, HE$2, 0)</f>
        <v>0</v>
      </c>
      <c r="HF119" s="240">
        <f>IF(COUNTIF($DA119:$DC119, $HH$1)&gt;0, HF$2, 0)</f>
        <v>0</v>
      </c>
      <c r="HG119" s="240">
        <f>IF(COUNTIF($DD119:$DF119, $HH$1)&gt;0, HG$2, 0)</f>
        <v>0</v>
      </c>
      <c r="HH119" s="241">
        <f>SUM(GB119:HG119)</f>
        <v>0</v>
      </c>
      <c r="HI119" s="243"/>
      <c r="HJ119" s="242">
        <f>IF(MAX($N119:$Q119)&gt;=40, HJ$2, 0)</f>
        <v>3</v>
      </c>
      <c r="HK119" s="234">
        <f>IF(MAX($R119:$U119)&gt;=40, HK$2, 0)</f>
        <v>3</v>
      </c>
      <c r="HL119" s="234">
        <f>IF(MAX($V119:$Y119)&gt;=40, HL$2, 0)</f>
        <v>3</v>
      </c>
      <c r="HM119" s="234">
        <f>IF(MAX($Z119:$AA119)&gt;=40, HM$2, 0)</f>
        <v>3</v>
      </c>
      <c r="HN119" s="234">
        <f>IF(MAX($AB119:$AC119)&gt;=40, HN$2, 0)</f>
        <v>2</v>
      </c>
      <c r="HO119" s="235">
        <f>IF(MAX($AD119:$AF119)&gt;=40, HO$2, 0)</f>
        <v>20</v>
      </c>
      <c r="HP119" s="236">
        <f>IF(MAX($AG119:$AI119)&gt;=40, HP$2, 0)</f>
        <v>20</v>
      </c>
      <c r="HQ119" s="236">
        <f>IF(MAX($AJ119:$AL119)&gt;=40, HQ$2, 0)</f>
        <v>20</v>
      </c>
      <c r="HR119" s="236">
        <f>IF(MAX($AM119:$AO119)&gt;=40, HR$2, 0)</f>
        <v>20</v>
      </c>
      <c r="HS119" s="236">
        <f>IF(MAX($AP119:$AR119)&gt;=40, HS$2, 0)</f>
        <v>10</v>
      </c>
      <c r="HT119" s="236">
        <f>IF(MAX($AS119:$AU119)&gt;=40, HT$2, 0)</f>
        <v>20</v>
      </c>
      <c r="HU119" s="236">
        <f>IF(MAX($AV119:$AX119)&gt;=40, HU$2, 0)</f>
        <v>10</v>
      </c>
      <c r="HV119" s="237">
        <f>IF(MAX($AY119:$BA119)&gt;=40, HV$2, 0)</f>
        <v>20</v>
      </c>
      <c r="HW119" s="238">
        <f>IF(MAX($BB119:$BD119)&gt;=40, HW$2, 0)</f>
        <v>20</v>
      </c>
      <c r="HX119" s="238">
        <f>IF(MAX($BE119:$BG119)&gt;=40, HX$2, 0)</f>
        <v>20</v>
      </c>
      <c r="HY119" s="238">
        <f>IF(MAX($BH119:$BJ119)&gt;=40, HY$2, 0)</f>
        <v>20</v>
      </c>
      <c r="HZ119" s="238">
        <f>IF(MAX($BK119:$BM119)&gt;=40, HZ$2, 0)</f>
        <v>10</v>
      </c>
      <c r="IA119" s="238">
        <f>IF(MAX($BN119:$BP119)&gt;=40, IA$2, 0)</f>
        <v>20</v>
      </c>
      <c r="IB119" s="238">
        <f>IF(MAX($BQ119:$BS119)&gt;=40, IB$2, 0)</f>
        <v>10</v>
      </c>
      <c r="IC119" s="238">
        <f>IF(MAX($BT119:$BV119)&gt;=40, IC$2, 0)</f>
        <v>0</v>
      </c>
      <c r="ID119" s="239">
        <f>IF(MAX($BW119:$BY119)&gt;=40, ID$2, 0)</f>
        <v>20</v>
      </c>
      <c r="IE119" s="240">
        <f>IF(MAX($BZ119:$CB119)&gt;=40, IE$2, 0)</f>
        <v>20</v>
      </c>
      <c r="IF119" s="240">
        <f>IF(MAX($CC119:$CE119)&gt;=40, IF$2, 0)</f>
        <v>10</v>
      </c>
      <c r="IG119" s="240">
        <f>IF(MAX($CF119:$CH119)&gt;=40, IG$2, 0)</f>
        <v>0</v>
      </c>
      <c r="IH119" s="240">
        <f>IF(MAX($CI119:$CK119)&gt;=40, IH$2, 0)</f>
        <v>0</v>
      </c>
      <c r="II119" s="240">
        <f>IF(MAX($CL119:$CN119)&gt;=40, II$2, 0)</f>
        <v>30</v>
      </c>
      <c r="IJ119" s="240">
        <f>IF(MAX($CO119:$CQ119)&gt;=40, IJ$2, 0)</f>
        <v>20</v>
      </c>
      <c r="IK119" s="240">
        <f>IF(MAX($CR119:$CT119)&gt;=40, IK$2, 0)</f>
        <v>0</v>
      </c>
      <c r="IL119" s="240">
        <f>IF(MAX($CU119:$CW119)&gt;=40, IL$2, 0)</f>
        <v>0</v>
      </c>
      <c r="IM119" s="240">
        <f>IF(MAX($CX119:$CZ119)&gt;=40, IM$2, 0)</f>
        <v>0</v>
      </c>
      <c r="IN119" s="240">
        <f>IF(MAX($DA119:$DC119)&gt;=40, IN$2, 0)</f>
        <v>20</v>
      </c>
      <c r="IO119" s="240">
        <f>IF(MAX($DD119:$DF119)&gt;=40, IO$2, 0)</f>
        <v>0</v>
      </c>
      <c r="IP119" s="416">
        <f>SUM(HO119:IB119, ID119:IO119)</f>
        <v>360</v>
      </c>
      <c r="IQ119" s="416">
        <f>SUM(HJ119:HN119, IC119)</f>
        <v>14</v>
      </c>
    </row>
    <row r="121" spans="1:251" ht="15" customHeight="1" x14ac:dyDescent="0.25">
      <c r="A121" s="14" t="s">
        <v>1652</v>
      </c>
      <c r="B121" s="392">
        <v>111</v>
      </c>
      <c r="C121" s="13" t="s">
        <v>869</v>
      </c>
      <c r="D121" s="423">
        <v>44044</v>
      </c>
      <c r="E121" s="20">
        <v>9</v>
      </c>
      <c r="F121" s="6">
        <v>10878691</v>
      </c>
      <c r="G121" s="20">
        <v>1</v>
      </c>
      <c r="H121" s="20"/>
      <c r="I121" s="23"/>
      <c r="J121" s="6" t="s">
        <v>18</v>
      </c>
      <c r="K121" s="6" t="s">
        <v>18</v>
      </c>
      <c r="L121" s="424"/>
      <c r="M121" s="651" t="s">
        <v>870</v>
      </c>
      <c r="N121" s="24">
        <v>68.300003051757813</v>
      </c>
      <c r="O121" s="107"/>
      <c r="P121" s="105"/>
      <c r="Q121" s="106"/>
      <c r="R121" s="24">
        <v>75.599998474121094</v>
      </c>
      <c r="S121" s="107"/>
      <c r="T121" s="105"/>
      <c r="U121" s="106"/>
      <c r="V121" s="24">
        <v>74.699996948242188</v>
      </c>
      <c r="W121" s="107"/>
      <c r="X121" s="105"/>
      <c r="Y121" s="106"/>
      <c r="Z121" s="24">
        <v>70.050003051757813</v>
      </c>
      <c r="AA121" s="273"/>
      <c r="AB121" s="24">
        <v>73.400001525878906</v>
      </c>
      <c r="AC121" s="273"/>
      <c r="AD121" s="272">
        <v>100</v>
      </c>
      <c r="AE121" s="108"/>
      <c r="AF121" s="444"/>
      <c r="AG121" s="272">
        <v>100</v>
      </c>
      <c r="AH121" s="108"/>
      <c r="AI121" s="444"/>
      <c r="AJ121" s="272">
        <v>100</v>
      </c>
      <c r="AK121" s="108"/>
      <c r="AL121" s="444"/>
      <c r="AM121" s="272">
        <v>100</v>
      </c>
      <c r="AN121" s="108"/>
      <c r="AO121" s="444"/>
      <c r="AP121" s="272">
        <v>100</v>
      </c>
      <c r="AQ121" s="108"/>
      <c r="AR121" s="444"/>
      <c r="AS121" s="272">
        <v>100</v>
      </c>
      <c r="AT121" s="108"/>
      <c r="AU121" s="444"/>
      <c r="AV121" s="272">
        <v>100</v>
      </c>
      <c r="AW121" s="108"/>
      <c r="AX121" s="444"/>
      <c r="AY121" s="24">
        <v>75.120002746582031</v>
      </c>
      <c r="AZ121" s="107"/>
      <c r="BA121" s="273"/>
      <c r="BB121" s="24">
        <v>65.25</v>
      </c>
      <c r="BC121" s="107"/>
      <c r="BD121" s="273"/>
      <c r="BE121" s="24">
        <v>80.75</v>
      </c>
      <c r="BF121" s="107"/>
      <c r="BG121" s="273"/>
      <c r="BH121" s="24">
        <v>66.25</v>
      </c>
      <c r="BI121" s="107"/>
      <c r="BJ121" s="273"/>
      <c r="BK121" s="24">
        <v>64.599998474121094</v>
      </c>
      <c r="BL121" s="107"/>
      <c r="BM121" s="273"/>
      <c r="BN121" s="24">
        <v>65.510002136230469</v>
      </c>
      <c r="BO121" s="107"/>
      <c r="BP121" s="273"/>
      <c r="BQ121" s="24">
        <v>72</v>
      </c>
      <c r="BR121" s="107"/>
      <c r="BS121" s="273"/>
      <c r="BT121" s="24" t="s">
        <v>1386</v>
      </c>
      <c r="BU121" s="291"/>
      <c r="BV121" s="273"/>
      <c r="BW121" s="24">
        <v>61.479999542236328</v>
      </c>
      <c r="BX121" s="107"/>
      <c r="BY121" s="273"/>
      <c r="BZ121" s="24">
        <v>66.75</v>
      </c>
      <c r="CA121" s="107"/>
      <c r="CB121" s="273"/>
      <c r="CC121" s="24"/>
      <c r="CD121" s="107"/>
      <c r="CE121" s="107"/>
      <c r="CF121" s="107">
        <v>64</v>
      </c>
      <c r="CG121" s="107"/>
      <c r="CH121" s="273"/>
      <c r="CI121" s="688"/>
      <c r="CJ121" s="107"/>
      <c r="CK121" s="273"/>
      <c r="CL121" s="24">
        <v>60</v>
      </c>
      <c r="CM121" s="107"/>
      <c r="CN121" s="273"/>
      <c r="CO121" s="648">
        <v>65</v>
      </c>
      <c r="CP121" s="107"/>
      <c r="CQ121" s="273"/>
      <c r="CR121" s="24"/>
      <c r="CS121" s="107"/>
      <c r="CT121" s="273"/>
      <c r="CU121" s="24"/>
      <c r="CV121" s="107"/>
      <c r="CW121" s="273"/>
      <c r="CX121" s="24"/>
      <c r="CY121" s="107"/>
      <c r="CZ121" s="273"/>
      <c r="DA121" s="24"/>
      <c r="DB121" s="107"/>
      <c r="DC121" s="273"/>
      <c r="DD121" s="648">
        <v>71.900001525878906</v>
      </c>
      <c r="DE121" s="107"/>
      <c r="DF121" s="273"/>
      <c r="DG121" s="218"/>
      <c r="DH121" s="217"/>
      <c r="DI121" s="217"/>
      <c r="DJ121" s="286">
        <f t="shared" ref="DJ121:DJ133" si="405">AVERAGE(AY121:DF121)</f>
        <v>67.58538495577298</v>
      </c>
      <c r="DK121" s="219"/>
      <c r="DL121" s="220">
        <f t="shared" ref="DL121:DL133" si="406">IF(DJ121&gt;80, 4, (DJ121-50)/20+2.5)</f>
        <v>3.379269247788649</v>
      </c>
      <c r="DM121" s="650">
        <f t="shared" ref="DM121:DM133" si="407">COUNTIF(N121:DF121, DM$1)+COUNTIF(N121:DF121, DM$2)</f>
        <v>0</v>
      </c>
      <c r="DN121" s="233">
        <f t="shared" ref="DN121:DN133" si="408">IF(COUNTIF($N121:$Q121, ET$1)&gt;0, DN$2, 0)</f>
        <v>0</v>
      </c>
      <c r="DO121" s="234">
        <f t="shared" ref="DO121:DO133" si="409">IF(COUNTIF($R121:$U121, ET$1)&gt;0, DO$2, 0)</f>
        <v>0</v>
      </c>
      <c r="DP121" s="234">
        <f t="shared" ref="DP121:DP133" si="410">IF(COUNTIF($V121:$Y121, ET$1)&gt;0, DP$2, 0)</f>
        <v>0</v>
      </c>
      <c r="DQ121" s="234">
        <f t="shared" ref="DQ121:DQ133" si="411">IF(COUNTIF($Z121:$AA121, ET$1)&gt;0, DQ$2, 0)</f>
        <v>0</v>
      </c>
      <c r="DR121" s="234">
        <f t="shared" ref="DR121:DR133" si="412">IF(COUNTIF($AB121:$AC121, ET$1)&gt;0, DR$2, 0)</f>
        <v>0</v>
      </c>
      <c r="DS121" s="235">
        <f t="shared" ref="DS121:DS133" si="413">IF(COUNTIF($AD121:$AF121, $ET$1)&gt;0, DS$2, 0)</f>
        <v>0</v>
      </c>
      <c r="DT121" s="236">
        <f t="shared" ref="DT121:DT133" si="414">IF(COUNTIF($AG121:$AI121, $ET$1)&gt;0, DT$2, 0)</f>
        <v>0</v>
      </c>
      <c r="DU121" s="236">
        <f t="shared" ref="DU121:DU133" si="415">IF(COUNTIF($AJ121:$AL121, $ET$1)&gt;0, DU$2, 0)</f>
        <v>0</v>
      </c>
      <c r="DV121" s="236">
        <f t="shared" ref="DV121:DV133" si="416">IF(COUNTIF($AM121:$AO121, $ET$1)&gt;0, DV$2, 0)</f>
        <v>0</v>
      </c>
      <c r="DW121" s="236">
        <f t="shared" ref="DW121:DW133" si="417">IF(COUNTIF($AP121:$AR121, $ET$1)&gt;0, DW$2, 0)</f>
        <v>0</v>
      </c>
      <c r="DX121" s="236">
        <f t="shared" ref="DX121:DX133" si="418">IF(COUNTIF($AS121:$AU121, $ET$1)&gt;0, DX$2, 0)</f>
        <v>0</v>
      </c>
      <c r="DY121" s="236">
        <f t="shared" ref="DY121:DY133" si="419">IF(COUNTIF($AV121:$AX121, $ET$1)&gt;0, DY$2, 0)</f>
        <v>0</v>
      </c>
      <c r="DZ121" s="237">
        <f t="shared" ref="DZ121:DZ133" si="420">IF(COUNTIF($AY121:$BA121, $ET$1)&gt;0, DZ$2, 0)</f>
        <v>0</v>
      </c>
      <c r="EA121" s="238">
        <f t="shared" ref="EA121:EA133" si="421">IF(COUNTIF($BB121:$BD121, $ET$1)&gt;0, EA$2, 0)</f>
        <v>0</v>
      </c>
      <c r="EB121" s="238">
        <f t="shared" ref="EB121:EB133" si="422">IF(COUNTIF($BE121:$BG121, $ET$1)&gt;0, EB$2, 0)</f>
        <v>0</v>
      </c>
      <c r="EC121" s="238">
        <f t="shared" ref="EC121:EC133" si="423">IF(COUNTIF($BH121:$BJ121, $ET$1)&gt;0, EC$2, 0)</f>
        <v>0</v>
      </c>
      <c r="ED121" s="238">
        <f t="shared" ref="ED121:ED133" si="424">IF(COUNTIF($BK121:$BM121, $ET$1)&gt;0, ED$2, 0)</f>
        <v>0</v>
      </c>
      <c r="EE121" s="238">
        <f t="shared" ref="EE121:EE133" si="425">IF(COUNTIF($BN121:$BP121, $ET$1)&gt;0, EE$2, 0)</f>
        <v>0</v>
      </c>
      <c r="EF121" s="238">
        <f t="shared" ref="EF121:EF133" si="426">IF(COUNTIF($BQ121:$BS121, $ET$1)&gt;0, EF$2, 0)</f>
        <v>0</v>
      </c>
      <c r="EG121" s="238">
        <f t="shared" ref="EG121:EG133" si="427">IF(COUNTIF($BT121:$BV121, $ET$1)&gt;0, EG$2, 0)</f>
        <v>0</v>
      </c>
      <c r="EH121" s="239">
        <f t="shared" ref="EH121:EH133" si="428">IF(COUNTIF($BW121:$BY121, $ET$1)&gt;0, EH$2, 0)</f>
        <v>0</v>
      </c>
      <c r="EI121" s="240">
        <f t="shared" ref="EI121:EI133" si="429">IF(COUNTIF($BZ121:$CB121, $ET$1)&gt;0, EI$2, 0)</f>
        <v>0</v>
      </c>
      <c r="EJ121" s="240">
        <f t="shared" ref="EJ121:EJ133" si="430">IF(COUNTIF($CC121:$CE121, $ET$1)&gt;0, EJ$2, 0)</f>
        <v>0</v>
      </c>
      <c r="EK121" s="240">
        <f t="shared" ref="EK121:EK133" si="431">IF(COUNTIF($CF121:$CH121, $ET$1)&gt;0, EK$2, 0)</f>
        <v>0</v>
      </c>
      <c r="EL121" s="240">
        <f t="shared" ref="EL121:EL133" si="432">IF(COUNTIF($CI121:$CK121, $ET$1)&gt;0, EL$2, 0)</f>
        <v>0</v>
      </c>
      <c r="EM121" s="240">
        <f t="shared" ref="EM121:EM133" si="433">IF(COUNTIF($CL121:$CN121, $ET$1)&gt;0, EM$2, 0)</f>
        <v>0</v>
      </c>
      <c r="EN121" s="240">
        <f t="shared" ref="EN121:EN133" si="434">IF(COUNTIF($CO121:$CQ121, $ET$1)&gt;0, EN$2, 0)</f>
        <v>0</v>
      </c>
      <c r="EO121" s="240">
        <f t="shared" ref="EO121:EO133" si="435">IF(COUNTIF($CR121:$CT121, $ET$1)&gt;0, EO$2, 0)</f>
        <v>0</v>
      </c>
      <c r="EP121" s="240">
        <f t="shared" ref="EP121:EP133" si="436">IF(COUNTIF($CU121:$CW121, $ET$1)&gt;0, EP$2, 0)</f>
        <v>0</v>
      </c>
      <c r="EQ121" s="240">
        <f t="shared" ref="EQ121:EQ133" si="437">IF(COUNTIF($CX121:$CZ121, $ET$1)&gt;0, EQ$2, 0)</f>
        <v>0</v>
      </c>
      <c r="ER121" s="240">
        <f t="shared" ref="ER121:ER133" si="438">IF(COUNTIF($DA121:$DC121, $ET$1)&gt;0, ER$2, 0)</f>
        <v>0</v>
      </c>
      <c r="ES121" s="240">
        <f t="shared" ref="ES121:ES133" si="439">IF(COUNTIF($DD121:$DF121, $ET$1)&gt;0, ES$2, 0)</f>
        <v>0</v>
      </c>
      <c r="ET121" s="241">
        <f t="shared" ref="ET121:ET133" si="440">SUM(DN121:ES121)</f>
        <v>0</v>
      </c>
      <c r="EU121" s="242">
        <f t="shared" ref="EU121:EU133" si="441">IF(COUNTIF($N121:$Q121, GA$1)&gt;0, EU$2, 0)</f>
        <v>0</v>
      </c>
      <c r="EV121" s="234">
        <f t="shared" ref="EV121:EV133" si="442">IF(COUNTIF($R121:$U121, GA$1)&gt;0, EV$2, 0)</f>
        <v>0</v>
      </c>
      <c r="EW121" s="234">
        <f t="shared" ref="EW121:EW133" si="443">IF(COUNTIF($V121:$Y121, GA$1)&gt;0, EW$2, 0)</f>
        <v>0</v>
      </c>
      <c r="EX121" s="234">
        <f t="shared" ref="EX121:EX133" si="444">IF(COUNTIF($Z121:$AA121, GA$1)&gt;0, EX$2, 0)</f>
        <v>0</v>
      </c>
      <c r="EY121" s="234">
        <f t="shared" ref="EY121:EY133" si="445">IF(COUNTIF($AB121:$AC121, GA$1)&gt;0, EY$2, 0)</f>
        <v>0</v>
      </c>
      <c r="EZ121" s="235">
        <f t="shared" ref="EZ121:EZ133" si="446">IF(COUNTIF($AD121:$AF121, $GA$1)&gt;0, EZ$2, 0)</f>
        <v>0</v>
      </c>
      <c r="FA121" s="236">
        <f t="shared" ref="FA121:FA133" si="447">IF(COUNTIF($AG121:$AI121, $GA$1)&gt;0, FA$2, 0)</f>
        <v>0</v>
      </c>
      <c r="FB121" s="236">
        <f t="shared" ref="FB121:FB133" si="448">IF(COUNTIF($AJ121:$AL121, $GA$1)&gt;0, FB$2, 0)</f>
        <v>0</v>
      </c>
      <c r="FC121" s="236">
        <f t="shared" ref="FC121:FC133" si="449">IF(COUNTIF($AM121:$AO121, $GA$1)&gt;0, FC$2, 0)</f>
        <v>0</v>
      </c>
      <c r="FD121" s="236">
        <f t="shared" ref="FD121:FD133" si="450">IF(COUNTIF($AP121:$AR121, $GA$1)&gt;0, FD$2, 0)</f>
        <v>0</v>
      </c>
      <c r="FE121" s="236">
        <f t="shared" ref="FE121:FE133" si="451">IF(COUNTIF($AS121:$AU121, $GA$1)&gt;0, FE$2, 0)</f>
        <v>0</v>
      </c>
      <c r="FF121" s="236">
        <f t="shared" ref="FF121:FF133" si="452">IF(COUNTIF($AV121:$AX121, $GA$1)&gt;0, FF$2, 0)</f>
        <v>0</v>
      </c>
      <c r="FG121" s="237">
        <f t="shared" ref="FG121:FG133" si="453">IF(COUNTIF($AY121:$BA121, $GA$1)&gt;0, FG$2, 0)</f>
        <v>0</v>
      </c>
      <c r="FH121" s="238">
        <f t="shared" ref="FH121:FH133" si="454">IF(COUNTIF($BB121:$BD121, $GA$1)&gt;0, FH$2, 0)</f>
        <v>0</v>
      </c>
      <c r="FI121" s="238">
        <f t="shared" ref="FI121:FI133" si="455">IF(COUNTIF($BE121:$BG121, $GA$1)&gt;0, FI$2, 0)</f>
        <v>0</v>
      </c>
      <c r="FJ121" s="238">
        <f t="shared" ref="FJ121:FJ133" si="456">IF(COUNTIF($BH121:$BJ121, $GA$1)&gt;0, FJ$2, 0)</f>
        <v>0</v>
      </c>
      <c r="FK121" s="238">
        <f t="shared" ref="FK121:FK133" si="457">IF(COUNTIF($BK121:$BM121, $GA$1)&gt;0, FK$2, 0)</f>
        <v>0</v>
      </c>
      <c r="FL121" s="238">
        <f t="shared" ref="FL121:FL133" si="458">IF(COUNTIF($BN121:$BP121, $GA$1)&gt;0, FL$2, 0)</f>
        <v>0</v>
      </c>
      <c r="FM121" s="238">
        <f t="shared" ref="FM121:FM133" si="459">IF(COUNTIF($BQ121:$BS121, $GA$1)&gt;0, FM$2, 0)</f>
        <v>0</v>
      </c>
      <c r="FN121" s="238">
        <f t="shared" ref="FN121:FN133" si="460">IF(COUNTIF($BT121:$BV121, $GA$1)&gt;0, FN$2, 0)</f>
        <v>0</v>
      </c>
      <c r="FO121" s="239">
        <f t="shared" ref="FO121:FO133" si="461">IF(COUNTIF($BW121:$BY121, $GA$1)&gt;0, FO$2, 0)</f>
        <v>0</v>
      </c>
      <c r="FP121" s="240">
        <f t="shared" ref="FP121:FP133" si="462">IF(COUNTIF($BZ121:$CB121, $GA$1)&gt;0, FP$2, 0)</f>
        <v>0</v>
      </c>
      <c r="FQ121" s="240">
        <f t="shared" ref="FQ121:FQ133" si="463">IF(COUNTIF($CC121:$CE121, $GA$1)&gt;0, FQ$2, 0)</f>
        <v>0</v>
      </c>
      <c r="FR121" s="240">
        <f t="shared" ref="FR121:FR133" si="464">IF(COUNTIF($CF121:$CH121, $GA$1)&gt;0, FR$2, 0)</f>
        <v>0</v>
      </c>
      <c r="FS121" s="240">
        <f t="shared" ref="FS121:FS133" si="465">IF(COUNTIF($CI121:$CK121, $GA$1)&gt;0, FS$2, 0)</f>
        <v>0</v>
      </c>
      <c r="FT121" s="240">
        <f t="shared" ref="FT121:FT133" si="466">IF(COUNTIF($CL121:$CN121, $GA$1)&gt;0, FT$2, 0)</f>
        <v>0</v>
      </c>
      <c r="FU121" s="240">
        <f t="shared" ref="FU121:FU133" si="467">IF(COUNTIF($CO121:$CQ121, $GA$1)&gt;0, FU$2, 0)</f>
        <v>0</v>
      </c>
      <c r="FV121" s="240">
        <f t="shared" ref="FV121:FV133" si="468">IF(COUNTIF($CR121:$CT121, $GA$1)&gt;0, FV$2, 0)</f>
        <v>0</v>
      </c>
      <c r="FW121" s="240">
        <f t="shared" ref="FW121:FW133" si="469">IF(COUNTIF($CU121:$CW121, $GA$1)&gt;0, FW$2, 0)</f>
        <v>0</v>
      </c>
      <c r="FX121" s="240">
        <f t="shared" ref="FX121:FX133" si="470">IF(COUNTIF($CX121:$CZ121, $GA$1)&gt;0, FX$2, 0)</f>
        <v>0</v>
      </c>
      <c r="FY121" s="240">
        <f t="shared" ref="FY121:FY133" si="471">IF(COUNTIF($DA121:$DC121, $GA$1)&gt;0, FY$2, 0)</f>
        <v>0</v>
      </c>
      <c r="FZ121" s="240">
        <f t="shared" ref="FZ121:FZ133" si="472">IF(COUNTIF($DD121:$DF121, $GA$1)&gt;0, FZ$2, 0)</f>
        <v>0</v>
      </c>
      <c r="GA121" s="241">
        <f t="shared" ref="GA121:GA133" si="473">SUM(EU121:FZ121)</f>
        <v>0</v>
      </c>
      <c r="GB121" s="242">
        <f t="shared" ref="GB121:GB133" si="474">IF(COUNTIF($N121:$Q121, HH$1)&gt;0, GB$2, 0)</f>
        <v>0</v>
      </c>
      <c r="GC121" s="234">
        <f t="shared" ref="GC121:GC133" si="475">IF(COUNTIF($R121:$U121, HH$1)&gt;0, GC$2, 0)</f>
        <v>0</v>
      </c>
      <c r="GD121" s="234">
        <f t="shared" ref="GD121:GD133" si="476">IF(COUNTIF($V121:$Y121, HH$1)&gt;0, GD$2, 0)</f>
        <v>0</v>
      </c>
      <c r="GE121" s="234">
        <f t="shared" ref="GE121:GE133" si="477">IF(COUNTIF($Z121:$AA121, HH$1)&gt;0, GE$2, 0)</f>
        <v>0</v>
      </c>
      <c r="GF121" s="234">
        <f t="shared" ref="GF121:GF133" si="478">IF(COUNTIF($AB121:$AC121, HH$1)&gt;0, GF$2, 0)</f>
        <v>0</v>
      </c>
      <c r="GG121" s="235">
        <f t="shared" ref="GG121:GG133" si="479">IF(COUNTIF($AD121:$AF121, $HH$1)&gt;0, GG$2, 0)</f>
        <v>0</v>
      </c>
      <c r="GH121" s="236">
        <f t="shared" ref="GH121:GH133" si="480">IF(COUNTIF($AG121:$AI121, $HH$1)&gt;0, GH$2, 0)</f>
        <v>0</v>
      </c>
      <c r="GI121" s="236">
        <f t="shared" ref="GI121:GI133" si="481">IF(COUNTIF($AJ121:$AL121, $HH$1)&gt;0, GI$2, 0)</f>
        <v>0</v>
      </c>
      <c r="GJ121" s="236">
        <f t="shared" ref="GJ121:GJ133" si="482">IF(COUNTIF($AM121:$AO121, $HH$1)&gt;0, GJ$2, 0)</f>
        <v>0</v>
      </c>
      <c r="GK121" s="236">
        <f t="shared" ref="GK121:GK133" si="483">IF(COUNTIF($AP121:$AR121, $HH$1)&gt;0, GK$2, 0)</f>
        <v>0</v>
      </c>
      <c r="GL121" s="236">
        <f t="shared" ref="GL121:GL133" si="484">IF(COUNTIF($AS121:$AU121, $HH$1)&gt;0, GL$2, 0)</f>
        <v>0</v>
      </c>
      <c r="GM121" s="236">
        <f t="shared" ref="GM121:GM133" si="485">IF(COUNTIF($AV121:$AX121, $HH$1)&gt;0, GM$2, 0)</f>
        <v>0</v>
      </c>
      <c r="GN121" s="237">
        <f t="shared" ref="GN121:GN133" si="486">IF(COUNTIF($AY121:$BA121, $HH$1)&gt;0, GN$2, 0)</f>
        <v>0</v>
      </c>
      <c r="GO121" s="238">
        <f t="shared" ref="GO121:GO133" si="487">IF(COUNTIF($BB121:$BD121, $HH$1)&gt;0, GO$2, 0)</f>
        <v>0</v>
      </c>
      <c r="GP121" s="238">
        <f t="shared" ref="GP121:GP133" si="488">IF(COUNTIF($BE121:$BG121, $HH$1)&gt;0, GP$2, 0)</f>
        <v>0</v>
      </c>
      <c r="GQ121" s="238">
        <f t="shared" ref="GQ121:GQ133" si="489">IF(COUNTIF($BH121:$BJ121, $HH$1)&gt;0, GQ$2, 0)</f>
        <v>0</v>
      </c>
      <c r="GR121" s="238">
        <f t="shared" ref="GR121:GR133" si="490">IF(COUNTIF($BK121:$BM121, $HH$1)&gt;0, GR$2, 0)</f>
        <v>0</v>
      </c>
      <c r="GS121" s="238">
        <f t="shared" ref="GS121:GS133" si="491">IF(COUNTIF($BN121:$BP121, $HH$1)&gt;0, GS$2, 0)</f>
        <v>0</v>
      </c>
      <c r="GT121" s="238">
        <f t="shared" ref="GT121:GT133" si="492">IF(COUNTIF($BQ121:$BS121, $HH$1)&gt;0, GT$2, 0)</f>
        <v>0</v>
      </c>
      <c r="GU121" s="238">
        <f t="shared" ref="GU121:GU133" si="493">IF(COUNTIF($BT121:$BV121, $HH$1)&gt;0, GU$2, 0)</f>
        <v>0</v>
      </c>
      <c r="GV121" s="239">
        <f t="shared" ref="GV121:GV133" si="494">IF(COUNTIF($BW121:$BY121, $HH$1)&gt;0, GV$2, 0)</f>
        <v>0</v>
      </c>
      <c r="GW121" s="240">
        <f t="shared" ref="GW121:GW133" si="495">IF(COUNTIF($BZ121:$CB121, $HH$1)&gt;0, GW$2, 0)</f>
        <v>0</v>
      </c>
      <c r="GX121" s="240">
        <f t="shared" ref="GX121:GX133" si="496">IF(COUNTIF($CC121:$CE121, $HH$1)&gt;0, GX$2, 0)</f>
        <v>0</v>
      </c>
      <c r="GY121" s="240">
        <f t="shared" ref="GY121:GY133" si="497">IF(COUNTIF($CF121:$CH121, $HH$1)&gt;0, GY$2, 0)</f>
        <v>0</v>
      </c>
      <c r="GZ121" s="240">
        <f t="shared" ref="GZ121:GZ133" si="498">IF(COUNTIF($CI121:$CK121, $HH$1)&gt;0, GZ$2, 0)</f>
        <v>0</v>
      </c>
      <c r="HA121" s="240">
        <f t="shared" ref="HA121:HA133" si="499">IF(COUNTIF($CL121:$CN121, $HH$1)&gt;0, HA$2, 0)</f>
        <v>0</v>
      </c>
      <c r="HB121" s="240">
        <f t="shared" ref="HB121:HB133" si="500">IF(COUNTIF($CO121:$CQ121, $HH$1)&gt;0, HB$2, 0)</f>
        <v>0</v>
      </c>
      <c r="HC121" s="240">
        <f t="shared" ref="HC121:HC133" si="501">IF(COUNTIF($CR121:$CT121, $HH$1)&gt;0, HC$2, 0)</f>
        <v>0</v>
      </c>
      <c r="HD121" s="240">
        <f t="shared" ref="HD121:HD133" si="502">IF(COUNTIF($CU121:$CW121, $HH$1)&gt;0, HD$2, 0)</f>
        <v>0</v>
      </c>
      <c r="HE121" s="240">
        <f t="shared" ref="HE121:HE133" si="503">IF(COUNTIF($CX121:$CZ121, $HH$1)&gt;0, HE$2, 0)</f>
        <v>0</v>
      </c>
      <c r="HF121" s="240">
        <f t="shared" ref="HF121:HF133" si="504">IF(COUNTIF($DA121:$DC121, $HH$1)&gt;0, HF$2, 0)</f>
        <v>0</v>
      </c>
      <c r="HG121" s="240">
        <f t="shared" ref="HG121:HG133" si="505">IF(COUNTIF($DD121:$DF121, $HH$1)&gt;0, HG$2, 0)</f>
        <v>0</v>
      </c>
      <c r="HH121" s="241">
        <f t="shared" ref="HH121:HH133" si="506">SUM(GB121:HG121)</f>
        <v>0</v>
      </c>
      <c r="HI121" s="243"/>
      <c r="HJ121" s="242">
        <f t="shared" ref="HJ121:HJ133" si="507">IF(MAX($N121:$Q121)&gt;=40, HJ$2, 0)</f>
        <v>3</v>
      </c>
      <c r="HK121" s="234">
        <f t="shared" ref="HK121:HK133" si="508">IF(MAX($R121:$U121)&gt;=40, HK$2, 0)</f>
        <v>3</v>
      </c>
      <c r="HL121" s="234">
        <f t="shared" ref="HL121:HL133" si="509">IF(MAX($V121:$Y121)&gt;=40, HL$2, 0)</f>
        <v>3</v>
      </c>
      <c r="HM121" s="234">
        <f t="shared" ref="HM121:HM133" si="510">IF(MAX($Z121:$AA121)&gt;=40, HM$2, 0)</f>
        <v>3</v>
      </c>
      <c r="HN121" s="234">
        <f t="shared" ref="HN121:HN133" si="511">IF(MAX($AB121:$AC121)&gt;=40, HN$2, 0)</f>
        <v>2</v>
      </c>
      <c r="HO121" s="235">
        <f t="shared" ref="HO121:HO133" si="512">IF(MAX($AD121:$AF121)&gt;=40, HO$2, 0)</f>
        <v>20</v>
      </c>
      <c r="HP121" s="236">
        <f t="shared" ref="HP121:HP133" si="513">IF(MAX($AG121:$AI121)&gt;=40, HP$2, 0)</f>
        <v>20</v>
      </c>
      <c r="HQ121" s="236">
        <f t="shared" ref="HQ121:HQ133" si="514">IF(MAX($AJ121:$AL121)&gt;=40, HQ$2, 0)</f>
        <v>20</v>
      </c>
      <c r="HR121" s="236">
        <f t="shared" ref="HR121:HR133" si="515">IF(MAX($AM121:$AO121)&gt;=40, HR$2, 0)</f>
        <v>20</v>
      </c>
      <c r="HS121" s="236">
        <f t="shared" ref="HS121:HS133" si="516">IF(MAX($AP121:$AR121)&gt;=40, HS$2, 0)</f>
        <v>10</v>
      </c>
      <c r="HT121" s="236">
        <f t="shared" ref="HT121:HT133" si="517">IF(MAX($AS121:$AU121)&gt;=40, HT$2, 0)</f>
        <v>20</v>
      </c>
      <c r="HU121" s="236">
        <f t="shared" ref="HU121:HU133" si="518">IF(MAX($AV121:$AX121)&gt;=40, HU$2, 0)</f>
        <v>10</v>
      </c>
      <c r="HV121" s="237">
        <f t="shared" ref="HV121:HV133" si="519">IF(MAX($AY121:$BA121)&gt;=40, HV$2, 0)</f>
        <v>20</v>
      </c>
      <c r="HW121" s="238">
        <f t="shared" ref="HW121:HW133" si="520">IF(MAX($BB121:$BD121)&gt;=40, HW$2, 0)</f>
        <v>20</v>
      </c>
      <c r="HX121" s="238">
        <f t="shared" ref="HX121:HX133" si="521">IF(MAX($BE121:$BG121)&gt;=40, HX$2, 0)</f>
        <v>20</v>
      </c>
      <c r="HY121" s="238">
        <f t="shared" ref="HY121:HY133" si="522">IF(MAX($BH121:$BJ121)&gt;=40, HY$2, 0)</f>
        <v>20</v>
      </c>
      <c r="HZ121" s="238">
        <f t="shared" ref="HZ121:HZ133" si="523">IF(MAX($BK121:$BM121)&gt;=40, HZ$2, 0)</f>
        <v>10</v>
      </c>
      <c r="IA121" s="238">
        <f t="shared" ref="IA121:IA133" si="524">IF(MAX($BN121:$BP121)&gt;=40, IA$2, 0)</f>
        <v>20</v>
      </c>
      <c r="IB121" s="238">
        <f t="shared" ref="IB121:IB133" si="525">IF(MAX($BQ121:$BS121)&gt;=40, IB$2, 0)</f>
        <v>10</v>
      </c>
      <c r="IC121" s="238">
        <f t="shared" ref="IC121:IC133" si="526">IF(MAX($BT121:$BV121)&gt;=40, IC$2, 0)</f>
        <v>0</v>
      </c>
      <c r="ID121" s="239">
        <f t="shared" ref="ID121:ID133" si="527">IF(MAX($BW121:$BY121)&gt;=40, ID$2, 0)</f>
        <v>20</v>
      </c>
      <c r="IE121" s="240">
        <f t="shared" ref="IE121:IE133" si="528">IF(MAX($BZ121:$CB121)&gt;=40, IE$2, 0)</f>
        <v>20</v>
      </c>
      <c r="IF121" s="240">
        <f t="shared" ref="IF121:IF133" si="529">IF(MAX($CC121:$CE121)&gt;=40, IF$2, 0)</f>
        <v>0</v>
      </c>
      <c r="IG121" s="240">
        <f t="shared" ref="IG121:IG133" si="530">IF(MAX($CF121:$CH121)&gt;=40, IG$2, 0)</f>
        <v>10</v>
      </c>
      <c r="IH121" s="240">
        <f t="shared" ref="IH121:IH133" si="531">IF(MAX($CI121:$CK121)&gt;=40, IH$2, 0)</f>
        <v>0</v>
      </c>
      <c r="II121" s="240">
        <f t="shared" ref="II121:II133" si="532">IF(MAX($CL121:$CN121)&gt;=40, II$2, 0)</f>
        <v>30</v>
      </c>
      <c r="IJ121" s="240">
        <f t="shared" ref="IJ121:IJ133" si="533">IF(MAX($CO121:$CQ121)&gt;=40, IJ$2, 0)</f>
        <v>20</v>
      </c>
      <c r="IK121" s="240">
        <f t="shared" ref="IK121:IK133" si="534">IF(MAX($CR121:$CT121)&gt;=40, IK$2, 0)</f>
        <v>0</v>
      </c>
      <c r="IL121" s="240">
        <f t="shared" ref="IL121:IL133" si="535">IF(MAX($CU121:$CW121)&gt;=40, IL$2, 0)</f>
        <v>0</v>
      </c>
      <c r="IM121" s="240">
        <f t="shared" ref="IM121:IM133" si="536">IF(MAX($CX121:$CZ121)&gt;=40, IM$2, 0)</f>
        <v>0</v>
      </c>
      <c r="IN121" s="240">
        <f t="shared" ref="IN121:IN133" si="537">IF(MAX($DA121:$DC121)&gt;=40, IN$2, 0)</f>
        <v>0</v>
      </c>
      <c r="IO121" s="240">
        <f t="shared" ref="IO121:IO133" si="538">IF(MAX($DD121:$DF121)&gt;=40, IO$2, 0)</f>
        <v>20</v>
      </c>
      <c r="IP121" s="416">
        <f t="shared" ref="IP121:IP133" si="539">SUM(HO121:IB121, ID121:IO121)</f>
        <v>360</v>
      </c>
      <c r="IQ121" s="416">
        <f t="shared" ref="IQ121:IQ133" si="540">SUM(HJ121:HN121, IC121)</f>
        <v>14</v>
      </c>
    </row>
    <row r="122" spans="1:251" ht="15" customHeight="1" x14ac:dyDescent="0.25">
      <c r="A122" s="14" t="s">
        <v>1792</v>
      </c>
      <c r="B122" s="392">
        <v>112</v>
      </c>
      <c r="C122" s="13" t="s">
        <v>871</v>
      </c>
      <c r="D122" s="423">
        <v>44044</v>
      </c>
      <c r="E122" s="20">
        <v>9</v>
      </c>
      <c r="F122" s="6">
        <v>10878716</v>
      </c>
      <c r="G122" s="20">
        <v>1</v>
      </c>
      <c r="H122" s="20"/>
      <c r="I122" s="23"/>
      <c r="J122" s="6" t="s">
        <v>18</v>
      </c>
      <c r="K122" s="6" t="s">
        <v>18</v>
      </c>
      <c r="L122" s="424"/>
      <c r="M122" s="651" t="s">
        <v>872</v>
      </c>
      <c r="N122" s="24">
        <v>67.400001525878906</v>
      </c>
      <c r="O122" s="107"/>
      <c r="P122" s="105"/>
      <c r="Q122" s="106"/>
      <c r="R122" s="24">
        <v>75.599998474121094</v>
      </c>
      <c r="S122" s="107"/>
      <c r="T122" s="105"/>
      <c r="U122" s="106"/>
      <c r="V122" s="24">
        <v>65.839996337890625</v>
      </c>
      <c r="W122" s="107"/>
      <c r="X122" s="105"/>
      <c r="Y122" s="106"/>
      <c r="Z122" s="24">
        <v>63.25</v>
      </c>
      <c r="AA122" s="273"/>
      <c r="AB122" s="24">
        <v>77.699996948242188</v>
      </c>
      <c r="AC122" s="273"/>
      <c r="AD122" s="272">
        <v>100</v>
      </c>
      <c r="AE122" s="108"/>
      <c r="AF122" s="444"/>
      <c r="AG122" s="272">
        <v>100</v>
      </c>
      <c r="AH122" s="108"/>
      <c r="AI122" s="444"/>
      <c r="AJ122" s="272">
        <v>100</v>
      </c>
      <c r="AK122" s="108"/>
      <c r="AL122" s="444"/>
      <c r="AM122" s="272">
        <v>100</v>
      </c>
      <c r="AN122" s="108"/>
      <c r="AO122" s="444"/>
      <c r="AP122" s="272">
        <v>100</v>
      </c>
      <c r="AQ122" s="108"/>
      <c r="AR122" s="444"/>
      <c r="AS122" s="272">
        <v>100</v>
      </c>
      <c r="AT122" s="108"/>
      <c r="AU122" s="444"/>
      <c r="AV122" s="272">
        <v>100</v>
      </c>
      <c r="AW122" s="108"/>
      <c r="AX122" s="444"/>
      <c r="AY122" s="24">
        <v>64.25</v>
      </c>
      <c r="AZ122" s="107"/>
      <c r="BA122" s="273"/>
      <c r="BB122" s="24">
        <v>61.25</v>
      </c>
      <c r="BC122" s="107"/>
      <c r="BD122" s="273"/>
      <c r="BE122" s="24">
        <v>50</v>
      </c>
      <c r="BF122" s="107"/>
      <c r="BG122" s="273"/>
      <c r="BH122" s="24">
        <v>60.75</v>
      </c>
      <c r="BI122" s="107"/>
      <c r="BJ122" s="273"/>
      <c r="BK122" s="24">
        <v>55.799999237060547</v>
      </c>
      <c r="BL122" s="107"/>
      <c r="BM122" s="273"/>
      <c r="BN122" s="24">
        <v>71</v>
      </c>
      <c r="BO122" s="107"/>
      <c r="BP122" s="273"/>
      <c r="BQ122" s="24">
        <v>55</v>
      </c>
      <c r="BR122" s="107"/>
      <c r="BS122" s="273"/>
      <c r="BT122" s="24" t="s">
        <v>1386</v>
      </c>
      <c r="BU122" s="291"/>
      <c r="BV122" s="273"/>
      <c r="BW122" s="24">
        <v>31.350000381469727</v>
      </c>
      <c r="BX122" s="705">
        <v>26.25</v>
      </c>
      <c r="BY122" s="714" t="s">
        <v>1396</v>
      </c>
      <c r="BZ122" s="24">
        <v>27.5</v>
      </c>
      <c r="CA122" s="705" t="s">
        <v>1396</v>
      </c>
      <c r="CB122" s="714" t="s">
        <v>1830</v>
      </c>
      <c r="CC122" s="24"/>
      <c r="CD122" s="107"/>
      <c r="CE122" s="107"/>
      <c r="CF122" s="107">
        <v>40</v>
      </c>
      <c r="CG122" s="107"/>
      <c r="CH122" s="273"/>
      <c r="CI122" s="688"/>
      <c r="CJ122" s="107"/>
      <c r="CK122" s="273"/>
      <c r="CL122" s="24">
        <v>0</v>
      </c>
      <c r="CM122" s="705" t="s">
        <v>1396</v>
      </c>
      <c r="CN122" s="273"/>
      <c r="CO122" s="648">
        <v>40</v>
      </c>
      <c r="CP122" s="107"/>
      <c r="CQ122" s="273"/>
      <c r="CR122" s="24"/>
      <c r="CS122" s="107"/>
      <c r="CT122" s="273"/>
      <c r="CU122" s="24"/>
      <c r="CV122" s="107"/>
      <c r="CW122" s="273"/>
      <c r="CX122" s="24"/>
      <c r="CY122" s="107"/>
      <c r="CZ122" s="273"/>
      <c r="DA122" s="648">
        <v>47</v>
      </c>
      <c r="DB122" s="107"/>
      <c r="DC122" s="273"/>
      <c r="DD122" s="24"/>
      <c r="DE122" s="107"/>
      <c r="DF122" s="273"/>
      <c r="DG122" s="218"/>
      <c r="DH122" s="217"/>
      <c r="DI122" s="217"/>
      <c r="DJ122" s="286">
        <f t="shared" si="405"/>
        <v>45.01071425846645</v>
      </c>
      <c r="DK122" s="219"/>
      <c r="DL122" s="220">
        <f t="shared" si="406"/>
        <v>2.2505357129233223</v>
      </c>
      <c r="DM122" s="650">
        <f t="shared" si="407"/>
        <v>3</v>
      </c>
      <c r="DN122" s="233">
        <f t="shared" si="408"/>
        <v>0</v>
      </c>
      <c r="DO122" s="234">
        <f t="shared" si="409"/>
        <v>0</v>
      </c>
      <c r="DP122" s="234">
        <f t="shared" si="410"/>
        <v>0</v>
      </c>
      <c r="DQ122" s="234">
        <f t="shared" si="411"/>
        <v>0</v>
      </c>
      <c r="DR122" s="234">
        <f t="shared" si="412"/>
        <v>0</v>
      </c>
      <c r="DS122" s="235">
        <f t="shared" si="413"/>
        <v>0</v>
      </c>
      <c r="DT122" s="236">
        <f t="shared" si="414"/>
        <v>0</v>
      </c>
      <c r="DU122" s="236">
        <f t="shared" si="415"/>
        <v>0</v>
      </c>
      <c r="DV122" s="236">
        <f t="shared" si="416"/>
        <v>0</v>
      </c>
      <c r="DW122" s="236">
        <f t="shared" si="417"/>
        <v>0</v>
      </c>
      <c r="DX122" s="236">
        <f t="shared" si="418"/>
        <v>0</v>
      </c>
      <c r="DY122" s="236">
        <f t="shared" si="419"/>
        <v>0</v>
      </c>
      <c r="DZ122" s="237">
        <f t="shared" si="420"/>
        <v>0</v>
      </c>
      <c r="EA122" s="238">
        <f t="shared" si="421"/>
        <v>0</v>
      </c>
      <c r="EB122" s="238">
        <f t="shared" si="422"/>
        <v>0</v>
      </c>
      <c r="EC122" s="238">
        <f t="shared" si="423"/>
        <v>0</v>
      </c>
      <c r="ED122" s="238">
        <f t="shared" si="424"/>
        <v>0</v>
      </c>
      <c r="EE122" s="238">
        <f t="shared" si="425"/>
        <v>0</v>
      </c>
      <c r="EF122" s="238">
        <f t="shared" si="426"/>
        <v>0</v>
      </c>
      <c r="EG122" s="238">
        <f t="shared" si="427"/>
        <v>0</v>
      </c>
      <c r="EH122" s="239">
        <f t="shared" si="428"/>
        <v>0</v>
      </c>
      <c r="EI122" s="240">
        <f t="shared" si="429"/>
        <v>0</v>
      </c>
      <c r="EJ122" s="240">
        <f t="shared" si="430"/>
        <v>0</v>
      </c>
      <c r="EK122" s="240">
        <f t="shared" si="431"/>
        <v>0</v>
      </c>
      <c r="EL122" s="240">
        <f t="shared" si="432"/>
        <v>0</v>
      </c>
      <c r="EM122" s="240">
        <f t="shared" si="433"/>
        <v>0</v>
      </c>
      <c r="EN122" s="240">
        <f t="shared" si="434"/>
        <v>0</v>
      </c>
      <c r="EO122" s="240">
        <f t="shared" si="435"/>
        <v>0</v>
      </c>
      <c r="EP122" s="240">
        <f t="shared" si="436"/>
        <v>0</v>
      </c>
      <c r="EQ122" s="240">
        <f t="shared" si="437"/>
        <v>0</v>
      </c>
      <c r="ER122" s="240">
        <f t="shared" si="438"/>
        <v>0</v>
      </c>
      <c r="ES122" s="240">
        <f t="shared" si="439"/>
        <v>0</v>
      </c>
      <c r="ET122" s="241">
        <f t="shared" si="440"/>
        <v>0</v>
      </c>
      <c r="EU122" s="242">
        <f t="shared" si="441"/>
        <v>0</v>
      </c>
      <c r="EV122" s="234">
        <f t="shared" si="442"/>
        <v>0</v>
      </c>
      <c r="EW122" s="234">
        <f t="shared" si="443"/>
        <v>0</v>
      </c>
      <c r="EX122" s="234">
        <f t="shared" si="444"/>
        <v>0</v>
      </c>
      <c r="EY122" s="234">
        <f t="shared" si="445"/>
        <v>0</v>
      </c>
      <c r="EZ122" s="235">
        <f t="shared" si="446"/>
        <v>0</v>
      </c>
      <c r="FA122" s="236">
        <f t="shared" si="447"/>
        <v>0</v>
      </c>
      <c r="FB122" s="236">
        <f t="shared" si="448"/>
        <v>0</v>
      </c>
      <c r="FC122" s="236">
        <f t="shared" si="449"/>
        <v>0</v>
      </c>
      <c r="FD122" s="236">
        <f t="shared" si="450"/>
        <v>0</v>
      </c>
      <c r="FE122" s="236">
        <f t="shared" si="451"/>
        <v>0</v>
      </c>
      <c r="FF122" s="236">
        <f t="shared" si="452"/>
        <v>0</v>
      </c>
      <c r="FG122" s="237">
        <f t="shared" si="453"/>
        <v>0</v>
      </c>
      <c r="FH122" s="238">
        <f t="shared" si="454"/>
        <v>0</v>
      </c>
      <c r="FI122" s="238">
        <f t="shared" si="455"/>
        <v>0</v>
      </c>
      <c r="FJ122" s="238">
        <f t="shared" si="456"/>
        <v>0</v>
      </c>
      <c r="FK122" s="238">
        <f t="shared" si="457"/>
        <v>0</v>
      </c>
      <c r="FL122" s="238">
        <f t="shared" si="458"/>
        <v>0</v>
      </c>
      <c r="FM122" s="238">
        <f t="shared" si="459"/>
        <v>0</v>
      </c>
      <c r="FN122" s="238">
        <f t="shared" si="460"/>
        <v>0</v>
      </c>
      <c r="FO122" s="239">
        <f t="shared" si="461"/>
        <v>0</v>
      </c>
      <c r="FP122" s="240">
        <f t="shared" si="462"/>
        <v>0</v>
      </c>
      <c r="FQ122" s="240">
        <f t="shared" si="463"/>
        <v>0</v>
      </c>
      <c r="FR122" s="240">
        <f t="shared" si="464"/>
        <v>0</v>
      </c>
      <c r="FS122" s="240">
        <f t="shared" si="465"/>
        <v>0</v>
      </c>
      <c r="FT122" s="240">
        <f t="shared" si="466"/>
        <v>0</v>
      </c>
      <c r="FU122" s="240">
        <f t="shared" si="467"/>
        <v>0</v>
      </c>
      <c r="FV122" s="240">
        <f t="shared" si="468"/>
        <v>0</v>
      </c>
      <c r="FW122" s="240">
        <f t="shared" si="469"/>
        <v>0</v>
      </c>
      <c r="FX122" s="240">
        <f t="shared" si="470"/>
        <v>0</v>
      </c>
      <c r="FY122" s="240">
        <f t="shared" si="471"/>
        <v>0</v>
      </c>
      <c r="FZ122" s="240">
        <f t="shared" si="472"/>
        <v>0</v>
      </c>
      <c r="GA122" s="241">
        <f t="shared" si="473"/>
        <v>0</v>
      </c>
      <c r="GB122" s="242">
        <f t="shared" si="474"/>
        <v>0</v>
      </c>
      <c r="GC122" s="234">
        <f t="shared" si="475"/>
        <v>0</v>
      </c>
      <c r="GD122" s="234">
        <f t="shared" si="476"/>
        <v>0</v>
      </c>
      <c r="GE122" s="234">
        <f t="shared" si="477"/>
        <v>0</v>
      </c>
      <c r="GF122" s="234">
        <f t="shared" si="478"/>
        <v>0</v>
      </c>
      <c r="GG122" s="235">
        <f t="shared" si="479"/>
        <v>0</v>
      </c>
      <c r="GH122" s="236">
        <f t="shared" si="480"/>
        <v>0</v>
      </c>
      <c r="GI122" s="236">
        <f t="shared" si="481"/>
        <v>0</v>
      </c>
      <c r="GJ122" s="236">
        <f t="shared" si="482"/>
        <v>0</v>
      </c>
      <c r="GK122" s="236">
        <f t="shared" si="483"/>
        <v>0</v>
      </c>
      <c r="GL122" s="236">
        <f t="shared" si="484"/>
        <v>0</v>
      </c>
      <c r="GM122" s="236">
        <f t="shared" si="485"/>
        <v>0</v>
      </c>
      <c r="GN122" s="237">
        <f t="shared" si="486"/>
        <v>0</v>
      </c>
      <c r="GO122" s="238">
        <f t="shared" si="487"/>
        <v>0</v>
      </c>
      <c r="GP122" s="238">
        <f t="shared" si="488"/>
        <v>0</v>
      </c>
      <c r="GQ122" s="238">
        <f t="shared" si="489"/>
        <v>0</v>
      </c>
      <c r="GR122" s="238">
        <f t="shared" si="490"/>
        <v>0</v>
      </c>
      <c r="GS122" s="238">
        <f t="shared" si="491"/>
        <v>0</v>
      </c>
      <c r="GT122" s="238">
        <f t="shared" si="492"/>
        <v>0</v>
      </c>
      <c r="GU122" s="238">
        <f t="shared" si="493"/>
        <v>0</v>
      </c>
      <c r="GV122" s="239">
        <f t="shared" si="494"/>
        <v>0</v>
      </c>
      <c r="GW122" s="240">
        <f t="shared" si="495"/>
        <v>0</v>
      </c>
      <c r="GX122" s="240">
        <f t="shared" si="496"/>
        <v>0</v>
      </c>
      <c r="GY122" s="240">
        <f t="shared" si="497"/>
        <v>0</v>
      </c>
      <c r="GZ122" s="240">
        <f t="shared" si="498"/>
        <v>0</v>
      </c>
      <c r="HA122" s="240">
        <f t="shared" si="499"/>
        <v>0</v>
      </c>
      <c r="HB122" s="240">
        <f t="shared" si="500"/>
        <v>0</v>
      </c>
      <c r="HC122" s="240">
        <f t="shared" si="501"/>
        <v>0</v>
      </c>
      <c r="HD122" s="240">
        <f t="shared" si="502"/>
        <v>0</v>
      </c>
      <c r="HE122" s="240">
        <f t="shared" si="503"/>
        <v>0</v>
      </c>
      <c r="HF122" s="240">
        <f t="shared" si="504"/>
        <v>0</v>
      </c>
      <c r="HG122" s="240">
        <f t="shared" si="505"/>
        <v>0</v>
      </c>
      <c r="HH122" s="241">
        <f t="shared" si="506"/>
        <v>0</v>
      </c>
      <c r="HI122" s="243"/>
      <c r="HJ122" s="242">
        <f t="shared" si="507"/>
        <v>3</v>
      </c>
      <c r="HK122" s="234">
        <f t="shared" si="508"/>
        <v>3</v>
      </c>
      <c r="HL122" s="234">
        <f t="shared" si="509"/>
        <v>3</v>
      </c>
      <c r="HM122" s="234">
        <f t="shared" si="510"/>
        <v>3</v>
      </c>
      <c r="HN122" s="234">
        <f t="shared" si="511"/>
        <v>2</v>
      </c>
      <c r="HO122" s="235">
        <f t="shared" si="512"/>
        <v>20</v>
      </c>
      <c r="HP122" s="236">
        <f t="shared" si="513"/>
        <v>20</v>
      </c>
      <c r="HQ122" s="236">
        <f t="shared" si="514"/>
        <v>20</v>
      </c>
      <c r="HR122" s="236">
        <f t="shared" si="515"/>
        <v>20</v>
      </c>
      <c r="HS122" s="236">
        <f t="shared" si="516"/>
        <v>10</v>
      </c>
      <c r="HT122" s="236">
        <f t="shared" si="517"/>
        <v>20</v>
      </c>
      <c r="HU122" s="236">
        <f t="shared" si="518"/>
        <v>10</v>
      </c>
      <c r="HV122" s="237">
        <f t="shared" si="519"/>
        <v>20</v>
      </c>
      <c r="HW122" s="238">
        <f t="shared" si="520"/>
        <v>20</v>
      </c>
      <c r="HX122" s="238">
        <f t="shared" si="521"/>
        <v>20</v>
      </c>
      <c r="HY122" s="238">
        <f t="shared" si="522"/>
        <v>20</v>
      </c>
      <c r="HZ122" s="238">
        <f t="shared" si="523"/>
        <v>10</v>
      </c>
      <c r="IA122" s="238">
        <f t="shared" si="524"/>
        <v>20</v>
      </c>
      <c r="IB122" s="238">
        <f t="shared" si="525"/>
        <v>10</v>
      </c>
      <c r="IC122" s="238">
        <f t="shared" si="526"/>
        <v>0</v>
      </c>
      <c r="ID122" s="239">
        <f t="shared" si="527"/>
        <v>0</v>
      </c>
      <c r="IE122" s="240">
        <f t="shared" si="528"/>
        <v>0</v>
      </c>
      <c r="IF122" s="240">
        <f t="shared" si="529"/>
        <v>0</v>
      </c>
      <c r="IG122" s="240">
        <f t="shared" si="530"/>
        <v>10</v>
      </c>
      <c r="IH122" s="240">
        <f t="shared" si="531"/>
        <v>0</v>
      </c>
      <c r="II122" s="240">
        <f t="shared" si="532"/>
        <v>0</v>
      </c>
      <c r="IJ122" s="240">
        <f t="shared" si="533"/>
        <v>20</v>
      </c>
      <c r="IK122" s="240">
        <f t="shared" si="534"/>
        <v>0</v>
      </c>
      <c r="IL122" s="240">
        <f t="shared" si="535"/>
        <v>0</v>
      </c>
      <c r="IM122" s="240">
        <f t="shared" si="536"/>
        <v>0</v>
      </c>
      <c r="IN122" s="240">
        <f t="shared" si="537"/>
        <v>20</v>
      </c>
      <c r="IO122" s="240">
        <f t="shared" si="538"/>
        <v>0</v>
      </c>
      <c r="IP122" s="416">
        <f t="shared" si="539"/>
        <v>290</v>
      </c>
      <c r="IQ122" s="416">
        <f t="shared" si="540"/>
        <v>14</v>
      </c>
    </row>
    <row r="123" spans="1:251" ht="15" customHeight="1" x14ac:dyDescent="0.25">
      <c r="A123" s="14" t="s">
        <v>1652</v>
      </c>
      <c r="B123" s="392">
        <v>113</v>
      </c>
      <c r="C123" s="13" t="s">
        <v>873</v>
      </c>
      <c r="D123" s="423">
        <v>44044</v>
      </c>
      <c r="E123" s="20">
        <v>9</v>
      </c>
      <c r="F123" s="6">
        <v>10878727</v>
      </c>
      <c r="G123" s="20">
        <v>1</v>
      </c>
      <c r="H123" s="20"/>
      <c r="I123" s="23"/>
      <c r="J123" s="6" t="s">
        <v>18</v>
      </c>
      <c r="K123" s="6" t="s">
        <v>18</v>
      </c>
      <c r="L123" s="424"/>
      <c r="M123" s="651" t="s">
        <v>874</v>
      </c>
      <c r="N123" s="24">
        <v>67</v>
      </c>
      <c r="O123" s="107"/>
      <c r="P123" s="105"/>
      <c r="Q123" s="106"/>
      <c r="R123" s="24">
        <v>72.650001525878906</v>
      </c>
      <c r="S123" s="107"/>
      <c r="T123" s="105"/>
      <c r="U123" s="106"/>
      <c r="V123" s="24">
        <v>79.30999755859375</v>
      </c>
      <c r="W123" s="107"/>
      <c r="X123" s="105"/>
      <c r="Y123" s="106"/>
      <c r="Z123" s="24">
        <v>72.25</v>
      </c>
      <c r="AA123" s="273"/>
      <c r="AB123" s="24">
        <v>66.699996948242188</v>
      </c>
      <c r="AC123" s="273"/>
      <c r="AD123" s="272">
        <v>100</v>
      </c>
      <c r="AE123" s="108"/>
      <c r="AF123" s="444"/>
      <c r="AG123" s="272">
        <v>100</v>
      </c>
      <c r="AH123" s="108"/>
      <c r="AI123" s="444"/>
      <c r="AJ123" s="272">
        <v>100</v>
      </c>
      <c r="AK123" s="108"/>
      <c r="AL123" s="444"/>
      <c r="AM123" s="272">
        <v>100</v>
      </c>
      <c r="AN123" s="108"/>
      <c r="AO123" s="444"/>
      <c r="AP123" s="272">
        <v>100</v>
      </c>
      <c r="AQ123" s="108"/>
      <c r="AR123" s="444"/>
      <c r="AS123" s="272">
        <v>100</v>
      </c>
      <c r="AT123" s="108"/>
      <c r="AU123" s="444"/>
      <c r="AV123" s="272">
        <v>100</v>
      </c>
      <c r="AW123" s="108"/>
      <c r="AX123" s="444"/>
      <c r="AY123" s="24">
        <v>72.419998168945313</v>
      </c>
      <c r="AZ123" s="107"/>
      <c r="BA123" s="273"/>
      <c r="BB123" s="24">
        <v>65.75</v>
      </c>
      <c r="BC123" s="107"/>
      <c r="BD123" s="273"/>
      <c r="BE123" s="24">
        <v>71.5</v>
      </c>
      <c r="BF123" s="107"/>
      <c r="BG123" s="273"/>
      <c r="BH123" s="24">
        <v>67</v>
      </c>
      <c r="BI123" s="107"/>
      <c r="BJ123" s="273"/>
      <c r="BK123" s="24">
        <v>71.400001525878906</v>
      </c>
      <c r="BL123" s="107"/>
      <c r="BM123" s="273"/>
      <c r="BN123" s="24">
        <v>71</v>
      </c>
      <c r="BO123" s="107"/>
      <c r="BP123" s="273"/>
      <c r="BQ123" s="24">
        <v>75</v>
      </c>
      <c r="BR123" s="107"/>
      <c r="BS123" s="273"/>
      <c r="BT123" s="24" t="s">
        <v>1386</v>
      </c>
      <c r="BU123" s="291"/>
      <c r="BV123" s="273"/>
      <c r="BW123" s="24">
        <v>53.740001678466797</v>
      </c>
      <c r="BX123" s="107"/>
      <c r="BY123" s="273"/>
      <c r="BZ123" s="24">
        <v>57.25</v>
      </c>
      <c r="CA123" s="107"/>
      <c r="CB123" s="273"/>
      <c r="CC123" s="24"/>
      <c r="CD123" s="107"/>
      <c r="CE123" s="107"/>
      <c r="CF123" s="107">
        <v>70</v>
      </c>
      <c r="CG123" s="107"/>
      <c r="CH123" s="273"/>
      <c r="CI123" s="688"/>
      <c r="CJ123" s="107"/>
      <c r="CK123" s="273"/>
      <c r="CL123" s="24">
        <v>62.799999237060547</v>
      </c>
      <c r="CM123" s="107"/>
      <c r="CN123" s="273"/>
      <c r="CO123" s="648">
        <v>70.5</v>
      </c>
      <c r="CP123" s="107"/>
      <c r="CQ123" s="273"/>
      <c r="CR123" s="24"/>
      <c r="CS123" s="107"/>
      <c r="CT123" s="273"/>
      <c r="CU123" s="24"/>
      <c r="CV123" s="107"/>
      <c r="CW123" s="273"/>
      <c r="CX123" s="24"/>
      <c r="CY123" s="107"/>
      <c r="CZ123" s="273"/>
      <c r="DA123" s="648">
        <v>70.599998474121094</v>
      </c>
      <c r="DB123" s="107"/>
      <c r="DC123" s="273"/>
      <c r="DD123" s="24"/>
      <c r="DE123" s="107"/>
      <c r="DF123" s="273"/>
      <c r="DG123" s="218"/>
      <c r="DH123" s="217"/>
      <c r="DI123" s="217"/>
      <c r="DJ123" s="286">
        <f t="shared" si="405"/>
        <v>67.612307621882508</v>
      </c>
      <c r="DK123" s="219"/>
      <c r="DL123" s="220">
        <f t="shared" si="406"/>
        <v>3.3806153810941253</v>
      </c>
      <c r="DM123" s="650">
        <f t="shared" si="407"/>
        <v>0</v>
      </c>
      <c r="DN123" s="233">
        <f t="shared" si="408"/>
        <v>0</v>
      </c>
      <c r="DO123" s="234">
        <f t="shared" si="409"/>
        <v>0</v>
      </c>
      <c r="DP123" s="234">
        <f t="shared" si="410"/>
        <v>0</v>
      </c>
      <c r="DQ123" s="234">
        <f t="shared" si="411"/>
        <v>0</v>
      </c>
      <c r="DR123" s="234">
        <f t="shared" si="412"/>
        <v>0</v>
      </c>
      <c r="DS123" s="235">
        <f t="shared" si="413"/>
        <v>0</v>
      </c>
      <c r="DT123" s="236">
        <f t="shared" si="414"/>
        <v>0</v>
      </c>
      <c r="DU123" s="236">
        <f t="shared" si="415"/>
        <v>0</v>
      </c>
      <c r="DV123" s="236">
        <f t="shared" si="416"/>
        <v>0</v>
      </c>
      <c r="DW123" s="236">
        <f t="shared" si="417"/>
        <v>0</v>
      </c>
      <c r="DX123" s="236">
        <f t="shared" si="418"/>
        <v>0</v>
      </c>
      <c r="DY123" s="236">
        <f t="shared" si="419"/>
        <v>0</v>
      </c>
      <c r="DZ123" s="237">
        <f t="shared" si="420"/>
        <v>0</v>
      </c>
      <c r="EA123" s="238">
        <f t="shared" si="421"/>
        <v>0</v>
      </c>
      <c r="EB123" s="238">
        <f t="shared" si="422"/>
        <v>0</v>
      </c>
      <c r="EC123" s="238">
        <f t="shared" si="423"/>
        <v>0</v>
      </c>
      <c r="ED123" s="238">
        <f t="shared" si="424"/>
        <v>0</v>
      </c>
      <c r="EE123" s="238">
        <f t="shared" si="425"/>
        <v>0</v>
      </c>
      <c r="EF123" s="238">
        <f t="shared" si="426"/>
        <v>0</v>
      </c>
      <c r="EG123" s="238">
        <f t="shared" si="427"/>
        <v>0</v>
      </c>
      <c r="EH123" s="239">
        <f t="shared" si="428"/>
        <v>0</v>
      </c>
      <c r="EI123" s="240">
        <f t="shared" si="429"/>
        <v>0</v>
      </c>
      <c r="EJ123" s="240">
        <f t="shared" si="430"/>
        <v>0</v>
      </c>
      <c r="EK123" s="240">
        <f t="shared" si="431"/>
        <v>0</v>
      </c>
      <c r="EL123" s="240">
        <f t="shared" si="432"/>
        <v>0</v>
      </c>
      <c r="EM123" s="240">
        <f t="shared" si="433"/>
        <v>0</v>
      </c>
      <c r="EN123" s="240">
        <f t="shared" si="434"/>
        <v>0</v>
      </c>
      <c r="EO123" s="240">
        <f t="shared" si="435"/>
        <v>0</v>
      </c>
      <c r="EP123" s="240">
        <f t="shared" si="436"/>
        <v>0</v>
      </c>
      <c r="EQ123" s="240">
        <f t="shared" si="437"/>
        <v>0</v>
      </c>
      <c r="ER123" s="240">
        <f t="shared" si="438"/>
        <v>0</v>
      </c>
      <c r="ES123" s="240">
        <f t="shared" si="439"/>
        <v>0</v>
      </c>
      <c r="ET123" s="241">
        <f t="shared" si="440"/>
        <v>0</v>
      </c>
      <c r="EU123" s="242">
        <f t="shared" si="441"/>
        <v>0</v>
      </c>
      <c r="EV123" s="234">
        <f t="shared" si="442"/>
        <v>0</v>
      </c>
      <c r="EW123" s="234">
        <f t="shared" si="443"/>
        <v>0</v>
      </c>
      <c r="EX123" s="234">
        <f t="shared" si="444"/>
        <v>0</v>
      </c>
      <c r="EY123" s="234">
        <f t="shared" si="445"/>
        <v>0</v>
      </c>
      <c r="EZ123" s="235">
        <f t="shared" si="446"/>
        <v>0</v>
      </c>
      <c r="FA123" s="236">
        <f t="shared" si="447"/>
        <v>0</v>
      </c>
      <c r="FB123" s="236">
        <f t="shared" si="448"/>
        <v>0</v>
      </c>
      <c r="FC123" s="236">
        <f t="shared" si="449"/>
        <v>0</v>
      </c>
      <c r="FD123" s="236">
        <f t="shared" si="450"/>
        <v>0</v>
      </c>
      <c r="FE123" s="236">
        <f t="shared" si="451"/>
        <v>0</v>
      </c>
      <c r="FF123" s="236">
        <f t="shared" si="452"/>
        <v>0</v>
      </c>
      <c r="FG123" s="237">
        <f t="shared" si="453"/>
        <v>0</v>
      </c>
      <c r="FH123" s="238">
        <f t="shared" si="454"/>
        <v>0</v>
      </c>
      <c r="FI123" s="238">
        <f t="shared" si="455"/>
        <v>0</v>
      </c>
      <c r="FJ123" s="238">
        <f t="shared" si="456"/>
        <v>0</v>
      </c>
      <c r="FK123" s="238">
        <f t="shared" si="457"/>
        <v>0</v>
      </c>
      <c r="FL123" s="238">
        <f t="shared" si="458"/>
        <v>0</v>
      </c>
      <c r="FM123" s="238">
        <f t="shared" si="459"/>
        <v>0</v>
      </c>
      <c r="FN123" s="238">
        <f t="shared" si="460"/>
        <v>0</v>
      </c>
      <c r="FO123" s="239">
        <f t="shared" si="461"/>
        <v>0</v>
      </c>
      <c r="FP123" s="240">
        <f t="shared" si="462"/>
        <v>0</v>
      </c>
      <c r="FQ123" s="240">
        <f t="shared" si="463"/>
        <v>0</v>
      </c>
      <c r="FR123" s="240">
        <f t="shared" si="464"/>
        <v>0</v>
      </c>
      <c r="FS123" s="240">
        <f t="shared" si="465"/>
        <v>0</v>
      </c>
      <c r="FT123" s="240">
        <f t="shared" si="466"/>
        <v>0</v>
      </c>
      <c r="FU123" s="240">
        <f t="shared" si="467"/>
        <v>0</v>
      </c>
      <c r="FV123" s="240">
        <f t="shared" si="468"/>
        <v>0</v>
      </c>
      <c r="FW123" s="240">
        <f t="shared" si="469"/>
        <v>0</v>
      </c>
      <c r="FX123" s="240">
        <f t="shared" si="470"/>
        <v>0</v>
      </c>
      <c r="FY123" s="240">
        <f t="shared" si="471"/>
        <v>0</v>
      </c>
      <c r="FZ123" s="240">
        <f t="shared" si="472"/>
        <v>0</v>
      </c>
      <c r="GA123" s="241">
        <f t="shared" si="473"/>
        <v>0</v>
      </c>
      <c r="GB123" s="242">
        <f t="shared" si="474"/>
        <v>0</v>
      </c>
      <c r="GC123" s="234">
        <f t="shared" si="475"/>
        <v>0</v>
      </c>
      <c r="GD123" s="234">
        <f t="shared" si="476"/>
        <v>0</v>
      </c>
      <c r="GE123" s="234">
        <f t="shared" si="477"/>
        <v>0</v>
      </c>
      <c r="GF123" s="234">
        <f t="shared" si="478"/>
        <v>0</v>
      </c>
      <c r="GG123" s="235">
        <f t="shared" si="479"/>
        <v>0</v>
      </c>
      <c r="GH123" s="236">
        <f t="shared" si="480"/>
        <v>0</v>
      </c>
      <c r="GI123" s="236">
        <f t="shared" si="481"/>
        <v>0</v>
      </c>
      <c r="GJ123" s="236">
        <f t="shared" si="482"/>
        <v>0</v>
      </c>
      <c r="GK123" s="236">
        <f t="shared" si="483"/>
        <v>0</v>
      </c>
      <c r="GL123" s="236">
        <f t="shared" si="484"/>
        <v>0</v>
      </c>
      <c r="GM123" s="236">
        <f t="shared" si="485"/>
        <v>0</v>
      </c>
      <c r="GN123" s="237">
        <f t="shared" si="486"/>
        <v>0</v>
      </c>
      <c r="GO123" s="238">
        <f t="shared" si="487"/>
        <v>0</v>
      </c>
      <c r="GP123" s="238">
        <f t="shared" si="488"/>
        <v>0</v>
      </c>
      <c r="GQ123" s="238">
        <f t="shared" si="489"/>
        <v>0</v>
      </c>
      <c r="GR123" s="238">
        <f t="shared" si="490"/>
        <v>0</v>
      </c>
      <c r="GS123" s="238">
        <f t="shared" si="491"/>
        <v>0</v>
      </c>
      <c r="GT123" s="238">
        <f t="shared" si="492"/>
        <v>0</v>
      </c>
      <c r="GU123" s="238">
        <f t="shared" si="493"/>
        <v>0</v>
      </c>
      <c r="GV123" s="239">
        <f t="shared" si="494"/>
        <v>0</v>
      </c>
      <c r="GW123" s="240">
        <f t="shared" si="495"/>
        <v>0</v>
      </c>
      <c r="GX123" s="240">
        <f t="shared" si="496"/>
        <v>0</v>
      </c>
      <c r="GY123" s="240">
        <f t="shared" si="497"/>
        <v>0</v>
      </c>
      <c r="GZ123" s="240">
        <f t="shared" si="498"/>
        <v>0</v>
      </c>
      <c r="HA123" s="240">
        <f t="shared" si="499"/>
        <v>0</v>
      </c>
      <c r="HB123" s="240">
        <f t="shared" si="500"/>
        <v>0</v>
      </c>
      <c r="HC123" s="240">
        <f t="shared" si="501"/>
        <v>0</v>
      </c>
      <c r="HD123" s="240">
        <f t="shared" si="502"/>
        <v>0</v>
      </c>
      <c r="HE123" s="240">
        <f t="shared" si="503"/>
        <v>0</v>
      </c>
      <c r="HF123" s="240">
        <f t="shared" si="504"/>
        <v>0</v>
      </c>
      <c r="HG123" s="240">
        <f t="shared" si="505"/>
        <v>0</v>
      </c>
      <c r="HH123" s="241">
        <f t="shared" si="506"/>
        <v>0</v>
      </c>
      <c r="HI123" s="243"/>
      <c r="HJ123" s="242">
        <f t="shared" si="507"/>
        <v>3</v>
      </c>
      <c r="HK123" s="234">
        <f t="shared" si="508"/>
        <v>3</v>
      </c>
      <c r="HL123" s="234">
        <f t="shared" si="509"/>
        <v>3</v>
      </c>
      <c r="HM123" s="234">
        <f t="shared" si="510"/>
        <v>3</v>
      </c>
      <c r="HN123" s="234">
        <f t="shared" si="511"/>
        <v>2</v>
      </c>
      <c r="HO123" s="235">
        <f t="shared" si="512"/>
        <v>20</v>
      </c>
      <c r="HP123" s="236">
        <f t="shared" si="513"/>
        <v>20</v>
      </c>
      <c r="HQ123" s="236">
        <f t="shared" si="514"/>
        <v>20</v>
      </c>
      <c r="HR123" s="236">
        <f t="shared" si="515"/>
        <v>20</v>
      </c>
      <c r="HS123" s="236">
        <f t="shared" si="516"/>
        <v>10</v>
      </c>
      <c r="HT123" s="236">
        <f t="shared" si="517"/>
        <v>20</v>
      </c>
      <c r="HU123" s="236">
        <f t="shared" si="518"/>
        <v>10</v>
      </c>
      <c r="HV123" s="237">
        <f t="shared" si="519"/>
        <v>20</v>
      </c>
      <c r="HW123" s="238">
        <f t="shared" si="520"/>
        <v>20</v>
      </c>
      <c r="HX123" s="238">
        <f t="shared" si="521"/>
        <v>20</v>
      </c>
      <c r="HY123" s="238">
        <f t="shared" si="522"/>
        <v>20</v>
      </c>
      <c r="HZ123" s="238">
        <f t="shared" si="523"/>
        <v>10</v>
      </c>
      <c r="IA123" s="238">
        <f t="shared" si="524"/>
        <v>20</v>
      </c>
      <c r="IB123" s="238">
        <f t="shared" si="525"/>
        <v>10</v>
      </c>
      <c r="IC123" s="238">
        <f t="shared" si="526"/>
        <v>0</v>
      </c>
      <c r="ID123" s="239">
        <f t="shared" si="527"/>
        <v>20</v>
      </c>
      <c r="IE123" s="240">
        <f t="shared" si="528"/>
        <v>20</v>
      </c>
      <c r="IF123" s="240">
        <f t="shared" si="529"/>
        <v>0</v>
      </c>
      <c r="IG123" s="240">
        <f t="shared" si="530"/>
        <v>10</v>
      </c>
      <c r="IH123" s="240">
        <f t="shared" si="531"/>
        <v>0</v>
      </c>
      <c r="II123" s="240">
        <f t="shared" si="532"/>
        <v>30</v>
      </c>
      <c r="IJ123" s="240">
        <f t="shared" si="533"/>
        <v>20</v>
      </c>
      <c r="IK123" s="240">
        <f t="shared" si="534"/>
        <v>0</v>
      </c>
      <c r="IL123" s="240">
        <f t="shared" si="535"/>
        <v>0</v>
      </c>
      <c r="IM123" s="240">
        <f t="shared" si="536"/>
        <v>0</v>
      </c>
      <c r="IN123" s="240">
        <f t="shared" si="537"/>
        <v>20</v>
      </c>
      <c r="IO123" s="240">
        <f t="shared" si="538"/>
        <v>0</v>
      </c>
      <c r="IP123" s="416">
        <f t="shared" si="539"/>
        <v>360</v>
      </c>
      <c r="IQ123" s="416">
        <f t="shared" si="540"/>
        <v>14</v>
      </c>
    </row>
    <row r="124" spans="1:251" ht="15" customHeight="1" x14ac:dyDescent="0.25">
      <c r="A124" s="14" t="s">
        <v>1651</v>
      </c>
      <c r="B124" s="392">
        <v>114</v>
      </c>
      <c r="C124" s="13" t="s">
        <v>875</v>
      </c>
      <c r="D124" s="423">
        <v>44044</v>
      </c>
      <c r="E124" s="20">
        <v>9</v>
      </c>
      <c r="F124" s="6">
        <v>10878738</v>
      </c>
      <c r="G124" s="20">
        <v>1</v>
      </c>
      <c r="H124" s="20"/>
      <c r="I124" s="23"/>
      <c r="J124" s="6" t="s">
        <v>18</v>
      </c>
      <c r="K124" s="6" t="s">
        <v>18</v>
      </c>
      <c r="L124" s="424"/>
      <c r="M124" s="651" t="s">
        <v>876</v>
      </c>
      <c r="N124" s="24">
        <v>65.900001525878906</v>
      </c>
      <c r="O124" s="107"/>
      <c r="P124" s="105"/>
      <c r="Q124" s="106"/>
      <c r="R124" s="24">
        <v>69.599998474121094</v>
      </c>
      <c r="S124" s="107"/>
      <c r="T124" s="105"/>
      <c r="U124" s="106"/>
      <c r="V124" s="24">
        <v>69.25</v>
      </c>
      <c r="W124" s="107"/>
      <c r="X124" s="105"/>
      <c r="Y124" s="106"/>
      <c r="Z124" s="24">
        <v>62.810001373291016</v>
      </c>
      <c r="AA124" s="273"/>
      <c r="AB124" s="24">
        <v>60.900001525878906</v>
      </c>
      <c r="AC124" s="273"/>
      <c r="AD124" s="272">
        <v>100</v>
      </c>
      <c r="AE124" s="108"/>
      <c r="AF124" s="444"/>
      <c r="AG124" s="272">
        <v>100</v>
      </c>
      <c r="AH124" s="108"/>
      <c r="AI124" s="444"/>
      <c r="AJ124" s="272">
        <v>100</v>
      </c>
      <c r="AK124" s="108"/>
      <c r="AL124" s="444"/>
      <c r="AM124" s="272">
        <v>100</v>
      </c>
      <c r="AN124" s="108"/>
      <c r="AO124" s="444"/>
      <c r="AP124" s="272">
        <v>100</v>
      </c>
      <c r="AQ124" s="108"/>
      <c r="AR124" s="444"/>
      <c r="AS124" s="272">
        <v>100</v>
      </c>
      <c r="AT124" s="108"/>
      <c r="AU124" s="444"/>
      <c r="AV124" s="272">
        <v>100</v>
      </c>
      <c r="AW124" s="108"/>
      <c r="AX124" s="444"/>
      <c r="AY124" s="24">
        <v>57.299999237060547</v>
      </c>
      <c r="AZ124" s="107"/>
      <c r="BA124" s="273"/>
      <c r="BB124" s="24">
        <v>61.5</v>
      </c>
      <c r="BC124" s="107"/>
      <c r="BD124" s="273"/>
      <c r="BE124" s="24">
        <v>59</v>
      </c>
      <c r="BF124" s="107"/>
      <c r="BG124" s="273"/>
      <c r="BH124" s="24">
        <v>63.5</v>
      </c>
      <c r="BI124" s="107"/>
      <c r="BJ124" s="273"/>
      <c r="BK124" s="24">
        <v>50.400001525878906</v>
      </c>
      <c r="BL124" s="107"/>
      <c r="BM124" s="273"/>
      <c r="BN124" s="24">
        <v>71.199996948242188</v>
      </c>
      <c r="BO124" s="107"/>
      <c r="BP124" s="273"/>
      <c r="BQ124" s="24">
        <v>68</v>
      </c>
      <c r="BR124" s="107"/>
      <c r="BS124" s="273"/>
      <c r="BT124" s="24" t="s">
        <v>1386</v>
      </c>
      <c r="BU124" s="291"/>
      <c r="BV124" s="273"/>
      <c r="BW124" s="24">
        <v>37.060001373291016</v>
      </c>
      <c r="BX124" s="705">
        <v>40</v>
      </c>
      <c r="BY124" s="273"/>
      <c r="BZ124" s="24">
        <v>53.5</v>
      </c>
      <c r="CA124" s="107"/>
      <c r="CB124" s="273"/>
      <c r="CC124" s="24"/>
      <c r="CD124" s="107"/>
      <c r="CE124" s="107"/>
      <c r="CF124" s="107">
        <v>40</v>
      </c>
      <c r="CG124" s="107"/>
      <c r="CH124" s="273"/>
      <c r="CI124" s="688"/>
      <c r="CJ124" s="107"/>
      <c r="CK124" s="273"/>
      <c r="CL124" s="24">
        <v>53</v>
      </c>
      <c r="CM124" s="107"/>
      <c r="CN124" s="273"/>
      <c r="CO124" s="648">
        <v>65.5</v>
      </c>
      <c r="CP124" s="107"/>
      <c r="CQ124" s="273"/>
      <c r="CR124" s="24"/>
      <c r="CS124" s="107"/>
      <c r="CT124" s="273"/>
      <c r="CU124" s="24"/>
      <c r="CV124" s="107"/>
      <c r="CW124" s="273"/>
      <c r="CX124" s="24"/>
      <c r="CY124" s="107"/>
      <c r="CZ124" s="273"/>
      <c r="DA124" s="648">
        <v>55.400001525878906</v>
      </c>
      <c r="DB124" s="107"/>
      <c r="DC124" s="273"/>
      <c r="DD124" s="24"/>
      <c r="DE124" s="107"/>
      <c r="DF124" s="273"/>
      <c r="DG124" s="218"/>
      <c r="DH124" s="217"/>
      <c r="DI124" s="217"/>
      <c r="DJ124" s="286">
        <f t="shared" si="405"/>
        <v>55.382857186453684</v>
      </c>
      <c r="DK124" s="219"/>
      <c r="DL124" s="220">
        <f t="shared" si="406"/>
        <v>2.7691428593226841</v>
      </c>
      <c r="DM124" s="650">
        <f t="shared" si="407"/>
        <v>0</v>
      </c>
      <c r="DN124" s="233">
        <f t="shared" si="408"/>
        <v>0</v>
      </c>
      <c r="DO124" s="234">
        <f t="shared" si="409"/>
        <v>0</v>
      </c>
      <c r="DP124" s="234">
        <f t="shared" si="410"/>
        <v>0</v>
      </c>
      <c r="DQ124" s="234">
        <f t="shared" si="411"/>
        <v>0</v>
      </c>
      <c r="DR124" s="234">
        <f t="shared" si="412"/>
        <v>0</v>
      </c>
      <c r="DS124" s="235">
        <f t="shared" si="413"/>
        <v>0</v>
      </c>
      <c r="DT124" s="236">
        <f t="shared" si="414"/>
        <v>0</v>
      </c>
      <c r="DU124" s="236">
        <f t="shared" si="415"/>
        <v>0</v>
      </c>
      <c r="DV124" s="236">
        <f t="shared" si="416"/>
        <v>0</v>
      </c>
      <c r="DW124" s="236">
        <f t="shared" si="417"/>
        <v>0</v>
      </c>
      <c r="DX124" s="236">
        <f t="shared" si="418"/>
        <v>0</v>
      </c>
      <c r="DY124" s="236">
        <f t="shared" si="419"/>
        <v>0</v>
      </c>
      <c r="DZ124" s="237">
        <f t="shared" si="420"/>
        <v>0</v>
      </c>
      <c r="EA124" s="238">
        <f t="shared" si="421"/>
        <v>0</v>
      </c>
      <c r="EB124" s="238">
        <f t="shared" si="422"/>
        <v>0</v>
      </c>
      <c r="EC124" s="238">
        <f t="shared" si="423"/>
        <v>0</v>
      </c>
      <c r="ED124" s="238">
        <f t="shared" si="424"/>
        <v>0</v>
      </c>
      <c r="EE124" s="238">
        <f t="shared" si="425"/>
        <v>0</v>
      </c>
      <c r="EF124" s="238">
        <f t="shared" si="426"/>
        <v>0</v>
      </c>
      <c r="EG124" s="238">
        <f t="shared" si="427"/>
        <v>0</v>
      </c>
      <c r="EH124" s="239">
        <f t="shared" si="428"/>
        <v>0</v>
      </c>
      <c r="EI124" s="240">
        <f t="shared" si="429"/>
        <v>0</v>
      </c>
      <c r="EJ124" s="240">
        <f t="shared" si="430"/>
        <v>0</v>
      </c>
      <c r="EK124" s="240">
        <f t="shared" si="431"/>
        <v>0</v>
      </c>
      <c r="EL124" s="240">
        <f t="shared" si="432"/>
        <v>0</v>
      </c>
      <c r="EM124" s="240">
        <f t="shared" si="433"/>
        <v>0</v>
      </c>
      <c r="EN124" s="240">
        <f t="shared" si="434"/>
        <v>0</v>
      </c>
      <c r="EO124" s="240">
        <f t="shared" si="435"/>
        <v>0</v>
      </c>
      <c r="EP124" s="240">
        <f t="shared" si="436"/>
        <v>0</v>
      </c>
      <c r="EQ124" s="240">
        <f t="shared" si="437"/>
        <v>0</v>
      </c>
      <c r="ER124" s="240">
        <f t="shared" si="438"/>
        <v>0</v>
      </c>
      <c r="ES124" s="240">
        <f t="shared" si="439"/>
        <v>0</v>
      </c>
      <c r="ET124" s="241">
        <f t="shared" si="440"/>
        <v>0</v>
      </c>
      <c r="EU124" s="242">
        <f t="shared" si="441"/>
        <v>0</v>
      </c>
      <c r="EV124" s="234">
        <f t="shared" si="442"/>
        <v>0</v>
      </c>
      <c r="EW124" s="234">
        <f t="shared" si="443"/>
        <v>0</v>
      </c>
      <c r="EX124" s="234">
        <f t="shared" si="444"/>
        <v>0</v>
      </c>
      <c r="EY124" s="234">
        <f t="shared" si="445"/>
        <v>0</v>
      </c>
      <c r="EZ124" s="235">
        <f t="shared" si="446"/>
        <v>0</v>
      </c>
      <c r="FA124" s="236">
        <f t="shared" si="447"/>
        <v>0</v>
      </c>
      <c r="FB124" s="236">
        <f t="shared" si="448"/>
        <v>0</v>
      </c>
      <c r="FC124" s="236">
        <f t="shared" si="449"/>
        <v>0</v>
      </c>
      <c r="FD124" s="236">
        <f t="shared" si="450"/>
        <v>0</v>
      </c>
      <c r="FE124" s="236">
        <f t="shared" si="451"/>
        <v>0</v>
      </c>
      <c r="FF124" s="236">
        <f t="shared" si="452"/>
        <v>0</v>
      </c>
      <c r="FG124" s="237">
        <f t="shared" si="453"/>
        <v>0</v>
      </c>
      <c r="FH124" s="238">
        <f t="shared" si="454"/>
        <v>0</v>
      </c>
      <c r="FI124" s="238">
        <f t="shared" si="455"/>
        <v>0</v>
      </c>
      <c r="FJ124" s="238">
        <f t="shared" si="456"/>
        <v>0</v>
      </c>
      <c r="FK124" s="238">
        <f t="shared" si="457"/>
        <v>0</v>
      </c>
      <c r="FL124" s="238">
        <f t="shared" si="458"/>
        <v>0</v>
      </c>
      <c r="FM124" s="238">
        <f t="shared" si="459"/>
        <v>0</v>
      </c>
      <c r="FN124" s="238">
        <f t="shared" si="460"/>
        <v>0</v>
      </c>
      <c r="FO124" s="239">
        <f t="shared" si="461"/>
        <v>0</v>
      </c>
      <c r="FP124" s="240">
        <f t="shared" si="462"/>
        <v>0</v>
      </c>
      <c r="FQ124" s="240">
        <f t="shared" si="463"/>
        <v>0</v>
      </c>
      <c r="FR124" s="240">
        <f t="shared" si="464"/>
        <v>0</v>
      </c>
      <c r="FS124" s="240">
        <f t="shared" si="465"/>
        <v>0</v>
      </c>
      <c r="FT124" s="240">
        <f t="shared" si="466"/>
        <v>0</v>
      </c>
      <c r="FU124" s="240">
        <f t="shared" si="467"/>
        <v>0</v>
      </c>
      <c r="FV124" s="240">
        <f t="shared" si="468"/>
        <v>0</v>
      </c>
      <c r="FW124" s="240">
        <f t="shared" si="469"/>
        <v>0</v>
      </c>
      <c r="FX124" s="240">
        <f t="shared" si="470"/>
        <v>0</v>
      </c>
      <c r="FY124" s="240">
        <f t="shared" si="471"/>
        <v>0</v>
      </c>
      <c r="FZ124" s="240">
        <f t="shared" si="472"/>
        <v>0</v>
      </c>
      <c r="GA124" s="241">
        <f t="shared" si="473"/>
        <v>0</v>
      </c>
      <c r="GB124" s="242">
        <f t="shared" si="474"/>
        <v>0</v>
      </c>
      <c r="GC124" s="234">
        <f t="shared" si="475"/>
        <v>0</v>
      </c>
      <c r="GD124" s="234">
        <f t="shared" si="476"/>
        <v>0</v>
      </c>
      <c r="GE124" s="234">
        <f t="shared" si="477"/>
        <v>0</v>
      </c>
      <c r="GF124" s="234">
        <f t="shared" si="478"/>
        <v>0</v>
      </c>
      <c r="GG124" s="235">
        <f t="shared" si="479"/>
        <v>0</v>
      </c>
      <c r="GH124" s="236">
        <f t="shared" si="480"/>
        <v>0</v>
      </c>
      <c r="GI124" s="236">
        <f t="shared" si="481"/>
        <v>0</v>
      </c>
      <c r="GJ124" s="236">
        <f t="shared" si="482"/>
        <v>0</v>
      </c>
      <c r="GK124" s="236">
        <f t="shared" si="483"/>
        <v>0</v>
      </c>
      <c r="GL124" s="236">
        <f t="shared" si="484"/>
        <v>0</v>
      </c>
      <c r="GM124" s="236">
        <f t="shared" si="485"/>
        <v>0</v>
      </c>
      <c r="GN124" s="237">
        <f t="shared" si="486"/>
        <v>0</v>
      </c>
      <c r="GO124" s="238">
        <f t="shared" si="487"/>
        <v>0</v>
      </c>
      <c r="GP124" s="238">
        <f t="shared" si="488"/>
        <v>0</v>
      </c>
      <c r="GQ124" s="238">
        <f t="shared" si="489"/>
        <v>0</v>
      </c>
      <c r="GR124" s="238">
        <f t="shared" si="490"/>
        <v>0</v>
      </c>
      <c r="GS124" s="238">
        <f t="shared" si="491"/>
        <v>0</v>
      </c>
      <c r="GT124" s="238">
        <f t="shared" si="492"/>
        <v>0</v>
      </c>
      <c r="GU124" s="238">
        <f t="shared" si="493"/>
        <v>0</v>
      </c>
      <c r="GV124" s="239">
        <f t="shared" si="494"/>
        <v>0</v>
      </c>
      <c r="GW124" s="240">
        <f t="shared" si="495"/>
        <v>0</v>
      </c>
      <c r="GX124" s="240">
        <f t="shared" si="496"/>
        <v>0</v>
      </c>
      <c r="GY124" s="240">
        <f t="shared" si="497"/>
        <v>0</v>
      </c>
      <c r="GZ124" s="240">
        <f t="shared" si="498"/>
        <v>0</v>
      </c>
      <c r="HA124" s="240">
        <f t="shared" si="499"/>
        <v>0</v>
      </c>
      <c r="HB124" s="240">
        <f t="shared" si="500"/>
        <v>0</v>
      </c>
      <c r="HC124" s="240">
        <f t="shared" si="501"/>
        <v>0</v>
      </c>
      <c r="HD124" s="240">
        <f t="shared" si="502"/>
        <v>0</v>
      </c>
      <c r="HE124" s="240">
        <f t="shared" si="503"/>
        <v>0</v>
      </c>
      <c r="HF124" s="240">
        <f t="shared" si="504"/>
        <v>0</v>
      </c>
      <c r="HG124" s="240">
        <f t="shared" si="505"/>
        <v>0</v>
      </c>
      <c r="HH124" s="241">
        <f t="shared" si="506"/>
        <v>0</v>
      </c>
      <c r="HI124" s="243"/>
      <c r="HJ124" s="242">
        <f t="shared" si="507"/>
        <v>3</v>
      </c>
      <c r="HK124" s="234">
        <f t="shared" si="508"/>
        <v>3</v>
      </c>
      <c r="HL124" s="234">
        <f t="shared" si="509"/>
        <v>3</v>
      </c>
      <c r="HM124" s="234">
        <f t="shared" si="510"/>
        <v>3</v>
      </c>
      <c r="HN124" s="234">
        <f t="shared" si="511"/>
        <v>2</v>
      </c>
      <c r="HO124" s="235">
        <f t="shared" si="512"/>
        <v>20</v>
      </c>
      <c r="HP124" s="236">
        <f t="shared" si="513"/>
        <v>20</v>
      </c>
      <c r="HQ124" s="236">
        <f t="shared" si="514"/>
        <v>20</v>
      </c>
      <c r="HR124" s="236">
        <f t="shared" si="515"/>
        <v>20</v>
      </c>
      <c r="HS124" s="236">
        <f t="shared" si="516"/>
        <v>10</v>
      </c>
      <c r="HT124" s="236">
        <f t="shared" si="517"/>
        <v>20</v>
      </c>
      <c r="HU124" s="236">
        <f t="shared" si="518"/>
        <v>10</v>
      </c>
      <c r="HV124" s="237">
        <f t="shared" si="519"/>
        <v>20</v>
      </c>
      <c r="HW124" s="238">
        <f t="shared" si="520"/>
        <v>20</v>
      </c>
      <c r="HX124" s="238">
        <f t="shared" si="521"/>
        <v>20</v>
      </c>
      <c r="HY124" s="238">
        <f t="shared" si="522"/>
        <v>20</v>
      </c>
      <c r="HZ124" s="238">
        <f t="shared" si="523"/>
        <v>10</v>
      </c>
      <c r="IA124" s="238">
        <f t="shared" si="524"/>
        <v>20</v>
      </c>
      <c r="IB124" s="238">
        <f t="shared" si="525"/>
        <v>10</v>
      </c>
      <c r="IC124" s="238">
        <f t="shared" si="526"/>
        <v>0</v>
      </c>
      <c r="ID124" s="239">
        <f t="shared" si="527"/>
        <v>20</v>
      </c>
      <c r="IE124" s="240">
        <f t="shared" si="528"/>
        <v>20</v>
      </c>
      <c r="IF124" s="240">
        <f t="shared" si="529"/>
        <v>0</v>
      </c>
      <c r="IG124" s="240">
        <f t="shared" si="530"/>
        <v>10</v>
      </c>
      <c r="IH124" s="240">
        <f t="shared" si="531"/>
        <v>0</v>
      </c>
      <c r="II124" s="240">
        <f t="shared" si="532"/>
        <v>30</v>
      </c>
      <c r="IJ124" s="240">
        <f t="shared" si="533"/>
        <v>20</v>
      </c>
      <c r="IK124" s="240">
        <f t="shared" si="534"/>
        <v>0</v>
      </c>
      <c r="IL124" s="240">
        <f t="shared" si="535"/>
        <v>0</v>
      </c>
      <c r="IM124" s="240">
        <f t="shared" si="536"/>
        <v>0</v>
      </c>
      <c r="IN124" s="240">
        <f t="shared" si="537"/>
        <v>20</v>
      </c>
      <c r="IO124" s="240">
        <f t="shared" si="538"/>
        <v>0</v>
      </c>
      <c r="IP124" s="416">
        <f t="shared" si="539"/>
        <v>360</v>
      </c>
      <c r="IQ124" s="416">
        <f t="shared" si="540"/>
        <v>14</v>
      </c>
    </row>
    <row r="125" spans="1:251" ht="15" customHeight="1" x14ac:dyDescent="0.25">
      <c r="A125" s="14" t="s">
        <v>1654</v>
      </c>
      <c r="B125" s="392">
        <v>115</v>
      </c>
      <c r="C125" s="13" t="s">
        <v>877</v>
      </c>
      <c r="D125" s="423">
        <v>44044</v>
      </c>
      <c r="E125" s="20">
        <v>9</v>
      </c>
      <c r="F125" s="6">
        <v>10878761</v>
      </c>
      <c r="G125" s="20">
        <v>1</v>
      </c>
      <c r="H125" s="20"/>
      <c r="I125" s="23"/>
      <c r="J125" s="6" t="s">
        <v>18</v>
      </c>
      <c r="K125" s="6" t="s">
        <v>18</v>
      </c>
      <c r="L125" s="424"/>
      <c r="M125" s="651" t="s">
        <v>878</v>
      </c>
      <c r="N125" s="24">
        <v>58</v>
      </c>
      <c r="O125" s="107"/>
      <c r="P125" s="105"/>
      <c r="Q125" s="106"/>
      <c r="R125" s="24">
        <v>68.75</v>
      </c>
      <c r="S125" s="107"/>
      <c r="T125" s="105"/>
      <c r="U125" s="106"/>
      <c r="V125" s="24">
        <v>71.30999755859375</v>
      </c>
      <c r="W125" s="107"/>
      <c r="X125" s="105"/>
      <c r="Y125" s="106"/>
      <c r="Z125" s="24">
        <v>65.849998474121094</v>
      </c>
      <c r="AA125" s="273"/>
      <c r="AB125" s="24">
        <v>64.300003051757813</v>
      </c>
      <c r="AC125" s="273"/>
      <c r="AD125" s="272">
        <v>100</v>
      </c>
      <c r="AE125" s="108"/>
      <c r="AF125" s="444"/>
      <c r="AG125" s="272">
        <v>100</v>
      </c>
      <c r="AH125" s="108"/>
      <c r="AI125" s="444"/>
      <c r="AJ125" s="272">
        <v>100</v>
      </c>
      <c r="AK125" s="108"/>
      <c r="AL125" s="444"/>
      <c r="AM125" s="272">
        <v>100</v>
      </c>
      <c r="AN125" s="108"/>
      <c r="AO125" s="444"/>
      <c r="AP125" s="272">
        <v>100</v>
      </c>
      <c r="AQ125" s="108"/>
      <c r="AR125" s="444"/>
      <c r="AS125" s="272">
        <v>100</v>
      </c>
      <c r="AT125" s="108"/>
      <c r="AU125" s="444"/>
      <c r="AV125" s="272">
        <v>100</v>
      </c>
      <c r="AW125" s="108"/>
      <c r="AX125" s="444"/>
      <c r="AY125" s="24">
        <v>56.799999237060547</v>
      </c>
      <c r="AZ125" s="107"/>
      <c r="BA125" s="273"/>
      <c r="BB125" s="24">
        <v>57</v>
      </c>
      <c r="BC125" s="107"/>
      <c r="BD125" s="273"/>
      <c r="BE125" s="24">
        <v>67.75</v>
      </c>
      <c r="BF125" s="107"/>
      <c r="BG125" s="273"/>
      <c r="BH125" s="24">
        <v>56</v>
      </c>
      <c r="BI125" s="107"/>
      <c r="BJ125" s="273"/>
      <c r="BK125" s="24">
        <v>62.400001525878906</v>
      </c>
      <c r="BL125" s="107"/>
      <c r="BM125" s="273"/>
      <c r="BN125" s="24">
        <v>60.290000915527344</v>
      </c>
      <c r="BO125" s="107"/>
      <c r="BP125" s="273"/>
      <c r="BQ125" s="24">
        <v>62</v>
      </c>
      <c r="BR125" s="107"/>
      <c r="BS125" s="273"/>
      <c r="BT125" s="24" t="s">
        <v>1386</v>
      </c>
      <c r="BU125" s="291"/>
      <c r="BV125" s="273"/>
      <c r="BW125" s="24">
        <v>36.169998168945313</v>
      </c>
      <c r="BX125" s="705">
        <v>40</v>
      </c>
      <c r="BY125" s="273"/>
      <c r="BZ125" s="24">
        <v>50.25</v>
      </c>
      <c r="CA125" s="107"/>
      <c r="CB125" s="273"/>
      <c r="CC125" s="24"/>
      <c r="CD125" s="107"/>
      <c r="CE125" s="107"/>
      <c r="CF125" s="107">
        <v>52</v>
      </c>
      <c r="CG125" s="107"/>
      <c r="CH125" s="273"/>
      <c r="CI125" s="688"/>
      <c r="CJ125" s="107"/>
      <c r="CK125" s="273"/>
      <c r="CL125" s="24">
        <v>51.299999237060547</v>
      </c>
      <c r="CM125" s="107"/>
      <c r="CN125" s="273"/>
      <c r="CO125" s="648">
        <v>61</v>
      </c>
      <c r="CP125" s="107"/>
      <c r="CQ125" s="273"/>
      <c r="CR125" s="24"/>
      <c r="CS125" s="107"/>
      <c r="CT125" s="273"/>
      <c r="CU125" s="24"/>
      <c r="CV125" s="107"/>
      <c r="CW125" s="273"/>
      <c r="CX125" s="24"/>
      <c r="CY125" s="107"/>
      <c r="CZ125" s="273"/>
      <c r="DA125" s="24"/>
      <c r="DB125" s="107"/>
      <c r="DC125" s="273"/>
      <c r="DD125" s="648">
        <v>61</v>
      </c>
      <c r="DE125" s="107"/>
      <c r="DF125" s="273"/>
      <c r="DG125" s="218"/>
      <c r="DH125" s="217"/>
      <c r="DI125" s="217"/>
      <c r="DJ125" s="286">
        <f t="shared" si="405"/>
        <v>55.282857077462332</v>
      </c>
      <c r="DK125" s="219"/>
      <c r="DL125" s="220">
        <f t="shared" si="406"/>
        <v>2.7641428538731168</v>
      </c>
      <c r="DM125" s="650">
        <f t="shared" si="407"/>
        <v>0</v>
      </c>
      <c r="DN125" s="233">
        <f t="shared" si="408"/>
        <v>0</v>
      </c>
      <c r="DO125" s="234">
        <f t="shared" si="409"/>
        <v>0</v>
      </c>
      <c r="DP125" s="234">
        <f t="shared" si="410"/>
        <v>0</v>
      </c>
      <c r="DQ125" s="234">
        <f t="shared" si="411"/>
        <v>0</v>
      </c>
      <c r="DR125" s="234">
        <f t="shared" si="412"/>
        <v>0</v>
      </c>
      <c r="DS125" s="235">
        <f t="shared" si="413"/>
        <v>0</v>
      </c>
      <c r="DT125" s="236">
        <f t="shared" si="414"/>
        <v>0</v>
      </c>
      <c r="DU125" s="236">
        <f t="shared" si="415"/>
        <v>0</v>
      </c>
      <c r="DV125" s="236">
        <f t="shared" si="416"/>
        <v>0</v>
      </c>
      <c r="DW125" s="236">
        <f t="shared" si="417"/>
        <v>0</v>
      </c>
      <c r="DX125" s="236">
        <f t="shared" si="418"/>
        <v>0</v>
      </c>
      <c r="DY125" s="236">
        <f t="shared" si="419"/>
        <v>0</v>
      </c>
      <c r="DZ125" s="237">
        <f t="shared" si="420"/>
        <v>0</v>
      </c>
      <c r="EA125" s="238">
        <f t="shared" si="421"/>
        <v>0</v>
      </c>
      <c r="EB125" s="238">
        <f t="shared" si="422"/>
        <v>0</v>
      </c>
      <c r="EC125" s="238">
        <f t="shared" si="423"/>
        <v>0</v>
      </c>
      <c r="ED125" s="238">
        <f t="shared" si="424"/>
        <v>0</v>
      </c>
      <c r="EE125" s="238">
        <f t="shared" si="425"/>
        <v>0</v>
      </c>
      <c r="EF125" s="238">
        <f t="shared" si="426"/>
        <v>0</v>
      </c>
      <c r="EG125" s="238">
        <f t="shared" si="427"/>
        <v>0</v>
      </c>
      <c r="EH125" s="239">
        <f t="shared" si="428"/>
        <v>0</v>
      </c>
      <c r="EI125" s="240">
        <f t="shared" si="429"/>
        <v>0</v>
      </c>
      <c r="EJ125" s="240">
        <f t="shared" si="430"/>
        <v>0</v>
      </c>
      <c r="EK125" s="240">
        <f t="shared" si="431"/>
        <v>0</v>
      </c>
      <c r="EL125" s="240">
        <f t="shared" si="432"/>
        <v>0</v>
      </c>
      <c r="EM125" s="240">
        <f t="shared" si="433"/>
        <v>0</v>
      </c>
      <c r="EN125" s="240">
        <f t="shared" si="434"/>
        <v>0</v>
      </c>
      <c r="EO125" s="240">
        <f t="shared" si="435"/>
        <v>0</v>
      </c>
      <c r="EP125" s="240">
        <f t="shared" si="436"/>
        <v>0</v>
      </c>
      <c r="EQ125" s="240">
        <f t="shared" si="437"/>
        <v>0</v>
      </c>
      <c r="ER125" s="240">
        <f t="shared" si="438"/>
        <v>0</v>
      </c>
      <c r="ES125" s="240">
        <f t="shared" si="439"/>
        <v>0</v>
      </c>
      <c r="ET125" s="241">
        <f t="shared" si="440"/>
        <v>0</v>
      </c>
      <c r="EU125" s="242">
        <f t="shared" si="441"/>
        <v>0</v>
      </c>
      <c r="EV125" s="234">
        <f t="shared" si="442"/>
        <v>0</v>
      </c>
      <c r="EW125" s="234">
        <f t="shared" si="443"/>
        <v>0</v>
      </c>
      <c r="EX125" s="234">
        <f t="shared" si="444"/>
        <v>0</v>
      </c>
      <c r="EY125" s="234">
        <f t="shared" si="445"/>
        <v>0</v>
      </c>
      <c r="EZ125" s="235">
        <f t="shared" si="446"/>
        <v>0</v>
      </c>
      <c r="FA125" s="236">
        <f t="shared" si="447"/>
        <v>0</v>
      </c>
      <c r="FB125" s="236">
        <f t="shared" si="448"/>
        <v>0</v>
      </c>
      <c r="FC125" s="236">
        <f t="shared" si="449"/>
        <v>0</v>
      </c>
      <c r="FD125" s="236">
        <f t="shared" si="450"/>
        <v>0</v>
      </c>
      <c r="FE125" s="236">
        <f t="shared" si="451"/>
        <v>0</v>
      </c>
      <c r="FF125" s="236">
        <f t="shared" si="452"/>
        <v>0</v>
      </c>
      <c r="FG125" s="237">
        <f t="shared" si="453"/>
        <v>0</v>
      </c>
      <c r="FH125" s="238">
        <f t="shared" si="454"/>
        <v>0</v>
      </c>
      <c r="FI125" s="238">
        <f t="shared" si="455"/>
        <v>0</v>
      </c>
      <c r="FJ125" s="238">
        <f t="shared" si="456"/>
        <v>0</v>
      </c>
      <c r="FK125" s="238">
        <f t="shared" si="457"/>
        <v>0</v>
      </c>
      <c r="FL125" s="238">
        <f t="shared" si="458"/>
        <v>0</v>
      </c>
      <c r="FM125" s="238">
        <f t="shared" si="459"/>
        <v>0</v>
      </c>
      <c r="FN125" s="238">
        <f t="shared" si="460"/>
        <v>0</v>
      </c>
      <c r="FO125" s="239">
        <f t="shared" si="461"/>
        <v>0</v>
      </c>
      <c r="FP125" s="240">
        <f t="shared" si="462"/>
        <v>0</v>
      </c>
      <c r="FQ125" s="240">
        <f t="shared" si="463"/>
        <v>0</v>
      </c>
      <c r="FR125" s="240">
        <f t="shared" si="464"/>
        <v>0</v>
      </c>
      <c r="FS125" s="240">
        <f t="shared" si="465"/>
        <v>0</v>
      </c>
      <c r="FT125" s="240">
        <f t="shared" si="466"/>
        <v>0</v>
      </c>
      <c r="FU125" s="240">
        <f t="shared" si="467"/>
        <v>0</v>
      </c>
      <c r="FV125" s="240">
        <f t="shared" si="468"/>
        <v>0</v>
      </c>
      <c r="FW125" s="240">
        <f t="shared" si="469"/>
        <v>0</v>
      </c>
      <c r="FX125" s="240">
        <f t="shared" si="470"/>
        <v>0</v>
      </c>
      <c r="FY125" s="240">
        <f t="shared" si="471"/>
        <v>0</v>
      </c>
      <c r="FZ125" s="240">
        <f t="shared" si="472"/>
        <v>0</v>
      </c>
      <c r="GA125" s="241">
        <f t="shared" si="473"/>
        <v>0</v>
      </c>
      <c r="GB125" s="242">
        <f t="shared" si="474"/>
        <v>0</v>
      </c>
      <c r="GC125" s="234">
        <f t="shared" si="475"/>
        <v>0</v>
      </c>
      <c r="GD125" s="234">
        <f t="shared" si="476"/>
        <v>0</v>
      </c>
      <c r="GE125" s="234">
        <f t="shared" si="477"/>
        <v>0</v>
      </c>
      <c r="GF125" s="234">
        <f t="shared" si="478"/>
        <v>0</v>
      </c>
      <c r="GG125" s="235">
        <f t="shared" si="479"/>
        <v>0</v>
      </c>
      <c r="GH125" s="236">
        <f t="shared" si="480"/>
        <v>0</v>
      </c>
      <c r="GI125" s="236">
        <f t="shared" si="481"/>
        <v>0</v>
      </c>
      <c r="GJ125" s="236">
        <f t="shared" si="482"/>
        <v>0</v>
      </c>
      <c r="GK125" s="236">
        <f t="shared" si="483"/>
        <v>0</v>
      </c>
      <c r="GL125" s="236">
        <f t="shared" si="484"/>
        <v>0</v>
      </c>
      <c r="GM125" s="236">
        <f t="shared" si="485"/>
        <v>0</v>
      </c>
      <c r="GN125" s="237">
        <f t="shared" si="486"/>
        <v>0</v>
      </c>
      <c r="GO125" s="238">
        <f t="shared" si="487"/>
        <v>0</v>
      </c>
      <c r="GP125" s="238">
        <f t="shared" si="488"/>
        <v>0</v>
      </c>
      <c r="GQ125" s="238">
        <f t="shared" si="489"/>
        <v>0</v>
      </c>
      <c r="GR125" s="238">
        <f t="shared" si="490"/>
        <v>0</v>
      </c>
      <c r="GS125" s="238">
        <f t="shared" si="491"/>
        <v>0</v>
      </c>
      <c r="GT125" s="238">
        <f t="shared" si="492"/>
        <v>0</v>
      </c>
      <c r="GU125" s="238">
        <f t="shared" si="493"/>
        <v>0</v>
      </c>
      <c r="GV125" s="239">
        <f t="shared" si="494"/>
        <v>0</v>
      </c>
      <c r="GW125" s="240">
        <f t="shared" si="495"/>
        <v>0</v>
      </c>
      <c r="GX125" s="240">
        <f t="shared" si="496"/>
        <v>0</v>
      </c>
      <c r="GY125" s="240">
        <f t="shared" si="497"/>
        <v>0</v>
      </c>
      <c r="GZ125" s="240">
        <f t="shared" si="498"/>
        <v>0</v>
      </c>
      <c r="HA125" s="240">
        <f t="shared" si="499"/>
        <v>0</v>
      </c>
      <c r="HB125" s="240">
        <f t="shared" si="500"/>
        <v>0</v>
      </c>
      <c r="HC125" s="240">
        <f t="shared" si="501"/>
        <v>0</v>
      </c>
      <c r="HD125" s="240">
        <f t="shared" si="502"/>
        <v>0</v>
      </c>
      <c r="HE125" s="240">
        <f t="shared" si="503"/>
        <v>0</v>
      </c>
      <c r="HF125" s="240">
        <f t="shared" si="504"/>
        <v>0</v>
      </c>
      <c r="HG125" s="240">
        <f t="shared" si="505"/>
        <v>0</v>
      </c>
      <c r="HH125" s="241">
        <f t="shared" si="506"/>
        <v>0</v>
      </c>
      <c r="HI125" s="243"/>
      <c r="HJ125" s="242">
        <f t="shared" si="507"/>
        <v>3</v>
      </c>
      <c r="HK125" s="234">
        <f t="shared" si="508"/>
        <v>3</v>
      </c>
      <c r="HL125" s="234">
        <f t="shared" si="509"/>
        <v>3</v>
      </c>
      <c r="HM125" s="234">
        <f t="shared" si="510"/>
        <v>3</v>
      </c>
      <c r="HN125" s="234">
        <f t="shared" si="511"/>
        <v>2</v>
      </c>
      <c r="HO125" s="235">
        <f t="shared" si="512"/>
        <v>20</v>
      </c>
      <c r="HP125" s="236">
        <f t="shared" si="513"/>
        <v>20</v>
      </c>
      <c r="HQ125" s="236">
        <f t="shared" si="514"/>
        <v>20</v>
      </c>
      <c r="HR125" s="236">
        <f t="shared" si="515"/>
        <v>20</v>
      </c>
      <c r="HS125" s="236">
        <f t="shared" si="516"/>
        <v>10</v>
      </c>
      <c r="HT125" s="236">
        <f t="shared" si="517"/>
        <v>20</v>
      </c>
      <c r="HU125" s="236">
        <f t="shared" si="518"/>
        <v>10</v>
      </c>
      <c r="HV125" s="237">
        <f t="shared" si="519"/>
        <v>20</v>
      </c>
      <c r="HW125" s="238">
        <f t="shared" si="520"/>
        <v>20</v>
      </c>
      <c r="HX125" s="238">
        <f t="shared" si="521"/>
        <v>20</v>
      </c>
      <c r="HY125" s="238">
        <f t="shared" si="522"/>
        <v>20</v>
      </c>
      <c r="HZ125" s="238">
        <f t="shared" si="523"/>
        <v>10</v>
      </c>
      <c r="IA125" s="238">
        <f t="shared" si="524"/>
        <v>20</v>
      </c>
      <c r="IB125" s="238">
        <f t="shared" si="525"/>
        <v>10</v>
      </c>
      <c r="IC125" s="238">
        <f t="shared" si="526"/>
        <v>0</v>
      </c>
      <c r="ID125" s="239">
        <f t="shared" si="527"/>
        <v>20</v>
      </c>
      <c r="IE125" s="240">
        <f t="shared" si="528"/>
        <v>20</v>
      </c>
      <c r="IF125" s="240">
        <f t="shared" si="529"/>
        <v>0</v>
      </c>
      <c r="IG125" s="240">
        <f t="shared" si="530"/>
        <v>10</v>
      </c>
      <c r="IH125" s="240">
        <f t="shared" si="531"/>
        <v>0</v>
      </c>
      <c r="II125" s="240">
        <f t="shared" si="532"/>
        <v>30</v>
      </c>
      <c r="IJ125" s="240">
        <f t="shared" si="533"/>
        <v>20</v>
      </c>
      <c r="IK125" s="240">
        <f t="shared" si="534"/>
        <v>0</v>
      </c>
      <c r="IL125" s="240">
        <f t="shared" si="535"/>
        <v>0</v>
      </c>
      <c r="IM125" s="240">
        <f t="shared" si="536"/>
        <v>0</v>
      </c>
      <c r="IN125" s="240">
        <f t="shared" si="537"/>
        <v>0</v>
      </c>
      <c r="IO125" s="240">
        <f t="shared" si="538"/>
        <v>20</v>
      </c>
      <c r="IP125" s="416">
        <f t="shared" si="539"/>
        <v>360</v>
      </c>
      <c r="IQ125" s="416">
        <f t="shared" si="540"/>
        <v>14</v>
      </c>
    </row>
    <row r="126" spans="1:251" ht="15" customHeight="1" x14ac:dyDescent="0.25">
      <c r="A126" s="14" t="s">
        <v>1652</v>
      </c>
      <c r="B126" s="392">
        <v>116</v>
      </c>
      <c r="C126" s="13" t="s">
        <v>879</v>
      </c>
      <c r="D126" s="423">
        <v>44044</v>
      </c>
      <c r="E126" s="20">
        <v>9</v>
      </c>
      <c r="F126" s="6">
        <v>10878772</v>
      </c>
      <c r="G126" s="20">
        <v>1</v>
      </c>
      <c r="H126" s="20"/>
      <c r="I126" s="23"/>
      <c r="J126" s="6" t="s">
        <v>18</v>
      </c>
      <c r="K126" s="6" t="s">
        <v>18</v>
      </c>
      <c r="L126" s="424"/>
      <c r="M126" s="651" t="s">
        <v>880</v>
      </c>
      <c r="N126" s="24">
        <v>64.699996948242188</v>
      </c>
      <c r="O126" s="107"/>
      <c r="P126" s="105"/>
      <c r="Q126" s="106"/>
      <c r="R126" s="24">
        <v>71.800003051757813</v>
      </c>
      <c r="S126" s="107"/>
      <c r="T126" s="105"/>
      <c r="U126" s="106"/>
      <c r="V126" s="24">
        <v>82.169998168945313</v>
      </c>
      <c r="W126" s="107"/>
      <c r="X126" s="105"/>
      <c r="Y126" s="106"/>
      <c r="Z126" s="24">
        <v>73.150001525878906</v>
      </c>
      <c r="AA126" s="273"/>
      <c r="AB126" s="24">
        <v>63.299999237060547</v>
      </c>
      <c r="AC126" s="273"/>
      <c r="AD126" s="272">
        <v>100</v>
      </c>
      <c r="AE126" s="108"/>
      <c r="AF126" s="444"/>
      <c r="AG126" s="272">
        <v>100</v>
      </c>
      <c r="AH126" s="108"/>
      <c r="AI126" s="444"/>
      <c r="AJ126" s="272">
        <v>100</v>
      </c>
      <c r="AK126" s="108"/>
      <c r="AL126" s="444"/>
      <c r="AM126" s="272">
        <v>100</v>
      </c>
      <c r="AN126" s="108"/>
      <c r="AO126" s="444"/>
      <c r="AP126" s="272">
        <v>100</v>
      </c>
      <c r="AQ126" s="108"/>
      <c r="AR126" s="444"/>
      <c r="AS126" s="272">
        <v>100</v>
      </c>
      <c r="AT126" s="108"/>
      <c r="AU126" s="444"/>
      <c r="AV126" s="272">
        <v>100</v>
      </c>
      <c r="AW126" s="108"/>
      <c r="AX126" s="444"/>
      <c r="AY126" s="24">
        <v>65.849998474121094</v>
      </c>
      <c r="AZ126" s="107"/>
      <c r="BA126" s="273"/>
      <c r="BB126" s="24">
        <v>74.75</v>
      </c>
      <c r="BC126" s="107"/>
      <c r="BD126" s="273"/>
      <c r="BE126" s="24">
        <v>71.5</v>
      </c>
      <c r="BF126" s="107"/>
      <c r="BG126" s="273"/>
      <c r="BH126" s="24">
        <v>73.75</v>
      </c>
      <c r="BI126" s="107"/>
      <c r="BJ126" s="273"/>
      <c r="BK126" s="24">
        <v>69.199996948242188</v>
      </c>
      <c r="BL126" s="107"/>
      <c r="BM126" s="273"/>
      <c r="BN126" s="24">
        <v>77.699996948242188</v>
      </c>
      <c r="BO126" s="107"/>
      <c r="BP126" s="273"/>
      <c r="BQ126" s="24">
        <v>71</v>
      </c>
      <c r="BR126" s="107"/>
      <c r="BS126" s="273"/>
      <c r="BT126" s="24" t="s">
        <v>1386</v>
      </c>
      <c r="BU126" s="291"/>
      <c r="BV126" s="273"/>
      <c r="BW126" s="24">
        <v>53.830001831054688</v>
      </c>
      <c r="BX126" s="107"/>
      <c r="BY126" s="273"/>
      <c r="BZ126" s="24">
        <v>64.75</v>
      </c>
      <c r="CA126" s="107"/>
      <c r="CB126" s="273"/>
      <c r="CC126" s="24"/>
      <c r="CD126" s="107"/>
      <c r="CE126" s="107"/>
      <c r="CF126" s="107">
        <v>74</v>
      </c>
      <c r="CG126" s="107"/>
      <c r="CH126" s="273"/>
      <c r="CI126" s="688"/>
      <c r="CJ126" s="107"/>
      <c r="CK126" s="273"/>
      <c r="CL126" s="24">
        <v>68</v>
      </c>
      <c r="CM126" s="107"/>
      <c r="CN126" s="273"/>
      <c r="CO126" s="648">
        <v>53.5</v>
      </c>
      <c r="CP126" s="107"/>
      <c r="CQ126" s="273"/>
      <c r="CR126" s="24"/>
      <c r="CS126" s="107"/>
      <c r="CT126" s="273"/>
      <c r="CU126" s="24"/>
      <c r="CV126" s="107"/>
      <c r="CW126" s="273"/>
      <c r="CX126" s="24"/>
      <c r="CY126" s="107"/>
      <c r="CZ126" s="273"/>
      <c r="DA126" s="24"/>
      <c r="DB126" s="107"/>
      <c r="DC126" s="273"/>
      <c r="DD126" s="648">
        <v>70.800003051757813</v>
      </c>
      <c r="DE126" s="107"/>
      <c r="DF126" s="273"/>
      <c r="DG126" s="218"/>
      <c r="DH126" s="217"/>
      <c r="DI126" s="217"/>
      <c r="DJ126" s="286">
        <f t="shared" si="405"/>
        <v>68.356153634878311</v>
      </c>
      <c r="DK126" s="219"/>
      <c r="DL126" s="220">
        <f t="shared" si="406"/>
        <v>3.4178076817439154</v>
      </c>
      <c r="DM126" s="650">
        <f t="shared" si="407"/>
        <v>0</v>
      </c>
      <c r="DN126" s="233">
        <f t="shared" si="408"/>
        <v>0</v>
      </c>
      <c r="DO126" s="234">
        <f t="shared" si="409"/>
        <v>0</v>
      </c>
      <c r="DP126" s="234">
        <f t="shared" si="410"/>
        <v>0</v>
      </c>
      <c r="DQ126" s="234">
        <f t="shared" si="411"/>
        <v>0</v>
      </c>
      <c r="DR126" s="234">
        <f t="shared" si="412"/>
        <v>0</v>
      </c>
      <c r="DS126" s="235">
        <f t="shared" si="413"/>
        <v>0</v>
      </c>
      <c r="DT126" s="236">
        <f t="shared" si="414"/>
        <v>0</v>
      </c>
      <c r="DU126" s="236">
        <f t="shared" si="415"/>
        <v>0</v>
      </c>
      <c r="DV126" s="236">
        <f t="shared" si="416"/>
        <v>0</v>
      </c>
      <c r="DW126" s="236">
        <f t="shared" si="417"/>
        <v>0</v>
      </c>
      <c r="DX126" s="236">
        <f t="shared" si="418"/>
        <v>0</v>
      </c>
      <c r="DY126" s="236">
        <f t="shared" si="419"/>
        <v>0</v>
      </c>
      <c r="DZ126" s="237">
        <f t="shared" si="420"/>
        <v>0</v>
      </c>
      <c r="EA126" s="238">
        <f t="shared" si="421"/>
        <v>0</v>
      </c>
      <c r="EB126" s="238">
        <f t="shared" si="422"/>
        <v>0</v>
      </c>
      <c r="EC126" s="238">
        <f t="shared" si="423"/>
        <v>0</v>
      </c>
      <c r="ED126" s="238">
        <f t="shared" si="424"/>
        <v>0</v>
      </c>
      <c r="EE126" s="238">
        <f t="shared" si="425"/>
        <v>0</v>
      </c>
      <c r="EF126" s="238">
        <f t="shared" si="426"/>
        <v>0</v>
      </c>
      <c r="EG126" s="238">
        <f t="shared" si="427"/>
        <v>0</v>
      </c>
      <c r="EH126" s="239">
        <f t="shared" si="428"/>
        <v>0</v>
      </c>
      <c r="EI126" s="240">
        <f t="shared" si="429"/>
        <v>0</v>
      </c>
      <c r="EJ126" s="240">
        <f t="shared" si="430"/>
        <v>0</v>
      </c>
      <c r="EK126" s="240">
        <f t="shared" si="431"/>
        <v>0</v>
      </c>
      <c r="EL126" s="240">
        <f t="shared" si="432"/>
        <v>0</v>
      </c>
      <c r="EM126" s="240">
        <f t="shared" si="433"/>
        <v>0</v>
      </c>
      <c r="EN126" s="240">
        <f t="shared" si="434"/>
        <v>0</v>
      </c>
      <c r="EO126" s="240">
        <f t="shared" si="435"/>
        <v>0</v>
      </c>
      <c r="EP126" s="240">
        <f t="shared" si="436"/>
        <v>0</v>
      </c>
      <c r="EQ126" s="240">
        <f t="shared" si="437"/>
        <v>0</v>
      </c>
      <c r="ER126" s="240">
        <f t="shared" si="438"/>
        <v>0</v>
      </c>
      <c r="ES126" s="240">
        <f t="shared" si="439"/>
        <v>0</v>
      </c>
      <c r="ET126" s="241">
        <f t="shared" si="440"/>
        <v>0</v>
      </c>
      <c r="EU126" s="242">
        <f t="shared" si="441"/>
        <v>0</v>
      </c>
      <c r="EV126" s="234">
        <f t="shared" si="442"/>
        <v>0</v>
      </c>
      <c r="EW126" s="234">
        <f t="shared" si="443"/>
        <v>0</v>
      </c>
      <c r="EX126" s="234">
        <f t="shared" si="444"/>
        <v>0</v>
      </c>
      <c r="EY126" s="234">
        <f t="shared" si="445"/>
        <v>0</v>
      </c>
      <c r="EZ126" s="235">
        <f t="shared" si="446"/>
        <v>0</v>
      </c>
      <c r="FA126" s="236">
        <f t="shared" si="447"/>
        <v>0</v>
      </c>
      <c r="FB126" s="236">
        <f t="shared" si="448"/>
        <v>0</v>
      </c>
      <c r="FC126" s="236">
        <f t="shared" si="449"/>
        <v>0</v>
      </c>
      <c r="FD126" s="236">
        <f t="shared" si="450"/>
        <v>0</v>
      </c>
      <c r="FE126" s="236">
        <f t="shared" si="451"/>
        <v>0</v>
      </c>
      <c r="FF126" s="236">
        <f t="shared" si="452"/>
        <v>0</v>
      </c>
      <c r="FG126" s="237">
        <f t="shared" si="453"/>
        <v>0</v>
      </c>
      <c r="FH126" s="238">
        <f t="shared" si="454"/>
        <v>0</v>
      </c>
      <c r="FI126" s="238">
        <f t="shared" si="455"/>
        <v>0</v>
      </c>
      <c r="FJ126" s="238">
        <f t="shared" si="456"/>
        <v>0</v>
      </c>
      <c r="FK126" s="238">
        <f t="shared" si="457"/>
        <v>0</v>
      </c>
      <c r="FL126" s="238">
        <f t="shared" si="458"/>
        <v>0</v>
      </c>
      <c r="FM126" s="238">
        <f t="shared" si="459"/>
        <v>0</v>
      </c>
      <c r="FN126" s="238">
        <f t="shared" si="460"/>
        <v>0</v>
      </c>
      <c r="FO126" s="239">
        <f t="shared" si="461"/>
        <v>0</v>
      </c>
      <c r="FP126" s="240">
        <f t="shared" si="462"/>
        <v>0</v>
      </c>
      <c r="FQ126" s="240">
        <f t="shared" si="463"/>
        <v>0</v>
      </c>
      <c r="FR126" s="240">
        <f t="shared" si="464"/>
        <v>0</v>
      </c>
      <c r="FS126" s="240">
        <f t="shared" si="465"/>
        <v>0</v>
      </c>
      <c r="FT126" s="240">
        <f t="shared" si="466"/>
        <v>0</v>
      </c>
      <c r="FU126" s="240">
        <f t="shared" si="467"/>
        <v>0</v>
      </c>
      <c r="FV126" s="240">
        <f t="shared" si="468"/>
        <v>0</v>
      </c>
      <c r="FW126" s="240">
        <f t="shared" si="469"/>
        <v>0</v>
      </c>
      <c r="FX126" s="240">
        <f t="shared" si="470"/>
        <v>0</v>
      </c>
      <c r="FY126" s="240">
        <f t="shared" si="471"/>
        <v>0</v>
      </c>
      <c r="FZ126" s="240">
        <f t="shared" si="472"/>
        <v>0</v>
      </c>
      <c r="GA126" s="241">
        <f t="shared" si="473"/>
        <v>0</v>
      </c>
      <c r="GB126" s="242">
        <f t="shared" si="474"/>
        <v>0</v>
      </c>
      <c r="GC126" s="234">
        <f t="shared" si="475"/>
        <v>0</v>
      </c>
      <c r="GD126" s="234">
        <f t="shared" si="476"/>
        <v>0</v>
      </c>
      <c r="GE126" s="234">
        <f t="shared" si="477"/>
        <v>0</v>
      </c>
      <c r="GF126" s="234">
        <f t="shared" si="478"/>
        <v>0</v>
      </c>
      <c r="GG126" s="235">
        <f t="shared" si="479"/>
        <v>0</v>
      </c>
      <c r="GH126" s="236">
        <f t="shared" si="480"/>
        <v>0</v>
      </c>
      <c r="GI126" s="236">
        <f t="shared" si="481"/>
        <v>0</v>
      </c>
      <c r="GJ126" s="236">
        <f t="shared" si="482"/>
        <v>0</v>
      </c>
      <c r="GK126" s="236">
        <f t="shared" si="483"/>
        <v>0</v>
      </c>
      <c r="GL126" s="236">
        <f t="shared" si="484"/>
        <v>0</v>
      </c>
      <c r="GM126" s="236">
        <f t="shared" si="485"/>
        <v>0</v>
      </c>
      <c r="GN126" s="237">
        <f t="shared" si="486"/>
        <v>0</v>
      </c>
      <c r="GO126" s="238">
        <f t="shared" si="487"/>
        <v>0</v>
      </c>
      <c r="GP126" s="238">
        <f t="shared" si="488"/>
        <v>0</v>
      </c>
      <c r="GQ126" s="238">
        <f t="shared" si="489"/>
        <v>0</v>
      </c>
      <c r="GR126" s="238">
        <f t="shared" si="490"/>
        <v>0</v>
      </c>
      <c r="GS126" s="238">
        <f t="shared" si="491"/>
        <v>0</v>
      </c>
      <c r="GT126" s="238">
        <f t="shared" si="492"/>
        <v>0</v>
      </c>
      <c r="GU126" s="238">
        <f t="shared" si="493"/>
        <v>0</v>
      </c>
      <c r="GV126" s="239">
        <f t="shared" si="494"/>
        <v>0</v>
      </c>
      <c r="GW126" s="240">
        <f t="shared" si="495"/>
        <v>0</v>
      </c>
      <c r="GX126" s="240">
        <f t="shared" si="496"/>
        <v>0</v>
      </c>
      <c r="GY126" s="240">
        <f t="shared" si="497"/>
        <v>0</v>
      </c>
      <c r="GZ126" s="240">
        <f t="shared" si="498"/>
        <v>0</v>
      </c>
      <c r="HA126" s="240">
        <f t="shared" si="499"/>
        <v>0</v>
      </c>
      <c r="HB126" s="240">
        <f t="shared" si="500"/>
        <v>0</v>
      </c>
      <c r="HC126" s="240">
        <f t="shared" si="501"/>
        <v>0</v>
      </c>
      <c r="HD126" s="240">
        <f t="shared" si="502"/>
        <v>0</v>
      </c>
      <c r="HE126" s="240">
        <f t="shared" si="503"/>
        <v>0</v>
      </c>
      <c r="HF126" s="240">
        <f t="shared" si="504"/>
        <v>0</v>
      </c>
      <c r="HG126" s="240">
        <f t="shared" si="505"/>
        <v>0</v>
      </c>
      <c r="HH126" s="241">
        <f t="shared" si="506"/>
        <v>0</v>
      </c>
      <c r="HI126" s="243"/>
      <c r="HJ126" s="242">
        <f t="shared" si="507"/>
        <v>3</v>
      </c>
      <c r="HK126" s="234">
        <f t="shared" si="508"/>
        <v>3</v>
      </c>
      <c r="HL126" s="234">
        <f t="shared" si="509"/>
        <v>3</v>
      </c>
      <c r="HM126" s="234">
        <f t="shared" si="510"/>
        <v>3</v>
      </c>
      <c r="HN126" s="234">
        <f t="shared" si="511"/>
        <v>2</v>
      </c>
      <c r="HO126" s="235">
        <f t="shared" si="512"/>
        <v>20</v>
      </c>
      <c r="HP126" s="236">
        <f t="shared" si="513"/>
        <v>20</v>
      </c>
      <c r="HQ126" s="236">
        <f t="shared" si="514"/>
        <v>20</v>
      </c>
      <c r="HR126" s="236">
        <f t="shared" si="515"/>
        <v>20</v>
      </c>
      <c r="HS126" s="236">
        <f t="shared" si="516"/>
        <v>10</v>
      </c>
      <c r="HT126" s="236">
        <f t="shared" si="517"/>
        <v>20</v>
      </c>
      <c r="HU126" s="236">
        <f t="shared" si="518"/>
        <v>10</v>
      </c>
      <c r="HV126" s="237">
        <f t="shared" si="519"/>
        <v>20</v>
      </c>
      <c r="HW126" s="238">
        <f t="shared" si="520"/>
        <v>20</v>
      </c>
      <c r="HX126" s="238">
        <f t="shared" si="521"/>
        <v>20</v>
      </c>
      <c r="HY126" s="238">
        <f t="shared" si="522"/>
        <v>20</v>
      </c>
      <c r="HZ126" s="238">
        <f t="shared" si="523"/>
        <v>10</v>
      </c>
      <c r="IA126" s="238">
        <f t="shared" si="524"/>
        <v>20</v>
      </c>
      <c r="IB126" s="238">
        <f t="shared" si="525"/>
        <v>10</v>
      </c>
      <c r="IC126" s="238">
        <f t="shared" si="526"/>
        <v>0</v>
      </c>
      <c r="ID126" s="239">
        <f t="shared" si="527"/>
        <v>20</v>
      </c>
      <c r="IE126" s="240">
        <f t="shared" si="528"/>
        <v>20</v>
      </c>
      <c r="IF126" s="240">
        <f t="shared" si="529"/>
        <v>0</v>
      </c>
      <c r="IG126" s="240">
        <f t="shared" si="530"/>
        <v>10</v>
      </c>
      <c r="IH126" s="240">
        <f t="shared" si="531"/>
        <v>0</v>
      </c>
      <c r="II126" s="240">
        <f t="shared" si="532"/>
        <v>30</v>
      </c>
      <c r="IJ126" s="240">
        <f t="shared" si="533"/>
        <v>20</v>
      </c>
      <c r="IK126" s="240">
        <f t="shared" si="534"/>
        <v>0</v>
      </c>
      <c r="IL126" s="240">
        <f t="shared" si="535"/>
        <v>0</v>
      </c>
      <c r="IM126" s="240">
        <f t="shared" si="536"/>
        <v>0</v>
      </c>
      <c r="IN126" s="240">
        <f t="shared" si="537"/>
        <v>0</v>
      </c>
      <c r="IO126" s="240">
        <f t="shared" si="538"/>
        <v>20</v>
      </c>
      <c r="IP126" s="416">
        <f t="shared" si="539"/>
        <v>360</v>
      </c>
      <c r="IQ126" s="416">
        <f t="shared" si="540"/>
        <v>14</v>
      </c>
    </row>
    <row r="127" spans="1:251" ht="15" customHeight="1" x14ac:dyDescent="0.25">
      <c r="A127" s="14" t="s">
        <v>1793</v>
      </c>
      <c r="B127" s="392">
        <v>117</v>
      </c>
      <c r="C127" s="13" t="s">
        <v>881</v>
      </c>
      <c r="D127" s="423">
        <v>44044</v>
      </c>
      <c r="E127" s="20">
        <v>9</v>
      </c>
      <c r="F127" s="6">
        <v>10878783</v>
      </c>
      <c r="G127" s="20">
        <v>1</v>
      </c>
      <c r="H127" s="20"/>
      <c r="I127" s="23"/>
      <c r="J127" s="6" t="s">
        <v>18</v>
      </c>
      <c r="K127" s="6" t="s">
        <v>18</v>
      </c>
      <c r="L127" s="424"/>
      <c r="M127" s="651" t="s">
        <v>882</v>
      </c>
      <c r="N127" s="24">
        <v>58.599998474121094</v>
      </c>
      <c r="O127" s="107"/>
      <c r="P127" s="105"/>
      <c r="Q127" s="106"/>
      <c r="R127" s="24">
        <v>67.300003051757813</v>
      </c>
      <c r="S127" s="107"/>
      <c r="T127" s="105"/>
      <c r="U127" s="106"/>
      <c r="V127" s="24">
        <v>70.80999755859375</v>
      </c>
      <c r="W127" s="107"/>
      <c r="X127" s="105"/>
      <c r="Y127" s="106"/>
      <c r="Z127" s="24">
        <v>71.220001220703125</v>
      </c>
      <c r="AA127" s="273"/>
      <c r="AB127" s="24">
        <v>69.300003051757813</v>
      </c>
      <c r="AC127" s="273"/>
      <c r="AD127" s="272">
        <v>100</v>
      </c>
      <c r="AE127" s="108"/>
      <c r="AF127" s="444"/>
      <c r="AG127" s="272">
        <v>100</v>
      </c>
      <c r="AH127" s="108"/>
      <c r="AI127" s="444"/>
      <c r="AJ127" s="272">
        <v>100</v>
      </c>
      <c r="AK127" s="108"/>
      <c r="AL127" s="444"/>
      <c r="AM127" s="272">
        <v>100</v>
      </c>
      <c r="AN127" s="108"/>
      <c r="AO127" s="444"/>
      <c r="AP127" s="272">
        <v>100</v>
      </c>
      <c r="AQ127" s="108"/>
      <c r="AR127" s="444"/>
      <c r="AS127" s="272">
        <v>100</v>
      </c>
      <c r="AT127" s="108"/>
      <c r="AU127" s="444"/>
      <c r="AV127" s="272">
        <v>100</v>
      </c>
      <c r="AW127" s="108"/>
      <c r="AX127" s="444"/>
      <c r="AY127" s="24">
        <v>56.150001525878906</v>
      </c>
      <c r="AZ127" s="107"/>
      <c r="BA127" s="273"/>
      <c r="BB127" s="24">
        <v>60.75</v>
      </c>
      <c r="BC127" s="107"/>
      <c r="BD127" s="273"/>
      <c r="BE127" s="24">
        <v>63.25</v>
      </c>
      <c r="BF127" s="107"/>
      <c r="BG127" s="273"/>
      <c r="BH127" s="24">
        <v>57.150001525878906</v>
      </c>
      <c r="BI127" s="107"/>
      <c r="BJ127" s="273"/>
      <c r="BK127" s="24">
        <v>66.599998474121094</v>
      </c>
      <c r="BL127" s="107"/>
      <c r="BM127" s="273"/>
      <c r="BN127" s="24">
        <v>65.800003051757813</v>
      </c>
      <c r="BO127" s="107"/>
      <c r="BP127" s="273"/>
      <c r="BQ127" s="24">
        <v>58</v>
      </c>
      <c r="BR127" s="107"/>
      <c r="BS127" s="273"/>
      <c r="BT127" s="24" t="s">
        <v>1386</v>
      </c>
      <c r="BU127" s="291"/>
      <c r="BV127" s="273"/>
      <c r="BW127" s="24">
        <v>50.130001068115234</v>
      </c>
      <c r="BX127" s="107"/>
      <c r="BY127" s="273"/>
      <c r="BZ127" s="24">
        <v>51</v>
      </c>
      <c r="CA127" s="107"/>
      <c r="CB127" s="273"/>
      <c r="CC127" s="24">
        <v>45</v>
      </c>
      <c r="CD127" s="107"/>
      <c r="CE127" s="107"/>
      <c r="CF127" s="107"/>
      <c r="CG127" s="107"/>
      <c r="CH127" s="273"/>
      <c r="CI127" s="688"/>
      <c r="CJ127" s="107"/>
      <c r="CK127" s="273"/>
      <c r="CL127" s="24">
        <v>10.5</v>
      </c>
      <c r="CM127" s="107" t="s">
        <v>1630</v>
      </c>
      <c r="CN127" s="273"/>
      <c r="CO127" s="648">
        <v>51</v>
      </c>
      <c r="CP127" s="107"/>
      <c r="CQ127" s="273"/>
      <c r="CR127" s="24"/>
      <c r="CS127" s="107"/>
      <c r="CT127" s="273"/>
      <c r="CU127" s="24"/>
      <c r="CV127" s="107"/>
      <c r="CW127" s="273"/>
      <c r="CX127" s="24"/>
      <c r="CY127" s="107"/>
      <c r="CZ127" s="273"/>
      <c r="DA127" s="648">
        <v>52</v>
      </c>
      <c r="DB127" s="107"/>
      <c r="DC127" s="273"/>
      <c r="DD127" s="24"/>
      <c r="DE127" s="107"/>
      <c r="DF127" s="273"/>
      <c r="DG127" s="218"/>
      <c r="DH127" s="217"/>
      <c r="DI127" s="217"/>
      <c r="DJ127" s="286">
        <f t="shared" si="405"/>
        <v>52.871538895827072</v>
      </c>
      <c r="DK127" s="219"/>
      <c r="DL127" s="220">
        <f t="shared" si="406"/>
        <v>2.6435769447913535</v>
      </c>
      <c r="DM127" s="650">
        <f t="shared" si="407"/>
        <v>0</v>
      </c>
      <c r="DN127" s="233">
        <f t="shared" si="408"/>
        <v>0</v>
      </c>
      <c r="DO127" s="234">
        <f t="shared" si="409"/>
        <v>0</v>
      </c>
      <c r="DP127" s="234">
        <f t="shared" si="410"/>
        <v>0</v>
      </c>
      <c r="DQ127" s="234">
        <f t="shared" si="411"/>
        <v>0</v>
      </c>
      <c r="DR127" s="234">
        <f t="shared" si="412"/>
        <v>0</v>
      </c>
      <c r="DS127" s="235">
        <f t="shared" si="413"/>
        <v>0</v>
      </c>
      <c r="DT127" s="236">
        <f t="shared" si="414"/>
        <v>0</v>
      </c>
      <c r="DU127" s="236">
        <f t="shared" si="415"/>
        <v>0</v>
      </c>
      <c r="DV127" s="236">
        <f t="shared" si="416"/>
        <v>0</v>
      </c>
      <c r="DW127" s="236">
        <f t="shared" si="417"/>
        <v>0</v>
      </c>
      <c r="DX127" s="236">
        <f t="shared" si="418"/>
        <v>0</v>
      </c>
      <c r="DY127" s="236">
        <f t="shared" si="419"/>
        <v>0</v>
      </c>
      <c r="DZ127" s="237">
        <f t="shared" si="420"/>
        <v>0</v>
      </c>
      <c r="EA127" s="238">
        <f t="shared" si="421"/>
        <v>0</v>
      </c>
      <c r="EB127" s="238">
        <f t="shared" si="422"/>
        <v>0</v>
      </c>
      <c r="EC127" s="238">
        <f t="shared" si="423"/>
        <v>0</v>
      </c>
      <c r="ED127" s="238">
        <f t="shared" si="424"/>
        <v>0</v>
      </c>
      <c r="EE127" s="238">
        <f t="shared" si="425"/>
        <v>0</v>
      </c>
      <c r="EF127" s="238">
        <f t="shared" si="426"/>
        <v>0</v>
      </c>
      <c r="EG127" s="238">
        <f t="shared" si="427"/>
        <v>0</v>
      </c>
      <c r="EH127" s="239">
        <f t="shared" si="428"/>
        <v>0</v>
      </c>
      <c r="EI127" s="240">
        <f t="shared" si="429"/>
        <v>0</v>
      </c>
      <c r="EJ127" s="240">
        <f t="shared" si="430"/>
        <v>0</v>
      </c>
      <c r="EK127" s="240">
        <f t="shared" si="431"/>
        <v>0</v>
      </c>
      <c r="EL127" s="240">
        <f t="shared" si="432"/>
        <v>0</v>
      </c>
      <c r="EM127" s="240">
        <f t="shared" si="433"/>
        <v>0</v>
      </c>
      <c r="EN127" s="240">
        <f t="shared" si="434"/>
        <v>0</v>
      </c>
      <c r="EO127" s="240">
        <f t="shared" si="435"/>
        <v>0</v>
      </c>
      <c r="EP127" s="240">
        <f t="shared" si="436"/>
        <v>0</v>
      </c>
      <c r="EQ127" s="240">
        <f t="shared" si="437"/>
        <v>0</v>
      </c>
      <c r="ER127" s="240">
        <f t="shared" si="438"/>
        <v>0</v>
      </c>
      <c r="ES127" s="240">
        <f t="shared" si="439"/>
        <v>0</v>
      </c>
      <c r="ET127" s="241">
        <f t="shared" si="440"/>
        <v>0</v>
      </c>
      <c r="EU127" s="242">
        <f t="shared" si="441"/>
        <v>0</v>
      </c>
      <c r="EV127" s="234">
        <f t="shared" si="442"/>
        <v>0</v>
      </c>
      <c r="EW127" s="234">
        <f t="shared" si="443"/>
        <v>0</v>
      </c>
      <c r="EX127" s="234">
        <f t="shared" si="444"/>
        <v>0</v>
      </c>
      <c r="EY127" s="234">
        <f t="shared" si="445"/>
        <v>0</v>
      </c>
      <c r="EZ127" s="235">
        <f t="shared" si="446"/>
        <v>0</v>
      </c>
      <c r="FA127" s="236">
        <f t="shared" si="447"/>
        <v>0</v>
      </c>
      <c r="FB127" s="236">
        <f t="shared" si="448"/>
        <v>0</v>
      </c>
      <c r="FC127" s="236">
        <f t="shared" si="449"/>
        <v>0</v>
      </c>
      <c r="FD127" s="236">
        <f t="shared" si="450"/>
        <v>0</v>
      </c>
      <c r="FE127" s="236">
        <f t="shared" si="451"/>
        <v>0</v>
      </c>
      <c r="FF127" s="236">
        <f t="shared" si="452"/>
        <v>0</v>
      </c>
      <c r="FG127" s="237">
        <f t="shared" si="453"/>
        <v>0</v>
      </c>
      <c r="FH127" s="238">
        <f t="shared" si="454"/>
        <v>0</v>
      </c>
      <c r="FI127" s="238">
        <f t="shared" si="455"/>
        <v>0</v>
      </c>
      <c r="FJ127" s="238">
        <f t="shared" si="456"/>
        <v>0</v>
      </c>
      <c r="FK127" s="238">
        <f t="shared" si="457"/>
        <v>0</v>
      </c>
      <c r="FL127" s="238">
        <f t="shared" si="458"/>
        <v>0</v>
      </c>
      <c r="FM127" s="238">
        <f t="shared" si="459"/>
        <v>0</v>
      </c>
      <c r="FN127" s="238">
        <f t="shared" si="460"/>
        <v>0</v>
      </c>
      <c r="FO127" s="239">
        <f t="shared" si="461"/>
        <v>0</v>
      </c>
      <c r="FP127" s="240">
        <f t="shared" si="462"/>
        <v>0</v>
      </c>
      <c r="FQ127" s="240">
        <f t="shared" si="463"/>
        <v>0</v>
      </c>
      <c r="FR127" s="240">
        <f t="shared" si="464"/>
        <v>0</v>
      </c>
      <c r="FS127" s="240">
        <f t="shared" si="465"/>
        <v>0</v>
      </c>
      <c r="FT127" s="240">
        <f t="shared" si="466"/>
        <v>6</v>
      </c>
      <c r="FU127" s="240">
        <f t="shared" si="467"/>
        <v>0</v>
      </c>
      <c r="FV127" s="240">
        <f t="shared" si="468"/>
        <v>0</v>
      </c>
      <c r="FW127" s="240">
        <f t="shared" si="469"/>
        <v>0</v>
      </c>
      <c r="FX127" s="240">
        <f t="shared" si="470"/>
        <v>0</v>
      </c>
      <c r="FY127" s="240">
        <f t="shared" si="471"/>
        <v>0</v>
      </c>
      <c r="FZ127" s="240">
        <f t="shared" si="472"/>
        <v>0</v>
      </c>
      <c r="GA127" s="241">
        <f t="shared" si="473"/>
        <v>6</v>
      </c>
      <c r="GB127" s="242">
        <f t="shared" si="474"/>
        <v>0</v>
      </c>
      <c r="GC127" s="234">
        <f t="shared" si="475"/>
        <v>0</v>
      </c>
      <c r="GD127" s="234">
        <f t="shared" si="476"/>
        <v>0</v>
      </c>
      <c r="GE127" s="234">
        <f t="shared" si="477"/>
        <v>0</v>
      </c>
      <c r="GF127" s="234">
        <f t="shared" si="478"/>
        <v>0</v>
      </c>
      <c r="GG127" s="235">
        <f t="shared" si="479"/>
        <v>0</v>
      </c>
      <c r="GH127" s="236">
        <f t="shared" si="480"/>
        <v>0</v>
      </c>
      <c r="GI127" s="236">
        <f t="shared" si="481"/>
        <v>0</v>
      </c>
      <c r="GJ127" s="236">
        <f t="shared" si="482"/>
        <v>0</v>
      </c>
      <c r="GK127" s="236">
        <f t="shared" si="483"/>
        <v>0</v>
      </c>
      <c r="GL127" s="236">
        <f t="shared" si="484"/>
        <v>0</v>
      </c>
      <c r="GM127" s="236">
        <f t="shared" si="485"/>
        <v>0</v>
      </c>
      <c r="GN127" s="237">
        <f t="shared" si="486"/>
        <v>0</v>
      </c>
      <c r="GO127" s="238">
        <f t="shared" si="487"/>
        <v>0</v>
      </c>
      <c r="GP127" s="238">
        <f t="shared" si="488"/>
        <v>0</v>
      </c>
      <c r="GQ127" s="238">
        <f t="shared" si="489"/>
        <v>0</v>
      </c>
      <c r="GR127" s="238">
        <f t="shared" si="490"/>
        <v>0</v>
      </c>
      <c r="GS127" s="238">
        <f t="shared" si="491"/>
        <v>0</v>
      </c>
      <c r="GT127" s="238">
        <f t="shared" si="492"/>
        <v>0</v>
      </c>
      <c r="GU127" s="238">
        <f t="shared" si="493"/>
        <v>0</v>
      </c>
      <c r="GV127" s="239">
        <f t="shared" si="494"/>
        <v>0</v>
      </c>
      <c r="GW127" s="240">
        <f t="shared" si="495"/>
        <v>0</v>
      </c>
      <c r="GX127" s="240">
        <f t="shared" si="496"/>
        <v>0</v>
      </c>
      <c r="GY127" s="240">
        <f t="shared" si="497"/>
        <v>0</v>
      </c>
      <c r="GZ127" s="240">
        <f t="shared" si="498"/>
        <v>0</v>
      </c>
      <c r="HA127" s="240">
        <f t="shared" si="499"/>
        <v>0</v>
      </c>
      <c r="HB127" s="240">
        <f t="shared" si="500"/>
        <v>0</v>
      </c>
      <c r="HC127" s="240">
        <f t="shared" si="501"/>
        <v>0</v>
      </c>
      <c r="HD127" s="240">
        <f t="shared" si="502"/>
        <v>0</v>
      </c>
      <c r="HE127" s="240">
        <f t="shared" si="503"/>
        <v>0</v>
      </c>
      <c r="HF127" s="240">
        <f t="shared" si="504"/>
        <v>0</v>
      </c>
      <c r="HG127" s="240">
        <f t="shared" si="505"/>
        <v>0</v>
      </c>
      <c r="HH127" s="241">
        <f t="shared" si="506"/>
        <v>0</v>
      </c>
      <c r="HI127" s="243"/>
      <c r="HJ127" s="242">
        <f t="shared" si="507"/>
        <v>3</v>
      </c>
      <c r="HK127" s="234">
        <f t="shared" si="508"/>
        <v>3</v>
      </c>
      <c r="HL127" s="234">
        <f t="shared" si="509"/>
        <v>3</v>
      </c>
      <c r="HM127" s="234">
        <f t="shared" si="510"/>
        <v>3</v>
      </c>
      <c r="HN127" s="234">
        <f t="shared" si="511"/>
        <v>2</v>
      </c>
      <c r="HO127" s="235">
        <f t="shared" si="512"/>
        <v>20</v>
      </c>
      <c r="HP127" s="236">
        <f t="shared" si="513"/>
        <v>20</v>
      </c>
      <c r="HQ127" s="236">
        <f t="shared" si="514"/>
        <v>20</v>
      </c>
      <c r="HR127" s="236">
        <f t="shared" si="515"/>
        <v>20</v>
      </c>
      <c r="HS127" s="236">
        <f t="shared" si="516"/>
        <v>10</v>
      </c>
      <c r="HT127" s="236">
        <f t="shared" si="517"/>
        <v>20</v>
      </c>
      <c r="HU127" s="236">
        <f t="shared" si="518"/>
        <v>10</v>
      </c>
      <c r="HV127" s="237">
        <f t="shared" si="519"/>
        <v>20</v>
      </c>
      <c r="HW127" s="238">
        <f t="shared" si="520"/>
        <v>20</v>
      </c>
      <c r="HX127" s="238">
        <f t="shared" si="521"/>
        <v>20</v>
      </c>
      <c r="HY127" s="238">
        <f t="shared" si="522"/>
        <v>20</v>
      </c>
      <c r="HZ127" s="238">
        <f t="shared" si="523"/>
        <v>10</v>
      </c>
      <c r="IA127" s="238">
        <f t="shared" si="524"/>
        <v>20</v>
      </c>
      <c r="IB127" s="238">
        <f t="shared" si="525"/>
        <v>10</v>
      </c>
      <c r="IC127" s="238">
        <f t="shared" si="526"/>
        <v>0</v>
      </c>
      <c r="ID127" s="239">
        <f t="shared" si="527"/>
        <v>20</v>
      </c>
      <c r="IE127" s="240">
        <f t="shared" si="528"/>
        <v>20</v>
      </c>
      <c r="IF127" s="240">
        <f t="shared" si="529"/>
        <v>10</v>
      </c>
      <c r="IG127" s="240">
        <f t="shared" si="530"/>
        <v>0</v>
      </c>
      <c r="IH127" s="240">
        <f t="shared" si="531"/>
        <v>0</v>
      </c>
      <c r="II127" s="240">
        <f t="shared" si="532"/>
        <v>0</v>
      </c>
      <c r="IJ127" s="240">
        <f t="shared" si="533"/>
        <v>20</v>
      </c>
      <c r="IK127" s="240">
        <f t="shared" si="534"/>
        <v>0</v>
      </c>
      <c r="IL127" s="240">
        <f t="shared" si="535"/>
        <v>0</v>
      </c>
      <c r="IM127" s="240">
        <f t="shared" si="536"/>
        <v>0</v>
      </c>
      <c r="IN127" s="240">
        <f t="shared" si="537"/>
        <v>20</v>
      </c>
      <c r="IO127" s="240">
        <f t="shared" si="538"/>
        <v>0</v>
      </c>
      <c r="IP127" s="416">
        <f t="shared" si="539"/>
        <v>330</v>
      </c>
      <c r="IQ127" s="416">
        <f t="shared" si="540"/>
        <v>14</v>
      </c>
    </row>
    <row r="128" spans="1:251" ht="15" customHeight="1" x14ac:dyDescent="0.25">
      <c r="A128" s="14" t="s">
        <v>1652</v>
      </c>
      <c r="B128" s="392">
        <v>119</v>
      </c>
      <c r="C128" s="13" t="s">
        <v>885</v>
      </c>
      <c r="D128" s="423">
        <v>44044</v>
      </c>
      <c r="E128" s="20">
        <v>9</v>
      </c>
      <c r="F128" s="6">
        <v>10878819</v>
      </c>
      <c r="G128" s="20">
        <v>1</v>
      </c>
      <c r="H128" s="20"/>
      <c r="I128" s="23"/>
      <c r="J128" s="6" t="s">
        <v>18</v>
      </c>
      <c r="K128" s="6" t="s">
        <v>18</v>
      </c>
      <c r="L128" s="424"/>
      <c r="M128" s="651" t="s">
        <v>886</v>
      </c>
      <c r="N128" s="24">
        <v>75.400001525878906</v>
      </c>
      <c r="O128" s="107"/>
      <c r="P128" s="105"/>
      <c r="Q128" s="106"/>
      <c r="R128" s="24">
        <v>72.75</v>
      </c>
      <c r="S128" s="107"/>
      <c r="T128" s="105"/>
      <c r="U128" s="106"/>
      <c r="V128" s="24">
        <v>82.889999389648438</v>
      </c>
      <c r="W128" s="107"/>
      <c r="X128" s="105"/>
      <c r="Y128" s="106"/>
      <c r="Z128" s="24">
        <v>72.75</v>
      </c>
      <c r="AA128" s="273"/>
      <c r="AB128" s="24">
        <v>59.099998474121094</v>
      </c>
      <c r="AC128" s="273"/>
      <c r="AD128" s="272">
        <v>100</v>
      </c>
      <c r="AE128" s="108"/>
      <c r="AF128" s="444"/>
      <c r="AG128" s="272">
        <v>100</v>
      </c>
      <c r="AH128" s="108"/>
      <c r="AI128" s="444"/>
      <c r="AJ128" s="272">
        <v>100</v>
      </c>
      <c r="AK128" s="108"/>
      <c r="AL128" s="444"/>
      <c r="AM128" s="272">
        <v>100</v>
      </c>
      <c r="AN128" s="108"/>
      <c r="AO128" s="444"/>
      <c r="AP128" s="272">
        <v>100</v>
      </c>
      <c r="AQ128" s="108"/>
      <c r="AR128" s="444"/>
      <c r="AS128" s="272">
        <v>100</v>
      </c>
      <c r="AT128" s="108"/>
      <c r="AU128" s="444"/>
      <c r="AV128" s="272">
        <v>100</v>
      </c>
      <c r="AW128" s="108"/>
      <c r="AX128" s="444"/>
      <c r="AY128" s="24">
        <v>79.870002746582031</v>
      </c>
      <c r="AZ128" s="107"/>
      <c r="BA128" s="273"/>
      <c r="BB128" s="24">
        <v>66</v>
      </c>
      <c r="BC128" s="107"/>
      <c r="BD128" s="273"/>
      <c r="BE128" s="24">
        <v>54</v>
      </c>
      <c r="BF128" s="107"/>
      <c r="BG128" s="273"/>
      <c r="BH128" s="24">
        <v>65.25</v>
      </c>
      <c r="BI128" s="107"/>
      <c r="BJ128" s="273"/>
      <c r="BK128" s="24">
        <v>55.599998474121094</v>
      </c>
      <c r="BL128" s="107"/>
      <c r="BM128" s="273"/>
      <c r="BN128" s="24">
        <v>68.889999389648438</v>
      </c>
      <c r="BO128" s="107"/>
      <c r="BP128" s="273"/>
      <c r="BQ128" s="24">
        <v>48</v>
      </c>
      <c r="BR128" s="107"/>
      <c r="BS128" s="273"/>
      <c r="BT128" s="24" t="s">
        <v>1386</v>
      </c>
      <c r="BU128" s="291"/>
      <c r="BV128" s="273"/>
      <c r="BW128" s="24">
        <v>58.439998626708984</v>
      </c>
      <c r="BX128" s="107"/>
      <c r="BY128" s="273"/>
      <c r="BZ128" s="24">
        <v>67</v>
      </c>
      <c r="CA128" s="107"/>
      <c r="CB128" s="273"/>
      <c r="CC128" s="24">
        <v>64</v>
      </c>
      <c r="CD128" s="107"/>
      <c r="CE128" s="107"/>
      <c r="CF128" s="107"/>
      <c r="CG128" s="107"/>
      <c r="CH128" s="273"/>
      <c r="CI128" s="688"/>
      <c r="CJ128" s="107"/>
      <c r="CK128" s="273"/>
      <c r="CL128" s="24">
        <v>47.700000762939453</v>
      </c>
      <c r="CM128" s="107"/>
      <c r="CN128" s="273"/>
      <c r="CO128" s="24"/>
      <c r="CP128" s="107"/>
      <c r="CQ128" s="273"/>
      <c r="CR128" s="24"/>
      <c r="CS128" s="107"/>
      <c r="CT128" s="273"/>
      <c r="CU128" s="24"/>
      <c r="CV128" s="107"/>
      <c r="CW128" s="273"/>
      <c r="CX128" s="24"/>
      <c r="CY128" s="107"/>
      <c r="CZ128" s="273"/>
      <c r="DA128" s="648">
        <v>55.200000762939453</v>
      </c>
      <c r="DB128" s="107"/>
      <c r="DC128" s="273"/>
      <c r="DD128" s="648">
        <v>74</v>
      </c>
      <c r="DE128" s="107"/>
      <c r="DF128" s="273"/>
      <c r="DG128" s="218"/>
      <c r="DH128" s="217"/>
      <c r="DI128" s="217"/>
      <c r="DJ128" s="286">
        <f t="shared" si="405"/>
        <v>61.842307750995346</v>
      </c>
      <c r="DK128" s="219"/>
      <c r="DL128" s="220">
        <f t="shared" si="406"/>
        <v>3.0921153875497671</v>
      </c>
      <c r="DM128" s="650">
        <f t="shared" si="407"/>
        <v>0</v>
      </c>
      <c r="DN128" s="233">
        <f t="shared" si="408"/>
        <v>0</v>
      </c>
      <c r="DO128" s="234">
        <f t="shared" si="409"/>
        <v>0</v>
      </c>
      <c r="DP128" s="234">
        <f t="shared" si="410"/>
        <v>0</v>
      </c>
      <c r="DQ128" s="234">
        <f t="shared" si="411"/>
        <v>0</v>
      </c>
      <c r="DR128" s="234">
        <f t="shared" si="412"/>
        <v>0</v>
      </c>
      <c r="DS128" s="235">
        <f t="shared" si="413"/>
        <v>0</v>
      </c>
      <c r="DT128" s="236">
        <f t="shared" si="414"/>
        <v>0</v>
      </c>
      <c r="DU128" s="236">
        <f t="shared" si="415"/>
        <v>0</v>
      </c>
      <c r="DV128" s="236">
        <f t="shared" si="416"/>
        <v>0</v>
      </c>
      <c r="DW128" s="236">
        <f t="shared" si="417"/>
        <v>0</v>
      </c>
      <c r="DX128" s="236">
        <f t="shared" si="418"/>
        <v>0</v>
      </c>
      <c r="DY128" s="236">
        <f t="shared" si="419"/>
        <v>0</v>
      </c>
      <c r="DZ128" s="237">
        <f t="shared" si="420"/>
        <v>0</v>
      </c>
      <c r="EA128" s="238">
        <f t="shared" si="421"/>
        <v>0</v>
      </c>
      <c r="EB128" s="238">
        <f t="shared" si="422"/>
        <v>0</v>
      </c>
      <c r="EC128" s="238">
        <f t="shared" si="423"/>
        <v>0</v>
      </c>
      <c r="ED128" s="238">
        <f t="shared" si="424"/>
        <v>0</v>
      </c>
      <c r="EE128" s="238">
        <f t="shared" si="425"/>
        <v>0</v>
      </c>
      <c r="EF128" s="238">
        <f t="shared" si="426"/>
        <v>0</v>
      </c>
      <c r="EG128" s="238">
        <f t="shared" si="427"/>
        <v>0</v>
      </c>
      <c r="EH128" s="239">
        <f t="shared" si="428"/>
        <v>0</v>
      </c>
      <c r="EI128" s="240">
        <f t="shared" si="429"/>
        <v>0</v>
      </c>
      <c r="EJ128" s="240">
        <f t="shared" si="430"/>
        <v>0</v>
      </c>
      <c r="EK128" s="240">
        <f t="shared" si="431"/>
        <v>0</v>
      </c>
      <c r="EL128" s="240">
        <f t="shared" si="432"/>
        <v>0</v>
      </c>
      <c r="EM128" s="240">
        <f t="shared" si="433"/>
        <v>0</v>
      </c>
      <c r="EN128" s="240">
        <f t="shared" si="434"/>
        <v>0</v>
      </c>
      <c r="EO128" s="240">
        <f t="shared" si="435"/>
        <v>0</v>
      </c>
      <c r="EP128" s="240">
        <f t="shared" si="436"/>
        <v>0</v>
      </c>
      <c r="EQ128" s="240">
        <f t="shared" si="437"/>
        <v>0</v>
      </c>
      <c r="ER128" s="240">
        <f t="shared" si="438"/>
        <v>0</v>
      </c>
      <c r="ES128" s="240">
        <f t="shared" si="439"/>
        <v>0</v>
      </c>
      <c r="ET128" s="241">
        <f t="shared" si="440"/>
        <v>0</v>
      </c>
      <c r="EU128" s="242">
        <f t="shared" si="441"/>
        <v>0</v>
      </c>
      <c r="EV128" s="234">
        <f t="shared" si="442"/>
        <v>0</v>
      </c>
      <c r="EW128" s="234">
        <f t="shared" si="443"/>
        <v>0</v>
      </c>
      <c r="EX128" s="234">
        <f t="shared" si="444"/>
        <v>0</v>
      </c>
      <c r="EY128" s="234">
        <f t="shared" si="445"/>
        <v>0</v>
      </c>
      <c r="EZ128" s="235">
        <f t="shared" si="446"/>
        <v>0</v>
      </c>
      <c r="FA128" s="236">
        <f t="shared" si="447"/>
        <v>0</v>
      </c>
      <c r="FB128" s="236">
        <f t="shared" si="448"/>
        <v>0</v>
      </c>
      <c r="FC128" s="236">
        <f t="shared" si="449"/>
        <v>0</v>
      </c>
      <c r="FD128" s="236">
        <f t="shared" si="450"/>
        <v>0</v>
      </c>
      <c r="FE128" s="236">
        <f t="shared" si="451"/>
        <v>0</v>
      </c>
      <c r="FF128" s="236">
        <f t="shared" si="452"/>
        <v>0</v>
      </c>
      <c r="FG128" s="237">
        <f t="shared" si="453"/>
        <v>0</v>
      </c>
      <c r="FH128" s="238">
        <f t="shared" si="454"/>
        <v>0</v>
      </c>
      <c r="FI128" s="238">
        <f t="shared" si="455"/>
        <v>0</v>
      </c>
      <c r="FJ128" s="238">
        <f t="shared" si="456"/>
        <v>0</v>
      </c>
      <c r="FK128" s="238">
        <f t="shared" si="457"/>
        <v>0</v>
      </c>
      <c r="FL128" s="238">
        <f t="shared" si="458"/>
        <v>0</v>
      </c>
      <c r="FM128" s="238">
        <f t="shared" si="459"/>
        <v>0</v>
      </c>
      <c r="FN128" s="238">
        <f t="shared" si="460"/>
        <v>0</v>
      </c>
      <c r="FO128" s="239">
        <f t="shared" si="461"/>
        <v>0</v>
      </c>
      <c r="FP128" s="240">
        <f t="shared" si="462"/>
        <v>0</v>
      </c>
      <c r="FQ128" s="240">
        <f t="shared" si="463"/>
        <v>0</v>
      </c>
      <c r="FR128" s="240">
        <f t="shared" si="464"/>
        <v>0</v>
      </c>
      <c r="FS128" s="240">
        <f t="shared" si="465"/>
        <v>0</v>
      </c>
      <c r="FT128" s="240">
        <f t="shared" si="466"/>
        <v>0</v>
      </c>
      <c r="FU128" s="240">
        <f t="shared" si="467"/>
        <v>0</v>
      </c>
      <c r="FV128" s="240">
        <f t="shared" si="468"/>
        <v>0</v>
      </c>
      <c r="FW128" s="240">
        <f t="shared" si="469"/>
        <v>0</v>
      </c>
      <c r="FX128" s="240">
        <f t="shared" si="470"/>
        <v>0</v>
      </c>
      <c r="FY128" s="240">
        <f t="shared" si="471"/>
        <v>0</v>
      </c>
      <c r="FZ128" s="240">
        <f t="shared" si="472"/>
        <v>0</v>
      </c>
      <c r="GA128" s="241">
        <f t="shared" si="473"/>
        <v>0</v>
      </c>
      <c r="GB128" s="242">
        <f t="shared" si="474"/>
        <v>0</v>
      </c>
      <c r="GC128" s="234">
        <f t="shared" si="475"/>
        <v>0</v>
      </c>
      <c r="GD128" s="234">
        <f t="shared" si="476"/>
        <v>0</v>
      </c>
      <c r="GE128" s="234">
        <f t="shared" si="477"/>
        <v>0</v>
      </c>
      <c r="GF128" s="234">
        <f t="shared" si="478"/>
        <v>0</v>
      </c>
      <c r="GG128" s="235">
        <f t="shared" si="479"/>
        <v>0</v>
      </c>
      <c r="GH128" s="236">
        <f t="shared" si="480"/>
        <v>0</v>
      </c>
      <c r="GI128" s="236">
        <f t="shared" si="481"/>
        <v>0</v>
      </c>
      <c r="GJ128" s="236">
        <f t="shared" si="482"/>
        <v>0</v>
      </c>
      <c r="GK128" s="236">
        <f t="shared" si="483"/>
        <v>0</v>
      </c>
      <c r="GL128" s="236">
        <f t="shared" si="484"/>
        <v>0</v>
      </c>
      <c r="GM128" s="236">
        <f t="shared" si="485"/>
        <v>0</v>
      </c>
      <c r="GN128" s="237">
        <f t="shared" si="486"/>
        <v>0</v>
      </c>
      <c r="GO128" s="238">
        <f t="shared" si="487"/>
        <v>0</v>
      </c>
      <c r="GP128" s="238">
        <f t="shared" si="488"/>
        <v>0</v>
      </c>
      <c r="GQ128" s="238">
        <f t="shared" si="489"/>
        <v>0</v>
      </c>
      <c r="GR128" s="238">
        <f t="shared" si="490"/>
        <v>0</v>
      </c>
      <c r="GS128" s="238">
        <f t="shared" si="491"/>
        <v>0</v>
      </c>
      <c r="GT128" s="238">
        <f t="shared" si="492"/>
        <v>0</v>
      </c>
      <c r="GU128" s="238">
        <f t="shared" si="493"/>
        <v>0</v>
      </c>
      <c r="GV128" s="239">
        <f t="shared" si="494"/>
        <v>0</v>
      </c>
      <c r="GW128" s="240">
        <f t="shared" si="495"/>
        <v>0</v>
      </c>
      <c r="GX128" s="240">
        <f t="shared" si="496"/>
        <v>0</v>
      </c>
      <c r="GY128" s="240">
        <f t="shared" si="497"/>
        <v>0</v>
      </c>
      <c r="GZ128" s="240">
        <f t="shared" si="498"/>
        <v>0</v>
      </c>
      <c r="HA128" s="240">
        <f t="shared" si="499"/>
        <v>0</v>
      </c>
      <c r="HB128" s="240">
        <f t="shared" si="500"/>
        <v>0</v>
      </c>
      <c r="HC128" s="240">
        <f t="shared" si="501"/>
        <v>0</v>
      </c>
      <c r="HD128" s="240">
        <f t="shared" si="502"/>
        <v>0</v>
      </c>
      <c r="HE128" s="240">
        <f t="shared" si="503"/>
        <v>0</v>
      </c>
      <c r="HF128" s="240">
        <f t="shared" si="504"/>
        <v>0</v>
      </c>
      <c r="HG128" s="240">
        <f t="shared" si="505"/>
        <v>0</v>
      </c>
      <c r="HH128" s="241">
        <f t="shared" si="506"/>
        <v>0</v>
      </c>
      <c r="HI128" s="243"/>
      <c r="HJ128" s="242">
        <f t="shared" si="507"/>
        <v>3</v>
      </c>
      <c r="HK128" s="234">
        <f t="shared" si="508"/>
        <v>3</v>
      </c>
      <c r="HL128" s="234">
        <f t="shared" si="509"/>
        <v>3</v>
      </c>
      <c r="HM128" s="234">
        <f t="shared" si="510"/>
        <v>3</v>
      </c>
      <c r="HN128" s="234">
        <f t="shared" si="511"/>
        <v>2</v>
      </c>
      <c r="HO128" s="235">
        <f t="shared" si="512"/>
        <v>20</v>
      </c>
      <c r="HP128" s="236">
        <f t="shared" si="513"/>
        <v>20</v>
      </c>
      <c r="HQ128" s="236">
        <f t="shared" si="514"/>
        <v>20</v>
      </c>
      <c r="HR128" s="236">
        <f t="shared" si="515"/>
        <v>20</v>
      </c>
      <c r="HS128" s="236">
        <f t="shared" si="516"/>
        <v>10</v>
      </c>
      <c r="HT128" s="236">
        <f t="shared" si="517"/>
        <v>20</v>
      </c>
      <c r="HU128" s="236">
        <f t="shared" si="518"/>
        <v>10</v>
      </c>
      <c r="HV128" s="237">
        <f t="shared" si="519"/>
        <v>20</v>
      </c>
      <c r="HW128" s="238">
        <f t="shared" si="520"/>
        <v>20</v>
      </c>
      <c r="HX128" s="238">
        <f t="shared" si="521"/>
        <v>20</v>
      </c>
      <c r="HY128" s="238">
        <f t="shared" si="522"/>
        <v>20</v>
      </c>
      <c r="HZ128" s="238">
        <f t="shared" si="523"/>
        <v>10</v>
      </c>
      <c r="IA128" s="238">
        <f t="shared" si="524"/>
        <v>20</v>
      </c>
      <c r="IB128" s="238">
        <f t="shared" si="525"/>
        <v>10</v>
      </c>
      <c r="IC128" s="238">
        <f t="shared" si="526"/>
        <v>0</v>
      </c>
      <c r="ID128" s="239">
        <f t="shared" si="527"/>
        <v>20</v>
      </c>
      <c r="IE128" s="240">
        <f t="shared" si="528"/>
        <v>20</v>
      </c>
      <c r="IF128" s="240">
        <f t="shared" si="529"/>
        <v>10</v>
      </c>
      <c r="IG128" s="240">
        <f t="shared" si="530"/>
        <v>0</v>
      </c>
      <c r="IH128" s="240">
        <f t="shared" si="531"/>
        <v>0</v>
      </c>
      <c r="II128" s="240">
        <f t="shared" si="532"/>
        <v>30</v>
      </c>
      <c r="IJ128" s="240">
        <f t="shared" si="533"/>
        <v>0</v>
      </c>
      <c r="IK128" s="240">
        <f t="shared" si="534"/>
        <v>0</v>
      </c>
      <c r="IL128" s="240">
        <f t="shared" si="535"/>
        <v>0</v>
      </c>
      <c r="IM128" s="240">
        <f t="shared" si="536"/>
        <v>0</v>
      </c>
      <c r="IN128" s="240">
        <f t="shared" si="537"/>
        <v>20</v>
      </c>
      <c r="IO128" s="240">
        <f t="shared" si="538"/>
        <v>20</v>
      </c>
      <c r="IP128" s="416">
        <f t="shared" si="539"/>
        <v>360</v>
      </c>
      <c r="IQ128" s="416">
        <f t="shared" si="540"/>
        <v>14</v>
      </c>
    </row>
    <row r="129" spans="1:251" ht="15" customHeight="1" x14ac:dyDescent="0.25">
      <c r="A129" s="14" t="s">
        <v>1652</v>
      </c>
      <c r="B129" s="392">
        <v>120</v>
      </c>
      <c r="C129" s="13" t="s">
        <v>887</v>
      </c>
      <c r="D129" s="423">
        <v>44044</v>
      </c>
      <c r="E129" s="20">
        <v>9</v>
      </c>
      <c r="F129" s="6">
        <v>10878912</v>
      </c>
      <c r="G129" s="20">
        <v>1</v>
      </c>
      <c r="H129" s="20"/>
      <c r="I129" s="23"/>
      <c r="J129" s="6" t="s">
        <v>18</v>
      </c>
      <c r="K129" s="6" t="s">
        <v>18</v>
      </c>
      <c r="L129" s="424"/>
      <c r="M129" s="651" t="s">
        <v>888</v>
      </c>
      <c r="N129" s="24">
        <v>66.199996948242188</v>
      </c>
      <c r="O129" s="107"/>
      <c r="P129" s="105"/>
      <c r="Q129" s="106"/>
      <c r="R129" s="24">
        <v>74</v>
      </c>
      <c r="S129" s="107"/>
      <c r="T129" s="105"/>
      <c r="U129" s="106"/>
      <c r="V129" s="24">
        <v>78.300003051757813</v>
      </c>
      <c r="W129" s="107"/>
      <c r="X129" s="105"/>
      <c r="Y129" s="106"/>
      <c r="Z129" s="24">
        <v>71.550003051757813</v>
      </c>
      <c r="AA129" s="273"/>
      <c r="AB129" s="24">
        <v>71.389999389648438</v>
      </c>
      <c r="AC129" s="273"/>
      <c r="AD129" s="272">
        <v>100</v>
      </c>
      <c r="AE129" s="108"/>
      <c r="AF129" s="444"/>
      <c r="AG129" s="272">
        <v>100</v>
      </c>
      <c r="AH129" s="108"/>
      <c r="AI129" s="444"/>
      <c r="AJ129" s="272">
        <v>100</v>
      </c>
      <c r="AK129" s="108"/>
      <c r="AL129" s="444"/>
      <c r="AM129" s="272">
        <v>100</v>
      </c>
      <c r="AN129" s="108"/>
      <c r="AO129" s="444"/>
      <c r="AP129" s="272">
        <v>100</v>
      </c>
      <c r="AQ129" s="108"/>
      <c r="AR129" s="444"/>
      <c r="AS129" s="272">
        <v>100</v>
      </c>
      <c r="AT129" s="108"/>
      <c r="AU129" s="444"/>
      <c r="AV129" s="272">
        <v>100</v>
      </c>
      <c r="AW129" s="108"/>
      <c r="AX129" s="444"/>
      <c r="AY129" s="24">
        <v>72.449996948242188</v>
      </c>
      <c r="AZ129" s="107"/>
      <c r="BA129" s="273"/>
      <c r="BB129" s="24">
        <v>64.5</v>
      </c>
      <c r="BC129" s="107"/>
      <c r="BD129" s="273"/>
      <c r="BE129" s="24">
        <v>53.25</v>
      </c>
      <c r="BF129" s="107"/>
      <c r="BG129" s="273"/>
      <c r="BH129" s="24">
        <v>62.5</v>
      </c>
      <c r="BI129" s="107"/>
      <c r="BJ129" s="273"/>
      <c r="BK129" s="24">
        <v>71.199996948242188</v>
      </c>
      <c r="BL129" s="107"/>
      <c r="BM129" s="273"/>
      <c r="BN129" s="24">
        <v>71.400001525878906</v>
      </c>
      <c r="BO129" s="107"/>
      <c r="BP129" s="273"/>
      <c r="BQ129" s="24">
        <v>72</v>
      </c>
      <c r="BR129" s="107"/>
      <c r="BS129" s="273"/>
      <c r="BT129" s="24" t="s">
        <v>1386</v>
      </c>
      <c r="BU129" s="291"/>
      <c r="BV129" s="273"/>
      <c r="BW129" s="24">
        <v>50.360000610351563</v>
      </c>
      <c r="BX129" s="107"/>
      <c r="BY129" s="273"/>
      <c r="BZ129" s="24">
        <v>54</v>
      </c>
      <c r="CA129" s="107"/>
      <c r="CB129" s="273"/>
      <c r="CC129" s="24">
        <v>86</v>
      </c>
      <c r="CD129" s="107"/>
      <c r="CE129" s="107"/>
      <c r="CF129" s="107"/>
      <c r="CG129" s="107"/>
      <c r="CH129" s="273"/>
      <c r="CI129" s="688"/>
      <c r="CJ129" s="107"/>
      <c r="CK129" s="273"/>
      <c r="CL129" s="24">
        <v>60.700000762939453</v>
      </c>
      <c r="CM129" s="107"/>
      <c r="CN129" s="273"/>
      <c r="CO129" s="648">
        <v>60.5</v>
      </c>
      <c r="CP129" s="107"/>
      <c r="CQ129" s="273"/>
      <c r="CR129" s="24"/>
      <c r="CS129" s="107"/>
      <c r="CT129" s="273"/>
      <c r="CU129" s="24"/>
      <c r="CV129" s="107"/>
      <c r="CW129" s="273"/>
      <c r="CX129" s="24"/>
      <c r="CY129" s="107"/>
      <c r="CZ129" s="273"/>
      <c r="DA129" s="648">
        <v>56.299999237060547</v>
      </c>
      <c r="DB129" s="107"/>
      <c r="DC129" s="273"/>
      <c r="DD129" s="24"/>
      <c r="DE129" s="107"/>
      <c r="DF129" s="273"/>
      <c r="DG129" s="218"/>
      <c r="DH129" s="217"/>
      <c r="DI129" s="217"/>
      <c r="DJ129" s="286">
        <f t="shared" si="405"/>
        <v>64.243076617901139</v>
      </c>
      <c r="DK129" s="219"/>
      <c r="DL129" s="220">
        <f t="shared" si="406"/>
        <v>3.212153830895057</v>
      </c>
      <c r="DM129" s="650">
        <f t="shared" si="407"/>
        <v>0</v>
      </c>
      <c r="DN129" s="233">
        <f t="shared" si="408"/>
        <v>0</v>
      </c>
      <c r="DO129" s="234">
        <f t="shared" si="409"/>
        <v>0</v>
      </c>
      <c r="DP129" s="234">
        <f t="shared" si="410"/>
        <v>0</v>
      </c>
      <c r="DQ129" s="234">
        <f t="shared" si="411"/>
        <v>0</v>
      </c>
      <c r="DR129" s="234">
        <f t="shared" si="412"/>
        <v>0</v>
      </c>
      <c r="DS129" s="235">
        <f t="shared" si="413"/>
        <v>0</v>
      </c>
      <c r="DT129" s="236">
        <f t="shared" si="414"/>
        <v>0</v>
      </c>
      <c r="DU129" s="236">
        <f t="shared" si="415"/>
        <v>0</v>
      </c>
      <c r="DV129" s="236">
        <f t="shared" si="416"/>
        <v>0</v>
      </c>
      <c r="DW129" s="236">
        <f t="shared" si="417"/>
        <v>0</v>
      </c>
      <c r="DX129" s="236">
        <f t="shared" si="418"/>
        <v>0</v>
      </c>
      <c r="DY129" s="236">
        <f t="shared" si="419"/>
        <v>0</v>
      </c>
      <c r="DZ129" s="237">
        <f t="shared" si="420"/>
        <v>0</v>
      </c>
      <c r="EA129" s="238">
        <f t="shared" si="421"/>
        <v>0</v>
      </c>
      <c r="EB129" s="238">
        <f t="shared" si="422"/>
        <v>0</v>
      </c>
      <c r="EC129" s="238">
        <f t="shared" si="423"/>
        <v>0</v>
      </c>
      <c r="ED129" s="238">
        <f t="shared" si="424"/>
        <v>0</v>
      </c>
      <c r="EE129" s="238">
        <f t="shared" si="425"/>
        <v>0</v>
      </c>
      <c r="EF129" s="238">
        <f t="shared" si="426"/>
        <v>0</v>
      </c>
      <c r="EG129" s="238">
        <f t="shared" si="427"/>
        <v>0</v>
      </c>
      <c r="EH129" s="239">
        <f t="shared" si="428"/>
        <v>0</v>
      </c>
      <c r="EI129" s="240">
        <f t="shared" si="429"/>
        <v>0</v>
      </c>
      <c r="EJ129" s="240">
        <f t="shared" si="430"/>
        <v>0</v>
      </c>
      <c r="EK129" s="240">
        <f t="shared" si="431"/>
        <v>0</v>
      </c>
      <c r="EL129" s="240">
        <f t="shared" si="432"/>
        <v>0</v>
      </c>
      <c r="EM129" s="240">
        <f t="shared" si="433"/>
        <v>0</v>
      </c>
      <c r="EN129" s="240">
        <f t="shared" si="434"/>
        <v>0</v>
      </c>
      <c r="EO129" s="240">
        <f t="shared" si="435"/>
        <v>0</v>
      </c>
      <c r="EP129" s="240">
        <f t="shared" si="436"/>
        <v>0</v>
      </c>
      <c r="EQ129" s="240">
        <f t="shared" si="437"/>
        <v>0</v>
      </c>
      <c r="ER129" s="240">
        <f t="shared" si="438"/>
        <v>0</v>
      </c>
      <c r="ES129" s="240">
        <f t="shared" si="439"/>
        <v>0</v>
      </c>
      <c r="ET129" s="241">
        <f t="shared" si="440"/>
        <v>0</v>
      </c>
      <c r="EU129" s="242">
        <f t="shared" si="441"/>
        <v>0</v>
      </c>
      <c r="EV129" s="234">
        <f t="shared" si="442"/>
        <v>0</v>
      </c>
      <c r="EW129" s="234">
        <f t="shared" si="443"/>
        <v>0</v>
      </c>
      <c r="EX129" s="234">
        <f t="shared" si="444"/>
        <v>0</v>
      </c>
      <c r="EY129" s="234">
        <f t="shared" si="445"/>
        <v>0</v>
      </c>
      <c r="EZ129" s="235">
        <f t="shared" si="446"/>
        <v>0</v>
      </c>
      <c r="FA129" s="236">
        <f t="shared" si="447"/>
        <v>0</v>
      </c>
      <c r="FB129" s="236">
        <f t="shared" si="448"/>
        <v>0</v>
      </c>
      <c r="FC129" s="236">
        <f t="shared" si="449"/>
        <v>0</v>
      </c>
      <c r="FD129" s="236">
        <f t="shared" si="450"/>
        <v>0</v>
      </c>
      <c r="FE129" s="236">
        <f t="shared" si="451"/>
        <v>0</v>
      </c>
      <c r="FF129" s="236">
        <f t="shared" si="452"/>
        <v>0</v>
      </c>
      <c r="FG129" s="237">
        <f t="shared" si="453"/>
        <v>0</v>
      </c>
      <c r="FH129" s="238">
        <f t="shared" si="454"/>
        <v>0</v>
      </c>
      <c r="FI129" s="238">
        <f t="shared" si="455"/>
        <v>0</v>
      </c>
      <c r="FJ129" s="238">
        <f t="shared" si="456"/>
        <v>0</v>
      </c>
      <c r="FK129" s="238">
        <f t="shared" si="457"/>
        <v>0</v>
      </c>
      <c r="FL129" s="238">
        <f t="shared" si="458"/>
        <v>0</v>
      </c>
      <c r="FM129" s="238">
        <f t="shared" si="459"/>
        <v>0</v>
      </c>
      <c r="FN129" s="238">
        <f t="shared" si="460"/>
        <v>0</v>
      </c>
      <c r="FO129" s="239">
        <f t="shared" si="461"/>
        <v>0</v>
      </c>
      <c r="FP129" s="240">
        <f t="shared" si="462"/>
        <v>0</v>
      </c>
      <c r="FQ129" s="240">
        <f t="shared" si="463"/>
        <v>0</v>
      </c>
      <c r="FR129" s="240">
        <f t="shared" si="464"/>
        <v>0</v>
      </c>
      <c r="FS129" s="240">
        <f t="shared" si="465"/>
        <v>0</v>
      </c>
      <c r="FT129" s="240">
        <f t="shared" si="466"/>
        <v>0</v>
      </c>
      <c r="FU129" s="240">
        <f t="shared" si="467"/>
        <v>0</v>
      </c>
      <c r="FV129" s="240">
        <f t="shared" si="468"/>
        <v>0</v>
      </c>
      <c r="FW129" s="240">
        <f t="shared" si="469"/>
        <v>0</v>
      </c>
      <c r="FX129" s="240">
        <f t="shared" si="470"/>
        <v>0</v>
      </c>
      <c r="FY129" s="240">
        <f t="shared" si="471"/>
        <v>0</v>
      </c>
      <c r="FZ129" s="240">
        <f t="shared" si="472"/>
        <v>0</v>
      </c>
      <c r="GA129" s="241">
        <f t="shared" si="473"/>
        <v>0</v>
      </c>
      <c r="GB129" s="242">
        <f t="shared" si="474"/>
        <v>0</v>
      </c>
      <c r="GC129" s="234">
        <f t="shared" si="475"/>
        <v>0</v>
      </c>
      <c r="GD129" s="234">
        <f t="shared" si="476"/>
        <v>0</v>
      </c>
      <c r="GE129" s="234">
        <f t="shared" si="477"/>
        <v>0</v>
      </c>
      <c r="GF129" s="234">
        <f t="shared" si="478"/>
        <v>0</v>
      </c>
      <c r="GG129" s="235">
        <f t="shared" si="479"/>
        <v>0</v>
      </c>
      <c r="GH129" s="236">
        <f t="shared" si="480"/>
        <v>0</v>
      </c>
      <c r="GI129" s="236">
        <f t="shared" si="481"/>
        <v>0</v>
      </c>
      <c r="GJ129" s="236">
        <f t="shared" si="482"/>
        <v>0</v>
      </c>
      <c r="GK129" s="236">
        <f t="shared" si="483"/>
        <v>0</v>
      </c>
      <c r="GL129" s="236">
        <f t="shared" si="484"/>
        <v>0</v>
      </c>
      <c r="GM129" s="236">
        <f t="shared" si="485"/>
        <v>0</v>
      </c>
      <c r="GN129" s="237">
        <f t="shared" si="486"/>
        <v>0</v>
      </c>
      <c r="GO129" s="238">
        <f t="shared" si="487"/>
        <v>0</v>
      </c>
      <c r="GP129" s="238">
        <f t="shared" si="488"/>
        <v>0</v>
      </c>
      <c r="GQ129" s="238">
        <f t="shared" si="489"/>
        <v>0</v>
      </c>
      <c r="GR129" s="238">
        <f t="shared" si="490"/>
        <v>0</v>
      </c>
      <c r="GS129" s="238">
        <f t="shared" si="491"/>
        <v>0</v>
      </c>
      <c r="GT129" s="238">
        <f t="shared" si="492"/>
        <v>0</v>
      </c>
      <c r="GU129" s="238">
        <f t="shared" si="493"/>
        <v>0</v>
      </c>
      <c r="GV129" s="239">
        <f t="shared" si="494"/>
        <v>0</v>
      </c>
      <c r="GW129" s="240">
        <f t="shared" si="495"/>
        <v>0</v>
      </c>
      <c r="GX129" s="240">
        <f t="shared" si="496"/>
        <v>0</v>
      </c>
      <c r="GY129" s="240">
        <f t="shared" si="497"/>
        <v>0</v>
      </c>
      <c r="GZ129" s="240">
        <f t="shared" si="498"/>
        <v>0</v>
      </c>
      <c r="HA129" s="240">
        <f t="shared" si="499"/>
        <v>0</v>
      </c>
      <c r="HB129" s="240">
        <f t="shared" si="500"/>
        <v>0</v>
      </c>
      <c r="HC129" s="240">
        <f t="shared" si="501"/>
        <v>0</v>
      </c>
      <c r="HD129" s="240">
        <f t="shared" si="502"/>
        <v>0</v>
      </c>
      <c r="HE129" s="240">
        <f t="shared" si="503"/>
        <v>0</v>
      </c>
      <c r="HF129" s="240">
        <f t="shared" si="504"/>
        <v>0</v>
      </c>
      <c r="HG129" s="240">
        <f t="shared" si="505"/>
        <v>0</v>
      </c>
      <c r="HH129" s="241">
        <f t="shared" si="506"/>
        <v>0</v>
      </c>
      <c r="HI129" s="243"/>
      <c r="HJ129" s="242">
        <f t="shared" si="507"/>
        <v>3</v>
      </c>
      <c r="HK129" s="234">
        <f t="shared" si="508"/>
        <v>3</v>
      </c>
      <c r="HL129" s="234">
        <f t="shared" si="509"/>
        <v>3</v>
      </c>
      <c r="HM129" s="234">
        <f t="shared" si="510"/>
        <v>3</v>
      </c>
      <c r="HN129" s="234">
        <f t="shared" si="511"/>
        <v>2</v>
      </c>
      <c r="HO129" s="235">
        <f t="shared" si="512"/>
        <v>20</v>
      </c>
      <c r="HP129" s="236">
        <f t="shared" si="513"/>
        <v>20</v>
      </c>
      <c r="HQ129" s="236">
        <f t="shared" si="514"/>
        <v>20</v>
      </c>
      <c r="HR129" s="236">
        <f t="shared" si="515"/>
        <v>20</v>
      </c>
      <c r="HS129" s="236">
        <f t="shared" si="516"/>
        <v>10</v>
      </c>
      <c r="HT129" s="236">
        <f t="shared" si="517"/>
        <v>20</v>
      </c>
      <c r="HU129" s="236">
        <f t="shared" si="518"/>
        <v>10</v>
      </c>
      <c r="HV129" s="237">
        <f t="shared" si="519"/>
        <v>20</v>
      </c>
      <c r="HW129" s="238">
        <f t="shared" si="520"/>
        <v>20</v>
      </c>
      <c r="HX129" s="238">
        <f t="shared" si="521"/>
        <v>20</v>
      </c>
      <c r="HY129" s="238">
        <f t="shared" si="522"/>
        <v>20</v>
      </c>
      <c r="HZ129" s="238">
        <f t="shared" si="523"/>
        <v>10</v>
      </c>
      <c r="IA129" s="238">
        <f t="shared" si="524"/>
        <v>20</v>
      </c>
      <c r="IB129" s="238">
        <f t="shared" si="525"/>
        <v>10</v>
      </c>
      <c r="IC129" s="238">
        <f t="shared" si="526"/>
        <v>0</v>
      </c>
      <c r="ID129" s="239">
        <f t="shared" si="527"/>
        <v>20</v>
      </c>
      <c r="IE129" s="240">
        <f t="shared" si="528"/>
        <v>20</v>
      </c>
      <c r="IF129" s="240">
        <f t="shared" si="529"/>
        <v>10</v>
      </c>
      <c r="IG129" s="240">
        <f t="shared" si="530"/>
        <v>0</v>
      </c>
      <c r="IH129" s="240">
        <f t="shared" si="531"/>
        <v>0</v>
      </c>
      <c r="II129" s="240">
        <f t="shared" si="532"/>
        <v>30</v>
      </c>
      <c r="IJ129" s="240">
        <f t="shared" si="533"/>
        <v>20</v>
      </c>
      <c r="IK129" s="240">
        <f t="shared" si="534"/>
        <v>0</v>
      </c>
      <c r="IL129" s="240">
        <f t="shared" si="535"/>
        <v>0</v>
      </c>
      <c r="IM129" s="240">
        <f t="shared" si="536"/>
        <v>0</v>
      </c>
      <c r="IN129" s="240">
        <f t="shared" si="537"/>
        <v>20</v>
      </c>
      <c r="IO129" s="240">
        <f t="shared" si="538"/>
        <v>0</v>
      </c>
      <c r="IP129" s="416">
        <f t="shared" si="539"/>
        <v>360</v>
      </c>
      <c r="IQ129" s="416">
        <f t="shared" si="540"/>
        <v>14</v>
      </c>
    </row>
    <row r="130" spans="1:251" ht="15" customHeight="1" x14ac:dyDescent="0.25">
      <c r="A130" s="14" t="s">
        <v>1652</v>
      </c>
      <c r="B130" s="392">
        <v>121</v>
      </c>
      <c r="C130" s="13" t="s">
        <v>889</v>
      </c>
      <c r="D130" s="423">
        <v>44044</v>
      </c>
      <c r="E130" s="20">
        <v>9</v>
      </c>
      <c r="F130" s="6">
        <v>10878820</v>
      </c>
      <c r="G130" s="20">
        <v>1</v>
      </c>
      <c r="H130" s="20"/>
      <c r="I130" s="23"/>
      <c r="J130" s="6" t="s">
        <v>18</v>
      </c>
      <c r="K130" s="6" t="s">
        <v>18</v>
      </c>
      <c r="L130" s="424"/>
      <c r="M130" s="651" t="s">
        <v>890</v>
      </c>
      <c r="N130" s="24">
        <v>67.400001525878906</v>
      </c>
      <c r="O130" s="107"/>
      <c r="P130" s="105"/>
      <c r="Q130" s="106"/>
      <c r="R130" s="24">
        <v>75.800003051757813</v>
      </c>
      <c r="S130" s="107"/>
      <c r="T130" s="105"/>
      <c r="U130" s="106"/>
      <c r="V130" s="24">
        <v>80.699996948242188</v>
      </c>
      <c r="W130" s="107"/>
      <c r="X130" s="105"/>
      <c r="Y130" s="106"/>
      <c r="Z130" s="24">
        <v>72.25</v>
      </c>
      <c r="AA130" s="273"/>
      <c r="AB130" s="24">
        <v>59.310001373291016</v>
      </c>
      <c r="AC130" s="273"/>
      <c r="AD130" s="272">
        <v>100</v>
      </c>
      <c r="AE130" s="108"/>
      <c r="AF130" s="444"/>
      <c r="AG130" s="272">
        <v>100</v>
      </c>
      <c r="AH130" s="108"/>
      <c r="AI130" s="444"/>
      <c r="AJ130" s="272">
        <v>100</v>
      </c>
      <c r="AK130" s="108"/>
      <c r="AL130" s="444"/>
      <c r="AM130" s="272">
        <v>100</v>
      </c>
      <c r="AN130" s="108"/>
      <c r="AO130" s="444"/>
      <c r="AP130" s="272">
        <v>100</v>
      </c>
      <c r="AQ130" s="108"/>
      <c r="AR130" s="444"/>
      <c r="AS130" s="272">
        <v>100</v>
      </c>
      <c r="AT130" s="108"/>
      <c r="AU130" s="444"/>
      <c r="AV130" s="272">
        <v>100</v>
      </c>
      <c r="AW130" s="108"/>
      <c r="AX130" s="444"/>
      <c r="AY130" s="24">
        <v>70.949996948242188</v>
      </c>
      <c r="AZ130" s="107"/>
      <c r="BA130" s="273"/>
      <c r="BB130" s="24">
        <v>68.75</v>
      </c>
      <c r="BC130" s="107"/>
      <c r="BD130" s="273"/>
      <c r="BE130" s="24">
        <v>45.25</v>
      </c>
      <c r="BF130" s="107"/>
      <c r="BG130" s="273"/>
      <c r="BH130" s="24">
        <v>63.5</v>
      </c>
      <c r="BI130" s="107"/>
      <c r="BJ130" s="273"/>
      <c r="BK130" s="24">
        <v>61.799999237060547</v>
      </c>
      <c r="BL130" s="107"/>
      <c r="BM130" s="273"/>
      <c r="BN130" s="24">
        <v>64.80999755859375</v>
      </c>
      <c r="BO130" s="107"/>
      <c r="BP130" s="273"/>
      <c r="BQ130" s="24">
        <v>66</v>
      </c>
      <c r="BR130" s="107"/>
      <c r="BS130" s="273"/>
      <c r="BT130" s="24" t="s">
        <v>1386</v>
      </c>
      <c r="BU130" s="291"/>
      <c r="BV130" s="273"/>
      <c r="BW130" s="24">
        <v>56.409999847412109</v>
      </c>
      <c r="BX130" s="107"/>
      <c r="BY130" s="273"/>
      <c r="BZ130" s="24">
        <v>61.5</v>
      </c>
      <c r="CA130" s="107"/>
      <c r="CB130" s="273"/>
      <c r="CC130" s="24">
        <v>70</v>
      </c>
      <c r="CD130" s="107"/>
      <c r="CE130" s="107"/>
      <c r="CF130" s="107"/>
      <c r="CG130" s="107"/>
      <c r="CH130" s="273"/>
      <c r="CI130" s="688"/>
      <c r="CJ130" s="107"/>
      <c r="CK130" s="273"/>
      <c r="CL130" s="24">
        <v>48.200000762939453</v>
      </c>
      <c r="CM130" s="107"/>
      <c r="CN130" s="273"/>
      <c r="CO130" s="24"/>
      <c r="CP130" s="107"/>
      <c r="CQ130" s="273"/>
      <c r="CR130" s="24"/>
      <c r="CS130" s="107"/>
      <c r="CT130" s="273"/>
      <c r="CU130" s="648">
        <v>52.5</v>
      </c>
      <c r="CV130" s="107"/>
      <c r="CW130" s="273"/>
      <c r="CX130" s="24"/>
      <c r="CY130" s="107"/>
      <c r="CZ130" s="273"/>
      <c r="DA130" s="24"/>
      <c r="DB130" s="107"/>
      <c r="DC130" s="273"/>
      <c r="DD130" s="648">
        <v>66.800003051757813</v>
      </c>
      <c r="DE130" s="107"/>
      <c r="DF130" s="273"/>
      <c r="DG130" s="218"/>
      <c r="DH130" s="217"/>
      <c r="DI130" s="217"/>
      <c r="DJ130" s="286">
        <f t="shared" si="405"/>
        <v>61.266922877385063</v>
      </c>
      <c r="DK130" s="219"/>
      <c r="DL130" s="220">
        <f t="shared" si="406"/>
        <v>3.0633461438692531</v>
      </c>
      <c r="DM130" s="650">
        <f t="shared" si="407"/>
        <v>0</v>
      </c>
      <c r="DN130" s="233">
        <f t="shared" si="408"/>
        <v>0</v>
      </c>
      <c r="DO130" s="234">
        <f t="shared" si="409"/>
        <v>0</v>
      </c>
      <c r="DP130" s="234">
        <f t="shared" si="410"/>
        <v>0</v>
      </c>
      <c r="DQ130" s="234">
        <f t="shared" si="411"/>
        <v>0</v>
      </c>
      <c r="DR130" s="234">
        <f t="shared" si="412"/>
        <v>0</v>
      </c>
      <c r="DS130" s="235">
        <f t="shared" si="413"/>
        <v>0</v>
      </c>
      <c r="DT130" s="236">
        <f t="shared" si="414"/>
        <v>0</v>
      </c>
      <c r="DU130" s="236">
        <f t="shared" si="415"/>
        <v>0</v>
      </c>
      <c r="DV130" s="236">
        <f t="shared" si="416"/>
        <v>0</v>
      </c>
      <c r="DW130" s="236">
        <f t="shared" si="417"/>
        <v>0</v>
      </c>
      <c r="DX130" s="236">
        <f t="shared" si="418"/>
        <v>0</v>
      </c>
      <c r="DY130" s="236">
        <f t="shared" si="419"/>
        <v>0</v>
      </c>
      <c r="DZ130" s="237">
        <f t="shared" si="420"/>
        <v>0</v>
      </c>
      <c r="EA130" s="238">
        <f t="shared" si="421"/>
        <v>0</v>
      </c>
      <c r="EB130" s="238">
        <f t="shared" si="422"/>
        <v>0</v>
      </c>
      <c r="EC130" s="238">
        <f t="shared" si="423"/>
        <v>0</v>
      </c>
      <c r="ED130" s="238">
        <f t="shared" si="424"/>
        <v>0</v>
      </c>
      <c r="EE130" s="238">
        <f t="shared" si="425"/>
        <v>0</v>
      </c>
      <c r="EF130" s="238">
        <f t="shared" si="426"/>
        <v>0</v>
      </c>
      <c r="EG130" s="238">
        <f t="shared" si="427"/>
        <v>0</v>
      </c>
      <c r="EH130" s="239">
        <f t="shared" si="428"/>
        <v>0</v>
      </c>
      <c r="EI130" s="240">
        <f t="shared" si="429"/>
        <v>0</v>
      </c>
      <c r="EJ130" s="240">
        <f t="shared" si="430"/>
        <v>0</v>
      </c>
      <c r="EK130" s="240">
        <f t="shared" si="431"/>
        <v>0</v>
      </c>
      <c r="EL130" s="240">
        <f t="shared" si="432"/>
        <v>0</v>
      </c>
      <c r="EM130" s="240">
        <f t="shared" si="433"/>
        <v>0</v>
      </c>
      <c r="EN130" s="240">
        <f t="shared" si="434"/>
        <v>0</v>
      </c>
      <c r="EO130" s="240">
        <f t="shared" si="435"/>
        <v>0</v>
      </c>
      <c r="EP130" s="240">
        <f t="shared" si="436"/>
        <v>0</v>
      </c>
      <c r="EQ130" s="240">
        <f t="shared" si="437"/>
        <v>0</v>
      </c>
      <c r="ER130" s="240">
        <f t="shared" si="438"/>
        <v>0</v>
      </c>
      <c r="ES130" s="240">
        <f t="shared" si="439"/>
        <v>0</v>
      </c>
      <c r="ET130" s="241">
        <f t="shared" si="440"/>
        <v>0</v>
      </c>
      <c r="EU130" s="242">
        <f t="shared" si="441"/>
        <v>0</v>
      </c>
      <c r="EV130" s="234">
        <f t="shared" si="442"/>
        <v>0</v>
      </c>
      <c r="EW130" s="234">
        <f t="shared" si="443"/>
        <v>0</v>
      </c>
      <c r="EX130" s="234">
        <f t="shared" si="444"/>
        <v>0</v>
      </c>
      <c r="EY130" s="234">
        <f t="shared" si="445"/>
        <v>0</v>
      </c>
      <c r="EZ130" s="235">
        <f t="shared" si="446"/>
        <v>0</v>
      </c>
      <c r="FA130" s="236">
        <f t="shared" si="447"/>
        <v>0</v>
      </c>
      <c r="FB130" s="236">
        <f t="shared" si="448"/>
        <v>0</v>
      </c>
      <c r="FC130" s="236">
        <f t="shared" si="449"/>
        <v>0</v>
      </c>
      <c r="FD130" s="236">
        <f t="shared" si="450"/>
        <v>0</v>
      </c>
      <c r="FE130" s="236">
        <f t="shared" si="451"/>
        <v>0</v>
      </c>
      <c r="FF130" s="236">
        <f t="shared" si="452"/>
        <v>0</v>
      </c>
      <c r="FG130" s="237">
        <f t="shared" si="453"/>
        <v>0</v>
      </c>
      <c r="FH130" s="238">
        <f t="shared" si="454"/>
        <v>0</v>
      </c>
      <c r="FI130" s="238">
        <f t="shared" si="455"/>
        <v>0</v>
      </c>
      <c r="FJ130" s="238">
        <f t="shared" si="456"/>
        <v>0</v>
      </c>
      <c r="FK130" s="238">
        <f t="shared" si="457"/>
        <v>0</v>
      </c>
      <c r="FL130" s="238">
        <f t="shared" si="458"/>
        <v>0</v>
      </c>
      <c r="FM130" s="238">
        <f t="shared" si="459"/>
        <v>0</v>
      </c>
      <c r="FN130" s="238">
        <f t="shared" si="460"/>
        <v>0</v>
      </c>
      <c r="FO130" s="239">
        <f t="shared" si="461"/>
        <v>0</v>
      </c>
      <c r="FP130" s="240">
        <f t="shared" si="462"/>
        <v>0</v>
      </c>
      <c r="FQ130" s="240">
        <f t="shared" si="463"/>
        <v>0</v>
      </c>
      <c r="FR130" s="240">
        <f t="shared" si="464"/>
        <v>0</v>
      </c>
      <c r="FS130" s="240">
        <f t="shared" si="465"/>
        <v>0</v>
      </c>
      <c r="FT130" s="240">
        <f t="shared" si="466"/>
        <v>0</v>
      </c>
      <c r="FU130" s="240">
        <f t="shared" si="467"/>
        <v>0</v>
      </c>
      <c r="FV130" s="240">
        <f t="shared" si="468"/>
        <v>0</v>
      </c>
      <c r="FW130" s="240">
        <f t="shared" si="469"/>
        <v>0</v>
      </c>
      <c r="FX130" s="240">
        <f t="shared" si="470"/>
        <v>0</v>
      </c>
      <c r="FY130" s="240">
        <f t="shared" si="471"/>
        <v>0</v>
      </c>
      <c r="FZ130" s="240">
        <f t="shared" si="472"/>
        <v>0</v>
      </c>
      <c r="GA130" s="241">
        <f t="shared" si="473"/>
        <v>0</v>
      </c>
      <c r="GB130" s="242">
        <f t="shared" si="474"/>
        <v>0</v>
      </c>
      <c r="GC130" s="234">
        <f t="shared" si="475"/>
        <v>0</v>
      </c>
      <c r="GD130" s="234">
        <f t="shared" si="476"/>
        <v>0</v>
      </c>
      <c r="GE130" s="234">
        <f t="shared" si="477"/>
        <v>0</v>
      </c>
      <c r="GF130" s="234">
        <f t="shared" si="478"/>
        <v>0</v>
      </c>
      <c r="GG130" s="235">
        <f t="shared" si="479"/>
        <v>0</v>
      </c>
      <c r="GH130" s="236">
        <f t="shared" si="480"/>
        <v>0</v>
      </c>
      <c r="GI130" s="236">
        <f t="shared" si="481"/>
        <v>0</v>
      </c>
      <c r="GJ130" s="236">
        <f t="shared" si="482"/>
        <v>0</v>
      </c>
      <c r="GK130" s="236">
        <f t="shared" si="483"/>
        <v>0</v>
      </c>
      <c r="GL130" s="236">
        <f t="shared" si="484"/>
        <v>0</v>
      </c>
      <c r="GM130" s="236">
        <f t="shared" si="485"/>
        <v>0</v>
      </c>
      <c r="GN130" s="237">
        <f t="shared" si="486"/>
        <v>0</v>
      </c>
      <c r="GO130" s="238">
        <f t="shared" si="487"/>
        <v>0</v>
      </c>
      <c r="GP130" s="238">
        <f t="shared" si="488"/>
        <v>0</v>
      </c>
      <c r="GQ130" s="238">
        <f t="shared" si="489"/>
        <v>0</v>
      </c>
      <c r="GR130" s="238">
        <f t="shared" si="490"/>
        <v>0</v>
      </c>
      <c r="GS130" s="238">
        <f t="shared" si="491"/>
        <v>0</v>
      </c>
      <c r="GT130" s="238">
        <f t="shared" si="492"/>
        <v>0</v>
      </c>
      <c r="GU130" s="238">
        <f t="shared" si="493"/>
        <v>0</v>
      </c>
      <c r="GV130" s="239">
        <f t="shared" si="494"/>
        <v>0</v>
      </c>
      <c r="GW130" s="240">
        <f t="shared" si="495"/>
        <v>0</v>
      </c>
      <c r="GX130" s="240">
        <f t="shared" si="496"/>
        <v>0</v>
      </c>
      <c r="GY130" s="240">
        <f t="shared" si="497"/>
        <v>0</v>
      </c>
      <c r="GZ130" s="240">
        <f t="shared" si="498"/>
        <v>0</v>
      </c>
      <c r="HA130" s="240">
        <f t="shared" si="499"/>
        <v>0</v>
      </c>
      <c r="HB130" s="240">
        <f t="shared" si="500"/>
        <v>0</v>
      </c>
      <c r="HC130" s="240">
        <f t="shared" si="501"/>
        <v>0</v>
      </c>
      <c r="HD130" s="240">
        <f t="shared" si="502"/>
        <v>0</v>
      </c>
      <c r="HE130" s="240">
        <f t="shared" si="503"/>
        <v>0</v>
      </c>
      <c r="HF130" s="240">
        <f t="shared" si="504"/>
        <v>0</v>
      </c>
      <c r="HG130" s="240">
        <f t="shared" si="505"/>
        <v>0</v>
      </c>
      <c r="HH130" s="241">
        <f t="shared" si="506"/>
        <v>0</v>
      </c>
      <c r="HI130" s="243"/>
      <c r="HJ130" s="242">
        <f t="shared" si="507"/>
        <v>3</v>
      </c>
      <c r="HK130" s="234">
        <f t="shared" si="508"/>
        <v>3</v>
      </c>
      <c r="HL130" s="234">
        <f t="shared" si="509"/>
        <v>3</v>
      </c>
      <c r="HM130" s="234">
        <f t="shared" si="510"/>
        <v>3</v>
      </c>
      <c r="HN130" s="234">
        <f t="shared" si="511"/>
        <v>2</v>
      </c>
      <c r="HO130" s="235">
        <f t="shared" si="512"/>
        <v>20</v>
      </c>
      <c r="HP130" s="236">
        <f t="shared" si="513"/>
        <v>20</v>
      </c>
      <c r="HQ130" s="236">
        <f t="shared" si="514"/>
        <v>20</v>
      </c>
      <c r="HR130" s="236">
        <f t="shared" si="515"/>
        <v>20</v>
      </c>
      <c r="HS130" s="236">
        <f t="shared" si="516"/>
        <v>10</v>
      </c>
      <c r="HT130" s="236">
        <f t="shared" si="517"/>
        <v>20</v>
      </c>
      <c r="HU130" s="236">
        <f t="shared" si="518"/>
        <v>10</v>
      </c>
      <c r="HV130" s="237">
        <f t="shared" si="519"/>
        <v>20</v>
      </c>
      <c r="HW130" s="238">
        <f t="shared" si="520"/>
        <v>20</v>
      </c>
      <c r="HX130" s="238">
        <f t="shared" si="521"/>
        <v>20</v>
      </c>
      <c r="HY130" s="238">
        <f t="shared" si="522"/>
        <v>20</v>
      </c>
      <c r="HZ130" s="238">
        <f t="shared" si="523"/>
        <v>10</v>
      </c>
      <c r="IA130" s="238">
        <f t="shared" si="524"/>
        <v>20</v>
      </c>
      <c r="IB130" s="238">
        <f t="shared" si="525"/>
        <v>10</v>
      </c>
      <c r="IC130" s="238">
        <f t="shared" si="526"/>
        <v>0</v>
      </c>
      <c r="ID130" s="239">
        <f t="shared" si="527"/>
        <v>20</v>
      </c>
      <c r="IE130" s="240">
        <f t="shared" si="528"/>
        <v>20</v>
      </c>
      <c r="IF130" s="240">
        <f t="shared" si="529"/>
        <v>10</v>
      </c>
      <c r="IG130" s="240">
        <f t="shared" si="530"/>
        <v>0</v>
      </c>
      <c r="IH130" s="240">
        <f t="shared" si="531"/>
        <v>0</v>
      </c>
      <c r="II130" s="240">
        <f t="shared" si="532"/>
        <v>30</v>
      </c>
      <c r="IJ130" s="240">
        <f t="shared" si="533"/>
        <v>0</v>
      </c>
      <c r="IK130" s="240">
        <f t="shared" si="534"/>
        <v>0</v>
      </c>
      <c r="IL130" s="240">
        <f t="shared" si="535"/>
        <v>20</v>
      </c>
      <c r="IM130" s="240">
        <f t="shared" si="536"/>
        <v>0</v>
      </c>
      <c r="IN130" s="240">
        <f t="shared" si="537"/>
        <v>0</v>
      </c>
      <c r="IO130" s="240">
        <f t="shared" si="538"/>
        <v>20</v>
      </c>
      <c r="IP130" s="416">
        <f t="shared" si="539"/>
        <v>360</v>
      </c>
      <c r="IQ130" s="416">
        <f t="shared" si="540"/>
        <v>14</v>
      </c>
    </row>
    <row r="131" spans="1:251" ht="15" customHeight="1" x14ac:dyDescent="0.25">
      <c r="A131" s="14" t="s">
        <v>1652</v>
      </c>
      <c r="B131" s="392">
        <v>122</v>
      </c>
      <c r="C131" s="13" t="s">
        <v>891</v>
      </c>
      <c r="D131" s="423">
        <v>44044</v>
      </c>
      <c r="E131" s="20">
        <v>9</v>
      </c>
      <c r="F131" s="6">
        <v>10878886</v>
      </c>
      <c r="G131" s="20">
        <v>1</v>
      </c>
      <c r="H131" s="20"/>
      <c r="I131" s="23"/>
      <c r="J131" s="6" t="s">
        <v>18</v>
      </c>
      <c r="K131" s="6" t="s">
        <v>18</v>
      </c>
      <c r="L131" s="424"/>
      <c r="M131" s="651" t="s">
        <v>892</v>
      </c>
      <c r="N131" s="24">
        <v>62</v>
      </c>
      <c r="O131" s="107"/>
      <c r="P131" s="105"/>
      <c r="Q131" s="106"/>
      <c r="R131" s="24">
        <v>57.900001525878906</v>
      </c>
      <c r="S131" s="107"/>
      <c r="T131" s="105"/>
      <c r="U131" s="106"/>
      <c r="V131" s="24">
        <v>66.110000610351563</v>
      </c>
      <c r="W131" s="107"/>
      <c r="X131" s="105"/>
      <c r="Y131" s="106"/>
      <c r="Z131" s="24">
        <v>63.650001525878906</v>
      </c>
      <c r="AA131" s="273"/>
      <c r="AB131" s="24">
        <v>66.699996948242188</v>
      </c>
      <c r="AC131" s="273"/>
      <c r="AD131" s="272">
        <v>100</v>
      </c>
      <c r="AE131" s="108"/>
      <c r="AF131" s="444"/>
      <c r="AG131" s="272">
        <v>100</v>
      </c>
      <c r="AH131" s="108"/>
      <c r="AI131" s="444"/>
      <c r="AJ131" s="272">
        <v>100</v>
      </c>
      <c r="AK131" s="108"/>
      <c r="AL131" s="444"/>
      <c r="AM131" s="272">
        <v>100</v>
      </c>
      <c r="AN131" s="108"/>
      <c r="AO131" s="444"/>
      <c r="AP131" s="272">
        <v>100</v>
      </c>
      <c r="AQ131" s="108"/>
      <c r="AR131" s="444"/>
      <c r="AS131" s="272">
        <v>100</v>
      </c>
      <c r="AT131" s="108"/>
      <c r="AU131" s="444"/>
      <c r="AV131" s="272">
        <v>100</v>
      </c>
      <c r="AW131" s="108"/>
      <c r="AX131" s="444"/>
      <c r="AY131" s="24">
        <v>61.659999847412109</v>
      </c>
      <c r="AZ131" s="107"/>
      <c r="BA131" s="273"/>
      <c r="BB131" s="24">
        <v>63</v>
      </c>
      <c r="BC131" s="107"/>
      <c r="BD131" s="273"/>
      <c r="BE131" s="24">
        <v>64.5</v>
      </c>
      <c r="BF131" s="107"/>
      <c r="BG131" s="273"/>
      <c r="BH131" s="24">
        <v>70.25</v>
      </c>
      <c r="BI131" s="107"/>
      <c r="BJ131" s="273"/>
      <c r="BK131" s="24">
        <v>70.199996948242188</v>
      </c>
      <c r="BL131" s="107"/>
      <c r="BM131" s="273"/>
      <c r="BN131" s="24">
        <v>73.209999084472656</v>
      </c>
      <c r="BO131" s="107"/>
      <c r="BP131" s="273"/>
      <c r="BQ131" s="24">
        <v>71</v>
      </c>
      <c r="BR131" s="107"/>
      <c r="BS131" s="273"/>
      <c r="BT131" s="24" t="s">
        <v>1386</v>
      </c>
      <c r="BU131" s="291"/>
      <c r="BV131" s="273"/>
      <c r="BW131" s="24">
        <v>46.680000305175781</v>
      </c>
      <c r="BX131" s="107"/>
      <c r="BY131" s="273"/>
      <c r="BZ131" s="24">
        <v>62.75</v>
      </c>
      <c r="CA131" s="107"/>
      <c r="CB131" s="273"/>
      <c r="CC131" s="24"/>
      <c r="CD131" s="107"/>
      <c r="CE131" s="107"/>
      <c r="CF131" s="107">
        <v>65</v>
      </c>
      <c r="CG131" s="107"/>
      <c r="CH131" s="273"/>
      <c r="CI131" s="688"/>
      <c r="CJ131" s="107"/>
      <c r="CK131" s="273"/>
      <c r="CL131" s="24">
        <v>67.5</v>
      </c>
      <c r="CM131" s="107"/>
      <c r="CN131" s="273"/>
      <c r="CO131" s="648">
        <v>63.5</v>
      </c>
      <c r="CP131" s="107"/>
      <c r="CQ131" s="273"/>
      <c r="CR131" s="24"/>
      <c r="CS131" s="107"/>
      <c r="CT131" s="273"/>
      <c r="CU131" s="24"/>
      <c r="CV131" s="107"/>
      <c r="CW131" s="273"/>
      <c r="CX131" s="24"/>
      <c r="CY131" s="107"/>
      <c r="CZ131" s="273"/>
      <c r="DA131" s="648">
        <v>67.099998474121094</v>
      </c>
      <c r="DB131" s="107"/>
      <c r="DC131" s="273"/>
      <c r="DD131" s="24"/>
      <c r="DE131" s="107"/>
      <c r="DF131" s="273"/>
      <c r="DG131" s="218"/>
      <c r="DH131" s="217"/>
      <c r="DI131" s="217"/>
      <c r="DJ131" s="286">
        <f t="shared" si="405"/>
        <v>65.103845743032608</v>
      </c>
      <c r="DK131" s="219"/>
      <c r="DL131" s="220">
        <f t="shared" si="406"/>
        <v>3.2551922871516306</v>
      </c>
      <c r="DM131" s="650">
        <f t="shared" si="407"/>
        <v>0</v>
      </c>
      <c r="DN131" s="233">
        <f t="shared" si="408"/>
        <v>0</v>
      </c>
      <c r="DO131" s="234">
        <f t="shared" si="409"/>
        <v>0</v>
      </c>
      <c r="DP131" s="234">
        <f t="shared" si="410"/>
        <v>0</v>
      </c>
      <c r="DQ131" s="234">
        <f t="shared" si="411"/>
        <v>0</v>
      </c>
      <c r="DR131" s="234">
        <f t="shared" si="412"/>
        <v>0</v>
      </c>
      <c r="DS131" s="235">
        <f t="shared" si="413"/>
        <v>0</v>
      </c>
      <c r="DT131" s="236">
        <f t="shared" si="414"/>
        <v>0</v>
      </c>
      <c r="DU131" s="236">
        <f t="shared" si="415"/>
        <v>0</v>
      </c>
      <c r="DV131" s="236">
        <f t="shared" si="416"/>
        <v>0</v>
      </c>
      <c r="DW131" s="236">
        <f t="shared" si="417"/>
        <v>0</v>
      </c>
      <c r="DX131" s="236">
        <f t="shared" si="418"/>
        <v>0</v>
      </c>
      <c r="DY131" s="236">
        <f t="shared" si="419"/>
        <v>0</v>
      </c>
      <c r="DZ131" s="237">
        <f t="shared" si="420"/>
        <v>0</v>
      </c>
      <c r="EA131" s="238">
        <f t="shared" si="421"/>
        <v>0</v>
      </c>
      <c r="EB131" s="238">
        <f t="shared" si="422"/>
        <v>0</v>
      </c>
      <c r="EC131" s="238">
        <f t="shared" si="423"/>
        <v>0</v>
      </c>
      <c r="ED131" s="238">
        <f t="shared" si="424"/>
        <v>0</v>
      </c>
      <c r="EE131" s="238">
        <f t="shared" si="425"/>
        <v>0</v>
      </c>
      <c r="EF131" s="238">
        <f t="shared" si="426"/>
        <v>0</v>
      </c>
      <c r="EG131" s="238">
        <f t="shared" si="427"/>
        <v>0</v>
      </c>
      <c r="EH131" s="239">
        <f t="shared" si="428"/>
        <v>0</v>
      </c>
      <c r="EI131" s="240">
        <f t="shared" si="429"/>
        <v>0</v>
      </c>
      <c r="EJ131" s="240">
        <f t="shared" si="430"/>
        <v>0</v>
      </c>
      <c r="EK131" s="240">
        <f t="shared" si="431"/>
        <v>0</v>
      </c>
      <c r="EL131" s="240">
        <f t="shared" si="432"/>
        <v>0</v>
      </c>
      <c r="EM131" s="240">
        <f t="shared" si="433"/>
        <v>0</v>
      </c>
      <c r="EN131" s="240">
        <f t="shared" si="434"/>
        <v>0</v>
      </c>
      <c r="EO131" s="240">
        <f t="shared" si="435"/>
        <v>0</v>
      </c>
      <c r="EP131" s="240">
        <f t="shared" si="436"/>
        <v>0</v>
      </c>
      <c r="EQ131" s="240">
        <f t="shared" si="437"/>
        <v>0</v>
      </c>
      <c r="ER131" s="240">
        <f t="shared" si="438"/>
        <v>0</v>
      </c>
      <c r="ES131" s="240">
        <f t="shared" si="439"/>
        <v>0</v>
      </c>
      <c r="ET131" s="241">
        <f t="shared" si="440"/>
        <v>0</v>
      </c>
      <c r="EU131" s="242">
        <f t="shared" si="441"/>
        <v>0</v>
      </c>
      <c r="EV131" s="234">
        <f t="shared" si="442"/>
        <v>0</v>
      </c>
      <c r="EW131" s="234">
        <f t="shared" si="443"/>
        <v>0</v>
      </c>
      <c r="EX131" s="234">
        <f t="shared" si="444"/>
        <v>0</v>
      </c>
      <c r="EY131" s="234">
        <f t="shared" si="445"/>
        <v>0</v>
      </c>
      <c r="EZ131" s="235">
        <f t="shared" si="446"/>
        <v>0</v>
      </c>
      <c r="FA131" s="236">
        <f t="shared" si="447"/>
        <v>0</v>
      </c>
      <c r="FB131" s="236">
        <f t="shared" si="448"/>
        <v>0</v>
      </c>
      <c r="FC131" s="236">
        <f t="shared" si="449"/>
        <v>0</v>
      </c>
      <c r="FD131" s="236">
        <f t="shared" si="450"/>
        <v>0</v>
      </c>
      <c r="FE131" s="236">
        <f t="shared" si="451"/>
        <v>0</v>
      </c>
      <c r="FF131" s="236">
        <f t="shared" si="452"/>
        <v>0</v>
      </c>
      <c r="FG131" s="237">
        <f t="shared" si="453"/>
        <v>0</v>
      </c>
      <c r="FH131" s="238">
        <f t="shared" si="454"/>
        <v>0</v>
      </c>
      <c r="FI131" s="238">
        <f t="shared" si="455"/>
        <v>0</v>
      </c>
      <c r="FJ131" s="238">
        <f t="shared" si="456"/>
        <v>0</v>
      </c>
      <c r="FK131" s="238">
        <f t="shared" si="457"/>
        <v>0</v>
      </c>
      <c r="FL131" s="238">
        <f t="shared" si="458"/>
        <v>0</v>
      </c>
      <c r="FM131" s="238">
        <f t="shared" si="459"/>
        <v>0</v>
      </c>
      <c r="FN131" s="238">
        <f t="shared" si="460"/>
        <v>0</v>
      </c>
      <c r="FO131" s="239">
        <f t="shared" si="461"/>
        <v>0</v>
      </c>
      <c r="FP131" s="240">
        <f t="shared" si="462"/>
        <v>0</v>
      </c>
      <c r="FQ131" s="240">
        <f t="shared" si="463"/>
        <v>0</v>
      </c>
      <c r="FR131" s="240">
        <f t="shared" si="464"/>
        <v>0</v>
      </c>
      <c r="FS131" s="240">
        <f t="shared" si="465"/>
        <v>0</v>
      </c>
      <c r="FT131" s="240">
        <f t="shared" si="466"/>
        <v>0</v>
      </c>
      <c r="FU131" s="240">
        <f t="shared" si="467"/>
        <v>0</v>
      </c>
      <c r="FV131" s="240">
        <f t="shared" si="468"/>
        <v>0</v>
      </c>
      <c r="FW131" s="240">
        <f t="shared" si="469"/>
        <v>0</v>
      </c>
      <c r="FX131" s="240">
        <f t="shared" si="470"/>
        <v>0</v>
      </c>
      <c r="FY131" s="240">
        <f t="shared" si="471"/>
        <v>0</v>
      </c>
      <c r="FZ131" s="240">
        <f t="shared" si="472"/>
        <v>0</v>
      </c>
      <c r="GA131" s="241">
        <f t="shared" si="473"/>
        <v>0</v>
      </c>
      <c r="GB131" s="242">
        <f t="shared" si="474"/>
        <v>0</v>
      </c>
      <c r="GC131" s="234">
        <f t="shared" si="475"/>
        <v>0</v>
      </c>
      <c r="GD131" s="234">
        <f t="shared" si="476"/>
        <v>0</v>
      </c>
      <c r="GE131" s="234">
        <f t="shared" si="477"/>
        <v>0</v>
      </c>
      <c r="GF131" s="234">
        <f t="shared" si="478"/>
        <v>0</v>
      </c>
      <c r="GG131" s="235">
        <f t="shared" si="479"/>
        <v>0</v>
      </c>
      <c r="GH131" s="236">
        <f t="shared" si="480"/>
        <v>0</v>
      </c>
      <c r="GI131" s="236">
        <f t="shared" si="481"/>
        <v>0</v>
      </c>
      <c r="GJ131" s="236">
        <f t="shared" si="482"/>
        <v>0</v>
      </c>
      <c r="GK131" s="236">
        <f t="shared" si="483"/>
        <v>0</v>
      </c>
      <c r="GL131" s="236">
        <f t="shared" si="484"/>
        <v>0</v>
      </c>
      <c r="GM131" s="236">
        <f t="shared" si="485"/>
        <v>0</v>
      </c>
      <c r="GN131" s="237">
        <f t="shared" si="486"/>
        <v>0</v>
      </c>
      <c r="GO131" s="238">
        <f t="shared" si="487"/>
        <v>0</v>
      </c>
      <c r="GP131" s="238">
        <f t="shared" si="488"/>
        <v>0</v>
      </c>
      <c r="GQ131" s="238">
        <f t="shared" si="489"/>
        <v>0</v>
      </c>
      <c r="GR131" s="238">
        <f t="shared" si="490"/>
        <v>0</v>
      </c>
      <c r="GS131" s="238">
        <f t="shared" si="491"/>
        <v>0</v>
      </c>
      <c r="GT131" s="238">
        <f t="shared" si="492"/>
        <v>0</v>
      </c>
      <c r="GU131" s="238">
        <f t="shared" si="493"/>
        <v>0</v>
      </c>
      <c r="GV131" s="239">
        <f t="shared" si="494"/>
        <v>0</v>
      </c>
      <c r="GW131" s="240">
        <f t="shared" si="495"/>
        <v>0</v>
      </c>
      <c r="GX131" s="240">
        <f t="shared" si="496"/>
        <v>0</v>
      </c>
      <c r="GY131" s="240">
        <f t="shared" si="497"/>
        <v>0</v>
      </c>
      <c r="GZ131" s="240">
        <f t="shared" si="498"/>
        <v>0</v>
      </c>
      <c r="HA131" s="240">
        <f t="shared" si="499"/>
        <v>0</v>
      </c>
      <c r="HB131" s="240">
        <f t="shared" si="500"/>
        <v>0</v>
      </c>
      <c r="HC131" s="240">
        <f t="shared" si="501"/>
        <v>0</v>
      </c>
      <c r="HD131" s="240">
        <f t="shared" si="502"/>
        <v>0</v>
      </c>
      <c r="HE131" s="240">
        <f t="shared" si="503"/>
        <v>0</v>
      </c>
      <c r="HF131" s="240">
        <f t="shared" si="504"/>
        <v>0</v>
      </c>
      <c r="HG131" s="240">
        <f t="shared" si="505"/>
        <v>0</v>
      </c>
      <c r="HH131" s="241">
        <f t="shared" si="506"/>
        <v>0</v>
      </c>
      <c r="HI131" s="243"/>
      <c r="HJ131" s="242">
        <f t="shared" si="507"/>
        <v>3</v>
      </c>
      <c r="HK131" s="234">
        <f t="shared" si="508"/>
        <v>3</v>
      </c>
      <c r="HL131" s="234">
        <f t="shared" si="509"/>
        <v>3</v>
      </c>
      <c r="HM131" s="234">
        <f t="shared" si="510"/>
        <v>3</v>
      </c>
      <c r="HN131" s="234">
        <f t="shared" si="511"/>
        <v>2</v>
      </c>
      <c r="HO131" s="235">
        <f t="shared" si="512"/>
        <v>20</v>
      </c>
      <c r="HP131" s="236">
        <f t="shared" si="513"/>
        <v>20</v>
      </c>
      <c r="HQ131" s="236">
        <f t="shared" si="514"/>
        <v>20</v>
      </c>
      <c r="HR131" s="236">
        <f t="shared" si="515"/>
        <v>20</v>
      </c>
      <c r="HS131" s="236">
        <f t="shared" si="516"/>
        <v>10</v>
      </c>
      <c r="HT131" s="236">
        <f t="shared" si="517"/>
        <v>20</v>
      </c>
      <c r="HU131" s="236">
        <f t="shared" si="518"/>
        <v>10</v>
      </c>
      <c r="HV131" s="237">
        <f t="shared" si="519"/>
        <v>20</v>
      </c>
      <c r="HW131" s="238">
        <f t="shared" si="520"/>
        <v>20</v>
      </c>
      <c r="HX131" s="238">
        <f t="shared" si="521"/>
        <v>20</v>
      </c>
      <c r="HY131" s="238">
        <f t="shared" si="522"/>
        <v>20</v>
      </c>
      <c r="HZ131" s="238">
        <f t="shared" si="523"/>
        <v>10</v>
      </c>
      <c r="IA131" s="238">
        <f t="shared" si="524"/>
        <v>20</v>
      </c>
      <c r="IB131" s="238">
        <f t="shared" si="525"/>
        <v>10</v>
      </c>
      <c r="IC131" s="238">
        <f t="shared" si="526"/>
        <v>0</v>
      </c>
      <c r="ID131" s="239">
        <f t="shared" si="527"/>
        <v>20</v>
      </c>
      <c r="IE131" s="240">
        <f t="shared" si="528"/>
        <v>20</v>
      </c>
      <c r="IF131" s="240">
        <f t="shared" si="529"/>
        <v>0</v>
      </c>
      <c r="IG131" s="240">
        <f t="shared" si="530"/>
        <v>10</v>
      </c>
      <c r="IH131" s="240">
        <f t="shared" si="531"/>
        <v>0</v>
      </c>
      <c r="II131" s="240">
        <f t="shared" si="532"/>
        <v>30</v>
      </c>
      <c r="IJ131" s="240">
        <f t="shared" si="533"/>
        <v>20</v>
      </c>
      <c r="IK131" s="240">
        <f t="shared" si="534"/>
        <v>0</v>
      </c>
      <c r="IL131" s="240">
        <f t="shared" si="535"/>
        <v>0</v>
      </c>
      <c r="IM131" s="240">
        <f t="shared" si="536"/>
        <v>0</v>
      </c>
      <c r="IN131" s="240">
        <f t="shared" si="537"/>
        <v>20</v>
      </c>
      <c r="IO131" s="240">
        <f t="shared" si="538"/>
        <v>0</v>
      </c>
      <c r="IP131" s="416">
        <f t="shared" si="539"/>
        <v>360</v>
      </c>
      <c r="IQ131" s="416">
        <f t="shared" si="540"/>
        <v>14</v>
      </c>
    </row>
    <row r="132" spans="1:251" ht="15" customHeight="1" x14ac:dyDescent="0.25">
      <c r="A132" s="14" t="s">
        <v>1652</v>
      </c>
      <c r="B132" s="392">
        <v>123</v>
      </c>
      <c r="C132" s="13" t="s">
        <v>893</v>
      </c>
      <c r="D132" s="423">
        <v>44044</v>
      </c>
      <c r="E132" s="20">
        <v>9</v>
      </c>
      <c r="F132" s="6">
        <v>10878897</v>
      </c>
      <c r="G132" s="20">
        <v>1</v>
      </c>
      <c r="H132" s="20"/>
      <c r="I132" s="23"/>
      <c r="J132" s="6" t="s">
        <v>18</v>
      </c>
      <c r="K132" s="6" t="s">
        <v>18</v>
      </c>
      <c r="L132" s="424"/>
      <c r="M132" s="651" t="s">
        <v>894</v>
      </c>
      <c r="N132" s="24">
        <v>75.400001525878906</v>
      </c>
      <c r="O132" s="107"/>
      <c r="P132" s="105"/>
      <c r="Q132" s="106"/>
      <c r="R132" s="24">
        <v>73.5</v>
      </c>
      <c r="S132" s="107"/>
      <c r="T132" s="105"/>
      <c r="U132" s="106"/>
      <c r="V132" s="24">
        <v>68.389999389648438</v>
      </c>
      <c r="W132" s="107"/>
      <c r="X132" s="105"/>
      <c r="Y132" s="106"/>
      <c r="Z132" s="24">
        <v>71.75</v>
      </c>
      <c r="AA132" s="273"/>
      <c r="AB132" s="24">
        <v>59.290000915527344</v>
      </c>
      <c r="AC132" s="273"/>
      <c r="AD132" s="272">
        <v>100</v>
      </c>
      <c r="AE132" s="108"/>
      <c r="AF132" s="444"/>
      <c r="AG132" s="272">
        <v>100</v>
      </c>
      <c r="AH132" s="108"/>
      <c r="AI132" s="444"/>
      <c r="AJ132" s="272">
        <v>100</v>
      </c>
      <c r="AK132" s="108"/>
      <c r="AL132" s="444"/>
      <c r="AM132" s="272">
        <v>100</v>
      </c>
      <c r="AN132" s="108"/>
      <c r="AO132" s="444"/>
      <c r="AP132" s="272">
        <v>100</v>
      </c>
      <c r="AQ132" s="108"/>
      <c r="AR132" s="444"/>
      <c r="AS132" s="272">
        <v>100</v>
      </c>
      <c r="AT132" s="108"/>
      <c r="AU132" s="444"/>
      <c r="AV132" s="272">
        <v>100</v>
      </c>
      <c r="AW132" s="108"/>
      <c r="AX132" s="444"/>
      <c r="AY132" s="24">
        <v>67.199996948242188</v>
      </c>
      <c r="AZ132" s="107"/>
      <c r="BA132" s="273"/>
      <c r="BB132" s="24">
        <v>63</v>
      </c>
      <c r="BC132" s="107"/>
      <c r="BD132" s="273"/>
      <c r="BE132" s="24">
        <v>54.25</v>
      </c>
      <c r="BF132" s="107"/>
      <c r="BG132" s="273"/>
      <c r="BH132" s="24">
        <v>64</v>
      </c>
      <c r="BI132" s="107"/>
      <c r="BJ132" s="273"/>
      <c r="BK132" s="24">
        <v>67</v>
      </c>
      <c r="BL132" s="107"/>
      <c r="BM132" s="273"/>
      <c r="BN132" s="24">
        <v>70.089996337890625</v>
      </c>
      <c r="BO132" s="107"/>
      <c r="BP132" s="273"/>
      <c r="BQ132" s="24">
        <v>62</v>
      </c>
      <c r="BR132" s="107"/>
      <c r="BS132" s="273"/>
      <c r="BT132" s="24" t="s">
        <v>1386</v>
      </c>
      <c r="BU132" s="291"/>
      <c r="BV132" s="273"/>
      <c r="BW132" s="24">
        <v>46.299999237060547</v>
      </c>
      <c r="BX132" s="107"/>
      <c r="BY132" s="273"/>
      <c r="BZ132" s="24">
        <v>48.5</v>
      </c>
      <c r="CA132" s="107"/>
      <c r="CB132" s="273"/>
      <c r="CC132" s="24">
        <v>50</v>
      </c>
      <c r="CD132" s="107"/>
      <c r="CE132" s="107"/>
      <c r="CF132" s="107"/>
      <c r="CG132" s="107"/>
      <c r="CH132" s="273"/>
      <c r="CI132" s="688"/>
      <c r="CJ132" s="107"/>
      <c r="CK132" s="273"/>
      <c r="CL132" s="24">
        <v>53.900001525878906</v>
      </c>
      <c r="CM132" s="107"/>
      <c r="CN132" s="273"/>
      <c r="CO132" s="24"/>
      <c r="CP132" s="107"/>
      <c r="CQ132" s="273"/>
      <c r="CR132" s="24"/>
      <c r="CS132" s="107"/>
      <c r="CT132" s="273"/>
      <c r="CU132" s="24"/>
      <c r="CV132" s="107"/>
      <c r="CW132" s="273"/>
      <c r="CX132" s="24"/>
      <c r="CY132" s="107"/>
      <c r="CZ132" s="273"/>
      <c r="DA132" s="648">
        <v>57.400001525878906</v>
      </c>
      <c r="DB132" s="107"/>
      <c r="DC132" s="273"/>
      <c r="DD132" s="648">
        <v>62.400001525878906</v>
      </c>
      <c r="DE132" s="107"/>
      <c r="DF132" s="273"/>
      <c r="DG132" s="218"/>
      <c r="DH132" s="217"/>
      <c r="DI132" s="217"/>
      <c r="DJ132" s="286">
        <f t="shared" si="405"/>
        <v>58.926153623140777</v>
      </c>
      <c r="DK132" s="219"/>
      <c r="DL132" s="220">
        <f t="shared" si="406"/>
        <v>2.9463076811570388</v>
      </c>
      <c r="DM132" s="650">
        <f t="shared" si="407"/>
        <v>0</v>
      </c>
      <c r="DN132" s="233">
        <f t="shared" si="408"/>
        <v>0</v>
      </c>
      <c r="DO132" s="234">
        <f t="shared" si="409"/>
        <v>0</v>
      </c>
      <c r="DP132" s="234">
        <f t="shared" si="410"/>
        <v>0</v>
      </c>
      <c r="DQ132" s="234">
        <f t="shared" si="411"/>
        <v>0</v>
      </c>
      <c r="DR132" s="234">
        <f t="shared" si="412"/>
        <v>0</v>
      </c>
      <c r="DS132" s="235">
        <f t="shared" si="413"/>
        <v>0</v>
      </c>
      <c r="DT132" s="236">
        <f t="shared" si="414"/>
        <v>0</v>
      </c>
      <c r="DU132" s="236">
        <f t="shared" si="415"/>
        <v>0</v>
      </c>
      <c r="DV132" s="236">
        <f t="shared" si="416"/>
        <v>0</v>
      </c>
      <c r="DW132" s="236">
        <f t="shared" si="417"/>
        <v>0</v>
      </c>
      <c r="DX132" s="236">
        <f t="shared" si="418"/>
        <v>0</v>
      </c>
      <c r="DY132" s="236">
        <f t="shared" si="419"/>
        <v>0</v>
      </c>
      <c r="DZ132" s="237">
        <f t="shared" si="420"/>
        <v>0</v>
      </c>
      <c r="EA132" s="238">
        <f t="shared" si="421"/>
        <v>0</v>
      </c>
      <c r="EB132" s="238">
        <f t="shared" si="422"/>
        <v>0</v>
      </c>
      <c r="EC132" s="238">
        <f t="shared" si="423"/>
        <v>0</v>
      </c>
      <c r="ED132" s="238">
        <f t="shared" si="424"/>
        <v>0</v>
      </c>
      <c r="EE132" s="238">
        <f t="shared" si="425"/>
        <v>0</v>
      </c>
      <c r="EF132" s="238">
        <f t="shared" si="426"/>
        <v>0</v>
      </c>
      <c r="EG132" s="238">
        <f t="shared" si="427"/>
        <v>0</v>
      </c>
      <c r="EH132" s="239">
        <f t="shared" si="428"/>
        <v>0</v>
      </c>
      <c r="EI132" s="240">
        <f t="shared" si="429"/>
        <v>0</v>
      </c>
      <c r="EJ132" s="240">
        <f t="shared" si="430"/>
        <v>0</v>
      </c>
      <c r="EK132" s="240">
        <f t="shared" si="431"/>
        <v>0</v>
      </c>
      <c r="EL132" s="240">
        <f t="shared" si="432"/>
        <v>0</v>
      </c>
      <c r="EM132" s="240">
        <f t="shared" si="433"/>
        <v>0</v>
      </c>
      <c r="EN132" s="240">
        <f t="shared" si="434"/>
        <v>0</v>
      </c>
      <c r="EO132" s="240">
        <f t="shared" si="435"/>
        <v>0</v>
      </c>
      <c r="EP132" s="240">
        <f t="shared" si="436"/>
        <v>0</v>
      </c>
      <c r="EQ132" s="240">
        <f t="shared" si="437"/>
        <v>0</v>
      </c>
      <c r="ER132" s="240">
        <f t="shared" si="438"/>
        <v>0</v>
      </c>
      <c r="ES132" s="240">
        <f t="shared" si="439"/>
        <v>0</v>
      </c>
      <c r="ET132" s="241">
        <f t="shared" si="440"/>
        <v>0</v>
      </c>
      <c r="EU132" s="242">
        <f t="shared" si="441"/>
        <v>0</v>
      </c>
      <c r="EV132" s="234">
        <f t="shared" si="442"/>
        <v>0</v>
      </c>
      <c r="EW132" s="234">
        <f t="shared" si="443"/>
        <v>0</v>
      </c>
      <c r="EX132" s="234">
        <f t="shared" si="444"/>
        <v>0</v>
      </c>
      <c r="EY132" s="234">
        <f t="shared" si="445"/>
        <v>0</v>
      </c>
      <c r="EZ132" s="235">
        <f t="shared" si="446"/>
        <v>0</v>
      </c>
      <c r="FA132" s="236">
        <f t="shared" si="447"/>
        <v>0</v>
      </c>
      <c r="FB132" s="236">
        <f t="shared" si="448"/>
        <v>0</v>
      </c>
      <c r="FC132" s="236">
        <f t="shared" si="449"/>
        <v>0</v>
      </c>
      <c r="FD132" s="236">
        <f t="shared" si="450"/>
        <v>0</v>
      </c>
      <c r="FE132" s="236">
        <f t="shared" si="451"/>
        <v>0</v>
      </c>
      <c r="FF132" s="236">
        <f t="shared" si="452"/>
        <v>0</v>
      </c>
      <c r="FG132" s="237">
        <f t="shared" si="453"/>
        <v>0</v>
      </c>
      <c r="FH132" s="238">
        <f t="shared" si="454"/>
        <v>0</v>
      </c>
      <c r="FI132" s="238">
        <f t="shared" si="455"/>
        <v>0</v>
      </c>
      <c r="FJ132" s="238">
        <f t="shared" si="456"/>
        <v>0</v>
      </c>
      <c r="FK132" s="238">
        <f t="shared" si="457"/>
        <v>0</v>
      </c>
      <c r="FL132" s="238">
        <f t="shared" si="458"/>
        <v>0</v>
      </c>
      <c r="FM132" s="238">
        <f t="shared" si="459"/>
        <v>0</v>
      </c>
      <c r="FN132" s="238">
        <f t="shared" si="460"/>
        <v>0</v>
      </c>
      <c r="FO132" s="239">
        <f t="shared" si="461"/>
        <v>0</v>
      </c>
      <c r="FP132" s="240">
        <f t="shared" si="462"/>
        <v>0</v>
      </c>
      <c r="FQ132" s="240">
        <f t="shared" si="463"/>
        <v>0</v>
      </c>
      <c r="FR132" s="240">
        <f t="shared" si="464"/>
        <v>0</v>
      </c>
      <c r="FS132" s="240">
        <f t="shared" si="465"/>
        <v>0</v>
      </c>
      <c r="FT132" s="240">
        <f t="shared" si="466"/>
        <v>0</v>
      </c>
      <c r="FU132" s="240">
        <f t="shared" si="467"/>
        <v>0</v>
      </c>
      <c r="FV132" s="240">
        <f t="shared" si="468"/>
        <v>0</v>
      </c>
      <c r="FW132" s="240">
        <f t="shared" si="469"/>
        <v>0</v>
      </c>
      <c r="FX132" s="240">
        <f t="shared" si="470"/>
        <v>0</v>
      </c>
      <c r="FY132" s="240">
        <f t="shared" si="471"/>
        <v>0</v>
      </c>
      <c r="FZ132" s="240">
        <f t="shared" si="472"/>
        <v>0</v>
      </c>
      <c r="GA132" s="241">
        <f t="shared" si="473"/>
        <v>0</v>
      </c>
      <c r="GB132" s="242">
        <f t="shared" si="474"/>
        <v>0</v>
      </c>
      <c r="GC132" s="234">
        <f t="shared" si="475"/>
        <v>0</v>
      </c>
      <c r="GD132" s="234">
        <f t="shared" si="476"/>
        <v>0</v>
      </c>
      <c r="GE132" s="234">
        <f t="shared" si="477"/>
        <v>0</v>
      </c>
      <c r="GF132" s="234">
        <f t="shared" si="478"/>
        <v>0</v>
      </c>
      <c r="GG132" s="235">
        <f t="shared" si="479"/>
        <v>0</v>
      </c>
      <c r="GH132" s="236">
        <f t="shared" si="480"/>
        <v>0</v>
      </c>
      <c r="GI132" s="236">
        <f t="shared" si="481"/>
        <v>0</v>
      </c>
      <c r="GJ132" s="236">
        <f t="shared" si="482"/>
        <v>0</v>
      </c>
      <c r="GK132" s="236">
        <f t="shared" si="483"/>
        <v>0</v>
      </c>
      <c r="GL132" s="236">
        <f t="shared" si="484"/>
        <v>0</v>
      </c>
      <c r="GM132" s="236">
        <f t="shared" si="485"/>
        <v>0</v>
      </c>
      <c r="GN132" s="237">
        <f t="shared" si="486"/>
        <v>0</v>
      </c>
      <c r="GO132" s="238">
        <f t="shared" si="487"/>
        <v>0</v>
      </c>
      <c r="GP132" s="238">
        <f t="shared" si="488"/>
        <v>0</v>
      </c>
      <c r="GQ132" s="238">
        <f t="shared" si="489"/>
        <v>0</v>
      </c>
      <c r="GR132" s="238">
        <f t="shared" si="490"/>
        <v>0</v>
      </c>
      <c r="GS132" s="238">
        <f t="shared" si="491"/>
        <v>0</v>
      </c>
      <c r="GT132" s="238">
        <f t="shared" si="492"/>
        <v>0</v>
      </c>
      <c r="GU132" s="238">
        <f t="shared" si="493"/>
        <v>0</v>
      </c>
      <c r="GV132" s="239">
        <f t="shared" si="494"/>
        <v>0</v>
      </c>
      <c r="GW132" s="240">
        <f t="shared" si="495"/>
        <v>0</v>
      </c>
      <c r="GX132" s="240">
        <f t="shared" si="496"/>
        <v>0</v>
      </c>
      <c r="GY132" s="240">
        <f t="shared" si="497"/>
        <v>0</v>
      </c>
      <c r="GZ132" s="240">
        <f t="shared" si="498"/>
        <v>0</v>
      </c>
      <c r="HA132" s="240">
        <f t="shared" si="499"/>
        <v>0</v>
      </c>
      <c r="HB132" s="240">
        <f t="shared" si="500"/>
        <v>0</v>
      </c>
      <c r="HC132" s="240">
        <f t="shared" si="501"/>
        <v>0</v>
      </c>
      <c r="HD132" s="240">
        <f t="shared" si="502"/>
        <v>0</v>
      </c>
      <c r="HE132" s="240">
        <f t="shared" si="503"/>
        <v>0</v>
      </c>
      <c r="HF132" s="240">
        <f t="shared" si="504"/>
        <v>0</v>
      </c>
      <c r="HG132" s="240">
        <f t="shared" si="505"/>
        <v>0</v>
      </c>
      <c r="HH132" s="241">
        <f t="shared" si="506"/>
        <v>0</v>
      </c>
      <c r="HI132" s="243"/>
      <c r="HJ132" s="242">
        <f t="shared" si="507"/>
        <v>3</v>
      </c>
      <c r="HK132" s="234">
        <f t="shared" si="508"/>
        <v>3</v>
      </c>
      <c r="HL132" s="234">
        <f t="shared" si="509"/>
        <v>3</v>
      </c>
      <c r="HM132" s="234">
        <f t="shared" si="510"/>
        <v>3</v>
      </c>
      <c r="HN132" s="234">
        <f t="shared" si="511"/>
        <v>2</v>
      </c>
      <c r="HO132" s="235">
        <f t="shared" si="512"/>
        <v>20</v>
      </c>
      <c r="HP132" s="236">
        <f t="shared" si="513"/>
        <v>20</v>
      </c>
      <c r="HQ132" s="236">
        <f t="shared" si="514"/>
        <v>20</v>
      </c>
      <c r="HR132" s="236">
        <f t="shared" si="515"/>
        <v>20</v>
      </c>
      <c r="HS132" s="236">
        <f t="shared" si="516"/>
        <v>10</v>
      </c>
      <c r="HT132" s="236">
        <f t="shared" si="517"/>
        <v>20</v>
      </c>
      <c r="HU132" s="236">
        <f t="shared" si="518"/>
        <v>10</v>
      </c>
      <c r="HV132" s="237">
        <f t="shared" si="519"/>
        <v>20</v>
      </c>
      <c r="HW132" s="238">
        <f t="shared" si="520"/>
        <v>20</v>
      </c>
      <c r="HX132" s="238">
        <f t="shared" si="521"/>
        <v>20</v>
      </c>
      <c r="HY132" s="238">
        <f t="shared" si="522"/>
        <v>20</v>
      </c>
      <c r="HZ132" s="238">
        <f t="shared" si="523"/>
        <v>10</v>
      </c>
      <c r="IA132" s="238">
        <f t="shared" si="524"/>
        <v>20</v>
      </c>
      <c r="IB132" s="238">
        <f t="shared" si="525"/>
        <v>10</v>
      </c>
      <c r="IC132" s="238">
        <f t="shared" si="526"/>
        <v>0</v>
      </c>
      <c r="ID132" s="239">
        <f t="shared" si="527"/>
        <v>20</v>
      </c>
      <c r="IE132" s="240">
        <f t="shared" si="528"/>
        <v>20</v>
      </c>
      <c r="IF132" s="240">
        <f t="shared" si="529"/>
        <v>10</v>
      </c>
      <c r="IG132" s="240">
        <f t="shared" si="530"/>
        <v>0</v>
      </c>
      <c r="IH132" s="240">
        <f t="shared" si="531"/>
        <v>0</v>
      </c>
      <c r="II132" s="240">
        <f t="shared" si="532"/>
        <v>30</v>
      </c>
      <c r="IJ132" s="240">
        <f t="shared" si="533"/>
        <v>0</v>
      </c>
      <c r="IK132" s="240">
        <f t="shared" si="534"/>
        <v>0</v>
      </c>
      <c r="IL132" s="240">
        <f t="shared" si="535"/>
        <v>0</v>
      </c>
      <c r="IM132" s="240">
        <f t="shared" si="536"/>
        <v>0</v>
      </c>
      <c r="IN132" s="240">
        <f t="shared" si="537"/>
        <v>20</v>
      </c>
      <c r="IO132" s="240">
        <f t="shared" si="538"/>
        <v>20</v>
      </c>
      <c r="IP132" s="416">
        <f t="shared" si="539"/>
        <v>360</v>
      </c>
      <c r="IQ132" s="416">
        <f t="shared" si="540"/>
        <v>14</v>
      </c>
    </row>
    <row r="133" spans="1:251" ht="15" customHeight="1" x14ac:dyDescent="0.25">
      <c r="A133" s="14" t="s">
        <v>1783</v>
      </c>
      <c r="B133" s="392">
        <v>88</v>
      </c>
      <c r="C133" s="13" t="s">
        <v>824</v>
      </c>
      <c r="D133" s="423">
        <v>43922</v>
      </c>
      <c r="E133" s="20">
        <v>9</v>
      </c>
      <c r="F133" s="6">
        <v>10674107</v>
      </c>
      <c r="G133" s="20">
        <v>1</v>
      </c>
      <c r="H133" s="20"/>
      <c r="I133" s="23"/>
      <c r="J133" s="6" t="s">
        <v>18</v>
      </c>
      <c r="K133" s="6" t="s">
        <v>18</v>
      </c>
      <c r="L133" s="424"/>
      <c r="M133" s="651" t="s">
        <v>825</v>
      </c>
      <c r="N133" s="24">
        <v>60.200000762939453</v>
      </c>
      <c r="O133" s="107"/>
      <c r="P133" s="105"/>
      <c r="Q133" s="106"/>
      <c r="R133" s="24">
        <v>70.5</v>
      </c>
      <c r="S133" s="107"/>
      <c r="T133" s="105"/>
      <c r="U133" s="106"/>
      <c r="V133" s="24">
        <v>72.230003356933594</v>
      </c>
      <c r="W133" s="107"/>
      <c r="X133" s="105"/>
      <c r="Y133" s="106"/>
      <c r="Z133" s="24">
        <v>66.75</v>
      </c>
      <c r="AA133" s="273"/>
      <c r="AB133" s="24">
        <v>73.25</v>
      </c>
      <c r="AC133" s="273"/>
      <c r="AD133" s="272">
        <v>100</v>
      </c>
      <c r="AE133" s="108"/>
      <c r="AF133" s="444"/>
      <c r="AG133" s="272">
        <v>100</v>
      </c>
      <c r="AH133" s="108"/>
      <c r="AI133" s="444"/>
      <c r="AJ133" s="272">
        <v>100</v>
      </c>
      <c r="AK133" s="108"/>
      <c r="AL133" s="444"/>
      <c r="AM133" s="272">
        <v>100</v>
      </c>
      <c r="AN133" s="108"/>
      <c r="AO133" s="444"/>
      <c r="AP133" s="272">
        <v>100</v>
      </c>
      <c r="AQ133" s="108"/>
      <c r="AR133" s="444"/>
      <c r="AS133" s="272">
        <v>100</v>
      </c>
      <c r="AT133" s="108"/>
      <c r="AU133" s="444"/>
      <c r="AV133" s="272">
        <v>100</v>
      </c>
      <c r="AW133" s="108"/>
      <c r="AX133" s="444"/>
      <c r="AY133" s="24">
        <v>71.879997253417969</v>
      </c>
      <c r="AZ133" s="107"/>
      <c r="BA133" s="273"/>
      <c r="BB133" s="24">
        <v>62.25</v>
      </c>
      <c r="BC133" s="107"/>
      <c r="BD133" s="273"/>
      <c r="BE133" s="24">
        <v>50.25</v>
      </c>
      <c r="BF133" s="107"/>
      <c r="BG133" s="273"/>
      <c r="BH133" s="24">
        <v>56.299999237060547</v>
      </c>
      <c r="BI133" s="107"/>
      <c r="BJ133" s="273"/>
      <c r="BK133" s="24">
        <v>57.400001525878906</v>
      </c>
      <c r="BL133" s="107"/>
      <c r="BM133" s="273"/>
      <c r="BN133" s="24">
        <v>63.090000152587891</v>
      </c>
      <c r="BO133" s="107"/>
      <c r="BP133" s="273"/>
      <c r="BQ133" s="24">
        <v>60</v>
      </c>
      <c r="BR133" s="107"/>
      <c r="BS133" s="273"/>
      <c r="BT133" s="24" t="s">
        <v>1386</v>
      </c>
      <c r="BU133" s="291"/>
      <c r="BV133" s="273"/>
      <c r="BW133" s="24">
        <v>21.559999465942383</v>
      </c>
      <c r="BX133" s="705">
        <v>32.619998931884766</v>
      </c>
      <c r="BY133" s="714" t="s">
        <v>1396</v>
      </c>
      <c r="BZ133" s="24">
        <v>50.75</v>
      </c>
      <c r="CA133" s="107"/>
      <c r="CB133" s="273"/>
      <c r="CC133" s="24"/>
      <c r="CD133" s="107"/>
      <c r="CE133" s="107"/>
      <c r="CF133" s="107">
        <v>15</v>
      </c>
      <c r="CG133" s="107">
        <v>25</v>
      </c>
      <c r="CH133" s="699">
        <v>49</v>
      </c>
      <c r="CI133" s="688"/>
      <c r="CJ133" s="107"/>
      <c r="CK133" s="273"/>
      <c r="CL133" s="24">
        <v>45.5</v>
      </c>
      <c r="CM133" s="107"/>
      <c r="CN133" s="273"/>
      <c r="CO133" s="648">
        <v>51.5</v>
      </c>
      <c r="CP133" s="107"/>
      <c r="CQ133" s="273"/>
      <c r="CR133" s="24"/>
      <c r="CS133" s="107"/>
      <c r="CT133" s="273"/>
      <c r="CU133" s="648">
        <v>54.5</v>
      </c>
      <c r="CV133" s="107"/>
      <c r="CW133" s="273"/>
      <c r="CX133" s="24"/>
      <c r="CY133" s="107"/>
      <c r="CZ133" s="273"/>
      <c r="DA133" s="24"/>
      <c r="DB133" s="107"/>
      <c r="DC133" s="273"/>
      <c r="DD133" s="24"/>
      <c r="DE133" s="107"/>
      <c r="DF133" s="273"/>
      <c r="DG133" s="218"/>
      <c r="DH133" s="217"/>
      <c r="DI133" s="217"/>
      <c r="DJ133" s="286">
        <f t="shared" si="405"/>
        <v>47.912499785423279</v>
      </c>
      <c r="DK133" s="219"/>
      <c r="DL133" s="220">
        <f t="shared" si="406"/>
        <v>2.3956249892711639</v>
      </c>
      <c r="DM133" s="650">
        <f t="shared" si="407"/>
        <v>1</v>
      </c>
      <c r="DN133" s="233">
        <f t="shared" si="408"/>
        <v>0</v>
      </c>
      <c r="DO133" s="234">
        <f t="shared" si="409"/>
        <v>0</v>
      </c>
      <c r="DP133" s="234">
        <f t="shared" si="410"/>
        <v>0</v>
      </c>
      <c r="DQ133" s="234">
        <f t="shared" si="411"/>
        <v>0</v>
      </c>
      <c r="DR133" s="234">
        <f t="shared" si="412"/>
        <v>0</v>
      </c>
      <c r="DS133" s="235">
        <f t="shared" si="413"/>
        <v>0</v>
      </c>
      <c r="DT133" s="236">
        <f t="shared" si="414"/>
        <v>0</v>
      </c>
      <c r="DU133" s="236">
        <f t="shared" si="415"/>
        <v>0</v>
      </c>
      <c r="DV133" s="236">
        <f t="shared" si="416"/>
        <v>0</v>
      </c>
      <c r="DW133" s="236">
        <f t="shared" si="417"/>
        <v>0</v>
      </c>
      <c r="DX133" s="236">
        <f t="shared" si="418"/>
        <v>0</v>
      </c>
      <c r="DY133" s="236">
        <f t="shared" si="419"/>
        <v>0</v>
      </c>
      <c r="DZ133" s="237">
        <f t="shared" si="420"/>
        <v>0</v>
      </c>
      <c r="EA133" s="238">
        <f t="shared" si="421"/>
        <v>0</v>
      </c>
      <c r="EB133" s="238">
        <f t="shared" si="422"/>
        <v>0</v>
      </c>
      <c r="EC133" s="238">
        <f t="shared" si="423"/>
        <v>0</v>
      </c>
      <c r="ED133" s="238">
        <f t="shared" si="424"/>
        <v>0</v>
      </c>
      <c r="EE133" s="238">
        <f t="shared" si="425"/>
        <v>0</v>
      </c>
      <c r="EF133" s="238">
        <f t="shared" si="426"/>
        <v>0</v>
      </c>
      <c r="EG133" s="238">
        <f t="shared" si="427"/>
        <v>0</v>
      </c>
      <c r="EH133" s="239">
        <f t="shared" si="428"/>
        <v>0</v>
      </c>
      <c r="EI133" s="240">
        <f t="shared" si="429"/>
        <v>0</v>
      </c>
      <c r="EJ133" s="240">
        <f t="shared" si="430"/>
        <v>0</v>
      </c>
      <c r="EK133" s="240">
        <f t="shared" si="431"/>
        <v>0</v>
      </c>
      <c r="EL133" s="240">
        <f t="shared" si="432"/>
        <v>0</v>
      </c>
      <c r="EM133" s="240">
        <f t="shared" si="433"/>
        <v>0</v>
      </c>
      <c r="EN133" s="240">
        <f t="shared" si="434"/>
        <v>0</v>
      </c>
      <c r="EO133" s="240">
        <f t="shared" si="435"/>
        <v>0</v>
      </c>
      <c r="EP133" s="240">
        <f t="shared" si="436"/>
        <v>0</v>
      </c>
      <c r="EQ133" s="240">
        <f t="shared" si="437"/>
        <v>0</v>
      </c>
      <c r="ER133" s="240">
        <f t="shared" si="438"/>
        <v>0</v>
      </c>
      <c r="ES133" s="240">
        <f t="shared" si="439"/>
        <v>0</v>
      </c>
      <c r="ET133" s="241">
        <f t="shared" si="440"/>
        <v>0</v>
      </c>
      <c r="EU133" s="242">
        <f t="shared" si="441"/>
        <v>0</v>
      </c>
      <c r="EV133" s="234">
        <f t="shared" si="442"/>
        <v>0</v>
      </c>
      <c r="EW133" s="234">
        <f t="shared" si="443"/>
        <v>0</v>
      </c>
      <c r="EX133" s="234">
        <f t="shared" si="444"/>
        <v>0</v>
      </c>
      <c r="EY133" s="234">
        <f t="shared" si="445"/>
        <v>0</v>
      </c>
      <c r="EZ133" s="235">
        <f t="shared" si="446"/>
        <v>0</v>
      </c>
      <c r="FA133" s="236">
        <f t="shared" si="447"/>
        <v>0</v>
      </c>
      <c r="FB133" s="236">
        <f t="shared" si="448"/>
        <v>0</v>
      </c>
      <c r="FC133" s="236">
        <f t="shared" si="449"/>
        <v>0</v>
      </c>
      <c r="FD133" s="236">
        <f t="shared" si="450"/>
        <v>0</v>
      </c>
      <c r="FE133" s="236">
        <f t="shared" si="451"/>
        <v>0</v>
      </c>
      <c r="FF133" s="236">
        <f t="shared" si="452"/>
        <v>0</v>
      </c>
      <c r="FG133" s="237">
        <f t="shared" si="453"/>
        <v>0</v>
      </c>
      <c r="FH133" s="238">
        <f t="shared" si="454"/>
        <v>0</v>
      </c>
      <c r="FI133" s="238">
        <f t="shared" si="455"/>
        <v>0</v>
      </c>
      <c r="FJ133" s="238">
        <f t="shared" si="456"/>
        <v>0</v>
      </c>
      <c r="FK133" s="238">
        <f t="shared" si="457"/>
        <v>0</v>
      </c>
      <c r="FL133" s="238">
        <f t="shared" si="458"/>
        <v>0</v>
      </c>
      <c r="FM133" s="238">
        <f t="shared" si="459"/>
        <v>0</v>
      </c>
      <c r="FN133" s="238">
        <f t="shared" si="460"/>
        <v>0</v>
      </c>
      <c r="FO133" s="239">
        <f t="shared" si="461"/>
        <v>0</v>
      </c>
      <c r="FP133" s="240">
        <f t="shared" si="462"/>
        <v>0</v>
      </c>
      <c r="FQ133" s="240">
        <f t="shared" si="463"/>
        <v>0</v>
      </c>
      <c r="FR133" s="240">
        <f t="shared" si="464"/>
        <v>0</v>
      </c>
      <c r="FS133" s="240">
        <f t="shared" si="465"/>
        <v>0</v>
      </c>
      <c r="FT133" s="240">
        <f t="shared" si="466"/>
        <v>0</v>
      </c>
      <c r="FU133" s="240">
        <f t="shared" si="467"/>
        <v>0</v>
      </c>
      <c r="FV133" s="240">
        <f t="shared" si="468"/>
        <v>0</v>
      </c>
      <c r="FW133" s="240">
        <f t="shared" si="469"/>
        <v>0</v>
      </c>
      <c r="FX133" s="240">
        <f t="shared" si="470"/>
        <v>0</v>
      </c>
      <c r="FY133" s="240">
        <f t="shared" si="471"/>
        <v>0</v>
      </c>
      <c r="FZ133" s="240">
        <f t="shared" si="472"/>
        <v>0</v>
      </c>
      <c r="GA133" s="241">
        <f t="shared" si="473"/>
        <v>0</v>
      </c>
      <c r="GB133" s="242">
        <f t="shared" si="474"/>
        <v>0</v>
      </c>
      <c r="GC133" s="234">
        <f t="shared" si="475"/>
        <v>0</v>
      </c>
      <c r="GD133" s="234">
        <f t="shared" si="476"/>
        <v>0</v>
      </c>
      <c r="GE133" s="234">
        <f t="shared" si="477"/>
        <v>0</v>
      </c>
      <c r="GF133" s="234">
        <f t="shared" si="478"/>
        <v>0</v>
      </c>
      <c r="GG133" s="235">
        <f t="shared" si="479"/>
        <v>0</v>
      </c>
      <c r="GH133" s="236">
        <f t="shared" si="480"/>
        <v>0</v>
      </c>
      <c r="GI133" s="236">
        <f t="shared" si="481"/>
        <v>0</v>
      </c>
      <c r="GJ133" s="236">
        <f t="shared" si="482"/>
        <v>0</v>
      </c>
      <c r="GK133" s="236">
        <f t="shared" si="483"/>
        <v>0</v>
      </c>
      <c r="GL133" s="236">
        <f t="shared" si="484"/>
        <v>0</v>
      </c>
      <c r="GM133" s="236">
        <f t="shared" si="485"/>
        <v>0</v>
      </c>
      <c r="GN133" s="237">
        <f t="shared" si="486"/>
        <v>0</v>
      </c>
      <c r="GO133" s="238">
        <f t="shared" si="487"/>
        <v>0</v>
      </c>
      <c r="GP133" s="238">
        <f t="shared" si="488"/>
        <v>0</v>
      </c>
      <c r="GQ133" s="238">
        <f t="shared" si="489"/>
        <v>0</v>
      </c>
      <c r="GR133" s="238">
        <f t="shared" si="490"/>
        <v>0</v>
      </c>
      <c r="GS133" s="238">
        <f t="shared" si="491"/>
        <v>0</v>
      </c>
      <c r="GT133" s="238">
        <f t="shared" si="492"/>
        <v>0</v>
      </c>
      <c r="GU133" s="238">
        <f t="shared" si="493"/>
        <v>0</v>
      </c>
      <c r="GV133" s="239">
        <f t="shared" si="494"/>
        <v>0</v>
      </c>
      <c r="GW133" s="240">
        <f t="shared" si="495"/>
        <v>0</v>
      </c>
      <c r="GX133" s="240">
        <f t="shared" si="496"/>
        <v>0</v>
      </c>
      <c r="GY133" s="240">
        <f t="shared" si="497"/>
        <v>0</v>
      </c>
      <c r="GZ133" s="240">
        <f t="shared" si="498"/>
        <v>0</v>
      </c>
      <c r="HA133" s="240">
        <f t="shared" si="499"/>
        <v>0</v>
      </c>
      <c r="HB133" s="240">
        <f t="shared" si="500"/>
        <v>0</v>
      </c>
      <c r="HC133" s="240">
        <f t="shared" si="501"/>
        <v>0</v>
      </c>
      <c r="HD133" s="240">
        <f t="shared" si="502"/>
        <v>0</v>
      </c>
      <c r="HE133" s="240">
        <f t="shared" si="503"/>
        <v>0</v>
      </c>
      <c r="HF133" s="240">
        <f t="shared" si="504"/>
        <v>0</v>
      </c>
      <c r="HG133" s="240">
        <f t="shared" si="505"/>
        <v>0</v>
      </c>
      <c r="HH133" s="241">
        <f t="shared" si="506"/>
        <v>0</v>
      </c>
      <c r="HI133" s="243"/>
      <c r="HJ133" s="242">
        <f t="shared" si="507"/>
        <v>3</v>
      </c>
      <c r="HK133" s="234">
        <f t="shared" si="508"/>
        <v>3</v>
      </c>
      <c r="HL133" s="234">
        <f t="shared" si="509"/>
        <v>3</v>
      </c>
      <c r="HM133" s="234">
        <f t="shared" si="510"/>
        <v>3</v>
      </c>
      <c r="HN133" s="234">
        <f t="shared" si="511"/>
        <v>2</v>
      </c>
      <c r="HO133" s="235">
        <f t="shared" si="512"/>
        <v>20</v>
      </c>
      <c r="HP133" s="236">
        <f t="shared" si="513"/>
        <v>20</v>
      </c>
      <c r="HQ133" s="236">
        <f t="shared" si="514"/>
        <v>20</v>
      </c>
      <c r="HR133" s="236">
        <f t="shared" si="515"/>
        <v>20</v>
      </c>
      <c r="HS133" s="236">
        <f t="shared" si="516"/>
        <v>10</v>
      </c>
      <c r="HT133" s="236">
        <f t="shared" si="517"/>
        <v>20</v>
      </c>
      <c r="HU133" s="236">
        <f t="shared" si="518"/>
        <v>10</v>
      </c>
      <c r="HV133" s="237">
        <f t="shared" si="519"/>
        <v>20</v>
      </c>
      <c r="HW133" s="238">
        <f t="shared" si="520"/>
        <v>20</v>
      </c>
      <c r="HX133" s="238">
        <f t="shared" si="521"/>
        <v>20</v>
      </c>
      <c r="HY133" s="238">
        <f t="shared" si="522"/>
        <v>20</v>
      </c>
      <c r="HZ133" s="238">
        <f t="shared" si="523"/>
        <v>10</v>
      </c>
      <c r="IA133" s="238">
        <f t="shared" si="524"/>
        <v>20</v>
      </c>
      <c r="IB133" s="238">
        <f t="shared" si="525"/>
        <v>10</v>
      </c>
      <c r="IC133" s="238">
        <f t="shared" si="526"/>
        <v>0</v>
      </c>
      <c r="ID133" s="239">
        <f t="shared" si="527"/>
        <v>0</v>
      </c>
      <c r="IE133" s="240">
        <f t="shared" si="528"/>
        <v>20</v>
      </c>
      <c r="IF133" s="240">
        <f t="shared" si="529"/>
        <v>0</v>
      </c>
      <c r="IG133" s="240">
        <f t="shared" si="530"/>
        <v>10</v>
      </c>
      <c r="IH133" s="240">
        <f t="shared" si="531"/>
        <v>0</v>
      </c>
      <c r="II133" s="240">
        <f t="shared" si="532"/>
        <v>30</v>
      </c>
      <c r="IJ133" s="240">
        <f t="shared" si="533"/>
        <v>20</v>
      </c>
      <c r="IK133" s="240">
        <f t="shared" si="534"/>
        <v>0</v>
      </c>
      <c r="IL133" s="240">
        <f t="shared" si="535"/>
        <v>20</v>
      </c>
      <c r="IM133" s="240">
        <f t="shared" si="536"/>
        <v>0</v>
      </c>
      <c r="IN133" s="240">
        <f t="shared" si="537"/>
        <v>0</v>
      </c>
      <c r="IO133" s="240">
        <f t="shared" si="538"/>
        <v>0</v>
      </c>
      <c r="IP133" s="416">
        <f t="shared" si="539"/>
        <v>340</v>
      </c>
      <c r="IQ133" s="416">
        <f t="shared" si="540"/>
        <v>14</v>
      </c>
    </row>
    <row r="134" spans="1:251" ht="15" customHeight="1" x14ac:dyDescent="0.25">
      <c r="B134" s="223"/>
      <c r="C134" s="222"/>
      <c r="D134" s="404"/>
      <c r="E134" s="405"/>
      <c r="F134" s="221"/>
      <c r="G134" s="406"/>
      <c r="H134" s="406"/>
      <c r="I134" s="407"/>
      <c r="J134" s="408"/>
      <c r="K134" s="408"/>
      <c r="L134" s="409"/>
      <c r="M134" s="420"/>
      <c r="N134" s="411"/>
      <c r="O134" s="413"/>
      <c r="P134" s="413"/>
      <c r="Q134" s="410"/>
      <c r="R134" s="411"/>
      <c r="S134" s="413"/>
      <c r="T134" s="413"/>
      <c r="U134" s="412"/>
      <c r="V134" s="411"/>
      <c r="W134" s="413"/>
      <c r="X134" s="413"/>
      <c r="Y134" s="410"/>
      <c r="Z134" s="411"/>
      <c r="AA134" s="410"/>
      <c r="AB134" s="411"/>
      <c r="AC134" s="410"/>
      <c r="AD134" s="411"/>
      <c r="AE134" s="413"/>
      <c r="AF134" s="410"/>
      <c r="AG134" s="411"/>
      <c r="AH134" s="413"/>
      <c r="AI134" s="410"/>
      <c r="AJ134" s="411"/>
      <c r="AK134" s="413"/>
      <c r="AL134" s="410"/>
      <c r="AM134" s="411"/>
      <c r="AN134" s="413"/>
      <c r="AO134" s="410"/>
      <c r="AP134" s="411"/>
      <c r="AQ134" s="413"/>
      <c r="AR134" s="410"/>
      <c r="AS134" s="411"/>
      <c r="AT134" s="413"/>
      <c r="AU134" s="410"/>
      <c r="AV134" s="411"/>
      <c r="AW134" s="413"/>
      <c r="AX134" s="410"/>
      <c r="AY134" s="411"/>
      <c r="AZ134" s="413"/>
      <c r="BA134" s="410"/>
      <c r="BB134" s="411"/>
      <c r="BC134" s="413"/>
      <c r="BD134" s="410"/>
      <c r="BE134" s="411"/>
      <c r="BF134" s="413"/>
      <c r="BG134" s="410"/>
      <c r="BH134" s="411"/>
      <c r="BI134" s="413"/>
      <c r="BJ134" s="410"/>
      <c r="BK134" s="411"/>
      <c r="BL134" s="413"/>
      <c r="BM134" s="410"/>
      <c r="BN134" s="411"/>
      <c r="BO134" s="413"/>
      <c r="BP134" s="410"/>
      <c r="BQ134" s="411"/>
      <c r="BR134" s="413"/>
      <c r="BS134" s="410"/>
      <c r="BT134" s="24"/>
      <c r="BU134" s="414"/>
      <c r="BV134" s="410"/>
      <c r="BW134" s="411"/>
      <c r="BX134" s="413"/>
      <c r="BY134" s="410"/>
      <c r="BZ134" s="411"/>
      <c r="CA134" s="413"/>
      <c r="CB134" s="410"/>
      <c r="CC134" s="411"/>
      <c r="CD134" s="413"/>
      <c r="CE134" s="413"/>
      <c r="CF134" s="413"/>
      <c r="CG134" s="413"/>
      <c r="CH134" s="410"/>
      <c r="CI134" s="24"/>
      <c r="CJ134" s="413"/>
      <c r="CK134" s="410"/>
      <c r="CL134" s="411"/>
      <c r="CM134" s="413"/>
      <c r="CN134" s="410"/>
      <c r="CO134" s="411"/>
      <c r="CP134" s="413"/>
      <c r="CQ134" s="410"/>
      <c r="CR134" s="411"/>
      <c r="CS134" s="413"/>
      <c r="CT134" s="410"/>
      <c r="CU134" s="411"/>
      <c r="CV134" s="413"/>
      <c r="CW134" s="410"/>
      <c r="CX134" s="411"/>
      <c r="CY134" s="413"/>
      <c r="CZ134" s="410"/>
      <c r="DA134" s="411"/>
      <c r="DB134" s="413"/>
      <c r="DC134" s="410"/>
      <c r="DD134" s="411"/>
      <c r="DE134" s="413"/>
      <c r="DF134" s="410"/>
      <c r="DG134" s="222"/>
      <c r="DH134" s="396"/>
      <c r="DI134" s="396"/>
      <c r="DJ134" s="285"/>
      <c r="DK134" s="223"/>
      <c r="DL134" s="421"/>
      <c r="DM134" s="422"/>
      <c r="DN134" s="430"/>
      <c r="DO134" s="225"/>
      <c r="DP134" s="225"/>
      <c r="DQ134" s="225"/>
      <c r="DR134" s="225"/>
      <c r="DS134" s="226"/>
      <c r="DT134" s="227"/>
      <c r="DU134" s="227"/>
      <c r="DV134" s="227"/>
      <c r="DW134" s="227"/>
      <c r="DX134" s="227"/>
      <c r="DY134" s="227"/>
      <c r="DZ134" s="228"/>
      <c r="EA134" s="229"/>
      <c r="EB134" s="229"/>
      <c r="EC134" s="229"/>
      <c r="ED134" s="229"/>
      <c r="EE134" s="229"/>
      <c r="EF134" s="229"/>
      <c r="EG134" s="229"/>
      <c r="EH134" s="230"/>
      <c r="EI134" s="231"/>
      <c r="EJ134" s="231"/>
      <c r="EK134" s="231"/>
      <c r="EL134" s="231"/>
      <c r="EM134" s="231"/>
      <c r="EN134" s="231"/>
      <c r="EO134" s="231"/>
      <c r="EP134" s="231"/>
      <c r="EQ134" s="231"/>
      <c r="ER134" s="231"/>
      <c r="ES134" s="231"/>
      <c r="ET134" s="232"/>
      <c r="EU134" s="224"/>
      <c r="EV134" s="225"/>
      <c r="EW134" s="225"/>
      <c r="EX134" s="225"/>
      <c r="EY134" s="225"/>
      <c r="EZ134" s="226"/>
      <c r="FA134" s="227"/>
      <c r="FB134" s="227"/>
      <c r="FC134" s="227"/>
      <c r="FD134" s="227"/>
      <c r="FE134" s="227"/>
      <c r="FF134" s="227"/>
      <c r="FG134" s="228"/>
      <c r="FH134" s="229"/>
      <c r="FI134" s="229"/>
      <c r="FJ134" s="229"/>
      <c r="FK134" s="229"/>
      <c r="FL134" s="229"/>
      <c r="FM134" s="229"/>
      <c r="FN134" s="229"/>
      <c r="FO134" s="230"/>
      <c r="FP134" s="231"/>
      <c r="FQ134" s="231"/>
      <c r="FR134" s="231"/>
      <c r="FS134" s="231"/>
      <c r="FT134" s="231"/>
      <c r="FU134" s="231"/>
      <c r="FV134" s="231"/>
      <c r="FW134" s="231"/>
      <c r="FX134" s="231"/>
      <c r="FY134" s="231"/>
      <c r="FZ134" s="231"/>
      <c r="GA134" s="232"/>
      <c r="GB134" s="224"/>
      <c r="GC134" s="225"/>
      <c r="GD134" s="225"/>
      <c r="GE134" s="225"/>
      <c r="GF134" s="225"/>
      <c r="GG134" s="226"/>
      <c r="GH134" s="227"/>
      <c r="GI134" s="227"/>
      <c r="GJ134" s="227"/>
      <c r="GK134" s="227"/>
      <c r="GL134" s="227"/>
      <c r="GM134" s="227"/>
      <c r="GN134" s="228"/>
      <c r="GO134" s="229"/>
      <c r="GP134" s="229"/>
      <c r="GQ134" s="229"/>
      <c r="GR134" s="229"/>
      <c r="GS134" s="229"/>
      <c r="GT134" s="229"/>
      <c r="GU134" s="229"/>
      <c r="GV134" s="230"/>
      <c r="GW134" s="231"/>
      <c r="GX134" s="231"/>
      <c r="GY134" s="231"/>
      <c r="GZ134" s="231"/>
      <c r="HA134" s="231"/>
      <c r="HB134" s="231"/>
      <c r="HC134" s="231"/>
      <c r="HD134" s="231"/>
      <c r="HE134" s="231"/>
      <c r="HF134" s="231"/>
      <c r="HG134" s="231"/>
      <c r="HH134" s="232"/>
      <c r="HI134" s="232"/>
      <c r="HJ134" s="224"/>
      <c r="HK134" s="225"/>
      <c r="HL134" s="225"/>
      <c r="HM134" s="225"/>
      <c r="HN134" s="225"/>
      <c r="HO134" s="226"/>
      <c r="HP134" s="227"/>
      <c r="HQ134" s="227"/>
      <c r="HR134" s="227"/>
      <c r="HS134" s="227"/>
      <c r="HT134" s="227"/>
      <c r="HU134" s="227"/>
      <c r="HV134" s="228"/>
      <c r="HW134" s="229"/>
      <c r="HX134" s="229"/>
      <c r="HY134" s="229"/>
      <c r="HZ134" s="229"/>
      <c r="IA134" s="229"/>
      <c r="IB134" s="229"/>
      <c r="IC134" s="229"/>
      <c r="ID134" s="230"/>
      <c r="IE134" s="231"/>
      <c r="IF134" s="231"/>
      <c r="IG134" s="231"/>
      <c r="IH134" s="231"/>
      <c r="II134" s="231"/>
      <c r="IJ134" s="231"/>
      <c r="IK134" s="231"/>
      <c r="IL134" s="231"/>
      <c r="IM134" s="231"/>
      <c r="IN134" s="231"/>
      <c r="IO134" s="231"/>
      <c r="IP134" s="418"/>
      <c r="IQ134" s="418"/>
    </row>
    <row r="135" spans="1:251" ht="15" customHeight="1" x14ac:dyDescent="0.25">
      <c r="A135" s="14" t="s">
        <v>1823</v>
      </c>
      <c r="B135" s="392">
        <v>86</v>
      </c>
      <c r="C135" s="13" t="s">
        <v>820</v>
      </c>
      <c r="D135" s="423">
        <v>43922</v>
      </c>
      <c r="E135" s="20" t="s">
        <v>1113</v>
      </c>
      <c r="F135" s="6">
        <v>10674439</v>
      </c>
      <c r="G135" s="20">
        <v>1</v>
      </c>
      <c r="H135" s="20"/>
      <c r="I135" s="23"/>
      <c r="J135" s="6" t="s">
        <v>18</v>
      </c>
      <c r="K135" s="6" t="s">
        <v>18</v>
      </c>
      <c r="L135" s="424"/>
      <c r="M135" s="651" t="s">
        <v>821</v>
      </c>
      <c r="N135" s="688">
        <v>74</v>
      </c>
      <c r="O135" s="107"/>
      <c r="P135" s="105"/>
      <c r="Q135" s="106"/>
      <c r="R135" s="24">
        <v>64.639999389648438</v>
      </c>
      <c r="S135" s="107"/>
      <c r="T135" s="105"/>
      <c r="U135" s="106"/>
      <c r="V135" s="688">
        <v>65.470001220703125</v>
      </c>
      <c r="W135" s="107"/>
      <c r="X135" s="105"/>
      <c r="Y135" s="106"/>
      <c r="Z135" s="24">
        <v>66.430000305175781</v>
      </c>
      <c r="AA135" s="273"/>
      <c r="AB135" s="24">
        <v>67.5</v>
      </c>
      <c r="AC135" s="273"/>
      <c r="AD135" s="272">
        <v>100</v>
      </c>
      <c r="AE135" s="108"/>
      <c r="AF135" s="444"/>
      <c r="AG135" s="272">
        <v>100</v>
      </c>
      <c r="AH135" s="108"/>
      <c r="AI135" s="444"/>
      <c r="AJ135" s="272">
        <v>100</v>
      </c>
      <c r="AK135" s="108"/>
      <c r="AL135" s="444"/>
      <c r="AM135" s="272">
        <v>100</v>
      </c>
      <c r="AN135" s="108"/>
      <c r="AO135" s="444"/>
      <c r="AP135" s="272">
        <v>100</v>
      </c>
      <c r="AQ135" s="108"/>
      <c r="AR135" s="444"/>
      <c r="AS135" s="272">
        <v>100</v>
      </c>
      <c r="AT135" s="108"/>
      <c r="AU135" s="444"/>
      <c r="AV135" s="272">
        <v>100</v>
      </c>
      <c r="AW135" s="108"/>
      <c r="AX135" s="444"/>
      <c r="AY135" s="24">
        <v>-49.049999237060547</v>
      </c>
      <c r="AZ135" s="107">
        <v>40</v>
      </c>
      <c r="BA135" s="273"/>
      <c r="BB135" s="24">
        <v>47</v>
      </c>
      <c r="BC135" s="107"/>
      <c r="BD135" s="273"/>
      <c r="BE135" s="24"/>
      <c r="BF135" s="679">
        <v>40</v>
      </c>
      <c r="BG135" s="273"/>
      <c r="BH135" s="24">
        <v>50</v>
      </c>
      <c r="BI135" s="107"/>
      <c r="BJ135" s="273"/>
      <c r="BK135" s="24">
        <v>51.400001525878906</v>
      </c>
      <c r="BL135" s="107"/>
      <c r="BM135" s="273"/>
      <c r="BN135" s="24">
        <v>62.509998321533203</v>
      </c>
      <c r="BO135" s="107"/>
      <c r="BP135" s="273"/>
      <c r="BQ135" s="24">
        <v>60</v>
      </c>
      <c r="BR135" s="107"/>
      <c r="BS135" s="273"/>
      <c r="BT135" s="24" t="s">
        <v>1386</v>
      </c>
      <c r="BU135" s="291"/>
      <c r="BV135" s="273"/>
      <c r="BW135" s="24">
        <v>28.420000076293945</v>
      </c>
      <c r="BX135" s="705" t="s">
        <v>1620</v>
      </c>
      <c r="BY135" s="273"/>
      <c r="BZ135" s="24">
        <v>47.5</v>
      </c>
      <c r="CA135" s="107"/>
      <c r="CB135" s="273"/>
      <c r="CC135" s="24">
        <v>0</v>
      </c>
      <c r="CD135" s="107">
        <v>40</v>
      </c>
      <c r="CE135" s="107"/>
      <c r="CF135" s="107"/>
      <c r="CG135" s="107"/>
      <c r="CH135" s="273"/>
      <c r="CI135" s="688"/>
      <c r="CJ135" s="107"/>
      <c r="CK135" s="273"/>
      <c r="CL135" s="24">
        <v>51.5</v>
      </c>
      <c r="CM135" s="107"/>
      <c r="CN135" s="273"/>
      <c r="CO135" s="24"/>
      <c r="CP135" s="107"/>
      <c r="CQ135" s="273"/>
      <c r="CR135" s="24"/>
      <c r="CS135" s="107"/>
      <c r="CT135" s="273"/>
      <c r="CU135" s="24"/>
      <c r="CV135" s="107"/>
      <c r="CW135" s="273"/>
      <c r="CX135" s="24"/>
      <c r="CY135" s="107"/>
      <c r="CZ135" s="273"/>
      <c r="DA135" s="24">
        <v>55.700000762939453</v>
      </c>
      <c r="DB135" s="107"/>
      <c r="DC135" s="273"/>
      <c r="DD135" s="24">
        <v>54.700000762939453</v>
      </c>
      <c r="DE135" s="107"/>
      <c r="DF135" s="273"/>
      <c r="DG135" s="218"/>
      <c r="DH135" s="217"/>
      <c r="DI135" s="217"/>
      <c r="DJ135" s="286">
        <f t="shared" ref="DJ135:DJ142" si="541">AVERAGE(AY135:DF135)</f>
        <v>38.645333480834964</v>
      </c>
      <c r="DK135" s="219"/>
      <c r="DL135" s="220">
        <f t="shared" ref="DL135:DL145" si="542">IF(DJ135&gt;80, 4, (DJ135-50)/20+2.5)</f>
        <v>1.9322666740417482</v>
      </c>
      <c r="DM135" s="650">
        <f t="shared" ref="DM135:DM145" si="543">COUNTIF(N135:DF135, DM$1)+COUNTIF(N135:DF135, DM$2)</f>
        <v>1</v>
      </c>
      <c r="DN135" s="233">
        <f t="shared" ref="DN135:DN145" si="544">IF(COUNTIF($N135:$Q135, ET$1)&gt;0, DN$2, 0)</f>
        <v>0</v>
      </c>
      <c r="DO135" s="234">
        <f t="shared" ref="DO135:DO145" si="545">IF(COUNTIF($R135:$U135, ET$1)&gt;0, DO$2, 0)</f>
        <v>0</v>
      </c>
      <c r="DP135" s="234">
        <f t="shared" ref="DP135:DP145" si="546">IF(COUNTIF($V135:$Y135, ET$1)&gt;0, DP$2, 0)</f>
        <v>0</v>
      </c>
      <c r="DQ135" s="234">
        <f t="shared" ref="DQ135:DQ145" si="547">IF(COUNTIF($Z135:$AA135, ET$1)&gt;0, DQ$2, 0)</f>
        <v>0</v>
      </c>
      <c r="DR135" s="234">
        <f t="shared" ref="DR135:DR145" si="548">IF(COUNTIF($AB135:$AC135, ET$1)&gt;0, DR$2, 0)</f>
        <v>0</v>
      </c>
      <c r="DS135" s="235">
        <f t="shared" ref="DS135:DS145" si="549">IF(COUNTIF($AD135:$AF135, $ET$1)&gt;0, DS$2, 0)</f>
        <v>0</v>
      </c>
      <c r="DT135" s="236">
        <f t="shared" ref="DT135:DT145" si="550">IF(COUNTIF($AG135:$AI135, $ET$1)&gt;0, DT$2, 0)</f>
        <v>0</v>
      </c>
      <c r="DU135" s="236">
        <f t="shared" ref="DU135:DU145" si="551">IF(COUNTIF($AJ135:$AL135, $ET$1)&gt;0, DU$2, 0)</f>
        <v>0</v>
      </c>
      <c r="DV135" s="236">
        <f t="shared" ref="DV135:DV145" si="552">IF(COUNTIF($AM135:$AO135, $ET$1)&gt;0, DV$2, 0)</f>
        <v>0</v>
      </c>
      <c r="DW135" s="236">
        <f t="shared" ref="DW135:DW145" si="553">IF(COUNTIF($AP135:$AR135, $ET$1)&gt;0, DW$2, 0)</f>
        <v>0</v>
      </c>
      <c r="DX135" s="236">
        <f t="shared" ref="DX135:DX145" si="554">IF(COUNTIF($AS135:$AU135, $ET$1)&gt;0, DX$2, 0)</f>
        <v>0</v>
      </c>
      <c r="DY135" s="236">
        <f t="shared" ref="DY135:DY145" si="555">IF(COUNTIF($AV135:$AX135, $ET$1)&gt;0, DY$2, 0)</f>
        <v>0</v>
      </c>
      <c r="DZ135" s="237">
        <f t="shared" ref="DZ135:DZ145" si="556">IF(COUNTIF($AY135:$BA135, $ET$1)&gt;0, DZ$2, 0)</f>
        <v>0</v>
      </c>
      <c r="EA135" s="238">
        <f t="shared" ref="EA135:EA145" si="557">IF(COUNTIF($BB135:$BD135, $ET$1)&gt;0, EA$2, 0)</f>
        <v>0</v>
      </c>
      <c r="EB135" s="238">
        <f t="shared" ref="EB135:EB145" si="558">IF(COUNTIF($BE135:$BG135, $ET$1)&gt;0, EB$2, 0)</f>
        <v>0</v>
      </c>
      <c r="EC135" s="238">
        <f t="shared" ref="EC135:EC145" si="559">IF(COUNTIF($BH135:$BJ135, $ET$1)&gt;0, EC$2, 0)</f>
        <v>0</v>
      </c>
      <c r="ED135" s="238">
        <f t="shared" ref="ED135:ED145" si="560">IF(COUNTIF($BK135:$BM135, $ET$1)&gt;0, ED$2, 0)</f>
        <v>0</v>
      </c>
      <c r="EE135" s="238">
        <f t="shared" ref="EE135:EE145" si="561">IF(COUNTIF($BN135:$BP135, $ET$1)&gt;0, EE$2, 0)</f>
        <v>0</v>
      </c>
      <c r="EF135" s="238">
        <f t="shared" ref="EF135:EF145" si="562">IF(COUNTIF($BQ135:$BS135, $ET$1)&gt;0, EF$2, 0)</f>
        <v>0</v>
      </c>
      <c r="EG135" s="238">
        <f t="shared" ref="EG135:EG145" si="563">IF(COUNTIF($BT135:$BV135, $ET$1)&gt;0, EG$2, 0)</f>
        <v>0</v>
      </c>
      <c r="EH135" s="239">
        <f t="shared" ref="EH135:EH145" si="564">IF(COUNTIF($BW135:$BY135, $ET$1)&gt;0, EH$2, 0)</f>
        <v>0</v>
      </c>
      <c r="EI135" s="240">
        <f t="shared" ref="EI135:EI145" si="565">IF(COUNTIF($BZ135:$CB135, $ET$1)&gt;0, EI$2, 0)</f>
        <v>0</v>
      </c>
      <c r="EJ135" s="240">
        <f t="shared" ref="EJ135:EJ145" si="566">IF(COUNTIF($CC135:$CE135, $ET$1)&gt;0, EJ$2, 0)</f>
        <v>0</v>
      </c>
      <c r="EK135" s="240">
        <f t="shared" ref="EK135:EK145" si="567">IF(COUNTIF($CF135:$CH135, $ET$1)&gt;0, EK$2, 0)</f>
        <v>0</v>
      </c>
      <c r="EL135" s="240">
        <f t="shared" ref="EL135:EL145" si="568">IF(COUNTIF($CI135:$CK135, $ET$1)&gt;0, EL$2, 0)</f>
        <v>0</v>
      </c>
      <c r="EM135" s="240">
        <f t="shared" ref="EM135:EM145" si="569">IF(COUNTIF($CL135:$CN135, $ET$1)&gt;0, EM$2, 0)</f>
        <v>0</v>
      </c>
      <c r="EN135" s="240">
        <f t="shared" ref="EN135:EN145" si="570">IF(COUNTIF($CO135:$CQ135, $ET$1)&gt;0, EN$2, 0)</f>
        <v>0</v>
      </c>
      <c r="EO135" s="240">
        <f t="shared" ref="EO135:EO145" si="571">IF(COUNTIF($CR135:$CT135, $ET$1)&gt;0, EO$2, 0)</f>
        <v>0</v>
      </c>
      <c r="EP135" s="240">
        <f t="shared" ref="EP135:EP145" si="572">IF(COUNTIF($CU135:$CW135, $ET$1)&gt;0, EP$2, 0)</f>
        <v>0</v>
      </c>
      <c r="EQ135" s="240">
        <f t="shared" ref="EQ135:EQ145" si="573">IF(COUNTIF($CX135:$CZ135, $ET$1)&gt;0, EQ$2, 0)</f>
        <v>0</v>
      </c>
      <c r="ER135" s="240">
        <f t="shared" ref="ER135:ER145" si="574">IF(COUNTIF($DA135:$DC135, $ET$1)&gt;0, ER$2, 0)</f>
        <v>0</v>
      </c>
      <c r="ES135" s="240">
        <f t="shared" ref="ES135:ES145" si="575">IF(COUNTIF($DD135:$DF135, $ET$1)&gt;0, ES$2, 0)</f>
        <v>0</v>
      </c>
      <c r="ET135" s="241">
        <f t="shared" ref="ET135:ET145" si="576">SUM(DN135:ES135)</f>
        <v>0</v>
      </c>
      <c r="EU135" s="242">
        <f t="shared" ref="EU135:EU145" si="577">IF(COUNTIF($N135:$Q135, GA$1)&gt;0, EU$2, 0)</f>
        <v>0</v>
      </c>
      <c r="EV135" s="234">
        <f t="shared" ref="EV135:EV145" si="578">IF(COUNTIF($R135:$U135, GA$1)&gt;0, EV$2, 0)</f>
        <v>0</v>
      </c>
      <c r="EW135" s="234">
        <f t="shared" ref="EW135:EW145" si="579">IF(COUNTIF($V135:$Y135, GA$1)&gt;0, EW$2, 0)</f>
        <v>0</v>
      </c>
      <c r="EX135" s="234">
        <f t="shared" ref="EX135:EX145" si="580">IF(COUNTIF($Z135:$AA135, GA$1)&gt;0, EX$2, 0)</f>
        <v>0</v>
      </c>
      <c r="EY135" s="234">
        <f t="shared" ref="EY135:EY145" si="581">IF(COUNTIF($AB135:$AC135, GA$1)&gt;0, EY$2, 0)</f>
        <v>0</v>
      </c>
      <c r="EZ135" s="235">
        <f t="shared" ref="EZ135:EZ145" si="582">IF(COUNTIF($AD135:$AF135, $GA$1)&gt;0, EZ$2, 0)</f>
        <v>0</v>
      </c>
      <c r="FA135" s="236">
        <f t="shared" ref="FA135:FA145" si="583">IF(COUNTIF($AG135:$AI135, $GA$1)&gt;0, FA$2, 0)</f>
        <v>0</v>
      </c>
      <c r="FB135" s="236">
        <f t="shared" ref="FB135:FB145" si="584">IF(COUNTIF($AJ135:$AL135, $GA$1)&gt;0, FB$2, 0)</f>
        <v>0</v>
      </c>
      <c r="FC135" s="236">
        <f t="shared" ref="FC135:FC145" si="585">IF(COUNTIF($AM135:$AO135, $GA$1)&gt;0, FC$2, 0)</f>
        <v>0</v>
      </c>
      <c r="FD135" s="236">
        <f t="shared" ref="FD135:FD145" si="586">IF(COUNTIF($AP135:$AR135, $GA$1)&gt;0, FD$2, 0)</f>
        <v>0</v>
      </c>
      <c r="FE135" s="236">
        <f t="shared" ref="FE135:FE145" si="587">IF(COUNTIF($AS135:$AU135, $GA$1)&gt;0, FE$2, 0)</f>
        <v>0</v>
      </c>
      <c r="FF135" s="236">
        <f t="shared" ref="FF135:FF145" si="588">IF(COUNTIF($AV135:$AX135, $GA$1)&gt;0, FF$2, 0)</f>
        <v>0</v>
      </c>
      <c r="FG135" s="237">
        <f t="shared" ref="FG135:FG145" si="589">IF(COUNTIF($AY135:$BA135, $GA$1)&gt;0, FG$2, 0)</f>
        <v>0</v>
      </c>
      <c r="FH135" s="238">
        <f t="shared" ref="FH135:FH145" si="590">IF(COUNTIF($BB135:$BD135, $GA$1)&gt;0, FH$2, 0)</f>
        <v>0</v>
      </c>
      <c r="FI135" s="238">
        <f t="shared" ref="FI135:FI145" si="591">IF(COUNTIF($BE135:$BG135, $GA$1)&gt;0, FI$2, 0)</f>
        <v>0</v>
      </c>
      <c r="FJ135" s="238">
        <f t="shared" ref="FJ135:FJ145" si="592">IF(COUNTIF($BH135:$BJ135, $GA$1)&gt;0, FJ$2, 0)</f>
        <v>0</v>
      </c>
      <c r="FK135" s="238">
        <f t="shared" ref="FK135:FK145" si="593">IF(COUNTIF($BK135:$BM135, $GA$1)&gt;0, FK$2, 0)</f>
        <v>0</v>
      </c>
      <c r="FL135" s="238">
        <f t="shared" ref="FL135:FL145" si="594">IF(COUNTIF($BN135:$BP135, $GA$1)&gt;0, FL$2, 0)</f>
        <v>0</v>
      </c>
      <c r="FM135" s="238">
        <f t="shared" ref="FM135:FM145" si="595">IF(COUNTIF($BQ135:$BS135, $GA$1)&gt;0, FM$2, 0)</f>
        <v>0</v>
      </c>
      <c r="FN135" s="238">
        <f t="shared" ref="FN135:FN145" si="596">IF(COUNTIF($BT135:$BV135, $GA$1)&gt;0, FN$2, 0)</f>
        <v>0</v>
      </c>
      <c r="FO135" s="239">
        <f t="shared" ref="FO135:FO145" si="597">IF(COUNTIF($BW135:$BY135, $GA$1)&gt;0, FO$2, 0)</f>
        <v>0</v>
      </c>
      <c r="FP135" s="240">
        <f t="shared" ref="FP135:FP145" si="598">IF(COUNTIF($BZ135:$CB135, $GA$1)&gt;0, FP$2, 0)</f>
        <v>0</v>
      </c>
      <c r="FQ135" s="240">
        <f t="shared" ref="FQ135:FQ145" si="599">IF(COUNTIF($CC135:$CE135, $GA$1)&gt;0, FQ$2, 0)</f>
        <v>0</v>
      </c>
      <c r="FR135" s="240">
        <f t="shared" ref="FR135:FR145" si="600">IF(COUNTIF($CF135:$CH135, $GA$1)&gt;0, FR$2, 0)</f>
        <v>0</v>
      </c>
      <c r="FS135" s="240">
        <f t="shared" ref="FS135:FS145" si="601">IF(COUNTIF($CI135:$CK135, $GA$1)&gt;0, FS$2, 0)</f>
        <v>0</v>
      </c>
      <c r="FT135" s="240">
        <f t="shared" ref="FT135:FT145" si="602">IF(COUNTIF($CL135:$CN135, $GA$1)&gt;0, FT$2, 0)</f>
        <v>0</v>
      </c>
      <c r="FU135" s="240">
        <f t="shared" ref="FU135:FU145" si="603">IF(COUNTIF($CO135:$CQ135, $GA$1)&gt;0, FU$2, 0)</f>
        <v>0</v>
      </c>
      <c r="FV135" s="240">
        <f t="shared" ref="FV135:FV145" si="604">IF(COUNTIF($CR135:$CT135, $GA$1)&gt;0, FV$2, 0)</f>
        <v>0</v>
      </c>
      <c r="FW135" s="240">
        <f t="shared" ref="FW135:FW145" si="605">IF(COUNTIF($CU135:$CW135, $GA$1)&gt;0, FW$2, 0)</f>
        <v>0</v>
      </c>
      <c r="FX135" s="240">
        <f t="shared" ref="FX135:FX145" si="606">IF(COUNTIF($CX135:$CZ135, $GA$1)&gt;0, FX$2, 0)</f>
        <v>0</v>
      </c>
      <c r="FY135" s="240">
        <f t="shared" ref="FY135:FY145" si="607">IF(COUNTIF($DA135:$DC135, $GA$1)&gt;0, FY$2, 0)</f>
        <v>0</v>
      </c>
      <c r="FZ135" s="240">
        <f t="shared" ref="FZ135:FZ145" si="608">IF(COUNTIF($DD135:$DF135, $GA$1)&gt;0, FZ$2, 0)</f>
        <v>0</v>
      </c>
      <c r="GA135" s="241">
        <f t="shared" ref="GA135:GA145" si="609">SUM(EU135:FZ135)</f>
        <v>0</v>
      </c>
      <c r="GB135" s="242">
        <f t="shared" ref="GB135:GB145" si="610">IF(COUNTIF($N135:$Q135, HH$1)&gt;0, GB$2, 0)</f>
        <v>0</v>
      </c>
      <c r="GC135" s="234">
        <f t="shared" ref="GC135:GC145" si="611">IF(COUNTIF($R135:$U135, HH$1)&gt;0, GC$2, 0)</f>
        <v>0</v>
      </c>
      <c r="GD135" s="234">
        <f t="shared" ref="GD135:GD145" si="612">IF(COUNTIF($V135:$Y135, HH$1)&gt;0, GD$2, 0)</f>
        <v>0</v>
      </c>
      <c r="GE135" s="234">
        <f t="shared" ref="GE135:GE145" si="613">IF(COUNTIF($Z135:$AA135, HH$1)&gt;0, GE$2, 0)</f>
        <v>0</v>
      </c>
      <c r="GF135" s="234">
        <f t="shared" ref="GF135:GF145" si="614">IF(COUNTIF($AB135:$AC135, HH$1)&gt;0, GF$2, 0)</f>
        <v>0</v>
      </c>
      <c r="GG135" s="235">
        <f t="shared" ref="GG135:GG145" si="615">IF(COUNTIF($AD135:$AF135, $HH$1)&gt;0, GG$2, 0)</f>
        <v>0</v>
      </c>
      <c r="GH135" s="236">
        <f t="shared" ref="GH135:GH145" si="616">IF(COUNTIF($AG135:$AI135, $HH$1)&gt;0, GH$2, 0)</f>
        <v>0</v>
      </c>
      <c r="GI135" s="236">
        <f t="shared" ref="GI135:GI145" si="617">IF(COUNTIF($AJ135:$AL135, $HH$1)&gt;0, GI$2, 0)</f>
        <v>0</v>
      </c>
      <c r="GJ135" s="236">
        <f t="shared" ref="GJ135:GJ145" si="618">IF(COUNTIF($AM135:$AO135, $HH$1)&gt;0, GJ$2, 0)</f>
        <v>0</v>
      </c>
      <c r="GK135" s="236">
        <f t="shared" ref="GK135:GK145" si="619">IF(COUNTIF($AP135:$AR135, $HH$1)&gt;0, GK$2, 0)</f>
        <v>0</v>
      </c>
      <c r="GL135" s="236">
        <f t="shared" ref="GL135:GL145" si="620">IF(COUNTIF($AS135:$AU135, $HH$1)&gt;0, GL$2, 0)</f>
        <v>0</v>
      </c>
      <c r="GM135" s="236">
        <f t="shared" ref="GM135:GM145" si="621">IF(COUNTIF($AV135:$AX135, $HH$1)&gt;0, GM$2, 0)</f>
        <v>0</v>
      </c>
      <c r="GN135" s="237">
        <f t="shared" ref="GN135:GN145" si="622">IF(COUNTIF($AY135:$BA135, $HH$1)&gt;0, GN$2, 0)</f>
        <v>0</v>
      </c>
      <c r="GO135" s="238">
        <f t="shared" ref="GO135:GO145" si="623">IF(COUNTIF($BB135:$BD135, $HH$1)&gt;0, GO$2, 0)</f>
        <v>0</v>
      </c>
      <c r="GP135" s="238">
        <f t="shared" ref="GP135:GP145" si="624">IF(COUNTIF($BE135:$BG135, $HH$1)&gt;0, GP$2, 0)</f>
        <v>0</v>
      </c>
      <c r="GQ135" s="238">
        <f t="shared" ref="GQ135:GQ145" si="625">IF(COUNTIF($BH135:$BJ135, $HH$1)&gt;0, GQ$2, 0)</f>
        <v>0</v>
      </c>
      <c r="GR135" s="238">
        <f t="shared" ref="GR135:GR145" si="626">IF(COUNTIF($BK135:$BM135, $HH$1)&gt;0, GR$2, 0)</f>
        <v>0</v>
      </c>
      <c r="GS135" s="238">
        <f t="shared" ref="GS135:GS145" si="627">IF(COUNTIF($BN135:$BP135, $HH$1)&gt;0, GS$2, 0)</f>
        <v>0</v>
      </c>
      <c r="GT135" s="238">
        <f t="shared" ref="GT135:GT145" si="628">IF(COUNTIF($BQ135:$BS135, $HH$1)&gt;0, GT$2, 0)</f>
        <v>0</v>
      </c>
      <c r="GU135" s="238">
        <f t="shared" ref="GU135:GU145" si="629">IF(COUNTIF($BT135:$BV135, $HH$1)&gt;0, GU$2, 0)</f>
        <v>0</v>
      </c>
      <c r="GV135" s="239">
        <f t="shared" ref="GV135:GV145" si="630">IF(COUNTIF($BW135:$BY135, $HH$1)&gt;0, GV$2, 0)</f>
        <v>0</v>
      </c>
      <c r="GW135" s="240">
        <f t="shared" ref="GW135:GW145" si="631">IF(COUNTIF($BZ135:$CB135, $HH$1)&gt;0, GW$2, 0)</f>
        <v>0</v>
      </c>
      <c r="GX135" s="240">
        <f t="shared" ref="GX135:GX145" si="632">IF(COUNTIF($CC135:$CE135, $HH$1)&gt;0, GX$2, 0)</f>
        <v>0</v>
      </c>
      <c r="GY135" s="240">
        <f t="shared" ref="GY135:GY145" si="633">IF(COUNTIF($CF135:$CH135, $HH$1)&gt;0, GY$2, 0)</f>
        <v>0</v>
      </c>
      <c r="GZ135" s="240">
        <f t="shared" ref="GZ135:GZ145" si="634">IF(COUNTIF($CI135:$CK135, $HH$1)&gt;0, GZ$2, 0)</f>
        <v>0</v>
      </c>
      <c r="HA135" s="240">
        <f t="shared" ref="HA135:HA145" si="635">IF(COUNTIF($CL135:$CN135, $HH$1)&gt;0, HA$2, 0)</f>
        <v>0</v>
      </c>
      <c r="HB135" s="240">
        <f t="shared" ref="HB135:HB145" si="636">IF(COUNTIF($CO135:$CQ135, $HH$1)&gt;0, HB$2, 0)</f>
        <v>0</v>
      </c>
      <c r="HC135" s="240">
        <f t="shared" ref="HC135:HC145" si="637">IF(COUNTIF($CR135:$CT135, $HH$1)&gt;0, HC$2, 0)</f>
        <v>0</v>
      </c>
      <c r="HD135" s="240">
        <f t="shared" ref="HD135:HD145" si="638">IF(COUNTIF($CU135:$CW135, $HH$1)&gt;0, HD$2, 0)</f>
        <v>0</v>
      </c>
      <c r="HE135" s="240">
        <f t="shared" ref="HE135:HE145" si="639">IF(COUNTIF($CX135:$CZ135, $HH$1)&gt;0, HE$2, 0)</f>
        <v>0</v>
      </c>
      <c r="HF135" s="240">
        <f t="shared" ref="HF135:HF145" si="640">IF(COUNTIF($DA135:$DC135, $HH$1)&gt;0, HF$2, 0)</f>
        <v>0</v>
      </c>
      <c r="HG135" s="240">
        <f t="shared" ref="HG135:HG145" si="641">IF(COUNTIF($DD135:$DF135, $HH$1)&gt;0, HG$2, 0)</f>
        <v>0</v>
      </c>
      <c r="HH135" s="241">
        <f t="shared" ref="HH135:HH145" si="642">SUM(GB135:HG135)</f>
        <v>0</v>
      </c>
      <c r="HI135" s="243"/>
      <c r="HJ135" s="242">
        <f t="shared" ref="HJ135:HJ145" si="643">IF(MAX($N135:$Q135)&gt;=40, HJ$2, 0)</f>
        <v>3</v>
      </c>
      <c r="HK135" s="234">
        <f t="shared" ref="HK135:HK145" si="644">IF(MAX($R135:$U135)&gt;=40, HK$2, 0)</f>
        <v>3</v>
      </c>
      <c r="HL135" s="234">
        <f t="shared" ref="HL135:HL145" si="645">IF(MAX($V135:$Y135)&gt;=40, HL$2, 0)</f>
        <v>3</v>
      </c>
      <c r="HM135" s="234">
        <f t="shared" ref="HM135:HM145" si="646">IF(MAX($Z135:$AA135)&gt;=40, HM$2, 0)</f>
        <v>3</v>
      </c>
      <c r="HN135" s="234">
        <f t="shared" ref="HN135:HN145" si="647">IF(MAX($AB135:$AC135)&gt;=40, HN$2, 0)</f>
        <v>2</v>
      </c>
      <c r="HO135" s="235">
        <f t="shared" ref="HO135:HO145" si="648">IF(MAX($AD135:$AF135)&gt;=40, HO$2, 0)</f>
        <v>20</v>
      </c>
      <c r="HP135" s="236">
        <f t="shared" ref="HP135:HP145" si="649">IF(MAX($AG135:$AI135)&gt;=40, HP$2, 0)</f>
        <v>20</v>
      </c>
      <c r="HQ135" s="236">
        <f t="shared" ref="HQ135:HQ145" si="650">IF(MAX($AJ135:$AL135)&gt;=40, HQ$2, 0)</f>
        <v>20</v>
      </c>
      <c r="HR135" s="236">
        <f t="shared" ref="HR135:HR145" si="651">IF(MAX($AM135:$AO135)&gt;=40, HR$2, 0)</f>
        <v>20</v>
      </c>
      <c r="HS135" s="236">
        <f t="shared" ref="HS135:HS145" si="652">IF(MAX($AP135:$AR135)&gt;=40, HS$2, 0)</f>
        <v>10</v>
      </c>
      <c r="HT135" s="236">
        <f t="shared" ref="HT135:HT145" si="653">IF(MAX($AS135:$AU135)&gt;=40, HT$2, 0)</f>
        <v>20</v>
      </c>
      <c r="HU135" s="236">
        <f t="shared" ref="HU135:HU145" si="654">IF(MAX($AV135:$AX135)&gt;=40, HU$2, 0)</f>
        <v>10</v>
      </c>
      <c r="HV135" s="237">
        <f t="shared" ref="HV135:HV145" si="655">IF(MAX($AY135:$BA135)&gt;=40, HV$2, 0)</f>
        <v>20</v>
      </c>
      <c r="HW135" s="238">
        <f t="shared" ref="HW135:HW145" si="656">IF(MAX($BB135:$BD135)&gt;=40, HW$2, 0)</f>
        <v>20</v>
      </c>
      <c r="HX135" s="238">
        <f t="shared" ref="HX135:HX145" si="657">IF(MAX($BE135:$BG135)&gt;=40, HX$2, 0)</f>
        <v>20</v>
      </c>
      <c r="HY135" s="238">
        <f t="shared" ref="HY135:HY145" si="658">IF(MAX($BH135:$BJ135)&gt;=40, HY$2, 0)</f>
        <v>20</v>
      </c>
      <c r="HZ135" s="238">
        <f t="shared" ref="HZ135:HZ145" si="659">IF(MAX($BK135:$BM135)&gt;=40, HZ$2, 0)</f>
        <v>10</v>
      </c>
      <c r="IA135" s="238">
        <f t="shared" ref="IA135:IA145" si="660">IF(MAX($BN135:$BP135)&gt;=40, IA$2, 0)</f>
        <v>20</v>
      </c>
      <c r="IB135" s="238">
        <f t="shared" ref="IB135:IB145" si="661">IF(MAX($BQ135:$BS135)&gt;=40, IB$2, 0)</f>
        <v>10</v>
      </c>
      <c r="IC135" s="238">
        <f t="shared" ref="IC135:IC145" si="662">IF(MAX($BT135:$BV135)&gt;=40, IC$2, 0)</f>
        <v>0</v>
      </c>
      <c r="ID135" s="239">
        <f t="shared" ref="ID135:ID145" si="663">IF(MAX($BW135:$BY135)&gt;=40, ID$2, 0)</f>
        <v>0</v>
      </c>
      <c r="IE135" s="240">
        <f t="shared" ref="IE135:IE145" si="664">IF(MAX($BZ135:$CB135)&gt;=40, IE$2, 0)</f>
        <v>20</v>
      </c>
      <c r="IF135" s="240">
        <f t="shared" ref="IF135:IF145" si="665">IF(MAX($CC135:$CE135)&gt;=40, IF$2, 0)</f>
        <v>10</v>
      </c>
      <c r="IG135" s="240">
        <f t="shared" ref="IG135:IG145" si="666">IF(MAX($CF135:$CH135)&gt;=40, IG$2, 0)</f>
        <v>0</v>
      </c>
      <c r="IH135" s="240">
        <f t="shared" ref="IH135:IH145" si="667">IF(MAX($CI135:$CK135)&gt;=40, IH$2, 0)</f>
        <v>0</v>
      </c>
      <c r="II135" s="240">
        <f t="shared" ref="II135:II145" si="668">IF(MAX($CL135:$CN135)&gt;=40, II$2, 0)</f>
        <v>30</v>
      </c>
      <c r="IJ135" s="240">
        <f t="shared" ref="IJ135:IJ145" si="669">IF(MAX($CO135:$CQ135)&gt;=40, IJ$2, 0)</f>
        <v>0</v>
      </c>
      <c r="IK135" s="240">
        <f t="shared" ref="IK135:IK145" si="670">IF(MAX($CR135:$CT135)&gt;=40, IK$2, 0)</f>
        <v>0</v>
      </c>
      <c r="IL135" s="240">
        <f t="shared" ref="IL135:IL145" si="671">IF(MAX($CU135:$CW135)&gt;=40, IL$2, 0)</f>
        <v>0</v>
      </c>
      <c r="IM135" s="240">
        <f t="shared" ref="IM135:IM145" si="672">IF(MAX($CX135:$CZ135)&gt;=40, IM$2, 0)</f>
        <v>0</v>
      </c>
      <c r="IN135" s="240">
        <f t="shared" ref="IN135:IN145" si="673">IF(MAX($DA135:$DC135)&gt;=40, IN$2, 0)</f>
        <v>20</v>
      </c>
      <c r="IO135" s="240">
        <f t="shared" ref="IO135:IO145" si="674">IF(MAX($DD135:$DF135)&gt;=40, IO$2, 0)</f>
        <v>20</v>
      </c>
      <c r="IP135" s="416">
        <f t="shared" ref="IP135:IP145" si="675">SUM(HO135:IB135, ID135:IO135)</f>
        <v>340</v>
      </c>
      <c r="IQ135" s="416">
        <f t="shared" ref="IQ135:IQ145" si="676">SUM(HJ135:HN135, IC135)</f>
        <v>14</v>
      </c>
    </row>
    <row r="136" spans="1:251" ht="15" customHeight="1" x14ac:dyDescent="0.25">
      <c r="A136" s="14" t="s">
        <v>1648</v>
      </c>
      <c r="B136" s="392">
        <v>95</v>
      </c>
      <c r="C136" s="13" t="s">
        <v>838</v>
      </c>
      <c r="D136" s="423">
        <v>43922</v>
      </c>
      <c r="E136" s="20" t="s">
        <v>1113</v>
      </c>
      <c r="F136" s="6">
        <v>10674233</v>
      </c>
      <c r="G136" s="20">
        <v>1</v>
      </c>
      <c r="H136" s="20"/>
      <c r="I136" s="23"/>
      <c r="J136" s="6" t="s">
        <v>18</v>
      </c>
      <c r="K136" s="6" t="s">
        <v>18</v>
      </c>
      <c r="L136" s="424"/>
      <c r="M136" s="651" t="s">
        <v>839</v>
      </c>
      <c r="N136" s="688">
        <v>65.300003051757813</v>
      </c>
      <c r="O136" s="107"/>
      <c r="P136" s="105"/>
      <c r="Q136" s="106"/>
      <c r="R136" s="24">
        <v>69.400001525878906</v>
      </c>
      <c r="S136" s="107"/>
      <c r="T136" s="105"/>
      <c r="U136" s="106"/>
      <c r="V136" s="688">
        <v>74.05999755859375</v>
      </c>
      <c r="W136" s="107"/>
      <c r="X136" s="105"/>
      <c r="Y136" s="106"/>
      <c r="Z136" s="24">
        <v>68.519996643066406</v>
      </c>
      <c r="AA136" s="273"/>
      <c r="AB136" s="24">
        <v>76.949996948242188</v>
      </c>
      <c r="AC136" s="273"/>
      <c r="AD136" s="272">
        <v>100</v>
      </c>
      <c r="AE136" s="108"/>
      <c r="AF136" s="444"/>
      <c r="AG136" s="272">
        <v>100</v>
      </c>
      <c r="AH136" s="108"/>
      <c r="AI136" s="444"/>
      <c r="AJ136" s="272">
        <v>100</v>
      </c>
      <c r="AK136" s="108"/>
      <c r="AL136" s="444"/>
      <c r="AM136" s="272">
        <v>100</v>
      </c>
      <c r="AN136" s="108"/>
      <c r="AO136" s="444"/>
      <c r="AP136" s="272">
        <v>100</v>
      </c>
      <c r="AQ136" s="108"/>
      <c r="AR136" s="444"/>
      <c r="AS136" s="272">
        <v>100</v>
      </c>
      <c r="AT136" s="108"/>
      <c r="AU136" s="444"/>
      <c r="AV136" s="272">
        <v>100</v>
      </c>
      <c r="AW136" s="108"/>
      <c r="AX136" s="444"/>
      <c r="AY136" s="24">
        <v>65.050003051757813</v>
      </c>
      <c r="AZ136" s="107"/>
      <c r="BA136" s="273"/>
      <c r="BB136" s="24">
        <v>69</v>
      </c>
      <c r="BC136" s="107"/>
      <c r="BD136" s="273"/>
      <c r="BE136" s="24">
        <v>60</v>
      </c>
      <c r="BF136" s="107"/>
      <c r="BG136" s="273"/>
      <c r="BH136" s="24">
        <v>71</v>
      </c>
      <c r="BI136" s="107"/>
      <c r="BJ136" s="273"/>
      <c r="BK136" s="24">
        <v>73</v>
      </c>
      <c r="BL136" s="107"/>
      <c r="BM136" s="273"/>
      <c r="BN136" s="24">
        <v>74.610000610351563</v>
      </c>
      <c r="BO136" s="107"/>
      <c r="BP136" s="273"/>
      <c r="BQ136" s="24">
        <v>62</v>
      </c>
      <c r="BR136" s="107"/>
      <c r="BS136" s="273"/>
      <c r="BT136" s="24" t="s">
        <v>1386</v>
      </c>
      <c r="BU136" s="291"/>
      <c r="BV136" s="273"/>
      <c r="BW136" s="24">
        <v>47.439998626708984</v>
      </c>
      <c r="BX136" s="107"/>
      <c r="BY136" s="273"/>
      <c r="BZ136" s="24">
        <v>56.25</v>
      </c>
      <c r="CA136" s="107"/>
      <c r="CB136" s="273"/>
      <c r="CC136" s="24">
        <v>72</v>
      </c>
      <c r="CD136" s="107"/>
      <c r="CE136" s="107"/>
      <c r="CF136" s="107"/>
      <c r="CG136" s="107"/>
      <c r="CH136" s="273"/>
      <c r="CI136" s="688"/>
      <c r="CJ136" s="107"/>
      <c r="CK136" s="273"/>
      <c r="CL136" s="24">
        <v>31</v>
      </c>
      <c r="CM136" s="653">
        <v>57.799999237060547</v>
      </c>
      <c r="CN136" s="273"/>
      <c r="CO136" s="24"/>
      <c r="CP136" s="107"/>
      <c r="CQ136" s="273"/>
      <c r="CR136" s="24"/>
      <c r="CS136" s="107"/>
      <c r="CT136" s="273"/>
      <c r="CU136" s="24"/>
      <c r="CV136" s="107"/>
      <c r="CW136" s="273"/>
      <c r="CX136" s="24"/>
      <c r="CY136" s="107"/>
      <c r="CZ136" s="273"/>
      <c r="DA136" s="24">
        <v>65.199996948242188</v>
      </c>
      <c r="DB136" s="107"/>
      <c r="DC136" s="273"/>
      <c r="DD136" s="24">
        <v>63.5</v>
      </c>
      <c r="DE136" s="107"/>
      <c r="DF136" s="273"/>
      <c r="DG136" s="218"/>
      <c r="DH136" s="217"/>
      <c r="DI136" s="217"/>
      <c r="DJ136" s="286">
        <f t="shared" si="541"/>
        <v>61.989285605294363</v>
      </c>
      <c r="DK136" s="219"/>
      <c r="DL136" s="220">
        <f t="shared" si="542"/>
        <v>3.0994642802647183</v>
      </c>
      <c r="DM136" s="650">
        <f t="shared" si="543"/>
        <v>0</v>
      </c>
      <c r="DN136" s="233">
        <f t="shared" si="544"/>
        <v>0</v>
      </c>
      <c r="DO136" s="234">
        <f t="shared" si="545"/>
        <v>0</v>
      </c>
      <c r="DP136" s="234">
        <f t="shared" si="546"/>
        <v>0</v>
      </c>
      <c r="DQ136" s="234">
        <f t="shared" si="547"/>
        <v>0</v>
      </c>
      <c r="DR136" s="234">
        <f t="shared" si="548"/>
        <v>0</v>
      </c>
      <c r="DS136" s="235">
        <f t="shared" si="549"/>
        <v>0</v>
      </c>
      <c r="DT136" s="236">
        <f t="shared" si="550"/>
        <v>0</v>
      </c>
      <c r="DU136" s="236">
        <f t="shared" si="551"/>
        <v>0</v>
      </c>
      <c r="DV136" s="236">
        <f t="shared" si="552"/>
        <v>0</v>
      </c>
      <c r="DW136" s="236">
        <f t="shared" si="553"/>
        <v>0</v>
      </c>
      <c r="DX136" s="236">
        <f t="shared" si="554"/>
        <v>0</v>
      </c>
      <c r="DY136" s="236">
        <f t="shared" si="555"/>
        <v>0</v>
      </c>
      <c r="DZ136" s="237">
        <f t="shared" si="556"/>
        <v>0</v>
      </c>
      <c r="EA136" s="238">
        <f t="shared" si="557"/>
        <v>0</v>
      </c>
      <c r="EB136" s="238">
        <f t="shared" si="558"/>
        <v>0</v>
      </c>
      <c r="EC136" s="238">
        <f t="shared" si="559"/>
        <v>0</v>
      </c>
      <c r="ED136" s="238">
        <f t="shared" si="560"/>
        <v>0</v>
      </c>
      <c r="EE136" s="238">
        <f t="shared" si="561"/>
        <v>0</v>
      </c>
      <c r="EF136" s="238">
        <f t="shared" si="562"/>
        <v>0</v>
      </c>
      <c r="EG136" s="238">
        <f t="shared" si="563"/>
        <v>0</v>
      </c>
      <c r="EH136" s="239">
        <f t="shared" si="564"/>
        <v>0</v>
      </c>
      <c r="EI136" s="240">
        <f t="shared" si="565"/>
        <v>0</v>
      </c>
      <c r="EJ136" s="240">
        <f t="shared" si="566"/>
        <v>0</v>
      </c>
      <c r="EK136" s="240">
        <f t="shared" si="567"/>
        <v>0</v>
      </c>
      <c r="EL136" s="240">
        <f t="shared" si="568"/>
        <v>0</v>
      </c>
      <c r="EM136" s="240">
        <f t="shared" si="569"/>
        <v>0</v>
      </c>
      <c r="EN136" s="240">
        <f t="shared" si="570"/>
        <v>0</v>
      </c>
      <c r="EO136" s="240">
        <f t="shared" si="571"/>
        <v>0</v>
      </c>
      <c r="EP136" s="240">
        <f t="shared" si="572"/>
        <v>0</v>
      </c>
      <c r="EQ136" s="240">
        <f t="shared" si="573"/>
        <v>0</v>
      </c>
      <c r="ER136" s="240">
        <f t="shared" si="574"/>
        <v>0</v>
      </c>
      <c r="ES136" s="240">
        <f t="shared" si="575"/>
        <v>0</v>
      </c>
      <c r="ET136" s="241">
        <f t="shared" si="576"/>
        <v>0</v>
      </c>
      <c r="EU136" s="242">
        <f t="shared" si="577"/>
        <v>0</v>
      </c>
      <c r="EV136" s="234">
        <f t="shared" si="578"/>
        <v>0</v>
      </c>
      <c r="EW136" s="234">
        <f t="shared" si="579"/>
        <v>0</v>
      </c>
      <c r="EX136" s="234">
        <f t="shared" si="580"/>
        <v>0</v>
      </c>
      <c r="EY136" s="234">
        <f t="shared" si="581"/>
        <v>0</v>
      </c>
      <c r="EZ136" s="235">
        <f t="shared" si="582"/>
        <v>0</v>
      </c>
      <c r="FA136" s="236">
        <f t="shared" si="583"/>
        <v>0</v>
      </c>
      <c r="FB136" s="236">
        <f t="shared" si="584"/>
        <v>0</v>
      </c>
      <c r="FC136" s="236">
        <f t="shared" si="585"/>
        <v>0</v>
      </c>
      <c r="FD136" s="236">
        <f t="shared" si="586"/>
        <v>0</v>
      </c>
      <c r="FE136" s="236">
        <f t="shared" si="587"/>
        <v>0</v>
      </c>
      <c r="FF136" s="236">
        <f t="shared" si="588"/>
        <v>0</v>
      </c>
      <c r="FG136" s="237">
        <f t="shared" si="589"/>
        <v>0</v>
      </c>
      <c r="FH136" s="238">
        <f t="shared" si="590"/>
        <v>0</v>
      </c>
      <c r="FI136" s="238">
        <f t="shared" si="591"/>
        <v>0</v>
      </c>
      <c r="FJ136" s="238">
        <f t="shared" si="592"/>
        <v>0</v>
      </c>
      <c r="FK136" s="238">
        <f t="shared" si="593"/>
        <v>0</v>
      </c>
      <c r="FL136" s="238">
        <f t="shared" si="594"/>
        <v>0</v>
      </c>
      <c r="FM136" s="238">
        <f t="shared" si="595"/>
        <v>0</v>
      </c>
      <c r="FN136" s="238">
        <f t="shared" si="596"/>
        <v>0</v>
      </c>
      <c r="FO136" s="239">
        <f t="shared" si="597"/>
        <v>0</v>
      </c>
      <c r="FP136" s="240">
        <f t="shared" si="598"/>
        <v>0</v>
      </c>
      <c r="FQ136" s="240">
        <f t="shared" si="599"/>
        <v>0</v>
      </c>
      <c r="FR136" s="240">
        <f t="shared" si="600"/>
        <v>0</v>
      </c>
      <c r="FS136" s="240">
        <f t="shared" si="601"/>
        <v>0</v>
      </c>
      <c r="FT136" s="240">
        <f t="shared" si="602"/>
        <v>0</v>
      </c>
      <c r="FU136" s="240">
        <f t="shared" si="603"/>
        <v>0</v>
      </c>
      <c r="FV136" s="240">
        <f t="shared" si="604"/>
        <v>0</v>
      </c>
      <c r="FW136" s="240">
        <f t="shared" si="605"/>
        <v>0</v>
      </c>
      <c r="FX136" s="240">
        <f t="shared" si="606"/>
        <v>0</v>
      </c>
      <c r="FY136" s="240">
        <f t="shared" si="607"/>
        <v>0</v>
      </c>
      <c r="FZ136" s="240">
        <f t="shared" si="608"/>
        <v>0</v>
      </c>
      <c r="GA136" s="241">
        <f t="shared" si="609"/>
        <v>0</v>
      </c>
      <c r="GB136" s="242">
        <f t="shared" si="610"/>
        <v>0</v>
      </c>
      <c r="GC136" s="234">
        <f t="shared" si="611"/>
        <v>0</v>
      </c>
      <c r="GD136" s="234">
        <f t="shared" si="612"/>
        <v>0</v>
      </c>
      <c r="GE136" s="234">
        <f t="shared" si="613"/>
        <v>0</v>
      </c>
      <c r="GF136" s="234">
        <f t="shared" si="614"/>
        <v>0</v>
      </c>
      <c r="GG136" s="235">
        <f t="shared" si="615"/>
        <v>0</v>
      </c>
      <c r="GH136" s="236">
        <f t="shared" si="616"/>
        <v>0</v>
      </c>
      <c r="GI136" s="236">
        <f t="shared" si="617"/>
        <v>0</v>
      </c>
      <c r="GJ136" s="236">
        <f t="shared" si="618"/>
        <v>0</v>
      </c>
      <c r="GK136" s="236">
        <f t="shared" si="619"/>
        <v>0</v>
      </c>
      <c r="GL136" s="236">
        <f t="shared" si="620"/>
        <v>0</v>
      </c>
      <c r="GM136" s="236">
        <f t="shared" si="621"/>
        <v>0</v>
      </c>
      <c r="GN136" s="237">
        <f t="shared" si="622"/>
        <v>0</v>
      </c>
      <c r="GO136" s="238">
        <f t="shared" si="623"/>
        <v>0</v>
      </c>
      <c r="GP136" s="238">
        <f t="shared" si="624"/>
        <v>0</v>
      </c>
      <c r="GQ136" s="238">
        <f t="shared" si="625"/>
        <v>0</v>
      </c>
      <c r="GR136" s="238">
        <f t="shared" si="626"/>
        <v>0</v>
      </c>
      <c r="GS136" s="238">
        <f t="shared" si="627"/>
        <v>0</v>
      </c>
      <c r="GT136" s="238">
        <f t="shared" si="628"/>
        <v>0</v>
      </c>
      <c r="GU136" s="238">
        <f t="shared" si="629"/>
        <v>0</v>
      </c>
      <c r="GV136" s="239">
        <f t="shared" si="630"/>
        <v>0</v>
      </c>
      <c r="GW136" s="240">
        <f t="shared" si="631"/>
        <v>0</v>
      </c>
      <c r="GX136" s="240">
        <f t="shared" si="632"/>
        <v>0</v>
      </c>
      <c r="GY136" s="240">
        <f t="shared" si="633"/>
        <v>0</v>
      </c>
      <c r="GZ136" s="240">
        <f t="shared" si="634"/>
        <v>0</v>
      </c>
      <c r="HA136" s="240">
        <f t="shared" si="635"/>
        <v>0</v>
      </c>
      <c r="HB136" s="240">
        <f t="shared" si="636"/>
        <v>0</v>
      </c>
      <c r="HC136" s="240">
        <f t="shared" si="637"/>
        <v>0</v>
      </c>
      <c r="HD136" s="240">
        <f t="shared" si="638"/>
        <v>0</v>
      </c>
      <c r="HE136" s="240">
        <f t="shared" si="639"/>
        <v>0</v>
      </c>
      <c r="HF136" s="240">
        <f t="shared" si="640"/>
        <v>0</v>
      </c>
      <c r="HG136" s="240">
        <f t="shared" si="641"/>
        <v>0</v>
      </c>
      <c r="HH136" s="241">
        <f t="shared" si="642"/>
        <v>0</v>
      </c>
      <c r="HI136" s="243"/>
      <c r="HJ136" s="242">
        <f t="shared" si="643"/>
        <v>3</v>
      </c>
      <c r="HK136" s="234">
        <f t="shared" si="644"/>
        <v>3</v>
      </c>
      <c r="HL136" s="234">
        <f t="shared" si="645"/>
        <v>3</v>
      </c>
      <c r="HM136" s="234">
        <f t="shared" si="646"/>
        <v>3</v>
      </c>
      <c r="HN136" s="234">
        <f t="shared" si="647"/>
        <v>2</v>
      </c>
      <c r="HO136" s="235">
        <f t="shared" si="648"/>
        <v>20</v>
      </c>
      <c r="HP136" s="236">
        <f t="shared" si="649"/>
        <v>20</v>
      </c>
      <c r="HQ136" s="236">
        <f t="shared" si="650"/>
        <v>20</v>
      </c>
      <c r="HR136" s="236">
        <f t="shared" si="651"/>
        <v>20</v>
      </c>
      <c r="HS136" s="236">
        <f t="shared" si="652"/>
        <v>10</v>
      </c>
      <c r="HT136" s="236">
        <f t="shared" si="653"/>
        <v>20</v>
      </c>
      <c r="HU136" s="236">
        <f t="shared" si="654"/>
        <v>10</v>
      </c>
      <c r="HV136" s="237">
        <f t="shared" si="655"/>
        <v>20</v>
      </c>
      <c r="HW136" s="238">
        <f t="shared" si="656"/>
        <v>20</v>
      </c>
      <c r="HX136" s="238">
        <f t="shared" si="657"/>
        <v>20</v>
      </c>
      <c r="HY136" s="238">
        <f t="shared" si="658"/>
        <v>20</v>
      </c>
      <c r="HZ136" s="238">
        <f t="shared" si="659"/>
        <v>10</v>
      </c>
      <c r="IA136" s="238">
        <f t="shared" si="660"/>
        <v>20</v>
      </c>
      <c r="IB136" s="238">
        <f t="shared" si="661"/>
        <v>10</v>
      </c>
      <c r="IC136" s="238">
        <f t="shared" si="662"/>
        <v>0</v>
      </c>
      <c r="ID136" s="239">
        <f t="shared" si="663"/>
        <v>20</v>
      </c>
      <c r="IE136" s="240">
        <f t="shared" si="664"/>
        <v>20</v>
      </c>
      <c r="IF136" s="240">
        <f t="shared" si="665"/>
        <v>10</v>
      </c>
      <c r="IG136" s="240">
        <f t="shared" si="666"/>
        <v>0</v>
      </c>
      <c r="IH136" s="240">
        <f t="shared" si="667"/>
        <v>0</v>
      </c>
      <c r="II136" s="240">
        <f t="shared" si="668"/>
        <v>30</v>
      </c>
      <c r="IJ136" s="240">
        <f t="shared" si="669"/>
        <v>0</v>
      </c>
      <c r="IK136" s="240">
        <f t="shared" si="670"/>
        <v>0</v>
      </c>
      <c r="IL136" s="240">
        <f t="shared" si="671"/>
        <v>0</v>
      </c>
      <c r="IM136" s="240">
        <f t="shared" si="672"/>
        <v>0</v>
      </c>
      <c r="IN136" s="240">
        <f t="shared" si="673"/>
        <v>20</v>
      </c>
      <c r="IO136" s="240">
        <f t="shared" si="674"/>
        <v>20</v>
      </c>
      <c r="IP136" s="416">
        <f t="shared" si="675"/>
        <v>360</v>
      </c>
      <c r="IQ136" s="416">
        <f t="shared" si="676"/>
        <v>14</v>
      </c>
    </row>
    <row r="137" spans="1:251" ht="15" customHeight="1" x14ac:dyDescent="0.25">
      <c r="A137" s="14" t="s">
        <v>1655</v>
      </c>
      <c r="B137" s="392">
        <v>85</v>
      </c>
      <c r="C137" s="13" t="s">
        <v>818</v>
      </c>
      <c r="D137" s="423">
        <v>43922</v>
      </c>
      <c r="E137" s="20" t="s">
        <v>1113</v>
      </c>
      <c r="F137" s="6">
        <v>10674451</v>
      </c>
      <c r="G137" s="20">
        <v>1</v>
      </c>
      <c r="H137" s="20"/>
      <c r="I137" s="23"/>
      <c r="J137" s="6" t="s">
        <v>18</v>
      </c>
      <c r="K137" s="6" t="s">
        <v>18</v>
      </c>
      <c r="L137" s="424"/>
      <c r="M137" s="651" t="s">
        <v>819</v>
      </c>
      <c r="N137" s="688">
        <v>72.5</v>
      </c>
      <c r="O137" s="107"/>
      <c r="P137" s="105"/>
      <c r="Q137" s="106"/>
      <c r="R137" s="24">
        <v>63.139999389648438</v>
      </c>
      <c r="S137" s="107"/>
      <c r="T137" s="105"/>
      <c r="U137" s="106"/>
      <c r="V137" s="688">
        <v>76.470001220703125</v>
      </c>
      <c r="W137" s="107"/>
      <c r="X137" s="105"/>
      <c r="Y137" s="106"/>
      <c r="Z137" s="24">
        <v>72.339996337890625</v>
      </c>
      <c r="AA137" s="273"/>
      <c r="AB137" s="24">
        <v>74.129997253417969</v>
      </c>
      <c r="AC137" s="273"/>
      <c r="AD137" s="272">
        <v>100</v>
      </c>
      <c r="AE137" s="108"/>
      <c r="AF137" s="444"/>
      <c r="AG137" s="272">
        <v>100</v>
      </c>
      <c r="AH137" s="108"/>
      <c r="AI137" s="444"/>
      <c r="AJ137" s="272">
        <v>100</v>
      </c>
      <c r="AK137" s="108"/>
      <c r="AL137" s="444"/>
      <c r="AM137" s="272">
        <v>100</v>
      </c>
      <c r="AN137" s="108"/>
      <c r="AO137" s="444"/>
      <c r="AP137" s="272">
        <v>100</v>
      </c>
      <c r="AQ137" s="108"/>
      <c r="AR137" s="444"/>
      <c r="AS137" s="272">
        <v>100</v>
      </c>
      <c r="AT137" s="108"/>
      <c r="AU137" s="444"/>
      <c r="AV137" s="272">
        <v>100</v>
      </c>
      <c r="AW137" s="108"/>
      <c r="AX137" s="444"/>
      <c r="AY137" s="24">
        <v>60.75</v>
      </c>
      <c r="AZ137" s="107"/>
      <c r="BA137" s="273"/>
      <c r="BB137" s="24">
        <v>68</v>
      </c>
      <c r="BC137" s="107"/>
      <c r="BD137" s="273"/>
      <c r="BE137" s="24"/>
      <c r="BF137" s="679">
        <v>33</v>
      </c>
      <c r="BG137" s="273">
        <v>40</v>
      </c>
      <c r="BH137" s="24">
        <v>72</v>
      </c>
      <c r="BI137" s="107"/>
      <c r="BJ137" s="273"/>
      <c r="BK137" s="24">
        <v>51.599998474121094</v>
      </c>
      <c r="BL137" s="107"/>
      <c r="BM137" s="273"/>
      <c r="BN137" s="24">
        <v>66.300003051757813</v>
      </c>
      <c r="BO137" s="107"/>
      <c r="BP137" s="273"/>
      <c r="BQ137" s="24">
        <v>42</v>
      </c>
      <c r="BR137" s="107"/>
      <c r="BS137" s="273"/>
      <c r="BT137" s="24" t="s">
        <v>1386</v>
      </c>
      <c r="BU137" s="291"/>
      <c r="BV137" s="273"/>
      <c r="BW137" s="24">
        <v>61.330001831054688</v>
      </c>
      <c r="BX137" s="107"/>
      <c r="BY137" s="273"/>
      <c r="BZ137" s="24">
        <v>63.75</v>
      </c>
      <c r="CA137" s="107"/>
      <c r="CB137" s="273"/>
      <c r="CC137" s="24"/>
      <c r="CD137" s="107"/>
      <c r="CE137" s="107"/>
      <c r="CF137" s="107">
        <v>65</v>
      </c>
      <c r="CG137" s="107"/>
      <c r="CH137" s="273"/>
      <c r="CI137" s="688"/>
      <c r="CJ137" s="107"/>
      <c r="CK137" s="273"/>
      <c r="CL137" s="24">
        <v>44.200000762939453</v>
      </c>
      <c r="CM137" s="107"/>
      <c r="CN137" s="273"/>
      <c r="CO137" s="24"/>
      <c r="CP137" s="107"/>
      <c r="CQ137" s="273"/>
      <c r="CR137" s="24"/>
      <c r="CS137" s="107"/>
      <c r="CT137" s="273"/>
      <c r="CU137" s="24"/>
      <c r="CV137" s="107"/>
      <c r="CW137" s="273"/>
      <c r="CX137" s="24"/>
      <c r="CY137" s="107"/>
      <c r="CZ137" s="273"/>
      <c r="DA137" s="648">
        <v>51.200000762939453</v>
      </c>
      <c r="DB137" s="107"/>
      <c r="DC137" s="273"/>
      <c r="DD137" s="648">
        <v>50</v>
      </c>
      <c r="DE137" s="107"/>
      <c r="DF137" s="273"/>
      <c r="DG137" s="218"/>
      <c r="DH137" s="217"/>
      <c r="DI137" s="217"/>
      <c r="DJ137" s="286">
        <f t="shared" si="541"/>
        <v>54.937857491629465</v>
      </c>
      <c r="DK137" s="219"/>
      <c r="DL137" s="220">
        <f t="shared" si="542"/>
        <v>2.7468928745814734</v>
      </c>
      <c r="DM137" s="650">
        <f t="shared" si="543"/>
        <v>0</v>
      </c>
      <c r="DN137" s="233">
        <f t="shared" si="544"/>
        <v>0</v>
      </c>
      <c r="DO137" s="234">
        <f t="shared" si="545"/>
        <v>0</v>
      </c>
      <c r="DP137" s="234">
        <f t="shared" si="546"/>
        <v>0</v>
      </c>
      <c r="DQ137" s="234">
        <f t="shared" si="547"/>
        <v>0</v>
      </c>
      <c r="DR137" s="234">
        <f t="shared" si="548"/>
        <v>0</v>
      </c>
      <c r="DS137" s="235">
        <f t="shared" si="549"/>
        <v>0</v>
      </c>
      <c r="DT137" s="236">
        <f t="shared" si="550"/>
        <v>0</v>
      </c>
      <c r="DU137" s="236">
        <f t="shared" si="551"/>
        <v>0</v>
      </c>
      <c r="DV137" s="236">
        <f t="shared" si="552"/>
        <v>0</v>
      </c>
      <c r="DW137" s="236">
        <f t="shared" si="553"/>
        <v>0</v>
      </c>
      <c r="DX137" s="236">
        <f t="shared" si="554"/>
        <v>0</v>
      </c>
      <c r="DY137" s="236">
        <f t="shared" si="555"/>
        <v>0</v>
      </c>
      <c r="DZ137" s="237">
        <f t="shared" si="556"/>
        <v>0</v>
      </c>
      <c r="EA137" s="238">
        <f t="shared" si="557"/>
        <v>0</v>
      </c>
      <c r="EB137" s="238">
        <f t="shared" si="558"/>
        <v>0</v>
      </c>
      <c r="EC137" s="238">
        <f t="shared" si="559"/>
        <v>0</v>
      </c>
      <c r="ED137" s="238">
        <f t="shared" si="560"/>
        <v>0</v>
      </c>
      <c r="EE137" s="238">
        <f t="shared" si="561"/>
        <v>0</v>
      </c>
      <c r="EF137" s="238">
        <f t="shared" si="562"/>
        <v>0</v>
      </c>
      <c r="EG137" s="238">
        <f t="shared" si="563"/>
        <v>0</v>
      </c>
      <c r="EH137" s="239">
        <f t="shared" si="564"/>
        <v>0</v>
      </c>
      <c r="EI137" s="240">
        <f t="shared" si="565"/>
        <v>0</v>
      </c>
      <c r="EJ137" s="240">
        <f t="shared" si="566"/>
        <v>0</v>
      </c>
      <c r="EK137" s="240">
        <f t="shared" si="567"/>
        <v>0</v>
      </c>
      <c r="EL137" s="240">
        <f t="shared" si="568"/>
        <v>0</v>
      </c>
      <c r="EM137" s="240">
        <f t="shared" si="569"/>
        <v>0</v>
      </c>
      <c r="EN137" s="240">
        <f t="shared" si="570"/>
        <v>0</v>
      </c>
      <c r="EO137" s="240">
        <f t="shared" si="571"/>
        <v>0</v>
      </c>
      <c r="EP137" s="240">
        <f t="shared" si="572"/>
        <v>0</v>
      </c>
      <c r="EQ137" s="240">
        <f t="shared" si="573"/>
        <v>0</v>
      </c>
      <c r="ER137" s="240">
        <f t="shared" si="574"/>
        <v>0</v>
      </c>
      <c r="ES137" s="240">
        <f t="shared" si="575"/>
        <v>0</v>
      </c>
      <c r="ET137" s="241">
        <f t="shared" si="576"/>
        <v>0</v>
      </c>
      <c r="EU137" s="242">
        <f t="shared" si="577"/>
        <v>0</v>
      </c>
      <c r="EV137" s="234">
        <f t="shared" si="578"/>
        <v>0</v>
      </c>
      <c r="EW137" s="234">
        <f t="shared" si="579"/>
        <v>0</v>
      </c>
      <c r="EX137" s="234">
        <f t="shared" si="580"/>
        <v>0</v>
      </c>
      <c r="EY137" s="234">
        <f t="shared" si="581"/>
        <v>0</v>
      </c>
      <c r="EZ137" s="235">
        <f t="shared" si="582"/>
        <v>0</v>
      </c>
      <c r="FA137" s="236">
        <f t="shared" si="583"/>
        <v>0</v>
      </c>
      <c r="FB137" s="236">
        <f t="shared" si="584"/>
        <v>0</v>
      </c>
      <c r="FC137" s="236">
        <f t="shared" si="585"/>
        <v>0</v>
      </c>
      <c r="FD137" s="236">
        <f t="shared" si="586"/>
        <v>0</v>
      </c>
      <c r="FE137" s="236">
        <f t="shared" si="587"/>
        <v>0</v>
      </c>
      <c r="FF137" s="236">
        <f t="shared" si="588"/>
        <v>0</v>
      </c>
      <c r="FG137" s="237">
        <f t="shared" si="589"/>
        <v>0</v>
      </c>
      <c r="FH137" s="238">
        <f t="shared" si="590"/>
        <v>0</v>
      </c>
      <c r="FI137" s="238">
        <f t="shared" si="591"/>
        <v>0</v>
      </c>
      <c r="FJ137" s="238">
        <f t="shared" si="592"/>
        <v>0</v>
      </c>
      <c r="FK137" s="238">
        <f t="shared" si="593"/>
        <v>0</v>
      </c>
      <c r="FL137" s="238">
        <f t="shared" si="594"/>
        <v>0</v>
      </c>
      <c r="FM137" s="238">
        <f t="shared" si="595"/>
        <v>0</v>
      </c>
      <c r="FN137" s="238">
        <f t="shared" si="596"/>
        <v>0</v>
      </c>
      <c r="FO137" s="239">
        <f t="shared" si="597"/>
        <v>0</v>
      </c>
      <c r="FP137" s="240">
        <f t="shared" si="598"/>
        <v>0</v>
      </c>
      <c r="FQ137" s="240">
        <f t="shared" si="599"/>
        <v>0</v>
      </c>
      <c r="FR137" s="240">
        <f t="shared" si="600"/>
        <v>0</v>
      </c>
      <c r="FS137" s="240">
        <f t="shared" si="601"/>
        <v>0</v>
      </c>
      <c r="FT137" s="240">
        <f t="shared" si="602"/>
        <v>0</v>
      </c>
      <c r="FU137" s="240">
        <f t="shared" si="603"/>
        <v>0</v>
      </c>
      <c r="FV137" s="240">
        <f t="shared" si="604"/>
        <v>0</v>
      </c>
      <c r="FW137" s="240">
        <f t="shared" si="605"/>
        <v>0</v>
      </c>
      <c r="FX137" s="240">
        <f t="shared" si="606"/>
        <v>0</v>
      </c>
      <c r="FY137" s="240">
        <f t="shared" si="607"/>
        <v>0</v>
      </c>
      <c r="FZ137" s="240">
        <f t="shared" si="608"/>
        <v>0</v>
      </c>
      <c r="GA137" s="241">
        <f t="shared" si="609"/>
        <v>0</v>
      </c>
      <c r="GB137" s="242">
        <f t="shared" si="610"/>
        <v>0</v>
      </c>
      <c r="GC137" s="234">
        <f t="shared" si="611"/>
        <v>0</v>
      </c>
      <c r="GD137" s="234">
        <f t="shared" si="612"/>
        <v>0</v>
      </c>
      <c r="GE137" s="234">
        <f t="shared" si="613"/>
        <v>0</v>
      </c>
      <c r="GF137" s="234">
        <f t="shared" si="614"/>
        <v>0</v>
      </c>
      <c r="GG137" s="235">
        <f t="shared" si="615"/>
        <v>0</v>
      </c>
      <c r="GH137" s="236">
        <f t="shared" si="616"/>
        <v>0</v>
      </c>
      <c r="GI137" s="236">
        <f t="shared" si="617"/>
        <v>0</v>
      </c>
      <c r="GJ137" s="236">
        <f t="shared" si="618"/>
        <v>0</v>
      </c>
      <c r="GK137" s="236">
        <f t="shared" si="619"/>
        <v>0</v>
      </c>
      <c r="GL137" s="236">
        <f t="shared" si="620"/>
        <v>0</v>
      </c>
      <c r="GM137" s="236">
        <f t="shared" si="621"/>
        <v>0</v>
      </c>
      <c r="GN137" s="237">
        <f t="shared" si="622"/>
        <v>0</v>
      </c>
      <c r="GO137" s="238">
        <f t="shared" si="623"/>
        <v>0</v>
      </c>
      <c r="GP137" s="238">
        <f t="shared" si="624"/>
        <v>0</v>
      </c>
      <c r="GQ137" s="238">
        <f t="shared" si="625"/>
        <v>0</v>
      </c>
      <c r="GR137" s="238">
        <f t="shared" si="626"/>
        <v>0</v>
      </c>
      <c r="GS137" s="238">
        <f t="shared" si="627"/>
        <v>0</v>
      </c>
      <c r="GT137" s="238">
        <f t="shared" si="628"/>
        <v>0</v>
      </c>
      <c r="GU137" s="238">
        <f t="shared" si="629"/>
        <v>0</v>
      </c>
      <c r="GV137" s="239">
        <f t="shared" si="630"/>
        <v>0</v>
      </c>
      <c r="GW137" s="240">
        <f t="shared" si="631"/>
        <v>0</v>
      </c>
      <c r="GX137" s="240">
        <f t="shared" si="632"/>
        <v>0</v>
      </c>
      <c r="GY137" s="240">
        <f t="shared" si="633"/>
        <v>0</v>
      </c>
      <c r="GZ137" s="240">
        <f t="shared" si="634"/>
        <v>0</v>
      </c>
      <c r="HA137" s="240">
        <f t="shared" si="635"/>
        <v>0</v>
      </c>
      <c r="HB137" s="240">
        <f t="shared" si="636"/>
        <v>0</v>
      </c>
      <c r="HC137" s="240">
        <f t="shared" si="637"/>
        <v>0</v>
      </c>
      <c r="HD137" s="240">
        <f t="shared" si="638"/>
        <v>0</v>
      </c>
      <c r="HE137" s="240">
        <f t="shared" si="639"/>
        <v>0</v>
      </c>
      <c r="HF137" s="240">
        <f t="shared" si="640"/>
        <v>0</v>
      </c>
      <c r="HG137" s="240">
        <f t="shared" si="641"/>
        <v>0</v>
      </c>
      <c r="HH137" s="241">
        <f t="shared" si="642"/>
        <v>0</v>
      </c>
      <c r="HI137" s="243"/>
      <c r="HJ137" s="242">
        <f t="shared" si="643"/>
        <v>3</v>
      </c>
      <c r="HK137" s="234">
        <f t="shared" si="644"/>
        <v>3</v>
      </c>
      <c r="HL137" s="234">
        <f t="shared" si="645"/>
        <v>3</v>
      </c>
      <c r="HM137" s="234">
        <f t="shared" si="646"/>
        <v>3</v>
      </c>
      <c r="HN137" s="234">
        <f t="shared" si="647"/>
        <v>2</v>
      </c>
      <c r="HO137" s="235">
        <f t="shared" si="648"/>
        <v>20</v>
      </c>
      <c r="HP137" s="236">
        <f t="shared" si="649"/>
        <v>20</v>
      </c>
      <c r="HQ137" s="236">
        <f t="shared" si="650"/>
        <v>20</v>
      </c>
      <c r="HR137" s="236">
        <f t="shared" si="651"/>
        <v>20</v>
      </c>
      <c r="HS137" s="236">
        <f t="shared" si="652"/>
        <v>10</v>
      </c>
      <c r="HT137" s="236">
        <f t="shared" si="653"/>
        <v>20</v>
      </c>
      <c r="HU137" s="236">
        <f t="shared" si="654"/>
        <v>10</v>
      </c>
      <c r="HV137" s="237">
        <f t="shared" si="655"/>
        <v>20</v>
      </c>
      <c r="HW137" s="238">
        <f t="shared" si="656"/>
        <v>20</v>
      </c>
      <c r="HX137" s="238">
        <f t="shared" si="657"/>
        <v>20</v>
      </c>
      <c r="HY137" s="238">
        <f t="shared" si="658"/>
        <v>20</v>
      </c>
      <c r="HZ137" s="238">
        <f t="shared" si="659"/>
        <v>10</v>
      </c>
      <c r="IA137" s="238">
        <f t="shared" si="660"/>
        <v>20</v>
      </c>
      <c r="IB137" s="238">
        <f t="shared" si="661"/>
        <v>10</v>
      </c>
      <c r="IC137" s="238">
        <f t="shared" si="662"/>
        <v>0</v>
      </c>
      <c r="ID137" s="239">
        <f t="shared" si="663"/>
        <v>20</v>
      </c>
      <c r="IE137" s="240">
        <f t="shared" si="664"/>
        <v>20</v>
      </c>
      <c r="IF137" s="240">
        <f t="shared" si="665"/>
        <v>0</v>
      </c>
      <c r="IG137" s="240">
        <f t="shared" si="666"/>
        <v>10</v>
      </c>
      <c r="IH137" s="240">
        <f t="shared" si="667"/>
        <v>0</v>
      </c>
      <c r="II137" s="240">
        <f t="shared" si="668"/>
        <v>30</v>
      </c>
      <c r="IJ137" s="240">
        <f t="shared" si="669"/>
        <v>0</v>
      </c>
      <c r="IK137" s="240">
        <f t="shared" si="670"/>
        <v>0</v>
      </c>
      <c r="IL137" s="240">
        <f t="shared" si="671"/>
        <v>0</v>
      </c>
      <c r="IM137" s="240">
        <f t="shared" si="672"/>
        <v>0</v>
      </c>
      <c r="IN137" s="240">
        <f t="shared" si="673"/>
        <v>20</v>
      </c>
      <c r="IO137" s="240">
        <f t="shared" si="674"/>
        <v>20</v>
      </c>
      <c r="IP137" s="416">
        <f t="shared" si="675"/>
        <v>360</v>
      </c>
      <c r="IQ137" s="416">
        <f t="shared" si="676"/>
        <v>14</v>
      </c>
    </row>
    <row r="138" spans="1:251" ht="15" customHeight="1" x14ac:dyDescent="0.25">
      <c r="A138" s="14" t="s">
        <v>1649</v>
      </c>
      <c r="B138" s="392">
        <v>81</v>
      </c>
      <c r="C138" s="13" t="s">
        <v>810</v>
      </c>
      <c r="D138" s="423">
        <v>43922</v>
      </c>
      <c r="E138" s="20" t="s">
        <v>1113</v>
      </c>
      <c r="F138" s="6">
        <v>10674222</v>
      </c>
      <c r="G138" s="20">
        <v>1</v>
      </c>
      <c r="H138" s="20"/>
      <c r="I138" s="23"/>
      <c r="J138" s="6" t="s">
        <v>18</v>
      </c>
      <c r="K138" s="6" t="s">
        <v>18</v>
      </c>
      <c r="L138" s="424"/>
      <c r="M138" s="651" t="s">
        <v>811</v>
      </c>
      <c r="N138" s="688">
        <v>65</v>
      </c>
      <c r="O138" s="107"/>
      <c r="P138" s="105"/>
      <c r="Q138" s="106"/>
      <c r="R138" s="24">
        <v>64.639999389648438</v>
      </c>
      <c r="S138" s="107"/>
      <c r="T138" s="105"/>
      <c r="U138" s="106"/>
      <c r="V138" s="688">
        <v>54.990001678466797</v>
      </c>
      <c r="W138" s="107"/>
      <c r="X138" s="105"/>
      <c r="Y138" s="106"/>
      <c r="Z138" s="24">
        <v>62.819999694824219</v>
      </c>
      <c r="AA138" s="273"/>
      <c r="AB138" s="24">
        <v>68.400001525878906</v>
      </c>
      <c r="AC138" s="273"/>
      <c r="AD138" s="272">
        <v>100</v>
      </c>
      <c r="AE138" s="108"/>
      <c r="AF138" s="444"/>
      <c r="AG138" s="272">
        <v>100</v>
      </c>
      <c r="AH138" s="108"/>
      <c r="AI138" s="444"/>
      <c r="AJ138" s="272">
        <v>100</v>
      </c>
      <c r="AK138" s="108"/>
      <c r="AL138" s="444"/>
      <c r="AM138" s="272">
        <v>100</v>
      </c>
      <c r="AN138" s="108"/>
      <c r="AO138" s="444"/>
      <c r="AP138" s="272">
        <v>100</v>
      </c>
      <c r="AQ138" s="108"/>
      <c r="AR138" s="444"/>
      <c r="AS138" s="272">
        <v>100</v>
      </c>
      <c r="AT138" s="108"/>
      <c r="AU138" s="444"/>
      <c r="AV138" s="272">
        <v>100</v>
      </c>
      <c r="AW138" s="108"/>
      <c r="AX138" s="444"/>
      <c r="AY138" s="24">
        <v>57.75</v>
      </c>
      <c r="AZ138" s="107"/>
      <c r="BA138" s="273"/>
      <c r="BB138" s="24">
        <v>61</v>
      </c>
      <c r="BC138" s="107"/>
      <c r="BD138" s="273"/>
      <c r="BE138" s="24"/>
      <c r="BF138" s="679">
        <v>40</v>
      </c>
      <c r="BG138" s="273"/>
      <c r="BH138" s="24">
        <v>66</v>
      </c>
      <c r="BI138" s="107"/>
      <c r="BJ138" s="273"/>
      <c r="BK138" s="24">
        <v>63.400001525878906</v>
      </c>
      <c r="BL138" s="107"/>
      <c r="BM138" s="273"/>
      <c r="BN138" s="24">
        <v>57.900001525878906</v>
      </c>
      <c r="BO138" s="107"/>
      <c r="BP138" s="273"/>
      <c r="BQ138" s="24">
        <v>68</v>
      </c>
      <c r="BR138" s="107"/>
      <c r="BS138" s="273"/>
      <c r="BT138" s="24" t="s">
        <v>1386</v>
      </c>
      <c r="BU138" s="291"/>
      <c r="BV138" s="273"/>
      <c r="BW138" s="24">
        <v>40.299999237060547</v>
      </c>
      <c r="BX138" s="107"/>
      <c r="BY138" s="273"/>
      <c r="BZ138" s="24">
        <v>0</v>
      </c>
      <c r="CA138" s="107">
        <v>50.25</v>
      </c>
      <c r="CB138" s="273"/>
      <c r="CC138" s="24">
        <v>44</v>
      </c>
      <c r="CD138" s="107"/>
      <c r="CE138" s="107"/>
      <c r="CF138" s="107"/>
      <c r="CG138" s="107"/>
      <c r="CH138" s="273"/>
      <c r="CI138" s="688"/>
      <c r="CJ138" s="107"/>
      <c r="CK138" s="273"/>
      <c r="CL138" s="24">
        <v>28.799999237060547</v>
      </c>
      <c r="CM138" s="653">
        <v>23.600000381469727</v>
      </c>
      <c r="CN138" s="714" t="s">
        <v>1396</v>
      </c>
      <c r="CO138" s="24"/>
      <c r="CP138" s="107"/>
      <c r="CQ138" s="273"/>
      <c r="CR138" s="24"/>
      <c r="CS138" s="107"/>
      <c r="CT138" s="273"/>
      <c r="CU138" s="24"/>
      <c r="CV138" s="107"/>
      <c r="CW138" s="273"/>
      <c r="CX138" s="24"/>
      <c r="CY138" s="107"/>
      <c r="CZ138" s="273"/>
      <c r="DA138" s="24">
        <v>60.299999237060547</v>
      </c>
      <c r="DB138" s="107"/>
      <c r="DC138" s="273"/>
      <c r="DD138" s="24">
        <v>-43.799999237060547</v>
      </c>
      <c r="DE138" s="107">
        <v>44</v>
      </c>
      <c r="DF138" s="273"/>
      <c r="DG138" s="218"/>
      <c r="DH138" s="217"/>
      <c r="DI138" s="217"/>
      <c r="DJ138" s="286">
        <f t="shared" si="541"/>
        <v>41.34375011920929</v>
      </c>
      <c r="DK138" s="219"/>
      <c r="DL138" s="220">
        <f t="shared" si="542"/>
        <v>2.0671875059604643</v>
      </c>
      <c r="DM138" s="650">
        <f t="shared" si="543"/>
        <v>1</v>
      </c>
      <c r="DN138" s="233">
        <f t="shared" si="544"/>
        <v>0</v>
      </c>
      <c r="DO138" s="234">
        <f t="shared" si="545"/>
        <v>0</v>
      </c>
      <c r="DP138" s="234">
        <f t="shared" si="546"/>
        <v>0</v>
      </c>
      <c r="DQ138" s="234">
        <f t="shared" si="547"/>
        <v>0</v>
      </c>
      <c r="DR138" s="234">
        <f t="shared" si="548"/>
        <v>0</v>
      </c>
      <c r="DS138" s="235">
        <f t="shared" si="549"/>
        <v>0</v>
      </c>
      <c r="DT138" s="236">
        <f t="shared" si="550"/>
        <v>0</v>
      </c>
      <c r="DU138" s="236">
        <f t="shared" si="551"/>
        <v>0</v>
      </c>
      <c r="DV138" s="236">
        <f t="shared" si="552"/>
        <v>0</v>
      </c>
      <c r="DW138" s="236">
        <f t="shared" si="553"/>
        <v>0</v>
      </c>
      <c r="DX138" s="236">
        <f t="shared" si="554"/>
        <v>0</v>
      </c>
      <c r="DY138" s="236">
        <f t="shared" si="555"/>
        <v>0</v>
      </c>
      <c r="DZ138" s="237">
        <f t="shared" si="556"/>
        <v>0</v>
      </c>
      <c r="EA138" s="238">
        <f t="shared" si="557"/>
        <v>0</v>
      </c>
      <c r="EB138" s="238">
        <f t="shared" si="558"/>
        <v>0</v>
      </c>
      <c r="EC138" s="238">
        <f t="shared" si="559"/>
        <v>0</v>
      </c>
      <c r="ED138" s="238">
        <f t="shared" si="560"/>
        <v>0</v>
      </c>
      <c r="EE138" s="238">
        <f t="shared" si="561"/>
        <v>0</v>
      </c>
      <c r="EF138" s="238">
        <f t="shared" si="562"/>
        <v>0</v>
      </c>
      <c r="EG138" s="238">
        <f t="shared" si="563"/>
        <v>0</v>
      </c>
      <c r="EH138" s="239">
        <f t="shared" si="564"/>
        <v>0</v>
      </c>
      <c r="EI138" s="240">
        <f t="shared" si="565"/>
        <v>0</v>
      </c>
      <c r="EJ138" s="240">
        <f t="shared" si="566"/>
        <v>0</v>
      </c>
      <c r="EK138" s="240">
        <f t="shared" si="567"/>
        <v>0</v>
      </c>
      <c r="EL138" s="240">
        <f t="shared" si="568"/>
        <v>0</v>
      </c>
      <c r="EM138" s="240">
        <f t="shared" si="569"/>
        <v>0</v>
      </c>
      <c r="EN138" s="240">
        <f t="shared" si="570"/>
        <v>0</v>
      </c>
      <c r="EO138" s="240">
        <f t="shared" si="571"/>
        <v>0</v>
      </c>
      <c r="EP138" s="240">
        <f t="shared" si="572"/>
        <v>0</v>
      </c>
      <c r="EQ138" s="240">
        <f t="shared" si="573"/>
        <v>0</v>
      </c>
      <c r="ER138" s="240">
        <f t="shared" si="574"/>
        <v>0</v>
      </c>
      <c r="ES138" s="240">
        <f t="shared" si="575"/>
        <v>0</v>
      </c>
      <c r="ET138" s="241">
        <f t="shared" si="576"/>
        <v>0</v>
      </c>
      <c r="EU138" s="242">
        <f t="shared" si="577"/>
        <v>0</v>
      </c>
      <c r="EV138" s="234">
        <f t="shared" si="578"/>
        <v>0</v>
      </c>
      <c r="EW138" s="234">
        <f t="shared" si="579"/>
        <v>0</v>
      </c>
      <c r="EX138" s="234">
        <f t="shared" si="580"/>
        <v>0</v>
      </c>
      <c r="EY138" s="234">
        <f t="shared" si="581"/>
        <v>0</v>
      </c>
      <c r="EZ138" s="235">
        <f t="shared" si="582"/>
        <v>0</v>
      </c>
      <c r="FA138" s="236">
        <f t="shared" si="583"/>
        <v>0</v>
      </c>
      <c r="FB138" s="236">
        <f t="shared" si="584"/>
        <v>0</v>
      </c>
      <c r="FC138" s="236">
        <f t="shared" si="585"/>
        <v>0</v>
      </c>
      <c r="FD138" s="236">
        <f t="shared" si="586"/>
        <v>0</v>
      </c>
      <c r="FE138" s="236">
        <f t="shared" si="587"/>
        <v>0</v>
      </c>
      <c r="FF138" s="236">
        <f t="shared" si="588"/>
        <v>0</v>
      </c>
      <c r="FG138" s="237">
        <f t="shared" si="589"/>
        <v>0</v>
      </c>
      <c r="FH138" s="238">
        <f t="shared" si="590"/>
        <v>0</v>
      </c>
      <c r="FI138" s="238">
        <f t="shared" si="591"/>
        <v>0</v>
      </c>
      <c r="FJ138" s="238">
        <f t="shared" si="592"/>
        <v>0</v>
      </c>
      <c r="FK138" s="238">
        <f t="shared" si="593"/>
        <v>0</v>
      </c>
      <c r="FL138" s="238">
        <f t="shared" si="594"/>
        <v>0</v>
      </c>
      <c r="FM138" s="238">
        <f t="shared" si="595"/>
        <v>0</v>
      </c>
      <c r="FN138" s="238">
        <f t="shared" si="596"/>
        <v>0</v>
      </c>
      <c r="FO138" s="239">
        <f t="shared" si="597"/>
        <v>0</v>
      </c>
      <c r="FP138" s="240">
        <f t="shared" si="598"/>
        <v>0</v>
      </c>
      <c r="FQ138" s="240">
        <f t="shared" si="599"/>
        <v>0</v>
      </c>
      <c r="FR138" s="240">
        <f t="shared" si="600"/>
        <v>0</v>
      </c>
      <c r="FS138" s="240">
        <f t="shared" si="601"/>
        <v>0</v>
      </c>
      <c r="FT138" s="240">
        <f t="shared" si="602"/>
        <v>0</v>
      </c>
      <c r="FU138" s="240">
        <f t="shared" si="603"/>
        <v>0</v>
      </c>
      <c r="FV138" s="240">
        <f t="shared" si="604"/>
        <v>0</v>
      </c>
      <c r="FW138" s="240">
        <f t="shared" si="605"/>
        <v>0</v>
      </c>
      <c r="FX138" s="240">
        <f t="shared" si="606"/>
        <v>0</v>
      </c>
      <c r="FY138" s="240">
        <f t="shared" si="607"/>
        <v>0</v>
      </c>
      <c r="FZ138" s="240">
        <f t="shared" si="608"/>
        <v>0</v>
      </c>
      <c r="GA138" s="241">
        <f t="shared" si="609"/>
        <v>0</v>
      </c>
      <c r="GB138" s="242">
        <f t="shared" si="610"/>
        <v>0</v>
      </c>
      <c r="GC138" s="234">
        <f t="shared" si="611"/>
        <v>0</v>
      </c>
      <c r="GD138" s="234">
        <f t="shared" si="612"/>
        <v>0</v>
      </c>
      <c r="GE138" s="234">
        <f t="shared" si="613"/>
        <v>0</v>
      </c>
      <c r="GF138" s="234">
        <f t="shared" si="614"/>
        <v>0</v>
      </c>
      <c r="GG138" s="235">
        <f t="shared" si="615"/>
        <v>0</v>
      </c>
      <c r="GH138" s="236">
        <f t="shared" si="616"/>
        <v>0</v>
      </c>
      <c r="GI138" s="236">
        <f t="shared" si="617"/>
        <v>0</v>
      </c>
      <c r="GJ138" s="236">
        <f t="shared" si="618"/>
        <v>0</v>
      </c>
      <c r="GK138" s="236">
        <f t="shared" si="619"/>
        <v>0</v>
      </c>
      <c r="GL138" s="236">
        <f t="shared" si="620"/>
        <v>0</v>
      </c>
      <c r="GM138" s="236">
        <f t="shared" si="621"/>
        <v>0</v>
      </c>
      <c r="GN138" s="237">
        <f t="shared" si="622"/>
        <v>0</v>
      </c>
      <c r="GO138" s="238">
        <f t="shared" si="623"/>
        <v>0</v>
      </c>
      <c r="GP138" s="238">
        <f t="shared" si="624"/>
        <v>0</v>
      </c>
      <c r="GQ138" s="238">
        <f t="shared" si="625"/>
        <v>0</v>
      </c>
      <c r="GR138" s="238">
        <f t="shared" si="626"/>
        <v>0</v>
      </c>
      <c r="GS138" s="238">
        <f t="shared" si="627"/>
        <v>0</v>
      </c>
      <c r="GT138" s="238">
        <f t="shared" si="628"/>
        <v>0</v>
      </c>
      <c r="GU138" s="238">
        <f t="shared" si="629"/>
        <v>0</v>
      </c>
      <c r="GV138" s="239">
        <f t="shared" si="630"/>
        <v>0</v>
      </c>
      <c r="GW138" s="240">
        <f t="shared" si="631"/>
        <v>0</v>
      </c>
      <c r="GX138" s="240">
        <f t="shared" si="632"/>
        <v>0</v>
      </c>
      <c r="GY138" s="240">
        <f t="shared" si="633"/>
        <v>0</v>
      </c>
      <c r="GZ138" s="240">
        <f t="shared" si="634"/>
        <v>0</v>
      </c>
      <c r="HA138" s="240">
        <f t="shared" si="635"/>
        <v>0</v>
      </c>
      <c r="HB138" s="240">
        <f t="shared" si="636"/>
        <v>0</v>
      </c>
      <c r="HC138" s="240">
        <f t="shared" si="637"/>
        <v>0</v>
      </c>
      <c r="HD138" s="240">
        <f t="shared" si="638"/>
        <v>0</v>
      </c>
      <c r="HE138" s="240">
        <f t="shared" si="639"/>
        <v>0</v>
      </c>
      <c r="HF138" s="240">
        <f t="shared" si="640"/>
        <v>0</v>
      </c>
      <c r="HG138" s="240">
        <f t="shared" si="641"/>
        <v>0</v>
      </c>
      <c r="HH138" s="241">
        <f t="shared" si="642"/>
        <v>0</v>
      </c>
      <c r="HI138" s="243"/>
      <c r="HJ138" s="242">
        <f t="shared" si="643"/>
        <v>3</v>
      </c>
      <c r="HK138" s="234">
        <f t="shared" si="644"/>
        <v>3</v>
      </c>
      <c r="HL138" s="234">
        <f t="shared" si="645"/>
        <v>3</v>
      </c>
      <c r="HM138" s="234">
        <f t="shared" si="646"/>
        <v>3</v>
      </c>
      <c r="HN138" s="234">
        <f t="shared" si="647"/>
        <v>2</v>
      </c>
      <c r="HO138" s="235">
        <f t="shared" si="648"/>
        <v>20</v>
      </c>
      <c r="HP138" s="236">
        <f t="shared" si="649"/>
        <v>20</v>
      </c>
      <c r="HQ138" s="236">
        <f t="shared" si="650"/>
        <v>20</v>
      </c>
      <c r="HR138" s="236">
        <f t="shared" si="651"/>
        <v>20</v>
      </c>
      <c r="HS138" s="236">
        <f t="shared" si="652"/>
        <v>10</v>
      </c>
      <c r="HT138" s="236">
        <f t="shared" si="653"/>
        <v>20</v>
      </c>
      <c r="HU138" s="236">
        <f t="shared" si="654"/>
        <v>10</v>
      </c>
      <c r="HV138" s="237">
        <f t="shared" si="655"/>
        <v>20</v>
      </c>
      <c r="HW138" s="238">
        <f t="shared" si="656"/>
        <v>20</v>
      </c>
      <c r="HX138" s="238">
        <f t="shared" si="657"/>
        <v>20</v>
      </c>
      <c r="HY138" s="238">
        <f t="shared" si="658"/>
        <v>20</v>
      </c>
      <c r="HZ138" s="238">
        <f t="shared" si="659"/>
        <v>10</v>
      </c>
      <c r="IA138" s="238">
        <f t="shared" si="660"/>
        <v>20</v>
      </c>
      <c r="IB138" s="238">
        <f t="shared" si="661"/>
        <v>10</v>
      </c>
      <c r="IC138" s="238">
        <f t="shared" si="662"/>
        <v>0</v>
      </c>
      <c r="ID138" s="239">
        <f t="shared" si="663"/>
        <v>20</v>
      </c>
      <c r="IE138" s="240">
        <f t="shared" si="664"/>
        <v>20</v>
      </c>
      <c r="IF138" s="240">
        <f t="shared" si="665"/>
        <v>10</v>
      </c>
      <c r="IG138" s="240">
        <f t="shared" si="666"/>
        <v>0</v>
      </c>
      <c r="IH138" s="240">
        <f t="shared" si="667"/>
        <v>0</v>
      </c>
      <c r="II138" s="240">
        <f t="shared" si="668"/>
        <v>0</v>
      </c>
      <c r="IJ138" s="240">
        <f t="shared" si="669"/>
        <v>0</v>
      </c>
      <c r="IK138" s="240">
        <f t="shared" si="670"/>
        <v>0</v>
      </c>
      <c r="IL138" s="240">
        <f t="shared" si="671"/>
        <v>0</v>
      </c>
      <c r="IM138" s="240">
        <f t="shared" si="672"/>
        <v>0</v>
      </c>
      <c r="IN138" s="240">
        <f t="shared" si="673"/>
        <v>20</v>
      </c>
      <c r="IO138" s="240">
        <f t="shared" si="674"/>
        <v>20</v>
      </c>
      <c r="IP138" s="416">
        <f t="shared" si="675"/>
        <v>330</v>
      </c>
      <c r="IQ138" s="416">
        <f t="shared" si="676"/>
        <v>14</v>
      </c>
    </row>
    <row r="139" spans="1:251" ht="15" customHeight="1" x14ac:dyDescent="0.25">
      <c r="A139" s="14" t="s">
        <v>1649</v>
      </c>
      <c r="B139" s="392">
        <v>82</v>
      </c>
      <c r="C139" s="13" t="s">
        <v>812</v>
      </c>
      <c r="D139" s="423">
        <v>43922</v>
      </c>
      <c r="E139" s="20" t="s">
        <v>1113</v>
      </c>
      <c r="F139" s="6">
        <v>10674026</v>
      </c>
      <c r="G139" s="20">
        <v>1</v>
      </c>
      <c r="H139" s="20"/>
      <c r="I139" s="23"/>
      <c r="J139" s="6" t="s">
        <v>18</v>
      </c>
      <c r="K139" s="6" t="s">
        <v>18</v>
      </c>
      <c r="L139" s="424"/>
      <c r="M139" s="651" t="s">
        <v>813</v>
      </c>
      <c r="N139" s="688">
        <v>69</v>
      </c>
      <c r="O139" s="107"/>
      <c r="P139" s="105"/>
      <c r="Q139" s="106"/>
      <c r="R139" s="24">
        <v>64.639999389648438</v>
      </c>
      <c r="S139" s="107"/>
      <c r="T139" s="105"/>
      <c r="U139" s="106"/>
      <c r="V139" s="688">
        <v>54.340000152587891</v>
      </c>
      <c r="W139" s="107"/>
      <c r="X139" s="105"/>
      <c r="Y139" s="106"/>
      <c r="Z139" s="24">
        <v>61.400001525878906</v>
      </c>
      <c r="AA139" s="273"/>
      <c r="AB139" s="24">
        <v>82.230003356933594</v>
      </c>
      <c r="AC139" s="273"/>
      <c r="AD139" s="272">
        <v>100</v>
      </c>
      <c r="AE139" s="108"/>
      <c r="AF139" s="444"/>
      <c r="AG139" s="272">
        <v>100</v>
      </c>
      <c r="AH139" s="108"/>
      <c r="AI139" s="444"/>
      <c r="AJ139" s="272">
        <v>100</v>
      </c>
      <c r="AK139" s="108"/>
      <c r="AL139" s="444"/>
      <c r="AM139" s="272">
        <v>100</v>
      </c>
      <c r="AN139" s="108"/>
      <c r="AO139" s="444"/>
      <c r="AP139" s="272">
        <v>100</v>
      </c>
      <c r="AQ139" s="108"/>
      <c r="AR139" s="444"/>
      <c r="AS139" s="272">
        <v>100</v>
      </c>
      <c r="AT139" s="108"/>
      <c r="AU139" s="444"/>
      <c r="AV139" s="272">
        <v>100</v>
      </c>
      <c r="AW139" s="108"/>
      <c r="AX139" s="444"/>
      <c r="AY139" s="24">
        <v>58.75</v>
      </c>
      <c r="AZ139" s="107"/>
      <c r="BA139" s="273"/>
      <c r="BB139" s="24">
        <v>59</v>
      </c>
      <c r="BC139" s="107"/>
      <c r="BD139" s="273"/>
      <c r="BE139" s="24">
        <v>54</v>
      </c>
      <c r="BF139" s="107"/>
      <c r="BG139" s="273"/>
      <c r="BH139" s="24">
        <v>55</v>
      </c>
      <c r="BI139" s="107"/>
      <c r="BJ139" s="273"/>
      <c r="BK139" s="24">
        <v>65.400001525878906</v>
      </c>
      <c r="BL139" s="107"/>
      <c r="BM139" s="273"/>
      <c r="BN139" s="24">
        <v>60.209999084472656</v>
      </c>
      <c r="BO139" s="107"/>
      <c r="BP139" s="273"/>
      <c r="BQ139" s="24">
        <v>57</v>
      </c>
      <c r="BR139" s="107"/>
      <c r="BS139" s="273"/>
      <c r="BT139" s="24" t="s">
        <v>1386</v>
      </c>
      <c r="BU139" s="291"/>
      <c r="BV139" s="273"/>
      <c r="BW139" s="24">
        <v>41.459999084472656</v>
      </c>
      <c r="BX139" s="107"/>
      <c r="BY139" s="273"/>
      <c r="BZ139" s="24">
        <v>0</v>
      </c>
      <c r="CA139" s="107">
        <v>54</v>
      </c>
      <c r="CB139" s="273"/>
      <c r="CC139" s="24"/>
      <c r="CD139" s="107"/>
      <c r="CE139" s="107"/>
      <c r="CF139" s="107">
        <v>25</v>
      </c>
      <c r="CG139" s="107">
        <v>40</v>
      </c>
      <c r="CH139" s="273"/>
      <c r="CI139" s="688"/>
      <c r="CJ139" s="107"/>
      <c r="CK139" s="273"/>
      <c r="CL139" s="24">
        <v>31</v>
      </c>
      <c r="CM139" s="653">
        <v>48</v>
      </c>
      <c r="CN139" s="273"/>
      <c r="CO139" s="24">
        <v>61.5</v>
      </c>
      <c r="CP139" s="107"/>
      <c r="CQ139" s="273"/>
      <c r="CR139" s="24"/>
      <c r="CS139" s="107"/>
      <c r="CT139" s="273"/>
      <c r="CU139" s="24"/>
      <c r="CV139" s="107"/>
      <c r="CW139" s="273"/>
      <c r="CX139" s="24"/>
      <c r="CY139" s="107"/>
      <c r="CZ139" s="273"/>
      <c r="DA139" s="24"/>
      <c r="DB139" s="107"/>
      <c r="DC139" s="273"/>
      <c r="DD139" s="24">
        <v>57.900001525878906</v>
      </c>
      <c r="DE139" s="107"/>
      <c r="DF139" s="273"/>
      <c r="DG139" s="218"/>
      <c r="DH139" s="217"/>
      <c r="DI139" s="217"/>
      <c r="DJ139" s="286">
        <f t="shared" si="541"/>
        <v>48.013750076293945</v>
      </c>
      <c r="DK139" s="219"/>
      <c r="DL139" s="220">
        <f t="shared" si="542"/>
        <v>2.4006875038146971</v>
      </c>
      <c r="DM139" s="650">
        <f t="shared" si="543"/>
        <v>0</v>
      </c>
      <c r="DN139" s="233">
        <f t="shared" si="544"/>
        <v>0</v>
      </c>
      <c r="DO139" s="234">
        <f t="shared" si="545"/>
        <v>0</v>
      </c>
      <c r="DP139" s="234">
        <f t="shared" si="546"/>
        <v>0</v>
      </c>
      <c r="DQ139" s="234">
        <f t="shared" si="547"/>
        <v>0</v>
      </c>
      <c r="DR139" s="234">
        <f t="shared" si="548"/>
        <v>0</v>
      </c>
      <c r="DS139" s="235">
        <f t="shared" si="549"/>
        <v>0</v>
      </c>
      <c r="DT139" s="236">
        <f t="shared" si="550"/>
        <v>0</v>
      </c>
      <c r="DU139" s="236">
        <f t="shared" si="551"/>
        <v>0</v>
      </c>
      <c r="DV139" s="236">
        <f t="shared" si="552"/>
        <v>0</v>
      </c>
      <c r="DW139" s="236">
        <f t="shared" si="553"/>
        <v>0</v>
      </c>
      <c r="DX139" s="236">
        <f t="shared" si="554"/>
        <v>0</v>
      </c>
      <c r="DY139" s="236">
        <f t="shared" si="555"/>
        <v>0</v>
      </c>
      <c r="DZ139" s="237">
        <f t="shared" si="556"/>
        <v>0</v>
      </c>
      <c r="EA139" s="238">
        <f t="shared" si="557"/>
        <v>0</v>
      </c>
      <c r="EB139" s="238">
        <f t="shared" si="558"/>
        <v>0</v>
      </c>
      <c r="EC139" s="238">
        <f t="shared" si="559"/>
        <v>0</v>
      </c>
      <c r="ED139" s="238">
        <f t="shared" si="560"/>
        <v>0</v>
      </c>
      <c r="EE139" s="238">
        <f t="shared" si="561"/>
        <v>0</v>
      </c>
      <c r="EF139" s="238">
        <f t="shared" si="562"/>
        <v>0</v>
      </c>
      <c r="EG139" s="238">
        <f t="shared" si="563"/>
        <v>0</v>
      </c>
      <c r="EH139" s="239">
        <f t="shared" si="564"/>
        <v>0</v>
      </c>
      <c r="EI139" s="240">
        <f t="shared" si="565"/>
        <v>0</v>
      </c>
      <c r="EJ139" s="240">
        <f t="shared" si="566"/>
        <v>0</v>
      </c>
      <c r="EK139" s="240">
        <f t="shared" si="567"/>
        <v>0</v>
      </c>
      <c r="EL139" s="240">
        <f t="shared" si="568"/>
        <v>0</v>
      </c>
      <c r="EM139" s="240">
        <f t="shared" si="569"/>
        <v>0</v>
      </c>
      <c r="EN139" s="240">
        <f t="shared" si="570"/>
        <v>0</v>
      </c>
      <c r="EO139" s="240">
        <f t="shared" si="571"/>
        <v>0</v>
      </c>
      <c r="EP139" s="240">
        <f t="shared" si="572"/>
        <v>0</v>
      </c>
      <c r="EQ139" s="240">
        <f t="shared" si="573"/>
        <v>0</v>
      </c>
      <c r="ER139" s="240">
        <f t="shared" si="574"/>
        <v>0</v>
      </c>
      <c r="ES139" s="240">
        <f t="shared" si="575"/>
        <v>0</v>
      </c>
      <c r="ET139" s="241">
        <f t="shared" si="576"/>
        <v>0</v>
      </c>
      <c r="EU139" s="242">
        <f t="shared" si="577"/>
        <v>0</v>
      </c>
      <c r="EV139" s="234">
        <f t="shared" si="578"/>
        <v>0</v>
      </c>
      <c r="EW139" s="234">
        <f t="shared" si="579"/>
        <v>0</v>
      </c>
      <c r="EX139" s="234">
        <f t="shared" si="580"/>
        <v>0</v>
      </c>
      <c r="EY139" s="234">
        <f t="shared" si="581"/>
        <v>0</v>
      </c>
      <c r="EZ139" s="235">
        <f t="shared" si="582"/>
        <v>0</v>
      </c>
      <c r="FA139" s="236">
        <f t="shared" si="583"/>
        <v>0</v>
      </c>
      <c r="FB139" s="236">
        <f t="shared" si="584"/>
        <v>0</v>
      </c>
      <c r="FC139" s="236">
        <f t="shared" si="585"/>
        <v>0</v>
      </c>
      <c r="FD139" s="236">
        <f t="shared" si="586"/>
        <v>0</v>
      </c>
      <c r="FE139" s="236">
        <f t="shared" si="587"/>
        <v>0</v>
      </c>
      <c r="FF139" s="236">
        <f t="shared" si="588"/>
        <v>0</v>
      </c>
      <c r="FG139" s="237">
        <f t="shared" si="589"/>
        <v>0</v>
      </c>
      <c r="FH139" s="238">
        <f t="shared" si="590"/>
        <v>0</v>
      </c>
      <c r="FI139" s="238">
        <f t="shared" si="591"/>
        <v>0</v>
      </c>
      <c r="FJ139" s="238">
        <f t="shared" si="592"/>
        <v>0</v>
      </c>
      <c r="FK139" s="238">
        <f t="shared" si="593"/>
        <v>0</v>
      </c>
      <c r="FL139" s="238">
        <f t="shared" si="594"/>
        <v>0</v>
      </c>
      <c r="FM139" s="238">
        <f t="shared" si="595"/>
        <v>0</v>
      </c>
      <c r="FN139" s="238">
        <f t="shared" si="596"/>
        <v>0</v>
      </c>
      <c r="FO139" s="239">
        <f t="shared" si="597"/>
        <v>0</v>
      </c>
      <c r="FP139" s="240">
        <f t="shared" si="598"/>
        <v>0</v>
      </c>
      <c r="FQ139" s="240">
        <f t="shared" si="599"/>
        <v>0</v>
      </c>
      <c r="FR139" s="240">
        <f t="shared" si="600"/>
        <v>0</v>
      </c>
      <c r="FS139" s="240">
        <f t="shared" si="601"/>
        <v>0</v>
      </c>
      <c r="FT139" s="240">
        <f t="shared" si="602"/>
        <v>0</v>
      </c>
      <c r="FU139" s="240">
        <f t="shared" si="603"/>
        <v>0</v>
      </c>
      <c r="FV139" s="240">
        <f t="shared" si="604"/>
        <v>0</v>
      </c>
      <c r="FW139" s="240">
        <f t="shared" si="605"/>
        <v>0</v>
      </c>
      <c r="FX139" s="240">
        <f t="shared" si="606"/>
        <v>0</v>
      </c>
      <c r="FY139" s="240">
        <f t="shared" si="607"/>
        <v>0</v>
      </c>
      <c r="FZ139" s="240">
        <f t="shared" si="608"/>
        <v>0</v>
      </c>
      <c r="GA139" s="241">
        <f t="shared" si="609"/>
        <v>0</v>
      </c>
      <c r="GB139" s="242">
        <f t="shared" si="610"/>
        <v>0</v>
      </c>
      <c r="GC139" s="234">
        <f t="shared" si="611"/>
        <v>0</v>
      </c>
      <c r="GD139" s="234">
        <f t="shared" si="612"/>
        <v>0</v>
      </c>
      <c r="GE139" s="234">
        <f t="shared" si="613"/>
        <v>0</v>
      </c>
      <c r="GF139" s="234">
        <f t="shared" si="614"/>
        <v>0</v>
      </c>
      <c r="GG139" s="235">
        <f t="shared" si="615"/>
        <v>0</v>
      </c>
      <c r="GH139" s="236">
        <f t="shared" si="616"/>
        <v>0</v>
      </c>
      <c r="GI139" s="236">
        <f t="shared" si="617"/>
        <v>0</v>
      </c>
      <c r="GJ139" s="236">
        <f t="shared" si="618"/>
        <v>0</v>
      </c>
      <c r="GK139" s="236">
        <f t="shared" si="619"/>
        <v>0</v>
      </c>
      <c r="GL139" s="236">
        <f t="shared" si="620"/>
        <v>0</v>
      </c>
      <c r="GM139" s="236">
        <f t="shared" si="621"/>
        <v>0</v>
      </c>
      <c r="GN139" s="237">
        <f t="shared" si="622"/>
        <v>0</v>
      </c>
      <c r="GO139" s="238">
        <f t="shared" si="623"/>
        <v>0</v>
      </c>
      <c r="GP139" s="238">
        <f t="shared" si="624"/>
        <v>0</v>
      </c>
      <c r="GQ139" s="238">
        <f t="shared" si="625"/>
        <v>0</v>
      </c>
      <c r="GR139" s="238">
        <f t="shared" si="626"/>
        <v>0</v>
      </c>
      <c r="GS139" s="238">
        <f t="shared" si="627"/>
        <v>0</v>
      </c>
      <c r="GT139" s="238">
        <f t="shared" si="628"/>
        <v>0</v>
      </c>
      <c r="GU139" s="238">
        <f t="shared" si="629"/>
        <v>0</v>
      </c>
      <c r="GV139" s="239">
        <f t="shared" si="630"/>
        <v>0</v>
      </c>
      <c r="GW139" s="240">
        <f t="shared" si="631"/>
        <v>0</v>
      </c>
      <c r="GX139" s="240">
        <f t="shared" si="632"/>
        <v>0</v>
      </c>
      <c r="GY139" s="240">
        <f t="shared" si="633"/>
        <v>0</v>
      </c>
      <c r="GZ139" s="240">
        <f t="shared" si="634"/>
        <v>0</v>
      </c>
      <c r="HA139" s="240">
        <f t="shared" si="635"/>
        <v>0</v>
      </c>
      <c r="HB139" s="240">
        <f t="shared" si="636"/>
        <v>0</v>
      </c>
      <c r="HC139" s="240">
        <f t="shared" si="637"/>
        <v>0</v>
      </c>
      <c r="HD139" s="240">
        <f t="shared" si="638"/>
        <v>0</v>
      </c>
      <c r="HE139" s="240">
        <f t="shared" si="639"/>
        <v>0</v>
      </c>
      <c r="HF139" s="240">
        <f t="shared" si="640"/>
        <v>0</v>
      </c>
      <c r="HG139" s="240">
        <f t="shared" si="641"/>
        <v>0</v>
      </c>
      <c r="HH139" s="241">
        <f t="shared" si="642"/>
        <v>0</v>
      </c>
      <c r="HI139" s="243"/>
      <c r="HJ139" s="242">
        <f t="shared" si="643"/>
        <v>3</v>
      </c>
      <c r="HK139" s="234">
        <f t="shared" si="644"/>
        <v>3</v>
      </c>
      <c r="HL139" s="234">
        <f t="shared" si="645"/>
        <v>3</v>
      </c>
      <c r="HM139" s="234">
        <f t="shared" si="646"/>
        <v>3</v>
      </c>
      <c r="HN139" s="234">
        <f t="shared" si="647"/>
        <v>2</v>
      </c>
      <c r="HO139" s="235">
        <f t="shared" si="648"/>
        <v>20</v>
      </c>
      <c r="HP139" s="236">
        <f t="shared" si="649"/>
        <v>20</v>
      </c>
      <c r="HQ139" s="236">
        <f t="shared" si="650"/>
        <v>20</v>
      </c>
      <c r="HR139" s="236">
        <f t="shared" si="651"/>
        <v>20</v>
      </c>
      <c r="HS139" s="236">
        <f t="shared" si="652"/>
        <v>10</v>
      </c>
      <c r="HT139" s="236">
        <f t="shared" si="653"/>
        <v>20</v>
      </c>
      <c r="HU139" s="236">
        <f t="shared" si="654"/>
        <v>10</v>
      </c>
      <c r="HV139" s="237">
        <f t="shared" si="655"/>
        <v>20</v>
      </c>
      <c r="HW139" s="238">
        <f t="shared" si="656"/>
        <v>20</v>
      </c>
      <c r="HX139" s="238">
        <f t="shared" si="657"/>
        <v>20</v>
      </c>
      <c r="HY139" s="238">
        <f t="shared" si="658"/>
        <v>20</v>
      </c>
      <c r="HZ139" s="238">
        <f t="shared" si="659"/>
        <v>10</v>
      </c>
      <c r="IA139" s="238">
        <f t="shared" si="660"/>
        <v>20</v>
      </c>
      <c r="IB139" s="238">
        <f t="shared" si="661"/>
        <v>10</v>
      </c>
      <c r="IC139" s="238">
        <f t="shared" si="662"/>
        <v>0</v>
      </c>
      <c r="ID139" s="239">
        <f t="shared" si="663"/>
        <v>20</v>
      </c>
      <c r="IE139" s="240">
        <f t="shared" si="664"/>
        <v>20</v>
      </c>
      <c r="IF139" s="240">
        <f t="shared" si="665"/>
        <v>0</v>
      </c>
      <c r="IG139" s="240">
        <f t="shared" si="666"/>
        <v>10</v>
      </c>
      <c r="IH139" s="240">
        <f t="shared" si="667"/>
        <v>0</v>
      </c>
      <c r="II139" s="240">
        <f t="shared" si="668"/>
        <v>30</v>
      </c>
      <c r="IJ139" s="240">
        <f t="shared" si="669"/>
        <v>20</v>
      </c>
      <c r="IK139" s="240">
        <f t="shared" si="670"/>
        <v>0</v>
      </c>
      <c r="IL139" s="240">
        <f t="shared" si="671"/>
        <v>0</v>
      </c>
      <c r="IM139" s="240">
        <f t="shared" si="672"/>
        <v>0</v>
      </c>
      <c r="IN139" s="240">
        <f t="shared" si="673"/>
        <v>0</v>
      </c>
      <c r="IO139" s="240">
        <f t="shared" si="674"/>
        <v>20</v>
      </c>
      <c r="IP139" s="416">
        <f t="shared" si="675"/>
        <v>360</v>
      </c>
      <c r="IQ139" s="416">
        <f t="shared" si="676"/>
        <v>14</v>
      </c>
    </row>
    <row r="140" spans="1:251" ht="15" customHeight="1" x14ac:dyDescent="0.25">
      <c r="A140" s="14" t="s">
        <v>1650</v>
      </c>
      <c r="B140" s="392">
        <v>103</v>
      </c>
      <c r="C140" s="13" t="s">
        <v>853</v>
      </c>
      <c r="D140" s="423">
        <v>43922</v>
      </c>
      <c r="E140" s="20" t="s">
        <v>1113</v>
      </c>
      <c r="F140" s="6">
        <v>10674277</v>
      </c>
      <c r="G140" s="20">
        <v>1</v>
      </c>
      <c r="H140" s="20"/>
      <c r="I140" s="23"/>
      <c r="J140" s="6" t="s">
        <v>18</v>
      </c>
      <c r="K140" s="6" t="s">
        <v>18</v>
      </c>
      <c r="L140" s="424"/>
      <c r="M140" s="651" t="s">
        <v>854</v>
      </c>
      <c r="N140" s="272"/>
      <c r="O140" s="108"/>
      <c r="P140" s="107">
        <v>77.040000915527344</v>
      </c>
      <c r="Q140" s="646"/>
      <c r="R140" s="272"/>
      <c r="S140" s="108"/>
      <c r="T140" s="679">
        <v>70.34</v>
      </c>
      <c r="U140" s="646"/>
      <c r="V140" s="688">
        <v>51.299999237060547</v>
      </c>
      <c r="W140" s="107"/>
      <c r="X140" s="105"/>
      <c r="Y140" s="106"/>
      <c r="Z140" s="24">
        <v>61.099998474121094</v>
      </c>
      <c r="AA140" s="273"/>
      <c r="AB140" s="688">
        <v>51.75</v>
      </c>
      <c r="AC140" s="273"/>
      <c r="AD140" s="272">
        <v>100</v>
      </c>
      <c r="AE140" s="108"/>
      <c r="AF140" s="444"/>
      <c r="AG140" s="272">
        <v>100</v>
      </c>
      <c r="AH140" s="108"/>
      <c r="AI140" s="444"/>
      <c r="AJ140" s="272">
        <v>100</v>
      </c>
      <c r="AK140" s="108"/>
      <c r="AL140" s="444"/>
      <c r="AM140" s="272">
        <v>100</v>
      </c>
      <c r="AN140" s="108"/>
      <c r="AO140" s="444"/>
      <c r="AP140" s="272">
        <v>100</v>
      </c>
      <c r="AQ140" s="108"/>
      <c r="AR140" s="444"/>
      <c r="AS140" s="272">
        <v>100</v>
      </c>
      <c r="AT140" s="108"/>
      <c r="AU140" s="444"/>
      <c r="AV140" s="272">
        <v>100</v>
      </c>
      <c r="AW140" s="108"/>
      <c r="AX140" s="444"/>
      <c r="AY140" s="24">
        <v>43</v>
      </c>
      <c r="AZ140" s="107"/>
      <c r="BA140" s="273"/>
      <c r="BB140" s="24">
        <v>49</v>
      </c>
      <c r="BC140" s="107"/>
      <c r="BD140" s="273"/>
      <c r="BE140" s="24">
        <v>44</v>
      </c>
      <c r="BF140" s="107"/>
      <c r="BG140" s="273"/>
      <c r="BH140" s="24">
        <v>49</v>
      </c>
      <c r="BI140" s="107"/>
      <c r="BJ140" s="273"/>
      <c r="BK140" s="24">
        <v>59.200000762939453</v>
      </c>
      <c r="BL140" s="107"/>
      <c r="BM140" s="273"/>
      <c r="BN140" s="24">
        <v>54</v>
      </c>
      <c r="BO140" s="107"/>
      <c r="BP140" s="273"/>
      <c r="BQ140" s="24">
        <v>61</v>
      </c>
      <c r="BR140" s="107"/>
      <c r="BS140" s="273"/>
      <c r="BT140" s="24" t="s">
        <v>1386</v>
      </c>
      <c r="BU140" s="291"/>
      <c r="BV140" s="273"/>
      <c r="BW140" s="24">
        <v>46.180000305175781</v>
      </c>
      <c r="BX140" s="107"/>
      <c r="BY140" s="273"/>
      <c r="BZ140" s="24">
        <v>47.5</v>
      </c>
      <c r="CA140" s="107"/>
      <c r="CB140" s="273"/>
      <c r="CC140" s="24"/>
      <c r="CD140" s="107"/>
      <c r="CE140" s="107"/>
      <c r="CF140" s="107">
        <v>40</v>
      </c>
      <c r="CG140" s="107"/>
      <c r="CH140" s="273"/>
      <c r="CI140" s="688"/>
      <c r="CJ140" s="107"/>
      <c r="CK140" s="273"/>
      <c r="CL140" s="24">
        <v>25.200000762939453</v>
      </c>
      <c r="CM140" s="653">
        <v>51.599998474121094</v>
      </c>
      <c r="CN140" s="273"/>
      <c r="CO140" s="24"/>
      <c r="CP140" s="107"/>
      <c r="CQ140" s="273"/>
      <c r="CR140" s="24"/>
      <c r="CS140" s="107"/>
      <c r="CT140" s="273"/>
      <c r="CU140" s="24"/>
      <c r="CV140" s="107"/>
      <c r="CW140" s="273"/>
      <c r="CX140" s="24"/>
      <c r="CY140" s="107"/>
      <c r="CZ140" s="273"/>
      <c r="DA140" s="24">
        <v>51.900001525878906</v>
      </c>
      <c r="DB140" s="107"/>
      <c r="DC140" s="273"/>
      <c r="DD140" s="24">
        <v>45.599998474121094</v>
      </c>
      <c r="DE140" s="107"/>
      <c r="DF140" s="273"/>
      <c r="DG140" s="218"/>
      <c r="DH140" s="217"/>
      <c r="DI140" s="217"/>
      <c r="DJ140" s="286">
        <f t="shared" si="541"/>
        <v>47.655714307512554</v>
      </c>
      <c r="DK140" s="219"/>
      <c r="DL140" s="220">
        <f t="shared" si="542"/>
        <v>2.3827857153756278</v>
      </c>
      <c r="DM140" s="650">
        <f t="shared" si="543"/>
        <v>0</v>
      </c>
      <c r="DN140" s="233">
        <f t="shared" si="544"/>
        <v>0</v>
      </c>
      <c r="DO140" s="234">
        <f t="shared" si="545"/>
        <v>0</v>
      </c>
      <c r="DP140" s="234">
        <f t="shared" si="546"/>
        <v>0</v>
      </c>
      <c r="DQ140" s="234">
        <f t="shared" si="547"/>
        <v>0</v>
      </c>
      <c r="DR140" s="234">
        <f t="shared" si="548"/>
        <v>0</v>
      </c>
      <c r="DS140" s="235">
        <f t="shared" si="549"/>
        <v>0</v>
      </c>
      <c r="DT140" s="236">
        <f t="shared" si="550"/>
        <v>0</v>
      </c>
      <c r="DU140" s="236">
        <f t="shared" si="551"/>
        <v>0</v>
      </c>
      <c r="DV140" s="236">
        <f t="shared" si="552"/>
        <v>0</v>
      </c>
      <c r="DW140" s="236">
        <f t="shared" si="553"/>
        <v>0</v>
      </c>
      <c r="DX140" s="236">
        <f t="shared" si="554"/>
        <v>0</v>
      </c>
      <c r="DY140" s="236">
        <f t="shared" si="555"/>
        <v>0</v>
      </c>
      <c r="DZ140" s="237">
        <f t="shared" si="556"/>
        <v>0</v>
      </c>
      <c r="EA140" s="238">
        <f t="shared" si="557"/>
        <v>0</v>
      </c>
      <c r="EB140" s="238">
        <f t="shared" si="558"/>
        <v>0</v>
      </c>
      <c r="EC140" s="238">
        <f t="shared" si="559"/>
        <v>0</v>
      </c>
      <c r="ED140" s="238">
        <f t="shared" si="560"/>
        <v>0</v>
      </c>
      <c r="EE140" s="238">
        <f t="shared" si="561"/>
        <v>0</v>
      </c>
      <c r="EF140" s="238">
        <f t="shared" si="562"/>
        <v>0</v>
      </c>
      <c r="EG140" s="238">
        <f t="shared" si="563"/>
        <v>0</v>
      </c>
      <c r="EH140" s="239">
        <f t="shared" si="564"/>
        <v>0</v>
      </c>
      <c r="EI140" s="240">
        <f t="shared" si="565"/>
        <v>0</v>
      </c>
      <c r="EJ140" s="240">
        <f t="shared" si="566"/>
        <v>0</v>
      </c>
      <c r="EK140" s="240">
        <f t="shared" si="567"/>
        <v>0</v>
      </c>
      <c r="EL140" s="240">
        <f t="shared" si="568"/>
        <v>0</v>
      </c>
      <c r="EM140" s="240">
        <f t="shared" si="569"/>
        <v>0</v>
      </c>
      <c r="EN140" s="240">
        <f t="shared" si="570"/>
        <v>0</v>
      </c>
      <c r="EO140" s="240">
        <f t="shared" si="571"/>
        <v>0</v>
      </c>
      <c r="EP140" s="240">
        <f t="shared" si="572"/>
        <v>0</v>
      </c>
      <c r="EQ140" s="240">
        <f t="shared" si="573"/>
        <v>0</v>
      </c>
      <c r="ER140" s="240">
        <f t="shared" si="574"/>
        <v>0</v>
      </c>
      <c r="ES140" s="240">
        <f t="shared" si="575"/>
        <v>0</v>
      </c>
      <c r="ET140" s="241">
        <f t="shared" si="576"/>
        <v>0</v>
      </c>
      <c r="EU140" s="242">
        <f t="shared" si="577"/>
        <v>0</v>
      </c>
      <c r="EV140" s="234">
        <f t="shared" si="578"/>
        <v>0</v>
      </c>
      <c r="EW140" s="234">
        <f t="shared" si="579"/>
        <v>0</v>
      </c>
      <c r="EX140" s="234">
        <f t="shared" si="580"/>
        <v>0</v>
      </c>
      <c r="EY140" s="234">
        <f t="shared" si="581"/>
        <v>0</v>
      </c>
      <c r="EZ140" s="235">
        <f t="shared" si="582"/>
        <v>0</v>
      </c>
      <c r="FA140" s="236">
        <f t="shared" si="583"/>
        <v>0</v>
      </c>
      <c r="FB140" s="236">
        <f t="shared" si="584"/>
        <v>0</v>
      </c>
      <c r="FC140" s="236">
        <f t="shared" si="585"/>
        <v>0</v>
      </c>
      <c r="FD140" s="236">
        <f t="shared" si="586"/>
        <v>0</v>
      </c>
      <c r="FE140" s="236">
        <f t="shared" si="587"/>
        <v>0</v>
      </c>
      <c r="FF140" s="236">
        <f t="shared" si="588"/>
        <v>0</v>
      </c>
      <c r="FG140" s="237">
        <f t="shared" si="589"/>
        <v>0</v>
      </c>
      <c r="FH140" s="238">
        <f t="shared" si="590"/>
        <v>0</v>
      </c>
      <c r="FI140" s="238">
        <f t="shared" si="591"/>
        <v>0</v>
      </c>
      <c r="FJ140" s="238">
        <f t="shared" si="592"/>
        <v>0</v>
      </c>
      <c r="FK140" s="238">
        <f t="shared" si="593"/>
        <v>0</v>
      </c>
      <c r="FL140" s="238">
        <f t="shared" si="594"/>
        <v>0</v>
      </c>
      <c r="FM140" s="238">
        <f t="shared" si="595"/>
        <v>0</v>
      </c>
      <c r="FN140" s="238">
        <f t="shared" si="596"/>
        <v>0</v>
      </c>
      <c r="FO140" s="239">
        <f t="shared" si="597"/>
        <v>0</v>
      </c>
      <c r="FP140" s="240">
        <f t="shared" si="598"/>
        <v>0</v>
      </c>
      <c r="FQ140" s="240">
        <f t="shared" si="599"/>
        <v>0</v>
      </c>
      <c r="FR140" s="240">
        <f t="shared" si="600"/>
        <v>0</v>
      </c>
      <c r="FS140" s="240">
        <f t="shared" si="601"/>
        <v>0</v>
      </c>
      <c r="FT140" s="240">
        <f t="shared" si="602"/>
        <v>0</v>
      </c>
      <c r="FU140" s="240">
        <f t="shared" si="603"/>
        <v>0</v>
      </c>
      <c r="FV140" s="240">
        <f t="shared" si="604"/>
        <v>0</v>
      </c>
      <c r="FW140" s="240">
        <f t="shared" si="605"/>
        <v>0</v>
      </c>
      <c r="FX140" s="240">
        <f t="shared" si="606"/>
        <v>0</v>
      </c>
      <c r="FY140" s="240">
        <f t="shared" si="607"/>
        <v>0</v>
      </c>
      <c r="FZ140" s="240">
        <f t="shared" si="608"/>
        <v>0</v>
      </c>
      <c r="GA140" s="241">
        <f t="shared" si="609"/>
        <v>0</v>
      </c>
      <c r="GB140" s="242">
        <f t="shared" si="610"/>
        <v>0</v>
      </c>
      <c r="GC140" s="234">
        <f t="shared" si="611"/>
        <v>0</v>
      </c>
      <c r="GD140" s="234">
        <f t="shared" si="612"/>
        <v>0</v>
      </c>
      <c r="GE140" s="234">
        <f t="shared" si="613"/>
        <v>0</v>
      </c>
      <c r="GF140" s="234">
        <f t="shared" si="614"/>
        <v>0</v>
      </c>
      <c r="GG140" s="235">
        <f t="shared" si="615"/>
        <v>0</v>
      </c>
      <c r="GH140" s="236">
        <f t="shared" si="616"/>
        <v>0</v>
      </c>
      <c r="GI140" s="236">
        <f t="shared" si="617"/>
        <v>0</v>
      </c>
      <c r="GJ140" s="236">
        <f t="shared" si="618"/>
        <v>0</v>
      </c>
      <c r="GK140" s="236">
        <f t="shared" si="619"/>
        <v>0</v>
      </c>
      <c r="GL140" s="236">
        <f t="shared" si="620"/>
        <v>0</v>
      </c>
      <c r="GM140" s="236">
        <f t="shared" si="621"/>
        <v>0</v>
      </c>
      <c r="GN140" s="237">
        <f t="shared" si="622"/>
        <v>0</v>
      </c>
      <c r="GO140" s="238">
        <f t="shared" si="623"/>
        <v>0</v>
      </c>
      <c r="GP140" s="238">
        <f t="shared" si="624"/>
        <v>0</v>
      </c>
      <c r="GQ140" s="238">
        <f t="shared" si="625"/>
        <v>0</v>
      </c>
      <c r="GR140" s="238">
        <f t="shared" si="626"/>
        <v>0</v>
      </c>
      <c r="GS140" s="238">
        <f t="shared" si="627"/>
        <v>0</v>
      </c>
      <c r="GT140" s="238">
        <f t="shared" si="628"/>
        <v>0</v>
      </c>
      <c r="GU140" s="238">
        <f t="shared" si="629"/>
        <v>0</v>
      </c>
      <c r="GV140" s="239">
        <f t="shared" si="630"/>
        <v>0</v>
      </c>
      <c r="GW140" s="240">
        <f t="shared" si="631"/>
        <v>0</v>
      </c>
      <c r="GX140" s="240">
        <f t="shared" si="632"/>
        <v>0</v>
      </c>
      <c r="GY140" s="240">
        <f t="shared" si="633"/>
        <v>0</v>
      </c>
      <c r="GZ140" s="240">
        <f t="shared" si="634"/>
        <v>0</v>
      </c>
      <c r="HA140" s="240">
        <f t="shared" si="635"/>
        <v>0</v>
      </c>
      <c r="HB140" s="240">
        <f t="shared" si="636"/>
        <v>0</v>
      </c>
      <c r="HC140" s="240">
        <f t="shared" si="637"/>
        <v>0</v>
      </c>
      <c r="HD140" s="240">
        <f t="shared" si="638"/>
        <v>0</v>
      </c>
      <c r="HE140" s="240">
        <f t="shared" si="639"/>
        <v>0</v>
      </c>
      <c r="HF140" s="240">
        <f t="shared" si="640"/>
        <v>0</v>
      </c>
      <c r="HG140" s="240">
        <f t="shared" si="641"/>
        <v>0</v>
      </c>
      <c r="HH140" s="241">
        <f t="shared" si="642"/>
        <v>0</v>
      </c>
      <c r="HI140" s="243"/>
      <c r="HJ140" s="242">
        <f t="shared" si="643"/>
        <v>3</v>
      </c>
      <c r="HK140" s="234">
        <f t="shared" si="644"/>
        <v>3</v>
      </c>
      <c r="HL140" s="234">
        <f t="shared" si="645"/>
        <v>3</v>
      </c>
      <c r="HM140" s="234">
        <f t="shared" si="646"/>
        <v>3</v>
      </c>
      <c r="HN140" s="234">
        <f t="shared" si="647"/>
        <v>2</v>
      </c>
      <c r="HO140" s="235">
        <f t="shared" si="648"/>
        <v>20</v>
      </c>
      <c r="HP140" s="236">
        <f t="shared" si="649"/>
        <v>20</v>
      </c>
      <c r="HQ140" s="236">
        <f t="shared" si="650"/>
        <v>20</v>
      </c>
      <c r="HR140" s="236">
        <f t="shared" si="651"/>
        <v>20</v>
      </c>
      <c r="HS140" s="236">
        <f t="shared" si="652"/>
        <v>10</v>
      </c>
      <c r="HT140" s="236">
        <f t="shared" si="653"/>
        <v>20</v>
      </c>
      <c r="HU140" s="236">
        <f t="shared" si="654"/>
        <v>10</v>
      </c>
      <c r="HV140" s="237">
        <f t="shared" si="655"/>
        <v>20</v>
      </c>
      <c r="HW140" s="238">
        <f t="shared" si="656"/>
        <v>20</v>
      </c>
      <c r="HX140" s="238">
        <f t="shared" si="657"/>
        <v>20</v>
      </c>
      <c r="HY140" s="238">
        <f t="shared" si="658"/>
        <v>20</v>
      </c>
      <c r="HZ140" s="238">
        <f t="shared" si="659"/>
        <v>10</v>
      </c>
      <c r="IA140" s="238">
        <f t="shared" si="660"/>
        <v>20</v>
      </c>
      <c r="IB140" s="238">
        <f t="shared" si="661"/>
        <v>10</v>
      </c>
      <c r="IC140" s="238">
        <f t="shared" si="662"/>
        <v>0</v>
      </c>
      <c r="ID140" s="239">
        <f t="shared" si="663"/>
        <v>20</v>
      </c>
      <c r="IE140" s="240">
        <f t="shared" si="664"/>
        <v>20</v>
      </c>
      <c r="IF140" s="240">
        <f t="shared" si="665"/>
        <v>0</v>
      </c>
      <c r="IG140" s="240">
        <f t="shared" si="666"/>
        <v>10</v>
      </c>
      <c r="IH140" s="240">
        <f t="shared" si="667"/>
        <v>0</v>
      </c>
      <c r="II140" s="240">
        <f t="shared" si="668"/>
        <v>30</v>
      </c>
      <c r="IJ140" s="240">
        <f t="shared" si="669"/>
        <v>0</v>
      </c>
      <c r="IK140" s="240">
        <f t="shared" si="670"/>
        <v>0</v>
      </c>
      <c r="IL140" s="240">
        <f t="shared" si="671"/>
        <v>0</v>
      </c>
      <c r="IM140" s="240">
        <f t="shared" si="672"/>
        <v>0</v>
      </c>
      <c r="IN140" s="240">
        <f t="shared" si="673"/>
        <v>20</v>
      </c>
      <c r="IO140" s="240">
        <f t="shared" si="674"/>
        <v>20</v>
      </c>
      <c r="IP140" s="416">
        <f t="shared" si="675"/>
        <v>360</v>
      </c>
      <c r="IQ140" s="416">
        <f t="shared" si="676"/>
        <v>14</v>
      </c>
    </row>
    <row r="141" spans="1:251" ht="15" customHeight="1" x14ac:dyDescent="0.25">
      <c r="A141" s="14" t="s">
        <v>1794</v>
      </c>
      <c r="B141" s="392">
        <v>1</v>
      </c>
      <c r="C141" s="13" t="s">
        <v>423</v>
      </c>
      <c r="D141" s="423">
        <v>43556</v>
      </c>
      <c r="E141" s="20" t="s">
        <v>1113</v>
      </c>
      <c r="F141" s="6">
        <v>9658406</v>
      </c>
      <c r="G141" s="20">
        <v>1</v>
      </c>
      <c r="H141" s="20"/>
      <c r="I141" s="23"/>
      <c r="J141" s="6" t="s">
        <v>18</v>
      </c>
      <c r="K141" s="6" t="s">
        <v>18</v>
      </c>
      <c r="L141" s="424"/>
      <c r="M141" s="651" t="s">
        <v>498</v>
      </c>
      <c r="N141" s="24">
        <v>65.7</v>
      </c>
      <c r="O141" s="107"/>
      <c r="P141" s="108"/>
      <c r="Q141" s="444"/>
      <c r="R141" s="24">
        <v>63.139999389648438</v>
      </c>
      <c r="S141" s="107"/>
      <c r="T141" s="108"/>
      <c r="U141" s="649"/>
      <c r="V141" s="24">
        <v>73.599999999999994</v>
      </c>
      <c r="W141" s="107"/>
      <c r="X141" s="108"/>
      <c r="Y141" s="444"/>
      <c r="Z141" s="24">
        <v>75.849999999999994</v>
      </c>
      <c r="AA141" s="273"/>
      <c r="AB141" s="24">
        <v>58.03</v>
      </c>
      <c r="AC141" s="273"/>
      <c r="AD141" s="24">
        <v>53</v>
      </c>
      <c r="AE141" s="107"/>
      <c r="AF141" s="273"/>
      <c r="AG141" s="24">
        <v>51</v>
      </c>
      <c r="AH141" s="107"/>
      <c r="AI141" s="273"/>
      <c r="AJ141" s="24">
        <v>85</v>
      </c>
      <c r="AK141" s="107"/>
      <c r="AL141" s="273"/>
      <c r="AM141" s="24">
        <v>47</v>
      </c>
      <c r="AN141" s="107"/>
      <c r="AO141" s="273"/>
      <c r="AP141" s="24">
        <v>61</v>
      </c>
      <c r="AQ141" s="107"/>
      <c r="AR141" s="273"/>
      <c r="AS141" s="24">
        <v>77</v>
      </c>
      <c r="AT141" s="107"/>
      <c r="AU141" s="273"/>
      <c r="AV141" s="24">
        <v>66</v>
      </c>
      <c r="AW141" s="107"/>
      <c r="AX141" s="273"/>
      <c r="AY141" s="24">
        <v>51.740001678466797</v>
      </c>
      <c r="AZ141" s="107"/>
      <c r="BA141" s="273"/>
      <c r="BB141" s="24">
        <v>55</v>
      </c>
      <c r="BC141" s="107"/>
      <c r="BD141" s="273"/>
      <c r="BE141" s="24"/>
      <c r="BF141" s="679">
        <v>34</v>
      </c>
      <c r="BG141" s="273">
        <v>42.599998474121094</v>
      </c>
      <c r="BH141" s="24">
        <v>52</v>
      </c>
      <c r="BI141" s="107"/>
      <c r="BJ141" s="273"/>
      <c r="BK141" s="24">
        <v>67.400001525878906</v>
      </c>
      <c r="BL141" s="107"/>
      <c r="BM141" s="273"/>
      <c r="BN141" s="24">
        <v>44.200000762939453</v>
      </c>
      <c r="BO141" s="107"/>
      <c r="BP141" s="273"/>
      <c r="BQ141" s="24">
        <v>40</v>
      </c>
      <c r="BR141" s="107"/>
      <c r="BS141" s="273"/>
      <c r="BT141" s="24" t="s">
        <v>1386</v>
      </c>
      <c r="BU141" s="291"/>
      <c r="BV141" s="273"/>
      <c r="BW141" s="24">
        <v>37.020000457763601</v>
      </c>
      <c r="BX141" s="107">
        <v>51</v>
      </c>
      <c r="BY141" s="273"/>
      <c r="BZ141" s="24">
        <v>41.75</v>
      </c>
      <c r="CA141" s="107"/>
      <c r="CB141" s="273"/>
      <c r="CC141" s="24">
        <v>48</v>
      </c>
      <c r="CD141" s="107"/>
      <c r="CE141" s="107"/>
      <c r="CF141" s="107"/>
      <c r="CG141" s="107"/>
      <c r="CH141" s="273"/>
      <c r="CI141" s="24"/>
      <c r="CJ141" s="107"/>
      <c r="CK141" s="273"/>
      <c r="CL141" s="704" t="s">
        <v>1396</v>
      </c>
      <c r="CM141" s="107"/>
      <c r="CN141" s="273"/>
      <c r="CO141" s="648">
        <v>53.5</v>
      </c>
      <c r="CP141" s="107"/>
      <c r="CQ141" s="273"/>
      <c r="CR141" s="24"/>
      <c r="CS141" s="107"/>
      <c r="CT141" s="273"/>
      <c r="CU141" s="24"/>
      <c r="CV141" s="107"/>
      <c r="CW141" s="273"/>
      <c r="CX141" s="24"/>
      <c r="CY141" s="107"/>
      <c r="CZ141" s="273"/>
      <c r="DA141" s="648">
        <v>51.700000762939453</v>
      </c>
      <c r="DB141" s="107"/>
      <c r="DC141" s="273"/>
      <c r="DD141" s="24"/>
      <c r="DE141" s="107"/>
      <c r="DF141" s="273"/>
      <c r="DG141" s="218"/>
      <c r="DH141" s="217"/>
      <c r="DI141" s="217"/>
      <c r="DJ141" s="286">
        <f t="shared" si="541"/>
        <v>47.850714547293528</v>
      </c>
      <c r="DK141" s="219"/>
      <c r="DL141" s="220">
        <f t="shared" si="542"/>
        <v>2.3925357273646766</v>
      </c>
      <c r="DM141" s="650">
        <f t="shared" si="543"/>
        <v>1</v>
      </c>
      <c r="DN141" s="233">
        <f t="shared" si="544"/>
        <v>0</v>
      </c>
      <c r="DO141" s="234">
        <f t="shared" si="545"/>
        <v>0</v>
      </c>
      <c r="DP141" s="234">
        <f t="shared" si="546"/>
        <v>0</v>
      </c>
      <c r="DQ141" s="234">
        <f t="shared" si="547"/>
        <v>0</v>
      </c>
      <c r="DR141" s="234">
        <f t="shared" si="548"/>
        <v>0</v>
      </c>
      <c r="DS141" s="235">
        <f t="shared" si="549"/>
        <v>0</v>
      </c>
      <c r="DT141" s="236">
        <f t="shared" si="550"/>
        <v>0</v>
      </c>
      <c r="DU141" s="236">
        <f t="shared" si="551"/>
        <v>0</v>
      </c>
      <c r="DV141" s="236">
        <f t="shared" si="552"/>
        <v>0</v>
      </c>
      <c r="DW141" s="236">
        <f t="shared" si="553"/>
        <v>0</v>
      </c>
      <c r="DX141" s="236">
        <f t="shared" si="554"/>
        <v>0</v>
      </c>
      <c r="DY141" s="236">
        <f t="shared" si="555"/>
        <v>0</v>
      </c>
      <c r="DZ141" s="237">
        <f t="shared" si="556"/>
        <v>0</v>
      </c>
      <c r="EA141" s="238">
        <f t="shared" si="557"/>
        <v>0</v>
      </c>
      <c r="EB141" s="238">
        <f t="shared" si="558"/>
        <v>0</v>
      </c>
      <c r="EC141" s="238">
        <f t="shared" si="559"/>
        <v>0</v>
      </c>
      <c r="ED141" s="238">
        <f t="shared" si="560"/>
        <v>0</v>
      </c>
      <c r="EE141" s="238">
        <f t="shared" si="561"/>
        <v>0</v>
      </c>
      <c r="EF141" s="238">
        <f t="shared" si="562"/>
        <v>0</v>
      </c>
      <c r="EG141" s="238">
        <f t="shared" si="563"/>
        <v>0</v>
      </c>
      <c r="EH141" s="239">
        <f t="shared" si="564"/>
        <v>0</v>
      </c>
      <c r="EI141" s="240">
        <f t="shared" si="565"/>
        <v>0</v>
      </c>
      <c r="EJ141" s="240">
        <f t="shared" si="566"/>
        <v>0</v>
      </c>
      <c r="EK141" s="240">
        <f t="shared" si="567"/>
        <v>0</v>
      </c>
      <c r="EL141" s="240">
        <f t="shared" si="568"/>
        <v>0</v>
      </c>
      <c r="EM141" s="240">
        <f t="shared" si="569"/>
        <v>0</v>
      </c>
      <c r="EN141" s="240">
        <f t="shared" si="570"/>
        <v>0</v>
      </c>
      <c r="EO141" s="240">
        <f t="shared" si="571"/>
        <v>0</v>
      </c>
      <c r="EP141" s="240">
        <f t="shared" si="572"/>
        <v>0</v>
      </c>
      <c r="EQ141" s="240">
        <f t="shared" si="573"/>
        <v>0</v>
      </c>
      <c r="ER141" s="240">
        <f t="shared" si="574"/>
        <v>0</v>
      </c>
      <c r="ES141" s="240">
        <f t="shared" si="575"/>
        <v>0</v>
      </c>
      <c r="ET141" s="241">
        <f t="shared" si="576"/>
        <v>0</v>
      </c>
      <c r="EU141" s="242">
        <f t="shared" si="577"/>
        <v>0</v>
      </c>
      <c r="EV141" s="234">
        <f t="shared" si="578"/>
        <v>0</v>
      </c>
      <c r="EW141" s="234">
        <f t="shared" si="579"/>
        <v>0</v>
      </c>
      <c r="EX141" s="234">
        <f t="shared" si="580"/>
        <v>0</v>
      </c>
      <c r="EY141" s="234">
        <f t="shared" si="581"/>
        <v>0</v>
      </c>
      <c r="EZ141" s="235">
        <f t="shared" si="582"/>
        <v>0</v>
      </c>
      <c r="FA141" s="236">
        <f t="shared" si="583"/>
        <v>0</v>
      </c>
      <c r="FB141" s="236">
        <f t="shared" si="584"/>
        <v>0</v>
      </c>
      <c r="FC141" s="236">
        <f t="shared" si="585"/>
        <v>0</v>
      </c>
      <c r="FD141" s="236">
        <f t="shared" si="586"/>
        <v>0</v>
      </c>
      <c r="FE141" s="236">
        <f t="shared" si="587"/>
        <v>0</v>
      </c>
      <c r="FF141" s="236">
        <f t="shared" si="588"/>
        <v>0</v>
      </c>
      <c r="FG141" s="237">
        <f t="shared" si="589"/>
        <v>0</v>
      </c>
      <c r="FH141" s="238">
        <f t="shared" si="590"/>
        <v>0</v>
      </c>
      <c r="FI141" s="238">
        <f t="shared" si="591"/>
        <v>0</v>
      </c>
      <c r="FJ141" s="238">
        <f t="shared" si="592"/>
        <v>0</v>
      </c>
      <c r="FK141" s="238">
        <f t="shared" si="593"/>
        <v>0</v>
      </c>
      <c r="FL141" s="238">
        <f t="shared" si="594"/>
        <v>0</v>
      </c>
      <c r="FM141" s="238">
        <f t="shared" si="595"/>
        <v>0</v>
      </c>
      <c r="FN141" s="238">
        <f t="shared" si="596"/>
        <v>0</v>
      </c>
      <c r="FO141" s="239">
        <f t="shared" si="597"/>
        <v>0</v>
      </c>
      <c r="FP141" s="240">
        <f t="shared" si="598"/>
        <v>0</v>
      </c>
      <c r="FQ141" s="240">
        <f t="shared" si="599"/>
        <v>0</v>
      </c>
      <c r="FR141" s="240">
        <f t="shared" si="600"/>
        <v>0</v>
      </c>
      <c r="FS141" s="240">
        <f t="shared" si="601"/>
        <v>0</v>
      </c>
      <c r="FT141" s="240">
        <f t="shared" si="602"/>
        <v>0</v>
      </c>
      <c r="FU141" s="240">
        <f t="shared" si="603"/>
        <v>0</v>
      </c>
      <c r="FV141" s="240">
        <f t="shared" si="604"/>
        <v>0</v>
      </c>
      <c r="FW141" s="240">
        <f t="shared" si="605"/>
        <v>0</v>
      </c>
      <c r="FX141" s="240">
        <f t="shared" si="606"/>
        <v>0</v>
      </c>
      <c r="FY141" s="240">
        <f t="shared" si="607"/>
        <v>0</v>
      </c>
      <c r="FZ141" s="240">
        <f t="shared" si="608"/>
        <v>0</v>
      </c>
      <c r="GA141" s="241">
        <f t="shared" si="609"/>
        <v>0</v>
      </c>
      <c r="GB141" s="242">
        <f t="shared" si="610"/>
        <v>0</v>
      </c>
      <c r="GC141" s="234">
        <f t="shared" si="611"/>
        <v>0</v>
      </c>
      <c r="GD141" s="234">
        <f t="shared" si="612"/>
        <v>0</v>
      </c>
      <c r="GE141" s="234">
        <f t="shared" si="613"/>
        <v>0</v>
      </c>
      <c r="GF141" s="234">
        <f t="shared" si="614"/>
        <v>0</v>
      </c>
      <c r="GG141" s="235">
        <f t="shared" si="615"/>
        <v>0</v>
      </c>
      <c r="GH141" s="236">
        <f t="shared" si="616"/>
        <v>0</v>
      </c>
      <c r="GI141" s="236">
        <f t="shared" si="617"/>
        <v>0</v>
      </c>
      <c r="GJ141" s="236">
        <f t="shared" si="618"/>
        <v>0</v>
      </c>
      <c r="GK141" s="236">
        <f t="shared" si="619"/>
        <v>0</v>
      </c>
      <c r="GL141" s="236">
        <f t="shared" si="620"/>
        <v>0</v>
      </c>
      <c r="GM141" s="236">
        <f t="shared" si="621"/>
        <v>0</v>
      </c>
      <c r="GN141" s="237">
        <f t="shared" si="622"/>
        <v>0</v>
      </c>
      <c r="GO141" s="238">
        <f t="shared" si="623"/>
        <v>0</v>
      </c>
      <c r="GP141" s="238">
        <f t="shared" si="624"/>
        <v>0</v>
      </c>
      <c r="GQ141" s="238">
        <f t="shared" si="625"/>
        <v>0</v>
      </c>
      <c r="GR141" s="238">
        <f t="shared" si="626"/>
        <v>0</v>
      </c>
      <c r="GS141" s="238">
        <f t="shared" si="627"/>
        <v>0</v>
      </c>
      <c r="GT141" s="238">
        <f t="shared" si="628"/>
        <v>0</v>
      </c>
      <c r="GU141" s="238">
        <f t="shared" si="629"/>
        <v>0</v>
      </c>
      <c r="GV141" s="239">
        <f t="shared" si="630"/>
        <v>0</v>
      </c>
      <c r="GW141" s="240">
        <f t="shared" si="631"/>
        <v>0</v>
      </c>
      <c r="GX141" s="240">
        <f t="shared" si="632"/>
        <v>0</v>
      </c>
      <c r="GY141" s="240">
        <f t="shared" si="633"/>
        <v>0</v>
      </c>
      <c r="GZ141" s="240">
        <f t="shared" si="634"/>
        <v>0</v>
      </c>
      <c r="HA141" s="240">
        <f t="shared" si="635"/>
        <v>0</v>
      </c>
      <c r="HB141" s="240">
        <f t="shared" si="636"/>
        <v>0</v>
      </c>
      <c r="HC141" s="240">
        <f t="shared" si="637"/>
        <v>0</v>
      </c>
      <c r="HD141" s="240">
        <f t="shared" si="638"/>
        <v>0</v>
      </c>
      <c r="HE141" s="240">
        <f t="shared" si="639"/>
        <v>0</v>
      </c>
      <c r="HF141" s="240">
        <f t="shared" si="640"/>
        <v>0</v>
      </c>
      <c r="HG141" s="240">
        <f t="shared" si="641"/>
        <v>0</v>
      </c>
      <c r="HH141" s="241">
        <f t="shared" si="642"/>
        <v>0</v>
      </c>
      <c r="HI141" s="243"/>
      <c r="HJ141" s="242">
        <f t="shared" si="643"/>
        <v>3</v>
      </c>
      <c r="HK141" s="234">
        <f t="shared" si="644"/>
        <v>3</v>
      </c>
      <c r="HL141" s="234">
        <f t="shared" si="645"/>
        <v>3</v>
      </c>
      <c r="HM141" s="234">
        <f t="shared" si="646"/>
        <v>3</v>
      </c>
      <c r="HN141" s="234">
        <f t="shared" si="647"/>
        <v>2</v>
      </c>
      <c r="HO141" s="235">
        <f t="shared" si="648"/>
        <v>20</v>
      </c>
      <c r="HP141" s="236">
        <f t="shared" si="649"/>
        <v>20</v>
      </c>
      <c r="HQ141" s="236">
        <f t="shared" si="650"/>
        <v>20</v>
      </c>
      <c r="HR141" s="236">
        <f t="shared" si="651"/>
        <v>20</v>
      </c>
      <c r="HS141" s="236">
        <f t="shared" si="652"/>
        <v>10</v>
      </c>
      <c r="HT141" s="236">
        <f t="shared" si="653"/>
        <v>20</v>
      </c>
      <c r="HU141" s="236">
        <f t="shared" si="654"/>
        <v>10</v>
      </c>
      <c r="HV141" s="237">
        <f t="shared" si="655"/>
        <v>20</v>
      </c>
      <c r="HW141" s="238">
        <f t="shared" si="656"/>
        <v>20</v>
      </c>
      <c r="HX141" s="238">
        <f t="shared" si="657"/>
        <v>20</v>
      </c>
      <c r="HY141" s="238">
        <f t="shared" si="658"/>
        <v>20</v>
      </c>
      <c r="HZ141" s="238">
        <f t="shared" si="659"/>
        <v>10</v>
      </c>
      <c r="IA141" s="238">
        <f t="shared" si="660"/>
        <v>20</v>
      </c>
      <c r="IB141" s="238">
        <f t="shared" si="661"/>
        <v>10</v>
      </c>
      <c r="IC141" s="238">
        <f t="shared" si="662"/>
        <v>0</v>
      </c>
      <c r="ID141" s="239">
        <f t="shared" si="663"/>
        <v>20</v>
      </c>
      <c r="IE141" s="240">
        <f t="shared" si="664"/>
        <v>20</v>
      </c>
      <c r="IF141" s="240">
        <f t="shared" si="665"/>
        <v>10</v>
      </c>
      <c r="IG141" s="240">
        <f t="shared" si="666"/>
        <v>0</v>
      </c>
      <c r="IH141" s="240">
        <f t="shared" si="667"/>
        <v>0</v>
      </c>
      <c r="II141" s="240">
        <f t="shared" si="668"/>
        <v>0</v>
      </c>
      <c r="IJ141" s="240">
        <f t="shared" si="669"/>
        <v>20</v>
      </c>
      <c r="IK141" s="240">
        <f t="shared" si="670"/>
        <v>0</v>
      </c>
      <c r="IL141" s="240">
        <f t="shared" si="671"/>
        <v>0</v>
      </c>
      <c r="IM141" s="240">
        <f t="shared" si="672"/>
        <v>0</v>
      </c>
      <c r="IN141" s="240">
        <f t="shared" si="673"/>
        <v>20</v>
      </c>
      <c r="IO141" s="240">
        <f t="shared" si="674"/>
        <v>0</v>
      </c>
      <c r="IP141" s="416">
        <f t="shared" si="675"/>
        <v>330</v>
      </c>
      <c r="IQ141" s="416">
        <f t="shared" si="676"/>
        <v>14</v>
      </c>
    </row>
    <row r="142" spans="1:251" ht="15" customHeight="1" x14ac:dyDescent="0.25">
      <c r="A142" s="14" t="s">
        <v>1824</v>
      </c>
      <c r="B142" s="392">
        <v>2</v>
      </c>
      <c r="C142" s="13" t="s">
        <v>450</v>
      </c>
      <c r="D142" s="423">
        <v>43313</v>
      </c>
      <c r="E142" s="20" t="s">
        <v>1113</v>
      </c>
      <c r="F142" s="6">
        <v>9546011</v>
      </c>
      <c r="G142" s="20">
        <v>1</v>
      </c>
      <c r="H142" s="20"/>
      <c r="I142" s="23"/>
      <c r="J142" s="6" t="s">
        <v>18</v>
      </c>
      <c r="K142" s="6" t="s">
        <v>18</v>
      </c>
      <c r="L142" s="424"/>
      <c r="M142" s="651" t="s">
        <v>512</v>
      </c>
      <c r="N142" s="24">
        <v>55</v>
      </c>
      <c r="O142" s="107"/>
      <c r="P142" s="105"/>
      <c r="Q142" s="106"/>
      <c r="R142" s="688">
        <v>53.599998474121094</v>
      </c>
      <c r="S142" s="107"/>
      <c r="T142" s="105"/>
      <c r="U142" s="106"/>
      <c r="V142" s="24">
        <v>77.5</v>
      </c>
      <c r="W142" s="107"/>
      <c r="X142" s="105"/>
      <c r="Y142" s="106"/>
      <c r="Z142" s="24">
        <v>82</v>
      </c>
      <c r="AA142" s="273"/>
      <c r="AB142" s="24">
        <v>62</v>
      </c>
      <c r="AC142" s="273"/>
      <c r="AD142" s="107">
        <v>44</v>
      </c>
      <c r="AE142" s="107"/>
      <c r="AF142" s="273"/>
      <c r="AG142" s="107">
        <v>40</v>
      </c>
      <c r="AH142" s="107"/>
      <c r="AI142" s="273"/>
      <c r="AJ142" s="24">
        <v>85</v>
      </c>
      <c r="AK142" s="107"/>
      <c r="AL142" s="273"/>
      <c r="AM142" s="24">
        <v>40</v>
      </c>
      <c r="AN142" s="107"/>
      <c r="AO142" s="273"/>
      <c r="AP142" s="24">
        <v>44</v>
      </c>
      <c r="AQ142" s="107"/>
      <c r="AR142" s="273"/>
      <c r="AS142" s="24">
        <v>66</v>
      </c>
      <c r="AT142" s="107"/>
      <c r="AU142" s="273"/>
      <c r="AV142" s="24">
        <v>63</v>
      </c>
      <c r="AW142" s="107"/>
      <c r="AX142" s="273"/>
      <c r="AY142" s="24">
        <v>40</v>
      </c>
      <c r="AZ142" s="107"/>
      <c r="BA142" s="273"/>
      <c r="BB142" s="24">
        <v>57</v>
      </c>
      <c r="BC142" s="107"/>
      <c r="BD142" s="273"/>
      <c r="BE142" s="24"/>
      <c r="BF142" s="107">
        <v>40</v>
      </c>
      <c r="BG142" s="273"/>
      <c r="BH142" s="24">
        <v>51</v>
      </c>
      <c r="BI142" s="107"/>
      <c r="BJ142" s="273"/>
      <c r="BK142" s="24">
        <v>54</v>
      </c>
      <c r="BL142" s="107"/>
      <c r="BM142" s="273"/>
      <c r="BN142" s="24">
        <v>63.389999389648438</v>
      </c>
      <c r="BO142" s="107"/>
      <c r="BP142" s="273"/>
      <c r="BQ142" s="24">
        <v>43</v>
      </c>
      <c r="BR142" s="107"/>
      <c r="BS142" s="273"/>
      <c r="BT142" s="24">
        <v>67.7</v>
      </c>
      <c r="BU142" s="291"/>
      <c r="BV142" s="273"/>
      <c r="BW142" s="24">
        <v>29.709999084472656</v>
      </c>
      <c r="BX142" s="705" t="s">
        <v>1620</v>
      </c>
      <c r="BY142" s="273"/>
      <c r="BZ142" s="24">
        <v>43.75</v>
      </c>
      <c r="CA142" s="107"/>
      <c r="CB142" s="273"/>
      <c r="CC142" s="24">
        <v>40</v>
      </c>
      <c r="CD142" s="107"/>
      <c r="CE142" s="107"/>
      <c r="CF142" s="107"/>
      <c r="CG142" s="107"/>
      <c r="CH142" s="273"/>
      <c r="CI142" s="688"/>
      <c r="CJ142" s="107"/>
      <c r="CK142" s="273"/>
      <c r="CL142" s="24">
        <v>0</v>
      </c>
      <c r="CM142" s="653">
        <v>14</v>
      </c>
      <c r="CN142" s="714" t="s">
        <v>1396</v>
      </c>
      <c r="CO142" s="24">
        <v>48.5</v>
      </c>
      <c r="CP142" s="107"/>
      <c r="CQ142" s="273"/>
      <c r="CR142" s="24"/>
      <c r="CS142" s="107"/>
      <c r="CT142" s="273"/>
      <c r="CU142" s="24"/>
      <c r="CV142" s="107"/>
      <c r="CW142" s="273"/>
      <c r="CX142" s="24"/>
      <c r="CY142" s="107"/>
      <c r="CZ142" s="273"/>
      <c r="DA142" s="24"/>
      <c r="DB142" s="107"/>
      <c r="DC142" s="273"/>
      <c r="DD142" s="24">
        <v>44.099998474121094</v>
      </c>
      <c r="DE142" s="107"/>
      <c r="DF142" s="273"/>
      <c r="DG142" s="218"/>
      <c r="DH142" s="217"/>
      <c r="DI142" s="217"/>
      <c r="DJ142" s="286">
        <f t="shared" si="541"/>
        <v>42.409999796549485</v>
      </c>
      <c r="DK142" s="219"/>
      <c r="DL142" s="220">
        <f t="shared" si="542"/>
        <v>2.1204999898274743</v>
      </c>
      <c r="DM142" s="650">
        <f t="shared" si="543"/>
        <v>2</v>
      </c>
      <c r="DN142" s="233">
        <f t="shared" si="544"/>
        <v>0</v>
      </c>
      <c r="DO142" s="234">
        <f t="shared" si="545"/>
        <v>0</v>
      </c>
      <c r="DP142" s="234">
        <f t="shared" si="546"/>
        <v>0</v>
      </c>
      <c r="DQ142" s="234">
        <f t="shared" si="547"/>
        <v>0</v>
      </c>
      <c r="DR142" s="234">
        <f t="shared" si="548"/>
        <v>0</v>
      </c>
      <c r="DS142" s="235">
        <f t="shared" si="549"/>
        <v>0</v>
      </c>
      <c r="DT142" s="236">
        <f t="shared" si="550"/>
        <v>0</v>
      </c>
      <c r="DU142" s="236">
        <f t="shared" si="551"/>
        <v>0</v>
      </c>
      <c r="DV142" s="236">
        <f t="shared" si="552"/>
        <v>0</v>
      </c>
      <c r="DW142" s="236">
        <f t="shared" si="553"/>
        <v>0</v>
      </c>
      <c r="DX142" s="236">
        <f t="shared" si="554"/>
        <v>0</v>
      </c>
      <c r="DY142" s="236">
        <f t="shared" si="555"/>
        <v>0</v>
      </c>
      <c r="DZ142" s="237">
        <f t="shared" si="556"/>
        <v>0</v>
      </c>
      <c r="EA142" s="238">
        <f t="shared" si="557"/>
        <v>0</v>
      </c>
      <c r="EB142" s="238">
        <f t="shared" si="558"/>
        <v>0</v>
      </c>
      <c r="EC142" s="238">
        <f t="shared" si="559"/>
        <v>0</v>
      </c>
      <c r="ED142" s="238">
        <f t="shared" si="560"/>
        <v>0</v>
      </c>
      <c r="EE142" s="238">
        <f t="shared" si="561"/>
        <v>0</v>
      </c>
      <c r="EF142" s="238">
        <f t="shared" si="562"/>
        <v>0</v>
      </c>
      <c r="EG142" s="238">
        <f t="shared" si="563"/>
        <v>0</v>
      </c>
      <c r="EH142" s="239">
        <f t="shared" si="564"/>
        <v>0</v>
      </c>
      <c r="EI142" s="240">
        <f t="shared" si="565"/>
        <v>0</v>
      </c>
      <c r="EJ142" s="240">
        <f t="shared" si="566"/>
        <v>0</v>
      </c>
      <c r="EK142" s="240">
        <f t="shared" si="567"/>
        <v>0</v>
      </c>
      <c r="EL142" s="240">
        <f t="shared" si="568"/>
        <v>0</v>
      </c>
      <c r="EM142" s="240">
        <f t="shared" si="569"/>
        <v>0</v>
      </c>
      <c r="EN142" s="240">
        <f t="shared" si="570"/>
        <v>0</v>
      </c>
      <c r="EO142" s="240">
        <f t="shared" si="571"/>
        <v>0</v>
      </c>
      <c r="EP142" s="240">
        <f t="shared" si="572"/>
        <v>0</v>
      </c>
      <c r="EQ142" s="240">
        <f t="shared" si="573"/>
        <v>0</v>
      </c>
      <c r="ER142" s="240">
        <f t="shared" si="574"/>
        <v>0</v>
      </c>
      <c r="ES142" s="240">
        <f t="shared" si="575"/>
        <v>0</v>
      </c>
      <c r="ET142" s="241">
        <f t="shared" si="576"/>
        <v>0</v>
      </c>
      <c r="EU142" s="242">
        <f t="shared" si="577"/>
        <v>0</v>
      </c>
      <c r="EV142" s="234">
        <f t="shared" si="578"/>
        <v>0</v>
      </c>
      <c r="EW142" s="234">
        <f t="shared" si="579"/>
        <v>0</v>
      </c>
      <c r="EX142" s="234">
        <f t="shared" si="580"/>
        <v>0</v>
      </c>
      <c r="EY142" s="234">
        <f t="shared" si="581"/>
        <v>0</v>
      </c>
      <c r="EZ142" s="235">
        <f t="shared" si="582"/>
        <v>0</v>
      </c>
      <c r="FA142" s="236">
        <f t="shared" si="583"/>
        <v>0</v>
      </c>
      <c r="FB142" s="236">
        <f t="shared" si="584"/>
        <v>0</v>
      </c>
      <c r="FC142" s="236">
        <f t="shared" si="585"/>
        <v>0</v>
      </c>
      <c r="FD142" s="236">
        <f t="shared" si="586"/>
        <v>0</v>
      </c>
      <c r="FE142" s="236">
        <f t="shared" si="587"/>
        <v>0</v>
      </c>
      <c r="FF142" s="236">
        <f t="shared" si="588"/>
        <v>0</v>
      </c>
      <c r="FG142" s="237">
        <f t="shared" si="589"/>
        <v>0</v>
      </c>
      <c r="FH142" s="238">
        <f t="shared" si="590"/>
        <v>0</v>
      </c>
      <c r="FI142" s="238">
        <f t="shared" si="591"/>
        <v>0</v>
      </c>
      <c r="FJ142" s="238">
        <f t="shared" si="592"/>
        <v>0</v>
      </c>
      <c r="FK142" s="238">
        <f t="shared" si="593"/>
        <v>0</v>
      </c>
      <c r="FL142" s="238">
        <f t="shared" si="594"/>
        <v>0</v>
      </c>
      <c r="FM142" s="238">
        <f t="shared" si="595"/>
        <v>0</v>
      </c>
      <c r="FN142" s="238">
        <f t="shared" si="596"/>
        <v>0</v>
      </c>
      <c r="FO142" s="239">
        <f t="shared" si="597"/>
        <v>0</v>
      </c>
      <c r="FP142" s="240">
        <f t="shared" si="598"/>
        <v>0</v>
      </c>
      <c r="FQ142" s="240">
        <f t="shared" si="599"/>
        <v>0</v>
      </c>
      <c r="FR142" s="240">
        <f t="shared" si="600"/>
        <v>0</v>
      </c>
      <c r="FS142" s="240">
        <f t="shared" si="601"/>
        <v>0</v>
      </c>
      <c r="FT142" s="240">
        <f t="shared" si="602"/>
        <v>0</v>
      </c>
      <c r="FU142" s="240">
        <f t="shared" si="603"/>
        <v>0</v>
      </c>
      <c r="FV142" s="240">
        <f t="shared" si="604"/>
        <v>0</v>
      </c>
      <c r="FW142" s="240">
        <f t="shared" si="605"/>
        <v>0</v>
      </c>
      <c r="FX142" s="240">
        <f t="shared" si="606"/>
        <v>0</v>
      </c>
      <c r="FY142" s="240">
        <f t="shared" si="607"/>
        <v>0</v>
      </c>
      <c r="FZ142" s="240">
        <f t="shared" si="608"/>
        <v>0</v>
      </c>
      <c r="GA142" s="241">
        <f t="shared" si="609"/>
        <v>0</v>
      </c>
      <c r="GB142" s="242">
        <f t="shared" si="610"/>
        <v>0</v>
      </c>
      <c r="GC142" s="234">
        <f t="shared" si="611"/>
        <v>0</v>
      </c>
      <c r="GD142" s="234">
        <f t="shared" si="612"/>
        <v>0</v>
      </c>
      <c r="GE142" s="234">
        <f t="shared" si="613"/>
        <v>0</v>
      </c>
      <c r="GF142" s="234">
        <f t="shared" si="614"/>
        <v>0</v>
      </c>
      <c r="GG142" s="235">
        <f t="shared" si="615"/>
        <v>0</v>
      </c>
      <c r="GH142" s="236">
        <f t="shared" si="616"/>
        <v>0</v>
      </c>
      <c r="GI142" s="236">
        <f t="shared" si="617"/>
        <v>0</v>
      </c>
      <c r="GJ142" s="236">
        <f t="shared" si="618"/>
        <v>0</v>
      </c>
      <c r="GK142" s="236">
        <f t="shared" si="619"/>
        <v>0</v>
      </c>
      <c r="GL142" s="236">
        <f t="shared" si="620"/>
        <v>0</v>
      </c>
      <c r="GM142" s="236">
        <f t="shared" si="621"/>
        <v>0</v>
      </c>
      <c r="GN142" s="237">
        <f t="shared" si="622"/>
        <v>0</v>
      </c>
      <c r="GO142" s="238">
        <f t="shared" si="623"/>
        <v>0</v>
      </c>
      <c r="GP142" s="238">
        <f t="shared" si="624"/>
        <v>0</v>
      </c>
      <c r="GQ142" s="238">
        <f t="shared" si="625"/>
        <v>0</v>
      </c>
      <c r="GR142" s="238">
        <f t="shared" si="626"/>
        <v>0</v>
      </c>
      <c r="GS142" s="238">
        <f t="shared" si="627"/>
        <v>0</v>
      </c>
      <c r="GT142" s="238">
        <f t="shared" si="628"/>
        <v>0</v>
      </c>
      <c r="GU142" s="238">
        <f t="shared" si="629"/>
        <v>0</v>
      </c>
      <c r="GV142" s="239">
        <f t="shared" si="630"/>
        <v>0</v>
      </c>
      <c r="GW142" s="240">
        <f t="shared" si="631"/>
        <v>0</v>
      </c>
      <c r="GX142" s="240">
        <f t="shared" si="632"/>
        <v>0</v>
      </c>
      <c r="GY142" s="240">
        <f t="shared" si="633"/>
        <v>0</v>
      </c>
      <c r="GZ142" s="240">
        <f t="shared" si="634"/>
        <v>0</v>
      </c>
      <c r="HA142" s="240">
        <f t="shared" si="635"/>
        <v>0</v>
      </c>
      <c r="HB142" s="240">
        <f t="shared" si="636"/>
        <v>0</v>
      </c>
      <c r="HC142" s="240">
        <f t="shared" si="637"/>
        <v>0</v>
      </c>
      <c r="HD142" s="240">
        <f t="shared" si="638"/>
        <v>0</v>
      </c>
      <c r="HE142" s="240">
        <f t="shared" si="639"/>
        <v>0</v>
      </c>
      <c r="HF142" s="240">
        <f t="shared" si="640"/>
        <v>0</v>
      </c>
      <c r="HG142" s="240">
        <f t="shared" si="641"/>
        <v>0</v>
      </c>
      <c r="HH142" s="241">
        <f t="shared" si="642"/>
        <v>0</v>
      </c>
      <c r="HI142" s="243"/>
      <c r="HJ142" s="242">
        <f t="shared" si="643"/>
        <v>3</v>
      </c>
      <c r="HK142" s="234">
        <f t="shared" si="644"/>
        <v>3</v>
      </c>
      <c r="HL142" s="234">
        <f t="shared" si="645"/>
        <v>3</v>
      </c>
      <c r="HM142" s="234">
        <f t="shared" si="646"/>
        <v>3</v>
      </c>
      <c r="HN142" s="234">
        <f t="shared" si="647"/>
        <v>2</v>
      </c>
      <c r="HO142" s="235">
        <f t="shared" si="648"/>
        <v>20</v>
      </c>
      <c r="HP142" s="236">
        <f t="shared" si="649"/>
        <v>20</v>
      </c>
      <c r="HQ142" s="236">
        <f t="shared" si="650"/>
        <v>20</v>
      </c>
      <c r="HR142" s="236">
        <f t="shared" si="651"/>
        <v>20</v>
      </c>
      <c r="HS142" s="236">
        <f t="shared" si="652"/>
        <v>10</v>
      </c>
      <c r="HT142" s="236">
        <f t="shared" si="653"/>
        <v>20</v>
      </c>
      <c r="HU142" s="236">
        <f t="shared" si="654"/>
        <v>10</v>
      </c>
      <c r="HV142" s="237">
        <f t="shared" si="655"/>
        <v>20</v>
      </c>
      <c r="HW142" s="238">
        <f t="shared" si="656"/>
        <v>20</v>
      </c>
      <c r="HX142" s="238">
        <f t="shared" si="657"/>
        <v>20</v>
      </c>
      <c r="HY142" s="238">
        <f t="shared" si="658"/>
        <v>20</v>
      </c>
      <c r="HZ142" s="238">
        <f t="shared" si="659"/>
        <v>10</v>
      </c>
      <c r="IA142" s="238">
        <f t="shared" si="660"/>
        <v>20</v>
      </c>
      <c r="IB142" s="238">
        <f t="shared" si="661"/>
        <v>10</v>
      </c>
      <c r="IC142" s="238">
        <f t="shared" si="662"/>
        <v>6</v>
      </c>
      <c r="ID142" s="239">
        <f t="shared" si="663"/>
        <v>0</v>
      </c>
      <c r="IE142" s="240">
        <f t="shared" si="664"/>
        <v>20</v>
      </c>
      <c r="IF142" s="240">
        <f t="shared" si="665"/>
        <v>10</v>
      </c>
      <c r="IG142" s="240">
        <f t="shared" si="666"/>
        <v>0</v>
      </c>
      <c r="IH142" s="240">
        <f t="shared" si="667"/>
        <v>0</v>
      </c>
      <c r="II142" s="240">
        <f t="shared" si="668"/>
        <v>0</v>
      </c>
      <c r="IJ142" s="240">
        <f t="shared" si="669"/>
        <v>20</v>
      </c>
      <c r="IK142" s="240">
        <f t="shared" si="670"/>
        <v>0</v>
      </c>
      <c r="IL142" s="240">
        <f t="shared" si="671"/>
        <v>0</v>
      </c>
      <c r="IM142" s="240">
        <f t="shared" si="672"/>
        <v>0</v>
      </c>
      <c r="IN142" s="240">
        <f t="shared" si="673"/>
        <v>0</v>
      </c>
      <c r="IO142" s="240">
        <f t="shared" si="674"/>
        <v>20</v>
      </c>
      <c r="IP142" s="416">
        <f t="shared" si="675"/>
        <v>310</v>
      </c>
      <c r="IQ142" s="416">
        <f t="shared" si="676"/>
        <v>20</v>
      </c>
    </row>
    <row r="143" spans="1:251" ht="15" customHeight="1" x14ac:dyDescent="0.25">
      <c r="A143" s="14" t="s">
        <v>1646</v>
      </c>
      <c r="B143" s="392">
        <v>68</v>
      </c>
      <c r="C143" s="706" t="s">
        <v>784</v>
      </c>
      <c r="D143" s="423">
        <v>43831</v>
      </c>
      <c r="E143" s="20" t="s">
        <v>1113</v>
      </c>
      <c r="F143" s="6">
        <v>10447970</v>
      </c>
      <c r="G143" s="20">
        <v>1</v>
      </c>
      <c r="H143" s="20"/>
      <c r="I143" s="23"/>
      <c r="J143" s="6" t="s">
        <v>18</v>
      </c>
      <c r="K143" s="6" t="s">
        <v>18</v>
      </c>
      <c r="L143" s="424"/>
      <c r="M143" s="651" t="s">
        <v>785</v>
      </c>
      <c r="N143" s="688">
        <v>67.699996948242188</v>
      </c>
      <c r="O143" s="107"/>
      <c r="P143" s="105"/>
      <c r="Q143" s="106"/>
      <c r="R143" s="688">
        <v>61.400001525878906</v>
      </c>
      <c r="S143" s="107"/>
      <c r="T143" s="105"/>
      <c r="U143" s="106"/>
      <c r="V143" s="24">
        <v>64.410003662109375</v>
      </c>
      <c r="W143" s="107"/>
      <c r="X143" s="105"/>
      <c r="Y143" s="106"/>
      <c r="Z143" s="24">
        <v>51</v>
      </c>
      <c r="AA143" s="273"/>
      <c r="AB143" s="24">
        <v>69.900001525878906</v>
      </c>
      <c r="AC143" s="273"/>
      <c r="AD143" s="272">
        <v>100</v>
      </c>
      <c r="AE143" s="108"/>
      <c r="AF143" s="444"/>
      <c r="AG143" s="272">
        <v>100</v>
      </c>
      <c r="AH143" s="108"/>
      <c r="AI143" s="444"/>
      <c r="AJ143" s="272">
        <v>100</v>
      </c>
      <c r="AK143" s="108"/>
      <c r="AL143" s="444"/>
      <c r="AM143" s="272">
        <v>100</v>
      </c>
      <c r="AN143" s="108"/>
      <c r="AO143" s="444"/>
      <c r="AP143" s="272">
        <v>100</v>
      </c>
      <c r="AQ143" s="108"/>
      <c r="AR143" s="444"/>
      <c r="AS143" s="272">
        <v>100</v>
      </c>
      <c r="AT143" s="108"/>
      <c r="AU143" s="444"/>
      <c r="AV143" s="272">
        <v>100</v>
      </c>
      <c r="AW143" s="108"/>
      <c r="AX143" s="444"/>
      <c r="AY143" s="24">
        <v>42</v>
      </c>
      <c r="AZ143" s="107"/>
      <c r="BA143" s="273"/>
      <c r="BB143" s="24">
        <v>61</v>
      </c>
      <c r="BC143" s="107"/>
      <c r="BD143" s="273"/>
      <c r="BE143" s="24"/>
      <c r="BF143" s="679">
        <v>40</v>
      </c>
      <c r="BG143" s="273"/>
      <c r="BH143" s="24">
        <v>55</v>
      </c>
      <c r="BI143" s="107"/>
      <c r="BJ143" s="273"/>
      <c r="BK143" s="24">
        <v>71</v>
      </c>
      <c r="BL143" s="107"/>
      <c r="BM143" s="273"/>
      <c r="BN143" s="24">
        <v>52.709999084472656</v>
      </c>
      <c r="BO143" s="107"/>
      <c r="BP143" s="273"/>
      <c r="BQ143" s="24">
        <v>72</v>
      </c>
      <c r="BR143" s="107"/>
      <c r="BS143" s="273"/>
      <c r="BT143" s="24">
        <v>82.9</v>
      </c>
      <c r="BU143" s="291"/>
      <c r="BV143" s="273"/>
      <c r="BW143" s="24">
        <v>38.299999237060547</v>
      </c>
      <c r="BX143" s="107">
        <v>47.549999237060547</v>
      </c>
      <c r="BY143" s="273"/>
      <c r="BZ143" s="24">
        <v>48.5</v>
      </c>
      <c r="CA143" s="107"/>
      <c r="CB143" s="273"/>
      <c r="CC143" s="24">
        <v>25</v>
      </c>
      <c r="CD143" s="107">
        <v>40</v>
      </c>
      <c r="CE143" s="107"/>
      <c r="CF143" s="107"/>
      <c r="CG143" s="107"/>
      <c r="CH143" s="273"/>
      <c r="CI143" s="688"/>
      <c r="CJ143" s="107"/>
      <c r="CK143" s="273"/>
      <c r="CL143" s="24">
        <v>51.400001525878906</v>
      </c>
      <c r="CM143" s="107"/>
      <c r="CN143" s="273"/>
      <c r="CO143" s="24">
        <v>62.5</v>
      </c>
      <c r="CP143" s="107"/>
      <c r="CQ143" s="273"/>
      <c r="CR143" s="24"/>
      <c r="CS143" s="107"/>
      <c r="CT143" s="273"/>
      <c r="CU143" s="24"/>
      <c r="CV143" s="107"/>
      <c r="CW143" s="273"/>
      <c r="CX143" s="24"/>
      <c r="CY143" s="107"/>
      <c r="CZ143" s="273"/>
      <c r="DA143" s="24">
        <v>56.200000762939453</v>
      </c>
      <c r="DB143" s="107"/>
      <c r="DC143" s="273"/>
      <c r="DD143" s="24"/>
      <c r="DE143" s="107"/>
      <c r="DF143" s="273"/>
      <c r="DG143" s="218"/>
      <c r="DH143" s="217"/>
      <c r="DI143" s="217" t="s">
        <v>1834</v>
      </c>
      <c r="DJ143" s="286"/>
      <c r="DK143" s="219"/>
      <c r="DL143" s="220">
        <f t="shared" si="542"/>
        <v>0</v>
      </c>
      <c r="DM143" s="650">
        <f t="shared" si="543"/>
        <v>0</v>
      </c>
      <c r="DN143" s="233">
        <f t="shared" si="544"/>
        <v>0</v>
      </c>
      <c r="DO143" s="234">
        <f t="shared" si="545"/>
        <v>0</v>
      </c>
      <c r="DP143" s="234">
        <f t="shared" si="546"/>
        <v>0</v>
      </c>
      <c r="DQ143" s="234">
        <f t="shared" si="547"/>
        <v>0</v>
      </c>
      <c r="DR143" s="234">
        <f t="shared" si="548"/>
        <v>0</v>
      </c>
      <c r="DS143" s="235">
        <f t="shared" si="549"/>
        <v>0</v>
      </c>
      <c r="DT143" s="236">
        <f t="shared" si="550"/>
        <v>0</v>
      </c>
      <c r="DU143" s="236">
        <f t="shared" si="551"/>
        <v>0</v>
      </c>
      <c r="DV143" s="236">
        <f t="shared" si="552"/>
        <v>0</v>
      </c>
      <c r="DW143" s="236">
        <f t="shared" si="553"/>
        <v>0</v>
      </c>
      <c r="DX143" s="236">
        <f t="shared" si="554"/>
        <v>0</v>
      </c>
      <c r="DY143" s="236">
        <f t="shared" si="555"/>
        <v>0</v>
      </c>
      <c r="DZ143" s="237">
        <f t="shared" si="556"/>
        <v>0</v>
      </c>
      <c r="EA143" s="238">
        <f t="shared" si="557"/>
        <v>0</v>
      </c>
      <c r="EB143" s="238">
        <f t="shared" si="558"/>
        <v>0</v>
      </c>
      <c r="EC143" s="238">
        <f t="shared" si="559"/>
        <v>0</v>
      </c>
      <c r="ED143" s="238">
        <f t="shared" si="560"/>
        <v>0</v>
      </c>
      <c r="EE143" s="238">
        <f t="shared" si="561"/>
        <v>0</v>
      </c>
      <c r="EF143" s="238">
        <f t="shared" si="562"/>
        <v>0</v>
      </c>
      <c r="EG143" s="238">
        <f t="shared" si="563"/>
        <v>0</v>
      </c>
      <c r="EH143" s="239">
        <f t="shared" si="564"/>
        <v>0</v>
      </c>
      <c r="EI143" s="240">
        <f t="shared" si="565"/>
        <v>0</v>
      </c>
      <c r="EJ143" s="240">
        <f t="shared" si="566"/>
        <v>0</v>
      </c>
      <c r="EK143" s="240">
        <f t="shared" si="567"/>
        <v>0</v>
      </c>
      <c r="EL143" s="240">
        <f t="shared" si="568"/>
        <v>0</v>
      </c>
      <c r="EM143" s="240">
        <f t="shared" si="569"/>
        <v>0</v>
      </c>
      <c r="EN143" s="240">
        <f t="shared" si="570"/>
        <v>0</v>
      </c>
      <c r="EO143" s="240">
        <f t="shared" si="571"/>
        <v>0</v>
      </c>
      <c r="EP143" s="240">
        <f t="shared" si="572"/>
        <v>0</v>
      </c>
      <c r="EQ143" s="240">
        <f t="shared" si="573"/>
        <v>0</v>
      </c>
      <c r="ER143" s="240">
        <f t="shared" si="574"/>
        <v>0</v>
      </c>
      <c r="ES143" s="240">
        <f t="shared" si="575"/>
        <v>0</v>
      </c>
      <c r="ET143" s="241">
        <f t="shared" si="576"/>
        <v>0</v>
      </c>
      <c r="EU143" s="242">
        <f t="shared" si="577"/>
        <v>0</v>
      </c>
      <c r="EV143" s="234">
        <f t="shared" si="578"/>
        <v>0</v>
      </c>
      <c r="EW143" s="234">
        <f t="shared" si="579"/>
        <v>0</v>
      </c>
      <c r="EX143" s="234">
        <f t="shared" si="580"/>
        <v>0</v>
      </c>
      <c r="EY143" s="234">
        <f t="shared" si="581"/>
        <v>0</v>
      </c>
      <c r="EZ143" s="235">
        <f t="shared" si="582"/>
        <v>0</v>
      </c>
      <c r="FA143" s="236">
        <f t="shared" si="583"/>
        <v>0</v>
      </c>
      <c r="FB143" s="236">
        <f t="shared" si="584"/>
        <v>0</v>
      </c>
      <c r="FC143" s="236">
        <f t="shared" si="585"/>
        <v>0</v>
      </c>
      <c r="FD143" s="236">
        <f t="shared" si="586"/>
        <v>0</v>
      </c>
      <c r="FE143" s="236">
        <f t="shared" si="587"/>
        <v>0</v>
      </c>
      <c r="FF143" s="236">
        <f t="shared" si="588"/>
        <v>0</v>
      </c>
      <c r="FG143" s="237">
        <f t="shared" si="589"/>
        <v>0</v>
      </c>
      <c r="FH143" s="238">
        <f t="shared" si="590"/>
        <v>0</v>
      </c>
      <c r="FI143" s="238">
        <f t="shared" si="591"/>
        <v>0</v>
      </c>
      <c r="FJ143" s="238">
        <f t="shared" si="592"/>
        <v>0</v>
      </c>
      <c r="FK143" s="238">
        <f t="shared" si="593"/>
        <v>0</v>
      </c>
      <c r="FL143" s="238">
        <f t="shared" si="594"/>
        <v>0</v>
      </c>
      <c r="FM143" s="238">
        <f t="shared" si="595"/>
        <v>0</v>
      </c>
      <c r="FN143" s="238">
        <f t="shared" si="596"/>
        <v>0</v>
      </c>
      <c r="FO143" s="239">
        <f t="shared" si="597"/>
        <v>0</v>
      </c>
      <c r="FP143" s="240">
        <f t="shared" si="598"/>
        <v>0</v>
      </c>
      <c r="FQ143" s="240">
        <f t="shared" si="599"/>
        <v>0</v>
      </c>
      <c r="FR143" s="240">
        <f t="shared" si="600"/>
        <v>0</v>
      </c>
      <c r="FS143" s="240">
        <f t="shared" si="601"/>
        <v>0</v>
      </c>
      <c r="FT143" s="240">
        <f t="shared" si="602"/>
        <v>0</v>
      </c>
      <c r="FU143" s="240">
        <f t="shared" si="603"/>
        <v>0</v>
      </c>
      <c r="FV143" s="240">
        <f t="shared" si="604"/>
        <v>0</v>
      </c>
      <c r="FW143" s="240">
        <f t="shared" si="605"/>
        <v>0</v>
      </c>
      <c r="FX143" s="240">
        <f t="shared" si="606"/>
        <v>0</v>
      </c>
      <c r="FY143" s="240">
        <f t="shared" si="607"/>
        <v>0</v>
      </c>
      <c r="FZ143" s="240">
        <f t="shared" si="608"/>
        <v>0</v>
      </c>
      <c r="GA143" s="241">
        <f t="shared" si="609"/>
        <v>0</v>
      </c>
      <c r="GB143" s="242">
        <f t="shared" si="610"/>
        <v>0</v>
      </c>
      <c r="GC143" s="234">
        <f t="shared" si="611"/>
        <v>0</v>
      </c>
      <c r="GD143" s="234">
        <f t="shared" si="612"/>
        <v>0</v>
      </c>
      <c r="GE143" s="234">
        <f t="shared" si="613"/>
        <v>0</v>
      </c>
      <c r="GF143" s="234">
        <f t="shared" si="614"/>
        <v>0</v>
      </c>
      <c r="GG143" s="235">
        <f t="shared" si="615"/>
        <v>0</v>
      </c>
      <c r="GH143" s="236">
        <f t="shared" si="616"/>
        <v>0</v>
      </c>
      <c r="GI143" s="236">
        <f t="shared" si="617"/>
        <v>0</v>
      </c>
      <c r="GJ143" s="236">
        <f t="shared" si="618"/>
        <v>0</v>
      </c>
      <c r="GK143" s="236">
        <f t="shared" si="619"/>
        <v>0</v>
      </c>
      <c r="GL143" s="236">
        <f t="shared" si="620"/>
        <v>0</v>
      </c>
      <c r="GM143" s="236">
        <f t="shared" si="621"/>
        <v>0</v>
      </c>
      <c r="GN143" s="237">
        <f t="shared" si="622"/>
        <v>0</v>
      </c>
      <c r="GO143" s="238">
        <f t="shared" si="623"/>
        <v>0</v>
      </c>
      <c r="GP143" s="238">
        <f t="shared" si="624"/>
        <v>0</v>
      </c>
      <c r="GQ143" s="238">
        <f t="shared" si="625"/>
        <v>0</v>
      </c>
      <c r="GR143" s="238">
        <f t="shared" si="626"/>
        <v>0</v>
      </c>
      <c r="GS143" s="238">
        <f t="shared" si="627"/>
        <v>0</v>
      </c>
      <c r="GT143" s="238">
        <f t="shared" si="628"/>
        <v>0</v>
      </c>
      <c r="GU143" s="238">
        <f t="shared" si="629"/>
        <v>0</v>
      </c>
      <c r="GV143" s="239">
        <f t="shared" si="630"/>
        <v>0</v>
      </c>
      <c r="GW143" s="240">
        <f t="shared" si="631"/>
        <v>0</v>
      </c>
      <c r="GX143" s="240">
        <f t="shared" si="632"/>
        <v>0</v>
      </c>
      <c r="GY143" s="240">
        <f t="shared" si="633"/>
        <v>0</v>
      </c>
      <c r="GZ143" s="240">
        <f t="shared" si="634"/>
        <v>0</v>
      </c>
      <c r="HA143" s="240">
        <f t="shared" si="635"/>
        <v>0</v>
      </c>
      <c r="HB143" s="240">
        <f t="shared" si="636"/>
        <v>0</v>
      </c>
      <c r="HC143" s="240">
        <f t="shared" si="637"/>
        <v>0</v>
      </c>
      <c r="HD143" s="240">
        <f t="shared" si="638"/>
        <v>0</v>
      </c>
      <c r="HE143" s="240">
        <f t="shared" si="639"/>
        <v>0</v>
      </c>
      <c r="HF143" s="240">
        <f t="shared" si="640"/>
        <v>0</v>
      </c>
      <c r="HG143" s="240">
        <f t="shared" si="641"/>
        <v>0</v>
      </c>
      <c r="HH143" s="241">
        <f t="shared" si="642"/>
        <v>0</v>
      </c>
      <c r="HI143" s="243"/>
      <c r="HJ143" s="242">
        <f t="shared" si="643"/>
        <v>3</v>
      </c>
      <c r="HK143" s="234">
        <f t="shared" si="644"/>
        <v>3</v>
      </c>
      <c r="HL143" s="234">
        <f t="shared" si="645"/>
        <v>3</v>
      </c>
      <c r="HM143" s="234">
        <f t="shared" si="646"/>
        <v>3</v>
      </c>
      <c r="HN143" s="234">
        <f t="shared" si="647"/>
        <v>2</v>
      </c>
      <c r="HO143" s="235">
        <f t="shared" si="648"/>
        <v>20</v>
      </c>
      <c r="HP143" s="236">
        <f t="shared" si="649"/>
        <v>20</v>
      </c>
      <c r="HQ143" s="236">
        <f t="shared" si="650"/>
        <v>20</v>
      </c>
      <c r="HR143" s="236">
        <f t="shared" si="651"/>
        <v>20</v>
      </c>
      <c r="HS143" s="236">
        <f t="shared" si="652"/>
        <v>10</v>
      </c>
      <c r="HT143" s="236">
        <f t="shared" si="653"/>
        <v>20</v>
      </c>
      <c r="HU143" s="236">
        <f t="shared" si="654"/>
        <v>10</v>
      </c>
      <c r="HV143" s="237">
        <f t="shared" si="655"/>
        <v>20</v>
      </c>
      <c r="HW143" s="238">
        <f t="shared" si="656"/>
        <v>20</v>
      </c>
      <c r="HX143" s="238">
        <f t="shared" si="657"/>
        <v>20</v>
      </c>
      <c r="HY143" s="238">
        <f t="shared" si="658"/>
        <v>20</v>
      </c>
      <c r="HZ143" s="238">
        <f t="shared" si="659"/>
        <v>10</v>
      </c>
      <c r="IA143" s="238">
        <f t="shared" si="660"/>
        <v>20</v>
      </c>
      <c r="IB143" s="238">
        <f t="shared" si="661"/>
        <v>10</v>
      </c>
      <c r="IC143" s="238">
        <f t="shared" si="662"/>
        <v>6</v>
      </c>
      <c r="ID143" s="239">
        <f t="shared" si="663"/>
        <v>20</v>
      </c>
      <c r="IE143" s="240">
        <f t="shared" si="664"/>
        <v>20</v>
      </c>
      <c r="IF143" s="240">
        <f t="shared" si="665"/>
        <v>10</v>
      </c>
      <c r="IG143" s="240">
        <f t="shared" si="666"/>
        <v>0</v>
      </c>
      <c r="IH143" s="240">
        <f t="shared" si="667"/>
        <v>0</v>
      </c>
      <c r="II143" s="240">
        <f t="shared" si="668"/>
        <v>30</v>
      </c>
      <c r="IJ143" s="240">
        <f t="shared" si="669"/>
        <v>20</v>
      </c>
      <c r="IK143" s="240">
        <f t="shared" si="670"/>
        <v>0</v>
      </c>
      <c r="IL143" s="240">
        <f t="shared" si="671"/>
        <v>0</v>
      </c>
      <c r="IM143" s="240">
        <f t="shared" si="672"/>
        <v>0</v>
      </c>
      <c r="IN143" s="240">
        <f t="shared" si="673"/>
        <v>20</v>
      </c>
      <c r="IO143" s="240">
        <f t="shared" si="674"/>
        <v>0</v>
      </c>
      <c r="IP143" s="416">
        <f t="shared" si="675"/>
        <v>360</v>
      </c>
      <c r="IQ143" s="416">
        <f t="shared" si="676"/>
        <v>20</v>
      </c>
    </row>
    <row r="144" spans="1:251" ht="15" customHeight="1" x14ac:dyDescent="0.25">
      <c r="A144" s="14" t="s">
        <v>1809</v>
      </c>
      <c r="B144" s="392">
        <v>10</v>
      </c>
      <c r="C144" s="13" t="s">
        <v>604</v>
      </c>
      <c r="D144" s="423">
        <v>43678</v>
      </c>
      <c r="E144" s="20" t="s">
        <v>1113</v>
      </c>
      <c r="F144" s="6">
        <v>10448298</v>
      </c>
      <c r="G144" s="20">
        <v>1</v>
      </c>
      <c r="H144" s="20"/>
      <c r="I144" s="23"/>
      <c r="J144" s="6" t="s">
        <v>18</v>
      </c>
      <c r="K144" s="6" t="s">
        <v>18</v>
      </c>
      <c r="L144" s="424"/>
      <c r="M144" s="651" t="s">
        <v>605</v>
      </c>
      <c r="N144" s="688">
        <v>57.5</v>
      </c>
      <c r="O144" s="107"/>
      <c r="P144" s="105"/>
      <c r="Q144" s="106"/>
      <c r="R144" s="688">
        <v>50</v>
      </c>
      <c r="S144" s="107"/>
      <c r="T144" s="105"/>
      <c r="U144" s="106"/>
      <c r="V144" s="24">
        <v>67.44000244140625</v>
      </c>
      <c r="W144" s="107"/>
      <c r="X144" s="105"/>
      <c r="Y144" s="106"/>
      <c r="Z144" s="24">
        <v>69</v>
      </c>
      <c r="AA144" s="273"/>
      <c r="AB144" s="24">
        <v>72.7</v>
      </c>
      <c r="AC144" s="273"/>
      <c r="AD144" s="272">
        <v>100</v>
      </c>
      <c r="AE144" s="108"/>
      <c r="AF144" s="444"/>
      <c r="AG144" s="272">
        <v>100</v>
      </c>
      <c r="AH144" s="108"/>
      <c r="AI144" s="444"/>
      <c r="AJ144" s="272">
        <v>100</v>
      </c>
      <c r="AK144" s="108"/>
      <c r="AL144" s="444"/>
      <c r="AM144" s="272">
        <v>100</v>
      </c>
      <c r="AN144" s="108"/>
      <c r="AO144" s="444"/>
      <c r="AP144" s="272">
        <v>100</v>
      </c>
      <c r="AQ144" s="108"/>
      <c r="AR144" s="444"/>
      <c r="AS144" s="272">
        <v>100</v>
      </c>
      <c r="AT144" s="108"/>
      <c r="AU144" s="444"/>
      <c r="AV144" s="272">
        <v>100</v>
      </c>
      <c r="AW144" s="108"/>
      <c r="AX144" s="444"/>
      <c r="AY144" s="24">
        <v>40</v>
      </c>
      <c r="AZ144" s="107"/>
      <c r="BA144" s="273"/>
      <c r="BB144" s="24">
        <v>69</v>
      </c>
      <c r="BC144" s="107"/>
      <c r="BD144" s="273"/>
      <c r="BE144" s="24"/>
      <c r="BF144" s="107">
        <v>40</v>
      </c>
      <c r="BG144" s="273"/>
      <c r="BH144" s="24">
        <v>59</v>
      </c>
      <c r="BI144" s="107"/>
      <c r="BJ144" s="273"/>
      <c r="BK144" s="24">
        <v>70</v>
      </c>
      <c r="BL144" s="107"/>
      <c r="BM144" s="273"/>
      <c r="BN144" s="24">
        <v>53.700000762939453</v>
      </c>
      <c r="BO144" s="107"/>
      <c r="BP144" s="273"/>
      <c r="BQ144" s="24">
        <v>53</v>
      </c>
      <c r="BR144" s="107"/>
      <c r="BS144" s="273"/>
      <c r="BT144" s="24">
        <v>68</v>
      </c>
      <c r="BU144" s="291"/>
      <c r="BV144" s="273"/>
      <c r="BW144" s="24">
        <v>46</v>
      </c>
      <c r="BX144" s="107"/>
      <c r="BY144" s="273"/>
      <c r="BZ144" s="24">
        <v>52.5</v>
      </c>
      <c r="CA144" s="107"/>
      <c r="CB144" s="273"/>
      <c r="CC144" s="24"/>
      <c r="CD144" s="107"/>
      <c r="CE144" s="107"/>
      <c r="CF144" s="107">
        <v>30</v>
      </c>
      <c r="CG144" s="107">
        <v>30</v>
      </c>
      <c r="CH144" s="699">
        <v>49</v>
      </c>
      <c r="CI144" s="688"/>
      <c r="CJ144" s="107"/>
      <c r="CK144" s="273"/>
      <c r="CL144" s="24">
        <v>28.600000381469727</v>
      </c>
      <c r="CM144" s="653">
        <v>8</v>
      </c>
      <c r="CN144" s="714" t="s">
        <v>1584</v>
      </c>
      <c r="CO144" s="24"/>
      <c r="CP144" s="107"/>
      <c r="CQ144" s="273"/>
      <c r="CR144" s="24"/>
      <c r="CS144" s="107"/>
      <c r="CT144" s="273"/>
      <c r="CU144" s="24"/>
      <c r="CV144" s="107"/>
      <c r="CW144" s="273"/>
      <c r="CX144" s="24"/>
      <c r="CY144" s="107"/>
      <c r="CZ144" s="273"/>
      <c r="DA144" s="24">
        <v>53.299999237060547</v>
      </c>
      <c r="DB144" s="107"/>
      <c r="DC144" s="273"/>
      <c r="DD144" s="24">
        <v>52</v>
      </c>
      <c r="DE144" s="107"/>
      <c r="DF144" s="273"/>
      <c r="DG144" s="218"/>
      <c r="DH144" s="217"/>
      <c r="DI144" s="217"/>
      <c r="DJ144" s="286">
        <v>51</v>
      </c>
      <c r="DK144" s="219"/>
      <c r="DL144" s="220">
        <f t="shared" si="542"/>
        <v>2.5499999999999998</v>
      </c>
      <c r="DM144" s="650">
        <f t="shared" si="543"/>
        <v>0</v>
      </c>
      <c r="DN144" s="233">
        <f t="shared" si="544"/>
        <v>0</v>
      </c>
      <c r="DO144" s="234">
        <f t="shared" si="545"/>
        <v>0</v>
      </c>
      <c r="DP144" s="234">
        <f t="shared" si="546"/>
        <v>0</v>
      </c>
      <c r="DQ144" s="234">
        <f t="shared" si="547"/>
        <v>0</v>
      </c>
      <c r="DR144" s="234">
        <f t="shared" si="548"/>
        <v>0</v>
      </c>
      <c r="DS144" s="235">
        <f t="shared" si="549"/>
        <v>0</v>
      </c>
      <c r="DT144" s="236">
        <f t="shared" si="550"/>
        <v>0</v>
      </c>
      <c r="DU144" s="236">
        <f t="shared" si="551"/>
        <v>0</v>
      </c>
      <c r="DV144" s="236">
        <f t="shared" si="552"/>
        <v>0</v>
      </c>
      <c r="DW144" s="236">
        <f t="shared" si="553"/>
        <v>0</v>
      </c>
      <c r="DX144" s="236">
        <f t="shared" si="554"/>
        <v>0</v>
      </c>
      <c r="DY144" s="236">
        <f t="shared" si="555"/>
        <v>0</v>
      </c>
      <c r="DZ144" s="237">
        <f t="shared" si="556"/>
        <v>0</v>
      </c>
      <c r="EA144" s="238">
        <f t="shared" si="557"/>
        <v>0</v>
      </c>
      <c r="EB144" s="238">
        <f t="shared" si="558"/>
        <v>0</v>
      </c>
      <c r="EC144" s="238">
        <f t="shared" si="559"/>
        <v>0</v>
      </c>
      <c r="ED144" s="238">
        <f t="shared" si="560"/>
        <v>0</v>
      </c>
      <c r="EE144" s="238">
        <f t="shared" si="561"/>
        <v>0</v>
      </c>
      <c r="EF144" s="238">
        <f t="shared" si="562"/>
        <v>0</v>
      </c>
      <c r="EG144" s="238">
        <f t="shared" si="563"/>
        <v>0</v>
      </c>
      <c r="EH144" s="239">
        <f t="shared" si="564"/>
        <v>0</v>
      </c>
      <c r="EI144" s="240">
        <f t="shared" si="565"/>
        <v>0</v>
      </c>
      <c r="EJ144" s="240">
        <f t="shared" si="566"/>
        <v>0</v>
      </c>
      <c r="EK144" s="240">
        <f t="shared" si="567"/>
        <v>0</v>
      </c>
      <c r="EL144" s="240">
        <f t="shared" si="568"/>
        <v>0</v>
      </c>
      <c r="EM144" s="240">
        <f t="shared" si="569"/>
        <v>6</v>
      </c>
      <c r="EN144" s="240">
        <f t="shared" si="570"/>
        <v>0</v>
      </c>
      <c r="EO144" s="240">
        <f t="shared" si="571"/>
        <v>0</v>
      </c>
      <c r="EP144" s="240">
        <f t="shared" si="572"/>
        <v>0</v>
      </c>
      <c r="EQ144" s="240">
        <f t="shared" si="573"/>
        <v>0</v>
      </c>
      <c r="ER144" s="240">
        <f t="shared" si="574"/>
        <v>0</v>
      </c>
      <c r="ES144" s="240">
        <f t="shared" si="575"/>
        <v>0</v>
      </c>
      <c r="ET144" s="241">
        <f t="shared" si="576"/>
        <v>6</v>
      </c>
      <c r="EU144" s="242">
        <f t="shared" si="577"/>
        <v>0</v>
      </c>
      <c r="EV144" s="234">
        <f t="shared" si="578"/>
        <v>0</v>
      </c>
      <c r="EW144" s="234">
        <f t="shared" si="579"/>
        <v>0</v>
      </c>
      <c r="EX144" s="234">
        <f t="shared" si="580"/>
        <v>0</v>
      </c>
      <c r="EY144" s="234">
        <f t="shared" si="581"/>
        <v>0</v>
      </c>
      <c r="EZ144" s="235">
        <f t="shared" si="582"/>
        <v>0</v>
      </c>
      <c r="FA144" s="236">
        <f t="shared" si="583"/>
        <v>0</v>
      </c>
      <c r="FB144" s="236">
        <f t="shared" si="584"/>
        <v>0</v>
      </c>
      <c r="FC144" s="236">
        <f t="shared" si="585"/>
        <v>0</v>
      </c>
      <c r="FD144" s="236">
        <f t="shared" si="586"/>
        <v>0</v>
      </c>
      <c r="FE144" s="236">
        <f t="shared" si="587"/>
        <v>0</v>
      </c>
      <c r="FF144" s="236">
        <f t="shared" si="588"/>
        <v>0</v>
      </c>
      <c r="FG144" s="237">
        <f t="shared" si="589"/>
        <v>0</v>
      </c>
      <c r="FH144" s="238">
        <f t="shared" si="590"/>
        <v>0</v>
      </c>
      <c r="FI144" s="238">
        <f t="shared" si="591"/>
        <v>0</v>
      </c>
      <c r="FJ144" s="238">
        <f t="shared" si="592"/>
        <v>0</v>
      </c>
      <c r="FK144" s="238">
        <f t="shared" si="593"/>
        <v>0</v>
      </c>
      <c r="FL144" s="238">
        <f t="shared" si="594"/>
        <v>0</v>
      </c>
      <c r="FM144" s="238">
        <f t="shared" si="595"/>
        <v>0</v>
      </c>
      <c r="FN144" s="238">
        <f t="shared" si="596"/>
        <v>0</v>
      </c>
      <c r="FO144" s="239">
        <f t="shared" si="597"/>
        <v>0</v>
      </c>
      <c r="FP144" s="240">
        <f t="shared" si="598"/>
        <v>0</v>
      </c>
      <c r="FQ144" s="240">
        <f t="shared" si="599"/>
        <v>0</v>
      </c>
      <c r="FR144" s="240">
        <f t="shared" si="600"/>
        <v>0</v>
      </c>
      <c r="FS144" s="240">
        <f t="shared" si="601"/>
        <v>0</v>
      </c>
      <c r="FT144" s="240">
        <f t="shared" si="602"/>
        <v>0</v>
      </c>
      <c r="FU144" s="240">
        <f t="shared" si="603"/>
        <v>0</v>
      </c>
      <c r="FV144" s="240">
        <f t="shared" si="604"/>
        <v>0</v>
      </c>
      <c r="FW144" s="240">
        <f t="shared" si="605"/>
        <v>0</v>
      </c>
      <c r="FX144" s="240">
        <f t="shared" si="606"/>
        <v>0</v>
      </c>
      <c r="FY144" s="240">
        <f t="shared" si="607"/>
        <v>0</v>
      </c>
      <c r="FZ144" s="240">
        <f t="shared" si="608"/>
        <v>0</v>
      </c>
      <c r="GA144" s="241">
        <f t="shared" si="609"/>
        <v>0</v>
      </c>
      <c r="GB144" s="242">
        <f t="shared" si="610"/>
        <v>0</v>
      </c>
      <c r="GC144" s="234">
        <f t="shared" si="611"/>
        <v>0</v>
      </c>
      <c r="GD144" s="234">
        <f t="shared" si="612"/>
        <v>0</v>
      </c>
      <c r="GE144" s="234">
        <f t="shared" si="613"/>
        <v>0</v>
      </c>
      <c r="GF144" s="234">
        <f t="shared" si="614"/>
        <v>0</v>
      </c>
      <c r="GG144" s="235">
        <f t="shared" si="615"/>
        <v>0</v>
      </c>
      <c r="GH144" s="236">
        <f t="shared" si="616"/>
        <v>0</v>
      </c>
      <c r="GI144" s="236">
        <f t="shared" si="617"/>
        <v>0</v>
      </c>
      <c r="GJ144" s="236">
        <f t="shared" si="618"/>
        <v>0</v>
      </c>
      <c r="GK144" s="236">
        <f t="shared" si="619"/>
        <v>0</v>
      </c>
      <c r="GL144" s="236">
        <f t="shared" si="620"/>
        <v>0</v>
      </c>
      <c r="GM144" s="236">
        <f t="shared" si="621"/>
        <v>0</v>
      </c>
      <c r="GN144" s="237">
        <f t="shared" si="622"/>
        <v>0</v>
      </c>
      <c r="GO144" s="238">
        <f t="shared" si="623"/>
        <v>0</v>
      </c>
      <c r="GP144" s="238">
        <f t="shared" si="624"/>
        <v>0</v>
      </c>
      <c r="GQ144" s="238">
        <f t="shared" si="625"/>
        <v>0</v>
      </c>
      <c r="GR144" s="238">
        <f t="shared" si="626"/>
        <v>0</v>
      </c>
      <c r="GS144" s="238">
        <f t="shared" si="627"/>
        <v>0</v>
      </c>
      <c r="GT144" s="238">
        <f t="shared" si="628"/>
        <v>0</v>
      </c>
      <c r="GU144" s="238">
        <f t="shared" si="629"/>
        <v>0</v>
      </c>
      <c r="GV144" s="239">
        <f t="shared" si="630"/>
        <v>0</v>
      </c>
      <c r="GW144" s="240">
        <f t="shared" si="631"/>
        <v>0</v>
      </c>
      <c r="GX144" s="240">
        <f t="shared" si="632"/>
        <v>0</v>
      </c>
      <c r="GY144" s="240">
        <f t="shared" si="633"/>
        <v>0</v>
      </c>
      <c r="GZ144" s="240">
        <f t="shared" si="634"/>
        <v>0</v>
      </c>
      <c r="HA144" s="240">
        <f t="shared" si="635"/>
        <v>0</v>
      </c>
      <c r="HB144" s="240">
        <f t="shared" si="636"/>
        <v>0</v>
      </c>
      <c r="HC144" s="240">
        <f t="shared" si="637"/>
        <v>0</v>
      </c>
      <c r="HD144" s="240">
        <f t="shared" si="638"/>
        <v>0</v>
      </c>
      <c r="HE144" s="240">
        <f t="shared" si="639"/>
        <v>0</v>
      </c>
      <c r="HF144" s="240">
        <f t="shared" si="640"/>
        <v>0</v>
      </c>
      <c r="HG144" s="240">
        <f t="shared" si="641"/>
        <v>0</v>
      </c>
      <c r="HH144" s="241">
        <f t="shared" si="642"/>
        <v>0</v>
      </c>
      <c r="HI144" s="243"/>
      <c r="HJ144" s="242">
        <f t="shared" si="643"/>
        <v>3</v>
      </c>
      <c r="HK144" s="234">
        <f t="shared" si="644"/>
        <v>3</v>
      </c>
      <c r="HL144" s="234">
        <f t="shared" si="645"/>
        <v>3</v>
      </c>
      <c r="HM144" s="234">
        <f t="shared" si="646"/>
        <v>3</v>
      </c>
      <c r="HN144" s="234">
        <f t="shared" si="647"/>
        <v>2</v>
      </c>
      <c r="HO144" s="235">
        <f t="shared" si="648"/>
        <v>20</v>
      </c>
      <c r="HP144" s="236">
        <f t="shared" si="649"/>
        <v>20</v>
      </c>
      <c r="HQ144" s="236">
        <f t="shared" si="650"/>
        <v>20</v>
      </c>
      <c r="HR144" s="236">
        <f t="shared" si="651"/>
        <v>20</v>
      </c>
      <c r="HS144" s="236">
        <f t="shared" si="652"/>
        <v>10</v>
      </c>
      <c r="HT144" s="236">
        <f t="shared" si="653"/>
        <v>20</v>
      </c>
      <c r="HU144" s="236">
        <f t="shared" si="654"/>
        <v>10</v>
      </c>
      <c r="HV144" s="237">
        <f t="shared" si="655"/>
        <v>20</v>
      </c>
      <c r="HW144" s="238">
        <f t="shared" si="656"/>
        <v>20</v>
      </c>
      <c r="HX144" s="238">
        <f t="shared" si="657"/>
        <v>20</v>
      </c>
      <c r="HY144" s="238">
        <f t="shared" si="658"/>
        <v>20</v>
      </c>
      <c r="HZ144" s="238">
        <f t="shared" si="659"/>
        <v>10</v>
      </c>
      <c r="IA144" s="238">
        <f t="shared" si="660"/>
        <v>20</v>
      </c>
      <c r="IB144" s="238">
        <f t="shared" si="661"/>
        <v>10</v>
      </c>
      <c r="IC144" s="238">
        <f t="shared" si="662"/>
        <v>6</v>
      </c>
      <c r="ID144" s="239">
        <f t="shared" si="663"/>
        <v>20</v>
      </c>
      <c r="IE144" s="240">
        <f t="shared" si="664"/>
        <v>20</v>
      </c>
      <c r="IF144" s="240">
        <f t="shared" si="665"/>
        <v>0</v>
      </c>
      <c r="IG144" s="240">
        <f t="shared" si="666"/>
        <v>10</v>
      </c>
      <c r="IH144" s="240">
        <f t="shared" si="667"/>
        <v>0</v>
      </c>
      <c r="II144" s="240">
        <f t="shared" si="668"/>
        <v>0</v>
      </c>
      <c r="IJ144" s="240">
        <f t="shared" si="669"/>
        <v>0</v>
      </c>
      <c r="IK144" s="240">
        <f t="shared" si="670"/>
        <v>0</v>
      </c>
      <c r="IL144" s="240">
        <f t="shared" si="671"/>
        <v>0</v>
      </c>
      <c r="IM144" s="240">
        <f t="shared" si="672"/>
        <v>0</v>
      </c>
      <c r="IN144" s="240">
        <f t="shared" si="673"/>
        <v>20</v>
      </c>
      <c r="IO144" s="240">
        <f t="shared" si="674"/>
        <v>20</v>
      </c>
      <c r="IP144" s="416">
        <f t="shared" si="675"/>
        <v>330</v>
      </c>
      <c r="IQ144" s="416">
        <f t="shared" si="676"/>
        <v>20</v>
      </c>
    </row>
    <row r="145" spans="1:253" ht="15" customHeight="1" x14ac:dyDescent="0.25">
      <c r="A145" s="14" t="s">
        <v>1807</v>
      </c>
      <c r="B145" s="392">
        <v>15</v>
      </c>
      <c r="C145" s="13" t="s">
        <v>470</v>
      </c>
      <c r="D145" s="423">
        <v>43191</v>
      </c>
      <c r="E145" s="20" t="s">
        <v>1113</v>
      </c>
      <c r="F145" s="6">
        <v>8881724</v>
      </c>
      <c r="G145" s="20">
        <v>1</v>
      </c>
      <c r="H145" s="20"/>
      <c r="I145" s="23"/>
      <c r="J145" s="6" t="s">
        <v>18</v>
      </c>
      <c r="K145" s="6" t="s">
        <v>18</v>
      </c>
      <c r="L145" s="424"/>
      <c r="M145" s="651" t="s">
        <v>531</v>
      </c>
      <c r="N145" s="24" t="s">
        <v>17</v>
      </c>
      <c r="O145" s="107"/>
      <c r="P145" s="108"/>
      <c r="Q145" s="444"/>
      <c r="R145" s="24" t="s">
        <v>976</v>
      </c>
      <c r="S145" s="107"/>
      <c r="T145" s="108"/>
      <c r="U145" s="649"/>
      <c r="V145" s="24" t="s">
        <v>17</v>
      </c>
      <c r="W145" s="107"/>
      <c r="X145" s="108"/>
      <c r="Y145" s="444"/>
      <c r="Z145" s="24" t="s">
        <v>18</v>
      </c>
      <c r="AA145" s="273"/>
      <c r="AB145" s="24" t="s">
        <v>16</v>
      </c>
      <c r="AC145" s="273"/>
      <c r="AD145" s="24">
        <v>82</v>
      </c>
      <c r="AE145" s="107"/>
      <c r="AF145" s="273"/>
      <c r="AG145" s="24">
        <v>92</v>
      </c>
      <c r="AH145" s="107"/>
      <c r="AI145" s="273"/>
      <c r="AJ145" s="24">
        <v>96</v>
      </c>
      <c r="AK145" s="107"/>
      <c r="AL145" s="273"/>
      <c r="AM145" s="24">
        <v>89</v>
      </c>
      <c r="AN145" s="107"/>
      <c r="AO145" s="273"/>
      <c r="AP145" s="24">
        <v>86</v>
      </c>
      <c r="AQ145" s="107"/>
      <c r="AR145" s="273"/>
      <c r="AS145" s="24">
        <v>83</v>
      </c>
      <c r="AT145" s="107"/>
      <c r="AU145" s="273"/>
      <c r="AV145" s="24">
        <v>78</v>
      </c>
      <c r="AW145" s="107"/>
      <c r="AX145" s="273"/>
      <c r="AY145" s="24">
        <v>72</v>
      </c>
      <c r="AZ145" s="107"/>
      <c r="BA145" s="273"/>
      <c r="BB145" s="24">
        <v>75</v>
      </c>
      <c r="BC145" s="107"/>
      <c r="BD145" s="273"/>
      <c r="BE145" s="24">
        <v>89</v>
      </c>
      <c r="BF145" s="107"/>
      <c r="BG145" s="273"/>
      <c r="BH145" s="24">
        <v>75</v>
      </c>
      <c r="BI145" s="107"/>
      <c r="BJ145" s="273"/>
      <c r="BK145" s="24">
        <v>47</v>
      </c>
      <c r="BL145" s="107"/>
      <c r="BM145" s="273"/>
      <c r="BN145" s="24">
        <v>73</v>
      </c>
      <c r="BO145" s="107"/>
      <c r="BP145" s="273"/>
      <c r="BQ145" s="24">
        <v>68</v>
      </c>
      <c r="BR145" s="107"/>
      <c r="BS145" s="273"/>
      <c r="BT145" s="24"/>
      <c r="BU145" s="291"/>
      <c r="BV145" s="273"/>
      <c r="BW145" s="24">
        <v>77</v>
      </c>
      <c r="BX145" s="107"/>
      <c r="BY145" s="273"/>
      <c r="BZ145" s="24">
        <v>76</v>
      </c>
      <c r="CA145" s="107"/>
      <c r="CB145" s="273"/>
      <c r="CC145" s="24"/>
      <c r="CD145" s="107"/>
      <c r="CE145" s="107"/>
      <c r="CF145" s="107">
        <v>64</v>
      </c>
      <c r="CG145" s="107"/>
      <c r="CH145" s="273"/>
      <c r="CI145" s="24"/>
      <c r="CJ145" s="107"/>
      <c r="CK145" s="273"/>
      <c r="CL145" s="24">
        <v>0</v>
      </c>
      <c r="CM145" s="107"/>
      <c r="CN145" s="273"/>
      <c r="CO145" s="24"/>
      <c r="CP145" s="107"/>
      <c r="CQ145" s="273"/>
      <c r="CR145" s="24"/>
      <c r="CS145" s="107"/>
      <c r="CT145" s="273"/>
      <c r="CU145" s="24">
        <v>0</v>
      </c>
      <c r="CV145" s="107"/>
      <c r="CW145" s="273"/>
      <c r="CX145" s="24"/>
      <c r="CY145" s="107"/>
      <c r="CZ145" s="273"/>
      <c r="DA145" s="24"/>
      <c r="DB145" s="107"/>
      <c r="DC145" s="273"/>
      <c r="DD145" s="24">
        <v>24.799999237060547</v>
      </c>
      <c r="DE145" s="107"/>
      <c r="DF145" s="273"/>
      <c r="DG145" s="218"/>
      <c r="DH145" s="217"/>
      <c r="DI145" s="217"/>
      <c r="DJ145" s="286">
        <f>AVERAGE(AY145:DF145)</f>
        <v>56.984615325927734</v>
      </c>
      <c r="DK145" s="219"/>
      <c r="DL145" s="220">
        <f t="shared" si="542"/>
        <v>2.8492307662963867</v>
      </c>
      <c r="DM145" s="650">
        <f t="shared" si="543"/>
        <v>0</v>
      </c>
      <c r="DN145" s="233">
        <f t="shared" si="544"/>
        <v>0</v>
      </c>
      <c r="DO145" s="234">
        <f t="shared" si="545"/>
        <v>0</v>
      </c>
      <c r="DP145" s="234">
        <f t="shared" si="546"/>
        <v>0</v>
      </c>
      <c r="DQ145" s="234">
        <f t="shared" si="547"/>
        <v>0</v>
      </c>
      <c r="DR145" s="234">
        <f t="shared" si="548"/>
        <v>0</v>
      </c>
      <c r="DS145" s="235">
        <f t="shared" si="549"/>
        <v>0</v>
      </c>
      <c r="DT145" s="236">
        <f t="shared" si="550"/>
        <v>0</v>
      </c>
      <c r="DU145" s="236">
        <f t="shared" si="551"/>
        <v>0</v>
      </c>
      <c r="DV145" s="236">
        <f t="shared" si="552"/>
        <v>0</v>
      </c>
      <c r="DW145" s="236">
        <f t="shared" si="553"/>
        <v>0</v>
      </c>
      <c r="DX145" s="236">
        <f t="shared" si="554"/>
        <v>0</v>
      </c>
      <c r="DY145" s="236">
        <f t="shared" si="555"/>
        <v>0</v>
      </c>
      <c r="DZ145" s="237">
        <f t="shared" si="556"/>
        <v>0</v>
      </c>
      <c r="EA145" s="238">
        <f t="shared" si="557"/>
        <v>0</v>
      </c>
      <c r="EB145" s="238">
        <f t="shared" si="558"/>
        <v>0</v>
      </c>
      <c r="EC145" s="238">
        <f t="shared" si="559"/>
        <v>0</v>
      </c>
      <c r="ED145" s="238">
        <f t="shared" si="560"/>
        <v>0</v>
      </c>
      <c r="EE145" s="238">
        <f t="shared" si="561"/>
        <v>0</v>
      </c>
      <c r="EF145" s="238">
        <f t="shared" si="562"/>
        <v>0</v>
      </c>
      <c r="EG145" s="238">
        <f t="shared" si="563"/>
        <v>0</v>
      </c>
      <c r="EH145" s="239">
        <f t="shared" si="564"/>
        <v>0</v>
      </c>
      <c r="EI145" s="240">
        <f t="shared" si="565"/>
        <v>0</v>
      </c>
      <c r="EJ145" s="240">
        <f t="shared" si="566"/>
        <v>0</v>
      </c>
      <c r="EK145" s="240">
        <f t="shared" si="567"/>
        <v>0</v>
      </c>
      <c r="EL145" s="240">
        <f t="shared" si="568"/>
        <v>0</v>
      </c>
      <c r="EM145" s="240">
        <f t="shared" si="569"/>
        <v>0</v>
      </c>
      <c r="EN145" s="240">
        <f t="shared" si="570"/>
        <v>0</v>
      </c>
      <c r="EO145" s="240">
        <f t="shared" si="571"/>
        <v>0</v>
      </c>
      <c r="EP145" s="240">
        <f t="shared" si="572"/>
        <v>0</v>
      </c>
      <c r="EQ145" s="240">
        <f t="shared" si="573"/>
        <v>0</v>
      </c>
      <c r="ER145" s="240">
        <f t="shared" si="574"/>
        <v>0</v>
      </c>
      <c r="ES145" s="240">
        <f t="shared" si="575"/>
        <v>0</v>
      </c>
      <c r="ET145" s="241">
        <f t="shared" si="576"/>
        <v>0</v>
      </c>
      <c r="EU145" s="242">
        <f t="shared" si="577"/>
        <v>0</v>
      </c>
      <c r="EV145" s="234">
        <f t="shared" si="578"/>
        <v>0</v>
      </c>
      <c r="EW145" s="234">
        <f t="shared" si="579"/>
        <v>0</v>
      </c>
      <c r="EX145" s="234">
        <f t="shared" si="580"/>
        <v>0</v>
      </c>
      <c r="EY145" s="234">
        <f t="shared" si="581"/>
        <v>0</v>
      </c>
      <c r="EZ145" s="235">
        <f t="shared" si="582"/>
        <v>0</v>
      </c>
      <c r="FA145" s="236">
        <f t="shared" si="583"/>
        <v>0</v>
      </c>
      <c r="FB145" s="236">
        <f t="shared" si="584"/>
        <v>0</v>
      </c>
      <c r="FC145" s="236">
        <f t="shared" si="585"/>
        <v>0</v>
      </c>
      <c r="FD145" s="236">
        <f t="shared" si="586"/>
        <v>0</v>
      </c>
      <c r="FE145" s="236">
        <f t="shared" si="587"/>
        <v>0</v>
      </c>
      <c r="FF145" s="236">
        <f t="shared" si="588"/>
        <v>0</v>
      </c>
      <c r="FG145" s="237">
        <f t="shared" si="589"/>
        <v>0</v>
      </c>
      <c r="FH145" s="238">
        <f t="shared" si="590"/>
        <v>0</v>
      </c>
      <c r="FI145" s="238">
        <f t="shared" si="591"/>
        <v>0</v>
      </c>
      <c r="FJ145" s="238">
        <f t="shared" si="592"/>
        <v>0</v>
      </c>
      <c r="FK145" s="238">
        <f t="shared" si="593"/>
        <v>0</v>
      </c>
      <c r="FL145" s="238">
        <f t="shared" si="594"/>
        <v>0</v>
      </c>
      <c r="FM145" s="238">
        <f t="shared" si="595"/>
        <v>0</v>
      </c>
      <c r="FN145" s="238">
        <f t="shared" si="596"/>
        <v>0</v>
      </c>
      <c r="FO145" s="239">
        <f t="shared" si="597"/>
        <v>0</v>
      </c>
      <c r="FP145" s="240">
        <f t="shared" si="598"/>
        <v>0</v>
      </c>
      <c r="FQ145" s="240">
        <f t="shared" si="599"/>
        <v>0</v>
      </c>
      <c r="FR145" s="240">
        <f t="shared" si="600"/>
        <v>0</v>
      </c>
      <c r="FS145" s="240">
        <f t="shared" si="601"/>
        <v>0</v>
      </c>
      <c r="FT145" s="240">
        <f t="shared" si="602"/>
        <v>0</v>
      </c>
      <c r="FU145" s="240">
        <f t="shared" si="603"/>
        <v>0</v>
      </c>
      <c r="FV145" s="240">
        <f t="shared" si="604"/>
        <v>0</v>
      </c>
      <c r="FW145" s="240">
        <f t="shared" si="605"/>
        <v>0</v>
      </c>
      <c r="FX145" s="240">
        <f t="shared" si="606"/>
        <v>0</v>
      </c>
      <c r="FY145" s="240">
        <f t="shared" si="607"/>
        <v>0</v>
      </c>
      <c r="FZ145" s="240">
        <f t="shared" si="608"/>
        <v>0</v>
      </c>
      <c r="GA145" s="241">
        <f t="shared" si="609"/>
        <v>0</v>
      </c>
      <c r="GB145" s="242">
        <f t="shared" si="610"/>
        <v>0</v>
      </c>
      <c r="GC145" s="234">
        <f t="shared" si="611"/>
        <v>0</v>
      </c>
      <c r="GD145" s="234">
        <f t="shared" si="612"/>
        <v>0</v>
      </c>
      <c r="GE145" s="234">
        <f t="shared" si="613"/>
        <v>0</v>
      </c>
      <c r="GF145" s="234">
        <f t="shared" si="614"/>
        <v>0</v>
      </c>
      <c r="GG145" s="235">
        <f t="shared" si="615"/>
        <v>0</v>
      </c>
      <c r="GH145" s="236">
        <f t="shared" si="616"/>
        <v>0</v>
      </c>
      <c r="GI145" s="236">
        <f t="shared" si="617"/>
        <v>0</v>
      </c>
      <c r="GJ145" s="236">
        <f t="shared" si="618"/>
        <v>0</v>
      </c>
      <c r="GK145" s="236">
        <f t="shared" si="619"/>
        <v>0</v>
      </c>
      <c r="GL145" s="236">
        <f t="shared" si="620"/>
        <v>0</v>
      </c>
      <c r="GM145" s="236">
        <f t="shared" si="621"/>
        <v>0</v>
      </c>
      <c r="GN145" s="237">
        <f t="shared" si="622"/>
        <v>0</v>
      </c>
      <c r="GO145" s="238">
        <f t="shared" si="623"/>
        <v>0</v>
      </c>
      <c r="GP145" s="238">
        <f t="shared" si="624"/>
        <v>0</v>
      </c>
      <c r="GQ145" s="238">
        <f t="shared" si="625"/>
        <v>0</v>
      </c>
      <c r="GR145" s="238">
        <f t="shared" si="626"/>
        <v>0</v>
      </c>
      <c r="GS145" s="238">
        <f t="shared" si="627"/>
        <v>0</v>
      </c>
      <c r="GT145" s="238">
        <f t="shared" si="628"/>
        <v>0</v>
      </c>
      <c r="GU145" s="238">
        <f t="shared" si="629"/>
        <v>0</v>
      </c>
      <c r="GV145" s="239">
        <f t="shared" si="630"/>
        <v>0</v>
      </c>
      <c r="GW145" s="240">
        <f t="shared" si="631"/>
        <v>0</v>
      </c>
      <c r="GX145" s="240">
        <f t="shared" si="632"/>
        <v>0</v>
      </c>
      <c r="GY145" s="240">
        <f t="shared" si="633"/>
        <v>0</v>
      </c>
      <c r="GZ145" s="240">
        <f t="shared" si="634"/>
        <v>0</v>
      </c>
      <c r="HA145" s="240">
        <f t="shared" si="635"/>
        <v>0</v>
      </c>
      <c r="HB145" s="240">
        <f t="shared" si="636"/>
        <v>0</v>
      </c>
      <c r="HC145" s="240">
        <f t="shared" si="637"/>
        <v>0</v>
      </c>
      <c r="HD145" s="240">
        <f t="shared" si="638"/>
        <v>0</v>
      </c>
      <c r="HE145" s="240">
        <f t="shared" si="639"/>
        <v>0</v>
      </c>
      <c r="HF145" s="240">
        <f t="shared" si="640"/>
        <v>0</v>
      </c>
      <c r="HG145" s="240">
        <f t="shared" si="641"/>
        <v>0</v>
      </c>
      <c r="HH145" s="241">
        <f t="shared" si="642"/>
        <v>0</v>
      </c>
      <c r="HI145" s="243"/>
      <c r="HJ145" s="242">
        <f t="shared" si="643"/>
        <v>0</v>
      </c>
      <c r="HK145" s="234">
        <f t="shared" si="644"/>
        <v>0</v>
      </c>
      <c r="HL145" s="234">
        <f t="shared" si="645"/>
        <v>0</v>
      </c>
      <c r="HM145" s="234">
        <f t="shared" si="646"/>
        <v>0</v>
      </c>
      <c r="HN145" s="234">
        <f t="shared" si="647"/>
        <v>0</v>
      </c>
      <c r="HO145" s="235">
        <f t="shared" si="648"/>
        <v>20</v>
      </c>
      <c r="HP145" s="236">
        <f t="shared" si="649"/>
        <v>20</v>
      </c>
      <c r="HQ145" s="236">
        <f t="shared" si="650"/>
        <v>20</v>
      </c>
      <c r="HR145" s="236">
        <f t="shared" si="651"/>
        <v>20</v>
      </c>
      <c r="HS145" s="236">
        <f t="shared" si="652"/>
        <v>10</v>
      </c>
      <c r="HT145" s="236">
        <f t="shared" si="653"/>
        <v>20</v>
      </c>
      <c r="HU145" s="236">
        <f t="shared" si="654"/>
        <v>10</v>
      </c>
      <c r="HV145" s="237">
        <f t="shared" si="655"/>
        <v>20</v>
      </c>
      <c r="HW145" s="238">
        <f t="shared" si="656"/>
        <v>20</v>
      </c>
      <c r="HX145" s="238">
        <f t="shared" si="657"/>
        <v>20</v>
      </c>
      <c r="HY145" s="238">
        <f t="shared" si="658"/>
        <v>20</v>
      </c>
      <c r="HZ145" s="238">
        <f t="shared" si="659"/>
        <v>10</v>
      </c>
      <c r="IA145" s="238">
        <f t="shared" si="660"/>
        <v>20</v>
      </c>
      <c r="IB145" s="238">
        <f t="shared" si="661"/>
        <v>10</v>
      </c>
      <c r="IC145" s="238">
        <f t="shared" si="662"/>
        <v>0</v>
      </c>
      <c r="ID145" s="239">
        <f t="shared" si="663"/>
        <v>20</v>
      </c>
      <c r="IE145" s="240">
        <f t="shared" si="664"/>
        <v>20</v>
      </c>
      <c r="IF145" s="240">
        <f t="shared" si="665"/>
        <v>0</v>
      </c>
      <c r="IG145" s="240">
        <f t="shared" si="666"/>
        <v>10</v>
      </c>
      <c r="IH145" s="240">
        <f t="shared" si="667"/>
        <v>0</v>
      </c>
      <c r="II145" s="240">
        <f t="shared" si="668"/>
        <v>0</v>
      </c>
      <c r="IJ145" s="240">
        <f t="shared" si="669"/>
        <v>0</v>
      </c>
      <c r="IK145" s="240">
        <f t="shared" si="670"/>
        <v>0</v>
      </c>
      <c r="IL145" s="240">
        <f t="shared" si="671"/>
        <v>0</v>
      </c>
      <c r="IM145" s="240">
        <f t="shared" si="672"/>
        <v>0</v>
      </c>
      <c r="IN145" s="240">
        <f t="shared" si="673"/>
        <v>0</v>
      </c>
      <c r="IO145" s="240">
        <f t="shared" si="674"/>
        <v>0</v>
      </c>
      <c r="IP145" s="416">
        <f t="shared" si="675"/>
        <v>290</v>
      </c>
      <c r="IQ145" s="416">
        <f t="shared" si="676"/>
        <v>0</v>
      </c>
    </row>
    <row r="146" spans="1:253" ht="15" customHeight="1" x14ac:dyDescent="0.25">
      <c r="B146" s="223"/>
      <c r="C146" s="222"/>
      <c r="D146" s="404"/>
      <c r="E146" s="405"/>
      <c r="F146" s="221"/>
      <c r="G146" s="406"/>
      <c r="H146" s="406"/>
      <c r="I146" s="407"/>
      <c r="J146" s="408"/>
      <c r="K146" s="408"/>
      <c r="L146" s="409"/>
      <c r="M146" s="420"/>
      <c r="N146" s="411"/>
      <c r="O146" s="413"/>
      <c r="P146" s="413"/>
      <c r="Q146" s="410"/>
      <c r="R146" s="411"/>
      <c r="S146" s="413"/>
      <c r="T146" s="413"/>
      <c r="U146" s="412"/>
      <c r="V146" s="411"/>
      <c r="W146" s="413"/>
      <c r="X146" s="413"/>
      <c r="Y146" s="410"/>
      <c r="Z146" s="411"/>
      <c r="AA146" s="410"/>
      <c r="AB146" s="411"/>
      <c r="AC146" s="410"/>
      <c r="AD146" s="411"/>
      <c r="AE146" s="413"/>
      <c r="AF146" s="410"/>
      <c r="AG146" s="411"/>
      <c r="AH146" s="413"/>
      <c r="AI146" s="410"/>
      <c r="AJ146" s="411"/>
      <c r="AK146" s="413"/>
      <c r="AL146" s="410"/>
      <c r="AM146" s="411"/>
      <c r="AN146" s="413"/>
      <c r="AO146" s="410"/>
      <c r="AP146" s="411"/>
      <c r="AQ146" s="413"/>
      <c r="AR146" s="410"/>
      <c r="AS146" s="411"/>
      <c r="AT146" s="413"/>
      <c r="AU146" s="410"/>
      <c r="AV146" s="411"/>
      <c r="AW146" s="413"/>
      <c r="AX146" s="410"/>
      <c r="AY146" s="411"/>
      <c r="AZ146" s="413"/>
      <c r="BA146" s="410"/>
      <c r="BB146" s="411"/>
      <c r="BC146" s="413"/>
      <c r="BD146" s="410"/>
      <c r="BE146" s="411"/>
      <c r="BF146" s="413"/>
      <c r="BG146" s="410"/>
      <c r="BH146" s="411"/>
      <c r="BI146" s="413"/>
      <c r="BJ146" s="410"/>
      <c r="BK146" s="411"/>
      <c r="BL146" s="413"/>
      <c r="BM146" s="410"/>
      <c r="BN146" s="411"/>
      <c r="BO146" s="413"/>
      <c r="BP146" s="410"/>
      <c r="BQ146" s="411"/>
      <c r="BR146" s="413"/>
      <c r="BS146" s="410"/>
      <c r="BT146" s="411"/>
      <c r="BU146" s="414"/>
      <c r="BV146" s="410"/>
      <c r="BW146" s="411"/>
      <c r="BX146" s="413"/>
      <c r="BY146" s="410"/>
      <c r="BZ146" s="411"/>
      <c r="CA146" s="413"/>
      <c r="CB146" s="410"/>
      <c r="CC146" s="411"/>
      <c r="CD146" s="413"/>
      <c r="CE146" s="413"/>
      <c r="CF146" s="413"/>
      <c r="CG146" s="413"/>
      <c r="CH146" s="410"/>
      <c r="CI146" s="411"/>
      <c r="CJ146" s="413"/>
      <c r="CK146" s="410"/>
      <c r="CL146" s="411"/>
      <c r="CM146" s="413"/>
      <c r="CN146" s="410"/>
      <c r="CO146" s="411"/>
      <c r="CP146" s="413"/>
      <c r="CQ146" s="410"/>
      <c r="CR146" s="411"/>
      <c r="CS146" s="413"/>
      <c r="CT146" s="410"/>
      <c r="CU146" s="411"/>
      <c r="CV146" s="413"/>
      <c r="CW146" s="410"/>
      <c r="CX146" s="411"/>
      <c r="CY146" s="413"/>
      <c r="CZ146" s="410"/>
      <c r="DA146" s="411"/>
      <c r="DB146" s="413"/>
      <c r="DC146" s="410"/>
      <c r="DD146" s="411"/>
      <c r="DE146" s="413"/>
      <c r="DF146" s="410"/>
      <c r="DG146" s="222"/>
      <c r="DH146" s="396"/>
      <c r="DI146" s="396"/>
      <c r="DJ146" s="285"/>
      <c r="DK146" s="223"/>
      <c r="DL146" s="421"/>
      <c r="DM146" s="422"/>
      <c r="DN146" s="430"/>
      <c r="DO146" s="225"/>
      <c r="DP146" s="225"/>
      <c r="DQ146" s="225"/>
      <c r="DR146" s="225"/>
      <c r="DS146" s="226"/>
      <c r="DT146" s="227"/>
      <c r="DU146" s="227"/>
      <c r="DV146" s="227"/>
      <c r="DW146" s="227"/>
      <c r="DX146" s="227"/>
      <c r="DY146" s="227"/>
      <c r="DZ146" s="228"/>
      <c r="EA146" s="229"/>
      <c r="EB146" s="229"/>
      <c r="EC146" s="229"/>
      <c r="ED146" s="229"/>
      <c r="EE146" s="229"/>
      <c r="EF146" s="229"/>
      <c r="EG146" s="229"/>
      <c r="EH146" s="230"/>
      <c r="EI146" s="231"/>
      <c r="EJ146" s="231"/>
      <c r="EK146" s="231"/>
      <c r="EL146" s="231"/>
      <c r="EM146" s="231"/>
      <c r="EN146" s="231"/>
      <c r="EO146" s="231"/>
      <c r="EP146" s="231"/>
      <c r="EQ146" s="231"/>
      <c r="ER146" s="231"/>
      <c r="ES146" s="231"/>
      <c r="ET146" s="232"/>
      <c r="EU146" s="224"/>
      <c r="EV146" s="225"/>
      <c r="EW146" s="225"/>
      <c r="EX146" s="225"/>
      <c r="EY146" s="225"/>
      <c r="EZ146" s="226"/>
      <c r="FA146" s="227"/>
      <c r="FB146" s="227"/>
      <c r="FC146" s="227"/>
      <c r="FD146" s="227"/>
      <c r="FE146" s="227"/>
      <c r="FF146" s="227"/>
      <c r="FG146" s="228"/>
      <c r="FH146" s="229"/>
      <c r="FI146" s="229"/>
      <c r="FJ146" s="229"/>
      <c r="FK146" s="229"/>
      <c r="FL146" s="229"/>
      <c r="FM146" s="229"/>
      <c r="FN146" s="229"/>
      <c r="FO146" s="230"/>
      <c r="FP146" s="231"/>
      <c r="FQ146" s="231"/>
      <c r="FR146" s="231"/>
      <c r="FS146" s="231"/>
      <c r="FT146" s="231"/>
      <c r="FU146" s="231"/>
      <c r="FV146" s="231"/>
      <c r="FW146" s="231"/>
      <c r="FX146" s="231"/>
      <c r="FY146" s="231"/>
      <c r="FZ146" s="231"/>
      <c r="GA146" s="232"/>
      <c r="GB146" s="224"/>
      <c r="GC146" s="225"/>
      <c r="GD146" s="225"/>
      <c r="GE146" s="225"/>
      <c r="GF146" s="225"/>
      <c r="GG146" s="226"/>
      <c r="GH146" s="227"/>
      <c r="GI146" s="227"/>
      <c r="GJ146" s="227"/>
      <c r="GK146" s="227"/>
      <c r="GL146" s="227"/>
      <c r="GM146" s="227"/>
      <c r="GN146" s="228"/>
      <c r="GO146" s="229"/>
      <c r="GP146" s="229"/>
      <c r="GQ146" s="229"/>
      <c r="GR146" s="229"/>
      <c r="GS146" s="229"/>
      <c r="GT146" s="229"/>
      <c r="GU146" s="229"/>
      <c r="GV146" s="230"/>
      <c r="GW146" s="231"/>
      <c r="GX146" s="231"/>
      <c r="GY146" s="231"/>
      <c r="GZ146" s="231"/>
      <c r="HA146" s="231"/>
      <c r="HB146" s="231"/>
      <c r="HC146" s="231"/>
      <c r="HD146" s="231"/>
      <c r="HE146" s="231"/>
      <c r="HF146" s="231"/>
      <c r="HG146" s="231"/>
      <c r="HH146" s="232"/>
      <c r="HI146" s="232"/>
      <c r="HJ146" s="224"/>
      <c r="HK146" s="225"/>
      <c r="HL146" s="225"/>
      <c r="HM146" s="225"/>
      <c r="HN146" s="225"/>
      <c r="HO146" s="226"/>
      <c r="HP146" s="227"/>
      <c r="HQ146" s="227"/>
      <c r="HR146" s="227"/>
      <c r="HS146" s="227"/>
      <c r="HT146" s="227"/>
      <c r="HU146" s="227"/>
      <c r="HV146" s="228"/>
      <c r="HW146" s="229"/>
      <c r="HX146" s="229"/>
      <c r="HY146" s="229"/>
      <c r="HZ146" s="229"/>
      <c r="IA146" s="229"/>
      <c r="IB146" s="229"/>
      <c r="IC146" s="229"/>
      <c r="ID146" s="230"/>
      <c r="IE146" s="231"/>
      <c r="IF146" s="231"/>
      <c r="IG146" s="231"/>
      <c r="IH146" s="231"/>
      <c r="II146" s="231"/>
      <c r="IJ146" s="231"/>
      <c r="IK146" s="231"/>
      <c r="IL146" s="231"/>
      <c r="IM146" s="231"/>
      <c r="IN146" s="231"/>
      <c r="IO146" s="231"/>
      <c r="IP146" s="418"/>
      <c r="IQ146" s="418"/>
    </row>
    <row r="147" spans="1:253" ht="15" customHeight="1" x14ac:dyDescent="0.25">
      <c r="B147" s="337"/>
      <c r="C147" s="393"/>
      <c r="D147" s="339"/>
      <c r="E147" s="337"/>
      <c r="F147" s="337"/>
      <c r="G147" s="337"/>
      <c r="H147" s="337"/>
      <c r="I147" s="340"/>
      <c r="J147" s="341"/>
      <c r="K147" s="341"/>
      <c r="L147" s="342"/>
      <c r="M147" s="343"/>
      <c r="N147" s="344"/>
      <c r="O147" s="345"/>
      <c r="P147" s="345"/>
      <c r="Q147" s="346"/>
      <c r="R147" s="344"/>
      <c r="S147" s="345"/>
      <c r="T147" s="345"/>
      <c r="U147" s="395"/>
      <c r="V147" s="344"/>
      <c r="W147" s="345"/>
      <c r="X147" s="345"/>
      <c r="Y147" s="346"/>
      <c r="Z147" s="344"/>
      <c r="AA147" s="346"/>
      <c r="AB147" s="344"/>
      <c r="AC147" s="346"/>
      <c r="AD147" s="344"/>
      <c r="AE147" s="345"/>
      <c r="AF147" s="346"/>
      <c r="AG147" s="344"/>
      <c r="AH147" s="345"/>
      <c r="AI147" s="346"/>
      <c r="AJ147" s="344"/>
      <c r="AK147" s="345"/>
      <c r="AL147" s="346"/>
      <c r="AM147" s="344"/>
      <c r="AN147" s="345"/>
      <c r="AO147" s="346"/>
      <c r="AP147" s="344"/>
      <c r="AQ147" s="345"/>
      <c r="AR147" s="346"/>
      <c r="AS147" s="344"/>
      <c r="AT147" s="345"/>
      <c r="AU147" s="346"/>
      <c r="AV147" s="344"/>
      <c r="AW147" s="345"/>
      <c r="AX147" s="346"/>
      <c r="AY147" s="344"/>
      <c r="AZ147" s="345"/>
      <c r="BA147" s="346"/>
      <c r="BB147" s="344"/>
      <c r="BC147" s="345"/>
      <c r="BD147" s="346"/>
      <c r="BE147" s="344"/>
      <c r="BF147" s="345"/>
      <c r="BG147" s="346"/>
      <c r="BH147" s="344"/>
      <c r="BI147" s="345"/>
      <c r="BJ147" s="346"/>
      <c r="BK147" s="344"/>
      <c r="BL147" s="345"/>
      <c r="BM147" s="346"/>
      <c r="BN147" s="344"/>
      <c r="BO147" s="345"/>
      <c r="BP147" s="346"/>
      <c r="BQ147" s="344"/>
      <c r="BR147" s="345"/>
      <c r="BS147" s="346"/>
      <c r="BT147" s="344"/>
      <c r="BU147" s="347"/>
      <c r="BV147" s="346"/>
      <c r="BW147" s="344"/>
      <c r="BX147" s="345"/>
      <c r="BY147" s="346"/>
      <c r="BZ147" s="344"/>
      <c r="CA147" s="345"/>
      <c r="CB147" s="346"/>
      <c r="CC147" s="344"/>
      <c r="CD147" s="345"/>
      <c r="CE147" s="345"/>
      <c r="CF147" s="345"/>
      <c r="CG147" s="345"/>
      <c r="CH147" s="346"/>
      <c r="CI147" s="344"/>
      <c r="CJ147" s="345"/>
      <c r="CK147" s="346"/>
      <c r="CL147" s="344"/>
      <c r="CM147" s="345"/>
      <c r="CN147" s="346"/>
      <c r="CO147" s="344"/>
      <c r="CP147" s="345"/>
      <c r="CQ147" s="346"/>
      <c r="CR147" s="344"/>
      <c r="CS147" s="345"/>
      <c r="CT147" s="346"/>
      <c r="CU147" s="344"/>
      <c r="CV147" s="345"/>
      <c r="CW147" s="346"/>
      <c r="CX147" s="344"/>
      <c r="CY147" s="345"/>
      <c r="CZ147" s="346"/>
      <c r="DA147" s="344"/>
      <c r="DB147" s="345"/>
      <c r="DC147" s="346"/>
      <c r="DD147" s="344"/>
      <c r="DE147" s="345"/>
      <c r="DF147" s="346"/>
      <c r="DG147" s="338"/>
      <c r="DH147" s="348"/>
      <c r="DI147" s="348"/>
      <c r="DJ147" s="349"/>
      <c r="DK147" s="343"/>
      <c r="DL147" s="350"/>
      <c r="DM147" s="351"/>
      <c r="DN147" s="352"/>
      <c r="DO147" s="353"/>
      <c r="DP147" s="353"/>
      <c r="DQ147" s="353"/>
      <c r="DR147" s="353"/>
      <c r="DS147" s="354"/>
      <c r="DT147" s="355"/>
      <c r="DU147" s="355"/>
      <c r="DV147" s="355"/>
      <c r="DW147" s="355"/>
      <c r="DX147" s="355"/>
      <c r="DY147" s="355"/>
      <c r="DZ147" s="356"/>
      <c r="EA147" s="357"/>
      <c r="EB147" s="357"/>
      <c r="EC147" s="357"/>
      <c r="ED147" s="357"/>
      <c r="EE147" s="357"/>
      <c r="EF147" s="357"/>
      <c r="EG147" s="357"/>
      <c r="EH147" s="358"/>
      <c r="EI147" s="359"/>
      <c r="EJ147" s="359"/>
      <c r="EK147" s="359"/>
      <c r="EL147" s="359"/>
      <c r="EM147" s="359"/>
      <c r="EN147" s="359"/>
      <c r="EO147" s="359"/>
      <c r="EP147" s="359"/>
      <c r="EQ147" s="359"/>
      <c r="ER147" s="359"/>
      <c r="ES147" s="359"/>
      <c r="ET147" s="360"/>
      <c r="EU147" s="352"/>
      <c r="EV147" s="353"/>
      <c r="EW147" s="353"/>
      <c r="EX147" s="353"/>
      <c r="EY147" s="353"/>
      <c r="EZ147" s="354"/>
      <c r="FA147" s="355"/>
      <c r="FB147" s="355"/>
      <c r="FC147" s="355"/>
      <c r="FD147" s="355"/>
      <c r="FE147" s="355"/>
      <c r="FF147" s="355"/>
      <c r="FG147" s="356"/>
      <c r="FH147" s="357"/>
      <c r="FI147" s="357"/>
      <c r="FJ147" s="357"/>
      <c r="FK147" s="357"/>
      <c r="FL147" s="357"/>
      <c r="FM147" s="357"/>
      <c r="FN147" s="357"/>
      <c r="FO147" s="358"/>
      <c r="FP147" s="359"/>
      <c r="FQ147" s="359"/>
      <c r="FR147" s="359"/>
      <c r="FS147" s="359"/>
      <c r="FT147" s="359"/>
      <c r="FU147" s="359"/>
      <c r="FV147" s="359"/>
      <c r="FW147" s="359"/>
      <c r="FX147" s="359"/>
      <c r="FY147" s="359"/>
      <c r="FZ147" s="359"/>
      <c r="GA147" s="360"/>
      <c r="GB147" s="352"/>
      <c r="GC147" s="353"/>
      <c r="GD147" s="353"/>
      <c r="GE147" s="353"/>
      <c r="GF147" s="353"/>
      <c r="GG147" s="354"/>
      <c r="GH147" s="355"/>
      <c r="GI147" s="355"/>
      <c r="GJ147" s="355"/>
      <c r="GK147" s="355"/>
      <c r="GL147" s="355"/>
      <c r="GM147" s="355"/>
      <c r="GN147" s="356"/>
      <c r="GO147" s="357"/>
      <c r="GP147" s="357"/>
      <c r="GQ147" s="357"/>
      <c r="GR147" s="357"/>
      <c r="GS147" s="357"/>
      <c r="GT147" s="357"/>
      <c r="GU147" s="357"/>
      <c r="GV147" s="358"/>
      <c r="GW147" s="359"/>
      <c r="GX147" s="359"/>
      <c r="GY147" s="359"/>
      <c r="GZ147" s="359"/>
      <c r="HA147" s="359"/>
      <c r="HB147" s="359"/>
      <c r="HC147" s="359"/>
      <c r="HD147" s="359"/>
      <c r="HE147" s="359"/>
      <c r="HF147" s="359"/>
      <c r="HG147" s="359"/>
      <c r="HH147" s="360"/>
      <c r="HI147" s="361"/>
      <c r="HJ147" s="352"/>
      <c r="HK147" s="353"/>
      <c r="HL147" s="353"/>
      <c r="HM147" s="353"/>
      <c r="HN147" s="353"/>
      <c r="HO147" s="354"/>
      <c r="HP147" s="355"/>
      <c r="HQ147" s="355"/>
      <c r="HR147" s="355"/>
      <c r="HS147" s="355"/>
      <c r="HT147" s="355"/>
      <c r="HU147" s="355"/>
      <c r="HV147" s="356"/>
      <c r="HW147" s="357"/>
      <c r="HX147" s="357"/>
      <c r="HY147" s="357"/>
      <c r="HZ147" s="357"/>
      <c r="IA147" s="357"/>
      <c r="IB147" s="357"/>
      <c r="IC147" s="357"/>
      <c r="ID147" s="358"/>
      <c r="IE147" s="359"/>
      <c r="IF147" s="359"/>
      <c r="IG147" s="359"/>
      <c r="IH147" s="359"/>
      <c r="II147" s="359"/>
      <c r="IJ147" s="359"/>
      <c r="IK147" s="359"/>
      <c r="IL147" s="359"/>
      <c r="IM147" s="359"/>
      <c r="IN147" s="359"/>
      <c r="IO147" s="359"/>
      <c r="IP147" s="415"/>
      <c r="IQ147" s="415"/>
    </row>
    <row r="148" spans="1:253" ht="15" x14ac:dyDescent="0.25">
      <c r="C148" s="363" t="s">
        <v>33</v>
      </c>
      <c r="D148" s="317"/>
      <c r="E148" s="362">
        <f>COUNTIF(E115:E147, 9)+COUNTIF(E115:E147, "9+")</f>
        <v>28</v>
      </c>
      <c r="F148" s="318"/>
      <c r="G148" s="330"/>
      <c r="H148" s="318"/>
      <c r="I148" s="330"/>
      <c r="J148" s="330"/>
      <c r="K148" s="330"/>
      <c r="L148" s="330"/>
      <c r="M148" s="419"/>
      <c r="N148" s="331"/>
      <c r="O148" s="332"/>
      <c r="P148" s="332"/>
      <c r="Q148" s="333"/>
      <c r="R148" s="331"/>
      <c r="S148" s="332"/>
      <c r="T148" s="332"/>
      <c r="U148" s="332"/>
      <c r="V148" s="331"/>
      <c r="W148" s="332"/>
      <c r="X148" s="332"/>
      <c r="Y148" s="333"/>
      <c r="Z148" s="331"/>
      <c r="AA148" s="333"/>
      <c r="AB148" s="331"/>
      <c r="AC148" s="333"/>
      <c r="AD148" s="331"/>
      <c r="AE148" s="332"/>
      <c r="AF148" s="333"/>
      <c r="AG148" s="331"/>
      <c r="AH148" s="332"/>
      <c r="AI148" s="333"/>
      <c r="AJ148" s="331"/>
      <c r="AK148" s="332"/>
      <c r="AL148" s="333"/>
      <c r="AM148" s="331"/>
      <c r="AN148" s="332"/>
      <c r="AO148" s="333"/>
      <c r="AP148" s="331"/>
      <c r="AQ148" s="332"/>
      <c r="AR148" s="333"/>
      <c r="AS148" s="331"/>
      <c r="AT148" s="332"/>
      <c r="AU148" s="333"/>
      <c r="AV148" s="331"/>
      <c r="AW148" s="332"/>
      <c r="AX148" s="333"/>
      <c r="AY148" s="331"/>
      <c r="AZ148" s="332"/>
      <c r="BA148" s="333"/>
      <c r="BB148" s="331"/>
      <c r="BC148" s="332"/>
      <c r="BD148" s="333"/>
      <c r="BE148" s="331"/>
      <c r="BF148" s="332"/>
      <c r="BG148" s="332"/>
      <c r="BH148" s="332"/>
      <c r="BI148" s="332"/>
      <c r="BJ148" s="333"/>
      <c r="BK148" s="331"/>
      <c r="BL148" s="332"/>
      <c r="BM148" s="333"/>
      <c r="BN148" s="331"/>
      <c r="BO148" s="332"/>
      <c r="BP148" s="333"/>
      <c r="BQ148" s="331"/>
      <c r="BR148" s="332"/>
      <c r="BS148" s="333"/>
      <c r="BT148" s="331"/>
      <c r="BU148" s="332"/>
      <c r="BV148" s="332"/>
      <c r="BW148" s="331"/>
      <c r="BX148" s="332"/>
      <c r="BY148" s="333"/>
      <c r="BZ148" s="331"/>
      <c r="CA148" s="332"/>
      <c r="CB148" s="333"/>
      <c r="CC148" s="331" t="s">
        <v>900</v>
      </c>
      <c r="CD148" s="332"/>
      <c r="CE148" s="332"/>
      <c r="CF148" s="332"/>
      <c r="CG148" s="332"/>
      <c r="CH148" s="333"/>
      <c r="CI148" s="331"/>
      <c r="CJ148" s="332"/>
      <c r="CK148" s="333"/>
      <c r="CL148" s="331"/>
      <c r="CM148" s="332"/>
      <c r="CN148" s="333"/>
      <c r="CO148" s="331" t="s">
        <v>899</v>
      </c>
      <c r="CP148" s="332"/>
      <c r="CQ148" s="332"/>
      <c r="CR148" s="332"/>
      <c r="CS148" s="332"/>
      <c r="CT148" s="332"/>
      <c r="CU148" s="332"/>
      <c r="CV148" s="332"/>
      <c r="CW148" s="332"/>
      <c r="CX148" s="332"/>
      <c r="CY148" s="332"/>
      <c r="CZ148" s="332"/>
      <c r="DA148" s="332"/>
      <c r="DB148" s="332"/>
      <c r="DC148" s="332"/>
      <c r="DD148" s="332"/>
      <c r="DE148" s="332"/>
      <c r="DF148" s="333"/>
      <c r="DG148" s="330"/>
      <c r="DH148" s="330"/>
      <c r="DI148" s="330">
        <f>COUNTIF(DI4:DI147, DI2)</f>
        <v>0</v>
      </c>
      <c r="DJ148" s="334"/>
      <c r="DK148" s="318">
        <f>COUNTIF(DK4:DK147, DK2)</f>
        <v>0</v>
      </c>
      <c r="DL148" s="335"/>
      <c r="DM148" s="319"/>
      <c r="DN148" s="320"/>
      <c r="DO148" s="321"/>
      <c r="DP148" s="321"/>
      <c r="DQ148" s="321"/>
      <c r="DR148" s="321"/>
      <c r="DS148" s="322"/>
      <c r="DT148" s="323"/>
      <c r="DU148" s="323"/>
      <c r="DV148" s="323"/>
      <c r="DW148" s="323"/>
      <c r="DX148" s="323"/>
      <c r="DY148" s="323"/>
      <c r="DZ148" s="324"/>
      <c r="EA148" s="325"/>
      <c r="EB148" s="325"/>
      <c r="EC148" s="325"/>
      <c r="ED148" s="325"/>
      <c r="EE148" s="325"/>
      <c r="EF148" s="325"/>
      <c r="EG148" s="325"/>
      <c r="EH148" s="326"/>
      <c r="EI148" s="327"/>
      <c r="EJ148" s="327"/>
      <c r="EK148" s="327"/>
      <c r="EL148" s="327"/>
      <c r="EM148" s="327"/>
      <c r="EN148" s="327"/>
      <c r="EO148" s="327"/>
      <c r="EP148" s="327"/>
      <c r="EQ148" s="327"/>
      <c r="ER148" s="327"/>
      <c r="ES148" s="327"/>
      <c r="ET148" s="328"/>
      <c r="EU148" s="320"/>
      <c r="EV148" s="321"/>
      <c r="EW148" s="321"/>
      <c r="EX148" s="321"/>
      <c r="EY148" s="321"/>
      <c r="EZ148" s="322"/>
      <c r="FA148" s="323"/>
      <c r="FB148" s="323"/>
      <c r="FC148" s="323"/>
      <c r="FD148" s="323"/>
      <c r="FE148" s="323"/>
      <c r="FF148" s="323"/>
      <c r="FG148" s="324"/>
      <c r="FH148" s="325"/>
      <c r="FI148" s="325"/>
      <c r="FJ148" s="325"/>
      <c r="FK148" s="325"/>
      <c r="FL148" s="325"/>
      <c r="FM148" s="325"/>
      <c r="FN148" s="325"/>
      <c r="FO148" s="326"/>
      <c r="FP148" s="327"/>
      <c r="FQ148" s="327"/>
      <c r="FR148" s="327"/>
      <c r="FS148" s="327"/>
      <c r="FT148" s="327"/>
      <c r="FU148" s="327"/>
      <c r="FV148" s="327"/>
      <c r="FW148" s="327"/>
      <c r="FX148" s="327"/>
      <c r="FY148" s="327"/>
      <c r="FZ148" s="327"/>
      <c r="GA148" s="328"/>
      <c r="GB148" s="320"/>
      <c r="GC148" s="321"/>
      <c r="GD148" s="321"/>
      <c r="GE148" s="321"/>
      <c r="GF148" s="321"/>
      <c r="GG148" s="322"/>
      <c r="GH148" s="323"/>
      <c r="GI148" s="323"/>
      <c r="GJ148" s="323"/>
      <c r="GK148" s="323"/>
      <c r="GL148" s="323"/>
      <c r="GM148" s="323"/>
      <c r="GN148" s="324"/>
      <c r="GO148" s="325"/>
      <c r="GP148" s="325"/>
      <c r="GQ148" s="325"/>
      <c r="GR148" s="325"/>
      <c r="GS148" s="325"/>
      <c r="GT148" s="325"/>
      <c r="GU148" s="325"/>
      <c r="GV148" s="326"/>
      <c r="GW148" s="327"/>
      <c r="GX148" s="327"/>
      <c r="GY148" s="327"/>
      <c r="GZ148" s="327"/>
      <c r="HA148" s="327"/>
      <c r="HB148" s="327"/>
      <c r="HC148" s="327"/>
      <c r="HD148" s="327"/>
      <c r="HE148" s="327"/>
      <c r="HF148" s="327"/>
      <c r="HG148" s="327"/>
      <c r="HH148" s="328"/>
      <c r="HI148" s="329"/>
      <c r="HJ148" s="320"/>
      <c r="HK148" s="321"/>
      <c r="HL148" s="321"/>
      <c r="HM148" s="321"/>
      <c r="HN148" s="321"/>
      <c r="HO148" s="322"/>
      <c r="HP148" s="323"/>
      <c r="HQ148" s="323"/>
      <c r="HR148" s="323"/>
      <c r="HS148" s="323"/>
      <c r="HT148" s="323"/>
      <c r="HU148" s="323"/>
      <c r="HV148" s="324"/>
      <c r="HW148" s="325"/>
      <c r="HX148" s="325"/>
      <c r="HY148" s="325"/>
      <c r="HZ148" s="325"/>
      <c r="IA148" s="325"/>
      <c r="IB148" s="325"/>
      <c r="IC148" s="325"/>
      <c r="ID148" s="326"/>
      <c r="IE148" s="327"/>
      <c r="IF148" s="327"/>
      <c r="IG148" s="327"/>
      <c r="IH148" s="327"/>
      <c r="II148" s="327"/>
      <c r="IJ148" s="327"/>
      <c r="IK148" s="327"/>
      <c r="IL148" s="327"/>
      <c r="IM148" s="327"/>
      <c r="IN148" s="327"/>
      <c r="IO148" s="327"/>
      <c r="IP148" s="417"/>
      <c r="IQ148" s="417"/>
    </row>
    <row r="149" spans="1:253" ht="15" x14ac:dyDescent="0.25">
      <c r="C149" s="364" t="s">
        <v>45</v>
      </c>
      <c r="D149" s="365"/>
      <c r="E149" s="365">
        <f>SUM(E83, E114, E148)</f>
        <v>85</v>
      </c>
      <c r="G149" s="17"/>
      <c r="H149" s="14"/>
      <c r="M149" s="431"/>
      <c r="N149" s="432"/>
      <c r="O149" s="432"/>
      <c r="P149" s="432"/>
      <c r="Q149" s="432"/>
      <c r="R149" s="432"/>
      <c r="S149" s="432"/>
      <c r="T149" s="432"/>
      <c r="U149" s="432"/>
      <c r="V149" s="432"/>
      <c r="W149" s="432"/>
      <c r="X149" s="432"/>
      <c r="Y149" s="432"/>
      <c r="Z149" s="432"/>
      <c r="AA149" s="432"/>
      <c r="AB149" s="432"/>
      <c r="AC149" s="432"/>
    </row>
    <row r="150" spans="1:253" ht="15.75" thickBot="1" x14ac:dyDescent="0.3">
      <c r="C150" s="366" t="s">
        <v>400</v>
      </c>
      <c r="D150" s="367"/>
      <c r="E150" s="367">
        <f>SUM(E16, E38, E149)</f>
        <v>92</v>
      </c>
      <c r="M150" s="433"/>
      <c r="N150" s="434"/>
      <c r="O150" s="434"/>
      <c r="P150" s="434"/>
      <c r="Q150" s="434"/>
      <c r="R150" s="434"/>
      <c r="S150" s="434"/>
      <c r="T150" s="434"/>
      <c r="U150" s="434"/>
      <c r="V150" s="434"/>
      <c r="W150" s="434"/>
      <c r="X150" s="434"/>
      <c r="Y150" s="434"/>
      <c r="Z150" s="434"/>
      <c r="AA150" s="434"/>
      <c r="AB150" s="434"/>
      <c r="AC150" s="434"/>
    </row>
    <row r="151" spans="1:253" ht="15" x14ac:dyDescent="0.25">
      <c r="B151" s="264" t="s">
        <v>41</v>
      </c>
      <c r="C151" s="265"/>
      <c r="D151" s="244">
        <f t="shared" ref="D151:D156" si="677">SUM(N151:CZ151)</f>
        <v>55</v>
      </c>
      <c r="E151" s="245"/>
      <c r="F151" s="246"/>
      <c r="G151" s="247"/>
      <c r="H151" s="247"/>
      <c r="I151" s="247"/>
      <c r="J151" s="247"/>
      <c r="K151" s="247"/>
      <c r="L151" s="247"/>
      <c r="M151" s="473" t="s">
        <v>1584</v>
      </c>
      <c r="N151" s="248">
        <f>COUNTIF(N$3:O149, $M151)</f>
        <v>0</v>
      </c>
      <c r="O151" s="302"/>
      <c r="P151" s="247">
        <f>COUNTIF(P$3:Q149, $M151)</f>
        <v>0</v>
      </c>
      <c r="Q151" s="245"/>
      <c r="R151" s="248">
        <f>COUNTIF(R$3:S149, $M151)</f>
        <v>2</v>
      </c>
      <c r="S151" s="302"/>
      <c r="T151" s="247">
        <f>COUNTIF(T$3:U149, $M151)</f>
        <v>0</v>
      </c>
      <c r="U151" s="245"/>
      <c r="V151" s="248">
        <f>COUNTIF(V$3:W149, $M151)</f>
        <v>0</v>
      </c>
      <c r="W151" s="302"/>
      <c r="X151" s="247">
        <f>COUNTIF(X$3:Y149, $M151)</f>
        <v>0</v>
      </c>
      <c r="Y151" s="245"/>
      <c r="Z151" s="248">
        <f>COUNTIF(Z$3:AA149, $M151)</f>
        <v>2</v>
      </c>
      <c r="AA151" s="245"/>
      <c r="AB151" s="248">
        <f>COUNTIF(AB$3:AC149, $M151)</f>
        <v>0</v>
      </c>
      <c r="AC151" s="245"/>
      <c r="AD151" s="248">
        <f>COUNTIF(AD$3:AF149, $M151)</f>
        <v>0</v>
      </c>
      <c r="AE151" s="246"/>
      <c r="AF151" s="245"/>
      <c r="AG151" s="248">
        <f>COUNTIF(AG$3:AI149, $M151)</f>
        <v>0</v>
      </c>
      <c r="AH151" s="246"/>
      <c r="AI151" s="245"/>
      <c r="AJ151" s="248">
        <f>COUNTIF(AJ$3:AL149, $M151)</f>
        <v>0</v>
      </c>
      <c r="AK151" s="246"/>
      <c r="AL151" s="245"/>
      <c r="AM151" s="248">
        <f>COUNTIF(AM$3:AO149, $M151)</f>
        <v>0</v>
      </c>
      <c r="AN151" s="246"/>
      <c r="AO151" s="245"/>
      <c r="AP151" s="248">
        <f>COUNTIF(AP$3:AR149, $M151)</f>
        <v>0</v>
      </c>
      <c r="AQ151" s="246"/>
      <c r="AR151" s="245"/>
      <c r="AS151" s="248">
        <f>COUNTIF(AS$3:AU149, $M151)</f>
        <v>0</v>
      </c>
      <c r="AT151" s="246"/>
      <c r="AU151" s="245"/>
      <c r="AV151" s="248">
        <f>COUNTIF(AV$3:AX149, $M151)</f>
        <v>0</v>
      </c>
      <c r="AW151" s="246"/>
      <c r="AX151" s="245"/>
      <c r="AY151" s="248">
        <f>COUNTIF(AY$3:BA149, $M151)</f>
        <v>0</v>
      </c>
      <c r="AZ151" s="246"/>
      <c r="BA151" s="245"/>
      <c r="BB151" s="248">
        <f>COUNTIF(BB$3:BD149, $M151)</f>
        <v>0</v>
      </c>
      <c r="BC151" s="246"/>
      <c r="BD151" s="245"/>
      <c r="BE151" s="248">
        <f>COUNTIF(BE$3:BG149, $M151)</f>
        <v>0</v>
      </c>
      <c r="BF151" s="246"/>
      <c r="BG151" s="245"/>
      <c r="BH151" s="248">
        <f>COUNTIF(BH$3:BJ149, $M151)</f>
        <v>0</v>
      </c>
      <c r="BI151" s="246"/>
      <c r="BJ151" s="245"/>
      <c r="BK151" s="248">
        <f>COUNTIF(BK$3:BM149, $M151)</f>
        <v>0</v>
      </c>
      <c r="BL151" s="246"/>
      <c r="BM151" s="245"/>
      <c r="BN151" s="248">
        <f>COUNTIF(BN$3:BP149, $M151)</f>
        <v>0</v>
      </c>
      <c r="BO151" s="246"/>
      <c r="BP151" s="245"/>
      <c r="BQ151" s="248">
        <f>COUNTIF(BQ$3:BS149, $M151)</f>
        <v>0</v>
      </c>
      <c r="BR151" s="246"/>
      <c r="BS151" s="245"/>
      <c r="BT151" s="248">
        <f>COUNTIF(BT$3:BV149, $M151)</f>
        <v>46</v>
      </c>
      <c r="BU151" s="246"/>
      <c r="BV151" s="245"/>
      <c r="BW151" s="248">
        <f>COUNTIF(BW$3:BY149, $M151)</f>
        <v>0</v>
      </c>
      <c r="BX151" s="246"/>
      <c r="BY151" s="245"/>
      <c r="BZ151" s="248">
        <f>COUNTIF(BZ$3:CB149, $M151)</f>
        <v>0</v>
      </c>
      <c r="CA151" s="246"/>
      <c r="CB151" s="245"/>
      <c r="CC151" s="248">
        <f>COUNTIF(CC$3:CE149, $M151)</f>
        <v>1</v>
      </c>
      <c r="CD151" s="246"/>
      <c r="CE151" s="245"/>
      <c r="CF151" s="248">
        <f>COUNTIF(CF$3:CH149, $M151)</f>
        <v>0</v>
      </c>
      <c r="CG151" s="246"/>
      <c r="CH151" s="245"/>
      <c r="CI151" s="248">
        <f>COUNTIF(CI$3:CK149, $M151)</f>
        <v>3</v>
      </c>
      <c r="CJ151" s="246"/>
      <c r="CK151" s="245"/>
      <c r="CL151" s="248">
        <f>COUNTIF(CL$3:CN149, $M151)</f>
        <v>1</v>
      </c>
      <c r="CM151" s="246"/>
      <c r="CN151" s="245"/>
      <c r="CO151" s="248">
        <f>COUNTIF(CO$3:CQ149, $M151)</f>
        <v>0</v>
      </c>
      <c r="CP151" s="246"/>
      <c r="CQ151" s="245"/>
      <c r="CR151" s="248">
        <f>COUNTIF(CR$3:CT149, $M151)</f>
        <v>0</v>
      </c>
      <c r="CS151" s="246"/>
      <c r="CT151" s="245"/>
      <c r="CU151" s="248">
        <f>COUNTIF(CU$3:CW149, $M151)</f>
        <v>0</v>
      </c>
      <c r="CV151" s="246"/>
      <c r="CW151" s="245"/>
      <c r="CX151" s="248">
        <f>COUNTIF(CX$3:CZ149, $M151)</f>
        <v>0</v>
      </c>
      <c r="CY151" s="246"/>
      <c r="CZ151" s="245"/>
      <c r="DA151" s="248">
        <f>COUNTIF(DA$3:DC149, $M151)</f>
        <v>0</v>
      </c>
      <c r="DB151" s="246"/>
      <c r="DC151" s="245"/>
      <c r="DD151" s="248">
        <f>COUNTIF(DD$3:DF149, $M151)</f>
        <v>0</v>
      </c>
      <c r="DE151" s="246"/>
      <c r="DF151" s="245"/>
    </row>
    <row r="152" spans="1:253" ht="15.75" thickBot="1" x14ac:dyDescent="0.3">
      <c r="B152" s="266"/>
      <c r="C152" s="267"/>
      <c r="D152" s="249">
        <f t="shared" si="677"/>
        <v>0</v>
      </c>
      <c r="E152" s="250"/>
      <c r="F152" s="251"/>
      <c r="G152" s="252"/>
      <c r="H152" s="252"/>
      <c r="I152" s="252"/>
      <c r="J152" s="252"/>
      <c r="K152" s="252"/>
      <c r="L152" s="252"/>
      <c r="M152" s="299" t="str">
        <f>"r"&amp;MID(M151, 2, 4)</f>
        <v>r23-1</v>
      </c>
      <c r="N152" s="253">
        <f>COUNTIF(N$3:O149, $M152)</f>
        <v>0</v>
      </c>
      <c r="O152" s="305"/>
      <c r="P152" s="252">
        <f>COUNTIF(P$3:Q149, $M152)</f>
        <v>0</v>
      </c>
      <c r="Q152" s="250"/>
      <c r="R152" s="253">
        <f>COUNTIF(R$3:S149, $M152)</f>
        <v>0</v>
      </c>
      <c r="S152" s="305"/>
      <c r="T152" s="252">
        <f>COUNTIF(T$3:U149, $M152)</f>
        <v>0</v>
      </c>
      <c r="U152" s="250"/>
      <c r="V152" s="253">
        <f>COUNTIF(V$3:W149, $M152)</f>
        <v>0</v>
      </c>
      <c r="W152" s="305"/>
      <c r="X152" s="252">
        <f>COUNTIF(X$3:Y149, $M152)</f>
        <v>0</v>
      </c>
      <c r="Y152" s="250"/>
      <c r="Z152" s="253">
        <f>COUNTIF(Z$3:AA149, $M152)</f>
        <v>0</v>
      </c>
      <c r="AA152" s="250"/>
      <c r="AB152" s="253">
        <f>COUNTIF(AB$3:AC149, $M152)</f>
        <v>0</v>
      </c>
      <c r="AC152" s="250"/>
      <c r="AD152" s="253">
        <f>COUNTIF(AD$3:AF149, $M152)</f>
        <v>0</v>
      </c>
      <c r="AE152" s="251"/>
      <c r="AF152" s="250"/>
      <c r="AG152" s="253">
        <f>COUNTIF(AG$3:AI149, $M152)</f>
        <v>0</v>
      </c>
      <c r="AH152" s="251"/>
      <c r="AI152" s="250"/>
      <c r="AJ152" s="253">
        <f>COUNTIF(AJ$3:AL149, $M152)</f>
        <v>0</v>
      </c>
      <c r="AK152" s="251"/>
      <c r="AL152" s="250"/>
      <c r="AM152" s="253">
        <f>COUNTIF(AM$3:AO149, $M152)</f>
        <v>0</v>
      </c>
      <c r="AN152" s="251"/>
      <c r="AO152" s="250"/>
      <c r="AP152" s="253">
        <f>COUNTIF(AP$3:AR149, $M152)</f>
        <v>0</v>
      </c>
      <c r="AQ152" s="251"/>
      <c r="AR152" s="250"/>
      <c r="AS152" s="253">
        <f>COUNTIF(AS$3:AU149, $M152)</f>
        <v>0</v>
      </c>
      <c r="AT152" s="251"/>
      <c r="AU152" s="250"/>
      <c r="AV152" s="253">
        <f>COUNTIF(AV$3:AX149, $M152)</f>
        <v>0</v>
      </c>
      <c r="AW152" s="251"/>
      <c r="AX152" s="250"/>
      <c r="AY152" s="253">
        <f>COUNTIF(AY$3:BA149, $M152)</f>
        <v>0</v>
      </c>
      <c r="AZ152" s="251"/>
      <c r="BA152" s="250"/>
      <c r="BB152" s="253">
        <f>COUNTIF(BB$3:BD149, $M152)</f>
        <v>0</v>
      </c>
      <c r="BC152" s="251"/>
      <c r="BD152" s="250"/>
      <c r="BE152" s="253">
        <f>COUNTIF(BE$3:BG149, $M152)</f>
        <v>0</v>
      </c>
      <c r="BF152" s="251"/>
      <c r="BG152" s="250"/>
      <c r="BH152" s="253">
        <f>COUNTIF(BH$3:BJ149, $M152)</f>
        <v>0</v>
      </c>
      <c r="BI152" s="251"/>
      <c r="BJ152" s="250"/>
      <c r="BK152" s="253">
        <f>COUNTIF(BK$3:BM149, $M152)</f>
        <v>0</v>
      </c>
      <c r="BL152" s="251"/>
      <c r="BM152" s="250"/>
      <c r="BN152" s="253">
        <f>COUNTIF(BN$3:BP149, $M152)</f>
        <v>0</v>
      </c>
      <c r="BO152" s="251"/>
      <c r="BP152" s="250"/>
      <c r="BQ152" s="253">
        <f>COUNTIF(BQ$3:BS149, $M152)</f>
        <v>0</v>
      </c>
      <c r="BR152" s="251"/>
      <c r="BS152" s="250"/>
      <c r="BT152" s="253">
        <f>COUNTIF(BT$3:BV149, $M152)</f>
        <v>0</v>
      </c>
      <c r="BU152" s="251"/>
      <c r="BV152" s="250"/>
      <c r="BW152" s="253">
        <f>COUNTIF(BW$3:BY149, $M152)</f>
        <v>0</v>
      </c>
      <c r="BX152" s="251"/>
      <c r="BY152" s="250"/>
      <c r="BZ152" s="253">
        <f>COUNTIF(BZ$3:CB149, $M152)</f>
        <v>0</v>
      </c>
      <c r="CA152" s="251"/>
      <c r="CB152" s="250"/>
      <c r="CC152" s="253">
        <f>COUNTIF(CC$3:CE149, $M152)</f>
        <v>0</v>
      </c>
      <c r="CD152" s="251"/>
      <c r="CE152" s="250"/>
      <c r="CF152" s="253">
        <f>COUNTIF(CF$3:CH149, $M152)</f>
        <v>0</v>
      </c>
      <c r="CG152" s="251"/>
      <c r="CH152" s="250"/>
      <c r="CI152" s="253">
        <f>COUNTIF(CI$3:CK149, $M152)</f>
        <v>0</v>
      </c>
      <c r="CJ152" s="251"/>
      <c r="CK152" s="250"/>
      <c r="CL152" s="253">
        <f>COUNTIF(CL$3:CN149, $M152)</f>
        <v>0</v>
      </c>
      <c r="CM152" s="251"/>
      <c r="CN152" s="250"/>
      <c r="CO152" s="253">
        <f>COUNTIF(CO$3:CQ149, $M152)</f>
        <v>0</v>
      </c>
      <c r="CP152" s="251"/>
      <c r="CQ152" s="250"/>
      <c r="CR152" s="253">
        <f>COUNTIF(CR$3:CT149, $M152)</f>
        <v>0</v>
      </c>
      <c r="CS152" s="251"/>
      <c r="CT152" s="250"/>
      <c r="CU152" s="253">
        <f>COUNTIF(CU$3:CW149, $M152)</f>
        <v>0</v>
      </c>
      <c r="CV152" s="251"/>
      <c r="CW152" s="250"/>
      <c r="CX152" s="253">
        <f>COUNTIF(CX$3:CZ149, $M152)</f>
        <v>0</v>
      </c>
      <c r="CY152" s="251"/>
      <c r="CZ152" s="250"/>
      <c r="DA152" s="253">
        <f>COUNTIF(DA$3:DC149, $M152)</f>
        <v>0</v>
      </c>
      <c r="DB152" s="251"/>
      <c r="DC152" s="250"/>
      <c r="DD152" s="253">
        <f>COUNTIF(DD$3:DF149, $M152)</f>
        <v>2</v>
      </c>
      <c r="DE152" s="251"/>
      <c r="DF152" s="250"/>
    </row>
    <row r="153" spans="1:253" ht="15" x14ac:dyDescent="0.25">
      <c r="B153" s="268"/>
      <c r="C153" s="267"/>
      <c r="D153" s="254">
        <f t="shared" si="677"/>
        <v>28</v>
      </c>
      <c r="E153" s="255"/>
      <c r="F153" s="256"/>
      <c r="G153" s="257"/>
      <c r="H153" s="257"/>
      <c r="I153" s="257"/>
      <c r="J153" s="257"/>
      <c r="K153" s="257"/>
      <c r="L153" s="257"/>
      <c r="M153" s="474" t="s">
        <v>1630</v>
      </c>
      <c r="N153" s="258">
        <f>COUNTIF(N$3:O149, $M153)</f>
        <v>3</v>
      </c>
      <c r="O153" s="428"/>
      <c r="P153" s="257">
        <f>COUNTIF(P$3:Q149, $M153)</f>
        <v>0</v>
      </c>
      <c r="Q153" s="255"/>
      <c r="R153" s="258">
        <f>COUNTIF(R$3:S149, $M153)</f>
        <v>5</v>
      </c>
      <c r="S153" s="428"/>
      <c r="T153" s="257">
        <f>COUNTIF(T$3:U149, $M153)</f>
        <v>0</v>
      </c>
      <c r="U153" s="255"/>
      <c r="V153" s="258">
        <f>COUNTIF(V$3:W149, $M153)</f>
        <v>4</v>
      </c>
      <c r="W153" s="428"/>
      <c r="X153" s="257">
        <f>COUNTIF(X$3:Y149, $M153)</f>
        <v>0</v>
      </c>
      <c r="Y153" s="255"/>
      <c r="Z153" s="258">
        <f>COUNTIF(Z$3:AA149, $M153)</f>
        <v>3</v>
      </c>
      <c r="AA153" s="255"/>
      <c r="AB153" s="258">
        <f>COUNTIF(AB$3:AC149, $M153)</f>
        <v>1</v>
      </c>
      <c r="AC153" s="255"/>
      <c r="AD153" s="258">
        <f>COUNTIF(AD$3:AF149, $M153)</f>
        <v>0</v>
      </c>
      <c r="AE153" s="256"/>
      <c r="AF153" s="255"/>
      <c r="AG153" s="258">
        <f>COUNTIF(AG$3:AI149, $M153)</f>
        <v>0</v>
      </c>
      <c r="AH153" s="256"/>
      <c r="AI153" s="255"/>
      <c r="AJ153" s="258">
        <f>COUNTIF(AJ$3:AL149, $M153)</f>
        <v>0</v>
      </c>
      <c r="AK153" s="256"/>
      <c r="AL153" s="255"/>
      <c r="AM153" s="258">
        <f>COUNTIF(AM$3:AO149, $M153)</f>
        <v>0</v>
      </c>
      <c r="AN153" s="256"/>
      <c r="AO153" s="255"/>
      <c r="AP153" s="258">
        <f>COUNTIF(AP$3:AR149, $M153)</f>
        <v>0</v>
      </c>
      <c r="AQ153" s="256"/>
      <c r="AR153" s="255"/>
      <c r="AS153" s="258">
        <f>COUNTIF(AS$3:AU149, $M153)</f>
        <v>0</v>
      </c>
      <c r="AT153" s="256"/>
      <c r="AU153" s="255"/>
      <c r="AV153" s="258">
        <f>COUNTIF(AV$3:AX149, $M153)</f>
        <v>0</v>
      </c>
      <c r="AW153" s="256"/>
      <c r="AX153" s="255"/>
      <c r="AY153" s="258">
        <f>COUNTIF(AY$3:BA149, $M153)</f>
        <v>0</v>
      </c>
      <c r="AZ153" s="256"/>
      <c r="BA153" s="255"/>
      <c r="BB153" s="258">
        <f>COUNTIF(BB$3:BD149, $M153)</f>
        <v>0</v>
      </c>
      <c r="BC153" s="256"/>
      <c r="BD153" s="255"/>
      <c r="BE153" s="258">
        <f>COUNTIF(BE$3:BG149, $M153)</f>
        <v>0</v>
      </c>
      <c r="BF153" s="256"/>
      <c r="BG153" s="255"/>
      <c r="BH153" s="258">
        <f>COUNTIF(BH$3:BJ149, $M153)</f>
        <v>0</v>
      </c>
      <c r="BI153" s="256"/>
      <c r="BJ153" s="255"/>
      <c r="BK153" s="258">
        <f>COUNTIF(BK$3:BM149, $M153)</f>
        <v>0</v>
      </c>
      <c r="BL153" s="256"/>
      <c r="BM153" s="255"/>
      <c r="BN153" s="258">
        <f>COUNTIF(BN$3:BP149, $M153)</f>
        <v>0</v>
      </c>
      <c r="BO153" s="256"/>
      <c r="BP153" s="255"/>
      <c r="BQ153" s="258">
        <f>COUNTIF(BQ$3:BS149, $M153)</f>
        <v>0</v>
      </c>
      <c r="BR153" s="256"/>
      <c r="BS153" s="255"/>
      <c r="BT153" s="258">
        <f>COUNTIF(BT$3:BV149, $M153)</f>
        <v>2</v>
      </c>
      <c r="BU153" s="256"/>
      <c r="BV153" s="255"/>
      <c r="BW153" s="258">
        <f>COUNTIF(BW$3:BY149, $M153)</f>
        <v>0</v>
      </c>
      <c r="BX153" s="256"/>
      <c r="BY153" s="255"/>
      <c r="BZ153" s="258">
        <f>COUNTIF(BZ$3:CB149, $M153)</f>
        <v>0</v>
      </c>
      <c r="CA153" s="256"/>
      <c r="CB153" s="255"/>
      <c r="CC153" s="258">
        <f>COUNTIF(CC$3:CE149, $M153)</f>
        <v>0</v>
      </c>
      <c r="CD153" s="256"/>
      <c r="CE153" s="255"/>
      <c r="CF153" s="258">
        <f>COUNTIF(CF$3:CH149, $M153)</f>
        <v>0</v>
      </c>
      <c r="CG153" s="256"/>
      <c r="CH153" s="255"/>
      <c r="CI153" s="258">
        <f>COUNTIF(CI$3:CK149, $M153)</f>
        <v>4</v>
      </c>
      <c r="CJ153" s="256"/>
      <c r="CK153" s="255"/>
      <c r="CL153" s="258">
        <f>COUNTIF(CL$3:CN149, $M153)</f>
        <v>6</v>
      </c>
      <c r="CM153" s="256"/>
      <c r="CN153" s="255"/>
      <c r="CO153" s="258">
        <f>COUNTIF(CO$3:CQ149, $M153)</f>
        <v>0</v>
      </c>
      <c r="CP153" s="256"/>
      <c r="CQ153" s="255"/>
      <c r="CR153" s="258">
        <f>COUNTIF(CR$3:CT149, $M153)</f>
        <v>0</v>
      </c>
      <c r="CS153" s="256"/>
      <c r="CT153" s="255"/>
      <c r="CU153" s="258">
        <f>COUNTIF(CU$3:CW149, $M153)</f>
        <v>0</v>
      </c>
      <c r="CV153" s="256"/>
      <c r="CW153" s="255"/>
      <c r="CX153" s="258">
        <f>COUNTIF(CX$3:CZ149, $M153)</f>
        <v>0</v>
      </c>
      <c r="CY153" s="256"/>
      <c r="CZ153" s="255"/>
      <c r="DA153" s="258">
        <f>COUNTIF(DA$3:DC149, $M153)</f>
        <v>0</v>
      </c>
      <c r="DB153" s="256"/>
      <c r="DC153" s="255"/>
      <c r="DD153" s="258">
        <f>COUNTIF(DD$3:DF149, $M153)</f>
        <v>0</v>
      </c>
      <c r="DE153" s="256"/>
      <c r="DF153" s="255"/>
    </row>
    <row r="154" spans="1:253" ht="15.75" thickBot="1" x14ac:dyDescent="0.3">
      <c r="B154" s="268"/>
      <c r="C154" s="398" t="s">
        <v>39</v>
      </c>
      <c r="D154" s="249">
        <f t="shared" si="677"/>
        <v>8</v>
      </c>
      <c r="E154" s="250"/>
      <c r="F154" s="251"/>
      <c r="G154" s="252"/>
      <c r="H154" s="252"/>
      <c r="I154" s="252"/>
      <c r="J154" s="252"/>
      <c r="K154" s="252"/>
      <c r="L154" s="252"/>
      <c r="M154" s="299" t="s">
        <v>1830</v>
      </c>
      <c r="N154" s="253">
        <f>COUNTIF(N$3:O149, $M154)</f>
        <v>0</v>
      </c>
      <c r="O154" s="305"/>
      <c r="P154" s="252">
        <f>COUNTIF(P$3:Q149, $M154)</f>
        <v>0</v>
      </c>
      <c r="Q154" s="250"/>
      <c r="R154" s="253">
        <f>COUNTIF(R$3:S149, $M154)</f>
        <v>0</v>
      </c>
      <c r="S154" s="305"/>
      <c r="T154" s="252">
        <f>COUNTIF(T$3:U149, $M154)</f>
        <v>0</v>
      </c>
      <c r="U154" s="250"/>
      <c r="V154" s="253">
        <f>COUNTIF(V$3:W149, $M154)</f>
        <v>0</v>
      </c>
      <c r="W154" s="305"/>
      <c r="X154" s="252">
        <f>COUNTIF(X$3:Y149, $M154)</f>
        <v>0</v>
      </c>
      <c r="Y154" s="250"/>
      <c r="Z154" s="253">
        <f>COUNTIF(Z$3:AA149, $M154)</f>
        <v>0</v>
      </c>
      <c r="AA154" s="250"/>
      <c r="AB154" s="253">
        <f>COUNTIF(AB$3:AC149, $M154)</f>
        <v>0</v>
      </c>
      <c r="AC154" s="250"/>
      <c r="AD154" s="253">
        <f>COUNTIF(AD$3:AF149, $M154)</f>
        <v>0</v>
      </c>
      <c r="AE154" s="251"/>
      <c r="AF154" s="250"/>
      <c r="AG154" s="253">
        <f>COUNTIF(AG$3:AI149, $M154)</f>
        <v>0</v>
      </c>
      <c r="AH154" s="251"/>
      <c r="AI154" s="250"/>
      <c r="AJ154" s="253">
        <f>COUNTIF(AJ$3:AL149, $M154)</f>
        <v>0</v>
      </c>
      <c r="AK154" s="251"/>
      <c r="AL154" s="250"/>
      <c r="AM154" s="253">
        <f>COUNTIF(AM$3:AO149, $M154)</f>
        <v>0</v>
      </c>
      <c r="AN154" s="251"/>
      <c r="AO154" s="250"/>
      <c r="AP154" s="253">
        <f>COUNTIF(AP$3:AR149, $M154)</f>
        <v>0</v>
      </c>
      <c r="AQ154" s="251"/>
      <c r="AR154" s="250"/>
      <c r="AS154" s="253">
        <f>COUNTIF(AS$3:AU149, $M154)</f>
        <v>0</v>
      </c>
      <c r="AT154" s="251"/>
      <c r="AU154" s="250"/>
      <c r="AV154" s="253">
        <f>COUNTIF(AV$3:AX149, $M154)</f>
        <v>0</v>
      </c>
      <c r="AW154" s="251"/>
      <c r="AX154" s="250"/>
      <c r="AY154" s="253">
        <f>COUNTIF(AY$3:BA149, $M154)</f>
        <v>0</v>
      </c>
      <c r="AZ154" s="251"/>
      <c r="BA154" s="250"/>
      <c r="BB154" s="253">
        <f>COUNTIF(BB$3:BD149, $M154)</f>
        <v>0</v>
      </c>
      <c r="BC154" s="251"/>
      <c r="BD154" s="250"/>
      <c r="BE154" s="253">
        <f>COUNTIF(BE$3:BG149, $M154)</f>
        <v>0</v>
      </c>
      <c r="BF154" s="251"/>
      <c r="BG154" s="250"/>
      <c r="BH154" s="253">
        <f>COUNTIF(BH$3:BJ149, $M154)</f>
        <v>0</v>
      </c>
      <c r="BI154" s="251"/>
      <c r="BJ154" s="250"/>
      <c r="BK154" s="253">
        <f>COUNTIF(BK$3:BM149, $M154)</f>
        <v>0</v>
      </c>
      <c r="BL154" s="251"/>
      <c r="BM154" s="250"/>
      <c r="BN154" s="253">
        <f>COUNTIF(BN$3:BP149, $M154)</f>
        <v>0</v>
      </c>
      <c r="BO154" s="251"/>
      <c r="BP154" s="250"/>
      <c r="BQ154" s="253">
        <f>COUNTIF(BQ$3:BS149, $M154)</f>
        <v>0</v>
      </c>
      <c r="BR154" s="251"/>
      <c r="BS154" s="250"/>
      <c r="BT154" s="253">
        <f>COUNTIF(BT$3:BV149, $M154)</f>
        <v>0</v>
      </c>
      <c r="BU154" s="251"/>
      <c r="BV154" s="250"/>
      <c r="BW154" s="253">
        <f>COUNTIF(BW$3:BY149, $M154)</f>
        <v>0</v>
      </c>
      <c r="BX154" s="251"/>
      <c r="BY154" s="250"/>
      <c r="BZ154" s="253">
        <f>COUNTIF(BZ$3:CB149, $M154)</f>
        <v>8</v>
      </c>
      <c r="CA154" s="251"/>
      <c r="CB154" s="250"/>
      <c r="CC154" s="253">
        <f>COUNTIF(CC$3:CE149, $M154)</f>
        <v>0</v>
      </c>
      <c r="CD154" s="251"/>
      <c r="CE154" s="250"/>
      <c r="CF154" s="253">
        <f>COUNTIF(CF$3:CH149, $M154)</f>
        <v>0</v>
      </c>
      <c r="CG154" s="251"/>
      <c r="CH154" s="250"/>
      <c r="CI154" s="253">
        <f>COUNTIF(CI$3:CK149, $M154)</f>
        <v>0</v>
      </c>
      <c r="CJ154" s="251"/>
      <c r="CK154" s="250"/>
      <c r="CL154" s="253">
        <f>COUNTIF(CL$3:CN149, $M154)</f>
        <v>0</v>
      </c>
      <c r="CM154" s="251"/>
      <c r="CN154" s="250"/>
      <c r="CO154" s="253">
        <f>COUNTIF(CO$3:CQ149, $M154)</f>
        <v>0</v>
      </c>
      <c r="CP154" s="251"/>
      <c r="CQ154" s="250"/>
      <c r="CR154" s="253">
        <f>COUNTIF(CR$3:CT149, $M154)</f>
        <v>0</v>
      </c>
      <c r="CS154" s="251"/>
      <c r="CT154" s="250"/>
      <c r="CU154" s="253">
        <f>COUNTIF(CU$3:CW149, $M154)</f>
        <v>0</v>
      </c>
      <c r="CV154" s="251"/>
      <c r="CW154" s="250"/>
      <c r="CX154" s="253">
        <f>COUNTIF(CX$3:CZ149, $M154)</f>
        <v>0</v>
      </c>
      <c r="CY154" s="251"/>
      <c r="CZ154" s="250"/>
      <c r="DA154" s="253">
        <f>COUNTIF(DA$3:DC149, $M154)</f>
        <v>2</v>
      </c>
      <c r="DB154" s="251"/>
      <c r="DC154" s="250"/>
      <c r="DD154" s="253">
        <f>COUNTIF(DD$3:DF149, $M154)</f>
        <v>0</v>
      </c>
      <c r="DE154" s="251"/>
      <c r="DF154" s="250"/>
    </row>
    <row r="155" spans="1:253" ht="15" x14ac:dyDescent="0.25">
      <c r="B155" s="268"/>
      <c r="C155" s="398" t="s">
        <v>40</v>
      </c>
      <c r="D155" s="259">
        <f t="shared" si="677"/>
        <v>6</v>
      </c>
      <c r="E155" s="260"/>
      <c r="F155" s="261"/>
      <c r="G155" s="262"/>
      <c r="H155" s="262"/>
      <c r="I155" s="262"/>
      <c r="J155" s="262"/>
      <c r="K155" s="262"/>
      <c r="L155" s="262"/>
      <c r="M155" s="475" t="s">
        <v>1656</v>
      </c>
      <c r="N155" s="263">
        <f>COUNTIF(N$3:O150, $M155)</f>
        <v>0</v>
      </c>
      <c r="O155" s="429"/>
      <c r="P155" s="262">
        <f>COUNTIF(P$3:Q150, $M155)</f>
        <v>0</v>
      </c>
      <c r="Q155" s="260"/>
      <c r="R155" s="263">
        <f>COUNTIF(R$3:S150, $M155)</f>
        <v>0</v>
      </c>
      <c r="S155" s="429"/>
      <c r="T155" s="262">
        <f>COUNTIF(T$3:U150, $M155)</f>
        <v>0</v>
      </c>
      <c r="U155" s="260"/>
      <c r="V155" s="263">
        <f>COUNTIF(V$3:W150, $M155)</f>
        <v>0</v>
      </c>
      <c r="W155" s="429"/>
      <c r="X155" s="262">
        <f>COUNTIF(X$3:Y150, $M155)</f>
        <v>0</v>
      </c>
      <c r="Y155" s="260"/>
      <c r="Z155" s="263">
        <f>COUNTIF(Z$3:AA150, $M155)</f>
        <v>0</v>
      </c>
      <c r="AA155" s="260"/>
      <c r="AB155" s="263">
        <f>COUNTIF(AB$3:AC150, $M155)</f>
        <v>0</v>
      </c>
      <c r="AC155" s="260"/>
      <c r="AD155" s="263">
        <f>COUNTIF(AD$3:AF150, $M155)</f>
        <v>0</v>
      </c>
      <c r="AE155" s="261"/>
      <c r="AF155" s="260"/>
      <c r="AG155" s="263">
        <f>COUNTIF(AG$3:AI150, $M155)</f>
        <v>0</v>
      </c>
      <c r="AH155" s="261"/>
      <c r="AI155" s="260"/>
      <c r="AJ155" s="263">
        <f>COUNTIF(AJ$3:AL150, $M155)</f>
        <v>0</v>
      </c>
      <c r="AK155" s="261"/>
      <c r="AL155" s="260"/>
      <c r="AM155" s="263">
        <f>COUNTIF(AM$3:AO150, $M155)</f>
        <v>0</v>
      </c>
      <c r="AN155" s="261"/>
      <c r="AO155" s="260"/>
      <c r="AP155" s="263">
        <f>COUNTIF(AP$3:AR150, $M155)</f>
        <v>0</v>
      </c>
      <c r="AQ155" s="261"/>
      <c r="AR155" s="260"/>
      <c r="AS155" s="263">
        <f>COUNTIF(AS$3:AU150, $M155)</f>
        <v>0</v>
      </c>
      <c r="AT155" s="261"/>
      <c r="AU155" s="260"/>
      <c r="AV155" s="263">
        <f>COUNTIF(AV$3:AX150, $M155)</f>
        <v>0</v>
      </c>
      <c r="AW155" s="261"/>
      <c r="AX155" s="260"/>
      <c r="AY155" s="263">
        <f>COUNTIF(AY$3:BA150, $M155)</f>
        <v>0</v>
      </c>
      <c r="AZ155" s="261"/>
      <c r="BA155" s="260"/>
      <c r="BB155" s="263">
        <f>COUNTIF(BB$3:BD150, $M155)</f>
        <v>0</v>
      </c>
      <c r="BC155" s="261"/>
      <c r="BD155" s="260"/>
      <c r="BE155" s="263">
        <f>COUNTIF(BE$3:BG150, $M155)</f>
        <v>0</v>
      </c>
      <c r="BF155" s="261"/>
      <c r="BG155" s="260"/>
      <c r="BH155" s="263">
        <f>COUNTIF(BH$3:BJ150, $M155)</f>
        <v>0</v>
      </c>
      <c r="BI155" s="261"/>
      <c r="BJ155" s="260"/>
      <c r="BK155" s="263">
        <f>COUNTIF(BK$3:BM150, $M155)</f>
        <v>0</v>
      </c>
      <c r="BL155" s="261"/>
      <c r="BM155" s="260"/>
      <c r="BN155" s="263">
        <f>COUNTIF(BN$3:BP150, $M155)</f>
        <v>0</v>
      </c>
      <c r="BO155" s="261"/>
      <c r="BP155" s="260"/>
      <c r="BQ155" s="263">
        <f>COUNTIF(BQ$3:BS150, $M155)</f>
        <v>0</v>
      </c>
      <c r="BR155" s="261"/>
      <c r="BS155" s="260"/>
      <c r="BT155" s="263">
        <f>COUNTIF(BT$3:BV150, $M155)</f>
        <v>2</v>
      </c>
      <c r="BU155" s="261"/>
      <c r="BV155" s="260"/>
      <c r="BW155" s="263">
        <f>COUNTIF(BW$3:BY150, $M155)</f>
        <v>0</v>
      </c>
      <c r="BX155" s="261"/>
      <c r="BY155" s="260"/>
      <c r="BZ155" s="263">
        <f>COUNTIF(BZ$3:CB150, $M155)</f>
        <v>0</v>
      </c>
      <c r="CA155" s="261"/>
      <c r="CB155" s="260"/>
      <c r="CC155" s="263">
        <f>COUNTIF(CC$3:CE150, $M155)</f>
        <v>0</v>
      </c>
      <c r="CD155" s="261"/>
      <c r="CE155" s="260"/>
      <c r="CF155" s="263">
        <f>COUNTIF(CF$3:CH150, $M155)</f>
        <v>0</v>
      </c>
      <c r="CG155" s="261"/>
      <c r="CH155" s="260"/>
      <c r="CI155" s="263">
        <f>COUNTIF(CI$3:CK150, $M155)</f>
        <v>0</v>
      </c>
      <c r="CJ155" s="261"/>
      <c r="CK155" s="260"/>
      <c r="CL155" s="263">
        <f>COUNTIF(CL$3:CN150, $M155)</f>
        <v>4</v>
      </c>
      <c r="CM155" s="261"/>
      <c r="CN155" s="260"/>
      <c r="CO155" s="263">
        <f>COUNTIF(CO$3:CQ150, $M155)</f>
        <v>0</v>
      </c>
      <c r="CP155" s="261"/>
      <c r="CQ155" s="260"/>
      <c r="CR155" s="263">
        <f>COUNTIF(CR$3:CT150, $M155)</f>
        <v>0</v>
      </c>
      <c r="CS155" s="261"/>
      <c r="CT155" s="260"/>
      <c r="CU155" s="263">
        <f>COUNTIF(CU$3:CW150, $M155)</f>
        <v>0</v>
      </c>
      <c r="CV155" s="261"/>
      <c r="CW155" s="260"/>
      <c r="CX155" s="263">
        <f>COUNTIF(CX$3:CZ150, $M155)</f>
        <v>0</v>
      </c>
      <c r="CY155" s="261"/>
      <c r="CZ155" s="260"/>
      <c r="DA155" s="263">
        <f>COUNTIF(DA$3:DC150, $M155)</f>
        <v>0</v>
      </c>
      <c r="DB155" s="261"/>
      <c r="DC155" s="260"/>
      <c r="DD155" s="263">
        <f>COUNTIF(DD$3:DF150, $M155)</f>
        <v>0</v>
      </c>
      <c r="DE155" s="261"/>
      <c r="DF155" s="260"/>
    </row>
    <row r="156" spans="1:253" ht="15.75" thickBot="1" x14ac:dyDescent="0.3">
      <c r="B156" s="269"/>
      <c r="C156" s="399"/>
      <c r="D156" s="249">
        <f t="shared" si="677"/>
        <v>0</v>
      </c>
      <c r="E156" s="250"/>
      <c r="F156" s="251"/>
      <c r="G156" s="252"/>
      <c r="H156" s="252"/>
      <c r="I156" s="252"/>
      <c r="J156" s="252"/>
      <c r="K156" s="252"/>
      <c r="L156" s="252"/>
      <c r="M156" s="299" t="s">
        <v>1831</v>
      </c>
      <c r="N156" s="253">
        <f>COUNTIF(N$3:O150, $M156)</f>
        <v>0</v>
      </c>
      <c r="O156" s="305"/>
      <c r="P156" s="252">
        <f>COUNTIF(P$3:Q150, $M156)</f>
        <v>0</v>
      </c>
      <c r="Q156" s="250"/>
      <c r="R156" s="253">
        <f>COUNTIF(R$3:S150, $M156)</f>
        <v>0</v>
      </c>
      <c r="S156" s="305"/>
      <c r="T156" s="252">
        <f>COUNTIF(T$3:U150, $M156)</f>
        <v>0</v>
      </c>
      <c r="U156" s="250"/>
      <c r="V156" s="253">
        <f>COUNTIF(V$3:W150, $M156)</f>
        <v>0</v>
      </c>
      <c r="W156" s="305"/>
      <c r="X156" s="252">
        <f>COUNTIF(X$3:Y150, $M156)</f>
        <v>0</v>
      </c>
      <c r="Y156" s="250"/>
      <c r="Z156" s="253">
        <f>COUNTIF(Z$3:AA150, $M156)</f>
        <v>0</v>
      </c>
      <c r="AA156" s="250"/>
      <c r="AB156" s="253">
        <f>COUNTIF(AB$3:AC150, $M156)</f>
        <v>0</v>
      </c>
      <c r="AC156" s="250"/>
      <c r="AD156" s="253">
        <f>COUNTIF(AD$3:AF150, $M156)</f>
        <v>0</v>
      </c>
      <c r="AE156" s="251"/>
      <c r="AF156" s="250"/>
      <c r="AG156" s="253">
        <f>COUNTIF(AG$3:AI150, $M156)</f>
        <v>0</v>
      </c>
      <c r="AH156" s="251"/>
      <c r="AI156" s="250"/>
      <c r="AJ156" s="253">
        <f>COUNTIF(AJ$3:AL150, $M156)</f>
        <v>0</v>
      </c>
      <c r="AK156" s="251"/>
      <c r="AL156" s="250"/>
      <c r="AM156" s="253">
        <f>COUNTIF(AM$3:AO150, $M156)</f>
        <v>0</v>
      </c>
      <c r="AN156" s="251"/>
      <c r="AO156" s="250"/>
      <c r="AP156" s="253">
        <f>COUNTIF(AP$3:AR150, $M156)</f>
        <v>0</v>
      </c>
      <c r="AQ156" s="251"/>
      <c r="AR156" s="250"/>
      <c r="AS156" s="253">
        <f>COUNTIF(AS$3:AU150, $M156)</f>
        <v>0</v>
      </c>
      <c r="AT156" s="251"/>
      <c r="AU156" s="250"/>
      <c r="AV156" s="253">
        <f>COUNTIF(AV$3:AX150, $M156)</f>
        <v>0</v>
      </c>
      <c r="AW156" s="251"/>
      <c r="AX156" s="250"/>
      <c r="AY156" s="253">
        <f>COUNTIF(AY$3:BA150, $M156)</f>
        <v>0</v>
      </c>
      <c r="AZ156" s="251"/>
      <c r="BA156" s="250"/>
      <c r="BB156" s="253">
        <f>COUNTIF(BB$3:BD150, $M156)</f>
        <v>0</v>
      </c>
      <c r="BC156" s="251"/>
      <c r="BD156" s="250"/>
      <c r="BE156" s="253">
        <f>COUNTIF(BE$3:BG150, $M156)</f>
        <v>0</v>
      </c>
      <c r="BF156" s="251"/>
      <c r="BG156" s="250"/>
      <c r="BH156" s="253">
        <f>COUNTIF(BH$3:BJ150, $M156)</f>
        <v>0</v>
      </c>
      <c r="BI156" s="251"/>
      <c r="BJ156" s="250"/>
      <c r="BK156" s="253">
        <f>COUNTIF(BK$3:BM150, $M156)</f>
        <v>0</v>
      </c>
      <c r="BL156" s="251"/>
      <c r="BM156" s="250"/>
      <c r="BN156" s="253">
        <f>COUNTIF(BN$3:BP150, $M156)</f>
        <v>0</v>
      </c>
      <c r="BO156" s="251"/>
      <c r="BP156" s="250"/>
      <c r="BQ156" s="253">
        <f>COUNTIF(BQ$3:BS150, $M156)</f>
        <v>0</v>
      </c>
      <c r="BR156" s="251"/>
      <c r="BS156" s="250"/>
      <c r="BT156" s="253">
        <f>COUNTIF(BT$3:BV150, $M156)</f>
        <v>0</v>
      </c>
      <c r="BU156" s="251"/>
      <c r="BV156" s="250"/>
      <c r="BW156" s="253">
        <f>COUNTIF(BW$3:BY150, $M156)</f>
        <v>0</v>
      </c>
      <c r="BX156" s="251"/>
      <c r="BY156" s="250"/>
      <c r="BZ156" s="253">
        <f>COUNTIF(BZ$3:CB150, $M156)</f>
        <v>0</v>
      </c>
      <c r="CA156" s="251"/>
      <c r="CB156" s="250"/>
      <c r="CC156" s="253">
        <f>COUNTIF(CC$3:CE150, $M156)</f>
        <v>0</v>
      </c>
      <c r="CD156" s="251"/>
      <c r="CE156" s="250"/>
      <c r="CF156" s="253">
        <f>COUNTIF(CF$3:CH150, $M156)</f>
        <v>0</v>
      </c>
      <c r="CG156" s="251"/>
      <c r="CH156" s="250"/>
      <c r="CI156" s="253">
        <f>COUNTIF(CI$3:CK150, $M156)</f>
        <v>0</v>
      </c>
      <c r="CJ156" s="251"/>
      <c r="CK156" s="250"/>
      <c r="CL156" s="253">
        <f>COUNTIF(CL$3:CN150, $M156)</f>
        <v>0</v>
      </c>
      <c r="CM156" s="251"/>
      <c r="CN156" s="250"/>
      <c r="CO156" s="253">
        <f>COUNTIF(CO$3:CQ150, $M156)</f>
        <v>0</v>
      </c>
      <c r="CP156" s="251"/>
      <c r="CQ156" s="250"/>
      <c r="CR156" s="253">
        <f>COUNTIF(CR$3:CT150, $M156)</f>
        <v>0</v>
      </c>
      <c r="CS156" s="251"/>
      <c r="CT156" s="250"/>
      <c r="CU156" s="253">
        <f>COUNTIF(CU$3:CW150, $M156)</f>
        <v>0</v>
      </c>
      <c r="CV156" s="251"/>
      <c r="CW156" s="250"/>
      <c r="CX156" s="253">
        <f>COUNTIF(CX$3:CZ150, $M156)</f>
        <v>0</v>
      </c>
      <c r="CY156" s="251"/>
      <c r="CZ156" s="250"/>
      <c r="DA156" s="253">
        <f>COUNTIF(DA$3:DC150, $M156)</f>
        <v>0</v>
      </c>
      <c r="DB156" s="251"/>
      <c r="DC156" s="250"/>
      <c r="DD156" s="253">
        <f>COUNTIF(DD$3:DF150, $M156)</f>
        <v>0</v>
      </c>
      <c r="DE156" s="251"/>
      <c r="DF156" s="250"/>
    </row>
    <row r="157" spans="1:253" ht="15" thickBot="1" x14ac:dyDescent="0.25"/>
    <row r="158" spans="1:253" ht="74.25" thickBot="1" x14ac:dyDescent="0.25">
      <c r="C158" s="400" t="s">
        <v>96</v>
      </c>
      <c r="D158" s="315"/>
      <c r="E158" s="315"/>
      <c r="H158" s="14"/>
      <c r="M158" s="336" t="s">
        <v>373</v>
      </c>
      <c r="N158" s="301" t="s">
        <v>0</v>
      </c>
      <c r="O158" s="292" t="s">
        <v>1</v>
      </c>
      <c r="P158" s="293" t="s">
        <v>2</v>
      </c>
      <c r="Q158" s="293" t="s">
        <v>3</v>
      </c>
      <c r="R158" s="297" t="s">
        <v>23</v>
      </c>
      <c r="S158" s="297" t="s">
        <v>4</v>
      </c>
      <c r="T158" s="373" t="s">
        <v>24</v>
      </c>
      <c r="U158" s="300" t="s">
        <v>112</v>
      </c>
      <c r="V158" s="296" t="s">
        <v>618</v>
      </c>
      <c r="W158" s="296" t="s">
        <v>619</v>
      </c>
      <c r="X158" s="296" t="s">
        <v>620</v>
      </c>
      <c r="Y158" s="296" t="s">
        <v>621</v>
      </c>
      <c r="Z158" s="296" t="s">
        <v>622</v>
      </c>
      <c r="AA158" s="296" t="s">
        <v>623</v>
      </c>
      <c r="AB158" s="296" t="s">
        <v>895</v>
      </c>
      <c r="AC158" s="316" t="s">
        <v>624</v>
      </c>
      <c r="AD158" s="316" t="s">
        <v>625</v>
      </c>
      <c r="AE158" s="316" t="s">
        <v>626</v>
      </c>
      <c r="AF158" s="316" t="s">
        <v>627</v>
      </c>
      <c r="AG158" s="316" t="s">
        <v>628</v>
      </c>
      <c r="AH158" s="316" t="s">
        <v>629</v>
      </c>
      <c r="AI158" s="316" t="s">
        <v>896</v>
      </c>
      <c r="AJ158" s="316" t="s">
        <v>59</v>
      </c>
      <c r="AK158" s="294" t="s">
        <v>630</v>
      </c>
      <c r="AL158" s="294" t="s">
        <v>631</v>
      </c>
      <c r="AM158" s="294" t="s">
        <v>897</v>
      </c>
      <c r="AN158" s="294" t="s">
        <v>898</v>
      </c>
      <c r="AO158" s="294" t="s">
        <v>902</v>
      </c>
      <c r="AP158" s="294" t="s">
        <v>632</v>
      </c>
      <c r="AQ158" s="294" t="s">
        <v>635</v>
      </c>
      <c r="AR158" s="294" t="s">
        <v>640</v>
      </c>
      <c r="AS158" s="294" t="s">
        <v>633</v>
      </c>
      <c r="AT158" s="294" t="s">
        <v>634</v>
      </c>
      <c r="AU158" s="294" t="s">
        <v>636</v>
      </c>
      <c r="AV158" s="295" t="s">
        <v>637</v>
      </c>
      <c r="AW158" s="298"/>
      <c r="DJ158" s="14"/>
      <c r="DL158" s="282"/>
      <c r="HI158" s="14"/>
      <c r="HK158" s="17"/>
      <c r="IP158" s="14"/>
      <c r="IQ158" s="14"/>
      <c r="IR158" s="17"/>
      <c r="IS158" s="17"/>
    </row>
    <row r="159" spans="1:253" ht="15" x14ac:dyDescent="0.25">
      <c r="C159" s="310"/>
      <c r="D159" s="311"/>
      <c r="E159" s="311"/>
      <c r="H159" s="14"/>
      <c r="M159" s="308" t="s">
        <v>1584</v>
      </c>
      <c r="N159" s="302">
        <f t="shared" ref="N159:N164" si="678">N151</f>
        <v>0</v>
      </c>
      <c r="O159" s="303">
        <f t="shared" ref="O159:O164" si="679">P151</f>
        <v>0</v>
      </c>
      <c r="P159" s="303">
        <f t="shared" ref="P159:P164" si="680">R151</f>
        <v>2</v>
      </c>
      <c r="Q159" s="303">
        <f t="shared" ref="Q159:Q164" si="681">T151</f>
        <v>0</v>
      </c>
      <c r="R159" s="303">
        <f t="shared" ref="R159:R164" si="682">V151</f>
        <v>0</v>
      </c>
      <c r="S159" s="303">
        <f t="shared" ref="S159:S164" si="683">X151</f>
        <v>0</v>
      </c>
      <c r="T159" s="303">
        <f t="shared" ref="T159:T164" si="684">Z151</f>
        <v>2</v>
      </c>
      <c r="U159" s="303">
        <f t="shared" ref="U159:U164" si="685">AB151</f>
        <v>0</v>
      </c>
      <c r="V159" s="303">
        <f t="shared" ref="V159:V164" si="686">AD151</f>
        <v>0</v>
      </c>
      <c r="W159" s="303">
        <f t="shared" ref="W159:W164" si="687">AG151</f>
        <v>0</v>
      </c>
      <c r="X159" s="303">
        <f t="shared" ref="X159:X164" si="688">AJ151</f>
        <v>0</v>
      </c>
      <c r="Y159" s="303">
        <f t="shared" ref="Y159:Y164" si="689">AM151</f>
        <v>0</v>
      </c>
      <c r="Z159" s="303">
        <f t="shared" ref="Z159:Z164" si="690">AP151</f>
        <v>0</v>
      </c>
      <c r="AA159" s="303">
        <f t="shared" ref="AA159:AA164" si="691">AS151</f>
        <v>0</v>
      </c>
      <c r="AB159" s="303">
        <f t="shared" ref="AB159:AB164" si="692">AV151</f>
        <v>0</v>
      </c>
      <c r="AC159" s="303">
        <f t="shared" ref="AC159:AC164" si="693">AY151</f>
        <v>0</v>
      </c>
      <c r="AD159" s="303">
        <f t="shared" ref="AD159:AD164" si="694">BB151</f>
        <v>0</v>
      </c>
      <c r="AE159" s="303">
        <f t="shared" ref="AE159:AE164" si="695">BE151</f>
        <v>0</v>
      </c>
      <c r="AF159" s="303">
        <f t="shared" ref="AF159:AF164" si="696">BH151</f>
        <v>0</v>
      </c>
      <c r="AG159" s="303">
        <f t="shared" ref="AG159:AG164" si="697">BK151</f>
        <v>0</v>
      </c>
      <c r="AH159" s="303">
        <f t="shared" ref="AH159:AH164" si="698">BN151</f>
        <v>0</v>
      </c>
      <c r="AI159" s="303">
        <f t="shared" ref="AI159:AI164" si="699">BQ151</f>
        <v>0</v>
      </c>
      <c r="AJ159" s="303">
        <f t="shared" ref="AJ159:AJ164" si="700">BT151</f>
        <v>46</v>
      </c>
      <c r="AK159" s="303">
        <f t="shared" ref="AK159:AK164" si="701">BW151</f>
        <v>0</v>
      </c>
      <c r="AL159" s="303">
        <f t="shared" ref="AL159:AL164" si="702">BZ151</f>
        <v>0</v>
      </c>
      <c r="AM159" s="303">
        <f t="shared" ref="AM159:AM164" si="703">CC151</f>
        <v>1</v>
      </c>
      <c r="AN159" s="303">
        <f t="shared" ref="AN159:AN164" si="704">CF151</f>
        <v>0</v>
      </c>
      <c r="AO159" s="303">
        <f t="shared" ref="AO159:AO164" si="705">CI151</f>
        <v>3</v>
      </c>
      <c r="AP159" s="303">
        <f t="shared" ref="AP159:AP164" si="706">CL151</f>
        <v>1</v>
      </c>
      <c r="AQ159" s="303">
        <f t="shared" ref="AQ159:AQ164" si="707">CO151</f>
        <v>0</v>
      </c>
      <c r="AR159" s="303">
        <f t="shared" ref="AR159:AR164" si="708">CR151</f>
        <v>0</v>
      </c>
      <c r="AS159" s="303">
        <f t="shared" ref="AS159:AS164" si="709">CU151</f>
        <v>0</v>
      </c>
      <c r="AT159" s="303">
        <f t="shared" ref="AT159:AT164" si="710">CX151</f>
        <v>0</v>
      </c>
      <c r="AU159" s="303">
        <f t="shared" ref="AU159:AU164" si="711">DA151</f>
        <v>0</v>
      </c>
      <c r="AV159" s="304">
        <f t="shared" ref="AV159:AV164" si="712">DD151</f>
        <v>0</v>
      </c>
      <c r="DJ159" s="14"/>
      <c r="DL159" s="282"/>
      <c r="HI159" s="14"/>
      <c r="HK159" s="17"/>
      <c r="IP159" s="14"/>
      <c r="IQ159" s="14"/>
      <c r="IR159" s="17"/>
      <c r="IS159" s="17"/>
    </row>
    <row r="160" spans="1:253" ht="15.75" thickBot="1" x14ac:dyDescent="0.3">
      <c r="C160" s="310" t="s">
        <v>175</v>
      </c>
      <c r="D160" s="311"/>
      <c r="E160" s="311"/>
      <c r="H160" s="14"/>
      <c r="M160" s="309" t="s">
        <v>1760</v>
      </c>
      <c r="N160" s="305">
        <f t="shared" si="678"/>
        <v>0</v>
      </c>
      <c r="O160" s="306">
        <f t="shared" si="679"/>
        <v>0</v>
      </c>
      <c r="P160" s="306">
        <f t="shared" si="680"/>
        <v>0</v>
      </c>
      <c r="Q160" s="306">
        <f t="shared" si="681"/>
        <v>0</v>
      </c>
      <c r="R160" s="306">
        <f t="shared" si="682"/>
        <v>0</v>
      </c>
      <c r="S160" s="306">
        <f t="shared" si="683"/>
        <v>0</v>
      </c>
      <c r="T160" s="306">
        <f t="shared" si="684"/>
        <v>0</v>
      </c>
      <c r="U160" s="306">
        <f t="shared" si="685"/>
        <v>0</v>
      </c>
      <c r="V160" s="306">
        <f t="shared" si="686"/>
        <v>0</v>
      </c>
      <c r="W160" s="306">
        <f t="shared" si="687"/>
        <v>0</v>
      </c>
      <c r="X160" s="306">
        <f t="shared" si="688"/>
        <v>0</v>
      </c>
      <c r="Y160" s="306">
        <f t="shared" si="689"/>
        <v>0</v>
      </c>
      <c r="Z160" s="306">
        <f t="shared" si="690"/>
        <v>0</v>
      </c>
      <c r="AA160" s="306">
        <f t="shared" si="691"/>
        <v>0</v>
      </c>
      <c r="AB160" s="306">
        <f t="shared" si="692"/>
        <v>0</v>
      </c>
      <c r="AC160" s="306">
        <f t="shared" si="693"/>
        <v>0</v>
      </c>
      <c r="AD160" s="306">
        <f t="shared" si="694"/>
        <v>0</v>
      </c>
      <c r="AE160" s="306">
        <f t="shared" si="695"/>
        <v>0</v>
      </c>
      <c r="AF160" s="306">
        <f t="shared" si="696"/>
        <v>0</v>
      </c>
      <c r="AG160" s="306">
        <f t="shared" si="697"/>
        <v>0</v>
      </c>
      <c r="AH160" s="306">
        <f t="shared" si="698"/>
        <v>0</v>
      </c>
      <c r="AI160" s="306">
        <f t="shared" si="699"/>
        <v>0</v>
      </c>
      <c r="AJ160" s="306">
        <f t="shared" si="700"/>
        <v>0</v>
      </c>
      <c r="AK160" s="306">
        <f t="shared" si="701"/>
        <v>0</v>
      </c>
      <c r="AL160" s="306">
        <f t="shared" si="702"/>
        <v>0</v>
      </c>
      <c r="AM160" s="306">
        <f t="shared" si="703"/>
        <v>0</v>
      </c>
      <c r="AN160" s="306">
        <f t="shared" si="704"/>
        <v>0</v>
      </c>
      <c r="AO160" s="306">
        <f t="shared" si="705"/>
        <v>0</v>
      </c>
      <c r="AP160" s="306">
        <f t="shared" si="706"/>
        <v>0</v>
      </c>
      <c r="AQ160" s="306">
        <f t="shared" si="707"/>
        <v>0</v>
      </c>
      <c r="AR160" s="306">
        <f t="shared" si="708"/>
        <v>0</v>
      </c>
      <c r="AS160" s="306">
        <f t="shared" si="709"/>
        <v>0</v>
      </c>
      <c r="AT160" s="306">
        <f t="shared" si="710"/>
        <v>0</v>
      </c>
      <c r="AU160" s="306">
        <f t="shared" si="711"/>
        <v>0</v>
      </c>
      <c r="AV160" s="307">
        <f t="shared" si="712"/>
        <v>2</v>
      </c>
      <c r="DJ160" s="14"/>
      <c r="DL160" s="282"/>
      <c r="HI160" s="14"/>
      <c r="HK160" s="17"/>
      <c r="IP160" s="14"/>
      <c r="IQ160" s="14"/>
      <c r="IR160" s="17"/>
      <c r="IS160" s="17"/>
    </row>
    <row r="161" spans="3:253" ht="15" x14ac:dyDescent="0.25">
      <c r="C161" s="310"/>
      <c r="D161" s="311"/>
      <c r="E161" s="311"/>
      <c r="H161" s="14"/>
      <c r="M161" s="308" t="s">
        <v>1630</v>
      </c>
      <c r="N161" s="302">
        <f t="shared" si="678"/>
        <v>3</v>
      </c>
      <c r="O161" s="303">
        <f t="shared" si="679"/>
        <v>0</v>
      </c>
      <c r="P161" s="303">
        <f t="shared" si="680"/>
        <v>5</v>
      </c>
      <c r="Q161" s="303">
        <f t="shared" si="681"/>
        <v>0</v>
      </c>
      <c r="R161" s="303">
        <f t="shared" si="682"/>
        <v>4</v>
      </c>
      <c r="S161" s="303">
        <f t="shared" si="683"/>
        <v>0</v>
      </c>
      <c r="T161" s="303">
        <f t="shared" si="684"/>
        <v>3</v>
      </c>
      <c r="U161" s="303">
        <f t="shared" si="685"/>
        <v>1</v>
      </c>
      <c r="V161" s="303">
        <f t="shared" si="686"/>
        <v>0</v>
      </c>
      <c r="W161" s="303">
        <f t="shared" si="687"/>
        <v>0</v>
      </c>
      <c r="X161" s="303">
        <f t="shared" si="688"/>
        <v>0</v>
      </c>
      <c r="Y161" s="303">
        <f t="shared" si="689"/>
        <v>0</v>
      </c>
      <c r="Z161" s="303">
        <f t="shared" si="690"/>
        <v>0</v>
      </c>
      <c r="AA161" s="303">
        <f t="shared" si="691"/>
        <v>0</v>
      </c>
      <c r="AB161" s="303">
        <f t="shared" si="692"/>
        <v>0</v>
      </c>
      <c r="AC161" s="303">
        <f t="shared" si="693"/>
        <v>0</v>
      </c>
      <c r="AD161" s="303">
        <f t="shared" si="694"/>
        <v>0</v>
      </c>
      <c r="AE161" s="303">
        <f t="shared" si="695"/>
        <v>0</v>
      </c>
      <c r="AF161" s="303">
        <f t="shared" si="696"/>
        <v>0</v>
      </c>
      <c r="AG161" s="303">
        <f t="shared" si="697"/>
        <v>0</v>
      </c>
      <c r="AH161" s="303">
        <f t="shared" si="698"/>
        <v>0</v>
      </c>
      <c r="AI161" s="303">
        <f t="shared" si="699"/>
        <v>0</v>
      </c>
      <c r="AJ161" s="303">
        <f t="shared" si="700"/>
        <v>2</v>
      </c>
      <c r="AK161" s="303">
        <f t="shared" si="701"/>
        <v>0</v>
      </c>
      <c r="AL161" s="303">
        <f t="shared" si="702"/>
        <v>0</v>
      </c>
      <c r="AM161" s="303">
        <f t="shared" si="703"/>
        <v>0</v>
      </c>
      <c r="AN161" s="303">
        <f t="shared" si="704"/>
        <v>0</v>
      </c>
      <c r="AO161" s="303">
        <f t="shared" si="705"/>
        <v>4</v>
      </c>
      <c r="AP161" s="303">
        <f t="shared" si="706"/>
        <v>6</v>
      </c>
      <c r="AQ161" s="303">
        <f t="shared" si="707"/>
        <v>0</v>
      </c>
      <c r="AR161" s="303">
        <f t="shared" si="708"/>
        <v>0</v>
      </c>
      <c r="AS161" s="303">
        <f t="shared" si="709"/>
        <v>0</v>
      </c>
      <c r="AT161" s="303">
        <f t="shared" si="710"/>
        <v>0</v>
      </c>
      <c r="AU161" s="303">
        <f t="shared" si="711"/>
        <v>0</v>
      </c>
      <c r="AV161" s="304">
        <f t="shared" si="712"/>
        <v>0</v>
      </c>
      <c r="DJ161" s="14"/>
      <c r="DL161" s="282"/>
      <c r="HI161" s="14"/>
      <c r="HK161" s="17"/>
      <c r="IP161" s="14"/>
      <c r="IQ161" s="14"/>
      <c r="IR161" s="17"/>
      <c r="IS161" s="17"/>
    </row>
    <row r="162" spans="3:253" ht="15.75" thickBot="1" x14ac:dyDescent="0.3">
      <c r="C162" s="310" t="s">
        <v>123</v>
      </c>
      <c r="D162" s="311"/>
      <c r="E162" s="311"/>
      <c r="H162" s="14"/>
      <c r="M162" s="309" t="s">
        <v>1830</v>
      </c>
      <c r="N162" s="305">
        <f t="shared" si="678"/>
        <v>0</v>
      </c>
      <c r="O162" s="306">
        <f t="shared" si="679"/>
        <v>0</v>
      </c>
      <c r="P162" s="306">
        <f t="shared" si="680"/>
        <v>0</v>
      </c>
      <c r="Q162" s="306">
        <f t="shared" si="681"/>
        <v>0</v>
      </c>
      <c r="R162" s="306">
        <f t="shared" si="682"/>
        <v>0</v>
      </c>
      <c r="S162" s="306">
        <f t="shared" si="683"/>
        <v>0</v>
      </c>
      <c r="T162" s="306">
        <f t="shared" si="684"/>
        <v>0</v>
      </c>
      <c r="U162" s="306">
        <f t="shared" si="685"/>
        <v>0</v>
      </c>
      <c r="V162" s="306">
        <f t="shared" si="686"/>
        <v>0</v>
      </c>
      <c r="W162" s="306">
        <f t="shared" si="687"/>
        <v>0</v>
      </c>
      <c r="X162" s="306">
        <f t="shared" si="688"/>
        <v>0</v>
      </c>
      <c r="Y162" s="306">
        <f t="shared" si="689"/>
        <v>0</v>
      </c>
      <c r="Z162" s="306">
        <f t="shared" si="690"/>
        <v>0</v>
      </c>
      <c r="AA162" s="306">
        <f t="shared" si="691"/>
        <v>0</v>
      </c>
      <c r="AB162" s="306">
        <f t="shared" si="692"/>
        <v>0</v>
      </c>
      <c r="AC162" s="306">
        <f t="shared" si="693"/>
        <v>0</v>
      </c>
      <c r="AD162" s="306">
        <f t="shared" si="694"/>
        <v>0</v>
      </c>
      <c r="AE162" s="306">
        <f t="shared" si="695"/>
        <v>0</v>
      </c>
      <c r="AF162" s="306">
        <f t="shared" si="696"/>
        <v>0</v>
      </c>
      <c r="AG162" s="306">
        <f t="shared" si="697"/>
        <v>0</v>
      </c>
      <c r="AH162" s="306">
        <f t="shared" si="698"/>
        <v>0</v>
      </c>
      <c r="AI162" s="306">
        <f t="shared" si="699"/>
        <v>0</v>
      </c>
      <c r="AJ162" s="306">
        <f t="shared" si="700"/>
        <v>0</v>
      </c>
      <c r="AK162" s="306">
        <f t="shared" si="701"/>
        <v>0</v>
      </c>
      <c r="AL162" s="306">
        <f t="shared" si="702"/>
        <v>8</v>
      </c>
      <c r="AM162" s="306">
        <f t="shared" si="703"/>
        <v>0</v>
      </c>
      <c r="AN162" s="306">
        <f t="shared" si="704"/>
        <v>0</v>
      </c>
      <c r="AO162" s="306">
        <f t="shared" si="705"/>
        <v>0</v>
      </c>
      <c r="AP162" s="306">
        <f t="shared" si="706"/>
        <v>0</v>
      </c>
      <c r="AQ162" s="306">
        <f t="shared" si="707"/>
        <v>0</v>
      </c>
      <c r="AR162" s="306">
        <f t="shared" si="708"/>
        <v>0</v>
      </c>
      <c r="AS162" s="306">
        <f t="shared" si="709"/>
        <v>0</v>
      </c>
      <c r="AT162" s="306">
        <f t="shared" si="710"/>
        <v>0</v>
      </c>
      <c r="AU162" s="306">
        <f t="shared" si="711"/>
        <v>2</v>
      </c>
      <c r="AV162" s="307">
        <f t="shared" si="712"/>
        <v>0</v>
      </c>
      <c r="DJ162" s="14"/>
      <c r="DL162" s="282"/>
      <c r="HI162" s="14"/>
      <c r="HK162" s="17"/>
      <c r="IP162" s="14"/>
      <c r="IQ162" s="14"/>
      <c r="IR162" s="17"/>
      <c r="IS162" s="17"/>
    </row>
    <row r="163" spans="3:253" ht="15" x14ac:dyDescent="0.25">
      <c r="C163" s="310"/>
      <c r="D163" s="311"/>
      <c r="E163" s="311"/>
      <c r="H163" s="14"/>
      <c r="M163" s="308" t="s">
        <v>1656</v>
      </c>
      <c r="N163" s="302">
        <f t="shared" si="678"/>
        <v>0</v>
      </c>
      <c r="O163" s="303">
        <f t="shared" si="679"/>
        <v>0</v>
      </c>
      <c r="P163" s="303">
        <f t="shared" si="680"/>
        <v>0</v>
      </c>
      <c r="Q163" s="303">
        <f t="shared" si="681"/>
        <v>0</v>
      </c>
      <c r="R163" s="303">
        <f t="shared" si="682"/>
        <v>0</v>
      </c>
      <c r="S163" s="303">
        <f t="shared" si="683"/>
        <v>0</v>
      </c>
      <c r="T163" s="303">
        <f t="shared" si="684"/>
        <v>0</v>
      </c>
      <c r="U163" s="303">
        <f t="shared" si="685"/>
        <v>0</v>
      </c>
      <c r="V163" s="303">
        <f t="shared" si="686"/>
        <v>0</v>
      </c>
      <c r="W163" s="303">
        <f t="shared" si="687"/>
        <v>0</v>
      </c>
      <c r="X163" s="303">
        <f t="shared" si="688"/>
        <v>0</v>
      </c>
      <c r="Y163" s="303">
        <f t="shared" si="689"/>
        <v>0</v>
      </c>
      <c r="Z163" s="303">
        <f t="shared" si="690"/>
        <v>0</v>
      </c>
      <c r="AA163" s="303">
        <f t="shared" si="691"/>
        <v>0</v>
      </c>
      <c r="AB163" s="303">
        <f t="shared" si="692"/>
        <v>0</v>
      </c>
      <c r="AC163" s="303">
        <f t="shared" si="693"/>
        <v>0</v>
      </c>
      <c r="AD163" s="303">
        <f t="shared" si="694"/>
        <v>0</v>
      </c>
      <c r="AE163" s="303">
        <f t="shared" si="695"/>
        <v>0</v>
      </c>
      <c r="AF163" s="303">
        <f t="shared" si="696"/>
        <v>0</v>
      </c>
      <c r="AG163" s="303">
        <f t="shared" si="697"/>
        <v>0</v>
      </c>
      <c r="AH163" s="303">
        <f t="shared" si="698"/>
        <v>0</v>
      </c>
      <c r="AI163" s="303">
        <f t="shared" si="699"/>
        <v>0</v>
      </c>
      <c r="AJ163" s="303">
        <f t="shared" si="700"/>
        <v>2</v>
      </c>
      <c r="AK163" s="303">
        <f t="shared" si="701"/>
        <v>0</v>
      </c>
      <c r="AL163" s="303">
        <f t="shared" si="702"/>
        <v>0</v>
      </c>
      <c r="AM163" s="303">
        <f t="shared" si="703"/>
        <v>0</v>
      </c>
      <c r="AN163" s="303">
        <f t="shared" si="704"/>
        <v>0</v>
      </c>
      <c r="AO163" s="303">
        <f t="shared" si="705"/>
        <v>0</v>
      </c>
      <c r="AP163" s="303">
        <f t="shared" si="706"/>
        <v>4</v>
      </c>
      <c r="AQ163" s="303">
        <f t="shared" si="707"/>
        <v>0</v>
      </c>
      <c r="AR163" s="303">
        <f t="shared" si="708"/>
        <v>0</v>
      </c>
      <c r="AS163" s="303">
        <f t="shared" si="709"/>
        <v>0</v>
      </c>
      <c r="AT163" s="303">
        <f t="shared" si="710"/>
        <v>0</v>
      </c>
      <c r="AU163" s="303">
        <f t="shared" si="711"/>
        <v>0</v>
      </c>
      <c r="AV163" s="304">
        <f t="shared" si="712"/>
        <v>0</v>
      </c>
      <c r="DJ163" s="14"/>
      <c r="DL163" s="282"/>
      <c r="HI163" s="14"/>
      <c r="HK163" s="17"/>
      <c r="IP163" s="14"/>
      <c r="IQ163" s="14"/>
      <c r="IR163" s="17"/>
      <c r="IS163" s="17"/>
    </row>
    <row r="164" spans="3:253" ht="15.75" thickBot="1" x14ac:dyDescent="0.3">
      <c r="C164" s="310" t="s">
        <v>230</v>
      </c>
      <c r="D164" s="311"/>
      <c r="E164" s="311"/>
      <c r="H164" s="14"/>
      <c r="M164" s="309" t="s">
        <v>1831</v>
      </c>
      <c r="N164" s="305">
        <f t="shared" si="678"/>
        <v>0</v>
      </c>
      <c r="O164" s="306">
        <f t="shared" si="679"/>
        <v>0</v>
      </c>
      <c r="P164" s="306">
        <f t="shared" si="680"/>
        <v>0</v>
      </c>
      <c r="Q164" s="306">
        <f t="shared" si="681"/>
        <v>0</v>
      </c>
      <c r="R164" s="306">
        <f t="shared" si="682"/>
        <v>0</v>
      </c>
      <c r="S164" s="306">
        <f t="shared" si="683"/>
        <v>0</v>
      </c>
      <c r="T164" s="306">
        <f t="shared" si="684"/>
        <v>0</v>
      </c>
      <c r="U164" s="306">
        <f t="shared" si="685"/>
        <v>0</v>
      </c>
      <c r="V164" s="306">
        <f t="shared" si="686"/>
        <v>0</v>
      </c>
      <c r="W164" s="306">
        <f t="shared" si="687"/>
        <v>0</v>
      </c>
      <c r="X164" s="306">
        <f t="shared" si="688"/>
        <v>0</v>
      </c>
      <c r="Y164" s="306">
        <f t="shared" si="689"/>
        <v>0</v>
      </c>
      <c r="Z164" s="306">
        <f t="shared" si="690"/>
        <v>0</v>
      </c>
      <c r="AA164" s="306">
        <f t="shared" si="691"/>
        <v>0</v>
      </c>
      <c r="AB164" s="306">
        <f t="shared" si="692"/>
        <v>0</v>
      </c>
      <c r="AC164" s="306">
        <f t="shared" si="693"/>
        <v>0</v>
      </c>
      <c r="AD164" s="306">
        <f t="shared" si="694"/>
        <v>0</v>
      </c>
      <c r="AE164" s="306">
        <f t="shared" si="695"/>
        <v>0</v>
      </c>
      <c r="AF164" s="306">
        <f t="shared" si="696"/>
        <v>0</v>
      </c>
      <c r="AG164" s="306">
        <f t="shared" si="697"/>
        <v>0</v>
      </c>
      <c r="AH164" s="306">
        <f t="shared" si="698"/>
        <v>0</v>
      </c>
      <c r="AI164" s="306">
        <f t="shared" si="699"/>
        <v>0</v>
      </c>
      <c r="AJ164" s="306">
        <f t="shared" si="700"/>
        <v>0</v>
      </c>
      <c r="AK164" s="306">
        <f t="shared" si="701"/>
        <v>0</v>
      </c>
      <c r="AL164" s="306">
        <f t="shared" si="702"/>
        <v>0</v>
      </c>
      <c r="AM164" s="306">
        <f t="shared" si="703"/>
        <v>0</v>
      </c>
      <c r="AN164" s="306">
        <f t="shared" si="704"/>
        <v>0</v>
      </c>
      <c r="AO164" s="306">
        <f t="shared" si="705"/>
        <v>0</v>
      </c>
      <c r="AP164" s="306">
        <f t="shared" si="706"/>
        <v>0</v>
      </c>
      <c r="AQ164" s="306">
        <f t="shared" si="707"/>
        <v>0</v>
      </c>
      <c r="AR164" s="306">
        <f t="shared" si="708"/>
        <v>0</v>
      </c>
      <c r="AS164" s="306">
        <f t="shared" si="709"/>
        <v>0</v>
      </c>
      <c r="AT164" s="306">
        <f t="shared" si="710"/>
        <v>0</v>
      </c>
      <c r="AU164" s="306">
        <f t="shared" si="711"/>
        <v>0</v>
      </c>
      <c r="AV164" s="307">
        <f t="shared" si="712"/>
        <v>0</v>
      </c>
      <c r="DJ164" s="14"/>
      <c r="DL164" s="282"/>
      <c r="HI164" s="14"/>
      <c r="HK164" s="17"/>
      <c r="IP164" s="14"/>
      <c r="IQ164" s="14"/>
      <c r="IR164" s="17"/>
      <c r="IS164" s="17"/>
    </row>
    <row r="165" spans="3:253" ht="15" x14ac:dyDescent="0.25">
      <c r="C165" s="310"/>
      <c r="D165" s="311"/>
      <c r="E165" s="311"/>
      <c r="H165" s="14"/>
    </row>
    <row r="166" spans="3:253" ht="15" x14ac:dyDescent="0.25">
      <c r="C166" s="310" t="s">
        <v>229</v>
      </c>
      <c r="D166" s="311"/>
      <c r="E166" s="311"/>
      <c r="H166" s="14"/>
    </row>
    <row r="167" spans="3:253" ht="15" x14ac:dyDescent="0.25">
      <c r="C167" s="310"/>
      <c r="D167" s="311"/>
      <c r="E167" s="311"/>
      <c r="H167" s="14"/>
    </row>
    <row r="168" spans="3:253" ht="15" x14ac:dyDescent="0.25">
      <c r="C168" s="310" t="s">
        <v>964</v>
      </c>
      <c r="D168" s="311"/>
      <c r="E168" s="311"/>
      <c r="H168" s="14"/>
    </row>
    <row r="169" spans="3:253" ht="15" x14ac:dyDescent="0.25">
      <c r="C169" s="310"/>
      <c r="D169" s="311"/>
      <c r="E169" s="311"/>
      <c r="H169" s="14"/>
    </row>
    <row r="170" spans="3:253" ht="30" x14ac:dyDescent="0.2">
      <c r="C170" s="312" t="s">
        <v>95</v>
      </c>
      <c r="D170" s="313"/>
      <c r="E170" s="311"/>
      <c r="H170" s="14"/>
    </row>
    <row r="171" spans="3:253" x14ac:dyDescent="0.2">
      <c r="C171" s="580" t="s">
        <v>1836</v>
      </c>
      <c r="D171" s="101"/>
      <c r="E171" s="101"/>
      <c r="H171" s="14"/>
    </row>
    <row r="172" spans="3:253" ht="15" x14ac:dyDescent="0.25">
      <c r="C172" s="310"/>
      <c r="D172" s="311"/>
      <c r="E172" s="311"/>
      <c r="H172" s="14"/>
    </row>
    <row r="173" spans="3:253" ht="15" x14ac:dyDescent="0.25">
      <c r="C173" s="310" t="s">
        <v>1342</v>
      </c>
      <c r="D173" s="311"/>
      <c r="E173" s="311"/>
      <c r="H173" s="14"/>
    </row>
    <row r="174" spans="3:253" ht="15" x14ac:dyDescent="0.25">
      <c r="C174" s="310"/>
      <c r="D174" s="311"/>
      <c r="E174" s="311"/>
      <c r="H174" s="14"/>
    </row>
    <row r="175" spans="3:253" ht="15" x14ac:dyDescent="0.25">
      <c r="C175" s="310" t="s">
        <v>102</v>
      </c>
      <c r="D175" s="311"/>
      <c r="E175" s="311"/>
      <c r="H175" s="14"/>
    </row>
    <row r="176" spans="3:253" ht="15" x14ac:dyDescent="0.25">
      <c r="C176" s="310"/>
      <c r="D176" s="311"/>
      <c r="E176" s="311"/>
      <c r="H176" s="14"/>
    </row>
    <row r="177" spans="3:8" ht="15" x14ac:dyDescent="0.25">
      <c r="C177" s="310" t="s">
        <v>97</v>
      </c>
      <c r="D177" s="311"/>
      <c r="E177" s="311"/>
      <c r="H177" s="14"/>
    </row>
    <row r="178" spans="3:8" ht="15" x14ac:dyDescent="0.25">
      <c r="C178" s="310"/>
      <c r="D178" s="314"/>
      <c r="E178" s="314"/>
      <c r="H178" s="14"/>
    </row>
    <row r="179" spans="3:8" ht="15" x14ac:dyDescent="0.25">
      <c r="C179" s="310" t="s">
        <v>98</v>
      </c>
      <c r="D179" s="311"/>
      <c r="E179" s="311"/>
    </row>
    <row r="180" spans="3:8" ht="15" x14ac:dyDescent="0.25">
      <c r="C180" s="310"/>
      <c r="D180" s="311"/>
      <c r="E180" s="311"/>
    </row>
    <row r="181" spans="3:8" ht="15" x14ac:dyDescent="0.25">
      <c r="C181" s="310" t="s">
        <v>1343</v>
      </c>
      <c r="D181" s="314"/>
      <c r="E181" s="314"/>
    </row>
    <row r="182" spans="3:8" x14ac:dyDescent="0.2">
      <c r="C182" s="311"/>
      <c r="D182" s="311"/>
      <c r="E182" s="311"/>
    </row>
    <row r="183" spans="3:8" ht="15" x14ac:dyDescent="0.25">
      <c r="C183" s="310"/>
      <c r="D183" s="311"/>
      <c r="E183" s="311"/>
    </row>
    <row r="184" spans="3:8" ht="15" x14ac:dyDescent="0.25">
      <c r="C184" s="310" t="s">
        <v>1603</v>
      </c>
      <c r="D184" s="311"/>
      <c r="E184" s="311"/>
    </row>
    <row r="226" spans="12:12" ht="15" x14ac:dyDescent="0.25">
      <c r="L226" s="56" t="s">
        <v>1593</v>
      </c>
    </row>
  </sheetData>
  <autoFilter ref="B3:M3" xr:uid="{00000000-0009-0000-0000-000001000000}"/>
  <mergeCells count="35">
    <mergeCell ref="AY1:BA1"/>
    <mergeCell ref="BT1:BV1"/>
    <mergeCell ref="BB1:BD1"/>
    <mergeCell ref="BE1:BG1"/>
    <mergeCell ref="BH1:BJ1"/>
    <mergeCell ref="BK1:BM1"/>
    <mergeCell ref="BN1:BP1"/>
    <mergeCell ref="BQ1:BS1"/>
    <mergeCell ref="N1:O1"/>
    <mergeCell ref="P1:Q1"/>
    <mergeCell ref="R1:S1"/>
    <mergeCell ref="T1:U1"/>
    <mergeCell ref="V1:W1"/>
    <mergeCell ref="X1:Y1"/>
    <mergeCell ref="AM1:AO1"/>
    <mergeCell ref="AP1:AR1"/>
    <mergeCell ref="AS1:AU1"/>
    <mergeCell ref="AV1:AX1"/>
    <mergeCell ref="AD1:AF1"/>
    <mergeCell ref="AJ1:AL1"/>
    <mergeCell ref="AG1:AI1"/>
    <mergeCell ref="Z1:AA1"/>
    <mergeCell ref="AB1:AC1"/>
    <mergeCell ref="DD1:DF1"/>
    <mergeCell ref="DA1:DC1"/>
    <mergeCell ref="CX1:CZ1"/>
    <mergeCell ref="BW1:BY1"/>
    <mergeCell ref="BZ1:CB1"/>
    <mergeCell ref="CC1:CE1"/>
    <mergeCell ref="CF1:CH1"/>
    <mergeCell ref="CL1:CN1"/>
    <mergeCell ref="CO1:CQ1"/>
    <mergeCell ref="CR1:CT1"/>
    <mergeCell ref="CU1:CW1"/>
    <mergeCell ref="CI1:CK1"/>
  </mergeCells>
  <conditionalFormatting sqref="N151:DF156 N159:AV164">
    <cfRule type="expression" dxfId="269" priority="1829">
      <formula>N151&lt;5</formula>
    </cfRule>
  </conditionalFormatting>
  <conditionalFormatting sqref="A1 AD4:DF110 AD112:DF119 AD121:DF147">
    <cfRule type="cellIs" dxfId="268" priority="1" operator="lessThan">
      <formula>40</formula>
    </cfRule>
  </conditionalFormatting>
  <conditionalFormatting sqref="N4:AC110 N112:AC119 N121:AC147">
    <cfRule type="cellIs" dxfId="267" priority="4200" operator="lessThan">
      <formula>50</formula>
    </cfRule>
  </conditionalFormatting>
  <conditionalFormatting sqref="DM4:DM110 DM112:DM119 DM121:DM147">
    <cfRule type="expression" dxfId="266" priority="4202">
      <formula>DM4&lt;DM$3</formula>
    </cfRule>
  </conditionalFormatting>
  <conditionalFormatting sqref="ET4:ET110 GA4:GA110 HH4:HH110 HH112:HH119 GA112:GA119 ET112:ET119 ET121:ET147 GA121:GA147 HH121:HH147">
    <cfRule type="expression" dxfId="265" priority="4203">
      <formula>ET4&gt;ET$2</formula>
    </cfRule>
  </conditionalFormatting>
  <dataValidations count="1">
    <dataValidation type="custom" allowBlank="1" showInputMessage="1" showErrorMessage="1" errorTitle="Wrong format" error="Please entry S##-M Semester Code format " sqref="M151 M153 M155 DM1" xr:uid="{00000000-0002-0000-0100-000000000000}">
      <formula1>COUNTIF(M1,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557" r:id="rId4" name="Button 533">
              <controlPr defaultSize="0" print="0" autoFill="0" autoPict="0" macro="[0]!Mail_Register_Module" altText="Set Mail to Reg. Module">
                <anchor moveWithCells="1" sizeWithCells="1">
                  <from>
                    <xdr:col>3</xdr:col>
                    <xdr:colOff>0</xdr:colOff>
                    <xdr:row>174</xdr:row>
                    <xdr:rowOff>0</xdr:rowOff>
                  </from>
                  <to>
                    <xdr:col>5</xdr:col>
                    <xdr:colOff>0</xdr:colOff>
                    <xdr:row>175</xdr:row>
                    <xdr:rowOff>0</xdr:rowOff>
                  </to>
                </anchor>
              </controlPr>
            </control>
          </mc:Choice>
        </mc:AlternateContent>
        <mc:AlternateContent xmlns:mc="http://schemas.openxmlformats.org/markup-compatibility/2006">
          <mc:Choice Requires="x14">
            <control shapeId="1558" r:id="rId5" name="Button 534">
              <controlPr defaultSize="0" print="0" autoFill="0" autoPict="0" macro="[0]!Mail_Resit_Exam">
                <anchor moveWithCells="1" sizeWithCells="1">
                  <from>
                    <xdr:col>3</xdr:col>
                    <xdr:colOff>0</xdr:colOff>
                    <xdr:row>176</xdr:row>
                    <xdr:rowOff>0</xdr:rowOff>
                  </from>
                  <to>
                    <xdr:col>5</xdr:col>
                    <xdr:colOff>0</xdr:colOff>
                    <xdr:row>177</xdr:row>
                    <xdr:rowOff>0</xdr:rowOff>
                  </to>
                </anchor>
              </controlPr>
            </control>
          </mc:Choice>
        </mc:AlternateContent>
        <mc:AlternateContent xmlns:mc="http://schemas.openxmlformats.org/markup-compatibility/2006">
          <mc:Choice Requires="x14">
            <control shapeId="1559" r:id="rId6" name="Button 535">
              <controlPr defaultSize="0" print="0" autoFill="0" autoPict="0" macro="[0]!Create_Module_Student_List">
                <anchor moveWithCells="1" sizeWithCells="1">
                  <from>
                    <xdr:col>3</xdr:col>
                    <xdr:colOff>0</xdr:colOff>
                    <xdr:row>165</xdr:row>
                    <xdr:rowOff>0</xdr:rowOff>
                  </from>
                  <to>
                    <xdr:col>5</xdr:col>
                    <xdr:colOff>0</xdr:colOff>
                    <xdr:row>166</xdr:row>
                    <xdr:rowOff>0</xdr:rowOff>
                  </to>
                </anchor>
              </controlPr>
            </control>
          </mc:Choice>
        </mc:AlternateContent>
        <mc:AlternateContent xmlns:mc="http://schemas.openxmlformats.org/markup-compatibility/2006">
          <mc:Choice Requires="x14">
            <control shapeId="1560" r:id="rId7" name="Button 536">
              <controlPr defaultSize="0" print="0" autoFill="0" autoPict="0" macro="[0]!Copy_Mark_from_MarkSheet" altText="Copy marks">
                <anchor moveWithCells="1" sizeWithCells="1">
                  <from>
                    <xdr:col>3</xdr:col>
                    <xdr:colOff>0</xdr:colOff>
                    <xdr:row>169</xdr:row>
                    <xdr:rowOff>0</xdr:rowOff>
                  </from>
                  <to>
                    <xdr:col>5</xdr:col>
                    <xdr:colOff>0</xdr:colOff>
                    <xdr:row>170</xdr:row>
                    <xdr:rowOff>0</xdr:rowOff>
                  </to>
                </anchor>
              </controlPr>
            </control>
          </mc:Choice>
        </mc:AlternateContent>
        <mc:AlternateContent xmlns:mc="http://schemas.openxmlformats.org/markup-compatibility/2006">
          <mc:Choice Requires="x14">
            <control shapeId="1561" r:id="rId8" name="Button 537">
              <controlPr defaultSize="0" print="0" autoFill="0" autoPict="0" macro="[0]!Mail_Elective_Module">
                <anchor moveWithCells="1" sizeWithCells="1">
                  <from>
                    <xdr:col>3</xdr:col>
                    <xdr:colOff>0</xdr:colOff>
                    <xdr:row>178</xdr:row>
                    <xdr:rowOff>0</xdr:rowOff>
                  </from>
                  <to>
                    <xdr:col>5</xdr:col>
                    <xdr:colOff>0</xdr:colOff>
                    <xdr:row>179</xdr:row>
                    <xdr:rowOff>0</xdr:rowOff>
                  </to>
                </anchor>
              </controlPr>
            </control>
          </mc:Choice>
        </mc:AlternateContent>
        <mc:AlternateContent xmlns:mc="http://schemas.openxmlformats.org/markup-compatibility/2006">
          <mc:Choice Requires="x14">
            <control shapeId="1562" r:id="rId9" name="Button 538">
              <controlPr defaultSize="0" print="0" autoFill="0" autoPict="0" macro="[0]!Create_Mentorship_Student_List">
                <anchor moveWithCells="1" sizeWithCells="1">
                  <from>
                    <xdr:col>3</xdr:col>
                    <xdr:colOff>0</xdr:colOff>
                    <xdr:row>161</xdr:row>
                    <xdr:rowOff>0</xdr:rowOff>
                  </from>
                  <to>
                    <xdr:col>5</xdr:col>
                    <xdr:colOff>0</xdr:colOff>
                    <xdr:row>162</xdr:row>
                    <xdr:rowOff>0</xdr:rowOff>
                  </to>
                </anchor>
              </controlPr>
            </control>
          </mc:Choice>
        </mc:AlternateContent>
        <mc:AlternateContent xmlns:mc="http://schemas.openxmlformats.org/markup-compatibility/2006">
          <mc:Choice Requires="x14">
            <control shapeId="1563" r:id="rId10" name="Button 539">
              <controlPr defaultSize="0" print="0" autoFill="0" autoPict="0" macro="[0]!Create_Intership_List">
                <anchor moveWithCells="1" sizeWithCells="1">
                  <from>
                    <xdr:col>2</xdr:col>
                    <xdr:colOff>2933700</xdr:colOff>
                    <xdr:row>163</xdr:row>
                    <xdr:rowOff>0</xdr:rowOff>
                  </from>
                  <to>
                    <xdr:col>4</xdr:col>
                    <xdr:colOff>419100</xdr:colOff>
                    <xdr:row>164</xdr:row>
                    <xdr:rowOff>0</xdr:rowOff>
                  </to>
                </anchor>
              </controlPr>
            </control>
          </mc:Choice>
        </mc:AlternateContent>
        <mc:AlternateContent xmlns:mc="http://schemas.openxmlformats.org/markup-compatibility/2006">
          <mc:Choice Requires="x14">
            <control shapeId="1564" r:id="rId11" name="Button 540">
              <controlPr defaultSize="0" print="0" autoFill="0" autoPict="0" macro="[0]!Create_Semester_Overview">
                <anchor moveWithCells="1" sizeWithCells="1">
                  <from>
                    <xdr:col>2</xdr:col>
                    <xdr:colOff>2933700</xdr:colOff>
                    <xdr:row>159</xdr:row>
                    <xdr:rowOff>0</xdr:rowOff>
                  </from>
                  <to>
                    <xdr:col>4</xdr:col>
                    <xdr:colOff>419100</xdr:colOff>
                    <xdr:row>160</xdr:row>
                    <xdr:rowOff>0</xdr:rowOff>
                  </to>
                </anchor>
              </controlPr>
            </control>
          </mc:Choice>
        </mc:AlternateContent>
        <mc:AlternateContent xmlns:mc="http://schemas.openxmlformats.org/markup-compatibility/2006">
          <mc:Choice Requires="x14">
            <control shapeId="1604" r:id="rId12" name="Button 580">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606" r:id="rId13" name="Button 58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1607" r:id="rId14" name="Button 583">
              <controlPr defaultSize="0" print="0" autoFill="0" autoPict="0" macro="[0]!Goto_TopOfTable">
                <anchor moveWithCells="1" sizeWithCells="1">
                  <from>
                    <xdr:col>12</xdr:col>
                    <xdr:colOff>66675</xdr:colOff>
                    <xdr:row>0</xdr:row>
                    <xdr:rowOff>0</xdr:rowOff>
                  </from>
                  <to>
                    <xdr:col>12</xdr:col>
                    <xdr:colOff>304800</xdr:colOff>
                    <xdr:row>0</xdr:row>
                    <xdr:rowOff>209550</xdr:rowOff>
                  </to>
                </anchor>
              </controlPr>
            </control>
          </mc:Choice>
        </mc:AlternateContent>
        <mc:AlternateContent xmlns:mc="http://schemas.openxmlformats.org/markup-compatibility/2006">
          <mc:Choice Requires="x14">
            <control shapeId="1608" r:id="rId15" name="Button 584">
              <controlPr defaultSize="0" print="0" autoFill="0" autoPict="0" macro="[0]!Goto_EndOfColumn">
                <anchor moveWithCells="1" sizeWithCells="1">
                  <from>
                    <xdr:col>12</xdr:col>
                    <xdr:colOff>619125</xdr:colOff>
                    <xdr:row>0</xdr:row>
                    <xdr:rowOff>0</xdr:rowOff>
                  </from>
                  <to>
                    <xdr:col>12</xdr:col>
                    <xdr:colOff>847725</xdr:colOff>
                    <xdr:row>0</xdr:row>
                    <xdr:rowOff>209550</xdr:rowOff>
                  </to>
                </anchor>
              </controlPr>
            </control>
          </mc:Choice>
        </mc:AlternateContent>
        <mc:AlternateContent xmlns:mc="http://schemas.openxmlformats.org/markup-compatibility/2006">
          <mc:Choice Requires="x14">
            <control shapeId="1609" r:id="rId16" name="Button 585">
              <controlPr defaultSize="0" print="0" autoFill="0" autoPict="0" macro="[0]!Goto_EndOfTable">
                <anchor moveWithCells="1" sizeWithCells="1">
                  <from>
                    <xdr:col>12</xdr:col>
                    <xdr:colOff>352425</xdr:colOff>
                    <xdr:row>0</xdr:row>
                    <xdr:rowOff>0</xdr:rowOff>
                  </from>
                  <to>
                    <xdr:col>12</xdr:col>
                    <xdr:colOff>581025</xdr:colOff>
                    <xdr:row>0</xdr:row>
                    <xdr:rowOff>209550</xdr:rowOff>
                  </to>
                </anchor>
              </controlPr>
            </control>
          </mc:Choice>
        </mc:AlternateContent>
        <mc:AlternateContent xmlns:mc="http://schemas.openxmlformats.org/markup-compatibility/2006">
          <mc:Choice Requires="x14">
            <control shapeId="1611" r:id="rId17" name="Button 587">
              <controlPr defaultSize="0" print="0" autoFill="0" autoPict="0" macro="[0]!Language_Check">
                <anchor moveWithCells="1" sizeWithCells="1">
                  <from>
                    <xdr:col>9</xdr:col>
                    <xdr:colOff>0</xdr:colOff>
                    <xdr:row>0</xdr:row>
                    <xdr:rowOff>0</xdr:rowOff>
                  </from>
                  <to>
                    <xdr:col>10</xdr:col>
                    <xdr:colOff>647700</xdr:colOff>
                    <xdr:row>1</xdr:row>
                    <xdr:rowOff>0</xdr:rowOff>
                  </to>
                </anchor>
              </controlPr>
            </control>
          </mc:Choice>
        </mc:AlternateContent>
        <mc:AlternateContent xmlns:mc="http://schemas.openxmlformats.org/markup-compatibility/2006">
          <mc:Choice Requires="x14">
            <control shapeId="1655" r:id="rId18" name="Button 631">
              <controlPr defaultSize="0" print="0" autoFill="0" autoPict="0" macro="[0]!Formula_NoCrossSheet">
                <anchor moveWithCells="1" sizeWithCells="1">
                  <from>
                    <xdr:col>2</xdr:col>
                    <xdr:colOff>866775</xdr:colOff>
                    <xdr:row>0</xdr:row>
                    <xdr:rowOff>0</xdr:rowOff>
                  </from>
                  <to>
                    <xdr:col>2</xdr:col>
                    <xdr:colOff>2419350</xdr:colOff>
                    <xdr:row>0</xdr:row>
                    <xdr:rowOff>209550</xdr:rowOff>
                  </to>
                </anchor>
              </controlPr>
            </control>
          </mc:Choice>
        </mc:AlternateContent>
        <mc:AlternateContent xmlns:mc="http://schemas.openxmlformats.org/markup-compatibility/2006">
          <mc:Choice Requires="x14">
            <control shapeId="1664" r:id="rId19" name="Button 640">
              <controlPr defaultSize="0" print="0" autoFill="0" autoPict="0" macro="[0]!UnColor_MarkedCells">
                <anchor moveWithCells="1" sizeWithCells="1">
                  <from>
                    <xdr:col>1</xdr:col>
                    <xdr:colOff>0</xdr:colOff>
                    <xdr:row>0</xdr:row>
                    <xdr:rowOff>0</xdr:rowOff>
                  </from>
                  <to>
                    <xdr:col>2</xdr:col>
                    <xdr:colOff>714375</xdr:colOff>
                    <xdr:row>0</xdr:row>
                    <xdr:rowOff>209550</xdr:rowOff>
                  </to>
                </anchor>
              </controlPr>
            </control>
          </mc:Choice>
        </mc:AlternateContent>
        <mc:AlternateContent xmlns:mc="http://schemas.openxmlformats.org/markup-compatibility/2006">
          <mc:Choice Requires="x14">
            <control shapeId="1887" r:id="rId20" name="Button 863">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1952" r:id="rId21" name="Button 928">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1954" r:id="rId22" name="Button 93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mc:AlternateContent xmlns:mc="http://schemas.openxmlformats.org/markup-compatibility/2006">
          <mc:Choice Requires="x14">
            <control shapeId="90840" r:id="rId23" name="Button 3800">
              <controlPr defaultSize="0" print="0" autoFill="0" autoPict="0" macro="[0]!Create_Module_MarkSheet">
                <anchor moveWithCells="1" sizeWithCells="1">
                  <from>
                    <xdr:col>3</xdr:col>
                    <xdr:colOff>0</xdr:colOff>
                    <xdr:row>167</xdr:row>
                    <xdr:rowOff>0</xdr:rowOff>
                  </from>
                  <to>
                    <xdr:col>5</xdr:col>
                    <xdr:colOff>0</xdr:colOff>
                    <xdr:row>168</xdr:row>
                    <xdr:rowOff>0</xdr:rowOff>
                  </to>
                </anchor>
              </controlPr>
            </control>
          </mc:Choice>
        </mc:AlternateContent>
        <mc:AlternateContent xmlns:mc="http://schemas.openxmlformats.org/markup-compatibility/2006">
          <mc:Choice Requires="x14">
            <control shapeId="99348" r:id="rId24" name="Button 4116">
              <controlPr defaultSize="0" print="0" autoFill="0" autoPict="0" macro="[0]!UpdateCappedMark">
                <anchor moveWithCells="1" sizeWithCells="1">
                  <from>
                    <xdr:col>3</xdr:col>
                    <xdr:colOff>0</xdr:colOff>
                    <xdr:row>172</xdr:row>
                    <xdr:rowOff>0</xdr:rowOff>
                  </from>
                  <to>
                    <xdr:col>5</xdr:col>
                    <xdr:colOff>0</xdr:colOff>
                    <xdr:row>173</xdr:row>
                    <xdr:rowOff>0</xdr:rowOff>
                  </to>
                </anchor>
              </controlPr>
            </control>
          </mc:Choice>
        </mc:AlternateContent>
        <mc:AlternateContent xmlns:mc="http://schemas.openxmlformats.org/markup-compatibility/2006">
          <mc:Choice Requires="x14">
            <control shapeId="99350" r:id="rId25" name="Button 4118">
              <controlPr defaultSize="0" print="0" autoFill="0" autoPict="0" macro="[0]!Mail_Results2Students">
                <anchor moveWithCells="1" sizeWithCells="1">
                  <from>
                    <xdr:col>3</xdr:col>
                    <xdr:colOff>9525</xdr:colOff>
                    <xdr:row>180</xdr:row>
                    <xdr:rowOff>9525</xdr:rowOff>
                  </from>
                  <to>
                    <xdr:col>5</xdr:col>
                    <xdr:colOff>0</xdr:colOff>
                    <xdr:row>181</xdr:row>
                    <xdr:rowOff>0</xdr:rowOff>
                  </to>
                </anchor>
              </controlPr>
            </control>
          </mc:Choice>
        </mc:AlternateContent>
        <mc:AlternateContent xmlns:mc="http://schemas.openxmlformats.org/markup-compatibility/2006">
          <mc:Choice Requires="x14">
            <control shapeId="99472" r:id="rId26" name="Button 4240">
              <controlPr defaultSize="0" print="0" autoFill="0" autoPict="0" macro="[1]!CreateRe_sitStudentList">
                <anchor moveWithCells="1" sizeWithCells="1">
                  <from>
                    <xdr:col>3</xdr:col>
                    <xdr:colOff>0</xdr:colOff>
                    <xdr:row>182</xdr:row>
                    <xdr:rowOff>190500</xdr:rowOff>
                  </from>
                  <to>
                    <xdr:col>5</xdr:col>
                    <xdr:colOff>0</xdr:colOff>
                    <xdr:row>184</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AA11"/>
  <sheetViews>
    <sheetView workbookViewId="0">
      <selection activeCell="L24" sqref="L24"/>
    </sheetView>
  </sheetViews>
  <sheetFormatPr defaultRowHeight="15" x14ac:dyDescent="0.25"/>
  <cols>
    <col min="1" max="2" width="12.5703125" customWidth="1"/>
    <col min="3" max="3" width="35.5703125" customWidth="1"/>
    <col min="4" max="10" width="8.5703125" customWidth="1"/>
    <col min="11" max="12" width="10.5703125" customWidth="1"/>
    <col min="13" max="13" width="30.5703125" customWidth="1"/>
    <col min="14" max="15" width="10.5703125" customWidth="1"/>
    <col min="16" max="16" width="50.5703125" customWidth="1"/>
    <col min="20" max="20" width="12.42578125" customWidth="1"/>
    <col min="21" max="26" width="4.5703125" customWidth="1"/>
    <col min="27" max="27" width="10.7109375" bestFit="1" customWidth="1"/>
  </cols>
  <sheetData>
    <row r="1" spans="1:27" x14ac:dyDescent="0.25">
      <c r="A1" s="110" t="s">
        <v>1811</v>
      </c>
      <c r="B1" s="110"/>
      <c r="C1" s="110"/>
      <c r="D1" s="110"/>
      <c r="E1" s="110"/>
      <c r="F1" s="110"/>
      <c r="G1" s="110"/>
      <c r="H1" s="110"/>
      <c r="I1" s="110"/>
      <c r="J1" s="110"/>
      <c r="K1" s="110"/>
      <c r="L1" s="110"/>
      <c r="M1" s="110"/>
      <c r="N1" s="110"/>
      <c r="O1" s="110"/>
      <c r="P1" s="110"/>
      <c r="T1" s="709" t="s">
        <v>1810</v>
      </c>
      <c r="U1" s="709" t="s">
        <v>1766</v>
      </c>
    </row>
    <row r="2" spans="1:27" ht="59.25" x14ac:dyDescent="0.25">
      <c r="A2" s="713" t="s">
        <v>1767</v>
      </c>
      <c r="B2" s="713" t="s">
        <v>197</v>
      </c>
      <c r="C2" s="713" t="s">
        <v>1768</v>
      </c>
      <c r="D2" s="713" t="s">
        <v>1769</v>
      </c>
      <c r="E2" s="713" t="s">
        <v>179</v>
      </c>
      <c r="F2" s="713" t="s">
        <v>1770</v>
      </c>
      <c r="G2" s="713" t="s">
        <v>1771</v>
      </c>
      <c r="H2" s="713" t="s">
        <v>248</v>
      </c>
      <c r="I2" s="713" t="s">
        <v>1772</v>
      </c>
      <c r="J2" s="713" t="s">
        <v>182</v>
      </c>
      <c r="K2" s="713" t="s">
        <v>1773</v>
      </c>
      <c r="L2" s="713" t="s">
        <v>1774</v>
      </c>
      <c r="M2" s="713" t="s">
        <v>174</v>
      </c>
      <c r="N2" s="713" t="s">
        <v>1775</v>
      </c>
      <c r="O2" s="713" t="s">
        <v>1776</v>
      </c>
      <c r="P2" s="713" t="s">
        <v>1777</v>
      </c>
      <c r="T2" s="709" t="s">
        <v>1764</v>
      </c>
      <c r="U2" s="712" t="s">
        <v>59</v>
      </c>
      <c r="V2" s="712" t="s">
        <v>902</v>
      </c>
      <c r="W2" s="712" t="s">
        <v>632</v>
      </c>
      <c r="X2" s="712" t="s">
        <v>2</v>
      </c>
      <c r="Y2" s="712" t="s">
        <v>24</v>
      </c>
      <c r="Z2" s="712" t="s">
        <v>112</v>
      </c>
      <c r="AA2" t="s">
        <v>1765</v>
      </c>
    </row>
    <row r="3" spans="1:27" x14ac:dyDescent="0.25">
      <c r="A3" t="s">
        <v>1761</v>
      </c>
      <c r="B3" t="s">
        <v>335</v>
      </c>
      <c r="C3" t="s">
        <v>156</v>
      </c>
      <c r="D3">
        <v>0</v>
      </c>
      <c r="E3">
        <v>0</v>
      </c>
      <c r="F3" t="s">
        <v>184</v>
      </c>
      <c r="G3">
        <v>0</v>
      </c>
      <c r="H3">
        <v>6</v>
      </c>
      <c r="J3">
        <v>2</v>
      </c>
      <c r="K3">
        <v>4</v>
      </c>
      <c r="M3" t="s">
        <v>1592</v>
      </c>
      <c r="T3" s="710" t="s">
        <v>1761</v>
      </c>
      <c r="U3" s="711">
        <v>4</v>
      </c>
      <c r="V3" s="711"/>
      <c r="W3" s="711"/>
      <c r="X3" s="711">
        <v>3</v>
      </c>
      <c r="Y3" s="711">
        <v>2</v>
      </c>
      <c r="Z3" s="711">
        <v>1</v>
      </c>
      <c r="AA3" s="711">
        <v>10</v>
      </c>
    </row>
    <row r="4" spans="1:27" x14ac:dyDescent="0.25">
      <c r="A4" t="s">
        <v>1761</v>
      </c>
      <c r="B4" t="s">
        <v>2</v>
      </c>
      <c r="C4" t="s">
        <v>158</v>
      </c>
      <c r="D4" t="s">
        <v>1812</v>
      </c>
      <c r="E4">
        <v>0</v>
      </c>
      <c r="F4">
        <v>0</v>
      </c>
      <c r="G4" t="s">
        <v>1813</v>
      </c>
      <c r="H4">
        <v>3</v>
      </c>
      <c r="J4">
        <v>1</v>
      </c>
      <c r="K4">
        <v>3</v>
      </c>
      <c r="M4" t="s">
        <v>234</v>
      </c>
      <c r="T4" s="710" t="s">
        <v>1762</v>
      </c>
      <c r="U4" s="711">
        <v>38</v>
      </c>
      <c r="V4" s="711">
        <v>2</v>
      </c>
      <c r="W4" s="711"/>
      <c r="X4" s="711"/>
      <c r="Y4" s="711"/>
      <c r="Z4" s="711"/>
      <c r="AA4" s="711">
        <v>40</v>
      </c>
    </row>
    <row r="5" spans="1:27" x14ac:dyDescent="0.25">
      <c r="A5" t="s">
        <v>1761</v>
      </c>
      <c r="B5" t="s">
        <v>24</v>
      </c>
      <c r="C5" t="s">
        <v>168</v>
      </c>
      <c r="D5" t="s">
        <v>1814</v>
      </c>
      <c r="E5">
        <v>0</v>
      </c>
      <c r="F5">
        <v>0</v>
      </c>
      <c r="G5" t="s">
        <v>1815</v>
      </c>
      <c r="H5">
        <v>3</v>
      </c>
      <c r="J5">
        <v>2</v>
      </c>
      <c r="K5">
        <v>2</v>
      </c>
      <c r="M5" t="s">
        <v>193</v>
      </c>
      <c r="T5" s="710" t="s">
        <v>1763</v>
      </c>
      <c r="U5" s="711">
        <v>6</v>
      </c>
      <c r="V5" s="711">
        <v>2</v>
      </c>
      <c r="W5" s="711">
        <v>1</v>
      </c>
      <c r="X5" s="711"/>
      <c r="Y5" s="711"/>
      <c r="Z5" s="711"/>
      <c r="AA5" s="711">
        <v>9</v>
      </c>
    </row>
    <row r="6" spans="1:27" x14ac:dyDescent="0.25">
      <c r="A6" t="s">
        <v>1761</v>
      </c>
      <c r="B6" t="s">
        <v>112</v>
      </c>
      <c r="C6" t="s">
        <v>170</v>
      </c>
      <c r="D6" t="s">
        <v>1812</v>
      </c>
      <c r="E6">
        <v>0</v>
      </c>
      <c r="F6">
        <v>0</v>
      </c>
      <c r="G6" t="s">
        <v>1816</v>
      </c>
      <c r="H6">
        <v>2</v>
      </c>
      <c r="J6">
        <v>2</v>
      </c>
      <c r="K6">
        <v>1</v>
      </c>
      <c r="M6" t="s">
        <v>195</v>
      </c>
      <c r="T6" s="710" t="s">
        <v>1765</v>
      </c>
      <c r="U6" s="711">
        <v>48</v>
      </c>
      <c r="V6" s="711">
        <v>4</v>
      </c>
      <c r="W6" s="711">
        <v>1</v>
      </c>
      <c r="X6" s="711">
        <v>3</v>
      </c>
      <c r="Y6" s="711">
        <v>2</v>
      </c>
      <c r="Z6" s="711">
        <v>1</v>
      </c>
      <c r="AA6" s="711">
        <v>59</v>
      </c>
    </row>
    <row r="7" spans="1:27" x14ac:dyDescent="0.25">
      <c r="A7" t="s">
        <v>1762</v>
      </c>
      <c r="B7" t="s">
        <v>335</v>
      </c>
      <c r="C7" t="s">
        <v>156</v>
      </c>
      <c r="D7">
        <v>0</v>
      </c>
      <c r="E7">
        <v>0</v>
      </c>
      <c r="F7" t="s">
        <v>184</v>
      </c>
      <c r="G7">
        <v>0</v>
      </c>
      <c r="H7">
        <v>6</v>
      </c>
      <c r="J7">
        <v>2</v>
      </c>
      <c r="K7">
        <v>38</v>
      </c>
      <c r="M7" t="s">
        <v>1592</v>
      </c>
    </row>
    <row r="8" spans="1:27" x14ac:dyDescent="0.25">
      <c r="A8" t="s">
        <v>1762</v>
      </c>
      <c r="B8" t="s">
        <v>1817</v>
      </c>
      <c r="C8" t="s">
        <v>921</v>
      </c>
      <c r="D8" t="s">
        <v>184</v>
      </c>
      <c r="E8">
        <v>2</v>
      </c>
      <c r="F8">
        <v>2</v>
      </c>
      <c r="G8">
        <v>2</v>
      </c>
      <c r="H8">
        <v>3</v>
      </c>
      <c r="J8">
        <v>3</v>
      </c>
      <c r="K8">
        <v>2</v>
      </c>
      <c r="M8" t="s">
        <v>1592</v>
      </c>
    </row>
    <row r="9" spans="1:27" x14ac:dyDescent="0.25">
      <c r="A9" t="s">
        <v>1763</v>
      </c>
      <c r="B9" t="s">
        <v>335</v>
      </c>
      <c r="C9" t="s">
        <v>156</v>
      </c>
      <c r="D9">
        <v>0</v>
      </c>
      <c r="E9">
        <v>0</v>
      </c>
      <c r="F9" t="s">
        <v>184</v>
      </c>
      <c r="G9">
        <v>0</v>
      </c>
      <c r="H9">
        <v>6</v>
      </c>
      <c r="J9">
        <v>2</v>
      </c>
      <c r="K9">
        <v>6</v>
      </c>
      <c r="M9" t="s">
        <v>1592</v>
      </c>
    </row>
    <row r="10" spans="1:27" x14ac:dyDescent="0.25">
      <c r="A10" t="s">
        <v>1763</v>
      </c>
      <c r="B10" t="s">
        <v>1817</v>
      </c>
      <c r="C10" t="s">
        <v>921</v>
      </c>
      <c r="D10" t="s">
        <v>184</v>
      </c>
      <c r="E10">
        <v>2</v>
      </c>
      <c r="F10">
        <v>2</v>
      </c>
      <c r="G10">
        <v>2</v>
      </c>
      <c r="H10">
        <v>3</v>
      </c>
      <c r="J10">
        <v>3</v>
      </c>
      <c r="K10">
        <v>2</v>
      </c>
      <c r="M10" t="s">
        <v>1592</v>
      </c>
    </row>
    <row r="11" spans="1:27" x14ac:dyDescent="0.25">
      <c r="A11" t="s">
        <v>1763</v>
      </c>
      <c r="B11" t="s">
        <v>1582</v>
      </c>
      <c r="C11" t="s">
        <v>151</v>
      </c>
      <c r="D11" t="s">
        <v>184</v>
      </c>
      <c r="E11">
        <v>0</v>
      </c>
      <c r="F11">
        <v>0</v>
      </c>
      <c r="G11">
        <v>0</v>
      </c>
      <c r="H11">
        <v>6</v>
      </c>
      <c r="J11">
        <v>3</v>
      </c>
      <c r="K11">
        <v>1</v>
      </c>
      <c r="M11" t="s">
        <v>1592</v>
      </c>
    </row>
  </sheetData>
  <pageMargins left="0.7" right="0.7" top="0.75" bottom="0.75" header="0.3" footer="0.3"/>
  <pageSetup scale="37" orientation="landscape" r:id="rId2"/>
  <headerFooter>
    <oddHeader>&amp;CBCSCU Student Master List Jan 2022 Semester_afterpreboard_v6.xlsm&amp;R3/9/2022</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IQ251"/>
  <sheetViews>
    <sheetView zoomScale="85" zoomScaleNormal="85" workbookViewId="0">
      <pane xSplit="13" ySplit="3" topLeftCell="BV4" activePane="bottomRight" state="frozen"/>
      <selection pane="topRight" activeCell="M1" sqref="M1"/>
      <selection pane="bottomLeft" activeCell="A4" sqref="A4"/>
      <selection pane="bottomRight" activeCell="G143" sqref="G143:G195"/>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5.42578125" style="14" customWidth="1"/>
    <col min="6" max="6" width="10.7109375" style="14" hidden="1" customWidth="1"/>
    <col min="7" max="7" width="15.140625" style="14" customWidth="1"/>
    <col min="8" max="8" width="10.7109375" style="17" customWidth="1"/>
    <col min="9" max="9" width="9.7109375" style="14" customWidth="1"/>
    <col min="10" max="10" width="8.28515625" style="14" customWidth="1"/>
    <col min="11" max="12" width="6.570312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6" t="s">
        <v>0</v>
      </c>
      <c r="O1" s="747"/>
      <c r="P1" s="747" t="s">
        <v>1</v>
      </c>
      <c r="Q1" s="748"/>
      <c r="R1" s="749" t="s">
        <v>2</v>
      </c>
      <c r="S1" s="750"/>
      <c r="T1" s="750" t="s">
        <v>3</v>
      </c>
      <c r="U1" s="751"/>
      <c r="V1" s="752" t="s">
        <v>23</v>
      </c>
      <c r="W1" s="737"/>
      <c r="X1" s="737" t="s">
        <v>4</v>
      </c>
      <c r="Y1" s="738"/>
      <c r="Z1" s="742" t="s">
        <v>24</v>
      </c>
      <c r="AA1" s="743"/>
      <c r="AB1" s="744" t="s">
        <v>112</v>
      </c>
      <c r="AC1" s="745"/>
      <c r="AD1" s="739" t="s">
        <v>618</v>
      </c>
      <c r="AE1" s="740"/>
      <c r="AF1" s="741"/>
      <c r="AG1" s="739" t="s">
        <v>619</v>
      </c>
      <c r="AH1" s="740"/>
      <c r="AI1" s="741"/>
      <c r="AJ1" s="739" t="s">
        <v>620</v>
      </c>
      <c r="AK1" s="740"/>
      <c r="AL1" s="741"/>
      <c r="AM1" s="739" t="s">
        <v>621</v>
      </c>
      <c r="AN1" s="740"/>
      <c r="AO1" s="741"/>
      <c r="AP1" s="739" t="s">
        <v>622</v>
      </c>
      <c r="AQ1" s="740"/>
      <c r="AR1" s="741"/>
      <c r="AS1" s="739" t="s">
        <v>623</v>
      </c>
      <c r="AT1" s="740"/>
      <c r="AU1" s="741"/>
      <c r="AV1" s="739" t="s">
        <v>895</v>
      </c>
      <c r="AW1" s="740"/>
      <c r="AX1" s="741"/>
      <c r="AY1" s="753" t="s">
        <v>624</v>
      </c>
      <c r="AZ1" s="754"/>
      <c r="BA1" s="755"/>
      <c r="BB1" s="753" t="s">
        <v>625</v>
      </c>
      <c r="BC1" s="754"/>
      <c r="BD1" s="755"/>
      <c r="BE1" s="759" t="s">
        <v>626</v>
      </c>
      <c r="BF1" s="759"/>
      <c r="BG1" s="759"/>
      <c r="BH1" s="759" t="s">
        <v>627</v>
      </c>
      <c r="BI1" s="759"/>
      <c r="BJ1" s="759"/>
      <c r="BK1" s="753" t="s">
        <v>628</v>
      </c>
      <c r="BL1" s="754"/>
      <c r="BM1" s="755"/>
      <c r="BN1" s="753" t="s">
        <v>629</v>
      </c>
      <c r="BO1" s="754"/>
      <c r="BP1" s="755"/>
      <c r="BQ1" s="753" t="s">
        <v>896</v>
      </c>
      <c r="BR1" s="754"/>
      <c r="BS1" s="755"/>
      <c r="BT1" s="756" t="s">
        <v>59</v>
      </c>
      <c r="BU1" s="757"/>
      <c r="BV1" s="758"/>
      <c r="BW1" s="731" t="s">
        <v>630</v>
      </c>
      <c r="BX1" s="732"/>
      <c r="BY1" s="733"/>
      <c r="BZ1" s="731" t="s">
        <v>631</v>
      </c>
      <c r="CA1" s="732"/>
      <c r="CB1" s="733"/>
      <c r="CC1" s="731" t="s">
        <v>897</v>
      </c>
      <c r="CD1" s="732"/>
      <c r="CE1" s="732"/>
      <c r="CF1" s="732" t="s">
        <v>898</v>
      </c>
      <c r="CG1" s="732"/>
      <c r="CH1" s="733"/>
      <c r="CI1" s="731" t="s">
        <v>902</v>
      </c>
      <c r="CJ1" s="732"/>
      <c r="CK1" s="733"/>
      <c r="CL1" s="731" t="s">
        <v>632</v>
      </c>
      <c r="CM1" s="732"/>
      <c r="CN1" s="733"/>
      <c r="CO1" s="731" t="s">
        <v>635</v>
      </c>
      <c r="CP1" s="732"/>
      <c r="CQ1" s="733"/>
      <c r="CR1" s="731" t="s">
        <v>640</v>
      </c>
      <c r="CS1" s="732"/>
      <c r="CT1" s="733"/>
      <c r="CU1" s="731" t="s">
        <v>633</v>
      </c>
      <c r="CV1" s="732"/>
      <c r="CW1" s="733"/>
      <c r="CX1" s="731" t="s">
        <v>634</v>
      </c>
      <c r="CY1" s="732" t="s">
        <v>606</v>
      </c>
      <c r="CZ1" s="733"/>
      <c r="DA1" s="731" t="s">
        <v>636</v>
      </c>
      <c r="DB1" s="732"/>
      <c r="DC1" s="733"/>
      <c r="DD1" s="731" t="s">
        <v>637</v>
      </c>
      <c r="DE1" s="732"/>
      <c r="DF1" s="733"/>
      <c r="DG1" s="211" t="s">
        <v>120</v>
      </c>
      <c r="DH1" s="212" t="s">
        <v>119</v>
      </c>
      <c r="DI1" s="212" t="s">
        <v>106</v>
      </c>
      <c r="DJ1" s="283" t="s">
        <v>139</v>
      </c>
      <c r="DK1" s="212" t="s">
        <v>107</v>
      </c>
      <c r="DL1" s="213" t="s">
        <v>138</v>
      </c>
      <c r="DM1" s="288" t="str">
        <f>Active!DM1</f>
        <v>S22-8</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t="s">
        <v>107</v>
      </c>
      <c r="DI2" s="215" t="s">
        <v>126</v>
      </c>
      <c r="DJ2" s="284" t="s">
        <v>124</v>
      </c>
      <c r="DK2" s="215" t="s">
        <v>125</v>
      </c>
      <c r="DL2" s="216" t="s">
        <v>374</v>
      </c>
      <c r="DM2" s="391" t="str">
        <f>"r"&amp;MID(DM1, 2, 4)</f>
        <v>r22-8</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3</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37"/>
      <c r="C5" s="393"/>
      <c r="D5" s="339"/>
      <c r="E5" s="337"/>
      <c r="F5" s="337"/>
      <c r="G5" s="337"/>
      <c r="H5" s="337"/>
      <c r="I5" s="340"/>
      <c r="J5" s="341"/>
      <c r="K5" s="341"/>
      <c r="L5" s="342"/>
      <c r="M5" s="343"/>
      <c r="N5" s="344"/>
      <c r="O5" s="345"/>
      <c r="P5" s="345"/>
      <c r="Q5" s="346"/>
      <c r="R5" s="344"/>
      <c r="S5" s="345"/>
      <c r="T5" s="345"/>
      <c r="U5" s="395"/>
      <c r="V5" s="344"/>
      <c r="W5" s="345"/>
      <c r="X5" s="345"/>
      <c r="Y5" s="346"/>
      <c r="Z5" s="344"/>
      <c r="AA5" s="346"/>
      <c r="AB5" s="344"/>
      <c r="AC5" s="346"/>
      <c r="AD5" s="344"/>
      <c r="AE5" s="345"/>
      <c r="AF5" s="346"/>
      <c r="AG5" s="344"/>
      <c r="AH5" s="345"/>
      <c r="AI5" s="346"/>
      <c r="AJ5" s="344"/>
      <c r="AK5" s="345"/>
      <c r="AL5" s="346"/>
      <c r="AM5" s="344"/>
      <c r="AN5" s="345"/>
      <c r="AO5" s="346"/>
      <c r="AP5" s="344"/>
      <c r="AQ5" s="345"/>
      <c r="AR5" s="346"/>
      <c r="AS5" s="344"/>
      <c r="AT5" s="345"/>
      <c r="AU5" s="346"/>
      <c r="AV5" s="344"/>
      <c r="AW5" s="345"/>
      <c r="AX5" s="346"/>
      <c r="AY5" s="344"/>
      <c r="AZ5" s="345"/>
      <c r="BA5" s="346"/>
      <c r="BB5" s="344"/>
      <c r="BC5" s="345"/>
      <c r="BD5" s="346"/>
      <c r="BE5" s="344"/>
      <c r="BF5" s="345"/>
      <c r="BG5" s="346"/>
      <c r="BH5" s="344"/>
      <c r="BI5" s="345"/>
      <c r="BJ5" s="346"/>
      <c r="BK5" s="344"/>
      <c r="BL5" s="345"/>
      <c r="BM5" s="346"/>
      <c r="BN5" s="344"/>
      <c r="BO5" s="345"/>
      <c r="BP5" s="346"/>
      <c r="BQ5" s="344"/>
      <c r="BR5" s="345"/>
      <c r="BS5" s="346"/>
      <c r="BT5" s="344"/>
      <c r="BU5" s="347"/>
      <c r="BV5" s="346"/>
      <c r="BW5" s="344"/>
      <c r="BX5" s="345"/>
      <c r="BY5" s="346"/>
      <c r="BZ5" s="344"/>
      <c r="CA5" s="345"/>
      <c r="CB5" s="346"/>
      <c r="CC5" s="344"/>
      <c r="CD5" s="345"/>
      <c r="CE5" s="345"/>
      <c r="CF5" s="345"/>
      <c r="CG5" s="345"/>
      <c r="CH5" s="346"/>
      <c r="CI5" s="344"/>
      <c r="CJ5" s="345"/>
      <c r="CK5" s="346"/>
      <c r="CL5" s="344"/>
      <c r="CM5" s="345"/>
      <c r="CN5" s="346"/>
      <c r="CO5" s="344"/>
      <c r="CP5" s="345"/>
      <c r="CQ5" s="346"/>
      <c r="CR5" s="344"/>
      <c r="CS5" s="345"/>
      <c r="CT5" s="346"/>
      <c r="CU5" s="344"/>
      <c r="CV5" s="345"/>
      <c r="CW5" s="346"/>
      <c r="CX5" s="344"/>
      <c r="CY5" s="345"/>
      <c r="CZ5" s="346"/>
      <c r="DA5" s="344"/>
      <c r="DB5" s="345"/>
      <c r="DC5" s="346"/>
      <c r="DD5" s="344"/>
      <c r="DE5" s="345"/>
      <c r="DF5" s="346"/>
      <c r="DG5" s="338"/>
      <c r="DH5" s="348"/>
      <c r="DI5" s="348"/>
      <c r="DJ5" s="349"/>
      <c r="DK5" s="343"/>
      <c r="DL5" s="350"/>
      <c r="DM5" s="351"/>
      <c r="DN5" s="352"/>
      <c r="DO5" s="353"/>
      <c r="DP5" s="353"/>
      <c r="DQ5" s="353"/>
      <c r="DR5" s="353"/>
      <c r="DS5" s="354"/>
      <c r="DT5" s="355"/>
      <c r="DU5" s="355"/>
      <c r="DV5" s="355"/>
      <c r="DW5" s="355"/>
      <c r="DX5" s="355"/>
      <c r="DY5" s="355"/>
      <c r="DZ5" s="356"/>
      <c r="EA5" s="357"/>
      <c r="EB5" s="357"/>
      <c r="EC5" s="357"/>
      <c r="ED5" s="357"/>
      <c r="EE5" s="357"/>
      <c r="EF5" s="357"/>
      <c r="EG5" s="357"/>
      <c r="EH5" s="358"/>
      <c r="EI5" s="359"/>
      <c r="EJ5" s="359"/>
      <c r="EK5" s="359"/>
      <c r="EL5" s="359"/>
      <c r="EM5" s="359"/>
      <c r="EN5" s="359"/>
      <c r="EO5" s="359"/>
      <c r="EP5" s="359"/>
      <c r="EQ5" s="359"/>
      <c r="ER5" s="359"/>
      <c r="ES5" s="359"/>
      <c r="ET5" s="360"/>
      <c r="EU5" s="352"/>
      <c r="EV5" s="353"/>
      <c r="EW5" s="353"/>
      <c r="EX5" s="353"/>
      <c r="EY5" s="353"/>
      <c r="EZ5" s="354"/>
      <c r="FA5" s="355"/>
      <c r="FB5" s="355"/>
      <c r="FC5" s="355"/>
      <c r="FD5" s="355"/>
      <c r="FE5" s="355"/>
      <c r="FF5" s="355"/>
      <c r="FG5" s="356"/>
      <c r="FH5" s="357"/>
      <c r="FI5" s="357"/>
      <c r="FJ5" s="357"/>
      <c r="FK5" s="357"/>
      <c r="FL5" s="357"/>
      <c r="FM5" s="357"/>
      <c r="FN5" s="357"/>
      <c r="FO5" s="358"/>
      <c r="FP5" s="359"/>
      <c r="FQ5" s="359"/>
      <c r="FR5" s="359"/>
      <c r="FS5" s="359"/>
      <c r="FT5" s="359"/>
      <c r="FU5" s="359"/>
      <c r="FV5" s="359"/>
      <c r="FW5" s="359"/>
      <c r="FX5" s="359"/>
      <c r="FY5" s="359"/>
      <c r="FZ5" s="359"/>
      <c r="GA5" s="360"/>
      <c r="GB5" s="352"/>
      <c r="GC5" s="353"/>
      <c r="GD5" s="353"/>
      <c r="GE5" s="353"/>
      <c r="GF5" s="353"/>
      <c r="GG5" s="354"/>
      <c r="GH5" s="355"/>
      <c r="GI5" s="355"/>
      <c r="GJ5" s="355"/>
      <c r="GK5" s="355"/>
      <c r="GL5" s="355"/>
      <c r="GM5" s="355"/>
      <c r="GN5" s="356"/>
      <c r="GO5" s="357"/>
      <c r="GP5" s="357"/>
      <c r="GQ5" s="357"/>
      <c r="GR5" s="357"/>
      <c r="GS5" s="357"/>
      <c r="GT5" s="357"/>
      <c r="GU5" s="357"/>
      <c r="GV5" s="358"/>
      <c r="GW5" s="359"/>
      <c r="GX5" s="359"/>
      <c r="GY5" s="359"/>
      <c r="GZ5" s="359"/>
      <c r="HA5" s="359"/>
      <c r="HB5" s="359"/>
      <c r="HC5" s="359"/>
      <c r="HD5" s="359"/>
      <c r="HE5" s="359"/>
      <c r="HF5" s="359"/>
      <c r="HG5" s="359"/>
      <c r="HH5" s="360"/>
      <c r="HI5" s="361"/>
      <c r="HJ5" s="352"/>
      <c r="HK5" s="353"/>
      <c r="HL5" s="353"/>
      <c r="HM5" s="353"/>
      <c r="HN5" s="353"/>
      <c r="HO5" s="354"/>
      <c r="HP5" s="355"/>
      <c r="HQ5" s="355"/>
      <c r="HR5" s="355"/>
      <c r="HS5" s="355"/>
      <c r="HT5" s="355"/>
      <c r="HU5" s="355"/>
      <c r="HV5" s="356"/>
      <c r="HW5" s="357"/>
      <c r="HX5" s="357"/>
      <c r="HY5" s="357"/>
      <c r="HZ5" s="357"/>
      <c r="IA5" s="357"/>
      <c r="IB5" s="357"/>
      <c r="IC5" s="357"/>
      <c r="ID5" s="358"/>
      <c r="IE5" s="359"/>
      <c r="IF5" s="359"/>
      <c r="IG5" s="359"/>
      <c r="IH5" s="359"/>
      <c r="II5" s="359"/>
      <c r="IJ5" s="359"/>
      <c r="IK5" s="359"/>
      <c r="IL5" s="359"/>
      <c r="IM5" s="359"/>
      <c r="IN5" s="359"/>
      <c r="IO5" s="359"/>
      <c r="IP5" s="415"/>
      <c r="IQ5" s="415"/>
    </row>
    <row r="6" spans="1:251" ht="15" customHeight="1" x14ac:dyDescent="0.25">
      <c r="A6" s="14" t="s">
        <v>1647</v>
      </c>
      <c r="B6" s="392">
        <v>70</v>
      </c>
      <c r="C6" s="706" t="s">
        <v>788</v>
      </c>
      <c r="D6" s="423">
        <v>43831</v>
      </c>
      <c r="E6" s="20" t="s">
        <v>1113</v>
      </c>
      <c r="F6" s="6">
        <v>10447903</v>
      </c>
      <c r="G6" s="20">
        <v>1</v>
      </c>
      <c r="H6" s="20"/>
      <c r="I6" s="23"/>
      <c r="J6" s="6" t="s">
        <v>18</v>
      </c>
      <c r="K6" s="6" t="s">
        <v>18</v>
      </c>
      <c r="L6" s="424"/>
      <c r="M6" s="651" t="s">
        <v>789</v>
      </c>
      <c r="N6" s="688">
        <v>58.7</v>
      </c>
      <c r="O6" s="107"/>
      <c r="P6" s="105"/>
      <c r="Q6" s="106"/>
      <c r="R6" s="688">
        <v>55</v>
      </c>
      <c r="S6" s="107"/>
      <c r="T6" s="105"/>
      <c r="U6" s="106"/>
      <c r="V6" s="24">
        <v>53.560001373291016</v>
      </c>
      <c r="W6" s="107"/>
      <c r="X6" s="105"/>
      <c r="Y6" s="106"/>
      <c r="Z6" s="24">
        <v>60.180000305175781</v>
      </c>
      <c r="AA6" s="273"/>
      <c r="AB6" s="24">
        <v>69.529998779296875</v>
      </c>
      <c r="AC6" s="273"/>
      <c r="AD6" s="272">
        <v>100</v>
      </c>
      <c r="AE6" s="108"/>
      <c r="AF6" s="444"/>
      <c r="AG6" s="272">
        <v>100</v>
      </c>
      <c r="AH6" s="108"/>
      <c r="AI6" s="444"/>
      <c r="AJ6" s="272">
        <v>100</v>
      </c>
      <c r="AK6" s="108"/>
      <c r="AL6" s="444"/>
      <c r="AM6" s="272">
        <v>100</v>
      </c>
      <c r="AN6" s="108"/>
      <c r="AO6" s="444"/>
      <c r="AP6" s="272">
        <v>100</v>
      </c>
      <c r="AQ6" s="108"/>
      <c r="AR6" s="444"/>
      <c r="AS6" s="272">
        <v>100</v>
      </c>
      <c r="AT6" s="108"/>
      <c r="AU6" s="444"/>
      <c r="AV6" s="272">
        <v>100</v>
      </c>
      <c r="AW6" s="108"/>
      <c r="AX6" s="444"/>
      <c r="AY6" s="24">
        <v>43</v>
      </c>
      <c r="AZ6" s="107"/>
      <c r="BA6" s="273"/>
      <c r="BB6" s="24">
        <v>70</v>
      </c>
      <c r="BC6" s="107"/>
      <c r="BD6" s="273"/>
      <c r="BE6" s="24">
        <v>53</v>
      </c>
      <c r="BF6" s="107"/>
      <c r="BG6" s="273"/>
      <c r="BH6" s="24">
        <v>70</v>
      </c>
      <c r="BI6" s="107"/>
      <c r="BJ6" s="273"/>
      <c r="BK6" s="24">
        <v>71</v>
      </c>
      <c r="BL6" s="107"/>
      <c r="BM6" s="273"/>
      <c r="BN6" s="24">
        <v>60.610000610351563</v>
      </c>
      <c r="BO6" s="107"/>
      <c r="BP6" s="273"/>
      <c r="BQ6" s="24">
        <v>73</v>
      </c>
      <c r="BR6" s="107"/>
      <c r="BS6" s="273"/>
      <c r="BT6" s="24">
        <v>86.7</v>
      </c>
      <c r="BU6" s="291"/>
      <c r="BV6" s="273"/>
      <c r="BW6" s="24">
        <v>44.590000152587891</v>
      </c>
      <c r="BX6" s="107"/>
      <c r="BY6" s="273"/>
      <c r="BZ6" s="24">
        <v>29.75</v>
      </c>
      <c r="CA6" s="107">
        <v>55.5</v>
      </c>
      <c r="CB6" s="273"/>
      <c r="CC6" s="24">
        <v>40</v>
      </c>
      <c r="CD6" s="107"/>
      <c r="CE6" s="107"/>
      <c r="CF6" s="107"/>
      <c r="CG6" s="107"/>
      <c r="CH6" s="273"/>
      <c r="CI6" s="688"/>
      <c r="CJ6" s="107"/>
      <c r="CK6" s="273"/>
      <c r="CL6" s="24">
        <v>49.299999237060547</v>
      </c>
      <c r="CM6" s="107"/>
      <c r="CN6" s="273"/>
      <c r="CO6" s="24"/>
      <c r="CP6" s="107"/>
      <c r="CQ6" s="273"/>
      <c r="CR6" s="24"/>
      <c r="CS6" s="107"/>
      <c r="CT6" s="273"/>
      <c r="CU6" s="24"/>
      <c r="CV6" s="107"/>
      <c r="CW6" s="273"/>
      <c r="CX6" s="24"/>
      <c r="CY6" s="107"/>
      <c r="CZ6" s="273"/>
      <c r="DA6" s="24">
        <v>65.400001525878906</v>
      </c>
      <c r="DB6" s="107"/>
      <c r="DC6" s="273"/>
      <c r="DD6" s="24">
        <v>51.5</v>
      </c>
      <c r="DE6" s="107"/>
      <c r="DF6" s="273"/>
      <c r="DG6" s="218"/>
      <c r="DH6" s="217"/>
      <c r="DI6" s="217"/>
      <c r="DJ6" s="286">
        <v>53.25</v>
      </c>
      <c r="DK6" s="219"/>
      <c r="DL6" s="220">
        <f t="shared" ref="DL6:DL28" si="0">IF(DJ6&gt;80, 4, (DJ6-50)/20+2.5)</f>
        <v>2.6625000000000001</v>
      </c>
      <c r="DM6" s="650">
        <f>COUNTIF(N6:DF6, Active!DM$1)+COUNTIF(N6:DF6, Active!DM$2)</f>
        <v>0</v>
      </c>
      <c r="DN6" s="233">
        <f>IF(COUNTIF($N6:$Q6, Active!ET$1)&gt;0, Active!DN$2, 0)</f>
        <v>0</v>
      </c>
      <c r="DO6" s="234">
        <f>IF(COUNTIF($R6:$U6, Active!ET$1)&gt;0, Active!DO$2, 0)</f>
        <v>0</v>
      </c>
      <c r="DP6" s="234">
        <f>IF(COUNTIF($V6:$Y6, Active!ET$1)&gt;0, Active!DP$2, 0)</f>
        <v>0</v>
      </c>
      <c r="DQ6" s="234">
        <f>IF(COUNTIF($Z6:$AA6, Active!ET$1)&gt;0, Active!DQ$2, 0)</f>
        <v>0</v>
      </c>
      <c r="DR6" s="234">
        <f>IF(COUNTIF($AB6:$AC6, Active!ET$1)&gt;0, Active!DR$2, 0)</f>
        <v>0</v>
      </c>
      <c r="DS6" s="235">
        <f>IF(COUNTIF($AD6:$AF6, Active!$ET$1)&gt;0, Active!DS$2, 0)</f>
        <v>0</v>
      </c>
      <c r="DT6" s="236">
        <f>IF(COUNTIF($AG6:$AI6, Active!$ET$1)&gt;0, Active!DT$2, 0)</f>
        <v>0</v>
      </c>
      <c r="DU6" s="236">
        <f>IF(COUNTIF($AJ6:$AL6, Active!$ET$1)&gt;0, Active!DU$2, 0)</f>
        <v>0</v>
      </c>
      <c r="DV6" s="236">
        <f>IF(COUNTIF($AM6:$AO6, Active!$ET$1)&gt;0, Active!DV$2, 0)</f>
        <v>0</v>
      </c>
      <c r="DW6" s="236">
        <f>IF(COUNTIF($AP6:$AR6, Active!$ET$1)&gt;0, Active!DW$2, 0)</f>
        <v>0</v>
      </c>
      <c r="DX6" s="236">
        <f>IF(COUNTIF($AS6:$AU6, Active!$ET$1)&gt;0, Active!DX$2, 0)</f>
        <v>0</v>
      </c>
      <c r="DY6" s="236">
        <f>IF(COUNTIF($AV6:$AX6, Active!$ET$1)&gt;0, Active!DY$2, 0)</f>
        <v>0</v>
      </c>
      <c r="DZ6" s="237">
        <f>IF(COUNTIF($AY6:$BA6, Active!$ET$1)&gt;0, Active!DZ$2, 0)</f>
        <v>0</v>
      </c>
      <c r="EA6" s="238">
        <f>IF(COUNTIF($BB6:$BD6, Active!$ET$1)&gt;0, Active!EA$2, 0)</f>
        <v>0</v>
      </c>
      <c r="EB6" s="238">
        <f>IF(COUNTIF($BE6:$BG6, Active!$ET$1)&gt;0, Active!EB$2, 0)</f>
        <v>0</v>
      </c>
      <c r="EC6" s="238">
        <f>IF(COUNTIF($BH6:$BJ6, Active!$ET$1)&gt;0, Active!EC$2, 0)</f>
        <v>0</v>
      </c>
      <c r="ED6" s="238">
        <f>IF(COUNTIF($BK6:$BM6, Active!$ET$1)&gt;0, Active!ED$2, 0)</f>
        <v>0</v>
      </c>
      <c r="EE6" s="238">
        <f>IF(COUNTIF($BN6:$BP6, Active!$ET$1)&gt;0, Active!EE$2, 0)</f>
        <v>0</v>
      </c>
      <c r="EF6" s="238">
        <f>IF(COUNTIF($BQ6:$BS6, Active!$ET$1)&gt;0, Active!EF$2, 0)</f>
        <v>0</v>
      </c>
      <c r="EG6" s="238">
        <f>IF(COUNTIF($BT6:$BV6, Active!$ET$1)&gt;0, Active!EG$2, 0)</f>
        <v>0</v>
      </c>
      <c r="EH6" s="239">
        <f>IF(COUNTIF($BW6:$BY6, Active!$ET$1)&gt;0, Active!EH$2, 0)</f>
        <v>0</v>
      </c>
      <c r="EI6" s="240">
        <f>IF(COUNTIF($BZ6:$CB6, Active!$ET$1)&gt;0, Active!EI$2, 0)</f>
        <v>0</v>
      </c>
      <c r="EJ6" s="240">
        <f>IF(COUNTIF($CC6:$CE6, Active!$ET$1)&gt;0, Active!EJ$2, 0)</f>
        <v>0</v>
      </c>
      <c r="EK6" s="240">
        <f>IF(COUNTIF($CF6:$CH6, Active!$ET$1)&gt;0, Active!EK$2, 0)</f>
        <v>0</v>
      </c>
      <c r="EL6" s="240">
        <f>IF(COUNTIF($CI6:$CK6, Active!$ET$1)&gt;0, Active!EL$2, 0)</f>
        <v>0</v>
      </c>
      <c r="EM6" s="240">
        <f>IF(COUNTIF($CL6:$CN6, Active!$ET$1)&gt;0, Active!EM$2, 0)</f>
        <v>0</v>
      </c>
      <c r="EN6" s="240">
        <f>IF(COUNTIF($CO6:$CQ6, Active!$ET$1)&gt;0, Active!EN$2, 0)</f>
        <v>0</v>
      </c>
      <c r="EO6" s="240">
        <f>IF(COUNTIF($CR6:$CT6, Active!$ET$1)&gt;0, Active!EO$2, 0)</f>
        <v>0</v>
      </c>
      <c r="EP6" s="240">
        <f>IF(COUNTIF($CU6:$CW6, Active!$ET$1)&gt;0, Active!EP$2, 0)</f>
        <v>0</v>
      </c>
      <c r="EQ6" s="240">
        <f>IF(COUNTIF($CX6:$CZ6, Active!$ET$1)&gt;0, Active!EQ$2, 0)</f>
        <v>0</v>
      </c>
      <c r="ER6" s="240">
        <f>IF(COUNTIF($DA6:$DC6, Active!$ET$1)&gt;0, Active!ER$2, 0)</f>
        <v>0</v>
      </c>
      <c r="ES6" s="240">
        <f>IF(COUNTIF($DD6:$DF6, Active!$ET$1)&gt;0, Active!ES$2, 0)</f>
        <v>0</v>
      </c>
      <c r="ET6" s="241">
        <f t="shared" ref="ET6:ET28" si="1">SUM(DN6:ES6)</f>
        <v>0</v>
      </c>
      <c r="EU6" s="242">
        <f>IF(COUNTIF($N6:$Q6, Active!GA$1)&gt;0, Active!EU$2, 0)</f>
        <v>0</v>
      </c>
      <c r="EV6" s="234">
        <f>IF(COUNTIF($R6:$U6, Active!GA$1)&gt;0, Active!EV$2, 0)</f>
        <v>0</v>
      </c>
      <c r="EW6" s="234">
        <f>IF(COUNTIF($V6:$Y6, Active!GA$1)&gt;0, Active!EW$2, 0)</f>
        <v>0</v>
      </c>
      <c r="EX6" s="234">
        <f>IF(COUNTIF($Z6:$AA6, Active!GA$1)&gt;0, Active!EX$2, 0)</f>
        <v>0</v>
      </c>
      <c r="EY6" s="234">
        <f>IF(COUNTIF($AB6:$AC6, Active!GA$1)&gt;0, Active!EY$2, 0)</f>
        <v>0</v>
      </c>
      <c r="EZ6" s="235">
        <f>IF(COUNTIF($AD6:$AF6, Active!$GA$1)&gt;0, Active!EZ$2, 0)</f>
        <v>0</v>
      </c>
      <c r="FA6" s="236">
        <f>IF(COUNTIF($AG6:$AI6, Active!$GA$1)&gt;0, Active!FA$2, 0)</f>
        <v>0</v>
      </c>
      <c r="FB6" s="236">
        <f>IF(COUNTIF($AJ6:$AL6, Active!$GA$1)&gt;0, Active!FB$2, 0)</f>
        <v>0</v>
      </c>
      <c r="FC6" s="236">
        <f>IF(COUNTIF($AM6:$AO6, Active!$GA$1)&gt;0, Active!FC$2, 0)</f>
        <v>0</v>
      </c>
      <c r="FD6" s="236">
        <f>IF(COUNTIF($AP6:$AR6, Active!$GA$1)&gt;0, Active!FD$2, 0)</f>
        <v>0</v>
      </c>
      <c r="FE6" s="236">
        <f>IF(COUNTIF($AS6:$AU6, Active!$GA$1)&gt;0, Active!FE$2, 0)</f>
        <v>0</v>
      </c>
      <c r="FF6" s="236">
        <f>IF(COUNTIF($AV6:$AX6, Active!$GA$1)&gt;0, Active!FF$2, 0)</f>
        <v>0</v>
      </c>
      <c r="FG6" s="237">
        <f>IF(COUNTIF($AY6:$BA6, Active!$GA$1)&gt;0, Active!FG$2, 0)</f>
        <v>0</v>
      </c>
      <c r="FH6" s="238">
        <f>IF(COUNTIF($BB6:$BD6, Active!$GA$1)&gt;0, Active!FH$2, 0)</f>
        <v>0</v>
      </c>
      <c r="FI6" s="238">
        <f>IF(COUNTIF($BE6:$BG6, Active!$GA$1)&gt;0, Active!FI$2, 0)</f>
        <v>0</v>
      </c>
      <c r="FJ6" s="238">
        <f>IF(COUNTIF($BH6:$BJ6, Active!$GA$1)&gt;0, Active!FJ$2, 0)</f>
        <v>0</v>
      </c>
      <c r="FK6" s="238">
        <f>IF(COUNTIF($BK6:$BM6, Active!$GA$1)&gt;0, Active!FK$2, 0)</f>
        <v>0</v>
      </c>
      <c r="FL6" s="238">
        <f>IF(COUNTIF($BN6:$BP6, Active!$GA$1)&gt;0, Active!FL$2, 0)</f>
        <v>0</v>
      </c>
      <c r="FM6" s="238">
        <f>IF(COUNTIF($BQ6:$BS6, Active!$GA$1)&gt;0, Active!FM$2, 0)</f>
        <v>0</v>
      </c>
      <c r="FN6" s="238">
        <f>IF(COUNTIF($BT6:$BV6, Active!$GA$1)&gt;0, Active!FN$2, 0)</f>
        <v>0</v>
      </c>
      <c r="FO6" s="239">
        <f>IF(COUNTIF($BW6:$BY6, Active!$GA$1)&gt;0, Active!FO$2, 0)</f>
        <v>0</v>
      </c>
      <c r="FP6" s="240">
        <f>IF(COUNTIF($BZ6:$CB6, Active!$GA$1)&gt;0, Active!FP$2, 0)</f>
        <v>0</v>
      </c>
      <c r="FQ6" s="240">
        <f>IF(COUNTIF($CC6:$CE6, Active!$GA$1)&gt;0, Active!FQ$2, 0)</f>
        <v>0</v>
      </c>
      <c r="FR6" s="240">
        <f>IF(COUNTIF($CF6:$CH6, Active!$GA$1)&gt;0, Active!FR$2, 0)</f>
        <v>0</v>
      </c>
      <c r="FS6" s="240">
        <f>IF(COUNTIF($CI6:$CK6, Active!$GA$1)&gt;0, Active!FS$2, 0)</f>
        <v>0</v>
      </c>
      <c r="FT6" s="240">
        <f>IF(COUNTIF($CL6:$CN6, Active!$GA$1)&gt;0, Active!FT$2, 0)</f>
        <v>0</v>
      </c>
      <c r="FU6" s="240">
        <f>IF(COUNTIF($CO6:$CQ6, Active!$GA$1)&gt;0, Active!FU$2, 0)</f>
        <v>0</v>
      </c>
      <c r="FV6" s="240">
        <f>IF(COUNTIF($CR6:$CT6, Active!$GA$1)&gt;0, Active!FV$2, 0)</f>
        <v>0</v>
      </c>
      <c r="FW6" s="240">
        <f>IF(COUNTIF($CU6:$CW6, Active!$GA$1)&gt;0, Active!FW$2, 0)</f>
        <v>0</v>
      </c>
      <c r="FX6" s="240">
        <f>IF(COUNTIF($CX6:$CZ6, Active!$GA$1)&gt;0, Active!FX$2, 0)</f>
        <v>0</v>
      </c>
      <c r="FY6" s="240">
        <f>IF(COUNTIF($DA6:$DC6, Active!$GA$1)&gt;0, Active!FY$2, 0)</f>
        <v>0</v>
      </c>
      <c r="FZ6" s="240">
        <f>IF(COUNTIF($DD6:$DF6, Active!$GA$1)&gt;0, Active!FZ$2, 0)</f>
        <v>0</v>
      </c>
      <c r="GA6" s="241">
        <f t="shared" ref="GA6:GA28" si="2">SUM(EU6:FZ6)</f>
        <v>0</v>
      </c>
      <c r="GB6" s="242">
        <f>IF(COUNTIF($N6:$Q6, Active!HH$1)&gt;0, Active!GB$2, 0)</f>
        <v>0</v>
      </c>
      <c r="GC6" s="234">
        <f>IF(COUNTIF($R6:$U6, Active!HH$1)&gt;0, Active!GC$2, 0)</f>
        <v>0</v>
      </c>
      <c r="GD6" s="234">
        <f>IF(COUNTIF($V6:$Y6, Active!HH$1)&gt;0, Active!GD$2, 0)</f>
        <v>0</v>
      </c>
      <c r="GE6" s="234">
        <f>IF(COUNTIF($Z6:$AA6, Active!HH$1)&gt;0, Active!GE$2, 0)</f>
        <v>0</v>
      </c>
      <c r="GF6" s="234">
        <f>IF(COUNTIF($AB6:$AC6, Active!HH$1)&gt;0, Active!GF$2, 0)</f>
        <v>0</v>
      </c>
      <c r="GG6" s="235">
        <f>IF(COUNTIF($AD6:$AF6, Active!$HH$1)&gt;0, Active!GG$2, 0)</f>
        <v>0</v>
      </c>
      <c r="GH6" s="236">
        <f>IF(COUNTIF($AG6:$AI6, Active!$HH$1)&gt;0, Active!GH$2, 0)</f>
        <v>0</v>
      </c>
      <c r="GI6" s="236">
        <f>IF(COUNTIF($AJ6:$AL6, Active!$HH$1)&gt;0, Active!GI$2, 0)</f>
        <v>0</v>
      </c>
      <c r="GJ6" s="236">
        <f>IF(COUNTIF($AM6:$AO6, Active!$HH$1)&gt;0, Active!GJ$2, 0)</f>
        <v>0</v>
      </c>
      <c r="GK6" s="236">
        <f>IF(COUNTIF($AP6:$AR6, Active!$HH$1)&gt;0, Active!GK$2, 0)</f>
        <v>0</v>
      </c>
      <c r="GL6" s="236">
        <f>IF(COUNTIF($AS6:$AU6, Active!$HH$1)&gt;0, Active!GL$2, 0)</f>
        <v>0</v>
      </c>
      <c r="GM6" s="236">
        <f>IF(COUNTIF($AV6:$AX6, Active!$HH$1)&gt;0, Active!GM$2, 0)</f>
        <v>0</v>
      </c>
      <c r="GN6" s="237">
        <f>IF(COUNTIF($AY6:$BA6, Active!$HH$1)&gt;0, Active!GN$2, 0)</f>
        <v>0</v>
      </c>
      <c r="GO6" s="238">
        <f>IF(COUNTIF($BB6:$BD6, Active!$HH$1)&gt;0, Active!GO$2, 0)</f>
        <v>0</v>
      </c>
      <c r="GP6" s="238">
        <f>IF(COUNTIF($BE6:$BG6, Active!$HH$1)&gt;0, Active!GP$2, 0)</f>
        <v>0</v>
      </c>
      <c r="GQ6" s="238">
        <f>IF(COUNTIF($BH6:$BJ6, Active!$HH$1)&gt;0, Active!GQ$2, 0)</f>
        <v>0</v>
      </c>
      <c r="GR6" s="238">
        <f>IF(COUNTIF($BK6:$BM6, Active!$HH$1)&gt;0, Active!GR$2, 0)</f>
        <v>0</v>
      </c>
      <c r="GS6" s="238">
        <f>IF(COUNTIF($BN6:$BP6, Active!$HH$1)&gt;0, Active!GS$2, 0)</f>
        <v>0</v>
      </c>
      <c r="GT6" s="238">
        <f>IF(COUNTIF($BQ6:$BS6, Active!$HH$1)&gt;0, Active!GT$2, 0)</f>
        <v>0</v>
      </c>
      <c r="GU6" s="238">
        <f>IF(COUNTIF($BT6:$BV6, Active!$HH$1)&gt;0, Active!GU$2, 0)</f>
        <v>0</v>
      </c>
      <c r="GV6" s="239">
        <f>IF(COUNTIF($BW6:$BY6, Active!$HH$1)&gt;0, Active!GV$2, 0)</f>
        <v>0</v>
      </c>
      <c r="GW6" s="240">
        <f>IF(COUNTIF($BZ6:$CB6, Active!$HH$1)&gt;0, Active!GW$2, 0)</f>
        <v>0</v>
      </c>
      <c r="GX6" s="240">
        <f>IF(COUNTIF($CC6:$CE6, Active!$HH$1)&gt;0, Active!GX$2, 0)</f>
        <v>0</v>
      </c>
      <c r="GY6" s="240">
        <f>IF(COUNTIF($CF6:$CH6, Active!$HH$1)&gt;0, Active!GY$2, 0)</f>
        <v>0</v>
      </c>
      <c r="GZ6" s="240">
        <f>IF(COUNTIF($CI6:$CK6, Active!$HH$1)&gt;0, Active!GZ$2, 0)</f>
        <v>0</v>
      </c>
      <c r="HA6" s="240">
        <f>IF(COUNTIF($CL6:$CN6, Active!$HH$1)&gt;0, Active!HA$2, 0)</f>
        <v>0</v>
      </c>
      <c r="HB6" s="240">
        <f>IF(COUNTIF($CO6:$CQ6, Active!$HH$1)&gt;0, Active!HB$2, 0)</f>
        <v>0</v>
      </c>
      <c r="HC6" s="240">
        <f>IF(COUNTIF($CR6:$CT6, Active!$HH$1)&gt;0, Active!HC$2, 0)</f>
        <v>0</v>
      </c>
      <c r="HD6" s="240">
        <f>IF(COUNTIF($CU6:$CW6, Active!$HH$1)&gt;0, Active!HD$2, 0)</f>
        <v>0</v>
      </c>
      <c r="HE6" s="240">
        <f>IF(COUNTIF($CX6:$CZ6, Active!$HH$1)&gt;0, Active!HE$2, 0)</f>
        <v>0</v>
      </c>
      <c r="HF6" s="240">
        <f>IF(COUNTIF($DA6:$DC6, Active!$HH$1)&gt;0, Active!HF$2, 0)</f>
        <v>0</v>
      </c>
      <c r="HG6" s="240">
        <f>IF(COUNTIF($DD6:$DF6, Active!$HH$1)&gt;0, Active!HG$2, 0)</f>
        <v>0</v>
      </c>
      <c r="HH6" s="241">
        <f t="shared" ref="HH6:HH28" si="3">SUM(GB6:HG6)</f>
        <v>0</v>
      </c>
      <c r="HI6" s="243"/>
      <c r="HJ6" s="242">
        <f>IF(MAX($N6:$Q6)&gt;=40, Active!HJ$2, 0)</f>
        <v>3</v>
      </c>
      <c r="HK6" s="234">
        <f>IF(MAX($R6:$U6)&gt;=40, Active!HK$2, 0)</f>
        <v>3</v>
      </c>
      <c r="HL6" s="234">
        <f>IF(MAX($V6:$Y6)&gt;=40, Active!HL$2, 0)</f>
        <v>3</v>
      </c>
      <c r="HM6" s="234">
        <f>IF(MAX($Z6:$AA6)&gt;=40, Active!HM$2, 0)</f>
        <v>3</v>
      </c>
      <c r="HN6" s="234">
        <f>IF(MAX($AB6:$AC6)&gt;=40, Active!HN$2, 0)</f>
        <v>2</v>
      </c>
      <c r="HO6" s="235">
        <f>IF(MAX($AD6:$AF6)&gt;=40, Active!HO$2, 0)</f>
        <v>20</v>
      </c>
      <c r="HP6" s="236">
        <f>IF(MAX($AG6:$AI6)&gt;=40, Active!HP$2, 0)</f>
        <v>20</v>
      </c>
      <c r="HQ6" s="236">
        <f>IF(MAX($AJ6:$AL6)&gt;=40, Active!HQ$2, 0)</f>
        <v>20</v>
      </c>
      <c r="HR6" s="236">
        <f>IF(MAX($AM6:$AO6)&gt;=40, Active!HR$2, 0)</f>
        <v>20</v>
      </c>
      <c r="HS6" s="236">
        <f>IF(MAX($AP6:$AR6)&gt;=40, Active!HS$2, 0)</f>
        <v>10</v>
      </c>
      <c r="HT6" s="236">
        <f>IF(MAX($AS6:$AU6)&gt;=40, Active!HT$2, 0)</f>
        <v>20</v>
      </c>
      <c r="HU6" s="236">
        <f>IF(MAX($AV6:$AX6)&gt;=40, Active!HU$2, 0)</f>
        <v>10</v>
      </c>
      <c r="HV6" s="237">
        <f>IF(MAX($AY6:$BA6)&gt;=40, Active!HV$2, 0)</f>
        <v>20</v>
      </c>
      <c r="HW6" s="238">
        <f>IF(MAX($BB6:$BD6)&gt;=40, Active!HW$2, 0)</f>
        <v>20</v>
      </c>
      <c r="HX6" s="238">
        <f>IF(MAX($BE6:$BG6)&gt;=40, Active!HX$2, 0)</f>
        <v>20</v>
      </c>
      <c r="HY6" s="238">
        <f>IF(MAX($BH6:$BJ6)&gt;=40, Active!HY$2, 0)</f>
        <v>20</v>
      </c>
      <c r="HZ6" s="238">
        <f>IF(MAX($BK6:$BM6)&gt;=40, Active!HZ$2, 0)</f>
        <v>10</v>
      </c>
      <c r="IA6" s="238">
        <f>IF(MAX($BN6:$BP6)&gt;=40, Active!IA$2, 0)</f>
        <v>20</v>
      </c>
      <c r="IB6" s="238">
        <f>IF(MAX($BQ6:$BS6)&gt;=40, Active!IB$2, 0)</f>
        <v>10</v>
      </c>
      <c r="IC6" s="238">
        <f>IF(MAX($BT6:$BV6)&gt;=40, Active!IC$2, 0)</f>
        <v>6</v>
      </c>
      <c r="ID6" s="239">
        <f>IF(MAX($BW6:$BY6)&gt;=40, Active!ID$2, 0)</f>
        <v>20</v>
      </c>
      <c r="IE6" s="240">
        <f>IF(MAX($BZ6:$CB6)&gt;=40, Active!IE$2, 0)</f>
        <v>20</v>
      </c>
      <c r="IF6" s="240">
        <f>IF(MAX($CC6:$CE6)&gt;=40, Active!IF$2, 0)</f>
        <v>10</v>
      </c>
      <c r="IG6" s="240">
        <f>IF(MAX($CF6:$CH6)&gt;=40, Active!IG$2, 0)</f>
        <v>0</v>
      </c>
      <c r="IH6" s="240">
        <f>IF(MAX($CI6:$CK6)&gt;=40, Active!IH$2, 0)</f>
        <v>0</v>
      </c>
      <c r="II6" s="240">
        <f>IF(MAX($CL6:$CN6)&gt;=40, Active!II$2, 0)</f>
        <v>30</v>
      </c>
      <c r="IJ6" s="240">
        <f>IF(MAX($CO6:$CQ6)&gt;=40, Active!IJ$2, 0)</f>
        <v>0</v>
      </c>
      <c r="IK6" s="240">
        <f>IF(MAX($CR6:$CT6)&gt;=40, Active!IK$2, 0)</f>
        <v>0</v>
      </c>
      <c r="IL6" s="240">
        <f>IF(MAX($CU6:$CW6)&gt;=40, Active!IL$2, 0)</f>
        <v>0</v>
      </c>
      <c r="IM6" s="240">
        <f>IF(MAX($CX6:$CZ6)&gt;=40, Active!IM$2, 0)</f>
        <v>0</v>
      </c>
      <c r="IN6" s="240">
        <f>IF(MAX($DA6:$DC6)&gt;=40, Active!IN$2, 0)</f>
        <v>20</v>
      </c>
      <c r="IO6" s="240">
        <f>IF(MAX($DD6:$DF6)&gt;=40, Active!IO$2, 0)</f>
        <v>20</v>
      </c>
      <c r="IP6" s="416">
        <f t="shared" ref="IP6:IP28" si="4">SUM(HO6:IB6, ID6:IO6)</f>
        <v>360</v>
      </c>
      <c r="IQ6" s="416">
        <f t="shared" ref="IQ6:IQ28" si="5">SUM(HJ6:HN6, IC6)</f>
        <v>20</v>
      </c>
    </row>
    <row r="7" spans="1:251" ht="15" customHeight="1" x14ac:dyDescent="0.25">
      <c r="A7" s="14" t="s">
        <v>1639</v>
      </c>
      <c r="B7" s="392">
        <v>77</v>
      </c>
      <c r="C7" s="13" t="s">
        <v>802</v>
      </c>
      <c r="D7" s="423">
        <v>43922</v>
      </c>
      <c r="E7" s="20">
        <v>9</v>
      </c>
      <c r="F7" s="6">
        <v>10673993</v>
      </c>
      <c r="G7" s="20">
        <v>1</v>
      </c>
      <c r="H7" s="20"/>
      <c r="I7" s="23"/>
      <c r="J7" s="6" t="s">
        <v>18</v>
      </c>
      <c r="K7" s="6" t="s">
        <v>18</v>
      </c>
      <c r="L7" s="424"/>
      <c r="M7" s="651" t="s">
        <v>803</v>
      </c>
      <c r="N7" s="688">
        <v>72.5</v>
      </c>
      <c r="O7" s="107"/>
      <c r="P7" s="105"/>
      <c r="Q7" s="106"/>
      <c r="R7" s="24">
        <v>69.889999389648438</v>
      </c>
      <c r="S7" s="107"/>
      <c r="T7" s="105"/>
      <c r="U7" s="106"/>
      <c r="V7" s="688">
        <v>73.05999755859375</v>
      </c>
      <c r="W7" s="107"/>
      <c r="X7" s="105"/>
      <c r="Y7" s="106"/>
      <c r="Z7" s="24">
        <v>66.459999084472656</v>
      </c>
      <c r="AA7" s="273"/>
      <c r="AB7" s="24">
        <v>69</v>
      </c>
      <c r="AC7" s="273"/>
      <c r="AD7" s="272">
        <v>100</v>
      </c>
      <c r="AE7" s="108"/>
      <c r="AF7" s="444"/>
      <c r="AG7" s="272">
        <v>100</v>
      </c>
      <c r="AH7" s="108"/>
      <c r="AI7" s="444"/>
      <c r="AJ7" s="272">
        <v>100</v>
      </c>
      <c r="AK7" s="108"/>
      <c r="AL7" s="444"/>
      <c r="AM7" s="272">
        <v>100</v>
      </c>
      <c r="AN7" s="108"/>
      <c r="AO7" s="444"/>
      <c r="AP7" s="272">
        <v>100</v>
      </c>
      <c r="AQ7" s="108"/>
      <c r="AR7" s="444"/>
      <c r="AS7" s="272">
        <v>100</v>
      </c>
      <c r="AT7" s="108"/>
      <c r="AU7" s="444"/>
      <c r="AV7" s="272">
        <v>100</v>
      </c>
      <c r="AW7" s="108"/>
      <c r="AX7" s="444"/>
      <c r="AY7" s="24">
        <v>68.849998474121094</v>
      </c>
      <c r="AZ7" s="107"/>
      <c r="BA7" s="273"/>
      <c r="BB7" s="24">
        <v>69</v>
      </c>
      <c r="BC7" s="107"/>
      <c r="BD7" s="273"/>
      <c r="BE7" s="24">
        <v>55</v>
      </c>
      <c r="BF7" s="107"/>
      <c r="BG7" s="273"/>
      <c r="BH7" s="24">
        <v>76</v>
      </c>
      <c r="BI7" s="107"/>
      <c r="BJ7" s="273"/>
      <c r="BK7" s="24">
        <v>73</v>
      </c>
      <c r="BL7" s="107"/>
      <c r="BM7" s="273"/>
      <c r="BN7" s="24">
        <v>63.790000915527344</v>
      </c>
      <c r="BO7" s="107"/>
      <c r="BP7" s="273"/>
      <c r="BQ7" s="24">
        <v>78</v>
      </c>
      <c r="BR7" s="107"/>
      <c r="BS7" s="273"/>
      <c r="BT7" s="704" t="s">
        <v>1386</v>
      </c>
      <c r="BU7" s="291"/>
      <c r="BV7" s="273"/>
      <c r="BW7" s="24">
        <v>58.209999084472656</v>
      </c>
      <c r="BX7" s="107"/>
      <c r="BY7" s="273"/>
      <c r="BZ7" s="24">
        <v>62.25</v>
      </c>
      <c r="CA7" s="107"/>
      <c r="CB7" s="273"/>
      <c r="CC7" s="24">
        <v>80</v>
      </c>
      <c r="CD7" s="107"/>
      <c r="CE7" s="107"/>
      <c r="CF7" s="107"/>
      <c r="CG7" s="107"/>
      <c r="CH7" s="273"/>
      <c r="CI7" s="688"/>
      <c r="CJ7" s="107"/>
      <c r="CK7" s="273"/>
      <c r="CL7" s="24">
        <v>57</v>
      </c>
      <c r="CM7" s="107"/>
      <c r="CN7" s="273"/>
      <c r="CO7" s="24"/>
      <c r="CP7" s="107"/>
      <c r="CQ7" s="273"/>
      <c r="CR7" s="24"/>
      <c r="CS7" s="107"/>
      <c r="CT7" s="273"/>
      <c r="CU7" s="24"/>
      <c r="CV7" s="107"/>
      <c r="CW7" s="273"/>
      <c r="CX7" s="24"/>
      <c r="CY7" s="107"/>
      <c r="CZ7" s="273"/>
      <c r="DA7" s="24">
        <v>65.800003051757813</v>
      </c>
      <c r="DB7" s="107"/>
      <c r="DC7" s="273"/>
      <c r="DD7" s="24">
        <v>73.400001525878906</v>
      </c>
      <c r="DE7" s="107"/>
      <c r="DF7" s="273"/>
      <c r="DG7" s="218"/>
      <c r="DH7" s="217"/>
      <c r="DI7" s="217" t="s">
        <v>1637</v>
      </c>
      <c r="DJ7" s="286">
        <v>67.09</v>
      </c>
      <c r="DK7" s="219" t="s">
        <v>124</v>
      </c>
      <c r="DL7" s="220">
        <f t="shared" si="0"/>
        <v>3.3545000000000003</v>
      </c>
      <c r="DM7" s="650">
        <f>COUNTIF(N7:DF7, Active!DM$1)+COUNTIF(N7:DF7, Active!DM$2)</f>
        <v>0</v>
      </c>
      <c r="DN7" s="233">
        <f>IF(COUNTIF($N7:$Q7, Active!ET$1)&gt;0, Active!DN$2, 0)</f>
        <v>0</v>
      </c>
      <c r="DO7" s="234">
        <f>IF(COUNTIF($R7:$U7, Active!ET$1)&gt;0, Active!DO$2, 0)</f>
        <v>0</v>
      </c>
      <c r="DP7" s="234">
        <f>IF(COUNTIF($V7:$Y7, Active!ET$1)&gt;0, Active!DP$2, 0)</f>
        <v>0</v>
      </c>
      <c r="DQ7" s="234">
        <f>IF(COUNTIF($Z7:$AA7, Active!ET$1)&gt;0, Active!DQ$2, 0)</f>
        <v>0</v>
      </c>
      <c r="DR7" s="234">
        <f>IF(COUNTIF($AB7:$AC7, Active!ET$1)&gt;0, Active!DR$2, 0)</f>
        <v>0</v>
      </c>
      <c r="DS7" s="235">
        <f>IF(COUNTIF($AD7:$AF7, Active!$ET$1)&gt;0, Active!DS$2, 0)</f>
        <v>0</v>
      </c>
      <c r="DT7" s="236">
        <f>IF(COUNTIF($AG7:$AI7, Active!$ET$1)&gt;0, Active!DT$2, 0)</f>
        <v>0</v>
      </c>
      <c r="DU7" s="236">
        <f>IF(COUNTIF($AJ7:$AL7, Active!$ET$1)&gt;0, Active!DU$2, 0)</f>
        <v>0</v>
      </c>
      <c r="DV7" s="236">
        <f>IF(COUNTIF($AM7:$AO7, Active!$ET$1)&gt;0, Active!DV$2, 0)</f>
        <v>0</v>
      </c>
      <c r="DW7" s="236">
        <f>IF(COUNTIF($AP7:$AR7, Active!$ET$1)&gt;0, Active!DW$2, 0)</f>
        <v>0</v>
      </c>
      <c r="DX7" s="236">
        <f>IF(COUNTIF($AS7:$AU7, Active!$ET$1)&gt;0, Active!DX$2, 0)</f>
        <v>0</v>
      </c>
      <c r="DY7" s="236">
        <f>IF(COUNTIF($AV7:$AX7, Active!$ET$1)&gt;0, Active!DY$2, 0)</f>
        <v>0</v>
      </c>
      <c r="DZ7" s="237">
        <f>IF(COUNTIF($AY7:$BA7, Active!$ET$1)&gt;0, Active!DZ$2, 0)</f>
        <v>0</v>
      </c>
      <c r="EA7" s="238">
        <f>IF(COUNTIF($BB7:$BD7, Active!$ET$1)&gt;0, Active!EA$2, 0)</f>
        <v>0</v>
      </c>
      <c r="EB7" s="238">
        <f>IF(COUNTIF($BE7:$BG7, Active!$ET$1)&gt;0, Active!EB$2, 0)</f>
        <v>0</v>
      </c>
      <c r="EC7" s="238">
        <f>IF(COUNTIF($BH7:$BJ7, Active!$ET$1)&gt;0, Active!EC$2, 0)</f>
        <v>0</v>
      </c>
      <c r="ED7" s="238">
        <f>IF(COUNTIF($BK7:$BM7, Active!$ET$1)&gt;0, Active!ED$2, 0)</f>
        <v>0</v>
      </c>
      <c r="EE7" s="238">
        <f>IF(COUNTIF($BN7:$BP7, Active!$ET$1)&gt;0, Active!EE$2, 0)</f>
        <v>0</v>
      </c>
      <c r="EF7" s="238">
        <f>IF(COUNTIF($BQ7:$BS7, Active!$ET$1)&gt;0, Active!EF$2, 0)</f>
        <v>0</v>
      </c>
      <c r="EG7" s="238">
        <f>IF(COUNTIF($BT7:$BV7, Active!$ET$1)&gt;0, Active!EG$2, 0)</f>
        <v>0</v>
      </c>
      <c r="EH7" s="239">
        <f>IF(COUNTIF($BW7:$BY7, Active!$ET$1)&gt;0, Active!EH$2, 0)</f>
        <v>0</v>
      </c>
      <c r="EI7" s="240">
        <f>IF(COUNTIF($BZ7:$CB7, Active!$ET$1)&gt;0, Active!EI$2, 0)</f>
        <v>0</v>
      </c>
      <c r="EJ7" s="240">
        <f>IF(COUNTIF($CC7:$CE7, Active!$ET$1)&gt;0, Active!EJ$2, 0)</f>
        <v>0</v>
      </c>
      <c r="EK7" s="240">
        <f>IF(COUNTIF($CF7:$CH7, Active!$ET$1)&gt;0, Active!EK$2, 0)</f>
        <v>0</v>
      </c>
      <c r="EL7" s="240">
        <f>IF(COUNTIF($CI7:$CK7, Active!$ET$1)&gt;0, Active!EL$2, 0)</f>
        <v>0</v>
      </c>
      <c r="EM7" s="240">
        <f>IF(COUNTIF($CL7:$CN7, Active!$ET$1)&gt;0, Active!EM$2, 0)</f>
        <v>0</v>
      </c>
      <c r="EN7" s="240">
        <f>IF(COUNTIF($CO7:$CQ7, Active!$ET$1)&gt;0, Active!EN$2, 0)</f>
        <v>0</v>
      </c>
      <c r="EO7" s="240">
        <f>IF(COUNTIF($CR7:$CT7, Active!$ET$1)&gt;0, Active!EO$2, 0)</f>
        <v>0</v>
      </c>
      <c r="EP7" s="240">
        <f>IF(COUNTIF($CU7:$CW7, Active!$ET$1)&gt;0, Active!EP$2, 0)</f>
        <v>0</v>
      </c>
      <c r="EQ7" s="240">
        <f>IF(COUNTIF($CX7:$CZ7, Active!$ET$1)&gt;0, Active!EQ$2, 0)</f>
        <v>0</v>
      </c>
      <c r="ER7" s="240">
        <f>IF(COUNTIF($DA7:$DC7, Active!$ET$1)&gt;0, Active!ER$2, 0)</f>
        <v>0</v>
      </c>
      <c r="ES7" s="240">
        <f>IF(COUNTIF($DD7:$DF7, Active!$ET$1)&gt;0, Active!ES$2, 0)</f>
        <v>0</v>
      </c>
      <c r="ET7" s="241">
        <f t="shared" si="1"/>
        <v>0</v>
      </c>
      <c r="EU7" s="242">
        <f>IF(COUNTIF($N7:$Q7, Active!GA$1)&gt;0, Active!EU$2, 0)</f>
        <v>0</v>
      </c>
      <c r="EV7" s="234">
        <f>IF(COUNTIF($R7:$U7, Active!GA$1)&gt;0, Active!EV$2, 0)</f>
        <v>0</v>
      </c>
      <c r="EW7" s="234">
        <f>IF(COUNTIF($V7:$Y7, Active!GA$1)&gt;0, Active!EW$2, 0)</f>
        <v>0</v>
      </c>
      <c r="EX7" s="234">
        <f>IF(COUNTIF($Z7:$AA7, Active!GA$1)&gt;0, Active!EX$2, 0)</f>
        <v>0</v>
      </c>
      <c r="EY7" s="234">
        <f>IF(COUNTIF($AB7:$AC7, Active!GA$1)&gt;0, Active!EY$2, 0)</f>
        <v>0</v>
      </c>
      <c r="EZ7" s="235">
        <f>IF(COUNTIF($AD7:$AF7, Active!$GA$1)&gt;0, Active!EZ$2, 0)</f>
        <v>0</v>
      </c>
      <c r="FA7" s="236">
        <f>IF(COUNTIF($AG7:$AI7, Active!$GA$1)&gt;0, Active!FA$2, 0)</f>
        <v>0</v>
      </c>
      <c r="FB7" s="236">
        <f>IF(COUNTIF($AJ7:$AL7, Active!$GA$1)&gt;0, Active!FB$2, 0)</f>
        <v>0</v>
      </c>
      <c r="FC7" s="236">
        <f>IF(COUNTIF($AM7:$AO7, Active!$GA$1)&gt;0, Active!FC$2, 0)</f>
        <v>0</v>
      </c>
      <c r="FD7" s="236">
        <f>IF(COUNTIF($AP7:$AR7, Active!$GA$1)&gt;0, Active!FD$2, 0)</f>
        <v>0</v>
      </c>
      <c r="FE7" s="236">
        <f>IF(COUNTIF($AS7:$AU7, Active!$GA$1)&gt;0, Active!FE$2, 0)</f>
        <v>0</v>
      </c>
      <c r="FF7" s="236">
        <f>IF(COUNTIF($AV7:$AX7, Active!$GA$1)&gt;0, Active!FF$2, 0)</f>
        <v>0</v>
      </c>
      <c r="FG7" s="237">
        <f>IF(COUNTIF($AY7:$BA7, Active!$GA$1)&gt;0, Active!FG$2, 0)</f>
        <v>0</v>
      </c>
      <c r="FH7" s="238">
        <f>IF(COUNTIF($BB7:$BD7, Active!$GA$1)&gt;0, Active!FH$2, 0)</f>
        <v>0</v>
      </c>
      <c r="FI7" s="238">
        <f>IF(COUNTIF($BE7:$BG7, Active!$GA$1)&gt;0, Active!FI$2, 0)</f>
        <v>0</v>
      </c>
      <c r="FJ7" s="238">
        <f>IF(COUNTIF($BH7:$BJ7, Active!$GA$1)&gt;0, Active!FJ$2, 0)</f>
        <v>0</v>
      </c>
      <c r="FK7" s="238">
        <f>IF(COUNTIF($BK7:$BM7, Active!$GA$1)&gt;0, Active!FK$2, 0)</f>
        <v>0</v>
      </c>
      <c r="FL7" s="238">
        <f>IF(COUNTIF($BN7:$BP7, Active!$GA$1)&gt;0, Active!FL$2, 0)</f>
        <v>0</v>
      </c>
      <c r="FM7" s="238">
        <f>IF(COUNTIF($BQ7:$BS7, Active!$GA$1)&gt;0, Active!FM$2, 0)</f>
        <v>0</v>
      </c>
      <c r="FN7" s="238">
        <f>IF(COUNTIF($BT7:$BV7, Active!$GA$1)&gt;0, Active!FN$2, 0)</f>
        <v>0</v>
      </c>
      <c r="FO7" s="239">
        <f>IF(COUNTIF($BW7:$BY7, Active!$GA$1)&gt;0, Active!FO$2, 0)</f>
        <v>0</v>
      </c>
      <c r="FP7" s="240">
        <f>IF(COUNTIF($BZ7:$CB7, Active!$GA$1)&gt;0, Active!FP$2, 0)</f>
        <v>0</v>
      </c>
      <c r="FQ7" s="240">
        <f>IF(COUNTIF($CC7:$CE7, Active!$GA$1)&gt;0, Active!FQ$2, 0)</f>
        <v>0</v>
      </c>
      <c r="FR7" s="240">
        <f>IF(COUNTIF($CF7:$CH7, Active!$GA$1)&gt;0, Active!FR$2, 0)</f>
        <v>0</v>
      </c>
      <c r="FS7" s="240">
        <f>IF(COUNTIF($CI7:$CK7, Active!$GA$1)&gt;0, Active!FS$2, 0)</f>
        <v>0</v>
      </c>
      <c r="FT7" s="240">
        <f>IF(COUNTIF($CL7:$CN7, Active!$GA$1)&gt;0, Active!FT$2, 0)</f>
        <v>0</v>
      </c>
      <c r="FU7" s="240">
        <f>IF(COUNTIF($CO7:$CQ7, Active!$GA$1)&gt;0, Active!FU$2, 0)</f>
        <v>0</v>
      </c>
      <c r="FV7" s="240">
        <f>IF(COUNTIF($CR7:$CT7, Active!$GA$1)&gt;0, Active!FV$2, 0)</f>
        <v>0</v>
      </c>
      <c r="FW7" s="240">
        <f>IF(COUNTIF($CU7:$CW7, Active!$GA$1)&gt;0, Active!FW$2, 0)</f>
        <v>0</v>
      </c>
      <c r="FX7" s="240">
        <f>IF(COUNTIF($CX7:$CZ7, Active!$GA$1)&gt;0, Active!FX$2, 0)</f>
        <v>0</v>
      </c>
      <c r="FY7" s="240">
        <f>IF(COUNTIF($DA7:$DC7, Active!$GA$1)&gt;0, Active!FY$2, 0)</f>
        <v>0</v>
      </c>
      <c r="FZ7" s="240">
        <f>IF(COUNTIF($DD7:$DF7, Active!$GA$1)&gt;0, Active!FZ$2, 0)</f>
        <v>0</v>
      </c>
      <c r="GA7" s="241">
        <f t="shared" si="2"/>
        <v>0</v>
      </c>
      <c r="GB7" s="242">
        <f>IF(COUNTIF($N7:$Q7, Active!HH$1)&gt;0, Active!GB$2, 0)</f>
        <v>0</v>
      </c>
      <c r="GC7" s="234">
        <f>IF(COUNTIF($R7:$U7, Active!HH$1)&gt;0, Active!GC$2, 0)</f>
        <v>0</v>
      </c>
      <c r="GD7" s="234">
        <f>IF(COUNTIF($V7:$Y7, Active!HH$1)&gt;0, Active!GD$2, 0)</f>
        <v>0</v>
      </c>
      <c r="GE7" s="234">
        <f>IF(COUNTIF($Z7:$AA7, Active!HH$1)&gt;0, Active!GE$2, 0)</f>
        <v>0</v>
      </c>
      <c r="GF7" s="234">
        <f>IF(COUNTIF($AB7:$AC7, Active!HH$1)&gt;0, Active!GF$2, 0)</f>
        <v>0</v>
      </c>
      <c r="GG7" s="235">
        <f>IF(COUNTIF($AD7:$AF7, Active!$HH$1)&gt;0, Active!GG$2, 0)</f>
        <v>0</v>
      </c>
      <c r="GH7" s="236">
        <f>IF(COUNTIF($AG7:$AI7, Active!$HH$1)&gt;0, Active!GH$2, 0)</f>
        <v>0</v>
      </c>
      <c r="GI7" s="236">
        <f>IF(COUNTIF($AJ7:$AL7, Active!$HH$1)&gt;0, Active!GI$2, 0)</f>
        <v>0</v>
      </c>
      <c r="GJ7" s="236">
        <f>IF(COUNTIF($AM7:$AO7, Active!$HH$1)&gt;0, Active!GJ$2, 0)</f>
        <v>0</v>
      </c>
      <c r="GK7" s="236">
        <f>IF(COUNTIF($AP7:$AR7, Active!$HH$1)&gt;0, Active!GK$2, 0)</f>
        <v>0</v>
      </c>
      <c r="GL7" s="236">
        <f>IF(COUNTIF($AS7:$AU7, Active!$HH$1)&gt;0, Active!GL$2, 0)</f>
        <v>0</v>
      </c>
      <c r="GM7" s="236">
        <f>IF(COUNTIF($AV7:$AX7, Active!$HH$1)&gt;0, Active!GM$2, 0)</f>
        <v>0</v>
      </c>
      <c r="GN7" s="237">
        <f>IF(COUNTIF($AY7:$BA7, Active!$HH$1)&gt;0, Active!GN$2, 0)</f>
        <v>0</v>
      </c>
      <c r="GO7" s="238">
        <f>IF(COUNTIF($BB7:$BD7, Active!$HH$1)&gt;0, Active!GO$2, 0)</f>
        <v>0</v>
      </c>
      <c r="GP7" s="238">
        <f>IF(COUNTIF($BE7:$BG7, Active!$HH$1)&gt;0, Active!GP$2, 0)</f>
        <v>0</v>
      </c>
      <c r="GQ7" s="238">
        <f>IF(COUNTIF($BH7:$BJ7, Active!$HH$1)&gt;0, Active!GQ$2, 0)</f>
        <v>0</v>
      </c>
      <c r="GR7" s="238">
        <f>IF(COUNTIF($BK7:$BM7, Active!$HH$1)&gt;0, Active!GR$2, 0)</f>
        <v>0</v>
      </c>
      <c r="GS7" s="238">
        <f>IF(COUNTIF($BN7:$BP7, Active!$HH$1)&gt;0, Active!GS$2, 0)</f>
        <v>0</v>
      </c>
      <c r="GT7" s="238">
        <f>IF(COUNTIF($BQ7:$BS7, Active!$HH$1)&gt;0, Active!GT$2, 0)</f>
        <v>0</v>
      </c>
      <c r="GU7" s="238">
        <f>IF(COUNTIF($BT7:$BV7, Active!$HH$1)&gt;0, Active!GU$2, 0)</f>
        <v>0</v>
      </c>
      <c r="GV7" s="239">
        <f>IF(COUNTIF($BW7:$BY7, Active!$HH$1)&gt;0, Active!GV$2, 0)</f>
        <v>0</v>
      </c>
      <c r="GW7" s="240">
        <f>IF(COUNTIF($BZ7:$CB7, Active!$HH$1)&gt;0, Active!GW$2, 0)</f>
        <v>0</v>
      </c>
      <c r="GX7" s="240">
        <f>IF(COUNTIF($CC7:$CE7, Active!$HH$1)&gt;0, Active!GX$2, 0)</f>
        <v>0</v>
      </c>
      <c r="GY7" s="240">
        <f>IF(COUNTIF($CF7:$CH7, Active!$HH$1)&gt;0, Active!GY$2, 0)</f>
        <v>0</v>
      </c>
      <c r="GZ7" s="240">
        <f>IF(COUNTIF($CI7:$CK7, Active!$HH$1)&gt;0, Active!GZ$2, 0)</f>
        <v>0</v>
      </c>
      <c r="HA7" s="240">
        <f>IF(COUNTIF($CL7:$CN7, Active!$HH$1)&gt;0, Active!HA$2, 0)</f>
        <v>0</v>
      </c>
      <c r="HB7" s="240">
        <f>IF(COUNTIF($CO7:$CQ7, Active!$HH$1)&gt;0, Active!HB$2, 0)</f>
        <v>0</v>
      </c>
      <c r="HC7" s="240">
        <f>IF(COUNTIF($CR7:$CT7, Active!$HH$1)&gt;0, Active!HC$2, 0)</f>
        <v>0</v>
      </c>
      <c r="HD7" s="240">
        <f>IF(COUNTIF($CU7:$CW7, Active!$HH$1)&gt;0, Active!HD$2, 0)</f>
        <v>0</v>
      </c>
      <c r="HE7" s="240">
        <f>IF(COUNTIF($CX7:$CZ7, Active!$HH$1)&gt;0, Active!HE$2, 0)</f>
        <v>0</v>
      </c>
      <c r="HF7" s="240">
        <f>IF(COUNTIF($DA7:$DC7, Active!$HH$1)&gt;0, Active!HF$2, 0)</f>
        <v>0</v>
      </c>
      <c r="HG7" s="240">
        <f>IF(COUNTIF($DD7:$DF7, Active!$HH$1)&gt;0, Active!HG$2, 0)</f>
        <v>0</v>
      </c>
      <c r="HH7" s="241">
        <f t="shared" si="3"/>
        <v>0</v>
      </c>
      <c r="HI7" s="243"/>
      <c r="HJ7" s="242">
        <f>IF(MAX($N7:$Q7)&gt;=40, Active!HJ$2, 0)</f>
        <v>3</v>
      </c>
      <c r="HK7" s="234">
        <f>IF(MAX($R7:$U7)&gt;=40, Active!HK$2, 0)</f>
        <v>3</v>
      </c>
      <c r="HL7" s="234">
        <f>IF(MAX($V7:$Y7)&gt;=40, Active!HL$2, 0)</f>
        <v>3</v>
      </c>
      <c r="HM7" s="234">
        <f>IF(MAX($Z7:$AA7)&gt;=40, Active!HM$2, 0)</f>
        <v>3</v>
      </c>
      <c r="HN7" s="234">
        <f>IF(MAX($AB7:$AC7)&gt;=40, Active!HN$2, 0)</f>
        <v>2</v>
      </c>
      <c r="HO7" s="235">
        <f>IF(MAX($AD7:$AF7)&gt;=40, Active!HO$2, 0)</f>
        <v>20</v>
      </c>
      <c r="HP7" s="236">
        <f>IF(MAX($AG7:$AI7)&gt;=40, Active!HP$2, 0)</f>
        <v>20</v>
      </c>
      <c r="HQ7" s="236">
        <f>IF(MAX($AJ7:$AL7)&gt;=40, Active!HQ$2, 0)</f>
        <v>20</v>
      </c>
      <c r="HR7" s="236">
        <f>IF(MAX($AM7:$AO7)&gt;=40, Active!HR$2, 0)</f>
        <v>20</v>
      </c>
      <c r="HS7" s="236">
        <f>IF(MAX($AP7:$AR7)&gt;=40, Active!HS$2, 0)</f>
        <v>10</v>
      </c>
      <c r="HT7" s="236">
        <f>IF(MAX($AS7:$AU7)&gt;=40, Active!HT$2, 0)</f>
        <v>20</v>
      </c>
      <c r="HU7" s="236">
        <f>IF(MAX($AV7:$AX7)&gt;=40, Active!HU$2, 0)</f>
        <v>10</v>
      </c>
      <c r="HV7" s="237">
        <f>IF(MAX($AY7:$BA7)&gt;=40, Active!HV$2, 0)</f>
        <v>20</v>
      </c>
      <c r="HW7" s="238">
        <f>IF(MAX($BB7:$BD7)&gt;=40, Active!HW$2, 0)</f>
        <v>20</v>
      </c>
      <c r="HX7" s="238">
        <f>IF(MAX($BE7:$BG7)&gt;=40, Active!HX$2, 0)</f>
        <v>20</v>
      </c>
      <c r="HY7" s="238">
        <f>IF(MAX($BH7:$BJ7)&gt;=40, Active!HY$2, 0)</f>
        <v>20</v>
      </c>
      <c r="HZ7" s="238">
        <f>IF(MAX($BK7:$BM7)&gt;=40, Active!HZ$2, 0)</f>
        <v>10</v>
      </c>
      <c r="IA7" s="238">
        <f>IF(MAX($BN7:$BP7)&gt;=40, Active!IA$2, 0)</f>
        <v>20</v>
      </c>
      <c r="IB7" s="238">
        <f>IF(MAX($BQ7:$BS7)&gt;=40, Active!IB$2, 0)</f>
        <v>10</v>
      </c>
      <c r="IC7" s="238">
        <f>IF(MAX($BT7:$BV7)&gt;=40, Active!IC$2, 0)</f>
        <v>0</v>
      </c>
      <c r="ID7" s="239">
        <f>IF(MAX($BW7:$BY7)&gt;=40, Active!ID$2, 0)</f>
        <v>20</v>
      </c>
      <c r="IE7" s="240">
        <f>IF(MAX($BZ7:$CB7)&gt;=40, Active!IE$2, 0)</f>
        <v>20</v>
      </c>
      <c r="IF7" s="240">
        <f>IF(MAX($CC7:$CE7)&gt;=40, Active!IF$2, 0)</f>
        <v>10</v>
      </c>
      <c r="IG7" s="240">
        <f>IF(MAX($CF7:$CH7)&gt;=40, Active!IG$2, 0)</f>
        <v>0</v>
      </c>
      <c r="IH7" s="240">
        <f>IF(MAX($CI7:$CK7)&gt;=40, Active!IH$2, 0)</f>
        <v>0</v>
      </c>
      <c r="II7" s="240">
        <f>IF(MAX($CL7:$CN7)&gt;=40, Active!II$2, 0)</f>
        <v>30</v>
      </c>
      <c r="IJ7" s="240">
        <f>IF(MAX($CO7:$CQ7)&gt;=40, Active!IJ$2, 0)</f>
        <v>0</v>
      </c>
      <c r="IK7" s="240">
        <f>IF(MAX($CR7:$CT7)&gt;=40, Active!IK$2, 0)</f>
        <v>0</v>
      </c>
      <c r="IL7" s="240">
        <f>IF(MAX($CU7:$CW7)&gt;=40, Active!IL$2, 0)</f>
        <v>0</v>
      </c>
      <c r="IM7" s="240">
        <f>IF(MAX($CX7:$CZ7)&gt;=40, Active!IM$2, 0)</f>
        <v>0</v>
      </c>
      <c r="IN7" s="240">
        <f>IF(MAX($DA7:$DC7)&gt;=40, Active!IN$2, 0)</f>
        <v>20</v>
      </c>
      <c r="IO7" s="240">
        <f>IF(MAX($DD7:$DF7)&gt;=40, Active!IO$2, 0)</f>
        <v>20</v>
      </c>
      <c r="IP7" s="416">
        <f t="shared" si="4"/>
        <v>360</v>
      </c>
      <c r="IQ7" s="416">
        <f t="shared" si="5"/>
        <v>14</v>
      </c>
    </row>
    <row r="8" spans="1:251" ht="15" customHeight="1" x14ac:dyDescent="0.25">
      <c r="A8" s="14" t="s">
        <v>1639</v>
      </c>
      <c r="B8" s="392">
        <v>78</v>
      </c>
      <c r="C8" s="13" t="s">
        <v>804</v>
      </c>
      <c r="D8" s="423">
        <v>43922</v>
      </c>
      <c r="E8" s="20">
        <v>9</v>
      </c>
      <c r="F8" s="6">
        <v>10674015</v>
      </c>
      <c r="G8" s="20">
        <v>1</v>
      </c>
      <c r="H8" s="20"/>
      <c r="I8" s="23"/>
      <c r="J8" s="6" t="s">
        <v>18</v>
      </c>
      <c r="K8" s="6" t="s">
        <v>18</v>
      </c>
      <c r="L8" s="424"/>
      <c r="M8" s="651" t="s">
        <v>805</v>
      </c>
      <c r="N8" s="688">
        <v>70.099998474121094</v>
      </c>
      <c r="O8" s="107"/>
      <c r="P8" s="105"/>
      <c r="Q8" s="106"/>
      <c r="R8" s="24">
        <v>72.400001525878906</v>
      </c>
      <c r="S8" s="107"/>
      <c r="T8" s="105"/>
      <c r="U8" s="106"/>
      <c r="V8" s="688">
        <v>73.05999755859375</v>
      </c>
      <c r="W8" s="107"/>
      <c r="X8" s="105"/>
      <c r="Y8" s="106"/>
      <c r="Z8" s="24">
        <v>68.680000305175781</v>
      </c>
      <c r="AA8" s="273"/>
      <c r="AB8" s="24">
        <v>81.25</v>
      </c>
      <c r="AC8" s="273"/>
      <c r="AD8" s="272">
        <v>100</v>
      </c>
      <c r="AE8" s="108"/>
      <c r="AF8" s="444"/>
      <c r="AG8" s="272">
        <v>100</v>
      </c>
      <c r="AH8" s="108"/>
      <c r="AI8" s="444"/>
      <c r="AJ8" s="272">
        <v>100</v>
      </c>
      <c r="AK8" s="108"/>
      <c r="AL8" s="444"/>
      <c r="AM8" s="272">
        <v>100</v>
      </c>
      <c r="AN8" s="108"/>
      <c r="AO8" s="444"/>
      <c r="AP8" s="272">
        <v>100</v>
      </c>
      <c r="AQ8" s="108"/>
      <c r="AR8" s="444"/>
      <c r="AS8" s="272">
        <v>100</v>
      </c>
      <c r="AT8" s="108"/>
      <c r="AU8" s="444"/>
      <c r="AV8" s="272">
        <v>100</v>
      </c>
      <c r="AW8" s="108"/>
      <c r="AX8" s="444"/>
      <c r="AY8" s="24">
        <v>79.800003051757813</v>
      </c>
      <c r="AZ8" s="107"/>
      <c r="BA8" s="273"/>
      <c r="BB8" s="24">
        <v>74</v>
      </c>
      <c r="BC8" s="107"/>
      <c r="BD8" s="273"/>
      <c r="BE8" s="24">
        <v>64</v>
      </c>
      <c r="BF8" s="107"/>
      <c r="BG8" s="273"/>
      <c r="BH8" s="24">
        <v>74</v>
      </c>
      <c r="BI8" s="107"/>
      <c r="BJ8" s="273"/>
      <c r="BK8" s="24">
        <v>74.400001525878906</v>
      </c>
      <c r="BL8" s="107"/>
      <c r="BM8" s="273"/>
      <c r="BN8" s="24">
        <v>76.010002136230469</v>
      </c>
      <c r="BO8" s="107"/>
      <c r="BP8" s="273"/>
      <c r="BQ8" s="24">
        <v>68</v>
      </c>
      <c r="BR8" s="107"/>
      <c r="BS8" s="273"/>
      <c r="BT8" s="704" t="s">
        <v>1386</v>
      </c>
      <c r="BU8" s="291"/>
      <c r="BV8" s="273"/>
      <c r="BW8" s="24">
        <v>59.180000305175781</v>
      </c>
      <c r="BX8" s="107"/>
      <c r="BY8" s="273"/>
      <c r="BZ8" s="24">
        <v>61</v>
      </c>
      <c r="CA8" s="107"/>
      <c r="CB8" s="273"/>
      <c r="CC8" s="24">
        <v>76</v>
      </c>
      <c r="CD8" s="107"/>
      <c r="CE8" s="107"/>
      <c r="CF8" s="107"/>
      <c r="CG8" s="107"/>
      <c r="CH8" s="273"/>
      <c r="CI8" s="688"/>
      <c r="CJ8" s="107"/>
      <c r="CK8" s="273"/>
      <c r="CL8" s="24">
        <v>62.400001525878906</v>
      </c>
      <c r="CM8" s="107"/>
      <c r="CN8" s="273"/>
      <c r="CO8" s="24"/>
      <c r="CP8" s="107"/>
      <c r="CQ8" s="273"/>
      <c r="CR8" s="24"/>
      <c r="CS8" s="107"/>
      <c r="CT8" s="273"/>
      <c r="CU8" s="24"/>
      <c r="CV8" s="107"/>
      <c r="CW8" s="273"/>
      <c r="CX8" s="24"/>
      <c r="CY8" s="107"/>
      <c r="CZ8" s="273"/>
      <c r="DA8" s="24">
        <v>65.199996948242188</v>
      </c>
      <c r="DB8" s="107"/>
      <c r="DC8" s="273"/>
      <c r="DD8" s="24">
        <v>83.400001525878906</v>
      </c>
      <c r="DE8" s="107"/>
      <c r="DF8" s="273"/>
      <c r="DG8" s="218"/>
      <c r="DH8" s="217"/>
      <c r="DI8" s="217" t="s">
        <v>1637</v>
      </c>
      <c r="DJ8" s="286">
        <v>70.819999999999993</v>
      </c>
      <c r="DK8" s="219" t="s">
        <v>126</v>
      </c>
      <c r="DL8" s="220">
        <f t="shared" si="0"/>
        <v>3.5409999999999995</v>
      </c>
      <c r="DM8" s="650">
        <f>COUNTIF(N8:DF8, Active!DM$1)+COUNTIF(N8:DF8, Active!DM$2)</f>
        <v>0</v>
      </c>
      <c r="DN8" s="233">
        <f>IF(COUNTIF($N8:$Q8, Active!ET$1)&gt;0, Active!DN$2, 0)</f>
        <v>0</v>
      </c>
      <c r="DO8" s="234">
        <f>IF(COUNTIF($R8:$U8, Active!ET$1)&gt;0, Active!DO$2, 0)</f>
        <v>0</v>
      </c>
      <c r="DP8" s="234">
        <f>IF(COUNTIF($V8:$Y8, Active!ET$1)&gt;0, Active!DP$2, 0)</f>
        <v>0</v>
      </c>
      <c r="DQ8" s="234">
        <f>IF(COUNTIF($Z8:$AA8, Active!ET$1)&gt;0, Active!DQ$2, 0)</f>
        <v>0</v>
      </c>
      <c r="DR8" s="234">
        <f>IF(COUNTIF($AB8:$AC8, Active!ET$1)&gt;0, Active!DR$2, 0)</f>
        <v>0</v>
      </c>
      <c r="DS8" s="235">
        <f>IF(COUNTIF($AD8:$AF8, Active!$ET$1)&gt;0, Active!DS$2, 0)</f>
        <v>0</v>
      </c>
      <c r="DT8" s="236">
        <f>IF(COUNTIF($AG8:$AI8, Active!$ET$1)&gt;0, Active!DT$2, 0)</f>
        <v>0</v>
      </c>
      <c r="DU8" s="236">
        <f>IF(COUNTIF($AJ8:$AL8, Active!$ET$1)&gt;0, Active!DU$2, 0)</f>
        <v>0</v>
      </c>
      <c r="DV8" s="236">
        <f>IF(COUNTIF($AM8:$AO8, Active!$ET$1)&gt;0, Active!DV$2, 0)</f>
        <v>0</v>
      </c>
      <c r="DW8" s="236">
        <f>IF(COUNTIF($AP8:$AR8, Active!$ET$1)&gt;0, Active!DW$2, 0)</f>
        <v>0</v>
      </c>
      <c r="DX8" s="236">
        <f>IF(COUNTIF($AS8:$AU8, Active!$ET$1)&gt;0, Active!DX$2, 0)</f>
        <v>0</v>
      </c>
      <c r="DY8" s="236">
        <f>IF(COUNTIF($AV8:$AX8, Active!$ET$1)&gt;0, Active!DY$2, 0)</f>
        <v>0</v>
      </c>
      <c r="DZ8" s="237">
        <f>IF(COUNTIF($AY8:$BA8, Active!$ET$1)&gt;0, Active!DZ$2, 0)</f>
        <v>0</v>
      </c>
      <c r="EA8" s="238">
        <f>IF(COUNTIF($BB8:$BD8, Active!$ET$1)&gt;0, Active!EA$2, 0)</f>
        <v>0</v>
      </c>
      <c r="EB8" s="238">
        <f>IF(COUNTIF($BE8:$BG8, Active!$ET$1)&gt;0, Active!EB$2, 0)</f>
        <v>0</v>
      </c>
      <c r="EC8" s="238">
        <f>IF(COUNTIF($BH8:$BJ8, Active!$ET$1)&gt;0, Active!EC$2, 0)</f>
        <v>0</v>
      </c>
      <c r="ED8" s="238">
        <f>IF(COUNTIF($BK8:$BM8, Active!$ET$1)&gt;0, Active!ED$2, 0)</f>
        <v>0</v>
      </c>
      <c r="EE8" s="238">
        <f>IF(COUNTIF($BN8:$BP8, Active!$ET$1)&gt;0, Active!EE$2, 0)</f>
        <v>0</v>
      </c>
      <c r="EF8" s="238">
        <f>IF(COUNTIF($BQ8:$BS8, Active!$ET$1)&gt;0, Active!EF$2, 0)</f>
        <v>0</v>
      </c>
      <c r="EG8" s="238">
        <f>IF(COUNTIF($BT8:$BV8, Active!$ET$1)&gt;0, Active!EG$2, 0)</f>
        <v>0</v>
      </c>
      <c r="EH8" s="239">
        <f>IF(COUNTIF($BW8:$BY8, Active!$ET$1)&gt;0, Active!EH$2, 0)</f>
        <v>0</v>
      </c>
      <c r="EI8" s="240">
        <f>IF(COUNTIF($BZ8:$CB8, Active!$ET$1)&gt;0, Active!EI$2, 0)</f>
        <v>0</v>
      </c>
      <c r="EJ8" s="240">
        <f>IF(COUNTIF($CC8:$CE8, Active!$ET$1)&gt;0, Active!EJ$2, 0)</f>
        <v>0</v>
      </c>
      <c r="EK8" s="240">
        <f>IF(COUNTIF($CF8:$CH8, Active!$ET$1)&gt;0, Active!EK$2, 0)</f>
        <v>0</v>
      </c>
      <c r="EL8" s="240">
        <f>IF(COUNTIF($CI8:$CK8, Active!$ET$1)&gt;0, Active!EL$2, 0)</f>
        <v>0</v>
      </c>
      <c r="EM8" s="240">
        <f>IF(COUNTIF($CL8:$CN8, Active!$ET$1)&gt;0, Active!EM$2, 0)</f>
        <v>0</v>
      </c>
      <c r="EN8" s="240">
        <f>IF(COUNTIF($CO8:$CQ8, Active!$ET$1)&gt;0, Active!EN$2, 0)</f>
        <v>0</v>
      </c>
      <c r="EO8" s="240">
        <f>IF(COUNTIF($CR8:$CT8, Active!$ET$1)&gt;0, Active!EO$2, 0)</f>
        <v>0</v>
      </c>
      <c r="EP8" s="240">
        <f>IF(COUNTIF($CU8:$CW8, Active!$ET$1)&gt;0, Active!EP$2, 0)</f>
        <v>0</v>
      </c>
      <c r="EQ8" s="240">
        <f>IF(COUNTIF($CX8:$CZ8, Active!$ET$1)&gt;0, Active!EQ$2, 0)</f>
        <v>0</v>
      </c>
      <c r="ER8" s="240">
        <f>IF(COUNTIF($DA8:$DC8, Active!$ET$1)&gt;0, Active!ER$2, 0)</f>
        <v>0</v>
      </c>
      <c r="ES8" s="240">
        <f>IF(COUNTIF($DD8:$DF8, Active!$ET$1)&gt;0, Active!ES$2, 0)</f>
        <v>0</v>
      </c>
      <c r="ET8" s="241">
        <f t="shared" si="1"/>
        <v>0</v>
      </c>
      <c r="EU8" s="242">
        <f>IF(COUNTIF($N8:$Q8, Active!GA$1)&gt;0, Active!EU$2, 0)</f>
        <v>0</v>
      </c>
      <c r="EV8" s="234">
        <f>IF(COUNTIF($R8:$U8, Active!GA$1)&gt;0, Active!EV$2, 0)</f>
        <v>0</v>
      </c>
      <c r="EW8" s="234">
        <f>IF(COUNTIF($V8:$Y8, Active!GA$1)&gt;0, Active!EW$2, 0)</f>
        <v>0</v>
      </c>
      <c r="EX8" s="234">
        <f>IF(COUNTIF($Z8:$AA8, Active!GA$1)&gt;0, Active!EX$2, 0)</f>
        <v>0</v>
      </c>
      <c r="EY8" s="234">
        <f>IF(COUNTIF($AB8:$AC8, Active!GA$1)&gt;0, Active!EY$2, 0)</f>
        <v>0</v>
      </c>
      <c r="EZ8" s="235">
        <f>IF(COUNTIF($AD8:$AF8, Active!$GA$1)&gt;0, Active!EZ$2, 0)</f>
        <v>0</v>
      </c>
      <c r="FA8" s="236">
        <f>IF(COUNTIF($AG8:$AI8, Active!$GA$1)&gt;0, Active!FA$2, 0)</f>
        <v>0</v>
      </c>
      <c r="FB8" s="236">
        <f>IF(COUNTIF($AJ8:$AL8, Active!$GA$1)&gt;0, Active!FB$2, 0)</f>
        <v>0</v>
      </c>
      <c r="FC8" s="236">
        <f>IF(COUNTIF($AM8:$AO8, Active!$GA$1)&gt;0, Active!FC$2, 0)</f>
        <v>0</v>
      </c>
      <c r="FD8" s="236">
        <f>IF(COUNTIF($AP8:$AR8, Active!$GA$1)&gt;0, Active!FD$2, 0)</f>
        <v>0</v>
      </c>
      <c r="FE8" s="236">
        <f>IF(COUNTIF($AS8:$AU8, Active!$GA$1)&gt;0, Active!FE$2, 0)</f>
        <v>0</v>
      </c>
      <c r="FF8" s="236">
        <f>IF(COUNTIF($AV8:$AX8, Active!$GA$1)&gt;0, Active!FF$2, 0)</f>
        <v>0</v>
      </c>
      <c r="FG8" s="237">
        <f>IF(COUNTIF($AY8:$BA8, Active!$GA$1)&gt;0, Active!FG$2, 0)</f>
        <v>0</v>
      </c>
      <c r="FH8" s="238">
        <f>IF(COUNTIF($BB8:$BD8, Active!$GA$1)&gt;0, Active!FH$2, 0)</f>
        <v>0</v>
      </c>
      <c r="FI8" s="238">
        <f>IF(COUNTIF($BE8:$BG8, Active!$GA$1)&gt;0, Active!FI$2, 0)</f>
        <v>0</v>
      </c>
      <c r="FJ8" s="238">
        <f>IF(COUNTIF($BH8:$BJ8, Active!$GA$1)&gt;0, Active!FJ$2, 0)</f>
        <v>0</v>
      </c>
      <c r="FK8" s="238">
        <f>IF(COUNTIF($BK8:$BM8, Active!$GA$1)&gt;0, Active!FK$2, 0)</f>
        <v>0</v>
      </c>
      <c r="FL8" s="238">
        <f>IF(COUNTIF($BN8:$BP8, Active!$GA$1)&gt;0, Active!FL$2, 0)</f>
        <v>0</v>
      </c>
      <c r="FM8" s="238">
        <f>IF(COUNTIF($BQ8:$BS8, Active!$GA$1)&gt;0, Active!FM$2, 0)</f>
        <v>0</v>
      </c>
      <c r="FN8" s="238">
        <f>IF(COUNTIF($BT8:$BV8, Active!$GA$1)&gt;0, Active!FN$2, 0)</f>
        <v>0</v>
      </c>
      <c r="FO8" s="239">
        <f>IF(COUNTIF($BW8:$BY8, Active!$GA$1)&gt;0, Active!FO$2, 0)</f>
        <v>0</v>
      </c>
      <c r="FP8" s="240">
        <f>IF(COUNTIF($BZ8:$CB8, Active!$GA$1)&gt;0, Active!FP$2, 0)</f>
        <v>0</v>
      </c>
      <c r="FQ8" s="240">
        <f>IF(COUNTIF($CC8:$CE8, Active!$GA$1)&gt;0, Active!FQ$2, 0)</f>
        <v>0</v>
      </c>
      <c r="FR8" s="240">
        <f>IF(COUNTIF($CF8:$CH8, Active!$GA$1)&gt;0, Active!FR$2, 0)</f>
        <v>0</v>
      </c>
      <c r="FS8" s="240">
        <f>IF(COUNTIF($CI8:$CK8, Active!$GA$1)&gt;0, Active!FS$2, 0)</f>
        <v>0</v>
      </c>
      <c r="FT8" s="240">
        <f>IF(COUNTIF($CL8:$CN8, Active!$GA$1)&gt;0, Active!FT$2, 0)</f>
        <v>0</v>
      </c>
      <c r="FU8" s="240">
        <f>IF(COUNTIF($CO8:$CQ8, Active!$GA$1)&gt;0, Active!FU$2, 0)</f>
        <v>0</v>
      </c>
      <c r="FV8" s="240">
        <f>IF(COUNTIF($CR8:$CT8, Active!$GA$1)&gt;0, Active!FV$2, 0)</f>
        <v>0</v>
      </c>
      <c r="FW8" s="240">
        <f>IF(COUNTIF($CU8:$CW8, Active!$GA$1)&gt;0, Active!FW$2, 0)</f>
        <v>0</v>
      </c>
      <c r="FX8" s="240">
        <f>IF(COUNTIF($CX8:$CZ8, Active!$GA$1)&gt;0, Active!FX$2, 0)</f>
        <v>0</v>
      </c>
      <c r="FY8" s="240">
        <f>IF(COUNTIF($DA8:$DC8, Active!$GA$1)&gt;0, Active!FY$2, 0)</f>
        <v>0</v>
      </c>
      <c r="FZ8" s="240">
        <f>IF(COUNTIF($DD8:$DF8, Active!$GA$1)&gt;0, Active!FZ$2, 0)</f>
        <v>0</v>
      </c>
      <c r="GA8" s="241">
        <f t="shared" si="2"/>
        <v>0</v>
      </c>
      <c r="GB8" s="242">
        <f>IF(COUNTIF($N8:$Q8, Active!HH$1)&gt;0, Active!GB$2, 0)</f>
        <v>0</v>
      </c>
      <c r="GC8" s="234">
        <f>IF(COUNTIF($R8:$U8, Active!HH$1)&gt;0, Active!GC$2, 0)</f>
        <v>0</v>
      </c>
      <c r="GD8" s="234">
        <f>IF(COUNTIF($V8:$Y8, Active!HH$1)&gt;0, Active!GD$2, 0)</f>
        <v>0</v>
      </c>
      <c r="GE8" s="234">
        <f>IF(COUNTIF($Z8:$AA8, Active!HH$1)&gt;0, Active!GE$2, 0)</f>
        <v>0</v>
      </c>
      <c r="GF8" s="234">
        <f>IF(COUNTIF($AB8:$AC8, Active!HH$1)&gt;0, Active!GF$2, 0)</f>
        <v>0</v>
      </c>
      <c r="GG8" s="235">
        <f>IF(COUNTIF($AD8:$AF8, Active!$HH$1)&gt;0, Active!GG$2, 0)</f>
        <v>0</v>
      </c>
      <c r="GH8" s="236">
        <f>IF(COUNTIF($AG8:$AI8, Active!$HH$1)&gt;0, Active!GH$2, 0)</f>
        <v>0</v>
      </c>
      <c r="GI8" s="236">
        <f>IF(COUNTIF($AJ8:$AL8, Active!$HH$1)&gt;0, Active!GI$2, 0)</f>
        <v>0</v>
      </c>
      <c r="GJ8" s="236">
        <f>IF(COUNTIF($AM8:$AO8, Active!$HH$1)&gt;0, Active!GJ$2, 0)</f>
        <v>0</v>
      </c>
      <c r="GK8" s="236">
        <f>IF(COUNTIF($AP8:$AR8, Active!$HH$1)&gt;0, Active!GK$2, 0)</f>
        <v>0</v>
      </c>
      <c r="GL8" s="236">
        <f>IF(COUNTIF($AS8:$AU8, Active!$HH$1)&gt;0, Active!GL$2, 0)</f>
        <v>0</v>
      </c>
      <c r="GM8" s="236">
        <f>IF(COUNTIF($AV8:$AX8, Active!$HH$1)&gt;0, Active!GM$2, 0)</f>
        <v>0</v>
      </c>
      <c r="GN8" s="237">
        <f>IF(COUNTIF($AY8:$BA8, Active!$HH$1)&gt;0, Active!GN$2, 0)</f>
        <v>0</v>
      </c>
      <c r="GO8" s="238">
        <f>IF(COUNTIF($BB8:$BD8, Active!$HH$1)&gt;0, Active!GO$2, 0)</f>
        <v>0</v>
      </c>
      <c r="GP8" s="238">
        <f>IF(COUNTIF($BE8:$BG8, Active!$HH$1)&gt;0, Active!GP$2, 0)</f>
        <v>0</v>
      </c>
      <c r="GQ8" s="238">
        <f>IF(COUNTIF($BH8:$BJ8, Active!$HH$1)&gt;0, Active!GQ$2, 0)</f>
        <v>0</v>
      </c>
      <c r="GR8" s="238">
        <f>IF(COUNTIF($BK8:$BM8, Active!$HH$1)&gt;0, Active!GR$2, 0)</f>
        <v>0</v>
      </c>
      <c r="GS8" s="238">
        <f>IF(COUNTIF($BN8:$BP8, Active!$HH$1)&gt;0, Active!GS$2, 0)</f>
        <v>0</v>
      </c>
      <c r="GT8" s="238">
        <f>IF(COUNTIF($BQ8:$BS8, Active!$HH$1)&gt;0, Active!GT$2, 0)</f>
        <v>0</v>
      </c>
      <c r="GU8" s="238">
        <f>IF(COUNTIF($BT8:$BV8, Active!$HH$1)&gt;0, Active!GU$2, 0)</f>
        <v>0</v>
      </c>
      <c r="GV8" s="239">
        <f>IF(COUNTIF($BW8:$BY8, Active!$HH$1)&gt;0, Active!GV$2, 0)</f>
        <v>0</v>
      </c>
      <c r="GW8" s="240">
        <f>IF(COUNTIF($BZ8:$CB8, Active!$HH$1)&gt;0, Active!GW$2, 0)</f>
        <v>0</v>
      </c>
      <c r="GX8" s="240">
        <f>IF(COUNTIF($CC8:$CE8, Active!$HH$1)&gt;0, Active!GX$2, 0)</f>
        <v>0</v>
      </c>
      <c r="GY8" s="240">
        <f>IF(COUNTIF($CF8:$CH8, Active!$HH$1)&gt;0, Active!GY$2, 0)</f>
        <v>0</v>
      </c>
      <c r="GZ8" s="240">
        <f>IF(COUNTIF($CI8:$CK8, Active!$HH$1)&gt;0, Active!GZ$2, 0)</f>
        <v>0</v>
      </c>
      <c r="HA8" s="240">
        <f>IF(COUNTIF($CL8:$CN8, Active!$HH$1)&gt;0, Active!HA$2, 0)</f>
        <v>0</v>
      </c>
      <c r="HB8" s="240">
        <f>IF(COUNTIF($CO8:$CQ8, Active!$HH$1)&gt;0, Active!HB$2, 0)</f>
        <v>0</v>
      </c>
      <c r="HC8" s="240">
        <f>IF(COUNTIF($CR8:$CT8, Active!$HH$1)&gt;0, Active!HC$2, 0)</f>
        <v>0</v>
      </c>
      <c r="HD8" s="240">
        <f>IF(COUNTIF($CU8:$CW8, Active!$HH$1)&gt;0, Active!HD$2, 0)</f>
        <v>0</v>
      </c>
      <c r="HE8" s="240">
        <f>IF(COUNTIF($CX8:$CZ8, Active!$HH$1)&gt;0, Active!HE$2, 0)</f>
        <v>0</v>
      </c>
      <c r="HF8" s="240">
        <f>IF(COUNTIF($DA8:$DC8, Active!$HH$1)&gt;0, Active!HF$2, 0)</f>
        <v>0</v>
      </c>
      <c r="HG8" s="240">
        <f>IF(COUNTIF($DD8:$DF8, Active!$HH$1)&gt;0, Active!HG$2, 0)</f>
        <v>0</v>
      </c>
      <c r="HH8" s="241">
        <f t="shared" si="3"/>
        <v>0</v>
      </c>
      <c r="HI8" s="243"/>
      <c r="HJ8" s="242">
        <f>IF(MAX($N8:$Q8)&gt;=40, Active!HJ$2, 0)</f>
        <v>3</v>
      </c>
      <c r="HK8" s="234">
        <f>IF(MAX($R8:$U8)&gt;=40, Active!HK$2, 0)</f>
        <v>3</v>
      </c>
      <c r="HL8" s="234">
        <f>IF(MAX($V8:$Y8)&gt;=40, Active!HL$2, 0)</f>
        <v>3</v>
      </c>
      <c r="HM8" s="234">
        <f>IF(MAX($Z8:$AA8)&gt;=40, Active!HM$2, 0)</f>
        <v>3</v>
      </c>
      <c r="HN8" s="234">
        <f>IF(MAX($AB8:$AC8)&gt;=40, Active!HN$2, 0)</f>
        <v>2</v>
      </c>
      <c r="HO8" s="235">
        <f>IF(MAX($AD8:$AF8)&gt;=40, Active!HO$2, 0)</f>
        <v>20</v>
      </c>
      <c r="HP8" s="236">
        <f>IF(MAX($AG8:$AI8)&gt;=40, Active!HP$2, 0)</f>
        <v>20</v>
      </c>
      <c r="HQ8" s="236">
        <f>IF(MAX($AJ8:$AL8)&gt;=40, Active!HQ$2, 0)</f>
        <v>20</v>
      </c>
      <c r="HR8" s="236">
        <f>IF(MAX($AM8:$AO8)&gt;=40, Active!HR$2, 0)</f>
        <v>20</v>
      </c>
      <c r="HS8" s="236">
        <f>IF(MAX($AP8:$AR8)&gt;=40, Active!HS$2, 0)</f>
        <v>10</v>
      </c>
      <c r="HT8" s="236">
        <f>IF(MAX($AS8:$AU8)&gt;=40, Active!HT$2, 0)</f>
        <v>20</v>
      </c>
      <c r="HU8" s="236">
        <f>IF(MAX($AV8:$AX8)&gt;=40, Active!HU$2, 0)</f>
        <v>10</v>
      </c>
      <c r="HV8" s="237">
        <f>IF(MAX($AY8:$BA8)&gt;=40, Active!HV$2, 0)</f>
        <v>20</v>
      </c>
      <c r="HW8" s="238">
        <f>IF(MAX($BB8:$BD8)&gt;=40, Active!HW$2, 0)</f>
        <v>20</v>
      </c>
      <c r="HX8" s="238">
        <f>IF(MAX($BE8:$BG8)&gt;=40, Active!HX$2, 0)</f>
        <v>20</v>
      </c>
      <c r="HY8" s="238">
        <f>IF(MAX($BH8:$BJ8)&gt;=40, Active!HY$2, 0)</f>
        <v>20</v>
      </c>
      <c r="HZ8" s="238">
        <f>IF(MAX($BK8:$BM8)&gt;=40, Active!HZ$2, 0)</f>
        <v>10</v>
      </c>
      <c r="IA8" s="238">
        <f>IF(MAX($BN8:$BP8)&gt;=40, Active!IA$2, 0)</f>
        <v>20</v>
      </c>
      <c r="IB8" s="238">
        <f>IF(MAX($BQ8:$BS8)&gt;=40, Active!IB$2, 0)</f>
        <v>10</v>
      </c>
      <c r="IC8" s="238">
        <f>IF(MAX($BT8:$BV8)&gt;=40, Active!IC$2, 0)</f>
        <v>0</v>
      </c>
      <c r="ID8" s="239">
        <f>IF(MAX($BW8:$BY8)&gt;=40, Active!ID$2, 0)</f>
        <v>20</v>
      </c>
      <c r="IE8" s="240">
        <f>IF(MAX($BZ8:$CB8)&gt;=40, Active!IE$2, 0)</f>
        <v>20</v>
      </c>
      <c r="IF8" s="240">
        <f>IF(MAX($CC8:$CE8)&gt;=40, Active!IF$2, 0)</f>
        <v>10</v>
      </c>
      <c r="IG8" s="240">
        <f>IF(MAX($CF8:$CH8)&gt;=40, Active!IG$2, 0)</f>
        <v>0</v>
      </c>
      <c r="IH8" s="240">
        <f>IF(MAX($CI8:$CK8)&gt;=40, Active!IH$2, 0)</f>
        <v>0</v>
      </c>
      <c r="II8" s="240">
        <f>IF(MAX($CL8:$CN8)&gt;=40, Active!II$2, 0)</f>
        <v>30</v>
      </c>
      <c r="IJ8" s="240">
        <f>IF(MAX($CO8:$CQ8)&gt;=40, Active!IJ$2, 0)</f>
        <v>0</v>
      </c>
      <c r="IK8" s="240">
        <f>IF(MAX($CR8:$CT8)&gt;=40, Active!IK$2, 0)</f>
        <v>0</v>
      </c>
      <c r="IL8" s="240">
        <f>IF(MAX($CU8:$CW8)&gt;=40, Active!IL$2, 0)</f>
        <v>0</v>
      </c>
      <c r="IM8" s="240">
        <f>IF(MAX($CX8:$CZ8)&gt;=40, Active!IM$2, 0)</f>
        <v>0</v>
      </c>
      <c r="IN8" s="240">
        <f>IF(MAX($DA8:$DC8)&gt;=40, Active!IN$2, 0)</f>
        <v>20</v>
      </c>
      <c r="IO8" s="240">
        <f>IF(MAX($DD8:$DF8)&gt;=40, Active!IO$2, 0)</f>
        <v>20</v>
      </c>
      <c r="IP8" s="416">
        <f t="shared" si="4"/>
        <v>360</v>
      </c>
      <c r="IQ8" s="416">
        <f t="shared" si="5"/>
        <v>14</v>
      </c>
    </row>
    <row r="9" spans="1:251" ht="15" customHeight="1" x14ac:dyDescent="0.25">
      <c r="A9" s="14" t="s">
        <v>1639</v>
      </c>
      <c r="B9" s="392">
        <v>79</v>
      </c>
      <c r="C9" s="13" t="s">
        <v>806</v>
      </c>
      <c r="D9" s="423">
        <v>43922</v>
      </c>
      <c r="E9" s="20">
        <v>9</v>
      </c>
      <c r="F9" s="6">
        <v>10674060</v>
      </c>
      <c r="G9" s="20">
        <v>1</v>
      </c>
      <c r="H9" s="20"/>
      <c r="I9" s="23"/>
      <c r="J9" s="6" t="s">
        <v>18</v>
      </c>
      <c r="K9" s="6" t="s">
        <v>18</v>
      </c>
      <c r="L9" s="424"/>
      <c r="M9" s="651" t="s">
        <v>807</v>
      </c>
      <c r="N9" s="688">
        <v>74</v>
      </c>
      <c r="O9" s="107"/>
      <c r="P9" s="105"/>
      <c r="Q9" s="106"/>
      <c r="R9" s="24">
        <v>75.330001831054688</v>
      </c>
      <c r="S9" s="107"/>
      <c r="T9" s="105"/>
      <c r="U9" s="106"/>
      <c r="V9" s="688">
        <v>68.019996643066406</v>
      </c>
      <c r="W9" s="107"/>
      <c r="X9" s="105"/>
      <c r="Y9" s="106"/>
      <c r="Z9" s="24">
        <v>62.959999084472656</v>
      </c>
      <c r="AA9" s="273"/>
      <c r="AB9" s="24">
        <v>77.080001831054688</v>
      </c>
      <c r="AC9" s="273"/>
      <c r="AD9" s="272">
        <v>100</v>
      </c>
      <c r="AE9" s="108"/>
      <c r="AF9" s="444"/>
      <c r="AG9" s="272">
        <v>100</v>
      </c>
      <c r="AH9" s="108"/>
      <c r="AI9" s="444"/>
      <c r="AJ9" s="272">
        <v>100</v>
      </c>
      <c r="AK9" s="108"/>
      <c r="AL9" s="444"/>
      <c r="AM9" s="272">
        <v>100</v>
      </c>
      <c r="AN9" s="108"/>
      <c r="AO9" s="444"/>
      <c r="AP9" s="272">
        <v>100</v>
      </c>
      <c r="AQ9" s="108"/>
      <c r="AR9" s="444"/>
      <c r="AS9" s="272">
        <v>100</v>
      </c>
      <c r="AT9" s="108"/>
      <c r="AU9" s="444"/>
      <c r="AV9" s="272">
        <v>100</v>
      </c>
      <c r="AW9" s="108"/>
      <c r="AX9" s="444"/>
      <c r="AY9" s="24">
        <v>84.540000915527344</v>
      </c>
      <c r="AZ9" s="107"/>
      <c r="BA9" s="273"/>
      <c r="BB9" s="24">
        <v>72</v>
      </c>
      <c r="BC9" s="107"/>
      <c r="BD9" s="273"/>
      <c r="BE9" s="24">
        <v>58</v>
      </c>
      <c r="BF9" s="107"/>
      <c r="BG9" s="273"/>
      <c r="BH9" s="24">
        <v>71</v>
      </c>
      <c r="BI9" s="107"/>
      <c r="BJ9" s="273"/>
      <c r="BK9" s="24">
        <v>68</v>
      </c>
      <c r="BL9" s="107"/>
      <c r="BM9" s="273"/>
      <c r="BN9" s="24">
        <v>73.300003051757813</v>
      </c>
      <c r="BO9" s="107"/>
      <c r="BP9" s="273"/>
      <c r="BQ9" s="24">
        <v>73</v>
      </c>
      <c r="BR9" s="107"/>
      <c r="BS9" s="273"/>
      <c r="BT9" s="704" t="s">
        <v>1386</v>
      </c>
      <c r="BU9" s="291"/>
      <c r="BV9" s="273"/>
      <c r="BW9" s="24">
        <v>70.040000915527344</v>
      </c>
      <c r="BX9" s="107"/>
      <c r="BY9" s="273"/>
      <c r="BZ9" s="24">
        <v>68.25</v>
      </c>
      <c r="CA9" s="107"/>
      <c r="CB9" s="273"/>
      <c r="CC9" s="24"/>
      <c r="CD9" s="107"/>
      <c r="CE9" s="107"/>
      <c r="CF9" s="107">
        <v>70</v>
      </c>
      <c r="CG9" s="107"/>
      <c r="CH9" s="273"/>
      <c r="CI9" s="688"/>
      <c r="CJ9" s="107"/>
      <c r="CK9" s="273"/>
      <c r="CL9" s="24">
        <v>63</v>
      </c>
      <c r="CM9" s="107"/>
      <c r="CN9" s="273"/>
      <c r="CO9" s="24"/>
      <c r="CP9" s="107"/>
      <c r="CQ9" s="273"/>
      <c r="CR9" s="24"/>
      <c r="CS9" s="107"/>
      <c r="CT9" s="273"/>
      <c r="CU9" s="24">
        <v>62</v>
      </c>
      <c r="CV9" s="107"/>
      <c r="CW9" s="273"/>
      <c r="CX9" s="24"/>
      <c r="CY9" s="107"/>
      <c r="CZ9" s="273"/>
      <c r="DA9" s="24">
        <v>62.700000762939453</v>
      </c>
      <c r="DB9" s="107"/>
      <c r="DC9" s="273"/>
      <c r="DD9" s="24"/>
      <c r="DE9" s="107"/>
      <c r="DF9" s="273"/>
      <c r="DG9" s="218"/>
      <c r="DH9" s="217"/>
      <c r="DI9" s="217" t="s">
        <v>1637</v>
      </c>
      <c r="DJ9" s="286">
        <v>69.45</v>
      </c>
      <c r="DK9" s="219" t="s">
        <v>124</v>
      </c>
      <c r="DL9" s="220">
        <f t="shared" si="0"/>
        <v>3.4725000000000001</v>
      </c>
      <c r="DM9" s="650">
        <f>COUNTIF(N9:DF9, Active!DM$1)+COUNTIF(N9:DF9, Active!DM$2)</f>
        <v>0</v>
      </c>
      <c r="DN9" s="233">
        <f>IF(COUNTIF($N9:$Q9, Active!ET$1)&gt;0, Active!DN$2, 0)</f>
        <v>0</v>
      </c>
      <c r="DO9" s="234">
        <f>IF(COUNTIF($R9:$U9, Active!ET$1)&gt;0, Active!DO$2, 0)</f>
        <v>0</v>
      </c>
      <c r="DP9" s="234">
        <f>IF(COUNTIF($V9:$Y9, Active!ET$1)&gt;0, Active!DP$2, 0)</f>
        <v>0</v>
      </c>
      <c r="DQ9" s="234">
        <f>IF(COUNTIF($Z9:$AA9, Active!ET$1)&gt;0, Active!DQ$2, 0)</f>
        <v>0</v>
      </c>
      <c r="DR9" s="234">
        <f>IF(COUNTIF($AB9:$AC9, Active!ET$1)&gt;0, Active!DR$2, 0)</f>
        <v>0</v>
      </c>
      <c r="DS9" s="235">
        <f>IF(COUNTIF($AD9:$AF9, Active!$ET$1)&gt;0, Active!DS$2, 0)</f>
        <v>0</v>
      </c>
      <c r="DT9" s="236">
        <f>IF(COUNTIF($AG9:$AI9, Active!$ET$1)&gt;0, Active!DT$2, 0)</f>
        <v>0</v>
      </c>
      <c r="DU9" s="236">
        <f>IF(COUNTIF($AJ9:$AL9, Active!$ET$1)&gt;0, Active!DU$2, 0)</f>
        <v>0</v>
      </c>
      <c r="DV9" s="236">
        <f>IF(COUNTIF($AM9:$AO9, Active!$ET$1)&gt;0, Active!DV$2, 0)</f>
        <v>0</v>
      </c>
      <c r="DW9" s="236">
        <f>IF(COUNTIF($AP9:$AR9, Active!$ET$1)&gt;0, Active!DW$2, 0)</f>
        <v>0</v>
      </c>
      <c r="DX9" s="236">
        <f>IF(COUNTIF($AS9:$AU9, Active!$ET$1)&gt;0, Active!DX$2, 0)</f>
        <v>0</v>
      </c>
      <c r="DY9" s="236">
        <f>IF(COUNTIF($AV9:$AX9, Active!$ET$1)&gt;0, Active!DY$2, 0)</f>
        <v>0</v>
      </c>
      <c r="DZ9" s="237">
        <f>IF(COUNTIF($AY9:$BA9, Active!$ET$1)&gt;0, Active!DZ$2, 0)</f>
        <v>0</v>
      </c>
      <c r="EA9" s="238">
        <f>IF(COUNTIF($BB9:$BD9, Active!$ET$1)&gt;0, Active!EA$2, 0)</f>
        <v>0</v>
      </c>
      <c r="EB9" s="238">
        <f>IF(COUNTIF($BE9:$BG9, Active!$ET$1)&gt;0, Active!EB$2, 0)</f>
        <v>0</v>
      </c>
      <c r="EC9" s="238">
        <f>IF(COUNTIF($BH9:$BJ9, Active!$ET$1)&gt;0, Active!EC$2, 0)</f>
        <v>0</v>
      </c>
      <c r="ED9" s="238">
        <f>IF(COUNTIF($BK9:$BM9, Active!$ET$1)&gt;0, Active!ED$2, 0)</f>
        <v>0</v>
      </c>
      <c r="EE9" s="238">
        <f>IF(COUNTIF($BN9:$BP9, Active!$ET$1)&gt;0, Active!EE$2, 0)</f>
        <v>0</v>
      </c>
      <c r="EF9" s="238">
        <f>IF(COUNTIF($BQ9:$BS9, Active!$ET$1)&gt;0, Active!EF$2, 0)</f>
        <v>0</v>
      </c>
      <c r="EG9" s="238">
        <f>IF(COUNTIF($BT9:$BV9, Active!$ET$1)&gt;0, Active!EG$2, 0)</f>
        <v>0</v>
      </c>
      <c r="EH9" s="239">
        <f>IF(COUNTIF($BW9:$BY9, Active!$ET$1)&gt;0, Active!EH$2, 0)</f>
        <v>0</v>
      </c>
      <c r="EI9" s="240">
        <f>IF(COUNTIF($BZ9:$CB9, Active!$ET$1)&gt;0, Active!EI$2, 0)</f>
        <v>0</v>
      </c>
      <c r="EJ9" s="240">
        <f>IF(COUNTIF($CC9:$CE9, Active!$ET$1)&gt;0, Active!EJ$2, 0)</f>
        <v>0</v>
      </c>
      <c r="EK9" s="240">
        <f>IF(COUNTIF($CF9:$CH9, Active!$ET$1)&gt;0, Active!EK$2, 0)</f>
        <v>0</v>
      </c>
      <c r="EL9" s="240">
        <f>IF(COUNTIF($CI9:$CK9, Active!$ET$1)&gt;0, Active!EL$2, 0)</f>
        <v>0</v>
      </c>
      <c r="EM9" s="240">
        <f>IF(COUNTIF($CL9:$CN9, Active!$ET$1)&gt;0, Active!EM$2, 0)</f>
        <v>0</v>
      </c>
      <c r="EN9" s="240">
        <f>IF(COUNTIF($CO9:$CQ9, Active!$ET$1)&gt;0, Active!EN$2, 0)</f>
        <v>0</v>
      </c>
      <c r="EO9" s="240">
        <f>IF(COUNTIF($CR9:$CT9, Active!$ET$1)&gt;0, Active!EO$2, 0)</f>
        <v>0</v>
      </c>
      <c r="EP9" s="240">
        <f>IF(COUNTIF($CU9:$CW9, Active!$ET$1)&gt;0, Active!EP$2, 0)</f>
        <v>0</v>
      </c>
      <c r="EQ9" s="240">
        <f>IF(COUNTIF($CX9:$CZ9, Active!$ET$1)&gt;0, Active!EQ$2, 0)</f>
        <v>0</v>
      </c>
      <c r="ER9" s="240">
        <f>IF(COUNTIF($DA9:$DC9, Active!$ET$1)&gt;0, Active!ER$2, 0)</f>
        <v>0</v>
      </c>
      <c r="ES9" s="240">
        <f>IF(COUNTIF($DD9:$DF9, Active!$ET$1)&gt;0, Active!ES$2, 0)</f>
        <v>0</v>
      </c>
      <c r="ET9" s="241">
        <f t="shared" si="1"/>
        <v>0</v>
      </c>
      <c r="EU9" s="242">
        <f>IF(COUNTIF($N9:$Q9, Active!GA$1)&gt;0, Active!EU$2, 0)</f>
        <v>0</v>
      </c>
      <c r="EV9" s="234">
        <f>IF(COUNTIF($R9:$U9, Active!GA$1)&gt;0, Active!EV$2, 0)</f>
        <v>0</v>
      </c>
      <c r="EW9" s="234">
        <f>IF(COUNTIF($V9:$Y9, Active!GA$1)&gt;0, Active!EW$2, 0)</f>
        <v>0</v>
      </c>
      <c r="EX9" s="234">
        <f>IF(COUNTIF($Z9:$AA9, Active!GA$1)&gt;0, Active!EX$2, 0)</f>
        <v>0</v>
      </c>
      <c r="EY9" s="234">
        <f>IF(COUNTIF($AB9:$AC9, Active!GA$1)&gt;0, Active!EY$2, 0)</f>
        <v>0</v>
      </c>
      <c r="EZ9" s="235">
        <f>IF(COUNTIF($AD9:$AF9, Active!$GA$1)&gt;0, Active!EZ$2, 0)</f>
        <v>0</v>
      </c>
      <c r="FA9" s="236">
        <f>IF(COUNTIF($AG9:$AI9, Active!$GA$1)&gt;0, Active!FA$2, 0)</f>
        <v>0</v>
      </c>
      <c r="FB9" s="236">
        <f>IF(COUNTIF($AJ9:$AL9, Active!$GA$1)&gt;0, Active!FB$2, 0)</f>
        <v>0</v>
      </c>
      <c r="FC9" s="236">
        <f>IF(COUNTIF($AM9:$AO9, Active!$GA$1)&gt;0, Active!FC$2, 0)</f>
        <v>0</v>
      </c>
      <c r="FD9" s="236">
        <f>IF(COUNTIF($AP9:$AR9, Active!$GA$1)&gt;0, Active!FD$2, 0)</f>
        <v>0</v>
      </c>
      <c r="FE9" s="236">
        <f>IF(COUNTIF($AS9:$AU9, Active!$GA$1)&gt;0, Active!FE$2, 0)</f>
        <v>0</v>
      </c>
      <c r="FF9" s="236">
        <f>IF(COUNTIF($AV9:$AX9, Active!$GA$1)&gt;0, Active!FF$2, 0)</f>
        <v>0</v>
      </c>
      <c r="FG9" s="237">
        <f>IF(COUNTIF($AY9:$BA9, Active!$GA$1)&gt;0, Active!FG$2, 0)</f>
        <v>0</v>
      </c>
      <c r="FH9" s="238">
        <f>IF(COUNTIF($BB9:$BD9, Active!$GA$1)&gt;0, Active!FH$2, 0)</f>
        <v>0</v>
      </c>
      <c r="FI9" s="238">
        <f>IF(COUNTIF($BE9:$BG9, Active!$GA$1)&gt;0, Active!FI$2, 0)</f>
        <v>0</v>
      </c>
      <c r="FJ9" s="238">
        <f>IF(COUNTIF($BH9:$BJ9, Active!$GA$1)&gt;0, Active!FJ$2, 0)</f>
        <v>0</v>
      </c>
      <c r="FK9" s="238">
        <f>IF(COUNTIF($BK9:$BM9, Active!$GA$1)&gt;0, Active!FK$2, 0)</f>
        <v>0</v>
      </c>
      <c r="FL9" s="238">
        <f>IF(COUNTIF($BN9:$BP9, Active!$GA$1)&gt;0, Active!FL$2, 0)</f>
        <v>0</v>
      </c>
      <c r="FM9" s="238">
        <f>IF(COUNTIF($BQ9:$BS9, Active!$GA$1)&gt;0, Active!FM$2, 0)</f>
        <v>0</v>
      </c>
      <c r="FN9" s="238">
        <f>IF(COUNTIF($BT9:$BV9, Active!$GA$1)&gt;0, Active!FN$2, 0)</f>
        <v>0</v>
      </c>
      <c r="FO9" s="239">
        <f>IF(COUNTIF($BW9:$BY9, Active!$GA$1)&gt;0, Active!FO$2, 0)</f>
        <v>0</v>
      </c>
      <c r="FP9" s="240">
        <f>IF(COUNTIF($BZ9:$CB9, Active!$GA$1)&gt;0, Active!FP$2, 0)</f>
        <v>0</v>
      </c>
      <c r="FQ9" s="240">
        <f>IF(COUNTIF($CC9:$CE9, Active!$GA$1)&gt;0, Active!FQ$2, 0)</f>
        <v>0</v>
      </c>
      <c r="FR9" s="240">
        <f>IF(COUNTIF($CF9:$CH9, Active!$GA$1)&gt;0, Active!FR$2, 0)</f>
        <v>0</v>
      </c>
      <c r="FS9" s="240">
        <f>IF(COUNTIF($CI9:$CK9, Active!$GA$1)&gt;0, Active!FS$2, 0)</f>
        <v>0</v>
      </c>
      <c r="FT9" s="240">
        <f>IF(COUNTIF($CL9:$CN9, Active!$GA$1)&gt;0, Active!FT$2, 0)</f>
        <v>0</v>
      </c>
      <c r="FU9" s="240">
        <f>IF(COUNTIF($CO9:$CQ9, Active!$GA$1)&gt;0, Active!FU$2, 0)</f>
        <v>0</v>
      </c>
      <c r="FV9" s="240">
        <f>IF(COUNTIF($CR9:$CT9, Active!$GA$1)&gt;0, Active!FV$2, 0)</f>
        <v>0</v>
      </c>
      <c r="FW9" s="240">
        <f>IF(COUNTIF($CU9:$CW9, Active!$GA$1)&gt;0, Active!FW$2, 0)</f>
        <v>0</v>
      </c>
      <c r="FX9" s="240">
        <f>IF(COUNTIF($CX9:$CZ9, Active!$GA$1)&gt;0, Active!FX$2, 0)</f>
        <v>0</v>
      </c>
      <c r="FY9" s="240">
        <f>IF(COUNTIF($DA9:$DC9, Active!$GA$1)&gt;0, Active!FY$2, 0)</f>
        <v>0</v>
      </c>
      <c r="FZ9" s="240">
        <f>IF(COUNTIF($DD9:$DF9, Active!$GA$1)&gt;0, Active!FZ$2, 0)</f>
        <v>0</v>
      </c>
      <c r="GA9" s="241">
        <f t="shared" si="2"/>
        <v>0</v>
      </c>
      <c r="GB9" s="242">
        <f>IF(COUNTIF($N9:$Q9, Active!HH$1)&gt;0, Active!GB$2, 0)</f>
        <v>0</v>
      </c>
      <c r="GC9" s="234">
        <f>IF(COUNTIF($R9:$U9, Active!HH$1)&gt;0, Active!GC$2, 0)</f>
        <v>0</v>
      </c>
      <c r="GD9" s="234">
        <f>IF(COUNTIF($V9:$Y9, Active!HH$1)&gt;0, Active!GD$2, 0)</f>
        <v>0</v>
      </c>
      <c r="GE9" s="234">
        <f>IF(COUNTIF($Z9:$AA9, Active!HH$1)&gt;0, Active!GE$2, 0)</f>
        <v>0</v>
      </c>
      <c r="GF9" s="234">
        <f>IF(COUNTIF($AB9:$AC9, Active!HH$1)&gt;0, Active!GF$2, 0)</f>
        <v>0</v>
      </c>
      <c r="GG9" s="235">
        <f>IF(COUNTIF($AD9:$AF9, Active!$HH$1)&gt;0, Active!GG$2, 0)</f>
        <v>0</v>
      </c>
      <c r="GH9" s="236">
        <f>IF(COUNTIF($AG9:$AI9, Active!$HH$1)&gt;0, Active!GH$2, 0)</f>
        <v>0</v>
      </c>
      <c r="GI9" s="236">
        <f>IF(COUNTIF($AJ9:$AL9, Active!$HH$1)&gt;0, Active!GI$2, 0)</f>
        <v>0</v>
      </c>
      <c r="GJ9" s="236">
        <f>IF(COUNTIF($AM9:$AO9, Active!$HH$1)&gt;0, Active!GJ$2, 0)</f>
        <v>0</v>
      </c>
      <c r="GK9" s="236">
        <f>IF(COUNTIF($AP9:$AR9, Active!$HH$1)&gt;0, Active!GK$2, 0)</f>
        <v>0</v>
      </c>
      <c r="GL9" s="236">
        <f>IF(COUNTIF($AS9:$AU9, Active!$HH$1)&gt;0, Active!GL$2, 0)</f>
        <v>0</v>
      </c>
      <c r="GM9" s="236">
        <f>IF(COUNTIF($AV9:$AX9, Active!$HH$1)&gt;0, Active!GM$2, 0)</f>
        <v>0</v>
      </c>
      <c r="GN9" s="237">
        <f>IF(COUNTIF($AY9:$BA9, Active!$HH$1)&gt;0, Active!GN$2, 0)</f>
        <v>0</v>
      </c>
      <c r="GO9" s="238">
        <f>IF(COUNTIF($BB9:$BD9, Active!$HH$1)&gt;0, Active!GO$2, 0)</f>
        <v>0</v>
      </c>
      <c r="GP9" s="238">
        <f>IF(COUNTIF($BE9:$BG9, Active!$HH$1)&gt;0, Active!GP$2, 0)</f>
        <v>0</v>
      </c>
      <c r="GQ9" s="238">
        <f>IF(COUNTIF($BH9:$BJ9, Active!$HH$1)&gt;0, Active!GQ$2, 0)</f>
        <v>0</v>
      </c>
      <c r="GR9" s="238">
        <f>IF(COUNTIF($BK9:$BM9, Active!$HH$1)&gt;0, Active!GR$2, 0)</f>
        <v>0</v>
      </c>
      <c r="GS9" s="238">
        <f>IF(COUNTIF($BN9:$BP9, Active!$HH$1)&gt;0, Active!GS$2, 0)</f>
        <v>0</v>
      </c>
      <c r="GT9" s="238">
        <f>IF(COUNTIF($BQ9:$BS9, Active!$HH$1)&gt;0, Active!GT$2, 0)</f>
        <v>0</v>
      </c>
      <c r="GU9" s="238">
        <f>IF(COUNTIF($BT9:$BV9, Active!$HH$1)&gt;0, Active!GU$2, 0)</f>
        <v>0</v>
      </c>
      <c r="GV9" s="239">
        <f>IF(COUNTIF($BW9:$BY9, Active!$HH$1)&gt;0, Active!GV$2, 0)</f>
        <v>0</v>
      </c>
      <c r="GW9" s="240">
        <f>IF(COUNTIF($BZ9:$CB9, Active!$HH$1)&gt;0, Active!GW$2, 0)</f>
        <v>0</v>
      </c>
      <c r="GX9" s="240">
        <f>IF(COUNTIF($CC9:$CE9, Active!$HH$1)&gt;0, Active!GX$2, 0)</f>
        <v>0</v>
      </c>
      <c r="GY9" s="240">
        <f>IF(COUNTIF($CF9:$CH9, Active!$HH$1)&gt;0, Active!GY$2, 0)</f>
        <v>0</v>
      </c>
      <c r="GZ9" s="240">
        <f>IF(COUNTIF($CI9:$CK9, Active!$HH$1)&gt;0, Active!GZ$2, 0)</f>
        <v>0</v>
      </c>
      <c r="HA9" s="240">
        <f>IF(COUNTIF($CL9:$CN9, Active!$HH$1)&gt;0, Active!HA$2, 0)</f>
        <v>0</v>
      </c>
      <c r="HB9" s="240">
        <f>IF(COUNTIF($CO9:$CQ9, Active!$HH$1)&gt;0, Active!HB$2, 0)</f>
        <v>0</v>
      </c>
      <c r="HC9" s="240">
        <f>IF(COUNTIF($CR9:$CT9, Active!$HH$1)&gt;0, Active!HC$2, 0)</f>
        <v>0</v>
      </c>
      <c r="HD9" s="240">
        <f>IF(COUNTIF($CU9:$CW9, Active!$HH$1)&gt;0, Active!HD$2, 0)</f>
        <v>0</v>
      </c>
      <c r="HE9" s="240">
        <f>IF(COUNTIF($CX9:$CZ9, Active!$HH$1)&gt;0, Active!HE$2, 0)</f>
        <v>0</v>
      </c>
      <c r="HF9" s="240">
        <f>IF(COUNTIF($DA9:$DC9, Active!$HH$1)&gt;0, Active!HF$2, 0)</f>
        <v>0</v>
      </c>
      <c r="HG9" s="240">
        <f>IF(COUNTIF($DD9:$DF9, Active!$HH$1)&gt;0, Active!HG$2, 0)</f>
        <v>0</v>
      </c>
      <c r="HH9" s="241">
        <f t="shared" si="3"/>
        <v>0</v>
      </c>
      <c r="HI9" s="243"/>
      <c r="HJ9" s="242">
        <f>IF(MAX($N9:$Q9)&gt;=40, Active!HJ$2, 0)</f>
        <v>3</v>
      </c>
      <c r="HK9" s="234">
        <f>IF(MAX($R9:$U9)&gt;=40, Active!HK$2, 0)</f>
        <v>3</v>
      </c>
      <c r="HL9" s="234">
        <f>IF(MAX($V9:$Y9)&gt;=40, Active!HL$2, 0)</f>
        <v>3</v>
      </c>
      <c r="HM9" s="234">
        <f>IF(MAX($Z9:$AA9)&gt;=40, Active!HM$2, 0)</f>
        <v>3</v>
      </c>
      <c r="HN9" s="234">
        <f>IF(MAX($AB9:$AC9)&gt;=40, Active!HN$2, 0)</f>
        <v>2</v>
      </c>
      <c r="HO9" s="235">
        <f>IF(MAX($AD9:$AF9)&gt;=40, Active!HO$2, 0)</f>
        <v>20</v>
      </c>
      <c r="HP9" s="236">
        <f>IF(MAX($AG9:$AI9)&gt;=40, Active!HP$2, 0)</f>
        <v>20</v>
      </c>
      <c r="HQ9" s="236">
        <f>IF(MAX($AJ9:$AL9)&gt;=40, Active!HQ$2, 0)</f>
        <v>20</v>
      </c>
      <c r="HR9" s="236">
        <f>IF(MAX($AM9:$AO9)&gt;=40, Active!HR$2, 0)</f>
        <v>20</v>
      </c>
      <c r="HS9" s="236">
        <f>IF(MAX($AP9:$AR9)&gt;=40, Active!HS$2, 0)</f>
        <v>10</v>
      </c>
      <c r="HT9" s="236">
        <f>IF(MAX($AS9:$AU9)&gt;=40, Active!HT$2, 0)</f>
        <v>20</v>
      </c>
      <c r="HU9" s="236">
        <f>IF(MAX($AV9:$AX9)&gt;=40, Active!HU$2, 0)</f>
        <v>10</v>
      </c>
      <c r="HV9" s="237">
        <f>IF(MAX($AY9:$BA9)&gt;=40, Active!HV$2, 0)</f>
        <v>20</v>
      </c>
      <c r="HW9" s="238">
        <f>IF(MAX($BB9:$BD9)&gt;=40, Active!HW$2, 0)</f>
        <v>20</v>
      </c>
      <c r="HX9" s="238">
        <f>IF(MAX($BE9:$BG9)&gt;=40, Active!HX$2, 0)</f>
        <v>20</v>
      </c>
      <c r="HY9" s="238">
        <f>IF(MAX($BH9:$BJ9)&gt;=40, Active!HY$2, 0)</f>
        <v>20</v>
      </c>
      <c r="HZ9" s="238">
        <f>IF(MAX($BK9:$BM9)&gt;=40, Active!HZ$2, 0)</f>
        <v>10</v>
      </c>
      <c r="IA9" s="238">
        <f>IF(MAX($BN9:$BP9)&gt;=40, Active!IA$2, 0)</f>
        <v>20</v>
      </c>
      <c r="IB9" s="238">
        <f>IF(MAX($BQ9:$BS9)&gt;=40, Active!IB$2, 0)</f>
        <v>10</v>
      </c>
      <c r="IC9" s="238">
        <f>IF(MAX($BT9:$BV9)&gt;=40, Active!IC$2, 0)</f>
        <v>0</v>
      </c>
      <c r="ID9" s="239">
        <f>IF(MAX($BW9:$BY9)&gt;=40, Active!ID$2, 0)</f>
        <v>20</v>
      </c>
      <c r="IE9" s="240">
        <f>IF(MAX($BZ9:$CB9)&gt;=40, Active!IE$2, 0)</f>
        <v>20</v>
      </c>
      <c r="IF9" s="240">
        <f>IF(MAX($CC9:$CE9)&gt;=40, Active!IF$2, 0)</f>
        <v>0</v>
      </c>
      <c r="IG9" s="240">
        <f>IF(MAX($CF9:$CH9)&gt;=40, Active!IG$2, 0)</f>
        <v>10</v>
      </c>
      <c r="IH9" s="240">
        <f>IF(MAX($CI9:$CK9)&gt;=40, Active!IH$2, 0)</f>
        <v>0</v>
      </c>
      <c r="II9" s="240">
        <f>IF(MAX($CL9:$CN9)&gt;=40, Active!II$2, 0)</f>
        <v>30</v>
      </c>
      <c r="IJ9" s="240">
        <f>IF(MAX($CO9:$CQ9)&gt;=40, Active!IJ$2, 0)</f>
        <v>0</v>
      </c>
      <c r="IK9" s="240">
        <f>IF(MAX($CR9:$CT9)&gt;=40, Active!IK$2, 0)</f>
        <v>0</v>
      </c>
      <c r="IL9" s="240">
        <f>IF(MAX($CU9:$CW9)&gt;=40, Active!IL$2, 0)</f>
        <v>20</v>
      </c>
      <c r="IM9" s="240">
        <f>IF(MAX($CX9:$CZ9)&gt;=40, Active!IM$2, 0)</f>
        <v>0</v>
      </c>
      <c r="IN9" s="240">
        <f>IF(MAX($DA9:$DC9)&gt;=40, Active!IN$2, 0)</f>
        <v>20</v>
      </c>
      <c r="IO9" s="240">
        <f>IF(MAX($DD9:$DF9)&gt;=40, Active!IO$2, 0)</f>
        <v>0</v>
      </c>
      <c r="IP9" s="416">
        <f t="shared" si="4"/>
        <v>360</v>
      </c>
      <c r="IQ9" s="416">
        <f t="shared" si="5"/>
        <v>14</v>
      </c>
    </row>
    <row r="10" spans="1:251" ht="15" customHeight="1" x14ac:dyDescent="0.25">
      <c r="A10" s="14" t="s">
        <v>1639</v>
      </c>
      <c r="B10" s="392">
        <v>83</v>
      </c>
      <c r="C10" s="13" t="s">
        <v>814</v>
      </c>
      <c r="D10" s="423">
        <v>43922</v>
      </c>
      <c r="E10" s="20">
        <v>9</v>
      </c>
      <c r="F10" s="6">
        <v>10674048</v>
      </c>
      <c r="G10" s="20">
        <v>1</v>
      </c>
      <c r="H10" s="20"/>
      <c r="I10" s="23"/>
      <c r="J10" s="6" t="s">
        <v>18</v>
      </c>
      <c r="K10" s="6" t="s">
        <v>18</v>
      </c>
      <c r="L10" s="424"/>
      <c r="M10" s="651" t="s">
        <v>815</v>
      </c>
      <c r="N10" s="688">
        <v>68</v>
      </c>
      <c r="O10" s="107"/>
      <c r="P10" s="105"/>
      <c r="Q10" s="106"/>
      <c r="R10" s="24">
        <v>77.580001831054688</v>
      </c>
      <c r="S10" s="107"/>
      <c r="T10" s="105"/>
      <c r="U10" s="106"/>
      <c r="V10" s="688">
        <v>74.150001525878906</v>
      </c>
      <c r="W10" s="107"/>
      <c r="X10" s="105"/>
      <c r="Y10" s="106"/>
      <c r="Z10" s="24">
        <v>66.739997863769531</v>
      </c>
      <c r="AA10" s="273"/>
      <c r="AB10" s="24">
        <v>70.5</v>
      </c>
      <c r="AC10" s="273"/>
      <c r="AD10" s="272">
        <v>100</v>
      </c>
      <c r="AE10" s="108"/>
      <c r="AF10" s="444"/>
      <c r="AG10" s="272">
        <v>100</v>
      </c>
      <c r="AH10" s="108"/>
      <c r="AI10" s="444"/>
      <c r="AJ10" s="272">
        <v>100</v>
      </c>
      <c r="AK10" s="108"/>
      <c r="AL10" s="444"/>
      <c r="AM10" s="272">
        <v>100</v>
      </c>
      <c r="AN10" s="108"/>
      <c r="AO10" s="444"/>
      <c r="AP10" s="272">
        <v>100</v>
      </c>
      <c r="AQ10" s="108"/>
      <c r="AR10" s="444"/>
      <c r="AS10" s="272">
        <v>100</v>
      </c>
      <c r="AT10" s="108"/>
      <c r="AU10" s="444"/>
      <c r="AV10" s="272">
        <v>100</v>
      </c>
      <c r="AW10" s="108"/>
      <c r="AX10" s="444"/>
      <c r="AY10" s="24">
        <v>76.800003051757813</v>
      </c>
      <c r="AZ10" s="107"/>
      <c r="BA10" s="273"/>
      <c r="BB10" s="24">
        <v>72</v>
      </c>
      <c r="BC10" s="107"/>
      <c r="BD10" s="273"/>
      <c r="BE10" s="24">
        <v>65</v>
      </c>
      <c r="BF10" s="107"/>
      <c r="BG10" s="273"/>
      <c r="BH10" s="24">
        <v>73</v>
      </c>
      <c r="BI10" s="107"/>
      <c r="BJ10" s="273"/>
      <c r="BK10" s="24">
        <v>77.400001525878906</v>
      </c>
      <c r="BL10" s="107"/>
      <c r="BM10" s="273"/>
      <c r="BN10" s="24">
        <v>67</v>
      </c>
      <c r="BO10" s="107"/>
      <c r="BP10" s="273"/>
      <c r="BQ10" s="24">
        <v>78</v>
      </c>
      <c r="BR10" s="107"/>
      <c r="BS10" s="273"/>
      <c r="BT10" s="704" t="s">
        <v>1386</v>
      </c>
      <c r="BU10" s="291"/>
      <c r="BV10" s="273"/>
      <c r="BW10" s="24">
        <v>61.360000610351563</v>
      </c>
      <c r="BX10" s="107"/>
      <c r="BY10" s="273"/>
      <c r="BZ10" s="24">
        <v>75</v>
      </c>
      <c r="CA10" s="107"/>
      <c r="CB10" s="273"/>
      <c r="CC10" s="24"/>
      <c r="CD10" s="107"/>
      <c r="CE10" s="107"/>
      <c r="CF10" s="107">
        <v>72</v>
      </c>
      <c r="CG10" s="107"/>
      <c r="CH10" s="273"/>
      <c r="CI10" s="688"/>
      <c r="CJ10" s="107"/>
      <c r="CK10" s="273"/>
      <c r="CL10" s="24">
        <v>60</v>
      </c>
      <c r="CM10" s="107"/>
      <c r="CN10" s="273"/>
      <c r="CO10" s="24"/>
      <c r="CP10" s="107"/>
      <c r="CQ10" s="273"/>
      <c r="CR10" s="24"/>
      <c r="CS10" s="107"/>
      <c r="CT10" s="273"/>
      <c r="CU10" s="24">
        <v>56.5</v>
      </c>
      <c r="CV10" s="107"/>
      <c r="CW10" s="273"/>
      <c r="CX10" s="24"/>
      <c r="CY10" s="107"/>
      <c r="CZ10" s="273"/>
      <c r="DA10" s="24">
        <v>63.299999237060547</v>
      </c>
      <c r="DB10" s="107"/>
      <c r="DC10" s="273"/>
      <c r="DD10" s="24"/>
      <c r="DE10" s="107"/>
      <c r="DF10" s="273"/>
      <c r="DG10" s="218"/>
      <c r="DH10" s="217"/>
      <c r="DI10" s="217" t="s">
        <v>1637</v>
      </c>
      <c r="DJ10" s="286">
        <v>68.77</v>
      </c>
      <c r="DK10" s="219" t="s">
        <v>124</v>
      </c>
      <c r="DL10" s="220">
        <f t="shared" si="0"/>
        <v>3.4384999999999999</v>
      </c>
      <c r="DM10" s="650">
        <f>COUNTIF(N10:DF10, Active!DM$1)+COUNTIF(N10:DF10, Active!DM$2)</f>
        <v>0</v>
      </c>
      <c r="DN10" s="233">
        <f>IF(COUNTIF($N10:$Q10, Active!ET$1)&gt;0, Active!DN$2, 0)</f>
        <v>0</v>
      </c>
      <c r="DO10" s="234">
        <f>IF(COUNTIF($R10:$U10, Active!ET$1)&gt;0, Active!DO$2, 0)</f>
        <v>0</v>
      </c>
      <c r="DP10" s="234">
        <f>IF(COUNTIF($V10:$Y10, Active!ET$1)&gt;0, Active!DP$2, 0)</f>
        <v>0</v>
      </c>
      <c r="DQ10" s="234">
        <f>IF(COUNTIF($Z10:$AA10, Active!ET$1)&gt;0, Active!DQ$2, 0)</f>
        <v>0</v>
      </c>
      <c r="DR10" s="234">
        <f>IF(COUNTIF($AB10:$AC10, Active!ET$1)&gt;0, Active!DR$2, 0)</f>
        <v>0</v>
      </c>
      <c r="DS10" s="235">
        <f>IF(COUNTIF($AD10:$AF10, Active!$ET$1)&gt;0, Active!DS$2, 0)</f>
        <v>0</v>
      </c>
      <c r="DT10" s="236">
        <f>IF(COUNTIF($AG10:$AI10, Active!$ET$1)&gt;0, Active!DT$2, 0)</f>
        <v>0</v>
      </c>
      <c r="DU10" s="236">
        <f>IF(COUNTIF($AJ10:$AL10, Active!$ET$1)&gt;0, Active!DU$2, 0)</f>
        <v>0</v>
      </c>
      <c r="DV10" s="236">
        <f>IF(COUNTIF($AM10:$AO10, Active!$ET$1)&gt;0, Active!DV$2, 0)</f>
        <v>0</v>
      </c>
      <c r="DW10" s="236">
        <f>IF(COUNTIF($AP10:$AR10, Active!$ET$1)&gt;0, Active!DW$2, 0)</f>
        <v>0</v>
      </c>
      <c r="DX10" s="236">
        <f>IF(COUNTIF($AS10:$AU10, Active!$ET$1)&gt;0, Active!DX$2, 0)</f>
        <v>0</v>
      </c>
      <c r="DY10" s="236">
        <f>IF(COUNTIF($AV10:$AX10, Active!$ET$1)&gt;0, Active!DY$2, 0)</f>
        <v>0</v>
      </c>
      <c r="DZ10" s="237">
        <f>IF(COUNTIF($AY10:$BA10, Active!$ET$1)&gt;0, Active!DZ$2, 0)</f>
        <v>0</v>
      </c>
      <c r="EA10" s="238">
        <f>IF(COUNTIF($BB10:$BD10, Active!$ET$1)&gt;0, Active!EA$2, 0)</f>
        <v>0</v>
      </c>
      <c r="EB10" s="238">
        <f>IF(COUNTIF($BE10:$BG10, Active!$ET$1)&gt;0, Active!EB$2, 0)</f>
        <v>0</v>
      </c>
      <c r="EC10" s="238">
        <f>IF(COUNTIF($BH10:$BJ10, Active!$ET$1)&gt;0, Active!EC$2, 0)</f>
        <v>0</v>
      </c>
      <c r="ED10" s="238">
        <f>IF(COUNTIF($BK10:$BM10, Active!$ET$1)&gt;0, Active!ED$2, 0)</f>
        <v>0</v>
      </c>
      <c r="EE10" s="238">
        <f>IF(COUNTIF($BN10:$BP10, Active!$ET$1)&gt;0, Active!EE$2, 0)</f>
        <v>0</v>
      </c>
      <c r="EF10" s="238">
        <f>IF(COUNTIF($BQ10:$BS10, Active!$ET$1)&gt;0, Active!EF$2, 0)</f>
        <v>0</v>
      </c>
      <c r="EG10" s="238">
        <f>IF(COUNTIF($BT10:$BV10, Active!$ET$1)&gt;0, Active!EG$2, 0)</f>
        <v>0</v>
      </c>
      <c r="EH10" s="239">
        <f>IF(COUNTIF($BW10:$BY10, Active!$ET$1)&gt;0, Active!EH$2, 0)</f>
        <v>0</v>
      </c>
      <c r="EI10" s="240">
        <f>IF(COUNTIF($BZ10:$CB10, Active!$ET$1)&gt;0, Active!EI$2, 0)</f>
        <v>0</v>
      </c>
      <c r="EJ10" s="240">
        <f>IF(COUNTIF($CC10:$CE10, Active!$ET$1)&gt;0, Active!EJ$2, 0)</f>
        <v>0</v>
      </c>
      <c r="EK10" s="240">
        <f>IF(COUNTIF($CF10:$CH10, Active!$ET$1)&gt;0, Active!EK$2, 0)</f>
        <v>0</v>
      </c>
      <c r="EL10" s="240">
        <f>IF(COUNTIF($CI10:$CK10, Active!$ET$1)&gt;0, Active!EL$2, 0)</f>
        <v>0</v>
      </c>
      <c r="EM10" s="240">
        <f>IF(COUNTIF($CL10:$CN10, Active!$ET$1)&gt;0, Active!EM$2, 0)</f>
        <v>0</v>
      </c>
      <c r="EN10" s="240">
        <f>IF(COUNTIF($CO10:$CQ10, Active!$ET$1)&gt;0, Active!EN$2, 0)</f>
        <v>0</v>
      </c>
      <c r="EO10" s="240">
        <f>IF(COUNTIF($CR10:$CT10, Active!$ET$1)&gt;0, Active!EO$2, 0)</f>
        <v>0</v>
      </c>
      <c r="EP10" s="240">
        <f>IF(COUNTIF($CU10:$CW10, Active!$ET$1)&gt;0, Active!EP$2, 0)</f>
        <v>0</v>
      </c>
      <c r="EQ10" s="240">
        <f>IF(COUNTIF($CX10:$CZ10, Active!$ET$1)&gt;0, Active!EQ$2, 0)</f>
        <v>0</v>
      </c>
      <c r="ER10" s="240">
        <f>IF(COUNTIF($DA10:$DC10, Active!$ET$1)&gt;0, Active!ER$2, 0)</f>
        <v>0</v>
      </c>
      <c r="ES10" s="240">
        <f>IF(COUNTIF($DD10:$DF10, Active!$ET$1)&gt;0, Active!ES$2, 0)</f>
        <v>0</v>
      </c>
      <c r="ET10" s="241">
        <f t="shared" si="1"/>
        <v>0</v>
      </c>
      <c r="EU10" s="242">
        <f>IF(COUNTIF($N10:$Q10, Active!GA$1)&gt;0, Active!EU$2, 0)</f>
        <v>0</v>
      </c>
      <c r="EV10" s="234">
        <f>IF(COUNTIF($R10:$U10, Active!GA$1)&gt;0, Active!EV$2, 0)</f>
        <v>0</v>
      </c>
      <c r="EW10" s="234">
        <f>IF(COUNTIF($V10:$Y10, Active!GA$1)&gt;0, Active!EW$2, 0)</f>
        <v>0</v>
      </c>
      <c r="EX10" s="234">
        <f>IF(COUNTIF($Z10:$AA10, Active!GA$1)&gt;0, Active!EX$2, 0)</f>
        <v>0</v>
      </c>
      <c r="EY10" s="234">
        <f>IF(COUNTIF($AB10:$AC10, Active!GA$1)&gt;0, Active!EY$2, 0)</f>
        <v>0</v>
      </c>
      <c r="EZ10" s="235">
        <f>IF(COUNTIF($AD10:$AF10, Active!$GA$1)&gt;0, Active!EZ$2, 0)</f>
        <v>0</v>
      </c>
      <c r="FA10" s="236">
        <f>IF(COUNTIF($AG10:$AI10, Active!$GA$1)&gt;0, Active!FA$2, 0)</f>
        <v>0</v>
      </c>
      <c r="FB10" s="236">
        <f>IF(COUNTIF($AJ10:$AL10, Active!$GA$1)&gt;0, Active!FB$2, 0)</f>
        <v>0</v>
      </c>
      <c r="FC10" s="236">
        <f>IF(COUNTIF($AM10:$AO10, Active!$GA$1)&gt;0, Active!FC$2, 0)</f>
        <v>0</v>
      </c>
      <c r="FD10" s="236">
        <f>IF(COUNTIF($AP10:$AR10, Active!$GA$1)&gt;0, Active!FD$2, 0)</f>
        <v>0</v>
      </c>
      <c r="FE10" s="236">
        <f>IF(COUNTIF($AS10:$AU10, Active!$GA$1)&gt;0, Active!FE$2, 0)</f>
        <v>0</v>
      </c>
      <c r="FF10" s="236">
        <f>IF(COUNTIF($AV10:$AX10, Active!$GA$1)&gt;0, Active!FF$2, 0)</f>
        <v>0</v>
      </c>
      <c r="FG10" s="237">
        <f>IF(COUNTIF($AY10:$BA10, Active!$GA$1)&gt;0, Active!FG$2, 0)</f>
        <v>0</v>
      </c>
      <c r="FH10" s="238">
        <f>IF(COUNTIF($BB10:$BD10, Active!$GA$1)&gt;0, Active!FH$2, 0)</f>
        <v>0</v>
      </c>
      <c r="FI10" s="238">
        <f>IF(COUNTIF($BE10:$BG10, Active!$GA$1)&gt;0, Active!FI$2, 0)</f>
        <v>0</v>
      </c>
      <c r="FJ10" s="238">
        <f>IF(COUNTIF($BH10:$BJ10, Active!$GA$1)&gt;0, Active!FJ$2, 0)</f>
        <v>0</v>
      </c>
      <c r="FK10" s="238">
        <f>IF(COUNTIF($BK10:$BM10, Active!$GA$1)&gt;0, Active!FK$2, 0)</f>
        <v>0</v>
      </c>
      <c r="FL10" s="238">
        <f>IF(COUNTIF($BN10:$BP10, Active!$GA$1)&gt;0, Active!FL$2, 0)</f>
        <v>0</v>
      </c>
      <c r="FM10" s="238">
        <f>IF(COUNTIF($BQ10:$BS10, Active!$GA$1)&gt;0, Active!FM$2, 0)</f>
        <v>0</v>
      </c>
      <c r="FN10" s="238">
        <f>IF(COUNTIF($BT10:$BV10, Active!$GA$1)&gt;0, Active!FN$2, 0)</f>
        <v>0</v>
      </c>
      <c r="FO10" s="239">
        <f>IF(COUNTIF($BW10:$BY10, Active!$GA$1)&gt;0, Active!FO$2, 0)</f>
        <v>0</v>
      </c>
      <c r="FP10" s="240">
        <f>IF(COUNTIF($BZ10:$CB10, Active!$GA$1)&gt;0, Active!FP$2, 0)</f>
        <v>0</v>
      </c>
      <c r="FQ10" s="240">
        <f>IF(COUNTIF($CC10:$CE10, Active!$GA$1)&gt;0, Active!FQ$2, 0)</f>
        <v>0</v>
      </c>
      <c r="FR10" s="240">
        <f>IF(COUNTIF($CF10:$CH10, Active!$GA$1)&gt;0, Active!FR$2, 0)</f>
        <v>0</v>
      </c>
      <c r="FS10" s="240">
        <f>IF(COUNTIF($CI10:$CK10, Active!$GA$1)&gt;0, Active!FS$2, 0)</f>
        <v>0</v>
      </c>
      <c r="FT10" s="240">
        <f>IF(COUNTIF($CL10:$CN10, Active!$GA$1)&gt;0, Active!FT$2, 0)</f>
        <v>0</v>
      </c>
      <c r="FU10" s="240">
        <f>IF(COUNTIF($CO10:$CQ10, Active!$GA$1)&gt;0, Active!FU$2, 0)</f>
        <v>0</v>
      </c>
      <c r="FV10" s="240">
        <f>IF(COUNTIF($CR10:$CT10, Active!$GA$1)&gt;0, Active!FV$2, 0)</f>
        <v>0</v>
      </c>
      <c r="FW10" s="240">
        <f>IF(COUNTIF($CU10:$CW10, Active!$GA$1)&gt;0, Active!FW$2, 0)</f>
        <v>0</v>
      </c>
      <c r="FX10" s="240">
        <f>IF(COUNTIF($CX10:$CZ10, Active!$GA$1)&gt;0, Active!FX$2, 0)</f>
        <v>0</v>
      </c>
      <c r="FY10" s="240">
        <f>IF(COUNTIF($DA10:$DC10, Active!$GA$1)&gt;0, Active!FY$2, 0)</f>
        <v>0</v>
      </c>
      <c r="FZ10" s="240">
        <f>IF(COUNTIF($DD10:$DF10, Active!$GA$1)&gt;0, Active!FZ$2, 0)</f>
        <v>0</v>
      </c>
      <c r="GA10" s="241">
        <f t="shared" si="2"/>
        <v>0</v>
      </c>
      <c r="GB10" s="242">
        <f>IF(COUNTIF($N10:$Q10, Active!HH$1)&gt;0, Active!GB$2, 0)</f>
        <v>0</v>
      </c>
      <c r="GC10" s="234">
        <f>IF(COUNTIF($R10:$U10, Active!HH$1)&gt;0, Active!GC$2, 0)</f>
        <v>0</v>
      </c>
      <c r="GD10" s="234">
        <f>IF(COUNTIF($V10:$Y10, Active!HH$1)&gt;0, Active!GD$2, 0)</f>
        <v>0</v>
      </c>
      <c r="GE10" s="234">
        <f>IF(COUNTIF($Z10:$AA10, Active!HH$1)&gt;0, Active!GE$2, 0)</f>
        <v>0</v>
      </c>
      <c r="GF10" s="234">
        <f>IF(COUNTIF($AB10:$AC10, Active!HH$1)&gt;0, Active!GF$2, 0)</f>
        <v>0</v>
      </c>
      <c r="GG10" s="235">
        <f>IF(COUNTIF($AD10:$AF10, Active!$HH$1)&gt;0, Active!GG$2, 0)</f>
        <v>0</v>
      </c>
      <c r="GH10" s="236">
        <f>IF(COUNTIF($AG10:$AI10, Active!$HH$1)&gt;0, Active!GH$2, 0)</f>
        <v>0</v>
      </c>
      <c r="GI10" s="236">
        <f>IF(COUNTIF($AJ10:$AL10, Active!$HH$1)&gt;0, Active!GI$2, 0)</f>
        <v>0</v>
      </c>
      <c r="GJ10" s="236">
        <f>IF(COUNTIF($AM10:$AO10, Active!$HH$1)&gt;0, Active!GJ$2, 0)</f>
        <v>0</v>
      </c>
      <c r="GK10" s="236">
        <f>IF(COUNTIF($AP10:$AR10, Active!$HH$1)&gt;0, Active!GK$2, 0)</f>
        <v>0</v>
      </c>
      <c r="GL10" s="236">
        <f>IF(COUNTIF($AS10:$AU10, Active!$HH$1)&gt;0, Active!GL$2, 0)</f>
        <v>0</v>
      </c>
      <c r="GM10" s="236">
        <f>IF(COUNTIF($AV10:$AX10, Active!$HH$1)&gt;0, Active!GM$2, 0)</f>
        <v>0</v>
      </c>
      <c r="GN10" s="237">
        <f>IF(COUNTIF($AY10:$BA10, Active!$HH$1)&gt;0, Active!GN$2, 0)</f>
        <v>0</v>
      </c>
      <c r="GO10" s="238">
        <f>IF(COUNTIF($BB10:$BD10, Active!$HH$1)&gt;0, Active!GO$2, 0)</f>
        <v>0</v>
      </c>
      <c r="GP10" s="238">
        <f>IF(COUNTIF($BE10:$BG10, Active!$HH$1)&gt;0, Active!GP$2, 0)</f>
        <v>0</v>
      </c>
      <c r="GQ10" s="238">
        <f>IF(COUNTIF($BH10:$BJ10, Active!$HH$1)&gt;0, Active!GQ$2, 0)</f>
        <v>0</v>
      </c>
      <c r="GR10" s="238">
        <f>IF(COUNTIF($BK10:$BM10, Active!$HH$1)&gt;0, Active!GR$2, 0)</f>
        <v>0</v>
      </c>
      <c r="GS10" s="238">
        <f>IF(COUNTIF($BN10:$BP10, Active!$HH$1)&gt;0, Active!GS$2, 0)</f>
        <v>0</v>
      </c>
      <c r="GT10" s="238">
        <f>IF(COUNTIF($BQ10:$BS10, Active!$HH$1)&gt;0, Active!GT$2, 0)</f>
        <v>0</v>
      </c>
      <c r="GU10" s="238">
        <f>IF(COUNTIF($BT10:$BV10, Active!$HH$1)&gt;0, Active!GU$2, 0)</f>
        <v>0</v>
      </c>
      <c r="GV10" s="239">
        <f>IF(COUNTIF($BW10:$BY10, Active!$HH$1)&gt;0, Active!GV$2, 0)</f>
        <v>0</v>
      </c>
      <c r="GW10" s="240">
        <f>IF(COUNTIF($BZ10:$CB10, Active!$HH$1)&gt;0, Active!GW$2, 0)</f>
        <v>0</v>
      </c>
      <c r="GX10" s="240">
        <f>IF(COUNTIF($CC10:$CE10, Active!$HH$1)&gt;0, Active!GX$2, 0)</f>
        <v>0</v>
      </c>
      <c r="GY10" s="240">
        <f>IF(COUNTIF($CF10:$CH10, Active!$HH$1)&gt;0, Active!GY$2, 0)</f>
        <v>0</v>
      </c>
      <c r="GZ10" s="240">
        <f>IF(COUNTIF($CI10:$CK10, Active!$HH$1)&gt;0, Active!GZ$2, 0)</f>
        <v>0</v>
      </c>
      <c r="HA10" s="240">
        <f>IF(COUNTIF($CL10:$CN10, Active!$HH$1)&gt;0, Active!HA$2, 0)</f>
        <v>0</v>
      </c>
      <c r="HB10" s="240">
        <f>IF(COUNTIF($CO10:$CQ10, Active!$HH$1)&gt;0, Active!HB$2, 0)</f>
        <v>0</v>
      </c>
      <c r="HC10" s="240">
        <f>IF(COUNTIF($CR10:$CT10, Active!$HH$1)&gt;0, Active!HC$2, 0)</f>
        <v>0</v>
      </c>
      <c r="HD10" s="240">
        <f>IF(COUNTIF($CU10:$CW10, Active!$HH$1)&gt;0, Active!HD$2, 0)</f>
        <v>0</v>
      </c>
      <c r="HE10" s="240">
        <f>IF(COUNTIF($CX10:$CZ10, Active!$HH$1)&gt;0, Active!HE$2, 0)</f>
        <v>0</v>
      </c>
      <c r="HF10" s="240">
        <f>IF(COUNTIF($DA10:$DC10, Active!$HH$1)&gt;0, Active!HF$2, 0)</f>
        <v>0</v>
      </c>
      <c r="HG10" s="240">
        <f>IF(COUNTIF($DD10:$DF10, Active!$HH$1)&gt;0, Active!HG$2, 0)</f>
        <v>0</v>
      </c>
      <c r="HH10" s="241">
        <f t="shared" si="3"/>
        <v>0</v>
      </c>
      <c r="HI10" s="243"/>
      <c r="HJ10" s="242">
        <f>IF(MAX($N10:$Q10)&gt;=40, Active!HJ$2, 0)</f>
        <v>3</v>
      </c>
      <c r="HK10" s="234">
        <f>IF(MAX($R10:$U10)&gt;=40, Active!HK$2, 0)</f>
        <v>3</v>
      </c>
      <c r="HL10" s="234">
        <f>IF(MAX($V10:$Y10)&gt;=40, Active!HL$2, 0)</f>
        <v>3</v>
      </c>
      <c r="HM10" s="234">
        <f>IF(MAX($Z10:$AA10)&gt;=40, Active!HM$2, 0)</f>
        <v>3</v>
      </c>
      <c r="HN10" s="234">
        <f>IF(MAX($AB10:$AC10)&gt;=40, Active!HN$2, 0)</f>
        <v>2</v>
      </c>
      <c r="HO10" s="235">
        <f>IF(MAX($AD10:$AF10)&gt;=40, Active!HO$2, 0)</f>
        <v>20</v>
      </c>
      <c r="HP10" s="236">
        <f>IF(MAX($AG10:$AI10)&gt;=40, Active!HP$2, 0)</f>
        <v>20</v>
      </c>
      <c r="HQ10" s="236">
        <f>IF(MAX($AJ10:$AL10)&gt;=40, Active!HQ$2, 0)</f>
        <v>20</v>
      </c>
      <c r="HR10" s="236">
        <f>IF(MAX($AM10:$AO10)&gt;=40, Active!HR$2, 0)</f>
        <v>20</v>
      </c>
      <c r="HS10" s="236">
        <f>IF(MAX($AP10:$AR10)&gt;=40, Active!HS$2, 0)</f>
        <v>10</v>
      </c>
      <c r="HT10" s="236">
        <f>IF(MAX($AS10:$AU10)&gt;=40, Active!HT$2, 0)</f>
        <v>20</v>
      </c>
      <c r="HU10" s="236">
        <f>IF(MAX($AV10:$AX10)&gt;=40, Active!HU$2, 0)</f>
        <v>10</v>
      </c>
      <c r="HV10" s="237">
        <f>IF(MAX($AY10:$BA10)&gt;=40, Active!HV$2, 0)</f>
        <v>20</v>
      </c>
      <c r="HW10" s="238">
        <f>IF(MAX($BB10:$BD10)&gt;=40, Active!HW$2, 0)</f>
        <v>20</v>
      </c>
      <c r="HX10" s="238">
        <f>IF(MAX($BE10:$BG10)&gt;=40, Active!HX$2, 0)</f>
        <v>20</v>
      </c>
      <c r="HY10" s="238">
        <f>IF(MAX($BH10:$BJ10)&gt;=40, Active!HY$2, 0)</f>
        <v>20</v>
      </c>
      <c r="HZ10" s="238">
        <f>IF(MAX($BK10:$BM10)&gt;=40, Active!HZ$2, 0)</f>
        <v>10</v>
      </c>
      <c r="IA10" s="238">
        <f>IF(MAX($BN10:$BP10)&gt;=40, Active!IA$2, 0)</f>
        <v>20</v>
      </c>
      <c r="IB10" s="238">
        <f>IF(MAX($BQ10:$BS10)&gt;=40, Active!IB$2, 0)</f>
        <v>10</v>
      </c>
      <c r="IC10" s="238">
        <f>IF(MAX($BT10:$BV10)&gt;=40, Active!IC$2, 0)</f>
        <v>0</v>
      </c>
      <c r="ID10" s="239">
        <f>IF(MAX($BW10:$BY10)&gt;=40, Active!ID$2, 0)</f>
        <v>20</v>
      </c>
      <c r="IE10" s="240">
        <f>IF(MAX($BZ10:$CB10)&gt;=40, Active!IE$2, 0)</f>
        <v>20</v>
      </c>
      <c r="IF10" s="240">
        <f>IF(MAX($CC10:$CE10)&gt;=40, Active!IF$2, 0)</f>
        <v>0</v>
      </c>
      <c r="IG10" s="240">
        <f>IF(MAX($CF10:$CH10)&gt;=40, Active!IG$2, 0)</f>
        <v>10</v>
      </c>
      <c r="IH10" s="240">
        <f>IF(MAX($CI10:$CK10)&gt;=40, Active!IH$2, 0)</f>
        <v>0</v>
      </c>
      <c r="II10" s="240">
        <f>IF(MAX($CL10:$CN10)&gt;=40, Active!II$2, 0)</f>
        <v>30</v>
      </c>
      <c r="IJ10" s="240">
        <f>IF(MAX($CO10:$CQ10)&gt;=40, Active!IJ$2, 0)</f>
        <v>0</v>
      </c>
      <c r="IK10" s="240">
        <f>IF(MAX($CR10:$CT10)&gt;=40, Active!IK$2, 0)</f>
        <v>0</v>
      </c>
      <c r="IL10" s="240">
        <f>IF(MAX($CU10:$CW10)&gt;=40, Active!IL$2, 0)</f>
        <v>20</v>
      </c>
      <c r="IM10" s="240">
        <f>IF(MAX($CX10:$CZ10)&gt;=40, Active!IM$2, 0)</f>
        <v>0</v>
      </c>
      <c r="IN10" s="240">
        <f>IF(MAX($DA10:$DC10)&gt;=40, Active!IN$2, 0)</f>
        <v>20</v>
      </c>
      <c r="IO10" s="240">
        <f>IF(MAX($DD10:$DF10)&gt;=40, Active!IO$2, 0)</f>
        <v>0</v>
      </c>
      <c r="IP10" s="416">
        <f t="shared" si="4"/>
        <v>360</v>
      </c>
      <c r="IQ10" s="416">
        <f t="shared" si="5"/>
        <v>14</v>
      </c>
    </row>
    <row r="11" spans="1:251" ht="15" customHeight="1" x14ac:dyDescent="0.25">
      <c r="A11" s="14" t="s">
        <v>1639</v>
      </c>
      <c r="B11" s="392">
        <v>84</v>
      </c>
      <c r="C11" s="13" t="s">
        <v>816</v>
      </c>
      <c r="D11" s="423">
        <v>43922</v>
      </c>
      <c r="E11" s="20">
        <v>9</v>
      </c>
      <c r="F11" s="6">
        <v>10674037</v>
      </c>
      <c r="G11" s="20">
        <v>1</v>
      </c>
      <c r="H11" s="20"/>
      <c r="I11" s="23"/>
      <c r="J11" s="6" t="s">
        <v>18</v>
      </c>
      <c r="K11" s="6" t="s">
        <v>18</v>
      </c>
      <c r="L11" s="424"/>
      <c r="M11" s="651" t="s">
        <v>817</v>
      </c>
      <c r="N11" s="688">
        <v>65.599998474121094</v>
      </c>
      <c r="O11" s="107"/>
      <c r="P11" s="105"/>
      <c r="Q11" s="106"/>
      <c r="R11" s="24">
        <v>69.830001831054688</v>
      </c>
      <c r="S11" s="107"/>
      <c r="T11" s="105"/>
      <c r="U11" s="106"/>
      <c r="V11" s="688">
        <v>50.020000457763672</v>
      </c>
      <c r="W11" s="107"/>
      <c r="X11" s="105"/>
      <c r="Y11" s="106"/>
      <c r="Z11" s="24">
        <v>57.860000610351563</v>
      </c>
      <c r="AA11" s="273"/>
      <c r="AB11" s="24">
        <v>72.129997253417969</v>
      </c>
      <c r="AC11" s="273"/>
      <c r="AD11" s="272">
        <v>100</v>
      </c>
      <c r="AE11" s="108"/>
      <c r="AF11" s="444"/>
      <c r="AG11" s="272">
        <v>100</v>
      </c>
      <c r="AH11" s="108"/>
      <c r="AI11" s="444"/>
      <c r="AJ11" s="272">
        <v>100</v>
      </c>
      <c r="AK11" s="108"/>
      <c r="AL11" s="444"/>
      <c r="AM11" s="272">
        <v>100</v>
      </c>
      <c r="AN11" s="108"/>
      <c r="AO11" s="444"/>
      <c r="AP11" s="272">
        <v>100</v>
      </c>
      <c r="AQ11" s="108"/>
      <c r="AR11" s="444"/>
      <c r="AS11" s="272">
        <v>100</v>
      </c>
      <c r="AT11" s="108"/>
      <c r="AU11" s="444"/>
      <c r="AV11" s="272">
        <v>100</v>
      </c>
      <c r="AW11" s="108"/>
      <c r="AX11" s="444"/>
      <c r="AY11" s="24">
        <v>62.240001678466797</v>
      </c>
      <c r="AZ11" s="107"/>
      <c r="BA11" s="273"/>
      <c r="BB11" s="24">
        <v>63</v>
      </c>
      <c r="BC11" s="107"/>
      <c r="BD11" s="273"/>
      <c r="BE11" s="24">
        <v>68</v>
      </c>
      <c r="BF11" s="107"/>
      <c r="BG11" s="273"/>
      <c r="BH11" s="24">
        <v>71</v>
      </c>
      <c r="BI11" s="107"/>
      <c r="BJ11" s="273"/>
      <c r="BK11" s="24">
        <v>67.400001525878906</v>
      </c>
      <c r="BL11" s="107"/>
      <c r="BM11" s="273"/>
      <c r="BN11" s="24">
        <v>70.410003662109375</v>
      </c>
      <c r="BO11" s="107"/>
      <c r="BP11" s="273"/>
      <c r="BQ11" s="24">
        <v>70</v>
      </c>
      <c r="BR11" s="107"/>
      <c r="BS11" s="273"/>
      <c r="BT11" s="704" t="s">
        <v>1386</v>
      </c>
      <c r="BU11" s="291"/>
      <c r="BV11" s="273"/>
      <c r="BW11" s="24">
        <v>48.25</v>
      </c>
      <c r="BX11" s="107"/>
      <c r="BY11" s="273"/>
      <c r="BZ11" s="24">
        <v>59.75</v>
      </c>
      <c r="CA11" s="107"/>
      <c r="CB11" s="273"/>
      <c r="CC11" s="24"/>
      <c r="CD11" s="107"/>
      <c r="CE11" s="107"/>
      <c r="CF11" s="107">
        <v>40</v>
      </c>
      <c r="CG11" s="107"/>
      <c r="CH11" s="273"/>
      <c r="CI11" s="688"/>
      <c r="CJ11" s="107"/>
      <c r="CK11" s="273"/>
      <c r="CL11" s="24">
        <v>66.800003051757813</v>
      </c>
      <c r="CM11" s="107"/>
      <c r="CN11" s="273"/>
      <c r="CO11" s="24"/>
      <c r="CP11" s="107"/>
      <c r="CQ11" s="273"/>
      <c r="CR11" s="24"/>
      <c r="CS11" s="107"/>
      <c r="CT11" s="273"/>
      <c r="CU11" s="24">
        <v>58.5</v>
      </c>
      <c r="CV11" s="107"/>
      <c r="CW11" s="273"/>
      <c r="CX11" s="24"/>
      <c r="CY11" s="107"/>
      <c r="CZ11" s="273"/>
      <c r="DA11" s="24">
        <v>52.5</v>
      </c>
      <c r="DB11" s="107"/>
      <c r="DC11" s="273"/>
      <c r="DD11" s="24"/>
      <c r="DE11" s="107"/>
      <c r="DF11" s="273"/>
      <c r="DG11" s="218"/>
      <c r="DH11" s="217"/>
      <c r="DI11" s="217" t="s">
        <v>1637</v>
      </c>
      <c r="DJ11" s="286">
        <v>63.55</v>
      </c>
      <c r="DK11" s="219" t="s">
        <v>124</v>
      </c>
      <c r="DL11" s="220">
        <f t="shared" si="0"/>
        <v>3.1774999999999998</v>
      </c>
      <c r="DM11" s="650">
        <f>COUNTIF(N11:DF11, Active!DM$1)+COUNTIF(N11:DF11, Active!DM$2)</f>
        <v>0</v>
      </c>
      <c r="DN11" s="233">
        <f>IF(COUNTIF($N11:$Q11, Active!ET$1)&gt;0, Active!DN$2, 0)</f>
        <v>0</v>
      </c>
      <c r="DO11" s="234">
        <f>IF(COUNTIF($R11:$U11, Active!ET$1)&gt;0, Active!DO$2, 0)</f>
        <v>0</v>
      </c>
      <c r="DP11" s="234">
        <f>IF(COUNTIF($V11:$Y11, Active!ET$1)&gt;0, Active!DP$2, 0)</f>
        <v>0</v>
      </c>
      <c r="DQ11" s="234">
        <f>IF(COUNTIF($Z11:$AA11, Active!ET$1)&gt;0, Active!DQ$2, 0)</f>
        <v>0</v>
      </c>
      <c r="DR11" s="234">
        <f>IF(COUNTIF($AB11:$AC11, Active!ET$1)&gt;0, Active!DR$2, 0)</f>
        <v>0</v>
      </c>
      <c r="DS11" s="235">
        <f>IF(COUNTIF($AD11:$AF11, Active!$ET$1)&gt;0, Active!DS$2, 0)</f>
        <v>0</v>
      </c>
      <c r="DT11" s="236">
        <f>IF(COUNTIF($AG11:$AI11, Active!$ET$1)&gt;0, Active!DT$2, 0)</f>
        <v>0</v>
      </c>
      <c r="DU11" s="236">
        <f>IF(COUNTIF($AJ11:$AL11, Active!$ET$1)&gt;0, Active!DU$2, 0)</f>
        <v>0</v>
      </c>
      <c r="DV11" s="236">
        <f>IF(COUNTIF($AM11:$AO11, Active!$ET$1)&gt;0, Active!DV$2, 0)</f>
        <v>0</v>
      </c>
      <c r="DW11" s="236">
        <f>IF(COUNTIF($AP11:$AR11, Active!$ET$1)&gt;0, Active!DW$2, 0)</f>
        <v>0</v>
      </c>
      <c r="DX11" s="236">
        <f>IF(COUNTIF($AS11:$AU11, Active!$ET$1)&gt;0, Active!DX$2, 0)</f>
        <v>0</v>
      </c>
      <c r="DY11" s="236">
        <f>IF(COUNTIF($AV11:$AX11, Active!$ET$1)&gt;0, Active!DY$2, 0)</f>
        <v>0</v>
      </c>
      <c r="DZ11" s="237">
        <f>IF(COUNTIF($AY11:$BA11, Active!$ET$1)&gt;0, Active!DZ$2, 0)</f>
        <v>0</v>
      </c>
      <c r="EA11" s="238">
        <f>IF(COUNTIF($BB11:$BD11, Active!$ET$1)&gt;0, Active!EA$2, 0)</f>
        <v>0</v>
      </c>
      <c r="EB11" s="238">
        <f>IF(COUNTIF($BE11:$BG11, Active!$ET$1)&gt;0, Active!EB$2, 0)</f>
        <v>0</v>
      </c>
      <c r="EC11" s="238">
        <f>IF(COUNTIF($BH11:$BJ11, Active!$ET$1)&gt;0, Active!EC$2, 0)</f>
        <v>0</v>
      </c>
      <c r="ED11" s="238">
        <f>IF(COUNTIF($BK11:$BM11, Active!$ET$1)&gt;0, Active!ED$2, 0)</f>
        <v>0</v>
      </c>
      <c r="EE11" s="238">
        <f>IF(COUNTIF($BN11:$BP11, Active!$ET$1)&gt;0, Active!EE$2, 0)</f>
        <v>0</v>
      </c>
      <c r="EF11" s="238">
        <f>IF(COUNTIF($BQ11:$BS11, Active!$ET$1)&gt;0, Active!EF$2, 0)</f>
        <v>0</v>
      </c>
      <c r="EG11" s="238">
        <f>IF(COUNTIF($BT11:$BV11, Active!$ET$1)&gt;0, Active!EG$2, 0)</f>
        <v>0</v>
      </c>
      <c r="EH11" s="239">
        <f>IF(COUNTIF($BW11:$BY11, Active!$ET$1)&gt;0, Active!EH$2, 0)</f>
        <v>0</v>
      </c>
      <c r="EI11" s="240">
        <f>IF(COUNTIF($BZ11:$CB11, Active!$ET$1)&gt;0, Active!EI$2, 0)</f>
        <v>0</v>
      </c>
      <c r="EJ11" s="240">
        <f>IF(COUNTIF($CC11:$CE11, Active!$ET$1)&gt;0, Active!EJ$2, 0)</f>
        <v>0</v>
      </c>
      <c r="EK11" s="240">
        <f>IF(COUNTIF($CF11:$CH11, Active!$ET$1)&gt;0, Active!EK$2, 0)</f>
        <v>0</v>
      </c>
      <c r="EL11" s="240">
        <f>IF(COUNTIF($CI11:$CK11, Active!$ET$1)&gt;0, Active!EL$2, 0)</f>
        <v>0</v>
      </c>
      <c r="EM11" s="240">
        <f>IF(COUNTIF($CL11:$CN11, Active!$ET$1)&gt;0, Active!EM$2, 0)</f>
        <v>0</v>
      </c>
      <c r="EN11" s="240">
        <f>IF(COUNTIF($CO11:$CQ11, Active!$ET$1)&gt;0, Active!EN$2, 0)</f>
        <v>0</v>
      </c>
      <c r="EO11" s="240">
        <f>IF(COUNTIF($CR11:$CT11, Active!$ET$1)&gt;0, Active!EO$2, 0)</f>
        <v>0</v>
      </c>
      <c r="EP11" s="240">
        <f>IF(COUNTIF($CU11:$CW11, Active!$ET$1)&gt;0, Active!EP$2, 0)</f>
        <v>0</v>
      </c>
      <c r="EQ11" s="240">
        <f>IF(COUNTIF($CX11:$CZ11, Active!$ET$1)&gt;0, Active!EQ$2, 0)</f>
        <v>0</v>
      </c>
      <c r="ER11" s="240">
        <f>IF(COUNTIF($DA11:$DC11, Active!$ET$1)&gt;0, Active!ER$2, 0)</f>
        <v>0</v>
      </c>
      <c r="ES11" s="240">
        <f>IF(COUNTIF($DD11:$DF11, Active!$ET$1)&gt;0, Active!ES$2, 0)</f>
        <v>0</v>
      </c>
      <c r="ET11" s="241">
        <f t="shared" si="1"/>
        <v>0</v>
      </c>
      <c r="EU11" s="242">
        <f>IF(COUNTIF($N11:$Q11, Active!GA$1)&gt;0, Active!EU$2, 0)</f>
        <v>0</v>
      </c>
      <c r="EV11" s="234">
        <f>IF(COUNTIF($R11:$U11, Active!GA$1)&gt;0, Active!EV$2, 0)</f>
        <v>0</v>
      </c>
      <c r="EW11" s="234">
        <f>IF(COUNTIF($V11:$Y11, Active!GA$1)&gt;0, Active!EW$2, 0)</f>
        <v>0</v>
      </c>
      <c r="EX11" s="234">
        <f>IF(COUNTIF($Z11:$AA11, Active!GA$1)&gt;0, Active!EX$2, 0)</f>
        <v>0</v>
      </c>
      <c r="EY11" s="234">
        <f>IF(COUNTIF($AB11:$AC11, Active!GA$1)&gt;0, Active!EY$2, 0)</f>
        <v>0</v>
      </c>
      <c r="EZ11" s="235">
        <f>IF(COUNTIF($AD11:$AF11, Active!$GA$1)&gt;0, Active!EZ$2, 0)</f>
        <v>0</v>
      </c>
      <c r="FA11" s="236">
        <f>IF(COUNTIF($AG11:$AI11, Active!$GA$1)&gt;0, Active!FA$2, 0)</f>
        <v>0</v>
      </c>
      <c r="FB11" s="236">
        <f>IF(COUNTIF($AJ11:$AL11, Active!$GA$1)&gt;0, Active!FB$2, 0)</f>
        <v>0</v>
      </c>
      <c r="FC11" s="236">
        <f>IF(COUNTIF($AM11:$AO11, Active!$GA$1)&gt;0, Active!FC$2, 0)</f>
        <v>0</v>
      </c>
      <c r="FD11" s="236">
        <f>IF(COUNTIF($AP11:$AR11, Active!$GA$1)&gt;0, Active!FD$2, 0)</f>
        <v>0</v>
      </c>
      <c r="FE11" s="236">
        <f>IF(COUNTIF($AS11:$AU11, Active!$GA$1)&gt;0, Active!FE$2, 0)</f>
        <v>0</v>
      </c>
      <c r="FF11" s="236">
        <f>IF(COUNTIF($AV11:$AX11, Active!$GA$1)&gt;0, Active!FF$2, 0)</f>
        <v>0</v>
      </c>
      <c r="FG11" s="237">
        <f>IF(COUNTIF($AY11:$BA11, Active!$GA$1)&gt;0, Active!FG$2, 0)</f>
        <v>0</v>
      </c>
      <c r="FH11" s="238">
        <f>IF(COUNTIF($BB11:$BD11, Active!$GA$1)&gt;0, Active!FH$2, 0)</f>
        <v>0</v>
      </c>
      <c r="FI11" s="238">
        <f>IF(COUNTIF($BE11:$BG11, Active!$GA$1)&gt;0, Active!FI$2, 0)</f>
        <v>0</v>
      </c>
      <c r="FJ11" s="238">
        <f>IF(COUNTIF($BH11:$BJ11, Active!$GA$1)&gt;0, Active!FJ$2, 0)</f>
        <v>0</v>
      </c>
      <c r="FK11" s="238">
        <f>IF(COUNTIF($BK11:$BM11, Active!$GA$1)&gt;0, Active!FK$2, 0)</f>
        <v>0</v>
      </c>
      <c r="FL11" s="238">
        <f>IF(COUNTIF($BN11:$BP11, Active!$GA$1)&gt;0, Active!FL$2, 0)</f>
        <v>0</v>
      </c>
      <c r="FM11" s="238">
        <f>IF(COUNTIF($BQ11:$BS11, Active!$GA$1)&gt;0, Active!FM$2, 0)</f>
        <v>0</v>
      </c>
      <c r="FN11" s="238">
        <f>IF(COUNTIF($BT11:$BV11, Active!$GA$1)&gt;0, Active!FN$2, 0)</f>
        <v>0</v>
      </c>
      <c r="FO11" s="239">
        <f>IF(COUNTIF($BW11:$BY11, Active!$GA$1)&gt;0, Active!FO$2, 0)</f>
        <v>0</v>
      </c>
      <c r="FP11" s="240">
        <f>IF(COUNTIF($BZ11:$CB11, Active!$GA$1)&gt;0, Active!FP$2, 0)</f>
        <v>0</v>
      </c>
      <c r="FQ11" s="240">
        <f>IF(COUNTIF($CC11:$CE11, Active!$GA$1)&gt;0, Active!FQ$2, 0)</f>
        <v>0</v>
      </c>
      <c r="FR11" s="240">
        <f>IF(COUNTIF($CF11:$CH11, Active!$GA$1)&gt;0, Active!FR$2, 0)</f>
        <v>0</v>
      </c>
      <c r="FS11" s="240">
        <f>IF(COUNTIF($CI11:$CK11, Active!$GA$1)&gt;0, Active!FS$2, 0)</f>
        <v>0</v>
      </c>
      <c r="FT11" s="240">
        <f>IF(COUNTIF($CL11:$CN11, Active!$GA$1)&gt;0, Active!FT$2, 0)</f>
        <v>0</v>
      </c>
      <c r="FU11" s="240">
        <f>IF(COUNTIF($CO11:$CQ11, Active!$GA$1)&gt;0, Active!FU$2, 0)</f>
        <v>0</v>
      </c>
      <c r="FV11" s="240">
        <f>IF(COUNTIF($CR11:$CT11, Active!$GA$1)&gt;0, Active!FV$2, 0)</f>
        <v>0</v>
      </c>
      <c r="FW11" s="240">
        <f>IF(COUNTIF($CU11:$CW11, Active!$GA$1)&gt;0, Active!FW$2, 0)</f>
        <v>0</v>
      </c>
      <c r="FX11" s="240">
        <f>IF(COUNTIF($CX11:$CZ11, Active!$GA$1)&gt;0, Active!FX$2, 0)</f>
        <v>0</v>
      </c>
      <c r="FY11" s="240">
        <f>IF(COUNTIF($DA11:$DC11, Active!$GA$1)&gt;0, Active!FY$2, 0)</f>
        <v>0</v>
      </c>
      <c r="FZ11" s="240">
        <f>IF(COUNTIF($DD11:$DF11, Active!$GA$1)&gt;0, Active!FZ$2, 0)</f>
        <v>0</v>
      </c>
      <c r="GA11" s="241">
        <f t="shared" si="2"/>
        <v>0</v>
      </c>
      <c r="GB11" s="242">
        <f>IF(COUNTIF($N11:$Q11, Active!HH$1)&gt;0, Active!GB$2, 0)</f>
        <v>0</v>
      </c>
      <c r="GC11" s="234">
        <f>IF(COUNTIF($R11:$U11, Active!HH$1)&gt;0, Active!GC$2, 0)</f>
        <v>0</v>
      </c>
      <c r="GD11" s="234">
        <f>IF(COUNTIF($V11:$Y11, Active!HH$1)&gt;0, Active!GD$2, 0)</f>
        <v>0</v>
      </c>
      <c r="GE11" s="234">
        <f>IF(COUNTIF($Z11:$AA11, Active!HH$1)&gt;0, Active!GE$2, 0)</f>
        <v>0</v>
      </c>
      <c r="GF11" s="234">
        <f>IF(COUNTIF($AB11:$AC11, Active!HH$1)&gt;0, Active!GF$2, 0)</f>
        <v>0</v>
      </c>
      <c r="GG11" s="235">
        <f>IF(COUNTIF($AD11:$AF11, Active!$HH$1)&gt;0, Active!GG$2, 0)</f>
        <v>0</v>
      </c>
      <c r="GH11" s="236">
        <f>IF(COUNTIF($AG11:$AI11, Active!$HH$1)&gt;0, Active!GH$2, 0)</f>
        <v>0</v>
      </c>
      <c r="GI11" s="236">
        <f>IF(COUNTIF($AJ11:$AL11, Active!$HH$1)&gt;0, Active!GI$2, 0)</f>
        <v>0</v>
      </c>
      <c r="GJ11" s="236">
        <f>IF(COUNTIF($AM11:$AO11, Active!$HH$1)&gt;0, Active!GJ$2, 0)</f>
        <v>0</v>
      </c>
      <c r="GK11" s="236">
        <f>IF(COUNTIF($AP11:$AR11, Active!$HH$1)&gt;0, Active!GK$2, 0)</f>
        <v>0</v>
      </c>
      <c r="GL11" s="236">
        <f>IF(COUNTIF($AS11:$AU11, Active!$HH$1)&gt;0, Active!GL$2, 0)</f>
        <v>0</v>
      </c>
      <c r="GM11" s="236">
        <f>IF(COUNTIF($AV11:$AX11, Active!$HH$1)&gt;0, Active!GM$2, 0)</f>
        <v>0</v>
      </c>
      <c r="GN11" s="237">
        <f>IF(COUNTIF($AY11:$BA11, Active!$HH$1)&gt;0, Active!GN$2, 0)</f>
        <v>0</v>
      </c>
      <c r="GO11" s="238">
        <f>IF(COUNTIF($BB11:$BD11, Active!$HH$1)&gt;0, Active!GO$2, 0)</f>
        <v>0</v>
      </c>
      <c r="GP11" s="238">
        <f>IF(COUNTIF($BE11:$BG11, Active!$HH$1)&gt;0, Active!GP$2, 0)</f>
        <v>0</v>
      </c>
      <c r="GQ11" s="238">
        <f>IF(COUNTIF($BH11:$BJ11, Active!$HH$1)&gt;0, Active!GQ$2, 0)</f>
        <v>0</v>
      </c>
      <c r="GR11" s="238">
        <f>IF(COUNTIF($BK11:$BM11, Active!$HH$1)&gt;0, Active!GR$2, 0)</f>
        <v>0</v>
      </c>
      <c r="GS11" s="238">
        <f>IF(COUNTIF($BN11:$BP11, Active!$HH$1)&gt;0, Active!GS$2, 0)</f>
        <v>0</v>
      </c>
      <c r="GT11" s="238">
        <f>IF(COUNTIF($BQ11:$BS11, Active!$HH$1)&gt;0, Active!GT$2, 0)</f>
        <v>0</v>
      </c>
      <c r="GU11" s="238">
        <f>IF(COUNTIF($BT11:$BV11, Active!$HH$1)&gt;0, Active!GU$2, 0)</f>
        <v>0</v>
      </c>
      <c r="GV11" s="239">
        <f>IF(COUNTIF($BW11:$BY11, Active!$HH$1)&gt;0, Active!GV$2, 0)</f>
        <v>0</v>
      </c>
      <c r="GW11" s="240">
        <f>IF(COUNTIF($BZ11:$CB11, Active!$HH$1)&gt;0, Active!GW$2, 0)</f>
        <v>0</v>
      </c>
      <c r="GX11" s="240">
        <f>IF(COUNTIF($CC11:$CE11, Active!$HH$1)&gt;0, Active!GX$2, 0)</f>
        <v>0</v>
      </c>
      <c r="GY11" s="240">
        <f>IF(COUNTIF($CF11:$CH11, Active!$HH$1)&gt;0, Active!GY$2, 0)</f>
        <v>0</v>
      </c>
      <c r="GZ11" s="240">
        <f>IF(COUNTIF($CI11:$CK11, Active!$HH$1)&gt;0, Active!GZ$2, 0)</f>
        <v>0</v>
      </c>
      <c r="HA11" s="240">
        <f>IF(COUNTIF($CL11:$CN11, Active!$HH$1)&gt;0, Active!HA$2, 0)</f>
        <v>0</v>
      </c>
      <c r="HB11" s="240">
        <f>IF(COUNTIF($CO11:$CQ11, Active!$HH$1)&gt;0, Active!HB$2, 0)</f>
        <v>0</v>
      </c>
      <c r="HC11" s="240">
        <f>IF(COUNTIF($CR11:$CT11, Active!$HH$1)&gt;0, Active!HC$2, 0)</f>
        <v>0</v>
      </c>
      <c r="HD11" s="240">
        <f>IF(COUNTIF($CU11:$CW11, Active!$HH$1)&gt;0, Active!HD$2, 0)</f>
        <v>0</v>
      </c>
      <c r="HE11" s="240">
        <f>IF(COUNTIF($CX11:$CZ11, Active!$HH$1)&gt;0, Active!HE$2, 0)</f>
        <v>0</v>
      </c>
      <c r="HF11" s="240">
        <f>IF(COUNTIF($DA11:$DC11, Active!$HH$1)&gt;0, Active!HF$2, 0)</f>
        <v>0</v>
      </c>
      <c r="HG11" s="240">
        <f>IF(COUNTIF($DD11:$DF11, Active!$HH$1)&gt;0, Active!HG$2, 0)</f>
        <v>0</v>
      </c>
      <c r="HH11" s="241">
        <f t="shared" si="3"/>
        <v>0</v>
      </c>
      <c r="HI11" s="243"/>
      <c r="HJ11" s="242">
        <f>IF(MAX($N11:$Q11)&gt;=40, Active!HJ$2, 0)</f>
        <v>3</v>
      </c>
      <c r="HK11" s="234">
        <f>IF(MAX($R11:$U11)&gt;=40, Active!HK$2, 0)</f>
        <v>3</v>
      </c>
      <c r="HL11" s="234">
        <f>IF(MAX($V11:$Y11)&gt;=40, Active!HL$2, 0)</f>
        <v>3</v>
      </c>
      <c r="HM11" s="234">
        <f>IF(MAX($Z11:$AA11)&gt;=40, Active!HM$2, 0)</f>
        <v>3</v>
      </c>
      <c r="HN11" s="234">
        <f>IF(MAX($AB11:$AC11)&gt;=40, Active!HN$2, 0)</f>
        <v>2</v>
      </c>
      <c r="HO11" s="235">
        <f>IF(MAX($AD11:$AF11)&gt;=40, Active!HO$2, 0)</f>
        <v>20</v>
      </c>
      <c r="HP11" s="236">
        <f>IF(MAX($AG11:$AI11)&gt;=40, Active!HP$2, 0)</f>
        <v>20</v>
      </c>
      <c r="HQ11" s="236">
        <f>IF(MAX($AJ11:$AL11)&gt;=40, Active!HQ$2, 0)</f>
        <v>20</v>
      </c>
      <c r="HR11" s="236">
        <f>IF(MAX($AM11:$AO11)&gt;=40, Active!HR$2, 0)</f>
        <v>20</v>
      </c>
      <c r="HS11" s="236">
        <f>IF(MAX($AP11:$AR11)&gt;=40, Active!HS$2, 0)</f>
        <v>10</v>
      </c>
      <c r="HT11" s="236">
        <f>IF(MAX($AS11:$AU11)&gt;=40, Active!HT$2, 0)</f>
        <v>20</v>
      </c>
      <c r="HU11" s="236">
        <f>IF(MAX($AV11:$AX11)&gt;=40, Active!HU$2, 0)</f>
        <v>10</v>
      </c>
      <c r="HV11" s="237">
        <f>IF(MAX($AY11:$BA11)&gt;=40, Active!HV$2, 0)</f>
        <v>20</v>
      </c>
      <c r="HW11" s="238">
        <f>IF(MAX($BB11:$BD11)&gt;=40, Active!HW$2, 0)</f>
        <v>20</v>
      </c>
      <c r="HX11" s="238">
        <f>IF(MAX($BE11:$BG11)&gt;=40, Active!HX$2, 0)</f>
        <v>20</v>
      </c>
      <c r="HY11" s="238">
        <f>IF(MAX($BH11:$BJ11)&gt;=40, Active!HY$2, 0)</f>
        <v>20</v>
      </c>
      <c r="HZ11" s="238">
        <f>IF(MAX($BK11:$BM11)&gt;=40, Active!HZ$2, 0)</f>
        <v>10</v>
      </c>
      <c r="IA11" s="238">
        <f>IF(MAX($BN11:$BP11)&gt;=40, Active!IA$2, 0)</f>
        <v>20</v>
      </c>
      <c r="IB11" s="238">
        <f>IF(MAX($BQ11:$BS11)&gt;=40, Active!IB$2, 0)</f>
        <v>10</v>
      </c>
      <c r="IC11" s="238">
        <f>IF(MAX($BT11:$BV11)&gt;=40, Active!IC$2, 0)</f>
        <v>0</v>
      </c>
      <c r="ID11" s="239">
        <f>IF(MAX($BW11:$BY11)&gt;=40, Active!ID$2, 0)</f>
        <v>20</v>
      </c>
      <c r="IE11" s="240">
        <f>IF(MAX($BZ11:$CB11)&gt;=40, Active!IE$2, 0)</f>
        <v>20</v>
      </c>
      <c r="IF11" s="240">
        <f>IF(MAX($CC11:$CE11)&gt;=40, Active!IF$2, 0)</f>
        <v>0</v>
      </c>
      <c r="IG11" s="240">
        <f>IF(MAX($CF11:$CH11)&gt;=40, Active!IG$2, 0)</f>
        <v>10</v>
      </c>
      <c r="IH11" s="240">
        <f>IF(MAX($CI11:$CK11)&gt;=40, Active!IH$2, 0)</f>
        <v>0</v>
      </c>
      <c r="II11" s="240">
        <f>IF(MAX($CL11:$CN11)&gt;=40, Active!II$2, 0)</f>
        <v>30</v>
      </c>
      <c r="IJ11" s="240">
        <f>IF(MAX($CO11:$CQ11)&gt;=40, Active!IJ$2, 0)</f>
        <v>0</v>
      </c>
      <c r="IK11" s="240">
        <f>IF(MAX($CR11:$CT11)&gt;=40, Active!IK$2, 0)</f>
        <v>0</v>
      </c>
      <c r="IL11" s="240">
        <f>IF(MAX($CU11:$CW11)&gt;=40, Active!IL$2, 0)</f>
        <v>20</v>
      </c>
      <c r="IM11" s="240">
        <f>IF(MAX($CX11:$CZ11)&gt;=40, Active!IM$2, 0)</f>
        <v>0</v>
      </c>
      <c r="IN11" s="240">
        <f>IF(MAX($DA11:$DC11)&gt;=40, Active!IN$2, 0)</f>
        <v>20</v>
      </c>
      <c r="IO11" s="240">
        <f>IF(MAX($DD11:$DF11)&gt;=40, Active!IO$2, 0)</f>
        <v>0</v>
      </c>
      <c r="IP11" s="416">
        <f t="shared" si="4"/>
        <v>360</v>
      </c>
      <c r="IQ11" s="416">
        <f t="shared" si="5"/>
        <v>14</v>
      </c>
    </row>
    <row r="12" spans="1:251" ht="15" customHeight="1" x14ac:dyDescent="0.25">
      <c r="A12" s="14" t="s">
        <v>1639</v>
      </c>
      <c r="B12" s="392">
        <v>87</v>
      </c>
      <c r="C12" s="13" t="s">
        <v>822</v>
      </c>
      <c r="D12" s="423">
        <v>43922</v>
      </c>
      <c r="E12" s="20">
        <v>9</v>
      </c>
      <c r="F12" s="6">
        <v>10674093</v>
      </c>
      <c r="G12" s="20">
        <v>1</v>
      </c>
      <c r="H12" s="20"/>
      <c r="I12" s="23"/>
      <c r="J12" s="6" t="s">
        <v>18</v>
      </c>
      <c r="K12" s="6" t="s">
        <v>18</v>
      </c>
      <c r="L12" s="424"/>
      <c r="M12" s="651" t="s">
        <v>823</v>
      </c>
      <c r="N12" s="688">
        <v>65.900001525878906</v>
      </c>
      <c r="O12" s="107"/>
      <c r="P12" s="105"/>
      <c r="Q12" s="106"/>
      <c r="R12" s="24">
        <v>72.830001831054688</v>
      </c>
      <c r="S12" s="107"/>
      <c r="T12" s="105"/>
      <c r="U12" s="106"/>
      <c r="V12" s="688">
        <v>74.150001525878906</v>
      </c>
      <c r="W12" s="107"/>
      <c r="X12" s="105"/>
      <c r="Y12" s="106"/>
      <c r="Z12" s="24">
        <v>63.680000305175781</v>
      </c>
      <c r="AA12" s="273"/>
      <c r="AB12" s="24">
        <v>75.580001831054688</v>
      </c>
      <c r="AC12" s="273"/>
      <c r="AD12" s="272">
        <v>100</v>
      </c>
      <c r="AE12" s="108"/>
      <c r="AF12" s="444"/>
      <c r="AG12" s="272">
        <v>100</v>
      </c>
      <c r="AH12" s="108"/>
      <c r="AI12" s="444"/>
      <c r="AJ12" s="272">
        <v>100</v>
      </c>
      <c r="AK12" s="108"/>
      <c r="AL12" s="444"/>
      <c r="AM12" s="272">
        <v>100</v>
      </c>
      <c r="AN12" s="108"/>
      <c r="AO12" s="444"/>
      <c r="AP12" s="272">
        <v>100</v>
      </c>
      <c r="AQ12" s="108"/>
      <c r="AR12" s="444"/>
      <c r="AS12" s="272">
        <v>100</v>
      </c>
      <c r="AT12" s="108"/>
      <c r="AU12" s="444"/>
      <c r="AV12" s="272">
        <v>100</v>
      </c>
      <c r="AW12" s="108"/>
      <c r="AX12" s="444"/>
      <c r="AY12" s="24">
        <v>72.300003051757813</v>
      </c>
      <c r="AZ12" s="107"/>
      <c r="BA12" s="273"/>
      <c r="BB12" s="24">
        <v>73</v>
      </c>
      <c r="BC12" s="107"/>
      <c r="BD12" s="273"/>
      <c r="BE12" s="24">
        <v>76</v>
      </c>
      <c r="BF12" s="107"/>
      <c r="BG12" s="273"/>
      <c r="BH12" s="24">
        <v>75</v>
      </c>
      <c r="BI12" s="107"/>
      <c r="BJ12" s="273"/>
      <c r="BK12" s="24">
        <v>73.199996948242188</v>
      </c>
      <c r="BL12" s="107"/>
      <c r="BM12" s="273"/>
      <c r="BN12" s="24">
        <v>74.290000915527344</v>
      </c>
      <c r="BO12" s="107"/>
      <c r="BP12" s="273"/>
      <c r="BQ12" s="24">
        <v>80</v>
      </c>
      <c r="BR12" s="107"/>
      <c r="BS12" s="273"/>
      <c r="BT12" s="704" t="s">
        <v>1386</v>
      </c>
      <c r="BU12" s="291"/>
      <c r="BV12" s="273"/>
      <c r="BW12" s="24">
        <v>80.05999755859375</v>
      </c>
      <c r="BX12" s="107"/>
      <c r="BY12" s="273"/>
      <c r="BZ12" s="24">
        <v>75</v>
      </c>
      <c r="CA12" s="107"/>
      <c r="CB12" s="273"/>
      <c r="CC12" s="24"/>
      <c r="CD12" s="107"/>
      <c r="CE12" s="107"/>
      <c r="CF12" s="107">
        <v>84</v>
      </c>
      <c r="CG12" s="107"/>
      <c r="CH12" s="273"/>
      <c r="CI12" s="688"/>
      <c r="CJ12" s="107"/>
      <c r="CK12" s="273"/>
      <c r="CL12" s="24">
        <v>72.599998474121094</v>
      </c>
      <c r="CM12" s="107"/>
      <c r="CN12" s="273"/>
      <c r="CO12" s="24"/>
      <c r="CP12" s="107"/>
      <c r="CQ12" s="273"/>
      <c r="CR12" s="24"/>
      <c r="CS12" s="107"/>
      <c r="CT12" s="273"/>
      <c r="CU12" s="24">
        <v>66.5</v>
      </c>
      <c r="CV12" s="107"/>
      <c r="CW12" s="273"/>
      <c r="CX12" s="24"/>
      <c r="CY12" s="107"/>
      <c r="CZ12" s="273"/>
      <c r="DA12" s="24">
        <v>70.800003051757813</v>
      </c>
      <c r="DB12" s="107"/>
      <c r="DC12" s="273"/>
      <c r="DD12" s="24"/>
      <c r="DE12" s="107"/>
      <c r="DF12" s="273"/>
      <c r="DG12" s="218"/>
      <c r="DH12" s="217"/>
      <c r="DI12" s="217" t="s">
        <v>1637</v>
      </c>
      <c r="DJ12" s="286">
        <v>75.5</v>
      </c>
      <c r="DK12" s="219" t="s">
        <v>126</v>
      </c>
      <c r="DL12" s="220">
        <f t="shared" si="0"/>
        <v>3.7749999999999999</v>
      </c>
      <c r="DM12" s="650">
        <f>COUNTIF(N12:DF12, Active!DM$1)+COUNTIF(N12:DF12, Active!DM$2)</f>
        <v>0</v>
      </c>
      <c r="DN12" s="233">
        <f>IF(COUNTIF($N12:$Q12, Active!ET$1)&gt;0, Active!DN$2, 0)</f>
        <v>0</v>
      </c>
      <c r="DO12" s="234">
        <f>IF(COUNTIF($R12:$U12, Active!ET$1)&gt;0, Active!DO$2, 0)</f>
        <v>0</v>
      </c>
      <c r="DP12" s="234">
        <f>IF(COUNTIF($V12:$Y12, Active!ET$1)&gt;0, Active!DP$2, 0)</f>
        <v>0</v>
      </c>
      <c r="DQ12" s="234">
        <f>IF(COUNTIF($Z12:$AA12, Active!ET$1)&gt;0, Active!DQ$2, 0)</f>
        <v>0</v>
      </c>
      <c r="DR12" s="234">
        <f>IF(COUNTIF($AB12:$AC12, Active!ET$1)&gt;0, Active!DR$2, 0)</f>
        <v>0</v>
      </c>
      <c r="DS12" s="235">
        <f>IF(COUNTIF($AD12:$AF12, Active!$ET$1)&gt;0, Active!DS$2, 0)</f>
        <v>0</v>
      </c>
      <c r="DT12" s="236">
        <f>IF(COUNTIF($AG12:$AI12, Active!$ET$1)&gt;0, Active!DT$2, 0)</f>
        <v>0</v>
      </c>
      <c r="DU12" s="236">
        <f>IF(COUNTIF($AJ12:$AL12, Active!$ET$1)&gt;0, Active!DU$2, 0)</f>
        <v>0</v>
      </c>
      <c r="DV12" s="236">
        <f>IF(COUNTIF($AM12:$AO12, Active!$ET$1)&gt;0, Active!DV$2, 0)</f>
        <v>0</v>
      </c>
      <c r="DW12" s="236">
        <f>IF(COUNTIF($AP12:$AR12, Active!$ET$1)&gt;0, Active!DW$2, 0)</f>
        <v>0</v>
      </c>
      <c r="DX12" s="236">
        <f>IF(COUNTIF($AS12:$AU12, Active!$ET$1)&gt;0, Active!DX$2, 0)</f>
        <v>0</v>
      </c>
      <c r="DY12" s="236">
        <f>IF(COUNTIF($AV12:$AX12, Active!$ET$1)&gt;0, Active!DY$2, 0)</f>
        <v>0</v>
      </c>
      <c r="DZ12" s="237">
        <f>IF(COUNTIF($AY12:$BA12, Active!$ET$1)&gt;0, Active!DZ$2, 0)</f>
        <v>0</v>
      </c>
      <c r="EA12" s="238">
        <f>IF(COUNTIF($BB12:$BD12, Active!$ET$1)&gt;0, Active!EA$2, 0)</f>
        <v>0</v>
      </c>
      <c r="EB12" s="238">
        <f>IF(COUNTIF($BE12:$BG12, Active!$ET$1)&gt;0, Active!EB$2, 0)</f>
        <v>0</v>
      </c>
      <c r="EC12" s="238">
        <f>IF(COUNTIF($BH12:$BJ12, Active!$ET$1)&gt;0, Active!EC$2, 0)</f>
        <v>0</v>
      </c>
      <c r="ED12" s="238">
        <f>IF(COUNTIF($BK12:$BM12, Active!$ET$1)&gt;0, Active!ED$2, 0)</f>
        <v>0</v>
      </c>
      <c r="EE12" s="238">
        <f>IF(COUNTIF($BN12:$BP12, Active!$ET$1)&gt;0, Active!EE$2, 0)</f>
        <v>0</v>
      </c>
      <c r="EF12" s="238">
        <f>IF(COUNTIF($BQ12:$BS12, Active!$ET$1)&gt;0, Active!EF$2, 0)</f>
        <v>0</v>
      </c>
      <c r="EG12" s="238">
        <f>IF(COUNTIF($BT12:$BV12, Active!$ET$1)&gt;0, Active!EG$2, 0)</f>
        <v>0</v>
      </c>
      <c r="EH12" s="239">
        <f>IF(COUNTIF($BW12:$BY12, Active!$ET$1)&gt;0, Active!EH$2, 0)</f>
        <v>0</v>
      </c>
      <c r="EI12" s="240">
        <f>IF(COUNTIF($BZ12:$CB12, Active!$ET$1)&gt;0, Active!EI$2, 0)</f>
        <v>0</v>
      </c>
      <c r="EJ12" s="240">
        <f>IF(COUNTIF($CC12:$CE12, Active!$ET$1)&gt;0, Active!EJ$2, 0)</f>
        <v>0</v>
      </c>
      <c r="EK12" s="240">
        <f>IF(COUNTIF($CF12:$CH12, Active!$ET$1)&gt;0, Active!EK$2, 0)</f>
        <v>0</v>
      </c>
      <c r="EL12" s="240">
        <f>IF(COUNTIF($CI12:$CK12, Active!$ET$1)&gt;0, Active!EL$2, 0)</f>
        <v>0</v>
      </c>
      <c r="EM12" s="240">
        <f>IF(COUNTIF($CL12:$CN12, Active!$ET$1)&gt;0, Active!EM$2, 0)</f>
        <v>0</v>
      </c>
      <c r="EN12" s="240">
        <f>IF(COUNTIF($CO12:$CQ12, Active!$ET$1)&gt;0, Active!EN$2, 0)</f>
        <v>0</v>
      </c>
      <c r="EO12" s="240">
        <f>IF(COUNTIF($CR12:$CT12, Active!$ET$1)&gt;0, Active!EO$2, 0)</f>
        <v>0</v>
      </c>
      <c r="EP12" s="240">
        <f>IF(COUNTIF($CU12:$CW12, Active!$ET$1)&gt;0, Active!EP$2, 0)</f>
        <v>0</v>
      </c>
      <c r="EQ12" s="240">
        <f>IF(COUNTIF($CX12:$CZ12, Active!$ET$1)&gt;0, Active!EQ$2, 0)</f>
        <v>0</v>
      </c>
      <c r="ER12" s="240">
        <f>IF(COUNTIF($DA12:$DC12, Active!$ET$1)&gt;0, Active!ER$2, 0)</f>
        <v>0</v>
      </c>
      <c r="ES12" s="240">
        <f>IF(COUNTIF($DD12:$DF12, Active!$ET$1)&gt;0, Active!ES$2, 0)</f>
        <v>0</v>
      </c>
      <c r="ET12" s="241">
        <f t="shared" si="1"/>
        <v>0</v>
      </c>
      <c r="EU12" s="242">
        <f>IF(COUNTIF($N12:$Q12, Active!GA$1)&gt;0, Active!EU$2, 0)</f>
        <v>0</v>
      </c>
      <c r="EV12" s="234">
        <f>IF(COUNTIF($R12:$U12, Active!GA$1)&gt;0, Active!EV$2, 0)</f>
        <v>0</v>
      </c>
      <c r="EW12" s="234">
        <f>IF(COUNTIF($V12:$Y12, Active!GA$1)&gt;0, Active!EW$2, 0)</f>
        <v>0</v>
      </c>
      <c r="EX12" s="234">
        <f>IF(COUNTIF($Z12:$AA12, Active!GA$1)&gt;0, Active!EX$2, 0)</f>
        <v>0</v>
      </c>
      <c r="EY12" s="234">
        <f>IF(COUNTIF($AB12:$AC12, Active!GA$1)&gt;0, Active!EY$2, 0)</f>
        <v>0</v>
      </c>
      <c r="EZ12" s="235">
        <f>IF(COUNTIF($AD12:$AF12, Active!$GA$1)&gt;0, Active!EZ$2, 0)</f>
        <v>0</v>
      </c>
      <c r="FA12" s="236">
        <f>IF(COUNTIF($AG12:$AI12, Active!$GA$1)&gt;0, Active!FA$2, 0)</f>
        <v>0</v>
      </c>
      <c r="FB12" s="236">
        <f>IF(COUNTIF($AJ12:$AL12, Active!$GA$1)&gt;0, Active!FB$2, 0)</f>
        <v>0</v>
      </c>
      <c r="FC12" s="236">
        <f>IF(COUNTIF($AM12:$AO12, Active!$GA$1)&gt;0, Active!FC$2, 0)</f>
        <v>0</v>
      </c>
      <c r="FD12" s="236">
        <f>IF(COUNTIF($AP12:$AR12, Active!$GA$1)&gt;0, Active!FD$2, 0)</f>
        <v>0</v>
      </c>
      <c r="FE12" s="236">
        <f>IF(COUNTIF($AS12:$AU12, Active!$GA$1)&gt;0, Active!FE$2, 0)</f>
        <v>0</v>
      </c>
      <c r="FF12" s="236">
        <f>IF(COUNTIF($AV12:$AX12, Active!$GA$1)&gt;0, Active!FF$2, 0)</f>
        <v>0</v>
      </c>
      <c r="FG12" s="237">
        <f>IF(COUNTIF($AY12:$BA12, Active!$GA$1)&gt;0, Active!FG$2, 0)</f>
        <v>0</v>
      </c>
      <c r="FH12" s="238">
        <f>IF(COUNTIF($BB12:$BD12, Active!$GA$1)&gt;0, Active!FH$2, 0)</f>
        <v>0</v>
      </c>
      <c r="FI12" s="238">
        <f>IF(COUNTIF($BE12:$BG12, Active!$GA$1)&gt;0, Active!FI$2, 0)</f>
        <v>0</v>
      </c>
      <c r="FJ12" s="238">
        <f>IF(COUNTIF($BH12:$BJ12, Active!$GA$1)&gt;0, Active!FJ$2, 0)</f>
        <v>0</v>
      </c>
      <c r="FK12" s="238">
        <f>IF(COUNTIF($BK12:$BM12, Active!$GA$1)&gt;0, Active!FK$2, 0)</f>
        <v>0</v>
      </c>
      <c r="FL12" s="238">
        <f>IF(COUNTIF($BN12:$BP12, Active!$GA$1)&gt;0, Active!FL$2, 0)</f>
        <v>0</v>
      </c>
      <c r="FM12" s="238">
        <f>IF(COUNTIF($BQ12:$BS12, Active!$GA$1)&gt;0, Active!FM$2, 0)</f>
        <v>0</v>
      </c>
      <c r="FN12" s="238">
        <f>IF(COUNTIF($BT12:$BV12, Active!$GA$1)&gt;0, Active!FN$2, 0)</f>
        <v>0</v>
      </c>
      <c r="FO12" s="239">
        <f>IF(COUNTIF($BW12:$BY12, Active!$GA$1)&gt;0, Active!FO$2, 0)</f>
        <v>0</v>
      </c>
      <c r="FP12" s="240">
        <f>IF(COUNTIF($BZ12:$CB12, Active!$GA$1)&gt;0, Active!FP$2, 0)</f>
        <v>0</v>
      </c>
      <c r="FQ12" s="240">
        <f>IF(COUNTIF($CC12:$CE12, Active!$GA$1)&gt;0, Active!FQ$2, 0)</f>
        <v>0</v>
      </c>
      <c r="FR12" s="240">
        <f>IF(COUNTIF($CF12:$CH12, Active!$GA$1)&gt;0, Active!FR$2, 0)</f>
        <v>0</v>
      </c>
      <c r="FS12" s="240">
        <f>IF(COUNTIF($CI12:$CK12, Active!$GA$1)&gt;0, Active!FS$2, 0)</f>
        <v>0</v>
      </c>
      <c r="FT12" s="240">
        <f>IF(COUNTIF($CL12:$CN12, Active!$GA$1)&gt;0, Active!FT$2, 0)</f>
        <v>0</v>
      </c>
      <c r="FU12" s="240">
        <f>IF(COUNTIF($CO12:$CQ12, Active!$GA$1)&gt;0, Active!FU$2, 0)</f>
        <v>0</v>
      </c>
      <c r="FV12" s="240">
        <f>IF(COUNTIF($CR12:$CT12, Active!$GA$1)&gt;0, Active!FV$2, 0)</f>
        <v>0</v>
      </c>
      <c r="FW12" s="240">
        <f>IF(COUNTIF($CU12:$CW12, Active!$GA$1)&gt;0, Active!FW$2, 0)</f>
        <v>0</v>
      </c>
      <c r="FX12" s="240">
        <f>IF(COUNTIF($CX12:$CZ12, Active!$GA$1)&gt;0, Active!FX$2, 0)</f>
        <v>0</v>
      </c>
      <c r="FY12" s="240">
        <f>IF(COUNTIF($DA12:$DC12, Active!$GA$1)&gt;0, Active!FY$2, 0)</f>
        <v>0</v>
      </c>
      <c r="FZ12" s="240">
        <f>IF(COUNTIF($DD12:$DF12, Active!$GA$1)&gt;0, Active!FZ$2, 0)</f>
        <v>0</v>
      </c>
      <c r="GA12" s="241">
        <f t="shared" si="2"/>
        <v>0</v>
      </c>
      <c r="GB12" s="242">
        <f>IF(COUNTIF($N12:$Q12, Active!HH$1)&gt;0, Active!GB$2, 0)</f>
        <v>0</v>
      </c>
      <c r="GC12" s="234">
        <f>IF(COUNTIF($R12:$U12, Active!HH$1)&gt;0, Active!GC$2, 0)</f>
        <v>0</v>
      </c>
      <c r="GD12" s="234">
        <f>IF(COUNTIF($V12:$Y12, Active!HH$1)&gt;0, Active!GD$2, 0)</f>
        <v>0</v>
      </c>
      <c r="GE12" s="234">
        <f>IF(COUNTIF($Z12:$AA12, Active!HH$1)&gt;0, Active!GE$2, 0)</f>
        <v>0</v>
      </c>
      <c r="GF12" s="234">
        <f>IF(COUNTIF($AB12:$AC12, Active!HH$1)&gt;0, Active!GF$2, 0)</f>
        <v>0</v>
      </c>
      <c r="GG12" s="235">
        <f>IF(COUNTIF($AD12:$AF12, Active!$HH$1)&gt;0, Active!GG$2, 0)</f>
        <v>0</v>
      </c>
      <c r="GH12" s="236">
        <f>IF(COUNTIF($AG12:$AI12, Active!$HH$1)&gt;0, Active!GH$2, 0)</f>
        <v>0</v>
      </c>
      <c r="GI12" s="236">
        <f>IF(COUNTIF($AJ12:$AL12, Active!$HH$1)&gt;0, Active!GI$2, 0)</f>
        <v>0</v>
      </c>
      <c r="GJ12" s="236">
        <f>IF(COUNTIF($AM12:$AO12, Active!$HH$1)&gt;0, Active!GJ$2, 0)</f>
        <v>0</v>
      </c>
      <c r="GK12" s="236">
        <f>IF(COUNTIF($AP12:$AR12, Active!$HH$1)&gt;0, Active!GK$2, 0)</f>
        <v>0</v>
      </c>
      <c r="GL12" s="236">
        <f>IF(COUNTIF($AS12:$AU12, Active!$HH$1)&gt;0, Active!GL$2, 0)</f>
        <v>0</v>
      </c>
      <c r="GM12" s="236">
        <f>IF(COUNTIF($AV12:$AX12, Active!$HH$1)&gt;0, Active!GM$2, 0)</f>
        <v>0</v>
      </c>
      <c r="GN12" s="237">
        <f>IF(COUNTIF($AY12:$BA12, Active!$HH$1)&gt;0, Active!GN$2, 0)</f>
        <v>0</v>
      </c>
      <c r="GO12" s="238">
        <f>IF(COUNTIF($BB12:$BD12, Active!$HH$1)&gt;0, Active!GO$2, 0)</f>
        <v>0</v>
      </c>
      <c r="GP12" s="238">
        <f>IF(COUNTIF($BE12:$BG12, Active!$HH$1)&gt;0, Active!GP$2, 0)</f>
        <v>0</v>
      </c>
      <c r="GQ12" s="238">
        <f>IF(COUNTIF($BH12:$BJ12, Active!$HH$1)&gt;0, Active!GQ$2, 0)</f>
        <v>0</v>
      </c>
      <c r="GR12" s="238">
        <f>IF(COUNTIF($BK12:$BM12, Active!$HH$1)&gt;0, Active!GR$2, 0)</f>
        <v>0</v>
      </c>
      <c r="GS12" s="238">
        <f>IF(COUNTIF($BN12:$BP12, Active!$HH$1)&gt;0, Active!GS$2, 0)</f>
        <v>0</v>
      </c>
      <c r="GT12" s="238">
        <f>IF(COUNTIF($BQ12:$BS12, Active!$HH$1)&gt;0, Active!GT$2, 0)</f>
        <v>0</v>
      </c>
      <c r="GU12" s="238">
        <f>IF(COUNTIF($BT12:$BV12, Active!$HH$1)&gt;0, Active!GU$2, 0)</f>
        <v>0</v>
      </c>
      <c r="GV12" s="239">
        <f>IF(COUNTIF($BW12:$BY12, Active!$HH$1)&gt;0, Active!GV$2, 0)</f>
        <v>0</v>
      </c>
      <c r="GW12" s="240">
        <f>IF(COUNTIF($BZ12:$CB12, Active!$HH$1)&gt;0, Active!GW$2, 0)</f>
        <v>0</v>
      </c>
      <c r="GX12" s="240">
        <f>IF(COUNTIF($CC12:$CE12, Active!$HH$1)&gt;0, Active!GX$2, 0)</f>
        <v>0</v>
      </c>
      <c r="GY12" s="240">
        <f>IF(COUNTIF($CF12:$CH12, Active!$HH$1)&gt;0, Active!GY$2, 0)</f>
        <v>0</v>
      </c>
      <c r="GZ12" s="240">
        <f>IF(COUNTIF($CI12:$CK12, Active!$HH$1)&gt;0, Active!GZ$2, 0)</f>
        <v>0</v>
      </c>
      <c r="HA12" s="240">
        <f>IF(COUNTIF($CL12:$CN12, Active!$HH$1)&gt;0, Active!HA$2, 0)</f>
        <v>0</v>
      </c>
      <c r="HB12" s="240">
        <f>IF(COUNTIF($CO12:$CQ12, Active!$HH$1)&gt;0, Active!HB$2, 0)</f>
        <v>0</v>
      </c>
      <c r="HC12" s="240">
        <f>IF(COUNTIF($CR12:$CT12, Active!$HH$1)&gt;0, Active!HC$2, 0)</f>
        <v>0</v>
      </c>
      <c r="HD12" s="240">
        <f>IF(COUNTIF($CU12:$CW12, Active!$HH$1)&gt;0, Active!HD$2, 0)</f>
        <v>0</v>
      </c>
      <c r="HE12" s="240">
        <f>IF(COUNTIF($CX12:$CZ12, Active!$HH$1)&gt;0, Active!HE$2, 0)</f>
        <v>0</v>
      </c>
      <c r="HF12" s="240">
        <f>IF(COUNTIF($DA12:$DC12, Active!$HH$1)&gt;0, Active!HF$2, 0)</f>
        <v>0</v>
      </c>
      <c r="HG12" s="240">
        <f>IF(COUNTIF($DD12:$DF12, Active!$HH$1)&gt;0, Active!HG$2, 0)</f>
        <v>0</v>
      </c>
      <c r="HH12" s="241">
        <f t="shared" si="3"/>
        <v>0</v>
      </c>
      <c r="HI12" s="243"/>
      <c r="HJ12" s="242">
        <f>IF(MAX($N12:$Q12)&gt;=40, Active!HJ$2, 0)</f>
        <v>3</v>
      </c>
      <c r="HK12" s="234">
        <f>IF(MAX($R12:$U12)&gt;=40, Active!HK$2, 0)</f>
        <v>3</v>
      </c>
      <c r="HL12" s="234">
        <f>IF(MAX($V12:$Y12)&gt;=40, Active!HL$2, 0)</f>
        <v>3</v>
      </c>
      <c r="HM12" s="234">
        <f>IF(MAX($Z12:$AA12)&gt;=40, Active!HM$2, 0)</f>
        <v>3</v>
      </c>
      <c r="HN12" s="234">
        <f>IF(MAX($AB12:$AC12)&gt;=40, Active!HN$2, 0)</f>
        <v>2</v>
      </c>
      <c r="HO12" s="235">
        <f>IF(MAX($AD12:$AF12)&gt;=40, Active!HO$2, 0)</f>
        <v>20</v>
      </c>
      <c r="HP12" s="236">
        <f>IF(MAX($AG12:$AI12)&gt;=40, Active!HP$2, 0)</f>
        <v>20</v>
      </c>
      <c r="HQ12" s="236">
        <f>IF(MAX($AJ12:$AL12)&gt;=40, Active!HQ$2, 0)</f>
        <v>20</v>
      </c>
      <c r="HR12" s="236">
        <f>IF(MAX($AM12:$AO12)&gt;=40, Active!HR$2, 0)</f>
        <v>20</v>
      </c>
      <c r="HS12" s="236">
        <f>IF(MAX($AP12:$AR12)&gt;=40, Active!HS$2, 0)</f>
        <v>10</v>
      </c>
      <c r="HT12" s="236">
        <f>IF(MAX($AS12:$AU12)&gt;=40, Active!HT$2, 0)</f>
        <v>20</v>
      </c>
      <c r="HU12" s="236">
        <f>IF(MAX($AV12:$AX12)&gt;=40, Active!HU$2, 0)</f>
        <v>10</v>
      </c>
      <c r="HV12" s="237">
        <f>IF(MAX($AY12:$BA12)&gt;=40, Active!HV$2, 0)</f>
        <v>20</v>
      </c>
      <c r="HW12" s="238">
        <f>IF(MAX($BB12:$BD12)&gt;=40, Active!HW$2, 0)</f>
        <v>20</v>
      </c>
      <c r="HX12" s="238">
        <f>IF(MAX($BE12:$BG12)&gt;=40, Active!HX$2, 0)</f>
        <v>20</v>
      </c>
      <c r="HY12" s="238">
        <f>IF(MAX($BH12:$BJ12)&gt;=40, Active!HY$2, 0)</f>
        <v>20</v>
      </c>
      <c r="HZ12" s="238">
        <f>IF(MAX($BK12:$BM12)&gt;=40, Active!HZ$2, 0)</f>
        <v>10</v>
      </c>
      <c r="IA12" s="238">
        <f>IF(MAX($BN12:$BP12)&gt;=40, Active!IA$2, 0)</f>
        <v>20</v>
      </c>
      <c r="IB12" s="238">
        <f>IF(MAX($BQ12:$BS12)&gt;=40, Active!IB$2, 0)</f>
        <v>10</v>
      </c>
      <c r="IC12" s="238">
        <f>IF(MAX($BT12:$BV12)&gt;=40, Active!IC$2, 0)</f>
        <v>0</v>
      </c>
      <c r="ID12" s="239">
        <f>IF(MAX($BW12:$BY12)&gt;=40, Active!ID$2, 0)</f>
        <v>20</v>
      </c>
      <c r="IE12" s="240">
        <f>IF(MAX($BZ12:$CB12)&gt;=40, Active!IE$2, 0)</f>
        <v>20</v>
      </c>
      <c r="IF12" s="240">
        <f>IF(MAX($CC12:$CE12)&gt;=40, Active!IF$2, 0)</f>
        <v>0</v>
      </c>
      <c r="IG12" s="240">
        <f>IF(MAX($CF12:$CH12)&gt;=40, Active!IG$2, 0)</f>
        <v>10</v>
      </c>
      <c r="IH12" s="240">
        <f>IF(MAX($CI12:$CK12)&gt;=40, Active!IH$2, 0)</f>
        <v>0</v>
      </c>
      <c r="II12" s="240">
        <f>IF(MAX($CL12:$CN12)&gt;=40, Active!II$2, 0)</f>
        <v>30</v>
      </c>
      <c r="IJ12" s="240">
        <f>IF(MAX($CO12:$CQ12)&gt;=40, Active!IJ$2, 0)</f>
        <v>0</v>
      </c>
      <c r="IK12" s="240">
        <f>IF(MAX($CR12:$CT12)&gt;=40, Active!IK$2, 0)</f>
        <v>0</v>
      </c>
      <c r="IL12" s="240">
        <f>IF(MAX($CU12:$CW12)&gt;=40, Active!IL$2, 0)</f>
        <v>20</v>
      </c>
      <c r="IM12" s="240">
        <f>IF(MAX($CX12:$CZ12)&gt;=40, Active!IM$2, 0)</f>
        <v>0</v>
      </c>
      <c r="IN12" s="240">
        <f>IF(MAX($DA12:$DC12)&gt;=40, Active!IN$2, 0)</f>
        <v>20</v>
      </c>
      <c r="IO12" s="240">
        <f>IF(MAX($DD12:$DF12)&gt;=40, Active!IO$2, 0)</f>
        <v>0</v>
      </c>
      <c r="IP12" s="416">
        <f t="shared" si="4"/>
        <v>360</v>
      </c>
      <c r="IQ12" s="416">
        <f t="shared" si="5"/>
        <v>14</v>
      </c>
    </row>
    <row r="13" spans="1:251" ht="15" customHeight="1" x14ac:dyDescent="0.25">
      <c r="A13" s="14" t="s">
        <v>1639</v>
      </c>
      <c r="B13" s="392">
        <v>89</v>
      </c>
      <c r="C13" s="13" t="s">
        <v>826</v>
      </c>
      <c r="D13" s="423">
        <v>43922</v>
      </c>
      <c r="E13" s="20">
        <v>9</v>
      </c>
      <c r="F13" s="6">
        <v>10674118</v>
      </c>
      <c r="G13" s="20">
        <v>1</v>
      </c>
      <c r="H13" s="20"/>
      <c r="I13" s="23"/>
      <c r="J13" s="6" t="s">
        <v>18</v>
      </c>
      <c r="K13" s="6" t="s">
        <v>18</v>
      </c>
      <c r="L13" s="424"/>
      <c r="M13" s="651" t="s">
        <v>827</v>
      </c>
      <c r="N13" s="688">
        <v>72.5</v>
      </c>
      <c r="O13" s="107"/>
      <c r="P13" s="105"/>
      <c r="Q13" s="106"/>
      <c r="R13" s="24">
        <v>75.830001831054688</v>
      </c>
      <c r="S13" s="107"/>
      <c r="T13" s="105"/>
      <c r="U13" s="106"/>
      <c r="V13" s="688">
        <v>73.150001525878906</v>
      </c>
      <c r="W13" s="107"/>
      <c r="X13" s="105"/>
      <c r="Y13" s="106"/>
      <c r="Z13" s="24">
        <v>60.240001678466797</v>
      </c>
      <c r="AA13" s="273"/>
      <c r="AB13" s="24">
        <v>80.349998474121094</v>
      </c>
      <c r="AC13" s="273"/>
      <c r="AD13" s="272">
        <v>100</v>
      </c>
      <c r="AE13" s="108"/>
      <c r="AF13" s="444"/>
      <c r="AG13" s="272">
        <v>100</v>
      </c>
      <c r="AH13" s="108"/>
      <c r="AI13" s="444"/>
      <c r="AJ13" s="272">
        <v>100</v>
      </c>
      <c r="AK13" s="108"/>
      <c r="AL13" s="444"/>
      <c r="AM13" s="272">
        <v>100</v>
      </c>
      <c r="AN13" s="108"/>
      <c r="AO13" s="444"/>
      <c r="AP13" s="272">
        <v>100</v>
      </c>
      <c r="AQ13" s="108"/>
      <c r="AR13" s="444"/>
      <c r="AS13" s="272">
        <v>100</v>
      </c>
      <c r="AT13" s="108"/>
      <c r="AU13" s="444"/>
      <c r="AV13" s="272">
        <v>100</v>
      </c>
      <c r="AW13" s="108"/>
      <c r="AX13" s="444"/>
      <c r="AY13" s="24">
        <v>66.529998779296875</v>
      </c>
      <c r="AZ13" s="107"/>
      <c r="BA13" s="273"/>
      <c r="BB13" s="24">
        <v>62</v>
      </c>
      <c r="BC13" s="107"/>
      <c r="BD13" s="273"/>
      <c r="BE13" s="24">
        <v>72</v>
      </c>
      <c r="BF13" s="107"/>
      <c r="BG13" s="273"/>
      <c r="BH13" s="24">
        <v>72</v>
      </c>
      <c r="BI13" s="107"/>
      <c r="BJ13" s="273"/>
      <c r="BK13" s="24">
        <v>65</v>
      </c>
      <c r="BL13" s="107"/>
      <c r="BM13" s="273"/>
      <c r="BN13" s="24">
        <v>70.790000915527344</v>
      </c>
      <c r="BO13" s="107"/>
      <c r="BP13" s="273"/>
      <c r="BQ13" s="24">
        <v>70</v>
      </c>
      <c r="BR13" s="107"/>
      <c r="BS13" s="273"/>
      <c r="BT13" s="704" t="s">
        <v>1386</v>
      </c>
      <c r="BU13" s="291"/>
      <c r="BV13" s="273"/>
      <c r="BW13" s="24">
        <v>57.610000610351563</v>
      </c>
      <c r="BX13" s="107"/>
      <c r="BY13" s="273"/>
      <c r="BZ13" s="24">
        <v>58.25</v>
      </c>
      <c r="CA13" s="107"/>
      <c r="CB13" s="273"/>
      <c r="CC13" s="24"/>
      <c r="CD13" s="107"/>
      <c r="CE13" s="107"/>
      <c r="CF13" s="107">
        <v>66</v>
      </c>
      <c r="CG13" s="107"/>
      <c r="CH13" s="273"/>
      <c r="CI13" s="688"/>
      <c r="CJ13" s="107"/>
      <c r="CK13" s="273"/>
      <c r="CL13" s="24">
        <v>70.900001525878906</v>
      </c>
      <c r="CM13" s="107"/>
      <c r="CN13" s="273"/>
      <c r="CO13" s="24"/>
      <c r="CP13" s="107"/>
      <c r="CQ13" s="273"/>
      <c r="CR13" s="24"/>
      <c r="CS13" s="107"/>
      <c r="CT13" s="273"/>
      <c r="CU13" s="24">
        <v>57.5</v>
      </c>
      <c r="CV13" s="107"/>
      <c r="CW13" s="273"/>
      <c r="CX13" s="24"/>
      <c r="CY13" s="107"/>
      <c r="CZ13" s="273"/>
      <c r="DA13" s="24">
        <v>60.900001525878906</v>
      </c>
      <c r="DB13" s="107"/>
      <c r="DC13" s="273"/>
      <c r="DD13" s="24"/>
      <c r="DE13" s="107"/>
      <c r="DF13" s="273"/>
      <c r="DG13" s="218"/>
      <c r="DH13" s="217"/>
      <c r="DI13" s="217" t="s">
        <v>1637</v>
      </c>
      <c r="DJ13" s="286">
        <v>66.180000000000007</v>
      </c>
      <c r="DK13" s="219" t="s">
        <v>124</v>
      </c>
      <c r="DL13" s="220">
        <f t="shared" si="0"/>
        <v>3.3090000000000002</v>
      </c>
      <c r="DM13" s="650">
        <f>COUNTIF(N13:DF13, Active!DM$1)+COUNTIF(N13:DF13, Active!DM$2)</f>
        <v>0</v>
      </c>
      <c r="DN13" s="233">
        <f>IF(COUNTIF($N13:$Q13, Active!ET$1)&gt;0, Active!DN$2, 0)</f>
        <v>0</v>
      </c>
      <c r="DO13" s="234">
        <f>IF(COUNTIF($R13:$U13, Active!ET$1)&gt;0, Active!DO$2, 0)</f>
        <v>0</v>
      </c>
      <c r="DP13" s="234">
        <f>IF(COUNTIF($V13:$Y13, Active!ET$1)&gt;0, Active!DP$2, 0)</f>
        <v>0</v>
      </c>
      <c r="DQ13" s="234">
        <f>IF(COUNTIF($Z13:$AA13, Active!ET$1)&gt;0, Active!DQ$2, 0)</f>
        <v>0</v>
      </c>
      <c r="DR13" s="234">
        <f>IF(COUNTIF($AB13:$AC13, Active!ET$1)&gt;0, Active!DR$2, 0)</f>
        <v>0</v>
      </c>
      <c r="DS13" s="235">
        <f>IF(COUNTIF($AD13:$AF13, Active!$ET$1)&gt;0, Active!DS$2, 0)</f>
        <v>0</v>
      </c>
      <c r="DT13" s="236">
        <f>IF(COUNTIF($AG13:$AI13, Active!$ET$1)&gt;0, Active!DT$2, 0)</f>
        <v>0</v>
      </c>
      <c r="DU13" s="236">
        <f>IF(COUNTIF($AJ13:$AL13, Active!$ET$1)&gt;0, Active!DU$2, 0)</f>
        <v>0</v>
      </c>
      <c r="DV13" s="236">
        <f>IF(COUNTIF($AM13:$AO13, Active!$ET$1)&gt;0, Active!DV$2, 0)</f>
        <v>0</v>
      </c>
      <c r="DW13" s="236">
        <f>IF(COUNTIF($AP13:$AR13, Active!$ET$1)&gt;0, Active!DW$2, 0)</f>
        <v>0</v>
      </c>
      <c r="DX13" s="236">
        <f>IF(COUNTIF($AS13:$AU13, Active!$ET$1)&gt;0, Active!DX$2, 0)</f>
        <v>0</v>
      </c>
      <c r="DY13" s="236">
        <f>IF(COUNTIF($AV13:$AX13, Active!$ET$1)&gt;0, Active!DY$2, 0)</f>
        <v>0</v>
      </c>
      <c r="DZ13" s="237">
        <f>IF(COUNTIF($AY13:$BA13, Active!$ET$1)&gt;0, Active!DZ$2, 0)</f>
        <v>0</v>
      </c>
      <c r="EA13" s="238">
        <f>IF(COUNTIF($BB13:$BD13, Active!$ET$1)&gt;0, Active!EA$2, 0)</f>
        <v>0</v>
      </c>
      <c r="EB13" s="238">
        <f>IF(COUNTIF($BE13:$BG13, Active!$ET$1)&gt;0, Active!EB$2, 0)</f>
        <v>0</v>
      </c>
      <c r="EC13" s="238">
        <f>IF(COUNTIF($BH13:$BJ13, Active!$ET$1)&gt;0, Active!EC$2, 0)</f>
        <v>0</v>
      </c>
      <c r="ED13" s="238">
        <f>IF(COUNTIF($BK13:$BM13, Active!$ET$1)&gt;0, Active!ED$2, 0)</f>
        <v>0</v>
      </c>
      <c r="EE13" s="238">
        <f>IF(COUNTIF($BN13:$BP13, Active!$ET$1)&gt;0, Active!EE$2, 0)</f>
        <v>0</v>
      </c>
      <c r="EF13" s="238">
        <f>IF(COUNTIF($BQ13:$BS13, Active!$ET$1)&gt;0, Active!EF$2, 0)</f>
        <v>0</v>
      </c>
      <c r="EG13" s="238">
        <f>IF(COUNTIF($BT13:$BV13, Active!$ET$1)&gt;0, Active!EG$2, 0)</f>
        <v>0</v>
      </c>
      <c r="EH13" s="239">
        <f>IF(COUNTIF($BW13:$BY13, Active!$ET$1)&gt;0, Active!EH$2, 0)</f>
        <v>0</v>
      </c>
      <c r="EI13" s="240">
        <f>IF(COUNTIF($BZ13:$CB13, Active!$ET$1)&gt;0, Active!EI$2, 0)</f>
        <v>0</v>
      </c>
      <c r="EJ13" s="240">
        <f>IF(COUNTIF($CC13:$CE13, Active!$ET$1)&gt;0, Active!EJ$2, 0)</f>
        <v>0</v>
      </c>
      <c r="EK13" s="240">
        <f>IF(COUNTIF($CF13:$CH13, Active!$ET$1)&gt;0, Active!EK$2, 0)</f>
        <v>0</v>
      </c>
      <c r="EL13" s="240">
        <f>IF(COUNTIF($CI13:$CK13, Active!$ET$1)&gt;0, Active!EL$2, 0)</f>
        <v>0</v>
      </c>
      <c r="EM13" s="240">
        <f>IF(COUNTIF($CL13:$CN13, Active!$ET$1)&gt;0, Active!EM$2, 0)</f>
        <v>0</v>
      </c>
      <c r="EN13" s="240">
        <f>IF(COUNTIF($CO13:$CQ13, Active!$ET$1)&gt;0, Active!EN$2, 0)</f>
        <v>0</v>
      </c>
      <c r="EO13" s="240">
        <f>IF(COUNTIF($CR13:$CT13, Active!$ET$1)&gt;0, Active!EO$2, 0)</f>
        <v>0</v>
      </c>
      <c r="EP13" s="240">
        <f>IF(COUNTIF($CU13:$CW13, Active!$ET$1)&gt;0, Active!EP$2, 0)</f>
        <v>0</v>
      </c>
      <c r="EQ13" s="240">
        <f>IF(COUNTIF($CX13:$CZ13, Active!$ET$1)&gt;0, Active!EQ$2, 0)</f>
        <v>0</v>
      </c>
      <c r="ER13" s="240">
        <f>IF(COUNTIF($DA13:$DC13, Active!$ET$1)&gt;0, Active!ER$2, 0)</f>
        <v>0</v>
      </c>
      <c r="ES13" s="240">
        <f>IF(COUNTIF($DD13:$DF13, Active!$ET$1)&gt;0, Active!ES$2, 0)</f>
        <v>0</v>
      </c>
      <c r="ET13" s="241">
        <f t="shared" si="1"/>
        <v>0</v>
      </c>
      <c r="EU13" s="242">
        <f>IF(COUNTIF($N13:$Q13, Active!GA$1)&gt;0, Active!EU$2, 0)</f>
        <v>0</v>
      </c>
      <c r="EV13" s="234">
        <f>IF(COUNTIF($R13:$U13, Active!GA$1)&gt;0, Active!EV$2, 0)</f>
        <v>0</v>
      </c>
      <c r="EW13" s="234">
        <f>IF(COUNTIF($V13:$Y13, Active!GA$1)&gt;0, Active!EW$2, 0)</f>
        <v>0</v>
      </c>
      <c r="EX13" s="234">
        <f>IF(COUNTIF($Z13:$AA13, Active!GA$1)&gt;0, Active!EX$2, 0)</f>
        <v>0</v>
      </c>
      <c r="EY13" s="234">
        <f>IF(COUNTIF($AB13:$AC13, Active!GA$1)&gt;0, Active!EY$2, 0)</f>
        <v>0</v>
      </c>
      <c r="EZ13" s="235">
        <f>IF(COUNTIF($AD13:$AF13, Active!$GA$1)&gt;0, Active!EZ$2, 0)</f>
        <v>0</v>
      </c>
      <c r="FA13" s="236">
        <f>IF(COUNTIF($AG13:$AI13, Active!$GA$1)&gt;0, Active!FA$2, 0)</f>
        <v>0</v>
      </c>
      <c r="FB13" s="236">
        <f>IF(COUNTIF($AJ13:$AL13, Active!$GA$1)&gt;0, Active!FB$2, 0)</f>
        <v>0</v>
      </c>
      <c r="FC13" s="236">
        <f>IF(COUNTIF($AM13:$AO13, Active!$GA$1)&gt;0, Active!FC$2, 0)</f>
        <v>0</v>
      </c>
      <c r="FD13" s="236">
        <f>IF(COUNTIF($AP13:$AR13, Active!$GA$1)&gt;0, Active!FD$2, 0)</f>
        <v>0</v>
      </c>
      <c r="FE13" s="236">
        <f>IF(COUNTIF($AS13:$AU13, Active!$GA$1)&gt;0, Active!FE$2, 0)</f>
        <v>0</v>
      </c>
      <c r="FF13" s="236">
        <f>IF(COUNTIF($AV13:$AX13, Active!$GA$1)&gt;0, Active!FF$2, 0)</f>
        <v>0</v>
      </c>
      <c r="FG13" s="237">
        <f>IF(COUNTIF($AY13:$BA13, Active!$GA$1)&gt;0, Active!FG$2, 0)</f>
        <v>0</v>
      </c>
      <c r="FH13" s="238">
        <f>IF(COUNTIF($BB13:$BD13, Active!$GA$1)&gt;0, Active!FH$2, 0)</f>
        <v>0</v>
      </c>
      <c r="FI13" s="238">
        <f>IF(COUNTIF($BE13:$BG13, Active!$GA$1)&gt;0, Active!FI$2, 0)</f>
        <v>0</v>
      </c>
      <c r="FJ13" s="238">
        <f>IF(COUNTIF($BH13:$BJ13, Active!$GA$1)&gt;0, Active!FJ$2, 0)</f>
        <v>0</v>
      </c>
      <c r="FK13" s="238">
        <f>IF(COUNTIF($BK13:$BM13, Active!$GA$1)&gt;0, Active!FK$2, 0)</f>
        <v>0</v>
      </c>
      <c r="FL13" s="238">
        <f>IF(COUNTIF($BN13:$BP13, Active!$GA$1)&gt;0, Active!FL$2, 0)</f>
        <v>0</v>
      </c>
      <c r="FM13" s="238">
        <f>IF(COUNTIF($BQ13:$BS13, Active!$GA$1)&gt;0, Active!FM$2, 0)</f>
        <v>0</v>
      </c>
      <c r="FN13" s="238">
        <f>IF(COUNTIF($BT13:$BV13, Active!$GA$1)&gt;0, Active!FN$2, 0)</f>
        <v>0</v>
      </c>
      <c r="FO13" s="239">
        <f>IF(COUNTIF($BW13:$BY13, Active!$GA$1)&gt;0, Active!FO$2, 0)</f>
        <v>0</v>
      </c>
      <c r="FP13" s="240">
        <f>IF(COUNTIF($BZ13:$CB13, Active!$GA$1)&gt;0, Active!FP$2, 0)</f>
        <v>0</v>
      </c>
      <c r="FQ13" s="240">
        <f>IF(COUNTIF($CC13:$CE13, Active!$GA$1)&gt;0, Active!FQ$2, 0)</f>
        <v>0</v>
      </c>
      <c r="FR13" s="240">
        <f>IF(COUNTIF($CF13:$CH13, Active!$GA$1)&gt;0, Active!FR$2, 0)</f>
        <v>0</v>
      </c>
      <c r="FS13" s="240">
        <f>IF(COUNTIF($CI13:$CK13, Active!$GA$1)&gt;0, Active!FS$2, 0)</f>
        <v>0</v>
      </c>
      <c r="FT13" s="240">
        <f>IF(COUNTIF($CL13:$CN13, Active!$GA$1)&gt;0, Active!FT$2, 0)</f>
        <v>0</v>
      </c>
      <c r="FU13" s="240">
        <f>IF(COUNTIF($CO13:$CQ13, Active!$GA$1)&gt;0, Active!FU$2, 0)</f>
        <v>0</v>
      </c>
      <c r="FV13" s="240">
        <f>IF(COUNTIF($CR13:$CT13, Active!$GA$1)&gt;0, Active!FV$2, 0)</f>
        <v>0</v>
      </c>
      <c r="FW13" s="240">
        <f>IF(COUNTIF($CU13:$CW13, Active!$GA$1)&gt;0, Active!FW$2, 0)</f>
        <v>0</v>
      </c>
      <c r="FX13" s="240">
        <f>IF(COUNTIF($CX13:$CZ13, Active!$GA$1)&gt;0, Active!FX$2, 0)</f>
        <v>0</v>
      </c>
      <c r="FY13" s="240">
        <f>IF(COUNTIF($DA13:$DC13, Active!$GA$1)&gt;0, Active!FY$2, 0)</f>
        <v>0</v>
      </c>
      <c r="FZ13" s="240">
        <f>IF(COUNTIF($DD13:$DF13, Active!$GA$1)&gt;0, Active!FZ$2, 0)</f>
        <v>0</v>
      </c>
      <c r="GA13" s="241">
        <f t="shared" si="2"/>
        <v>0</v>
      </c>
      <c r="GB13" s="242">
        <f>IF(COUNTIF($N13:$Q13, Active!HH$1)&gt;0, Active!GB$2, 0)</f>
        <v>0</v>
      </c>
      <c r="GC13" s="234">
        <f>IF(COUNTIF($R13:$U13, Active!HH$1)&gt;0, Active!GC$2, 0)</f>
        <v>0</v>
      </c>
      <c r="GD13" s="234">
        <f>IF(COUNTIF($V13:$Y13, Active!HH$1)&gt;0, Active!GD$2, 0)</f>
        <v>0</v>
      </c>
      <c r="GE13" s="234">
        <f>IF(COUNTIF($Z13:$AA13, Active!HH$1)&gt;0, Active!GE$2, 0)</f>
        <v>0</v>
      </c>
      <c r="GF13" s="234">
        <f>IF(COUNTIF($AB13:$AC13, Active!HH$1)&gt;0, Active!GF$2, 0)</f>
        <v>0</v>
      </c>
      <c r="GG13" s="235">
        <f>IF(COUNTIF($AD13:$AF13, Active!$HH$1)&gt;0, Active!GG$2, 0)</f>
        <v>0</v>
      </c>
      <c r="GH13" s="236">
        <f>IF(COUNTIF($AG13:$AI13, Active!$HH$1)&gt;0, Active!GH$2, 0)</f>
        <v>0</v>
      </c>
      <c r="GI13" s="236">
        <f>IF(COUNTIF($AJ13:$AL13, Active!$HH$1)&gt;0, Active!GI$2, 0)</f>
        <v>0</v>
      </c>
      <c r="GJ13" s="236">
        <f>IF(COUNTIF($AM13:$AO13, Active!$HH$1)&gt;0, Active!GJ$2, 0)</f>
        <v>0</v>
      </c>
      <c r="GK13" s="236">
        <f>IF(COUNTIF($AP13:$AR13, Active!$HH$1)&gt;0, Active!GK$2, 0)</f>
        <v>0</v>
      </c>
      <c r="GL13" s="236">
        <f>IF(COUNTIF($AS13:$AU13, Active!$HH$1)&gt;0, Active!GL$2, 0)</f>
        <v>0</v>
      </c>
      <c r="GM13" s="236">
        <f>IF(COUNTIF($AV13:$AX13, Active!$HH$1)&gt;0, Active!GM$2, 0)</f>
        <v>0</v>
      </c>
      <c r="GN13" s="237">
        <f>IF(COUNTIF($AY13:$BA13, Active!$HH$1)&gt;0, Active!GN$2, 0)</f>
        <v>0</v>
      </c>
      <c r="GO13" s="238">
        <f>IF(COUNTIF($BB13:$BD13, Active!$HH$1)&gt;0, Active!GO$2, 0)</f>
        <v>0</v>
      </c>
      <c r="GP13" s="238">
        <f>IF(COUNTIF($BE13:$BG13, Active!$HH$1)&gt;0, Active!GP$2, 0)</f>
        <v>0</v>
      </c>
      <c r="GQ13" s="238">
        <f>IF(COUNTIF($BH13:$BJ13, Active!$HH$1)&gt;0, Active!GQ$2, 0)</f>
        <v>0</v>
      </c>
      <c r="GR13" s="238">
        <f>IF(COUNTIF($BK13:$BM13, Active!$HH$1)&gt;0, Active!GR$2, 0)</f>
        <v>0</v>
      </c>
      <c r="GS13" s="238">
        <f>IF(COUNTIF($BN13:$BP13, Active!$HH$1)&gt;0, Active!GS$2, 0)</f>
        <v>0</v>
      </c>
      <c r="GT13" s="238">
        <f>IF(COUNTIF($BQ13:$BS13, Active!$HH$1)&gt;0, Active!GT$2, 0)</f>
        <v>0</v>
      </c>
      <c r="GU13" s="238">
        <f>IF(COUNTIF($BT13:$BV13, Active!$HH$1)&gt;0, Active!GU$2, 0)</f>
        <v>0</v>
      </c>
      <c r="GV13" s="239">
        <f>IF(COUNTIF($BW13:$BY13, Active!$HH$1)&gt;0, Active!GV$2, 0)</f>
        <v>0</v>
      </c>
      <c r="GW13" s="240">
        <f>IF(COUNTIF($BZ13:$CB13, Active!$HH$1)&gt;0, Active!GW$2, 0)</f>
        <v>0</v>
      </c>
      <c r="GX13" s="240">
        <f>IF(COUNTIF($CC13:$CE13, Active!$HH$1)&gt;0, Active!GX$2, 0)</f>
        <v>0</v>
      </c>
      <c r="GY13" s="240">
        <f>IF(COUNTIF($CF13:$CH13, Active!$HH$1)&gt;0, Active!GY$2, 0)</f>
        <v>0</v>
      </c>
      <c r="GZ13" s="240">
        <f>IF(COUNTIF($CI13:$CK13, Active!$HH$1)&gt;0, Active!GZ$2, 0)</f>
        <v>0</v>
      </c>
      <c r="HA13" s="240">
        <f>IF(COUNTIF($CL13:$CN13, Active!$HH$1)&gt;0, Active!HA$2, 0)</f>
        <v>0</v>
      </c>
      <c r="HB13" s="240">
        <f>IF(COUNTIF($CO13:$CQ13, Active!$HH$1)&gt;0, Active!HB$2, 0)</f>
        <v>0</v>
      </c>
      <c r="HC13" s="240">
        <f>IF(COUNTIF($CR13:$CT13, Active!$HH$1)&gt;0, Active!HC$2, 0)</f>
        <v>0</v>
      </c>
      <c r="HD13" s="240">
        <f>IF(COUNTIF($CU13:$CW13, Active!$HH$1)&gt;0, Active!HD$2, 0)</f>
        <v>0</v>
      </c>
      <c r="HE13" s="240">
        <f>IF(COUNTIF($CX13:$CZ13, Active!$HH$1)&gt;0, Active!HE$2, 0)</f>
        <v>0</v>
      </c>
      <c r="HF13" s="240">
        <f>IF(COUNTIF($DA13:$DC13, Active!$HH$1)&gt;0, Active!HF$2, 0)</f>
        <v>0</v>
      </c>
      <c r="HG13" s="240">
        <f>IF(COUNTIF($DD13:$DF13, Active!$HH$1)&gt;0, Active!HG$2, 0)</f>
        <v>0</v>
      </c>
      <c r="HH13" s="241">
        <f t="shared" si="3"/>
        <v>0</v>
      </c>
      <c r="HI13" s="243"/>
      <c r="HJ13" s="242">
        <f>IF(MAX($N13:$Q13)&gt;=40, Active!HJ$2, 0)</f>
        <v>3</v>
      </c>
      <c r="HK13" s="234">
        <f>IF(MAX($R13:$U13)&gt;=40, Active!HK$2, 0)</f>
        <v>3</v>
      </c>
      <c r="HL13" s="234">
        <f>IF(MAX($V13:$Y13)&gt;=40, Active!HL$2, 0)</f>
        <v>3</v>
      </c>
      <c r="HM13" s="234">
        <f>IF(MAX($Z13:$AA13)&gt;=40, Active!HM$2, 0)</f>
        <v>3</v>
      </c>
      <c r="HN13" s="234">
        <f>IF(MAX($AB13:$AC13)&gt;=40, Active!HN$2, 0)</f>
        <v>2</v>
      </c>
      <c r="HO13" s="235">
        <f>IF(MAX($AD13:$AF13)&gt;=40, Active!HO$2, 0)</f>
        <v>20</v>
      </c>
      <c r="HP13" s="236">
        <f>IF(MAX($AG13:$AI13)&gt;=40, Active!HP$2, 0)</f>
        <v>20</v>
      </c>
      <c r="HQ13" s="236">
        <f>IF(MAX($AJ13:$AL13)&gt;=40, Active!HQ$2, 0)</f>
        <v>20</v>
      </c>
      <c r="HR13" s="236">
        <f>IF(MAX($AM13:$AO13)&gt;=40, Active!HR$2, 0)</f>
        <v>20</v>
      </c>
      <c r="HS13" s="236">
        <f>IF(MAX($AP13:$AR13)&gt;=40, Active!HS$2, 0)</f>
        <v>10</v>
      </c>
      <c r="HT13" s="236">
        <f>IF(MAX($AS13:$AU13)&gt;=40, Active!HT$2, 0)</f>
        <v>20</v>
      </c>
      <c r="HU13" s="236">
        <f>IF(MAX($AV13:$AX13)&gt;=40, Active!HU$2, 0)</f>
        <v>10</v>
      </c>
      <c r="HV13" s="237">
        <f>IF(MAX($AY13:$BA13)&gt;=40, Active!HV$2, 0)</f>
        <v>20</v>
      </c>
      <c r="HW13" s="238">
        <f>IF(MAX($BB13:$BD13)&gt;=40, Active!HW$2, 0)</f>
        <v>20</v>
      </c>
      <c r="HX13" s="238">
        <f>IF(MAX($BE13:$BG13)&gt;=40, Active!HX$2, 0)</f>
        <v>20</v>
      </c>
      <c r="HY13" s="238">
        <f>IF(MAX($BH13:$BJ13)&gt;=40, Active!HY$2, 0)</f>
        <v>20</v>
      </c>
      <c r="HZ13" s="238">
        <f>IF(MAX($BK13:$BM13)&gt;=40, Active!HZ$2, 0)</f>
        <v>10</v>
      </c>
      <c r="IA13" s="238">
        <f>IF(MAX($BN13:$BP13)&gt;=40, Active!IA$2, 0)</f>
        <v>20</v>
      </c>
      <c r="IB13" s="238">
        <f>IF(MAX($BQ13:$BS13)&gt;=40, Active!IB$2, 0)</f>
        <v>10</v>
      </c>
      <c r="IC13" s="238">
        <f>IF(MAX($BT13:$BV13)&gt;=40, Active!IC$2, 0)</f>
        <v>0</v>
      </c>
      <c r="ID13" s="239">
        <f>IF(MAX($BW13:$BY13)&gt;=40, Active!ID$2, 0)</f>
        <v>20</v>
      </c>
      <c r="IE13" s="240">
        <f>IF(MAX($BZ13:$CB13)&gt;=40, Active!IE$2, 0)</f>
        <v>20</v>
      </c>
      <c r="IF13" s="240">
        <f>IF(MAX($CC13:$CE13)&gt;=40, Active!IF$2, 0)</f>
        <v>0</v>
      </c>
      <c r="IG13" s="240">
        <f>IF(MAX($CF13:$CH13)&gt;=40, Active!IG$2, 0)</f>
        <v>10</v>
      </c>
      <c r="IH13" s="240">
        <f>IF(MAX($CI13:$CK13)&gt;=40, Active!IH$2, 0)</f>
        <v>0</v>
      </c>
      <c r="II13" s="240">
        <f>IF(MAX($CL13:$CN13)&gt;=40, Active!II$2, 0)</f>
        <v>30</v>
      </c>
      <c r="IJ13" s="240">
        <f>IF(MAX($CO13:$CQ13)&gt;=40, Active!IJ$2, 0)</f>
        <v>0</v>
      </c>
      <c r="IK13" s="240">
        <f>IF(MAX($CR13:$CT13)&gt;=40, Active!IK$2, 0)</f>
        <v>0</v>
      </c>
      <c r="IL13" s="240">
        <f>IF(MAX($CU13:$CW13)&gt;=40, Active!IL$2, 0)</f>
        <v>20</v>
      </c>
      <c r="IM13" s="240">
        <f>IF(MAX($CX13:$CZ13)&gt;=40, Active!IM$2, 0)</f>
        <v>0</v>
      </c>
      <c r="IN13" s="240">
        <f>IF(MAX($DA13:$DC13)&gt;=40, Active!IN$2, 0)</f>
        <v>20</v>
      </c>
      <c r="IO13" s="240">
        <f>IF(MAX($DD13:$DF13)&gt;=40, Active!IO$2, 0)</f>
        <v>0</v>
      </c>
      <c r="IP13" s="416">
        <f t="shared" si="4"/>
        <v>360</v>
      </c>
      <c r="IQ13" s="416">
        <f t="shared" si="5"/>
        <v>14</v>
      </c>
    </row>
    <row r="14" spans="1:251" ht="15" customHeight="1" x14ac:dyDescent="0.25">
      <c r="A14" s="14" t="s">
        <v>1640</v>
      </c>
      <c r="B14" s="392">
        <v>90</v>
      </c>
      <c r="C14" s="13" t="s">
        <v>828</v>
      </c>
      <c r="D14" s="423">
        <v>43922</v>
      </c>
      <c r="E14" s="20">
        <v>9</v>
      </c>
      <c r="F14" s="6">
        <v>10674141</v>
      </c>
      <c r="G14" s="20">
        <v>1</v>
      </c>
      <c r="H14" s="20"/>
      <c r="I14" s="23"/>
      <c r="J14" s="6" t="s">
        <v>18</v>
      </c>
      <c r="K14" s="6" t="s">
        <v>18</v>
      </c>
      <c r="L14" s="424"/>
      <c r="M14" s="651" t="s">
        <v>829</v>
      </c>
      <c r="N14" s="688">
        <v>67.5</v>
      </c>
      <c r="O14" s="107"/>
      <c r="P14" s="105"/>
      <c r="Q14" s="106"/>
      <c r="R14" s="24">
        <v>68.080001831054688</v>
      </c>
      <c r="S14" s="107"/>
      <c r="T14" s="105"/>
      <c r="U14" s="106"/>
      <c r="V14" s="688">
        <v>48.020000457763672</v>
      </c>
      <c r="W14" s="107">
        <v>70.900001525878906</v>
      </c>
      <c r="X14" s="105"/>
      <c r="Y14" s="106"/>
      <c r="Z14" s="24">
        <v>61.619998931884766</v>
      </c>
      <c r="AA14" s="273"/>
      <c r="AB14" s="24">
        <v>79.230003356933594</v>
      </c>
      <c r="AC14" s="273"/>
      <c r="AD14" s="272">
        <v>100</v>
      </c>
      <c r="AE14" s="108"/>
      <c r="AF14" s="444"/>
      <c r="AG14" s="272">
        <v>100</v>
      </c>
      <c r="AH14" s="108"/>
      <c r="AI14" s="444"/>
      <c r="AJ14" s="272">
        <v>100</v>
      </c>
      <c r="AK14" s="108"/>
      <c r="AL14" s="444"/>
      <c r="AM14" s="272">
        <v>100</v>
      </c>
      <c r="AN14" s="108"/>
      <c r="AO14" s="444"/>
      <c r="AP14" s="272">
        <v>100</v>
      </c>
      <c r="AQ14" s="108"/>
      <c r="AR14" s="444"/>
      <c r="AS14" s="272">
        <v>100</v>
      </c>
      <c r="AT14" s="108"/>
      <c r="AU14" s="444"/>
      <c r="AV14" s="272">
        <v>100</v>
      </c>
      <c r="AW14" s="108"/>
      <c r="AX14" s="444"/>
      <c r="AY14" s="24">
        <v>64.230003356933594</v>
      </c>
      <c r="AZ14" s="107"/>
      <c r="BA14" s="273"/>
      <c r="BB14" s="24">
        <v>66</v>
      </c>
      <c r="BC14" s="107"/>
      <c r="BD14" s="273"/>
      <c r="BE14" s="24">
        <v>45</v>
      </c>
      <c r="BF14" s="107"/>
      <c r="BG14" s="273"/>
      <c r="BH14" s="24">
        <v>65</v>
      </c>
      <c r="BI14" s="107"/>
      <c r="BJ14" s="273"/>
      <c r="BK14" s="24">
        <v>66.199996948242188</v>
      </c>
      <c r="BL14" s="107"/>
      <c r="BM14" s="273"/>
      <c r="BN14" s="24">
        <v>70.089996337890625</v>
      </c>
      <c r="BO14" s="107"/>
      <c r="BP14" s="273"/>
      <c r="BQ14" s="24">
        <v>74</v>
      </c>
      <c r="BR14" s="107"/>
      <c r="BS14" s="273"/>
      <c r="BT14" s="704" t="s">
        <v>1386</v>
      </c>
      <c r="BU14" s="291"/>
      <c r="BV14" s="273"/>
      <c r="BW14" s="24">
        <v>52.189998626708984</v>
      </c>
      <c r="BX14" s="107"/>
      <c r="BY14" s="273"/>
      <c r="BZ14" s="24">
        <v>51</v>
      </c>
      <c r="CA14" s="107"/>
      <c r="CB14" s="273"/>
      <c r="CC14" s="24"/>
      <c r="CD14" s="107"/>
      <c r="CE14" s="107"/>
      <c r="CF14" s="107">
        <v>40</v>
      </c>
      <c r="CG14" s="107"/>
      <c r="CH14" s="273"/>
      <c r="CI14" s="688"/>
      <c r="CJ14" s="107"/>
      <c r="CK14" s="273"/>
      <c r="CL14" s="24">
        <v>64.300003051757813</v>
      </c>
      <c r="CM14" s="107"/>
      <c r="CN14" s="273"/>
      <c r="CO14" s="24"/>
      <c r="CP14" s="107"/>
      <c r="CQ14" s="273"/>
      <c r="CR14" s="24"/>
      <c r="CS14" s="107"/>
      <c r="CT14" s="273"/>
      <c r="CU14" s="24">
        <v>50.5</v>
      </c>
      <c r="CV14" s="107"/>
      <c r="CW14" s="273"/>
      <c r="CX14" s="24"/>
      <c r="CY14" s="107"/>
      <c r="CZ14" s="273"/>
      <c r="DA14" s="24">
        <v>60.900001525878906</v>
      </c>
      <c r="DB14" s="107"/>
      <c r="DC14" s="273"/>
      <c r="DD14" s="24"/>
      <c r="DE14" s="107"/>
      <c r="DF14" s="273"/>
      <c r="DG14" s="218"/>
      <c r="DH14" s="217"/>
      <c r="DI14" s="217" t="s">
        <v>1637</v>
      </c>
      <c r="DJ14" s="286">
        <v>60.86</v>
      </c>
      <c r="DK14" s="219" t="s">
        <v>124</v>
      </c>
      <c r="DL14" s="220">
        <f t="shared" si="0"/>
        <v>3.0430000000000001</v>
      </c>
      <c r="DM14" s="650">
        <f>COUNTIF(N14:DF14, Active!DM$1)+COUNTIF(N14:DF14, Active!DM$2)</f>
        <v>0</v>
      </c>
      <c r="DN14" s="233">
        <f>IF(COUNTIF($N14:$Q14, Active!ET$1)&gt;0, Active!DN$2, 0)</f>
        <v>0</v>
      </c>
      <c r="DO14" s="234">
        <f>IF(COUNTIF($R14:$U14, Active!ET$1)&gt;0, Active!DO$2, 0)</f>
        <v>0</v>
      </c>
      <c r="DP14" s="234">
        <f>IF(COUNTIF($V14:$Y14, Active!ET$1)&gt;0, Active!DP$2, 0)</f>
        <v>0</v>
      </c>
      <c r="DQ14" s="234">
        <f>IF(COUNTIF($Z14:$AA14, Active!ET$1)&gt;0, Active!DQ$2, 0)</f>
        <v>0</v>
      </c>
      <c r="DR14" s="234">
        <f>IF(COUNTIF($AB14:$AC14, Active!ET$1)&gt;0, Active!DR$2, 0)</f>
        <v>0</v>
      </c>
      <c r="DS14" s="235">
        <f>IF(COUNTIF($AD14:$AF14, Active!$ET$1)&gt;0, Active!DS$2, 0)</f>
        <v>0</v>
      </c>
      <c r="DT14" s="236">
        <f>IF(COUNTIF($AG14:$AI14, Active!$ET$1)&gt;0, Active!DT$2, 0)</f>
        <v>0</v>
      </c>
      <c r="DU14" s="236">
        <f>IF(COUNTIF($AJ14:$AL14, Active!$ET$1)&gt;0, Active!DU$2, 0)</f>
        <v>0</v>
      </c>
      <c r="DV14" s="236">
        <f>IF(COUNTIF($AM14:$AO14, Active!$ET$1)&gt;0, Active!DV$2, 0)</f>
        <v>0</v>
      </c>
      <c r="DW14" s="236">
        <f>IF(COUNTIF($AP14:$AR14, Active!$ET$1)&gt;0, Active!DW$2, 0)</f>
        <v>0</v>
      </c>
      <c r="DX14" s="236">
        <f>IF(COUNTIF($AS14:$AU14, Active!$ET$1)&gt;0, Active!DX$2, 0)</f>
        <v>0</v>
      </c>
      <c r="DY14" s="236">
        <f>IF(COUNTIF($AV14:$AX14, Active!$ET$1)&gt;0, Active!DY$2, 0)</f>
        <v>0</v>
      </c>
      <c r="DZ14" s="237">
        <f>IF(COUNTIF($AY14:$BA14, Active!$ET$1)&gt;0, Active!DZ$2, 0)</f>
        <v>0</v>
      </c>
      <c r="EA14" s="238">
        <f>IF(COUNTIF($BB14:$BD14, Active!$ET$1)&gt;0, Active!EA$2, 0)</f>
        <v>0</v>
      </c>
      <c r="EB14" s="238">
        <f>IF(COUNTIF($BE14:$BG14, Active!$ET$1)&gt;0, Active!EB$2, 0)</f>
        <v>0</v>
      </c>
      <c r="EC14" s="238">
        <f>IF(COUNTIF($BH14:$BJ14, Active!$ET$1)&gt;0, Active!EC$2, 0)</f>
        <v>0</v>
      </c>
      <c r="ED14" s="238">
        <f>IF(COUNTIF($BK14:$BM14, Active!$ET$1)&gt;0, Active!ED$2, 0)</f>
        <v>0</v>
      </c>
      <c r="EE14" s="238">
        <f>IF(COUNTIF($BN14:$BP14, Active!$ET$1)&gt;0, Active!EE$2, 0)</f>
        <v>0</v>
      </c>
      <c r="EF14" s="238">
        <f>IF(COUNTIF($BQ14:$BS14, Active!$ET$1)&gt;0, Active!EF$2, 0)</f>
        <v>0</v>
      </c>
      <c r="EG14" s="238">
        <f>IF(COUNTIF($BT14:$BV14, Active!$ET$1)&gt;0, Active!EG$2, 0)</f>
        <v>0</v>
      </c>
      <c r="EH14" s="239">
        <f>IF(COUNTIF($BW14:$BY14, Active!$ET$1)&gt;0, Active!EH$2, 0)</f>
        <v>0</v>
      </c>
      <c r="EI14" s="240">
        <f>IF(COUNTIF($BZ14:$CB14, Active!$ET$1)&gt;0, Active!EI$2, 0)</f>
        <v>0</v>
      </c>
      <c r="EJ14" s="240">
        <f>IF(COUNTIF($CC14:$CE14, Active!$ET$1)&gt;0, Active!EJ$2, 0)</f>
        <v>0</v>
      </c>
      <c r="EK14" s="240">
        <f>IF(COUNTIF($CF14:$CH14, Active!$ET$1)&gt;0, Active!EK$2, 0)</f>
        <v>0</v>
      </c>
      <c r="EL14" s="240">
        <f>IF(COUNTIF($CI14:$CK14, Active!$ET$1)&gt;0, Active!EL$2, 0)</f>
        <v>0</v>
      </c>
      <c r="EM14" s="240">
        <f>IF(COUNTIF($CL14:$CN14, Active!$ET$1)&gt;0, Active!EM$2, 0)</f>
        <v>0</v>
      </c>
      <c r="EN14" s="240">
        <f>IF(COUNTIF($CO14:$CQ14, Active!$ET$1)&gt;0, Active!EN$2, 0)</f>
        <v>0</v>
      </c>
      <c r="EO14" s="240">
        <f>IF(COUNTIF($CR14:$CT14, Active!$ET$1)&gt;0, Active!EO$2, 0)</f>
        <v>0</v>
      </c>
      <c r="EP14" s="240">
        <f>IF(COUNTIF($CU14:$CW14, Active!$ET$1)&gt;0, Active!EP$2, 0)</f>
        <v>0</v>
      </c>
      <c r="EQ14" s="240">
        <f>IF(COUNTIF($CX14:$CZ14, Active!$ET$1)&gt;0, Active!EQ$2, 0)</f>
        <v>0</v>
      </c>
      <c r="ER14" s="240">
        <f>IF(COUNTIF($DA14:$DC14, Active!$ET$1)&gt;0, Active!ER$2, 0)</f>
        <v>0</v>
      </c>
      <c r="ES14" s="240">
        <f>IF(COUNTIF($DD14:$DF14, Active!$ET$1)&gt;0, Active!ES$2, 0)</f>
        <v>0</v>
      </c>
      <c r="ET14" s="241">
        <f t="shared" si="1"/>
        <v>0</v>
      </c>
      <c r="EU14" s="242">
        <f>IF(COUNTIF($N14:$Q14, Active!GA$1)&gt;0, Active!EU$2, 0)</f>
        <v>0</v>
      </c>
      <c r="EV14" s="234">
        <f>IF(COUNTIF($R14:$U14, Active!GA$1)&gt;0, Active!EV$2, 0)</f>
        <v>0</v>
      </c>
      <c r="EW14" s="234">
        <f>IF(COUNTIF($V14:$Y14, Active!GA$1)&gt;0, Active!EW$2, 0)</f>
        <v>0</v>
      </c>
      <c r="EX14" s="234">
        <f>IF(COUNTIF($Z14:$AA14, Active!GA$1)&gt;0, Active!EX$2, 0)</f>
        <v>0</v>
      </c>
      <c r="EY14" s="234">
        <f>IF(COUNTIF($AB14:$AC14, Active!GA$1)&gt;0, Active!EY$2, 0)</f>
        <v>0</v>
      </c>
      <c r="EZ14" s="235">
        <f>IF(COUNTIF($AD14:$AF14, Active!$GA$1)&gt;0, Active!EZ$2, 0)</f>
        <v>0</v>
      </c>
      <c r="FA14" s="236">
        <f>IF(COUNTIF($AG14:$AI14, Active!$GA$1)&gt;0, Active!FA$2, 0)</f>
        <v>0</v>
      </c>
      <c r="FB14" s="236">
        <f>IF(COUNTIF($AJ14:$AL14, Active!$GA$1)&gt;0, Active!FB$2, 0)</f>
        <v>0</v>
      </c>
      <c r="FC14" s="236">
        <f>IF(COUNTIF($AM14:$AO14, Active!$GA$1)&gt;0, Active!FC$2, 0)</f>
        <v>0</v>
      </c>
      <c r="FD14" s="236">
        <f>IF(COUNTIF($AP14:$AR14, Active!$GA$1)&gt;0, Active!FD$2, 0)</f>
        <v>0</v>
      </c>
      <c r="FE14" s="236">
        <f>IF(COUNTIF($AS14:$AU14, Active!$GA$1)&gt;0, Active!FE$2, 0)</f>
        <v>0</v>
      </c>
      <c r="FF14" s="236">
        <f>IF(COUNTIF($AV14:$AX14, Active!$GA$1)&gt;0, Active!FF$2, 0)</f>
        <v>0</v>
      </c>
      <c r="FG14" s="237">
        <f>IF(COUNTIF($AY14:$BA14, Active!$GA$1)&gt;0, Active!FG$2, 0)</f>
        <v>0</v>
      </c>
      <c r="FH14" s="238">
        <f>IF(COUNTIF($BB14:$BD14, Active!$GA$1)&gt;0, Active!FH$2, 0)</f>
        <v>0</v>
      </c>
      <c r="FI14" s="238">
        <f>IF(COUNTIF($BE14:$BG14, Active!$GA$1)&gt;0, Active!FI$2, 0)</f>
        <v>0</v>
      </c>
      <c r="FJ14" s="238">
        <f>IF(COUNTIF($BH14:$BJ14, Active!$GA$1)&gt;0, Active!FJ$2, 0)</f>
        <v>0</v>
      </c>
      <c r="FK14" s="238">
        <f>IF(COUNTIF($BK14:$BM14, Active!$GA$1)&gt;0, Active!FK$2, 0)</f>
        <v>0</v>
      </c>
      <c r="FL14" s="238">
        <f>IF(COUNTIF($BN14:$BP14, Active!$GA$1)&gt;0, Active!FL$2, 0)</f>
        <v>0</v>
      </c>
      <c r="FM14" s="238">
        <f>IF(COUNTIF($BQ14:$BS14, Active!$GA$1)&gt;0, Active!FM$2, 0)</f>
        <v>0</v>
      </c>
      <c r="FN14" s="238">
        <f>IF(COUNTIF($BT14:$BV14, Active!$GA$1)&gt;0, Active!FN$2, 0)</f>
        <v>0</v>
      </c>
      <c r="FO14" s="239">
        <f>IF(COUNTIF($BW14:$BY14, Active!$GA$1)&gt;0, Active!FO$2, 0)</f>
        <v>0</v>
      </c>
      <c r="FP14" s="240">
        <f>IF(COUNTIF($BZ14:$CB14, Active!$GA$1)&gt;0, Active!FP$2, 0)</f>
        <v>0</v>
      </c>
      <c r="FQ14" s="240">
        <f>IF(COUNTIF($CC14:$CE14, Active!$GA$1)&gt;0, Active!FQ$2, 0)</f>
        <v>0</v>
      </c>
      <c r="FR14" s="240">
        <f>IF(COUNTIF($CF14:$CH14, Active!$GA$1)&gt;0, Active!FR$2, 0)</f>
        <v>0</v>
      </c>
      <c r="FS14" s="240">
        <f>IF(COUNTIF($CI14:$CK14, Active!$GA$1)&gt;0, Active!FS$2, 0)</f>
        <v>0</v>
      </c>
      <c r="FT14" s="240">
        <f>IF(COUNTIF($CL14:$CN14, Active!$GA$1)&gt;0, Active!FT$2, 0)</f>
        <v>0</v>
      </c>
      <c r="FU14" s="240">
        <f>IF(COUNTIF($CO14:$CQ14, Active!$GA$1)&gt;0, Active!FU$2, 0)</f>
        <v>0</v>
      </c>
      <c r="FV14" s="240">
        <f>IF(COUNTIF($CR14:$CT14, Active!$GA$1)&gt;0, Active!FV$2, 0)</f>
        <v>0</v>
      </c>
      <c r="FW14" s="240">
        <f>IF(COUNTIF($CU14:$CW14, Active!$GA$1)&gt;0, Active!FW$2, 0)</f>
        <v>0</v>
      </c>
      <c r="FX14" s="240">
        <f>IF(COUNTIF($CX14:$CZ14, Active!$GA$1)&gt;0, Active!FX$2, 0)</f>
        <v>0</v>
      </c>
      <c r="FY14" s="240">
        <f>IF(COUNTIF($DA14:$DC14, Active!$GA$1)&gt;0, Active!FY$2, 0)</f>
        <v>0</v>
      </c>
      <c r="FZ14" s="240">
        <f>IF(COUNTIF($DD14:$DF14, Active!$GA$1)&gt;0, Active!FZ$2, 0)</f>
        <v>0</v>
      </c>
      <c r="GA14" s="241">
        <f t="shared" si="2"/>
        <v>0</v>
      </c>
      <c r="GB14" s="242">
        <f>IF(COUNTIF($N14:$Q14, Active!HH$1)&gt;0, Active!GB$2, 0)</f>
        <v>0</v>
      </c>
      <c r="GC14" s="234">
        <f>IF(COUNTIF($R14:$U14, Active!HH$1)&gt;0, Active!GC$2, 0)</f>
        <v>0</v>
      </c>
      <c r="GD14" s="234">
        <f>IF(COUNTIF($V14:$Y14, Active!HH$1)&gt;0, Active!GD$2, 0)</f>
        <v>0</v>
      </c>
      <c r="GE14" s="234">
        <f>IF(COUNTIF($Z14:$AA14, Active!HH$1)&gt;0, Active!GE$2, 0)</f>
        <v>0</v>
      </c>
      <c r="GF14" s="234">
        <f>IF(COUNTIF($AB14:$AC14, Active!HH$1)&gt;0, Active!GF$2, 0)</f>
        <v>0</v>
      </c>
      <c r="GG14" s="235">
        <f>IF(COUNTIF($AD14:$AF14, Active!$HH$1)&gt;0, Active!GG$2, 0)</f>
        <v>0</v>
      </c>
      <c r="GH14" s="236">
        <f>IF(COUNTIF($AG14:$AI14, Active!$HH$1)&gt;0, Active!GH$2, 0)</f>
        <v>0</v>
      </c>
      <c r="GI14" s="236">
        <f>IF(COUNTIF($AJ14:$AL14, Active!$HH$1)&gt;0, Active!GI$2, 0)</f>
        <v>0</v>
      </c>
      <c r="GJ14" s="236">
        <f>IF(COUNTIF($AM14:$AO14, Active!$HH$1)&gt;0, Active!GJ$2, 0)</f>
        <v>0</v>
      </c>
      <c r="GK14" s="236">
        <f>IF(COUNTIF($AP14:$AR14, Active!$HH$1)&gt;0, Active!GK$2, 0)</f>
        <v>0</v>
      </c>
      <c r="GL14" s="236">
        <f>IF(COUNTIF($AS14:$AU14, Active!$HH$1)&gt;0, Active!GL$2, 0)</f>
        <v>0</v>
      </c>
      <c r="GM14" s="236">
        <f>IF(COUNTIF($AV14:$AX14, Active!$HH$1)&gt;0, Active!GM$2, 0)</f>
        <v>0</v>
      </c>
      <c r="GN14" s="237">
        <f>IF(COUNTIF($AY14:$BA14, Active!$HH$1)&gt;0, Active!GN$2, 0)</f>
        <v>0</v>
      </c>
      <c r="GO14" s="238">
        <f>IF(COUNTIF($BB14:$BD14, Active!$HH$1)&gt;0, Active!GO$2, 0)</f>
        <v>0</v>
      </c>
      <c r="GP14" s="238">
        <f>IF(COUNTIF($BE14:$BG14, Active!$HH$1)&gt;0, Active!GP$2, 0)</f>
        <v>0</v>
      </c>
      <c r="GQ14" s="238">
        <f>IF(COUNTIF($BH14:$BJ14, Active!$HH$1)&gt;0, Active!GQ$2, 0)</f>
        <v>0</v>
      </c>
      <c r="GR14" s="238">
        <f>IF(COUNTIF($BK14:$BM14, Active!$HH$1)&gt;0, Active!GR$2, 0)</f>
        <v>0</v>
      </c>
      <c r="GS14" s="238">
        <f>IF(COUNTIF($BN14:$BP14, Active!$HH$1)&gt;0, Active!GS$2, 0)</f>
        <v>0</v>
      </c>
      <c r="GT14" s="238">
        <f>IF(COUNTIF($BQ14:$BS14, Active!$HH$1)&gt;0, Active!GT$2, 0)</f>
        <v>0</v>
      </c>
      <c r="GU14" s="238">
        <f>IF(COUNTIF($BT14:$BV14, Active!$HH$1)&gt;0, Active!GU$2, 0)</f>
        <v>0</v>
      </c>
      <c r="GV14" s="239">
        <f>IF(COUNTIF($BW14:$BY14, Active!$HH$1)&gt;0, Active!GV$2, 0)</f>
        <v>0</v>
      </c>
      <c r="GW14" s="240">
        <f>IF(COUNTIF($BZ14:$CB14, Active!$HH$1)&gt;0, Active!GW$2, 0)</f>
        <v>0</v>
      </c>
      <c r="GX14" s="240">
        <f>IF(COUNTIF($CC14:$CE14, Active!$HH$1)&gt;0, Active!GX$2, 0)</f>
        <v>0</v>
      </c>
      <c r="GY14" s="240">
        <f>IF(COUNTIF($CF14:$CH14, Active!$HH$1)&gt;0, Active!GY$2, 0)</f>
        <v>0</v>
      </c>
      <c r="GZ14" s="240">
        <f>IF(COUNTIF($CI14:$CK14, Active!$HH$1)&gt;0, Active!GZ$2, 0)</f>
        <v>0</v>
      </c>
      <c r="HA14" s="240">
        <f>IF(COUNTIF($CL14:$CN14, Active!$HH$1)&gt;0, Active!HA$2, 0)</f>
        <v>0</v>
      </c>
      <c r="HB14" s="240">
        <f>IF(COUNTIF($CO14:$CQ14, Active!$HH$1)&gt;0, Active!HB$2, 0)</f>
        <v>0</v>
      </c>
      <c r="HC14" s="240">
        <f>IF(COUNTIF($CR14:$CT14, Active!$HH$1)&gt;0, Active!HC$2, 0)</f>
        <v>0</v>
      </c>
      <c r="HD14" s="240">
        <f>IF(COUNTIF($CU14:$CW14, Active!$HH$1)&gt;0, Active!HD$2, 0)</f>
        <v>0</v>
      </c>
      <c r="HE14" s="240">
        <f>IF(COUNTIF($CX14:$CZ14, Active!$HH$1)&gt;0, Active!HE$2, 0)</f>
        <v>0</v>
      </c>
      <c r="HF14" s="240">
        <f>IF(COUNTIF($DA14:$DC14, Active!$HH$1)&gt;0, Active!HF$2, 0)</f>
        <v>0</v>
      </c>
      <c r="HG14" s="240">
        <f>IF(COUNTIF($DD14:$DF14, Active!$HH$1)&gt;0, Active!HG$2, 0)</f>
        <v>0</v>
      </c>
      <c r="HH14" s="241">
        <f t="shared" si="3"/>
        <v>0</v>
      </c>
      <c r="HI14" s="243"/>
      <c r="HJ14" s="242">
        <f>IF(MAX($N14:$Q14)&gt;=40, Active!HJ$2, 0)</f>
        <v>3</v>
      </c>
      <c r="HK14" s="234">
        <f>IF(MAX($R14:$U14)&gt;=40, Active!HK$2, 0)</f>
        <v>3</v>
      </c>
      <c r="HL14" s="234">
        <f>IF(MAX($V14:$Y14)&gt;=40, Active!HL$2, 0)</f>
        <v>3</v>
      </c>
      <c r="HM14" s="234">
        <f>IF(MAX($Z14:$AA14)&gt;=40, Active!HM$2, 0)</f>
        <v>3</v>
      </c>
      <c r="HN14" s="234">
        <f>IF(MAX($AB14:$AC14)&gt;=40, Active!HN$2, 0)</f>
        <v>2</v>
      </c>
      <c r="HO14" s="235">
        <f>IF(MAX($AD14:$AF14)&gt;=40, Active!HO$2, 0)</f>
        <v>20</v>
      </c>
      <c r="HP14" s="236">
        <f>IF(MAX($AG14:$AI14)&gt;=40, Active!HP$2, 0)</f>
        <v>20</v>
      </c>
      <c r="HQ14" s="236">
        <f>IF(MAX($AJ14:$AL14)&gt;=40, Active!HQ$2, 0)</f>
        <v>20</v>
      </c>
      <c r="HR14" s="236">
        <f>IF(MAX($AM14:$AO14)&gt;=40, Active!HR$2, 0)</f>
        <v>20</v>
      </c>
      <c r="HS14" s="236">
        <f>IF(MAX($AP14:$AR14)&gt;=40, Active!HS$2, 0)</f>
        <v>10</v>
      </c>
      <c r="HT14" s="236">
        <f>IF(MAX($AS14:$AU14)&gt;=40, Active!HT$2, 0)</f>
        <v>20</v>
      </c>
      <c r="HU14" s="236">
        <f>IF(MAX($AV14:$AX14)&gt;=40, Active!HU$2, 0)</f>
        <v>10</v>
      </c>
      <c r="HV14" s="237">
        <f>IF(MAX($AY14:$BA14)&gt;=40, Active!HV$2, 0)</f>
        <v>20</v>
      </c>
      <c r="HW14" s="238">
        <f>IF(MAX($BB14:$BD14)&gt;=40, Active!HW$2, 0)</f>
        <v>20</v>
      </c>
      <c r="HX14" s="238">
        <f>IF(MAX($BE14:$BG14)&gt;=40, Active!HX$2, 0)</f>
        <v>20</v>
      </c>
      <c r="HY14" s="238">
        <f>IF(MAX($BH14:$BJ14)&gt;=40, Active!HY$2, 0)</f>
        <v>20</v>
      </c>
      <c r="HZ14" s="238">
        <f>IF(MAX($BK14:$BM14)&gt;=40, Active!HZ$2, 0)</f>
        <v>10</v>
      </c>
      <c r="IA14" s="238">
        <f>IF(MAX($BN14:$BP14)&gt;=40, Active!IA$2, 0)</f>
        <v>20</v>
      </c>
      <c r="IB14" s="238">
        <f>IF(MAX($BQ14:$BS14)&gt;=40, Active!IB$2, 0)</f>
        <v>10</v>
      </c>
      <c r="IC14" s="238">
        <f>IF(MAX($BT14:$BV14)&gt;=40, Active!IC$2, 0)</f>
        <v>0</v>
      </c>
      <c r="ID14" s="239">
        <f>IF(MAX($BW14:$BY14)&gt;=40, Active!ID$2, 0)</f>
        <v>20</v>
      </c>
      <c r="IE14" s="240">
        <f>IF(MAX($BZ14:$CB14)&gt;=40, Active!IE$2, 0)</f>
        <v>20</v>
      </c>
      <c r="IF14" s="240">
        <f>IF(MAX($CC14:$CE14)&gt;=40, Active!IF$2, 0)</f>
        <v>0</v>
      </c>
      <c r="IG14" s="240">
        <f>IF(MAX($CF14:$CH14)&gt;=40, Active!IG$2, 0)</f>
        <v>10</v>
      </c>
      <c r="IH14" s="240">
        <f>IF(MAX($CI14:$CK14)&gt;=40, Active!IH$2, 0)</f>
        <v>0</v>
      </c>
      <c r="II14" s="240">
        <f>IF(MAX($CL14:$CN14)&gt;=40, Active!II$2, 0)</f>
        <v>30</v>
      </c>
      <c r="IJ14" s="240">
        <f>IF(MAX($CO14:$CQ14)&gt;=40, Active!IJ$2, 0)</f>
        <v>0</v>
      </c>
      <c r="IK14" s="240">
        <f>IF(MAX($CR14:$CT14)&gt;=40, Active!IK$2, 0)</f>
        <v>0</v>
      </c>
      <c r="IL14" s="240">
        <f>IF(MAX($CU14:$CW14)&gt;=40, Active!IL$2, 0)</f>
        <v>20</v>
      </c>
      <c r="IM14" s="240">
        <f>IF(MAX($CX14:$CZ14)&gt;=40, Active!IM$2, 0)</f>
        <v>0</v>
      </c>
      <c r="IN14" s="240">
        <f>IF(MAX($DA14:$DC14)&gt;=40, Active!IN$2, 0)</f>
        <v>20</v>
      </c>
      <c r="IO14" s="240">
        <f>IF(MAX($DD14:$DF14)&gt;=40, Active!IO$2, 0)</f>
        <v>0</v>
      </c>
      <c r="IP14" s="416">
        <f t="shared" si="4"/>
        <v>360</v>
      </c>
      <c r="IQ14" s="416">
        <f t="shared" si="5"/>
        <v>14</v>
      </c>
    </row>
    <row r="15" spans="1:251" ht="15" customHeight="1" x14ac:dyDescent="0.25">
      <c r="A15" s="14" t="s">
        <v>1641</v>
      </c>
      <c r="B15" s="392">
        <v>91</v>
      </c>
      <c r="C15" s="13" t="s">
        <v>830</v>
      </c>
      <c r="D15" s="423">
        <v>43922</v>
      </c>
      <c r="E15" s="20">
        <v>9</v>
      </c>
      <c r="F15" s="6">
        <v>10674163</v>
      </c>
      <c r="G15" s="20">
        <v>1</v>
      </c>
      <c r="H15" s="20"/>
      <c r="I15" s="23"/>
      <c r="J15" s="6" t="s">
        <v>18</v>
      </c>
      <c r="K15" s="6" t="s">
        <v>18</v>
      </c>
      <c r="L15" s="424"/>
      <c r="M15" s="651" t="s">
        <v>831</v>
      </c>
      <c r="N15" s="688">
        <v>75</v>
      </c>
      <c r="O15" s="107"/>
      <c r="P15" s="105"/>
      <c r="Q15" s="106"/>
      <c r="R15" s="24">
        <v>71.650001525878906</v>
      </c>
      <c r="S15" s="107"/>
      <c r="T15" s="105"/>
      <c r="U15" s="106"/>
      <c r="V15" s="688">
        <v>71.55999755859375</v>
      </c>
      <c r="W15" s="107"/>
      <c r="X15" s="105"/>
      <c r="Y15" s="106"/>
      <c r="Z15" s="24">
        <v>72.080001831054688</v>
      </c>
      <c r="AA15" s="273"/>
      <c r="AB15" s="24">
        <v>71.930000305175781</v>
      </c>
      <c r="AC15" s="273"/>
      <c r="AD15" s="272">
        <v>100</v>
      </c>
      <c r="AE15" s="108"/>
      <c r="AF15" s="444"/>
      <c r="AG15" s="272">
        <v>100</v>
      </c>
      <c r="AH15" s="108"/>
      <c r="AI15" s="444"/>
      <c r="AJ15" s="272">
        <v>100</v>
      </c>
      <c r="AK15" s="108"/>
      <c r="AL15" s="444"/>
      <c r="AM15" s="272">
        <v>100</v>
      </c>
      <c r="AN15" s="108"/>
      <c r="AO15" s="444"/>
      <c r="AP15" s="272">
        <v>100</v>
      </c>
      <c r="AQ15" s="108"/>
      <c r="AR15" s="444"/>
      <c r="AS15" s="272">
        <v>100</v>
      </c>
      <c r="AT15" s="108"/>
      <c r="AU15" s="444"/>
      <c r="AV15" s="272">
        <v>100</v>
      </c>
      <c r="AW15" s="108"/>
      <c r="AX15" s="444"/>
      <c r="AY15" s="24">
        <v>69.94000244140625</v>
      </c>
      <c r="AZ15" s="107"/>
      <c r="BA15" s="273"/>
      <c r="BB15" s="24">
        <v>74</v>
      </c>
      <c r="BC15" s="107"/>
      <c r="BD15" s="273"/>
      <c r="BE15" s="24">
        <v>80</v>
      </c>
      <c r="BF15" s="107"/>
      <c r="BG15" s="273"/>
      <c r="BH15" s="24">
        <v>81</v>
      </c>
      <c r="BI15" s="107"/>
      <c r="BJ15" s="273"/>
      <c r="BK15" s="24">
        <v>67</v>
      </c>
      <c r="BL15" s="107"/>
      <c r="BM15" s="273"/>
      <c r="BN15" s="24">
        <v>71.80999755859375</v>
      </c>
      <c r="BO15" s="107"/>
      <c r="BP15" s="273"/>
      <c r="BQ15" s="24">
        <v>67</v>
      </c>
      <c r="BR15" s="107"/>
      <c r="BS15" s="273"/>
      <c r="BT15" s="704" t="s">
        <v>1386</v>
      </c>
      <c r="BU15" s="291"/>
      <c r="BV15" s="273"/>
      <c r="BW15" s="24">
        <v>76.769996643066406</v>
      </c>
      <c r="BX15" s="107"/>
      <c r="BY15" s="273"/>
      <c r="BZ15" s="24">
        <v>73.75</v>
      </c>
      <c r="CA15" s="107"/>
      <c r="CB15" s="273"/>
      <c r="CC15" s="24">
        <v>85</v>
      </c>
      <c r="CD15" s="107"/>
      <c r="CE15" s="107"/>
      <c r="CF15" s="107"/>
      <c r="CG15" s="107"/>
      <c r="CH15" s="273"/>
      <c r="CI15" s="688"/>
      <c r="CJ15" s="107"/>
      <c r="CK15" s="273"/>
      <c r="CL15" s="24">
        <v>63</v>
      </c>
      <c r="CM15" s="107"/>
      <c r="CN15" s="273"/>
      <c r="CO15" s="24"/>
      <c r="CP15" s="107"/>
      <c r="CQ15" s="273"/>
      <c r="CR15" s="24"/>
      <c r="CS15" s="107"/>
      <c r="CT15" s="273"/>
      <c r="CU15" s="24">
        <v>72.5</v>
      </c>
      <c r="CV15" s="107"/>
      <c r="CW15" s="273"/>
      <c r="CX15" s="24"/>
      <c r="CY15" s="107"/>
      <c r="CZ15" s="273"/>
      <c r="DA15" s="24"/>
      <c r="DB15" s="107"/>
      <c r="DC15" s="273"/>
      <c r="DD15" s="24">
        <v>79.099998474121094</v>
      </c>
      <c r="DE15" s="107"/>
      <c r="DF15" s="273"/>
      <c r="DG15" s="218"/>
      <c r="DH15" s="217"/>
      <c r="DI15" s="217" t="s">
        <v>1637</v>
      </c>
      <c r="DJ15" s="286">
        <v>75.400000000000006</v>
      </c>
      <c r="DK15" s="219" t="s">
        <v>126</v>
      </c>
      <c r="DL15" s="220">
        <f t="shared" si="0"/>
        <v>3.7700000000000005</v>
      </c>
      <c r="DM15" s="650">
        <f>COUNTIF(N15:DF15, Active!DM$1)+COUNTIF(N15:DF15, Active!DM$2)</f>
        <v>0</v>
      </c>
      <c r="DN15" s="233">
        <f>IF(COUNTIF($N15:$Q15, Active!ET$1)&gt;0, Active!DN$2, 0)</f>
        <v>0</v>
      </c>
      <c r="DO15" s="234">
        <f>IF(COUNTIF($R15:$U15, Active!ET$1)&gt;0, Active!DO$2, 0)</f>
        <v>0</v>
      </c>
      <c r="DP15" s="234">
        <f>IF(COUNTIF($V15:$Y15, Active!ET$1)&gt;0, Active!DP$2, 0)</f>
        <v>0</v>
      </c>
      <c r="DQ15" s="234">
        <f>IF(COUNTIF($Z15:$AA15, Active!ET$1)&gt;0, Active!DQ$2, 0)</f>
        <v>0</v>
      </c>
      <c r="DR15" s="234">
        <f>IF(COUNTIF($AB15:$AC15, Active!ET$1)&gt;0, Active!DR$2, 0)</f>
        <v>0</v>
      </c>
      <c r="DS15" s="235">
        <f>IF(COUNTIF($AD15:$AF15, Active!$ET$1)&gt;0, Active!DS$2, 0)</f>
        <v>0</v>
      </c>
      <c r="DT15" s="236">
        <f>IF(COUNTIF($AG15:$AI15, Active!$ET$1)&gt;0, Active!DT$2, 0)</f>
        <v>0</v>
      </c>
      <c r="DU15" s="236">
        <f>IF(COUNTIF($AJ15:$AL15, Active!$ET$1)&gt;0, Active!DU$2, 0)</f>
        <v>0</v>
      </c>
      <c r="DV15" s="236">
        <f>IF(COUNTIF($AM15:$AO15, Active!$ET$1)&gt;0, Active!DV$2, 0)</f>
        <v>0</v>
      </c>
      <c r="DW15" s="236">
        <f>IF(COUNTIF($AP15:$AR15, Active!$ET$1)&gt;0, Active!DW$2, 0)</f>
        <v>0</v>
      </c>
      <c r="DX15" s="236">
        <f>IF(COUNTIF($AS15:$AU15, Active!$ET$1)&gt;0, Active!DX$2, 0)</f>
        <v>0</v>
      </c>
      <c r="DY15" s="236">
        <f>IF(COUNTIF($AV15:$AX15, Active!$ET$1)&gt;0, Active!DY$2, 0)</f>
        <v>0</v>
      </c>
      <c r="DZ15" s="237">
        <f>IF(COUNTIF($AY15:$BA15, Active!$ET$1)&gt;0, Active!DZ$2, 0)</f>
        <v>0</v>
      </c>
      <c r="EA15" s="238">
        <f>IF(COUNTIF($BB15:$BD15, Active!$ET$1)&gt;0, Active!EA$2, 0)</f>
        <v>0</v>
      </c>
      <c r="EB15" s="238">
        <f>IF(COUNTIF($BE15:$BG15, Active!$ET$1)&gt;0, Active!EB$2, 0)</f>
        <v>0</v>
      </c>
      <c r="EC15" s="238">
        <f>IF(COUNTIF($BH15:$BJ15, Active!$ET$1)&gt;0, Active!EC$2, 0)</f>
        <v>0</v>
      </c>
      <c r="ED15" s="238">
        <f>IF(COUNTIF($BK15:$BM15, Active!$ET$1)&gt;0, Active!ED$2, 0)</f>
        <v>0</v>
      </c>
      <c r="EE15" s="238">
        <f>IF(COUNTIF($BN15:$BP15, Active!$ET$1)&gt;0, Active!EE$2, 0)</f>
        <v>0</v>
      </c>
      <c r="EF15" s="238">
        <f>IF(COUNTIF($BQ15:$BS15, Active!$ET$1)&gt;0, Active!EF$2, 0)</f>
        <v>0</v>
      </c>
      <c r="EG15" s="238">
        <f>IF(COUNTIF($BT15:$BV15, Active!$ET$1)&gt;0, Active!EG$2, 0)</f>
        <v>0</v>
      </c>
      <c r="EH15" s="239">
        <f>IF(COUNTIF($BW15:$BY15, Active!$ET$1)&gt;0, Active!EH$2, 0)</f>
        <v>0</v>
      </c>
      <c r="EI15" s="240">
        <f>IF(COUNTIF($BZ15:$CB15, Active!$ET$1)&gt;0, Active!EI$2, 0)</f>
        <v>0</v>
      </c>
      <c r="EJ15" s="240">
        <f>IF(COUNTIF($CC15:$CE15, Active!$ET$1)&gt;0, Active!EJ$2, 0)</f>
        <v>0</v>
      </c>
      <c r="EK15" s="240">
        <f>IF(COUNTIF($CF15:$CH15, Active!$ET$1)&gt;0, Active!EK$2, 0)</f>
        <v>0</v>
      </c>
      <c r="EL15" s="240">
        <f>IF(COUNTIF($CI15:$CK15, Active!$ET$1)&gt;0, Active!EL$2, 0)</f>
        <v>0</v>
      </c>
      <c r="EM15" s="240">
        <f>IF(COUNTIF($CL15:$CN15, Active!$ET$1)&gt;0, Active!EM$2, 0)</f>
        <v>0</v>
      </c>
      <c r="EN15" s="240">
        <f>IF(COUNTIF($CO15:$CQ15, Active!$ET$1)&gt;0, Active!EN$2, 0)</f>
        <v>0</v>
      </c>
      <c r="EO15" s="240">
        <f>IF(COUNTIF($CR15:$CT15, Active!$ET$1)&gt;0, Active!EO$2, 0)</f>
        <v>0</v>
      </c>
      <c r="EP15" s="240">
        <f>IF(COUNTIF($CU15:$CW15, Active!$ET$1)&gt;0, Active!EP$2, 0)</f>
        <v>0</v>
      </c>
      <c r="EQ15" s="240">
        <f>IF(COUNTIF($CX15:$CZ15, Active!$ET$1)&gt;0, Active!EQ$2, 0)</f>
        <v>0</v>
      </c>
      <c r="ER15" s="240">
        <f>IF(COUNTIF($DA15:$DC15, Active!$ET$1)&gt;0, Active!ER$2, 0)</f>
        <v>0</v>
      </c>
      <c r="ES15" s="240">
        <f>IF(COUNTIF($DD15:$DF15, Active!$ET$1)&gt;0, Active!ES$2, 0)</f>
        <v>0</v>
      </c>
      <c r="ET15" s="241">
        <f t="shared" si="1"/>
        <v>0</v>
      </c>
      <c r="EU15" s="242">
        <f>IF(COUNTIF($N15:$Q15, Active!GA$1)&gt;0, Active!EU$2, 0)</f>
        <v>0</v>
      </c>
      <c r="EV15" s="234">
        <f>IF(COUNTIF($R15:$U15, Active!GA$1)&gt;0, Active!EV$2, 0)</f>
        <v>0</v>
      </c>
      <c r="EW15" s="234">
        <f>IF(COUNTIF($V15:$Y15, Active!GA$1)&gt;0, Active!EW$2, 0)</f>
        <v>0</v>
      </c>
      <c r="EX15" s="234">
        <f>IF(COUNTIF($Z15:$AA15, Active!GA$1)&gt;0, Active!EX$2, 0)</f>
        <v>0</v>
      </c>
      <c r="EY15" s="234">
        <f>IF(COUNTIF($AB15:$AC15, Active!GA$1)&gt;0, Active!EY$2, 0)</f>
        <v>0</v>
      </c>
      <c r="EZ15" s="235">
        <f>IF(COUNTIF($AD15:$AF15, Active!$GA$1)&gt;0, Active!EZ$2, 0)</f>
        <v>0</v>
      </c>
      <c r="FA15" s="236">
        <f>IF(COUNTIF($AG15:$AI15, Active!$GA$1)&gt;0, Active!FA$2, 0)</f>
        <v>0</v>
      </c>
      <c r="FB15" s="236">
        <f>IF(COUNTIF($AJ15:$AL15, Active!$GA$1)&gt;0, Active!FB$2, 0)</f>
        <v>0</v>
      </c>
      <c r="FC15" s="236">
        <f>IF(COUNTIF($AM15:$AO15, Active!$GA$1)&gt;0, Active!FC$2, 0)</f>
        <v>0</v>
      </c>
      <c r="FD15" s="236">
        <f>IF(COUNTIF($AP15:$AR15, Active!$GA$1)&gt;0, Active!FD$2, 0)</f>
        <v>0</v>
      </c>
      <c r="FE15" s="236">
        <f>IF(COUNTIF($AS15:$AU15, Active!$GA$1)&gt;0, Active!FE$2, 0)</f>
        <v>0</v>
      </c>
      <c r="FF15" s="236">
        <f>IF(COUNTIF($AV15:$AX15, Active!$GA$1)&gt;0, Active!FF$2, 0)</f>
        <v>0</v>
      </c>
      <c r="FG15" s="237">
        <f>IF(COUNTIF($AY15:$BA15, Active!$GA$1)&gt;0, Active!FG$2, 0)</f>
        <v>0</v>
      </c>
      <c r="FH15" s="238">
        <f>IF(COUNTIF($BB15:$BD15, Active!$GA$1)&gt;0, Active!FH$2, 0)</f>
        <v>0</v>
      </c>
      <c r="FI15" s="238">
        <f>IF(COUNTIF($BE15:$BG15, Active!$GA$1)&gt;0, Active!FI$2, 0)</f>
        <v>0</v>
      </c>
      <c r="FJ15" s="238">
        <f>IF(COUNTIF($BH15:$BJ15, Active!$GA$1)&gt;0, Active!FJ$2, 0)</f>
        <v>0</v>
      </c>
      <c r="FK15" s="238">
        <f>IF(COUNTIF($BK15:$BM15, Active!$GA$1)&gt;0, Active!FK$2, 0)</f>
        <v>0</v>
      </c>
      <c r="FL15" s="238">
        <f>IF(COUNTIF($BN15:$BP15, Active!$GA$1)&gt;0, Active!FL$2, 0)</f>
        <v>0</v>
      </c>
      <c r="FM15" s="238">
        <f>IF(COUNTIF($BQ15:$BS15, Active!$GA$1)&gt;0, Active!FM$2, 0)</f>
        <v>0</v>
      </c>
      <c r="FN15" s="238">
        <f>IF(COUNTIF($BT15:$BV15, Active!$GA$1)&gt;0, Active!FN$2, 0)</f>
        <v>0</v>
      </c>
      <c r="FO15" s="239">
        <f>IF(COUNTIF($BW15:$BY15, Active!$GA$1)&gt;0, Active!FO$2, 0)</f>
        <v>0</v>
      </c>
      <c r="FP15" s="240">
        <f>IF(COUNTIF($BZ15:$CB15, Active!$GA$1)&gt;0, Active!FP$2, 0)</f>
        <v>0</v>
      </c>
      <c r="FQ15" s="240">
        <f>IF(COUNTIF($CC15:$CE15, Active!$GA$1)&gt;0, Active!FQ$2, 0)</f>
        <v>0</v>
      </c>
      <c r="FR15" s="240">
        <f>IF(COUNTIF($CF15:$CH15, Active!$GA$1)&gt;0, Active!FR$2, 0)</f>
        <v>0</v>
      </c>
      <c r="FS15" s="240">
        <f>IF(COUNTIF($CI15:$CK15, Active!$GA$1)&gt;0, Active!FS$2, 0)</f>
        <v>0</v>
      </c>
      <c r="FT15" s="240">
        <f>IF(COUNTIF($CL15:$CN15, Active!$GA$1)&gt;0, Active!FT$2, 0)</f>
        <v>0</v>
      </c>
      <c r="FU15" s="240">
        <f>IF(COUNTIF($CO15:$CQ15, Active!$GA$1)&gt;0, Active!FU$2, 0)</f>
        <v>0</v>
      </c>
      <c r="FV15" s="240">
        <f>IF(COUNTIF($CR15:$CT15, Active!$GA$1)&gt;0, Active!FV$2, 0)</f>
        <v>0</v>
      </c>
      <c r="FW15" s="240">
        <f>IF(COUNTIF($CU15:$CW15, Active!$GA$1)&gt;0, Active!FW$2, 0)</f>
        <v>0</v>
      </c>
      <c r="FX15" s="240">
        <f>IF(COUNTIF($CX15:$CZ15, Active!$GA$1)&gt;0, Active!FX$2, 0)</f>
        <v>0</v>
      </c>
      <c r="FY15" s="240">
        <f>IF(COUNTIF($DA15:$DC15, Active!$GA$1)&gt;0, Active!FY$2, 0)</f>
        <v>0</v>
      </c>
      <c r="FZ15" s="240">
        <f>IF(COUNTIF($DD15:$DF15, Active!$GA$1)&gt;0, Active!FZ$2, 0)</f>
        <v>0</v>
      </c>
      <c r="GA15" s="241">
        <f t="shared" si="2"/>
        <v>0</v>
      </c>
      <c r="GB15" s="242">
        <f>IF(COUNTIF($N15:$Q15, Active!HH$1)&gt;0, Active!GB$2, 0)</f>
        <v>0</v>
      </c>
      <c r="GC15" s="234">
        <f>IF(COUNTIF($R15:$U15, Active!HH$1)&gt;0, Active!GC$2, 0)</f>
        <v>0</v>
      </c>
      <c r="GD15" s="234">
        <f>IF(COUNTIF($V15:$Y15, Active!HH$1)&gt;0, Active!GD$2, 0)</f>
        <v>0</v>
      </c>
      <c r="GE15" s="234">
        <f>IF(COUNTIF($Z15:$AA15, Active!HH$1)&gt;0, Active!GE$2, 0)</f>
        <v>0</v>
      </c>
      <c r="GF15" s="234">
        <f>IF(COUNTIF($AB15:$AC15, Active!HH$1)&gt;0, Active!GF$2, 0)</f>
        <v>0</v>
      </c>
      <c r="GG15" s="235">
        <f>IF(COUNTIF($AD15:$AF15, Active!$HH$1)&gt;0, Active!GG$2, 0)</f>
        <v>0</v>
      </c>
      <c r="GH15" s="236">
        <f>IF(COUNTIF($AG15:$AI15, Active!$HH$1)&gt;0, Active!GH$2, 0)</f>
        <v>0</v>
      </c>
      <c r="GI15" s="236">
        <f>IF(COUNTIF($AJ15:$AL15, Active!$HH$1)&gt;0, Active!GI$2, 0)</f>
        <v>0</v>
      </c>
      <c r="GJ15" s="236">
        <f>IF(COUNTIF($AM15:$AO15, Active!$HH$1)&gt;0, Active!GJ$2, 0)</f>
        <v>0</v>
      </c>
      <c r="GK15" s="236">
        <f>IF(COUNTIF($AP15:$AR15, Active!$HH$1)&gt;0, Active!GK$2, 0)</f>
        <v>0</v>
      </c>
      <c r="GL15" s="236">
        <f>IF(COUNTIF($AS15:$AU15, Active!$HH$1)&gt;0, Active!GL$2, 0)</f>
        <v>0</v>
      </c>
      <c r="GM15" s="236">
        <f>IF(COUNTIF($AV15:$AX15, Active!$HH$1)&gt;0, Active!GM$2, 0)</f>
        <v>0</v>
      </c>
      <c r="GN15" s="237">
        <f>IF(COUNTIF($AY15:$BA15, Active!$HH$1)&gt;0, Active!GN$2, 0)</f>
        <v>0</v>
      </c>
      <c r="GO15" s="238">
        <f>IF(COUNTIF($BB15:$BD15, Active!$HH$1)&gt;0, Active!GO$2, 0)</f>
        <v>0</v>
      </c>
      <c r="GP15" s="238">
        <f>IF(COUNTIF($BE15:$BG15, Active!$HH$1)&gt;0, Active!GP$2, 0)</f>
        <v>0</v>
      </c>
      <c r="GQ15" s="238">
        <f>IF(COUNTIF($BH15:$BJ15, Active!$HH$1)&gt;0, Active!GQ$2, 0)</f>
        <v>0</v>
      </c>
      <c r="GR15" s="238">
        <f>IF(COUNTIF($BK15:$BM15, Active!$HH$1)&gt;0, Active!GR$2, 0)</f>
        <v>0</v>
      </c>
      <c r="GS15" s="238">
        <f>IF(COUNTIF($BN15:$BP15, Active!$HH$1)&gt;0, Active!GS$2, 0)</f>
        <v>0</v>
      </c>
      <c r="GT15" s="238">
        <f>IF(COUNTIF($BQ15:$BS15, Active!$HH$1)&gt;0, Active!GT$2, 0)</f>
        <v>0</v>
      </c>
      <c r="GU15" s="238">
        <f>IF(COUNTIF($BT15:$BV15, Active!$HH$1)&gt;0, Active!GU$2, 0)</f>
        <v>0</v>
      </c>
      <c r="GV15" s="239">
        <f>IF(COUNTIF($BW15:$BY15, Active!$HH$1)&gt;0, Active!GV$2, 0)</f>
        <v>0</v>
      </c>
      <c r="GW15" s="240">
        <f>IF(COUNTIF($BZ15:$CB15, Active!$HH$1)&gt;0, Active!GW$2, 0)</f>
        <v>0</v>
      </c>
      <c r="GX15" s="240">
        <f>IF(COUNTIF($CC15:$CE15, Active!$HH$1)&gt;0, Active!GX$2, 0)</f>
        <v>0</v>
      </c>
      <c r="GY15" s="240">
        <f>IF(COUNTIF($CF15:$CH15, Active!$HH$1)&gt;0, Active!GY$2, 0)</f>
        <v>0</v>
      </c>
      <c r="GZ15" s="240">
        <f>IF(COUNTIF($CI15:$CK15, Active!$HH$1)&gt;0, Active!GZ$2, 0)</f>
        <v>0</v>
      </c>
      <c r="HA15" s="240">
        <f>IF(COUNTIF($CL15:$CN15, Active!$HH$1)&gt;0, Active!HA$2, 0)</f>
        <v>0</v>
      </c>
      <c r="HB15" s="240">
        <f>IF(COUNTIF($CO15:$CQ15, Active!$HH$1)&gt;0, Active!HB$2, 0)</f>
        <v>0</v>
      </c>
      <c r="HC15" s="240">
        <f>IF(COUNTIF($CR15:$CT15, Active!$HH$1)&gt;0, Active!HC$2, 0)</f>
        <v>0</v>
      </c>
      <c r="HD15" s="240">
        <f>IF(COUNTIF($CU15:$CW15, Active!$HH$1)&gt;0, Active!HD$2, 0)</f>
        <v>0</v>
      </c>
      <c r="HE15" s="240">
        <f>IF(COUNTIF($CX15:$CZ15, Active!$HH$1)&gt;0, Active!HE$2, 0)</f>
        <v>0</v>
      </c>
      <c r="HF15" s="240">
        <f>IF(COUNTIF($DA15:$DC15, Active!$HH$1)&gt;0, Active!HF$2, 0)</f>
        <v>0</v>
      </c>
      <c r="HG15" s="240">
        <f>IF(COUNTIF($DD15:$DF15, Active!$HH$1)&gt;0, Active!HG$2, 0)</f>
        <v>0</v>
      </c>
      <c r="HH15" s="241">
        <f t="shared" si="3"/>
        <v>0</v>
      </c>
      <c r="HI15" s="243"/>
      <c r="HJ15" s="242">
        <f>IF(MAX($N15:$Q15)&gt;=40, Active!HJ$2, 0)</f>
        <v>3</v>
      </c>
      <c r="HK15" s="234">
        <f>IF(MAX($R15:$U15)&gt;=40, Active!HK$2, 0)</f>
        <v>3</v>
      </c>
      <c r="HL15" s="234">
        <f>IF(MAX($V15:$Y15)&gt;=40, Active!HL$2, 0)</f>
        <v>3</v>
      </c>
      <c r="HM15" s="234">
        <f>IF(MAX($Z15:$AA15)&gt;=40, Active!HM$2, 0)</f>
        <v>3</v>
      </c>
      <c r="HN15" s="234">
        <f>IF(MAX($AB15:$AC15)&gt;=40, Active!HN$2, 0)</f>
        <v>2</v>
      </c>
      <c r="HO15" s="235">
        <f>IF(MAX($AD15:$AF15)&gt;=40, Active!HO$2, 0)</f>
        <v>20</v>
      </c>
      <c r="HP15" s="236">
        <f>IF(MAX($AG15:$AI15)&gt;=40, Active!HP$2, 0)</f>
        <v>20</v>
      </c>
      <c r="HQ15" s="236">
        <f>IF(MAX($AJ15:$AL15)&gt;=40, Active!HQ$2, 0)</f>
        <v>20</v>
      </c>
      <c r="HR15" s="236">
        <f>IF(MAX($AM15:$AO15)&gt;=40, Active!HR$2, 0)</f>
        <v>20</v>
      </c>
      <c r="HS15" s="236">
        <f>IF(MAX($AP15:$AR15)&gt;=40, Active!HS$2, 0)</f>
        <v>10</v>
      </c>
      <c r="HT15" s="236">
        <f>IF(MAX($AS15:$AU15)&gt;=40, Active!HT$2, 0)</f>
        <v>20</v>
      </c>
      <c r="HU15" s="236">
        <f>IF(MAX($AV15:$AX15)&gt;=40, Active!HU$2, 0)</f>
        <v>10</v>
      </c>
      <c r="HV15" s="237">
        <f>IF(MAX($AY15:$BA15)&gt;=40, Active!HV$2, 0)</f>
        <v>20</v>
      </c>
      <c r="HW15" s="238">
        <f>IF(MAX($BB15:$BD15)&gt;=40, Active!HW$2, 0)</f>
        <v>20</v>
      </c>
      <c r="HX15" s="238">
        <f>IF(MAX($BE15:$BG15)&gt;=40, Active!HX$2, 0)</f>
        <v>20</v>
      </c>
      <c r="HY15" s="238">
        <f>IF(MAX($BH15:$BJ15)&gt;=40, Active!HY$2, 0)</f>
        <v>20</v>
      </c>
      <c r="HZ15" s="238">
        <f>IF(MAX($BK15:$BM15)&gt;=40, Active!HZ$2, 0)</f>
        <v>10</v>
      </c>
      <c r="IA15" s="238">
        <f>IF(MAX($BN15:$BP15)&gt;=40, Active!IA$2, 0)</f>
        <v>20</v>
      </c>
      <c r="IB15" s="238">
        <f>IF(MAX($BQ15:$BS15)&gt;=40, Active!IB$2, 0)</f>
        <v>10</v>
      </c>
      <c r="IC15" s="238">
        <f>IF(MAX($BT15:$BV15)&gt;=40, Active!IC$2, 0)</f>
        <v>0</v>
      </c>
      <c r="ID15" s="239">
        <f>IF(MAX($BW15:$BY15)&gt;=40, Active!ID$2, 0)</f>
        <v>20</v>
      </c>
      <c r="IE15" s="240">
        <f>IF(MAX($BZ15:$CB15)&gt;=40, Active!IE$2, 0)</f>
        <v>20</v>
      </c>
      <c r="IF15" s="240">
        <f>IF(MAX($CC15:$CE15)&gt;=40, Active!IF$2, 0)</f>
        <v>10</v>
      </c>
      <c r="IG15" s="240">
        <f>IF(MAX($CF15:$CH15)&gt;=40, Active!IG$2, 0)</f>
        <v>0</v>
      </c>
      <c r="IH15" s="240">
        <f>IF(MAX($CI15:$CK15)&gt;=40, Active!IH$2, 0)</f>
        <v>0</v>
      </c>
      <c r="II15" s="240">
        <f>IF(MAX($CL15:$CN15)&gt;=40, Active!II$2, 0)</f>
        <v>30</v>
      </c>
      <c r="IJ15" s="240">
        <f>IF(MAX($CO15:$CQ15)&gt;=40, Active!IJ$2, 0)</f>
        <v>0</v>
      </c>
      <c r="IK15" s="240">
        <f>IF(MAX($CR15:$CT15)&gt;=40, Active!IK$2, 0)</f>
        <v>0</v>
      </c>
      <c r="IL15" s="240">
        <f>IF(MAX($CU15:$CW15)&gt;=40, Active!IL$2, 0)</f>
        <v>20</v>
      </c>
      <c r="IM15" s="240">
        <f>IF(MAX($CX15:$CZ15)&gt;=40, Active!IM$2, 0)</f>
        <v>0</v>
      </c>
      <c r="IN15" s="240">
        <f>IF(MAX($DA15:$DC15)&gt;=40, Active!IN$2, 0)</f>
        <v>0</v>
      </c>
      <c r="IO15" s="240">
        <f>IF(MAX($DD15:$DF15)&gt;=40, Active!IO$2, 0)</f>
        <v>20</v>
      </c>
      <c r="IP15" s="416">
        <f t="shared" si="4"/>
        <v>360</v>
      </c>
      <c r="IQ15" s="416">
        <f t="shared" si="5"/>
        <v>14</v>
      </c>
    </row>
    <row r="16" spans="1:251" ht="15" customHeight="1" x14ac:dyDescent="0.25">
      <c r="A16" s="14" t="s">
        <v>1639</v>
      </c>
      <c r="B16" s="392">
        <v>92</v>
      </c>
      <c r="C16" s="13" t="s">
        <v>832</v>
      </c>
      <c r="D16" s="423">
        <v>43922</v>
      </c>
      <c r="E16" s="20">
        <v>9</v>
      </c>
      <c r="F16" s="6">
        <v>10674174</v>
      </c>
      <c r="G16" s="20">
        <v>1</v>
      </c>
      <c r="H16" s="20"/>
      <c r="I16" s="23"/>
      <c r="J16" s="6" t="s">
        <v>18</v>
      </c>
      <c r="K16" s="6" t="s">
        <v>18</v>
      </c>
      <c r="L16" s="424"/>
      <c r="M16" s="651" t="s">
        <v>833</v>
      </c>
      <c r="N16" s="688">
        <v>73.699996948242188</v>
      </c>
      <c r="O16" s="107"/>
      <c r="P16" s="105"/>
      <c r="Q16" s="106"/>
      <c r="R16" s="24">
        <v>71.650001525878906</v>
      </c>
      <c r="S16" s="107"/>
      <c r="T16" s="105"/>
      <c r="U16" s="106"/>
      <c r="V16" s="688">
        <v>73.05999755859375</v>
      </c>
      <c r="W16" s="107"/>
      <c r="X16" s="105"/>
      <c r="Y16" s="106"/>
      <c r="Z16" s="24">
        <v>72.05999755859375</v>
      </c>
      <c r="AA16" s="273"/>
      <c r="AB16" s="24">
        <v>74.680000305175781</v>
      </c>
      <c r="AC16" s="273"/>
      <c r="AD16" s="272">
        <v>100</v>
      </c>
      <c r="AE16" s="108"/>
      <c r="AF16" s="444"/>
      <c r="AG16" s="272">
        <v>100</v>
      </c>
      <c r="AH16" s="108"/>
      <c r="AI16" s="444"/>
      <c r="AJ16" s="272">
        <v>100</v>
      </c>
      <c r="AK16" s="108"/>
      <c r="AL16" s="444"/>
      <c r="AM16" s="272">
        <v>100</v>
      </c>
      <c r="AN16" s="108"/>
      <c r="AO16" s="444"/>
      <c r="AP16" s="272">
        <v>100</v>
      </c>
      <c r="AQ16" s="108"/>
      <c r="AR16" s="444"/>
      <c r="AS16" s="272">
        <v>100</v>
      </c>
      <c r="AT16" s="108"/>
      <c r="AU16" s="444"/>
      <c r="AV16" s="272">
        <v>100</v>
      </c>
      <c r="AW16" s="108"/>
      <c r="AX16" s="444"/>
      <c r="AY16" s="24">
        <v>74.050003051757813</v>
      </c>
      <c r="AZ16" s="107"/>
      <c r="BA16" s="273"/>
      <c r="BB16" s="24">
        <v>75</v>
      </c>
      <c r="BC16" s="107"/>
      <c r="BD16" s="273"/>
      <c r="BE16" s="24">
        <v>75</v>
      </c>
      <c r="BF16" s="107"/>
      <c r="BG16" s="273"/>
      <c r="BH16" s="24">
        <v>72</v>
      </c>
      <c r="BI16" s="107"/>
      <c r="BJ16" s="273"/>
      <c r="BK16" s="24">
        <v>67</v>
      </c>
      <c r="BL16" s="107"/>
      <c r="BM16" s="273"/>
      <c r="BN16" s="24">
        <v>71.110000610351563</v>
      </c>
      <c r="BO16" s="107"/>
      <c r="BP16" s="273"/>
      <c r="BQ16" s="24">
        <v>71</v>
      </c>
      <c r="BR16" s="107"/>
      <c r="BS16" s="273"/>
      <c r="BT16" s="704" t="s">
        <v>1386</v>
      </c>
      <c r="BU16" s="291"/>
      <c r="BV16" s="273"/>
      <c r="BW16" s="24">
        <v>76.599998474121094</v>
      </c>
      <c r="BX16" s="107"/>
      <c r="BY16" s="273"/>
      <c r="BZ16" s="24">
        <v>77.25</v>
      </c>
      <c r="CA16" s="107"/>
      <c r="CB16" s="273"/>
      <c r="CC16" s="24">
        <v>85</v>
      </c>
      <c r="CD16" s="107"/>
      <c r="CE16" s="107"/>
      <c r="CF16" s="107"/>
      <c r="CG16" s="107"/>
      <c r="CH16" s="273"/>
      <c r="CI16" s="688"/>
      <c r="CJ16" s="107"/>
      <c r="CK16" s="273"/>
      <c r="CL16" s="24">
        <v>62.700000762939453</v>
      </c>
      <c r="CM16" s="107"/>
      <c r="CN16" s="273"/>
      <c r="CO16" s="24"/>
      <c r="CP16" s="107"/>
      <c r="CQ16" s="273"/>
      <c r="CR16" s="24"/>
      <c r="CS16" s="107"/>
      <c r="CT16" s="273"/>
      <c r="CU16" s="24">
        <v>74</v>
      </c>
      <c r="CV16" s="107"/>
      <c r="CW16" s="273"/>
      <c r="CX16" s="24"/>
      <c r="CY16" s="107"/>
      <c r="CZ16" s="273"/>
      <c r="DA16" s="24"/>
      <c r="DB16" s="107"/>
      <c r="DC16" s="273"/>
      <c r="DD16" s="24">
        <v>79.699996948242188</v>
      </c>
      <c r="DE16" s="107"/>
      <c r="DF16" s="273"/>
      <c r="DG16" s="218"/>
      <c r="DH16" s="217"/>
      <c r="DI16" s="217" t="s">
        <v>1637</v>
      </c>
      <c r="DJ16" s="286">
        <v>76.400000000000006</v>
      </c>
      <c r="DK16" s="219" t="s">
        <v>126</v>
      </c>
      <c r="DL16" s="220">
        <f t="shared" si="0"/>
        <v>3.8200000000000003</v>
      </c>
      <c r="DM16" s="650">
        <f>COUNTIF(N16:DF16, Active!DM$1)+COUNTIF(N16:DF16, Active!DM$2)</f>
        <v>0</v>
      </c>
      <c r="DN16" s="233">
        <f>IF(COUNTIF($N16:$Q16, Active!ET$1)&gt;0, Active!DN$2, 0)</f>
        <v>0</v>
      </c>
      <c r="DO16" s="234">
        <f>IF(COUNTIF($R16:$U16, Active!ET$1)&gt;0, Active!DO$2, 0)</f>
        <v>0</v>
      </c>
      <c r="DP16" s="234">
        <f>IF(COUNTIF($V16:$Y16, Active!ET$1)&gt;0, Active!DP$2, 0)</f>
        <v>0</v>
      </c>
      <c r="DQ16" s="234">
        <f>IF(COUNTIF($Z16:$AA16, Active!ET$1)&gt;0, Active!DQ$2, 0)</f>
        <v>0</v>
      </c>
      <c r="DR16" s="234">
        <f>IF(COUNTIF($AB16:$AC16, Active!ET$1)&gt;0, Active!DR$2, 0)</f>
        <v>0</v>
      </c>
      <c r="DS16" s="235">
        <f>IF(COUNTIF($AD16:$AF16, Active!$ET$1)&gt;0, Active!DS$2, 0)</f>
        <v>0</v>
      </c>
      <c r="DT16" s="236">
        <f>IF(COUNTIF($AG16:$AI16, Active!$ET$1)&gt;0, Active!DT$2, 0)</f>
        <v>0</v>
      </c>
      <c r="DU16" s="236">
        <f>IF(COUNTIF($AJ16:$AL16, Active!$ET$1)&gt;0, Active!DU$2, 0)</f>
        <v>0</v>
      </c>
      <c r="DV16" s="236">
        <f>IF(COUNTIF($AM16:$AO16, Active!$ET$1)&gt;0, Active!DV$2, 0)</f>
        <v>0</v>
      </c>
      <c r="DW16" s="236">
        <f>IF(COUNTIF($AP16:$AR16, Active!$ET$1)&gt;0, Active!DW$2, 0)</f>
        <v>0</v>
      </c>
      <c r="DX16" s="236">
        <f>IF(COUNTIF($AS16:$AU16, Active!$ET$1)&gt;0, Active!DX$2, 0)</f>
        <v>0</v>
      </c>
      <c r="DY16" s="236">
        <f>IF(COUNTIF($AV16:$AX16, Active!$ET$1)&gt;0, Active!DY$2, 0)</f>
        <v>0</v>
      </c>
      <c r="DZ16" s="237">
        <f>IF(COUNTIF($AY16:$BA16, Active!$ET$1)&gt;0, Active!DZ$2, 0)</f>
        <v>0</v>
      </c>
      <c r="EA16" s="238">
        <f>IF(COUNTIF($BB16:$BD16, Active!$ET$1)&gt;0, Active!EA$2, 0)</f>
        <v>0</v>
      </c>
      <c r="EB16" s="238">
        <f>IF(COUNTIF($BE16:$BG16, Active!$ET$1)&gt;0, Active!EB$2, 0)</f>
        <v>0</v>
      </c>
      <c r="EC16" s="238">
        <f>IF(COUNTIF($BH16:$BJ16, Active!$ET$1)&gt;0, Active!EC$2, 0)</f>
        <v>0</v>
      </c>
      <c r="ED16" s="238">
        <f>IF(COUNTIF($BK16:$BM16, Active!$ET$1)&gt;0, Active!ED$2, 0)</f>
        <v>0</v>
      </c>
      <c r="EE16" s="238">
        <f>IF(COUNTIF($BN16:$BP16, Active!$ET$1)&gt;0, Active!EE$2, 0)</f>
        <v>0</v>
      </c>
      <c r="EF16" s="238">
        <f>IF(COUNTIF($BQ16:$BS16, Active!$ET$1)&gt;0, Active!EF$2, 0)</f>
        <v>0</v>
      </c>
      <c r="EG16" s="238">
        <f>IF(COUNTIF($BT16:$BV16, Active!$ET$1)&gt;0, Active!EG$2, 0)</f>
        <v>0</v>
      </c>
      <c r="EH16" s="239">
        <f>IF(COUNTIF($BW16:$BY16, Active!$ET$1)&gt;0, Active!EH$2, 0)</f>
        <v>0</v>
      </c>
      <c r="EI16" s="240">
        <f>IF(COUNTIF($BZ16:$CB16, Active!$ET$1)&gt;0, Active!EI$2, 0)</f>
        <v>0</v>
      </c>
      <c r="EJ16" s="240">
        <f>IF(COUNTIF($CC16:$CE16, Active!$ET$1)&gt;0, Active!EJ$2, 0)</f>
        <v>0</v>
      </c>
      <c r="EK16" s="240">
        <f>IF(COUNTIF($CF16:$CH16, Active!$ET$1)&gt;0, Active!EK$2, 0)</f>
        <v>0</v>
      </c>
      <c r="EL16" s="240">
        <f>IF(COUNTIF($CI16:$CK16, Active!$ET$1)&gt;0, Active!EL$2, 0)</f>
        <v>0</v>
      </c>
      <c r="EM16" s="240">
        <f>IF(COUNTIF($CL16:$CN16, Active!$ET$1)&gt;0, Active!EM$2, 0)</f>
        <v>0</v>
      </c>
      <c r="EN16" s="240">
        <f>IF(COUNTIF($CO16:$CQ16, Active!$ET$1)&gt;0, Active!EN$2, 0)</f>
        <v>0</v>
      </c>
      <c r="EO16" s="240">
        <f>IF(COUNTIF($CR16:$CT16, Active!$ET$1)&gt;0, Active!EO$2, 0)</f>
        <v>0</v>
      </c>
      <c r="EP16" s="240">
        <f>IF(COUNTIF($CU16:$CW16, Active!$ET$1)&gt;0, Active!EP$2, 0)</f>
        <v>0</v>
      </c>
      <c r="EQ16" s="240">
        <f>IF(COUNTIF($CX16:$CZ16, Active!$ET$1)&gt;0, Active!EQ$2, 0)</f>
        <v>0</v>
      </c>
      <c r="ER16" s="240">
        <f>IF(COUNTIF($DA16:$DC16, Active!$ET$1)&gt;0, Active!ER$2, 0)</f>
        <v>0</v>
      </c>
      <c r="ES16" s="240">
        <f>IF(COUNTIF($DD16:$DF16, Active!$ET$1)&gt;0, Active!ES$2, 0)</f>
        <v>0</v>
      </c>
      <c r="ET16" s="241">
        <f t="shared" si="1"/>
        <v>0</v>
      </c>
      <c r="EU16" s="242">
        <f>IF(COUNTIF($N16:$Q16, Active!GA$1)&gt;0, Active!EU$2, 0)</f>
        <v>0</v>
      </c>
      <c r="EV16" s="234">
        <f>IF(COUNTIF($R16:$U16, Active!GA$1)&gt;0, Active!EV$2, 0)</f>
        <v>0</v>
      </c>
      <c r="EW16" s="234">
        <f>IF(COUNTIF($V16:$Y16, Active!GA$1)&gt;0, Active!EW$2, 0)</f>
        <v>0</v>
      </c>
      <c r="EX16" s="234">
        <f>IF(COUNTIF($Z16:$AA16, Active!GA$1)&gt;0, Active!EX$2, 0)</f>
        <v>0</v>
      </c>
      <c r="EY16" s="234">
        <f>IF(COUNTIF($AB16:$AC16, Active!GA$1)&gt;0, Active!EY$2, 0)</f>
        <v>0</v>
      </c>
      <c r="EZ16" s="235">
        <f>IF(COUNTIF($AD16:$AF16, Active!$GA$1)&gt;0, Active!EZ$2, 0)</f>
        <v>0</v>
      </c>
      <c r="FA16" s="236">
        <f>IF(COUNTIF($AG16:$AI16, Active!$GA$1)&gt;0, Active!FA$2, 0)</f>
        <v>0</v>
      </c>
      <c r="FB16" s="236">
        <f>IF(COUNTIF($AJ16:$AL16, Active!$GA$1)&gt;0, Active!FB$2, 0)</f>
        <v>0</v>
      </c>
      <c r="FC16" s="236">
        <f>IF(COUNTIF($AM16:$AO16, Active!$GA$1)&gt;0, Active!FC$2, 0)</f>
        <v>0</v>
      </c>
      <c r="FD16" s="236">
        <f>IF(COUNTIF($AP16:$AR16, Active!$GA$1)&gt;0, Active!FD$2, 0)</f>
        <v>0</v>
      </c>
      <c r="FE16" s="236">
        <f>IF(COUNTIF($AS16:$AU16, Active!$GA$1)&gt;0, Active!FE$2, 0)</f>
        <v>0</v>
      </c>
      <c r="FF16" s="236">
        <f>IF(COUNTIF($AV16:$AX16, Active!$GA$1)&gt;0, Active!FF$2, 0)</f>
        <v>0</v>
      </c>
      <c r="FG16" s="237">
        <f>IF(COUNTIF($AY16:$BA16, Active!$GA$1)&gt;0, Active!FG$2, 0)</f>
        <v>0</v>
      </c>
      <c r="FH16" s="238">
        <f>IF(COUNTIF($BB16:$BD16, Active!$GA$1)&gt;0, Active!FH$2, 0)</f>
        <v>0</v>
      </c>
      <c r="FI16" s="238">
        <f>IF(COUNTIF($BE16:$BG16, Active!$GA$1)&gt;0, Active!FI$2, 0)</f>
        <v>0</v>
      </c>
      <c r="FJ16" s="238">
        <f>IF(COUNTIF($BH16:$BJ16, Active!$GA$1)&gt;0, Active!FJ$2, 0)</f>
        <v>0</v>
      </c>
      <c r="FK16" s="238">
        <f>IF(COUNTIF($BK16:$BM16, Active!$GA$1)&gt;0, Active!FK$2, 0)</f>
        <v>0</v>
      </c>
      <c r="FL16" s="238">
        <f>IF(COUNTIF($BN16:$BP16, Active!$GA$1)&gt;0, Active!FL$2, 0)</f>
        <v>0</v>
      </c>
      <c r="FM16" s="238">
        <f>IF(COUNTIF($BQ16:$BS16, Active!$GA$1)&gt;0, Active!FM$2, 0)</f>
        <v>0</v>
      </c>
      <c r="FN16" s="238">
        <f>IF(COUNTIF($BT16:$BV16, Active!$GA$1)&gt;0, Active!FN$2, 0)</f>
        <v>0</v>
      </c>
      <c r="FO16" s="239">
        <f>IF(COUNTIF($BW16:$BY16, Active!$GA$1)&gt;0, Active!FO$2, 0)</f>
        <v>0</v>
      </c>
      <c r="FP16" s="240">
        <f>IF(COUNTIF($BZ16:$CB16, Active!$GA$1)&gt;0, Active!FP$2, 0)</f>
        <v>0</v>
      </c>
      <c r="FQ16" s="240">
        <f>IF(COUNTIF($CC16:$CE16, Active!$GA$1)&gt;0, Active!FQ$2, 0)</f>
        <v>0</v>
      </c>
      <c r="FR16" s="240">
        <f>IF(COUNTIF($CF16:$CH16, Active!$GA$1)&gt;0, Active!FR$2, 0)</f>
        <v>0</v>
      </c>
      <c r="FS16" s="240">
        <f>IF(COUNTIF($CI16:$CK16, Active!$GA$1)&gt;0, Active!FS$2, 0)</f>
        <v>0</v>
      </c>
      <c r="FT16" s="240">
        <f>IF(COUNTIF($CL16:$CN16, Active!$GA$1)&gt;0, Active!FT$2, 0)</f>
        <v>0</v>
      </c>
      <c r="FU16" s="240">
        <f>IF(COUNTIF($CO16:$CQ16, Active!$GA$1)&gt;0, Active!FU$2, 0)</f>
        <v>0</v>
      </c>
      <c r="FV16" s="240">
        <f>IF(COUNTIF($CR16:$CT16, Active!$GA$1)&gt;0, Active!FV$2, 0)</f>
        <v>0</v>
      </c>
      <c r="FW16" s="240">
        <f>IF(COUNTIF($CU16:$CW16, Active!$GA$1)&gt;0, Active!FW$2, 0)</f>
        <v>0</v>
      </c>
      <c r="FX16" s="240">
        <f>IF(COUNTIF($CX16:$CZ16, Active!$GA$1)&gt;0, Active!FX$2, 0)</f>
        <v>0</v>
      </c>
      <c r="FY16" s="240">
        <f>IF(COUNTIF($DA16:$DC16, Active!$GA$1)&gt;0, Active!FY$2, 0)</f>
        <v>0</v>
      </c>
      <c r="FZ16" s="240">
        <f>IF(COUNTIF($DD16:$DF16, Active!$GA$1)&gt;0, Active!FZ$2, 0)</f>
        <v>0</v>
      </c>
      <c r="GA16" s="241">
        <f t="shared" si="2"/>
        <v>0</v>
      </c>
      <c r="GB16" s="242">
        <f>IF(COUNTIF($N16:$Q16, Active!HH$1)&gt;0, Active!GB$2, 0)</f>
        <v>0</v>
      </c>
      <c r="GC16" s="234">
        <f>IF(COUNTIF($R16:$U16, Active!HH$1)&gt;0, Active!GC$2, 0)</f>
        <v>0</v>
      </c>
      <c r="GD16" s="234">
        <f>IF(COUNTIF($V16:$Y16, Active!HH$1)&gt;0, Active!GD$2, 0)</f>
        <v>0</v>
      </c>
      <c r="GE16" s="234">
        <f>IF(COUNTIF($Z16:$AA16, Active!HH$1)&gt;0, Active!GE$2, 0)</f>
        <v>0</v>
      </c>
      <c r="GF16" s="234">
        <f>IF(COUNTIF($AB16:$AC16, Active!HH$1)&gt;0, Active!GF$2, 0)</f>
        <v>0</v>
      </c>
      <c r="GG16" s="235">
        <f>IF(COUNTIF($AD16:$AF16, Active!$HH$1)&gt;0, Active!GG$2, 0)</f>
        <v>0</v>
      </c>
      <c r="GH16" s="236">
        <f>IF(COUNTIF($AG16:$AI16, Active!$HH$1)&gt;0, Active!GH$2, 0)</f>
        <v>0</v>
      </c>
      <c r="GI16" s="236">
        <f>IF(COUNTIF($AJ16:$AL16, Active!$HH$1)&gt;0, Active!GI$2, 0)</f>
        <v>0</v>
      </c>
      <c r="GJ16" s="236">
        <f>IF(COUNTIF($AM16:$AO16, Active!$HH$1)&gt;0, Active!GJ$2, 0)</f>
        <v>0</v>
      </c>
      <c r="GK16" s="236">
        <f>IF(COUNTIF($AP16:$AR16, Active!$HH$1)&gt;0, Active!GK$2, 0)</f>
        <v>0</v>
      </c>
      <c r="GL16" s="236">
        <f>IF(COUNTIF($AS16:$AU16, Active!$HH$1)&gt;0, Active!GL$2, 0)</f>
        <v>0</v>
      </c>
      <c r="GM16" s="236">
        <f>IF(COUNTIF($AV16:$AX16, Active!$HH$1)&gt;0, Active!GM$2, 0)</f>
        <v>0</v>
      </c>
      <c r="GN16" s="237">
        <f>IF(COUNTIF($AY16:$BA16, Active!$HH$1)&gt;0, Active!GN$2, 0)</f>
        <v>0</v>
      </c>
      <c r="GO16" s="238">
        <f>IF(COUNTIF($BB16:$BD16, Active!$HH$1)&gt;0, Active!GO$2, 0)</f>
        <v>0</v>
      </c>
      <c r="GP16" s="238">
        <f>IF(COUNTIF($BE16:$BG16, Active!$HH$1)&gt;0, Active!GP$2, 0)</f>
        <v>0</v>
      </c>
      <c r="GQ16" s="238">
        <f>IF(COUNTIF($BH16:$BJ16, Active!$HH$1)&gt;0, Active!GQ$2, 0)</f>
        <v>0</v>
      </c>
      <c r="GR16" s="238">
        <f>IF(COUNTIF($BK16:$BM16, Active!$HH$1)&gt;0, Active!GR$2, 0)</f>
        <v>0</v>
      </c>
      <c r="GS16" s="238">
        <f>IF(COUNTIF($BN16:$BP16, Active!$HH$1)&gt;0, Active!GS$2, 0)</f>
        <v>0</v>
      </c>
      <c r="GT16" s="238">
        <f>IF(COUNTIF($BQ16:$BS16, Active!$HH$1)&gt;0, Active!GT$2, 0)</f>
        <v>0</v>
      </c>
      <c r="GU16" s="238">
        <f>IF(COUNTIF($BT16:$BV16, Active!$HH$1)&gt;0, Active!GU$2, 0)</f>
        <v>0</v>
      </c>
      <c r="GV16" s="239">
        <f>IF(COUNTIF($BW16:$BY16, Active!$HH$1)&gt;0, Active!GV$2, 0)</f>
        <v>0</v>
      </c>
      <c r="GW16" s="240">
        <f>IF(COUNTIF($BZ16:$CB16, Active!$HH$1)&gt;0, Active!GW$2, 0)</f>
        <v>0</v>
      </c>
      <c r="GX16" s="240">
        <f>IF(COUNTIF($CC16:$CE16, Active!$HH$1)&gt;0, Active!GX$2, 0)</f>
        <v>0</v>
      </c>
      <c r="GY16" s="240">
        <f>IF(COUNTIF($CF16:$CH16, Active!$HH$1)&gt;0, Active!GY$2, 0)</f>
        <v>0</v>
      </c>
      <c r="GZ16" s="240">
        <f>IF(COUNTIF($CI16:$CK16, Active!$HH$1)&gt;0, Active!GZ$2, 0)</f>
        <v>0</v>
      </c>
      <c r="HA16" s="240">
        <f>IF(COUNTIF($CL16:$CN16, Active!$HH$1)&gt;0, Active!HA$2, 0)</f>
        <v>0</v>
      </c>
      <c r="HB16" s="240">
        <f>IF(COUNTIF($CO16:$CQ16, Active!$HH$1)&gt;0, Active!HB$2, 0)</f>
        <v>0</v>
      </c>
      <c r="HC16" s="240">
        <f>IF(COUNTIF($CR16:$CT16, Active!$HH$1)&gt;0, Active!HC$2, 0)</f>
        <v>0</v>
      </c>
      <c r="HD16" s="240">
        <f>IF(COUNTIF($CU16:$CW16, Active!$HH$1)&gt;0, Active!HD$2, 0)</f>
        <v>0</v>
      </c>
      <c r="HE16" s="240">
        <f>IF(COUNTIF($CX16:$CZ16, Active!$HH$1)&gt;0, Active!HE$2, 0)</f>
        <v>0</v>
      </c>
      <c r="HF16" s="240">
        <f>IF(COUNTIF($DA16:$DC16, Active!$HH$1)&gt;0, Active!HF$2, 0)</f>
        <v>0</v>
      </c>
      <c r="HG16" s="240">
        <f>IF(COUNTIF($DD16:$DF16, Active!$HH$1)&gt;0, Active!HG$2, 0)</f>
        <v>0</v>
      </c>
      <c r="HH16" s="241">
        <f t="shared" si="3"/>
        <v>0</v>
      </c>
      <c r="HI16" s="243"/>
      <c r="HJ16" s="242">
        <f>IF(MAX($N16:$Q16)&gt;=40, Active!HJ$2, 0)</f>
        <v>3</v>
      </c>
      <c r="HK16" s="234">
        <f>IF(MAX($R16:$U16)&gt;=40, Active!HK$2, 0)</f>
        <v>3</v>
      </c>
      <c r="HL16" s="234">
        <f>IF(MAX($V16:$Y16)&gt;=40, Active!HL$2, 0)</f>
        <v>3</v>
      </c>
      <c r="HM16" s="234">
        <f>IF(MAX($Z16:$AA16)&gt;=40, Active!HM$2, 0)</f>
        <v>3</v>
      </c>
      <c r="HN16" s="234">
        <f>IF(MAX($AB16:$AC16)&gt;=40, Active!HN$2, 0)</f>
        <v>2</v>
      </c>
      <c r="HO16" s="235">
        <f>IF(MAX($AD16:$AF16)&gt;=40, Active!HO$2, 0)</f>
        <v>20</v>
      </c>
      <c r="HP16" s="236">
        <f>IF(MAX($AG16:$AI16)&gt;=40, Active!HP$2, 0)</f>
        <v>20</v>
      </c>
      <c r="HQ16" s="236">
        <f>IF(MAX($AJ16:$AL16)&gt;=40, Active!HQ$2, 0)</f>
        <v>20</v>
      </c>
      <c r="HR16" s="236">
        <f>IF(MAX($AM16:$AO16)&gt;=40, Active!HR$2, 0)</f>
        <v>20</v>
      </c>
      <c r="HS16" s="236">
        <f>IF(MAX($AP16:$AR16)&gt;=40, Active!HS$2, 0)</f>
        <v>10</v>
      </c>
      <c r="HT16" s="236">
        <f>IF(MAX($AS16:$AU16)&gt;=40, Active!HT$2, 0)</f>
        <v>20</v>
      </c>
      <c r="HU16" s="236">
        <f>IF(MAX($AV16:$AX16)&gt;=40, Active!HU$2, 0)</f>
        <v>10</v>
      </c>
      <c r="HV16" s="237">
        <f>IF(MAX($AY16:$BA16)&gt;=40, Active!HV$2, 0)</f>
        <v>20</v>
      </c>
      <c r="HW16" s="238">
        <f>IF(MAX($BB16:$BD16)&gt;=40, Active!HW$2, 0)</f>
        <v>20</v>
      </c>
      <c r="HX16" s="238">
        <f>IF(MAX($BE16:$BG16)&gt;=40, Active!HX$2, 0)</f>
        <v>20</v>
      </c>
      <c r="HY16" s="238">
        <f>IF(MAX($BH16:$BJ16)&gt;=40, Active!HY$2, 0)</f>
        <v>20</v>
      </c>
      <c r="HZ16" s="238">
        <f>IF(MAX($BK16:$BM16)&gt;=40, Active!HZ$2, 0)</f>
        <v>10</v>
      </c>
      <c r="IA16" s="238">
        <f>IF(MAX($BN16:$BP16)&gt;=40, Active!IA$2, 0)</f>
        <v>20</v>
      </c>
      <c r="IB16" s="238">
        <f>IF(MAX($BQ16:$BS16)&gt;=40, Active!IB$2, 0)</f>
        <v>10</v>
      </c>
      <c r="IC16" s="238">
        <f>IF(MAX($BT16:$BV16)&gt;=40, Active!IC$2, 0)</f>
        <v>0</v>
      </c>
      <c r="ID16" s="239">
        <f>IF(MAX($BW16:$BY16)&gt;=40, Active!ID$2, 0)</f>
        <v>20</v>
      </c>
      <c r="IE16" s="240">
        <f>IF(MAX($BZ16:$CB16)&gt;=40, Active!IE$2, 0)</f>
        <v>20</v>
      </c>
      <c r="IF16" s="240">
        <f>IF(MAX($CC16:$CE16)&gt;=40, Active!IF$2, 0)</f>
        <v>10</v>
      </c>
      <c r="IG16" s="240">
        <f>IF(MAX($CF16:$CH16)&gt;=40, Active!IG$2, 0)</f>
        <v>0</v>
      </c>
      <c r="IH16" s="240">
        <f>IF(MAX($CI16:$CK16)&gt;=40, Active!IH$2, 0)</f>
        <v>0</v>
      </c>
      <c r="II16" s="240">
        <f>IF(MAX($CL16:$CN16)&gt;=40, Active!II$2, 0)</f>
        <v>30</v>
      </c>
      <c r="IJ16" s="240">
        <f>IF(MAX($CO16:$CQ16)&gt;=40, Active!IJ$2, 0)</f>
        <v>0</v>
      </c>
      <c r="IK16" s="240">
        <f>IF(MAX($CR16:$CT16)&gt;=40, Active!IK$2, 0)</f>
        <v>0</v>
      </c>
      <c r="IL16" s="240">
        <f>IF(MAX($CU16:$CW16)&gt;=40, Active!IL$2, 0)</f>
        <v>20</v>
      </c>
      <c r="IM16" s="240">
        <f>IF(MAX($CX16:$CZ16)&gt;=40, Active!IM$2, 0)</f>
        <v>0</v>
      </c>
      <c r="IN16" s="240">
        <f>IF(MAX($DA16:$DC16)&gt;=40, Active!IN$2, 0)</f>
        <v>0</v>
      </c>
      <c r="IO16" s="240">
        <f>IF(MAX($DD16:$DF16)&gt;=40, Active!IO$2, 0)</f>
        <v>20</v>
      </c>
      <c r="IP16" s="416">
        <f t="shared" si="4"/>
        <v>360</v>
      </c>
      <c r="IQ16" s="416">
        <f t="shared" si="5"/>
        <v>14</v>
      </c>
    </row>
    <row r="17" spans="1:251" ht="15" customHeight="1" x14ac:dyDescent="0.25">
      <c r="A17" s="14" t="s">
        <v>1639</v>
      </c>
      <c r="B17" s="392">
        <v>93</v>
      </c>
      <c r="C17" s="13" t="s">
        <v>834</v>
      </c>
      <c r="D17" s="423">
        <v>43922</v>
      </c>
      <c r="E17" s="20">
        <v>9</v>
      </c>
      <c r="F17" s="6">
        <v>10674185</v>
      </c>
      <c r="G17" s="20">
        <v>1</v>
      </c>
      <c r="H17" s="20"/>
      <c r="I17" s="23"/>
      <c r="J17" s="6" t="s">
        <v>18</v>
      </c>
      <c r="K17" s="6" t="s">
        <v>18</v>
      </c>
      <c r="L17" s="424"/>
      <c r="M17" s="651" t="s">
        <v>835</v>
      </c>
      <c r="N17" s="688">
        <v>71.599998474121094</v>
      </c>
      <c r="O17" s="107"/>
      <c r="P17" s="105"/>
      <c r="Q17" s="106"/>
      <c r="R17" s="24">
        <v>67.139999389648438</v>
      </c>
      <c r="S17" s="107"/>
      <c r="T17" s="105"/>
      <c r="U17" s="106"/>
      <c r="V17" s="688">
        <v>76.470001220703125</v>
      </c>
      <c r="W17" s="107"/>
      <c r="X17" s="105"/>
      <c r="Y17" s="106"/>
      <c r="Z17" s="24">
        <v>73.760002136230469</v>
      </c>
      <c r="AA17" s="273"/>
      <c r="AB17" s="24">
        <v>72.580001831054688</v>
      </c>
      <c r="AC17" s="273"/>
      <c r="AD17" s="272">
        <v>100</v>
      </c>
      <c r="AE17" s="108"/>
      <c r="AF17" s="444"/>
      <c r="AG17" s="272">
        <v>100</v>
      </c>
      <c r="AH17" s="108"/>
      <c r="AI17" s="444"/>
      <c r="AJ17" s="272">
        <v>100</v>
      </c>
      <c r="AK17" s="108"/>
      <c r="AL17" s="444"/>
      <c r="AM17" s="272">
        <v>100</v>
      </c>
      <c r="AN17" s="108"/>
      <c r="AO17" s="444"/>
      <c r="AP17" s="272">
        <v>100</v>
      </c>
      <c r="AQ17" s="108"/>
      <c r="AR17" s="444"/>
      <c r="AS17" s="272">
        <v>100</v>
      </c>
      <c r="AT17" s="108"/>
      <c r="AU17" s="444"/>
      <c r="AV17" s="272">
        <v>100</v>
      </c>
      <c r="AW17" s="108"/>
      <c r="AX17" s="444"/>
      <c r="AY17" s="24">
        <v>73.44000244140625</v>
      </c>
      <c r="AZ17" s="107"/>
      <c r="BA17" s="273"/>
      <c r="BB17" s="24">
        <v>69</v>
      </c>
      <c r="BC17" s="107"/>
      <c r="BD17" s="273"/>
      <c r="BE17" s="24">
        <v>64</v>
      </c>
      <c r="BF17" s="107"/>
      <c r="BG17" s="273"/>
      <c r="BH17" s="24">
        <v>69</v>
      </c>
      <c r="BI17" s="107"/>
      <c r="BJ17" s="273"/>
      <c r="BK17" s="24">
        <v>72</v>
      </c>
      <c r="BL17" s="107"/>
      <c r="BM17" s="273"/>
      <c r="BN17" s="24">
        <v>70.089996337890625</v>
      </c>
      <c r="BO17" s="107"/>
      <c r="BP17" s="273"/>
      <c r="BQ17" s="24">
        <v>70</v>
      </c>
      <c r="BR17" s="107"/>
      <c r="BS17" s="273"/>
      <c r="BT17" s="704" t="s">
        <v>1386</v>
      </c>
      <c r="BU17" s="291"/>
      <c r="BV17" s="273"/>
      <c r="BW17" s="24">
        <v>63.729999542236328</v>
      </c>
      <c r="BX17" s="107"/>
      <c r="BY17" s="273"/>
      <c r="BZ17" s="24">
        <v>66.75</v>
      </c>
      <c r="CA17" s="107"/>
      <c r="CB17" s="273"/>
      <c r="CC17" s="24"/>
      <c r="CD17" s="107"/>
      <c r="CE17" s="107"/>
      <c r="CF17" s="107">
        <v>76</v>
      </c>
      <c r="CG17" s="107"/>
      <c r="CH17" s="273"/>
      <c r="CI17" s="688"/>
      <c r="CJ17" s="107"/>
      <c r="CK17" s="273"/>
      <c r="CL17" s="24">
        <v>68.800003051757813</v>
      </c>
      <c r="CM17" s="107"/>
      <c r="CN17" s="273"/>
      <c r="CO17" s="24">
        <v>77</v>
      </c>
      <c r="CP17" s="107"/>
      <c r="CQ17" s="273"/>
      <c r="CR17" s="24"/>
      <c r="CS17" s="107"/>
      <c r="CT17" s="273"/>
      <c r="CU17" s="24"/>
      <c r="CV17" s="107"/>
      <c r="CW17" s="273"/>
      <c r="CX17" s="24"/>
      <c r="CY17" s="107"/>
      <c r="CZ17" s="273"/>
      <c r="DA17" s="24"/>
      <c r="DB17" s="107"/>
      <c r="DC17" s="273"/>
      <c r="DD17" s="24">
        <v>64.599998474121094</v>
      </c>
      <c r="DE17" s="107"/>
      <c r="DF17" s="273"/>
      <c r="DG17" s="218"/>
      <c r="DH17" s="217"/>
      <c r="DI17" s="217" t="s">
        <v>1637</v>
      </c>
      <c r="DJ17" s="286">
        <v>70.099999999999994</v>
      </c>
      <c r="DK17" s="219" t="s">
        <v>126</v>
      </c>
      <c r="DL17" s="220">
        <f t="shared" si="0"/>
        <v>3.5049999999999999</v>
      </c>
      <c r="DM17" s="650">
        <f>COUNTIF(N17:DF17, Active!DM$1)+COUNTIF(N17:DF17, Active!DM$2)</f>
        <v>0</v>
      </c>
      <c r="DN17" s="233">
        <f>IF(COUNTIF($N17:$Q17, Active!ET$1)&gt;0, Active!DN$2, 0)</f>
        <v>0</v>
      </c>
      <c r="DO17" s="234">
        <f>IF(COUNTIF($R17:$U17, Active!ET$1)&gt;0, Active!DO$2, 0)</f>
        <v>0</v>
      </c>
      <c r="DP17" s="234">
        <f>IF(COUNTIF($V17:$Y17, Active!ET$1)&gt;0, Active!DP$2, 0)</f>
        <v>0</v>
      </c>
      <c r="DQ17" s="234">
        <f>IF(COUNTIF($Z17:$AA17, Active!ET$1)&gt;0, Active!DQ$2, 0)</f>
        <v>0</v>
      </c>
      <c r="DR17" s="234">
        <f>IF(COUNTIF($AB17:$AC17, Active!ET$1)&gt;0, Active!DR$2, 0)</f>
        <v>0</v>
      </c>
      <c r="DS17" s="235">
        <f>IF(COUNTIF($AD17:$AF17, Active!$ET$1)&gt;0, Active!DS$2, 0)</f>
        <v>0</v>
      </c>
      <c r="DT17" s="236">
        <f>IF(COUNTIF($AG17:$AI17, Active!$ET$1)&gt;0, Active!DT$2, 0)</f>
        <v>0</v>
      </c>
      <c r="DU17" s="236">
        <f>IF(COUNTIF($AJ17:$AL17, Active!$ET$1)&gt;0, Active!DU$2, 0)</f>
        <v>0</v>
      </c>
      <c r="DV17" s="236">
        <f>IF(COUNTIF($AM17:$AO17, Active!$ET$1)&gt;0, Active!DV$2, 0)</f>
        <v>0</v>
      </c>
      <c r="DW17" s="236">
        <f>IF(COUNTIF($AP17:$AR17, Active!$ET$1)&gt;0, Active!DW$2, 0)</f>
        <v>0</v>
      </c>
      <c r="DX17" s="236">
        <f>IF(COUNTIF($AS17:$AU17, Active!$ET$1)&gt;0, Active!DX$2, 0)</f>
        <v>0</v>
      </c>
      <c r="DY17" s="236">
        <f>IF(COUNTIF($AV17:$AX17, Active!$ET$1)&gt;0, Active!DY$2, 0)</f>
        <v>0</v>
      </c>
      <c r="DZ17" s="237">
        <f>IF(COUNTIF($AY17:$BA17, Active!$ET$1)&gt;0, Active!DZ$2, 0)</f>
        <v>0</v>
      </c>
      <c r="EA17" s="238">
        <f>IF(COUNTIF($BB17:$BD17, Active!$ET$1)&gt;0, Active!EA$2, 0)</f>
        <v>0</v>
      </c>
      <c r="EB17" s="238">
        <f>IF(COUNTIF($BE17:$BG17, Active!$ET$1)&gt;0, Active!EB$2, 0)</f>
        <v>0</v>
      </c>
      <c r="EC17" s="238">
        <f>IF(COUNTIF($BH17:$BJ17, Active!$ET$1)&gt;0, Active!EC$2, 0)</f>
        <v>0</v>
      </c>
      <c r="ED17" s="238">
        <f>IF(COUNTIF($BK17:$BM17, Active!$ET$1)&gt;0, Active!ED$2, 0)</f>
        <v>0</v>
      </c>
      <c r="EE17" s="238">
        <f>IF(COUNTIF($BN17:$BP17, Active!$ET$1)&gt;0, Active!EE$2, 0)</f>
        <v>0</v>
      </c>
      <c r="EF17" s="238">
        <f>IF(COUNTIF($BQ17:$BS17, Active!$ET$1)&gt;0, Active!EF$2, 0)</f>
        <v>0</v>
      </c>
      <c r="EG17" s="238">
        <f>IF(COUNTIF($BT17:$BV17, Active!$ET$1)&gt;0, Active!EG$2, 0)</f>
        <v>0</v>
      </c>
      <c r="EH17" s="239">
        <f>IF(COUNTIF($BW17:$BY17, Active!$ET$1)&gt;0, Active!EH$2, 0)</f>
        <v>0</v>
      </c>
      <c r="EI17" s="240">
        <f>IF(COUNTIF($BZ17:$CB17, Active!$ET$1)&gt;0, Active!EI$2, 0)</f>
        <v>0</v>
      </c>
      <c r="EJ17" s="240">
        <f>IF(COUNTIF($CC17:$CE17, Active!$ET$1)&gt;0, Active!EJ$2, 0)</f>
        <v>0</v>
      </c>
      <c r="EK17" s="240">
        <f>IF(COUNTIF($CF17:$CH17, Active!$ET$1)&gt;0, Active!EK$2, 0)</f>
        <v>0</v>
      </c>
      <c r="EL17" s="240">
        <f>IF(COUNTIF($CI17:$CK17, Active!$ET$1)&gt;0, Active!EL$2, 0)</f>
        <v>0</v>
      </c>
      <c r="EM17" s="240">
        <f>IF(COUNTIF($CL17:$CN17, Active!$ET$1)&gt;0, Active!EM$2, 0)</f>
        <v>0</v>
      </c>
      <c r="EN17" s="240">
        <f>IF(COUNTIF($CO17:$CQ17, Active!$ET$1)&gt;0, Active!EN$2, 0)</f>
        <v>0</v>
      </c>
      <c r="EO17" s="240">
        <f>IF(COUNTIF($CR17:$CT17, Active!$ET$1)&gt;0, Active!EO$2, 0)</f>
        <v>0</v>
      </c>
      <c r="EP17" s="240">
        <f>IF(COUNTIF($CU17:$CW17, Active!$ET$1)&gt;0, Active!EP$2, 0)</f>
        <v>0</v>
      </c>
      <c r="EQ17" s="240">
        <f>IF(COUNTIF($CX17:$CZ17, Active!$ET$1)&gt;0, Active!EQ$2, 0)</f>
        <v>0</v>
      </c>
      <c r="ER17" s="240">
        <f>IF(COUNTIF($DA17:$DC17, Active!$ET$1)&gt;0, Active!ER$2, 0)</f>
        <v>0</v>
      </c>
      <c r="ES17" s="240">
        <f>IF(COUNTIF($DD17:$DF17, Active!$ET$1)&gt;0, Active!ES$2, 0)</f>
        <v>0</v>
      </c>
      <c r="ET17" s="241">
        <f t="shared" si="1"/>
        <v>0</v>
      </c>
      <c r="EU17" s="242">
        <f>IF(COUNTIF($N17:$Q17, Active!GA$1)&gt;0, Active!EU$2, 0)</f>
        <v>0</v>
      </c>
      <c r="EV17" s="234">
        <f>IF(COUNTIF($R17:$U17, Active!GA$1)&gt;0, Active!EV$2, 0)</f>
        <v>0</v>
      </c>
      <c r="EW17" s="234">
        <f>IF(COUNTIF($V17:$Y17, Active!GA$1)&gt;0, Active!EW$2, 0)</f>
        <v>0</v>
      </c>
      <c r="EX17" s="234">
        <f>IF(COUNTIF($Z17:$AA17, Active!GA$1)&gt;0, Active!EX$2, 0)</f>
        <v>0</v>
      </c>
      <c r="EY17" s="234">
        <f>IF(COUNTIF($AB17:$AC17, Active!GA$1)&gt;0, Active!EY$2, 0)</f>
        <v>0</v>
      </c>
      <c r="EZ17" s="235">
        <f>IF(COUNTIF($AD17:$AF17, Active!$GA$1)&gt;0, Active!EZ$2, 0)</f>
        <v>0</v>
      </c>
      <c r="FA17" s="236">
        <f>IF(COUNTIF($AG17:$AI17, Active!$GA$1)&gt;0, Active!FA$2, 0)</f>
        <v>0</v>
      </c>
      <c r="FB17" s="236">
        <f>IF(COUNTIF($AJ17:$AL17, Active!$GA$1)&gt;0, Active!FB$2, 0)</f>
        <v>0</v>
      </c>
      <c r="FC17" s="236">
        <f>IF(COUNTIF($AM17:$AO17, Active!$GA$1)&gt;0, Active!FC$2, 0)</f>
        <v>0</v>
      </c>
      <c r="FD17" s="236">
        <f>IF(COUNTIF($AP17:$AR17, Active!$GA$1)&gt;0, Active!FD$2, 0)</f>
        <v>0</v>
      </c>
      <c r="FE17" s="236">
        <f>IF(COUNTIF($AS17:$AU17, Active!$GA$1)&gt;0, Active!FE$2, 0)</f>
        <v>0</v>
      </c>
      <c r="FF17" s="236">
        <f>IF(COUNTIF($AV17:$AX17, Active!$GA$1)&gt;0, Active!FF$2, 0)</f>
        <v>0</v>
      </c>
      <c r="FG17" s="237">
        <f>IF(COUNTIF($AY17:$BA17, Active!$GA$1)&gt;0, Active!FG$2, 0)</f>
        <v>0</v>
      </c>
      <c r="FH17" s="238">
        <f>IF(COUNTIF($BB17:$BD17, Active!$GA$1)&gt;0, Active!FH$2, 0)</f>
        <v>0</v>
      </c>
      <c r="FI17" s="238">
        <f>IF(COUNTIF($BE17:$BG17, Active!$GA$1)&gt;0, Active!FI$2, 0)</f>
        <v>0</v>
      </c>
      <c r="FJ17" s="238">
        <f>IF(COUNTIF($BH17:$BJ17, Active!$GA$1)&gt;0, Active!FJ$2, 0)</f>
        <v>0</v>
      </c>
      <c r="FK17" s="238">
        <f>IF(COUNTIF($BK17:$BM17, Active!$GA$1)&gt;0, Active!FK$2, 0)</f>
        <v>0</v>
      </c>
      <c r="FL17" s="238">
        <f>IF(COUNTIF($BN17:$BP17, Active!$GA$1)&gt;0, Active!FL$2, 0)</f>
        <v>0</v>
      </c>
      <c r="FM17" s="238">
        <f>IF(COUNTIF($BQ17:$BS17, Active!$GA$1)&gt;0, Active!FM$2, 0)</f>
        <v>0</v>
      </c>
      <c r="FN17" s="238">
        <f>IF(COUNTIF($BT17:$BV17, Active!$GA$1)&gt;0, Active!FN$2, 0)</f>
        <v>0</v>
      </c>
      <c r="FO17" s="239">
        <f>IF(COUNTIF($BW17:$BY17, Active!$GA$1)&gt;0, Active!FO$2, 0)</f>
        <v>0</v>
      </c>
      <c r="FP17" s="240">
        <f>IF(COUNTIF($BZ17:$CB17, Active!$GA$1)&gt;0, Active!FP$2, 0)</f>
        <v>0</v>
      </c>
      <c r="FQ17" s="240">
        <f>IF(COUNTIF($CC17:$CE17, Active!$GA$1)&gt;0, Active!FQ$2, 0)</f>
        <v>0</v>
      </c>
      <c r="FR17" s="240">
        <f>IF(COUNTIF($CF17:$CH17, Active!$GA$1)&gt;0, Active!FR$2, 0)</f>
        <v>0</v>
      </c>
      <c r="FS17" s="240">
        <f>IF(COUNTIF($CI17:$CK17, Active!$GA$1)&gt;0, Active!FS$2, 0)</f>
        <v>0</v>
      </c>
      <c r="FT17" s="240">
        <f>IF(COUNTIF($CL17:$CN17, Active!$GA$1)&gt;0, Active!FT$2, 0)</f>
        <v>0</v>
      </c>
      <c r="FU17" s="240">
        <f>IF(COUNTIF($CO17:$CQ17, Active!$GA$1)&gt;0, Active!FU$2, 0)</f>
        <v>0</v>
      </c>
      <c r="FV17" s="240">
        <f>IF(COUNTIF($CR17:$CT17, Active!$GA$1)&gt;0, Active!FV$2, 0)</f>
        <v>0</v>
      </c>
      <c r="FW17" s="240">
        <f>IF(COUNTIF($CU17:$CW17, Active!$GA$1)&gt;0, Active!FW$2, 0)</f>
        <v>0</v>
      </c>
      <c r="FX17" s="240">
        <f>IF(COUNTIF($CX17:$CZ17, Active!$GA$1)&gt;0, Active!FX$2, 0)</f>
        <v>0</v>
      </c>
      <c r="FY17" s="240">
        <f>IF(COUNTIF($DA17:$DC17, Active!$GA$1)&gt;0, Active!FY$2, 0)</f>
        <v>0</v>
      </c>
      <c r="FZ17" s="240">
        <f>IF(COUNTIF($DD17:$DF17, Active!$GA$1)&gt;0, Active!FZ$2, 0)</f>
        <v>0</v>
      </c>
      <c r="GA17" s="241">
        <f t="shared" si="2"/>
        <v>0</v>
      </c>
      <c r="GB17" s="242">
        <f>IF(COUNTIF($N17:$Q17, Active!HH$1)&gt;0, Active!GB$2, 0)</f>
        <v>0</v>
      </c>
      <c r="GC17" s="234">
        <f>IF(COUNTIF($R17:$U17, Active!HH$1)&gt;0, Active!GC$2, 0)</f>
        <v>0</v>
      </c>
      <c r="GD17" s="234">
        <f>IF(COUNTIF($V17:$Y17, Active!HH$1)&gt;0, Active!GD$2, 0)</f>
        <v>0</v>
      </c>
      <c r="GE17" s="234">
        <f>IF(COUNTIF($Z17:$AA17, Active!HH$1)&gt;0, Active!GE$2, 0)</f>
        <v>0</v>
      </c>
      <c r="GF17" s="234">
        <f>IF(COUNTIF($AB17:$AC17, Active!HH$1)&gt;0, Active!GF$2, 0)</f>
        <v>0</v>
      </c>
      <c r="GG17" s="235">
        <f>IF(COUNTIF($AD17:$AF17, Active!$HH$1)&gt;0, Active!GG$2, 0)</f>
        <v>0</v>
      </c>
      <c r="GH17" s="236">
        <f>IF(COUNTIF($AG17:$AI17, Active!$HH$1)&gt;0, Active!GH$2, 0)</f>
        <v>0</v>
      </c>
      <c r="GI17" s="236">
        <f>IF(COUNTIF($AJ17:$AL17, Active!$HH$1)&gt;0, Active!GI$2, 0)</f>
        <v>0</v>
      </c>
      <c r="GJ17" s="236">
        <f>IF(COUNTIF($AM17:$AO17, Active!$HH$1)&gt;0, Active!GJ$2, 0)</f>
        <v>0</v>
      </c>
      <c r="GK17" s="236">
        <f>IF(COUNTIF($AP17:$AR17, Active!$HH$1)&gt;0, Active!GK$2, 0)</f>
        <v>0</v>
      </c>
      <c r="GL17" s="236">
        <f>IF(COUNTIF($AS17:$AU17, Active!$HH$1)&gt;0, Active!GL$2, 0)</f>
        <v>0</v>
      </c>
      <c r="GM17" s="236">
        <f>IF(COUNTIF($AV17:$AX17, Active!$HH$1)&gt;0, Active!GM$2, 0)</f>
        <v>0</v>
      </c>
      <c r="GN17" s="237">
        <f>IF(COUNTIF($AY17:$BA17, Active!$HH$1)&gt;0, Active!GN$2, 0)</f>
        <v>0</v>
      </c>
      <c r="GO17" s="238">
        <f>IF(COUNTIF($BB17:$BD17, Active!$HH$1)&gt;0, Active!GO$2, 0)</f>
        <v>0</v>
      </c>
      <c r="GP17" s="238">
        <f>IF(COUNTIF($BE17:$BG17, Active!$HH$1)&gt;0, Active!GP$2, 0)</f>
        <v>0</v>
      </c>
      <c r="GQ17" s="238">
        <f>IF(COUNTIF($BH17:$BJ17, Active!$HH$1)&gt;0, Active!GQ$2, 0)</f>
        <v>0</v>
      </c>
      <c r="GR17" s="238">
        <f>IF(COUNTIF($BK17:$BM17, Active!$HH$1)&gt;0, Active!GR$2, 0)</f>
        <v>0</v>
      </c>
      <c r="GS17" s="238">
        <f>IF(COUNTIF($BN17:$BP17, Active!$HH$1)&gt;0, Active!GS$2, 0)</f>
        <v>0</v>
      </c>
      <c r="GT17" s="238">
        <f>IF(COUNTIF($BQ17:$BS17, Active!$HH$1)&gt;0, Active!GT$2, 0)</f>
        <v>0</v>
      </c>
      <c r="GU17" s="238">
        <f>IF(COUNTIF($BT17:$BV17, Active!$HH$1)&gt;0, Active!GU$2, 0)</f>
        <v>0</v>
      </c>
      <c r="GV17" s="239">
        <f>IF(COUNTIF($BW17:$BY17, Active!$HH$1)&gt;0, Active!GV$2, 0)</f>
        <v>0</v>
      </c>
      <c r="GW17" s="240">
        <f>IF(COUNTIF($BZ17:$CB17, Active!$HH$1)&gt;0, Active!GW$2, 0)</f>
        <v>0</v>
      </c>
      <c r="GX17" s="240">
        <f>IF(COUNTIF($CC17:$CE17, Active!$HH$1)&gt;0, Active!GX$2, 0)</f>
        <v>0</v>
      </c>
      <c r="GY17" s="240">
        <f>IF(COUNTIF($CF17:$CH17, Active!$HH$1)&gt;0, Active!GY$2, 0)</f>
        <v>0</v>
      </c>
      <c r="GZ17" s="240">
        <f>IF(COUNTIF($CI17:$CK17, Active!$HH$1)&gt;0, Active!GZ$2, 0)</f>
        <v>0</v>
      </c>
      <c r="HA17" s="240">
        <f>IF(COUNTIF($CL17:$CN17, Active!$HH$1)&gt;0, Active!HA$2, 0)</f>
        <v>0</v>
      </c>
      <c r="HB17" s="240">
        <f>IF(COUNTIF($CO17:$CQ17, Active!$HH$1)&gt;0, Active!HB$2, 0)</f>
        <v>0</v>
      </c>
      <c r="HC17" s="240">
        <f>IF(COUNTIF($CR17:$CT17, Active!$HH$1)&gt;0, Active!HC$2, 0)</f>
        <v>0</v>
      </c>
      <c r="HD17" s="240">
        <f>IF(COUNTIF($CU17:$CW17, Active!$HH$1)&gt;0, Active!HD$2, 0)</f>
        <v>0</v>
      </c>
      <c r="HE17" s="240">
        <f>IF(COUNTIF($CX17:$CZ17, Active!$HH$1)&gt;0, Active!HE$2, 0)</f>
        <v>0</v>
      </c>
      <c r="HF17" s="240">
        <f>IF(COUNTIF($DA17:$DC17, Active!$HH$1)&gt;0, Active!HF$2, 0)</f>
        <v>0</v>
      </c>
      <c r="HG17" s="240">
        <f>IF(COUNTIF($DD17:$DF17, Active!$HH$1)&gt;0, Active!HG$2, 0)</f>
        <v>0</v>
      </c>
      <c r="HH17" s="241">
        <f t="shared" si="3"/>
        <v>0</v>
      </c>
      <c r="HI17" s="243"/>
      <c r="HJ17" s="242">
        <f>IF(MAX($N17:$Q17)&gt;=40, Active!HJ$2, 0)</f>
        <v>3</v>
      </c>
      <c r="HK17" s="234">
        <f>IF(MAX($R17:$U17)&gt;=40, Active!HK$2, 0)</f>
        <v>3</v>
      </c>
      <c r="HL17" s="234">
        <f>IF(MAX($V17:$Y17)&gt;=40, Active!HL$2, 0)</f>
        <v>3</v>
      </c>
      <c r="HM17" s="234">
        <f>IF(MAX($Z17:$AA17)&gt;=40, Active!HM$2, 0)</f>
        <v>3</v>
      </c>
      <c r="HN17" s="234">
        <f>IF(MAX($AB17:$AC17)&gt;=40, Active!HN$2, 0)</f>
        <v>2</v>
      </c>
      <c r="HO17" s="235">
        <f>IF(MAX($AD17:$AF17)&gt;=40, Active!HO$2, 0)</f>
        <v>20</v>
      </c>
      <c r="HP17" s="236">
        <f>IF(MAX($AG17:$AI17)&gt;=40, Active!HP$2, 0)</f>
        <v>20</v>
      </c>
      <c r="HQ17" s="236">
        <f>IF(MAX($AJ17:$AL17)&gt;=40, Active!HQ$2, 0)</f>
        <v>20</v>
      </c>
      <c r="HR17" s="236">
        <f>IF(MAX($AM17:$AO17)&gt;=40, Active!HR$2, 0)</f>
        <v>20</v>
      </c>
      <c r="HS17" s="236">
        <f>IF(MAX($AP17:$AR17)&gt;=40, Active!HS$2, 0)</f>
        <v>10</v>
      </c>
      <c r="HT17" s="236">
        <f>IF(MAX($AS17:$AU17)&gt;=40, Active!HT$2, 0)</f>
        <v>20</v>
      </c>
      <c r="HU17" s="236">
        <f>IF(MAX($AV17:$AX17)&gt;=40, Active!HU$2, 0)</f>
        <v>10</v>
      </c>
      <c r="HV17" s="237">
        <f>IF(MAX($AY17:$BA17)&gt;=40, Active!HV$2, 0)</f>
        <v>20</v>
      </c>
      <c r="HW17" s="238">
        <f>IF(MAX($BB17:$BD17)&gt;=40, Active!HW$2, 0)</f>
        <v>20</v>
      </c>
      <c r="HX17" s="238">
        <f>IF(MAX($BE17:$BG17)&gt;=40, Active!HX$2, 0)</f>
        <v>20</v>
      </c>
      <c r="HY17" s="238">
        <f>IF(MAX($BH17:$BJ17)&gt;=40, Active!HY$2, 0)</f>
        <v>20</v>
      </c>
      <c r="HZ17" s="238">
        <f>IF(MAX($BK17:$BM17)&gt;=40, Active!HZ$2, 0)</f>
        <v>10</v>
      </c>
      <c r="IA17" s="238">
        <f>IF(MAX($BN17:$BP17)&gt;=40, Active!IA$2, 0)</f>
        <v>20</v>
      </c>
      <c r="IB17" s="238">
        <f>IF(MAX($BQ17:$BS17)&gt;=40, Active!IB$2, 0)</f>
        <v>10</v>
      </c>
      <c r="IC17" s="238">
        <f>IF(MAX($BT17:$BV17)&gt;=40, Active!IC$2, 0)</f>
        <v>0</v>
      </c>
      <c r="ID17" s="239">
        <f>IF(MAX($BW17:$BY17)&gt;=40, Active!ID$2, 0)</f>
        <v>20</v>
      </c>
      <c r="IE17" s="240">
        <f>IF(MAX($BZ17:$CB17)&gt;=40, Active!IE$2, 0)</f>
        <v>20</v>
      </c>
      <c r="IF17" s="240">
        <f>IF(MAX($CC17:$CE17)&gt;=40, Active!IF$2, 0)</f>
        <v>0</v>
      </c>
      <c r="IG17" s="240">
        <f>IF(MAX($CF17:$CH17)&gt;=40, Active!IG$2, 0)</f>
        <v>10</v>
      </c>
      <c r="IH17" s="240">
        <f>IF(MAX($CI17:$CK17)&gt;=40, Active!IH$2, 0)</f>
        <v>0</v>
      </c>
      <c r="II17" s="240">
        <f>IF(MAX($CL17:$CN17)&gt;=40, Active!II$2, 0)</f>
        <v>30</v>
      </c>
      <c r="IJ17" s="240">
        <f>IF(MAX($CO17:$CQ17)&gt;=40, Active!IJ$2, 0)</f>
        <v>20</v>
      </c>
      <c r="IK17" s="240">
        <f>IF(MAX($CR17:$CT17)&gt;=40, Active!IK$2, 0)</f>
        <v>0</v>
      </c>
      <c r="IL17" s="240">
        <f>IF(MAX($CU17:$CW17)&gt;=40, Active!IL$2, 0)</f>
        <v>0</v>
      </c>
      <c r="IM17" s="240">
        <f>IF(MAX($CX17:$CZ17)&gt;=40, Active!IM$2, 0)</f>
        <v>0</v>
      </c>
      <c r="IN17" s="240">
        <f>IF(MAX($DA17:$DC17)&gt;=40, Active!IN$2, 0)</f>
        <v>0</v>
      </c>
      <c r="IO17" s="240">
        <f>IF(MAX($DD17:$DF17)&gt;=40, Active!IO$2, 0)</f>
        <v>20</v>
      </c>
      <c r="IP17" s="416">
        <f t="shared" si="4"/>
        <v>360</v>
      </c>
      <c r="IQ17" s="416">
        <f t="shared" si="5"/>
        <v>14</v>
      </c>
    </row>
    <row r="18" spans="1:251" ht="15" customHeight="1" x14ac:dyDescent="0.25">
      <c r="A18" s="14" t="s">
        <v>1639</v>
      </c>
      <c r="B18" s="392">
        <v>94</v>
      </c>
      <c r="C18" s="13" t="s">
        <v>836</v>
      </c>
      <c r="D18" s="423">
        <v>43922</v>
      </c>
      <c r="E18" s="20">
        <v>9</v>
      </c>
      <c r="F18" s="6">
        <v>10674211</v>
      </c>
      <c r="G18" s="20">
        <v>1</v>
      </c>
      <c r="H18" s="20"/>
      <c r="I18" s="23"/>
      <c r="J18" s="6" t="s">
        <v>18</v>
      </c>
      <c r="K18" s="6" t="s">
        <v>18</v>
      </c>
      <c r="L18" s="424"/>
      <c r="M18" s="651" t="s">
        <v>837</v>
      </c>
      <c r="N18" s="688">
        <v>69.900001525878906</v>
      </c>
      <c r="O18" s="107"/>
      <c r="P18" s="105"/>
      <c r="Q18" s="106"/>
      <c r="R18" s="24">
        <v>71.830001831054688</v>
      </c>
      <c r="S18" s="107"/>
      <c r="T18" s="105"/>
      <c r="U18" s="106"/>
      <c r="V18" s="688">
        <v>68.019996643066406</v>
      </c>
      <c r="W18" s="107"/>
      <c r="X18" s="105"/>
      <c r="Y18" s="106"/>
      <c r="Z18" s="24">
        <v>58.779998779296875</v>
      </c>
      <c r="AA18" s="273"/>
      <c r="AB18" s="24">
        <v>80.400001525878906</v>
      </c>
      <c r="AC18" s="273"/>
      <c r="AD18" s="272">
        <v>100</v>
      </c>
      <c r="AE18" s="108"/>
      <c r="AF18" s="444"/>
      <c r="AG18" s="272">
        <v>100</v>
      </c>
      <c r="AH18" s="108"/>
      <c r="AI18" s="444"/>
      <c r="AJ18" s="272">
        <v>100</v>
      </c>
      <c r="AK18" s="108"/>
      <c r="AL18" s="444"/>
      <c r="AM18" s="272">
        <v>100</v>
      </c>
      <c r="AN18" s="108"/>
      <c r="AO18" s="444"/>
      <c r="AP18" s="272">
        <v>100</v>
      </c>
      <c r="AQ18" s="108"/>
      <c r="AR18" s="444"/>
      <c r="AS18" s="272">
        <v>100</v>
      </c>
      <c r="AT18" s="108"/>
      <c r="AU18" s="444"/>
      <c r="AV18" s="272">
        <v>100</v>
      </c>
      <c r="AW18" s="108"/>
      <c r="AX18" s="444"/>
      <c r="AY18" s="24">
        <v>68.839996337890625</v>
      </c>
      <c r="AZ18" s="107"/>
      <c r="BA18" s="273"/>
      <c r="BB18" s="24">
        <v>68</v>
      </c>
      <c r="BC18" s="107"/>
      <c r="BD18" s="273"/>
      <c r="BE18" s="24">
        <v>53</v>
      </c>
      <c r="BF18" s="107"/>
      <c r="BG18" s="273"/>
      <c r="BH18" s="24">
        <v>71</v>
      </c>
      <c r="BI18" s="107"/>
      <c r="BJ18" s="273"/>
      <c r="BK18" s="24">
        <v>60.599998474121094</v>
      </c>
      <c r="BL18" s="107"/>
      <c r="BM18" s="273"/>
      <c r="BN18" s="24">
        <v>74.199996948242188</v>
      </c>
      <c r="BO18" s="107"/>
      <c r="BP18" s="273"/>
      <c r="BQ18" s="24">
        <v>76</v>
      </c>
      <c r="BR18" s="107"/>
      <c r="BS18" s="273"/>
      <c r="BT18" s="704" t="s">
        <v>1386</v>
      </c>
      <c r="BU18" s="291"/>
      <c r="BV18" s="273"/>
      <c r="BW18" s="24">
        <v>57.479999542236328</v>
      </c>
      <c r="BX18" s="107"/>
      <c r="BY18" s="273"/>
      <c r="BZ18" s="24">
        <v>62</v>
      </c>
      <c r="CA18" s="107"/>
      <c r="CB18" s="273"/>
      <c r="CC18" s="24"/>
      <c r="CD18" s="107"/>
      <c r="CE18" s="107"/>
      <c r="CF18" s="107">
        <v>72</v>
      </c>
      <c r="CG18" s="107"/>
      <c r="CH18" s="273"/>
      <c r="CI18" s="688"/>
      <c r="CJ18" s="107"/>
      <c r="CK18" s="273"/>
      <c r="CL18" s="24">
        <v>70.199996948242188</v>
      </c>
      <c r="CM18" s="107"/>
      <c r="CN18" s="273"/>
      <c r="CO18" s="24"/>
      <c r="CP18" s="107"/>
      <c r="CQ18" s="273"/>
      <c r="CR18" s="24"/>
      <c r="CS18" s="107"/>
      <c r="CT18" s="273"/>
      <c r="CU18" s="24">
        <v>70</v>
      </c>
      <c r="CV18" s="107"/>
      <c r="CW18" s="273"/>
      <c r="CX18" s="24"/>
      <c r="CY18" s="107"/>
      <c r="CZ18" s="273"/>
      <c r="DA18" s="24">
        <v>62.599998474121094</v>
      </c>
      <c r="DB18" s="107"/>
      <c r="DC18" s="273"/>
      <c r="DD18" s="24"/>
      <c r="DE18" s="107"/>
      <c r="DF18" s="273"/>
      <c r="DG18" s="218"/>
      <c r="DH18" s="217"/>
      <c r="DI18" s="217" t="s">
        <v>1637</v>
      </c>
      <c r="DJ18" s="286">
        <v>67.59</v>
      </c>
      <c r="DK18" s="219" t="s">
        <v>124</v>
      </c>
      <c r="DL18" s="220">
        <f t="shared" si="0"/>
        <v>3.3795000000000002</v>
      </c>
      <c r="DM18" s="650">
        <f>COUNTIF(N18:DF18, Active!DM$1)+COUNTIF(N18:DF18, Active!DM$2)</f>
        <v>0</v>
      </c>
      <c r="DN18" s="233">
        <f>IF(COUNTIF($N18:$Q18, Active!ET$1)&gt;0, Active!DN$2, 0)</f>
        <v>0</v>
      </c>
      <c r="DO18" s="234">
        <f>IF(COUNTIF($R18:$U18, Active!ET$1)&gt;0, Active!DO$2, 0)</f>
        <v>0</v>
      </c>
      <c r="DP18" s="234">
        <f>IF(COUNTIF($V18:$Y18, Active!ET$1)&gt;0, Active!DP$2, 0)</f>
        <v>0</v>
      </c>
      <c r="DQ18" s="234">
        <f>IF(COUNTIF($Z18:$AA18, Active!ET$1)&gt;0, Active!DQ$2, 0)</f>
        <v>0</v>
      </c>
      <c r="DR18" s="234">
        <f>IF(COUNTIF($AB18:$AC18, Active!ET$1)&gt;0, Active!DR$2, 0)</f>
        <v>0</v>
      </c>
      <c r="DS18" s="235">
        <f>IF(COUNTIF($AD18:$AF18, Active!$ET$1)&gt;0, Active!DS$2, 0)</f>
        <v>0</v>
      </c>
      <c r="DT18" s="236">
        <f>IF(COUNTIF($AG18:$AI18, Active!$ET$1)&gt;0, Active!DT$2, 0)</f>
        <v>0</v>
      </c>
      <c r="DU18" s="236">
        <f>IF(COUNTIF($AJ18:$AL18, Active!$ET$1)&gt;0, Active!DU$2, 0)</f>
        <v>0</v>
      </c>
      <c r="DV18" s="236">
        <f>IF(COUNTIF($AM18:$AO18, Active!$ET$1)&gt;0, Active!DV$2, 0)</f>
        <v>0</v>
      </c>
      <c r="DW18" s="236">
        <f>IF(COUNTIF($AP18:$AR18, Active!$ET$1)&gt;0, Active!DW$2, 0)</f>
        <v>0</v>
      </c>
      <c r="DX18" s="236">
        <f>IF(COUNTIF($AS18:$AU18, Active!$ET$1)&gt;0, Active!DX$2, 0)</f>
        <v>0</v>
      </c>
      <c r="DY18" s="236">
        <f>IF(COUNTIF($AV18:$AX18, Active!$ET$1)&gt;0, Active!DY$2, 0)</f>
        <v>0</v>
      </c>
      <c r="DZ18" s="237">
        <f>IF(COUNTIF($AY18:$BA18, Active!$ET$1)&gt;0, Active!DZ$2, 0)</f>
        <v>0</v>
      </c>
      <c r="EA18" s="238">
        <f>IF(COUNTIF($BB18:$BD18, Active!$ET$1)&gt;0, Active!EA$2, 0)</f>
        <v>0</v>
      </c>
      <c r="EB18" s="238">
        <f>IF(COUNTIF($BE18:$BG18, Active!$ET$1)&gt;0, Active!EB$2, 0)</f>
        <v>0</v>
      </c>
      <c r="EC18" s="238">
        <f>IF(COUNTIF($BH18:$BJ18, Active!$ET$1)&gt;0, Active!EC$2, 0)</f>
        <v>0</v>
      </c>
      <c r="ED18" s="238">
        <f>IF(COUNTIF($BK18:$BM18, Active!$ET$1)&gt;0, Active!ED$2, 0)</f>
        <v>0</v>
      </c>
      <c r="EE18" s="238">
        <f>IF(COUNTIF($BN18:$BP18, Active!$ET$1)&gt;0, Active!EE$2, 0)</f>
        <v>0</v>
      </c>
      <c r="EF18" s="238">
        <f>IF(COUNTIF($BQ18:$BS18, Active!$ET$1)&gt;0, Active!EF$2, 0)</f>
        <v>0</v>
      </c>
      <c r="EG18" s="238">
        <f>IF(COUNTIF($BT18:$BV18, Active!$ET$1)&gt;0, Active!EG$2, 0)</f>
        <v>0</v>
      </c>
      <c r="EH18" s="239">
        <f>IF(COUNTIF($BW18:$BY18, Active!$ET$1)&gt;0, Active!EH$2, 0)</f>
        <v>0</v>
      </c>
      <c r="EI18" s="240">
        <f>IF(COUNTIF($BZ18:$CB18, Active!$ET$1)&gt;0, Active!EI$2, 0)</f>
        <v>0</v>
      </c>
      <c r="EJ18" s="240">
        <f>IF(COUNTIF($CC18:$CE18, Active!$ET$1)&gt;0, Active!EJ$2, 0)</f>
        <v>0</v>
      </c>
      <c r="EK18" s="240">
        <f>IF(COUNTIF($CF18:$CH18, Active!$ET$1)&gt;0, Active!EK$2, 0)</f>
        <v>0</v>
      </c>
      <c r="EL18" s="240">
        <f>IF(COUNTIF($CI18:$CK18, Active!$ET$1)&gt;0, Active!EL$2, 0)</f>
        <v>0</v>
      </c>
      <c r="EM18" s="240">
        <f>IF(COUNTIF($CL18:$CN18, Active!$ET$1)&gt;0, Active!EM$2, 0)</f>
        <v>0</v>
      </c>
      <c r="EN18" s="240">
        <f>IF(COUNTIF($CO18:$CQ18, Active!$ET$1)&gt;0, Active!EN$2, 0)</f>
        <v>0</v>
      </c>
      <c r="EO18" s="240">
        <f>IF(COUNTIF($CR18:$CT18, Active!$ET$1)&gt;0, Active!EO$2, 0)</f>
        <v>0</v>
      </c>
      <c r="EP18" s="240">
        <f>IF(COUNTIF($CU18:$CW18, Active!$ET$1)&gt;0, Active!EP$2, 0)</f>
        <v>0</v>
      </c>
      <c r="EQ18" s="240">
        <f>IF(COUNTIF($CX18:$CZ18, Active!$ET$1)&gt;0, Active!EQ$2, 0)</f>
        <v>0</v>
      </c>
      <c r="ER18" s="240">
        <f>IF(COUNTIF($DA18:$DC18, Active!$ET$1)&gt;0, Active!ER$2, 0)</f>
        <v>0</v>
      </c>
      <c r="ES18" s="240">
        <f>IF(COUNTIF($DD18:$DF18, Active!$ET$1)&gt;0, Active!ES$2, 0)</f>
        <v>0</v>
      </c>
      <c r="ET18" s="241">
        <f t="shared" si="1"/>
        <v>0</v>
      </c>
      <c r="EU18" s="242">
        <f>IF(COUNTIF($N18:$Q18, Active!GA$1)&gt;0, Active!EU$2, 0)</f>
        <v>0</v>
      </c>
      <c r="EV18" s="234">
        <f>IF(COUNTIF($R18:$U18, Active!GA$1)&gt;0, Active!EV$2, 0)</f>
        <v>0</v>
      </c>
      <c r="EW18" s="234">
        <f>IF(COUNTIF($V18:$Y18, Active!GA$1)&gt;0, Active!EW$2, 0)</f>
        <v>0</v>
      </c>
      <c r="EX18" s="234">
        <f>IF(COUNTIF($Z18:$AA18, Active!GA$1)&gt;0, Active!EX$2, 0)</f>
        <v>0</v>
      </c>
      <c r="EY18" s="234">
        <f>IF(COUNTIF($AB18:$AC18, Active!GA$1)&gt;0, Active!EY$2, 0)</f>
        <v>0</v>
      </c>
      <c r="EZ18" s="235">
        <f>IF(COUNTIF($AD18:$AF18, Active!$GA$1)&gt;0, Active!EZ$2, 0)</f>
        <v>0</v>
      </c>
      <c r="FA18" s="236">
        <f>IF(COUNTIF($AG18:$AI18, Active!$GA$1)&gt;0, Active!FA$2, 0)</f>
        <v>0</v>
      </c>
      <c r="FB18" s="236">
        <f>IF(COUNTIF($AJ18:$AL18, Active!$GA$1)&gt;0, Active!FB$2, 0)</f>
        <v>0</v>
      </c>
      <c r="FC18" s="236">
        <f>IF(COUNTIF($AM18:$AO18, Active!$GA$1)&gt;0, Active!FC$2, 0)</f>
        <v>0</v>
      </c>
      <c r="FD18" s="236">
        <f>IF(COUNTIF($AP18:$AR18, Active!$GA$1)&gt;0, Active!FD$2, 0)</f>
        <v>0</v>
      </c>
      <c r="FE18" s="236">
        <f>IF(COUNTIF($AS18:$AU18, Active!$GA$1)&gt;0, Active!FE$2, 0)</f>
        <v>0</v>
      </c>
      <c r="FF18" s="236">
        <f>IF(COUNTIF($AV18:$AX18, Active!$GA$1)&gt;0, Active!FF$2, 0)</f>
        <v>0</v>
      </c>
      <c r="FG18" s="237">
        <f>IF(COUNTIF($AY18:$BA18, Active!$GA$1)&gt;0, Active!FG$2, 0)</f>
        <v>0</v>
      </c>
      <c r="FH18" s="238">
        <f>IF(COUNTIF($BB18:$BD18, Active!$GA$1)&gt;0, Active!FH$2, 0)</f>
        <v>0</v>
      </c>
      <c r="FI18" s="238">
        <f>IF(COUNTIF($BE18:$BG18, Active!$GA$1)&gt;0, Active!FI$2, 0)</f>
        <v>0</v>
      </c>
      <c r="FJ18" s="238">
        <f>IF(COUNTIF($BH18:$BJ18, Active!$GA$1)&gt;0, Active!FJ$2, 0)</f>
        <v>0</v>
      </c>
      <c r="FK18" s="238">
        <f>IF(COUNTIF($BK18:$BM18, Active!$GA$1)&gt;0, Active!FK$2, 0)</f>
        <v>0</v>
      </c>
      <c r="FL18" s="238">
        <f>IF(COUNTIF($BN18:$BP18, Active!$GA$1)&gt;0, Active!FL$2, 0)</f>
        <v>0</v>
      </c>
      <c r="FM18" s="238">
        <f>IF(COUNTIF($BQ18:$BS18, Active!$GA$1)&gt;0, Active!FM$2, 0)</f>
        <v>0</v>
      </c>
      <c r="FN18" s="238">
        <f>IF(COUNTIF($BT18:$BV18, Active!$GA$1)&gt;0, Active!FN$2, 0)</f>
        <v>0</v>
      </c>
      <c r="FO18" s="239">
        <f>IF(COUNTIF($BW18:$BY18, Active!$GA$1)&gt;0, Active!FO$2, 0)</f>
        <v>0</v>
      </c>
      <c r="FP18" s="240">
        <f>IF(COUNTIF($BZ18:$CB18, Active!$GA$1)&gt;0, Active!FP$2, 0)</f>
        <v>0</v>
      </c>
      <c r="FQ18" s="240">
        <f>IF(COUNTIF($CC18:$CE18, Active!$GA$1)&gt;0, Active!FQ$2, 0)</f>
        <v>0</v>
      </c>
      <c r="FR18" s="240">
        <f>IF(COUNTIF($CF18:$CH18, Active!$GA$1)&gt;0, Active!FR$2, 0)</f>
        <v>0</v>
      </c>
      <c r="FS18" s="240">
        <f>IF(COUNTIF($CI18:$CK18, Active!$GA$1)&gt;0, Active!FS$2, 0)</f>
        <v>0</v>
      </c>
      <c r="FT18" s="240">
        <f>IF(COUNTIF($CL18:$CN18, Active!$GA$1)&gt;0, Active!FT$2, 0)</f>
        <v>0</v>
      </c>
      <c r="FU18" s="240">
        <f>IF(COUNTIF($CO18:$CQ18, Active!$GA$1)&gt;0, Active!FU$2, 0)</f>
        <v>0</v>
      </c>
      <c r="FV18" s="240">
        <f>IF(COUNTIF($CR18:$CT18, Active!$GA$1)&gt;0, Active!FV$2, 0)</f>
        <v>0</v>
      </c>
      <c r="FW18" s="240">
        <f>IF(COUNTIF($CU18:$CW18, Active!$GA$1)&gt;0, Active!FW$2, 0)</f>
        <v>0</v>
      </c>
      <c r="FX18" s="240">
        <f>IF(COUNTIF($CX18:$CZ18, Active!$GA$1)&gt;0, Active!FX$2, 0)</f>
        <v>0</v>
      </c>
      <c r="FY18" s="240">
        <f>IF(COUNTIF($DA18:$DC18, Active!$GA$1)&gt;0, Active!FY$2, 0)</f>
        <v>0</v>
      </c>
      <c r="FZ18" s="240">
        <f>IF(COUNTIF($DD18:$DF18, Active!$GA$1)&gt;0, Active!FZ$2, 0)</f>
        <v>0</v>
      </c>
      <c r="GA18" s="241">
        <f t="shared" si="2"/>
        <v>0</v>
      </c>
      <c r="GB18" s="242">
        <f>IF(COUNTIF($N18:$Q18, Active!HH$1)&gt;0, Active!GB$2, 0)</f>
        <v>0</v>
      </c>
      <c r="GC18" s="234">
        <f>IF(COUNTIF($R18:$U18, Active!HH$1)&gt;0, Active!GC$2, 0)</f>
        <v>0</v>
      </c>
      <c r="GD18" s="234">
        <f>IF(COUNTIF($V18:$Y18, Active!HH$1)&gt;0, Active!GD$2, 0)</f>
        <v>0</v>
      </c>
      <c r="GE18" s="234">
        <f>IF(COUNTIF($Z18:$AA18, Active!HH$1)&gt;0, Active!GE$2, 0)</f>
        <v>0</v>
      </c>
      <c r="GF18" s="234">
        <f>IF(COUNTIF($AB18:$AC18, Active!HH$1)&gt;0, Active!GF$2, 0)</f>
        <v>0</v>
      </c>
      <c r="GG18" s="235">
        <f>IF(COUNTIF($AD18:$AF18, Active!$HH$1)&gt;0, Active!GG$2, 0)</f>
        <v>0</v>
      </c>
      <c r="GH18" s="236">
        <f>IF(COUNTIF($AG18:$AI18, Active!$HH$1)&gt;0, Active!GH$2, 0)</f>
        <v>0</v>
      </c>
      <c r="GI18" s="236">
        <f>IF(COUNTIF($AJ18:$AL18, Active!$HH$1)&gt;0, Active!GI$2, 0)</f>
        <v>0</v>
      </c>
      <c r="GJ18" s="236">
        <f>IF(COUNTIF($AM18:$AO18, Active!$HH$1)&gt;0, Active!GJ$2, 0)</f>
        <v>0</v>
      </c>
      <c r="GK18" s="236">
        <f>IF(COUNTIF($AP18:$AR18, Active!$HH$1)&gt;0, Active!GK$2, 0)</f>
        <v>0</v>
      </c>
      <c r="GL18" s="236">
        <f>IF(COUNTIF($AS18:$AU18, Active!$HH$1)&gt;0, Active!GL$2, 0)</f>
        <v>0</v>
      </c>
      <c r="GM18" s="236">
        <f>IF(COUNTIF($AV18:$AX18, Active!$HH$1)&gt;0, Active!GM$2, 0)</f>
        <v>0</v>
      </c>
      <c r="GN18" s="237">
        <f>IF(COUNTIF($AY18:$BA18, Active!$HH$1)&gt;0, Active!GN$2, 0)</f>
        <v>0</v>
      </c>
      <c r="GO18" s="238">
        <f>IF(COUNTIF($BB18:$BD18, Active!$HH$1)&gt;0, Active!GO$2, 0)</f>
        <v>0</v>
      </c>
      <c r="GP18" s="238">
        <f>IF(COUNTIF($BE18:$BG18, Active!$HH$1)&gt;0, Active!GP$2, 0)</f>
        <v>0</v>
      </c>
      <c r="GQ18" s="238">
        <f>IF(COUNTIF($BH18:$BJ18, Active!$HH$1)&gt;0, Active!GQ$2, 0)</f>
        <v>0</v>
      </c>
      <c r="GR18" s="238">
        <f>IF(COUNTIF($BK18:$BM18, Active!$HH$1)&gt;0, Active!GR$2, 0)</f>
        <v>0</v>
      </c>
      <c r="GS18" s="238">
        <f>IF(COUNTIF($BN18:$BP18, Active!$HH$1)&gt;0, Active!GS$2, 0)</f>
        <v>0</v>
      </c>
      <c r="GT18" s="238">
        <f>IF(COUNTIF($BQ18:$BS18, Active!$HH$1)&gt;0, Active!GT$2, 0)</f>
        <v>0</v>
      </c>
      <c r="GU18" s="238">
        <f>IF(COUNTIF($BT18:$BV18, Active!$HH$1)&gt;0, Active!GU$2, 0)</f>
        <v>0</v>
      </c>
      <c r="GV18" s="239">
        <f>IF(COUNTIF($BW18:$BY18, Active!$HH$1)&gt;0, Active!GV$2, 0)</f>
        <v>0</v>
      </c>
      <c r="GW18" s="240">
        <f>IF(COUNTIF($BZ18:$CB18, Active!$HH$1)&gt;0, Active!GW$2, 0)</f>
        <v>0</v>
      </c>
      <c r="GX18" s="240">
        <f>IF(COUNTIF($CC18:$CE18, Active!$HH$1)&gt;0, Active!GX$2, 0)</f>
        <v>0</v>
      </c>
      <c r="GY18" s="240">
        <f>IF(COUNTIF($CF18:$CH18, Active!$HH$1)&gt;0, Active!GY$2, 0)</f>
        <v>0</v>
      </c>
      <c r="GZ18" s="240">
        <f>IF(COUNTIF($CI18:$CK18, Active!$HH$1)&gt;0, Active!GZ$2, 0)</f>
        <v>0</v>
      </c>
      <c r="HA18" s="240">
        <f>IF(COUNTIF($CL18:$CN18, Active!$HH$1)&gt;0, Active!HA$2, 0)</f>
        <v>0</v>
      </c>
      <c r="HB18" s="240">
        <f>IF(COUNTIF($CO18:$CQ18, Active!$HH$1)&gt;0, Active!HB$2, 0)</f>
        <v>0</v>
      </c>
      <c r="HC18" s="240">
        <f>IF(COUNTIF($CR18:$CT18, Active!$HH$1)&gt;0, Active!HC$2, 0)</f>
        <v>0</v>
      </c>
      <c r="HD18" s="240">
        <f>IF(COUNTIF($CU18:$CW18, Active!$HH$1)&gt;0, Active!HD$2, 0)</f>
        <v>0</v>
      </c>
      <c r="HE18" s="240">
        <f>IF(COUNTIF($CX18:$CZ18, Active!$HH$1)&gt;0, Active!HE$2, 0)</f>
        <v>0</v>
      </c>
      <c r="HF18" s="240">
        <f>IF(COUNTIF($DA18:$DC18, Active!$HH$1)&gt;0, Active!HF$2, 0)</f>
        <v>0</v>
      </c>
      <c r="HG18" s="240">
        <f>IF(COUNTIF($DD18:$DF18, Active!$HH$1)&gt;0, Active!HG$2, 0)</f>
        <v>0</v>
      </c>
      <c r="HH18" s="241">
        <f t="shared" si="3"/>
        <v>0</v>
      </c>
      <c r="HI18" s="243"/>
      <c r="HJ18" s="242">
        <f>IF(MAX($N18:$Q18)&gt;=40, Active!HJ$2, 0)</f>
        <v>3</v>
      </c>
      <c r="HK18" s="234">
        <f>IF(MAX($R18:$U18)&gt;=40, Active!HK$2, 0)</f>
        <v>3</v>
      </c>
      <c r="HL18" s="234">
        <f>IF(MAX($V18:$Y18)&gt;=40, Active!HL$2, 0)</f>
        <v>3</v>
      </c>
      <c r="HM18" s="234">
        <f>IF(MAX($Z18:$AA18)&gt;=40, Active!HM$2, 0)</f>
        <v>3</v>
      </c>
      <c r="HN18" s="234">
        <f>IF(MAX($AB18:$AC18)&gt;=40, Active!HN$2, 0)</f>
        <v>2</v>
      </c>
      <c r="HO18" s="235">
        <f>IF(MAX($AD18:$AF18)&gt;=40, Active!HO$2, 0)</f>
        <v>20</v>
      </c>
      <c r="HP18" s="236">
        <f>IF(MAX($AG18:$AI18)&gt;=40, Active!HP$2, 0)</f>
        <v>20</v>
      </c>
      <c r="HQ18" s="236">
        <f>IF(MAX($AJ18:$AL18)&gt;=40, Active!HQ$2, 0)</f>
        <v>20</v>
      </c>
      <c r="HR18" s="236">
        <f>IF(MAX($AM18:$AO18)&gt;=40, Active!HR$2, 0)</f>
        <v>20</v>
      </c>
      <c r="HS18" s="236">
        <f>IF(MAX($AP18:$AR18)&gt;=40, Active!HS$2, 0)</f>
        <v>10</v>
      </c>
      <c r="HT18" s="236">
        <f>IF(MAX($AS18:$AU18)&gt;=40, Active!HT$2, 0)</f>
        <v>20</v>
      </c>
      <c r="HU18" s="236">
        <f>IF(MAX($AV18:$AX18)&gt;=40, Active!HU$2, 0)</f>
        <v>10</v>
      </c>
      <c r="HV18" s="237">
        <f>IF(MAX($AY18:$BA18)&gt;=40, Active!HV$2, 0)</f>
        <v>20</v>
      </c>
      <c r="HW18" s="238">
        <f>IF(MAX($BB18:$BD18)&gt;=40, Active!HW$2, 0)</f>
        <v>20</v>
      </c>
      <c r="HX18" s="238">
        <f>IF(MAX($BE18:$BG18)&gt;=40, Active!HX$2, 0)</f>
        <v>20</v>
      </c>
      <c r="HY18" s="238">
        <f>IF(MAX($BH18:$BJ18)&gt;=40, Active!HY$2, 0)</f>
        <v>20</v>
      </c>
      <c r="HZ18" s="238">
        <f>IF(MAX($BK18:$BM18)&gt;=40, Active!HZ$2, 0)</f>
        <v>10</v>
      </c>
      <c r="IA18" s="238">
        <f>IF(MAX($BN18:$BP18)&gt;=40, Active!IA$2, 0)</f>
        <v>20</v>
      </c>
      <c r="IB18" s="238">
        <f>IF(MAX($BQ18:$BS18)&gt;=40, Active!IB$2, 0)</f>
        <v>10</v>
      </c>
      <c r="IC18" s="238">
        <f>IF(MAX($BT18:$BV18)&gt;=40, Active!IC$2, 0)</f>
        <v>0</v>
      </c>
      <c r="ID18" s="239">
        <f>IF(MAX($BW18:$BY18)&gt;=40, Active!ID$2, 0)</f>
        <v>20</v>
      </c>
      <c r="IE18" s="240">
        <f>IF(MAX($BZ18:$CB18)&gt;=40, Active!IE$2, 0)</f>
        <v>20</v>
      </c>
      <c r="IF18" s="240">
        <f>IF(MAX($CC18:$CE18)&gt;=40, Active!IF$2, 0)</f>
        <v>0</v>
      </c>
      <c r="IG18" s="240">
        <f>IF(MAX($CF18:$CH18)&gt;=40, Active!IG$2, 0)</f>
        <v>10</v>
      </c>
      <c r="IH18" s="240">
        <f>IF(MAX($CI18:$CK18)&gt;=40, Active!IH$2, 0)</f>
        <v>0</v>
      </c>
      <c r="II18" s="240">
        <f>IF(MAX($CL18:$CN18)&gt;=40, Active!II$2, 0)</f>
        <v>30</v>
      </c>
      <c r="IJ18" s="240">
        <f>IF(MAX($CO18:$CQ18)&gt;=40, Active!IJ$2, 0)</f>
        <v>0</v>
      </c>
      <c r="IK18" s="240">
        <f>IF(MAX($CR18:$CT18)&gt;=40, Active!IK$2, 0)</f>
        <v>0</v>
      </c>
      <c r="IL18" s="240">
        <f>IF(MAX($CU18:$CW18)&gt;=40, Active!IL$2, 0)</f>
        <v>20</v>
      </c>
      <c r="IM18" s="240">
        <f>IF(MAX($CX18:$CZ18)&gt;=40, Active!IM$2, 0)</f>
        <v>0</v>
      </c>
      <c r="IN18" s="240">
        <f>IF(MAX($DA18:$DC18)&gt;=40, Active!IN$2, 0)</f>
        <v>20</v>
      </c>
      <c r="IO18" s="240">
        <f>IF(MAX($DD18:$DF18)&gt;=40, Active!IO$2, 0)</f>
        <v>0</v>
      </c>
      <c r="IP18" s="416">
        <f t="shared" si="4"/>
        <v>360</v>
      </c>
      <c r="IQ18" s="416">
        <f t="shared" si="5"/>
        <v>14</v>
      </c>
    </row>
    <row r="19" spans="1:251" ht="15" customHeight="1" x14ac:dyDescent="0.25">
      <c r="A19" s="14" t="s">
        <v>1642</v>
      </c>
      <c r="B19" s="392">
        <v>97</v>
      </c>
      <c r="C19" s="13" t="s">
        <v>842</v>
      </c>
      <c r="D19" s="423">
        <v>43922</v>
      </c>
      <c r="E19" s="20">
        <v>9</v>
      </c>
      <c r="F19" s="6">
        <v>10674417</v>
      </c>
      <c r="G19" s="20">
        <v>1</v>
      </c>
      <c r="H19" s="20"/>
      <c r="I19" s="23"/>
      <c r="J19" s="6" t="s">
        <v>18</v>
      </c>
      <c r="K19" s="6" t="s">
        <v>18</v>
      </c>
      <c r="L19" s="424"/>
      <c r="M19" s="651" t="s">
        <v>843</v>
      </c>
      <c r="N19" s="688">
        <v>68.699996948242188</v>
      </c>
      <c r="O19" s="107"/>
      <c r="P19" s="105"/>
      <c r="Q19" s="106"/>
      <c r="R19" s="24">
        <v>75.830001831054688</v>
      </c>
      <c r="S19" s="107"/>
      <c r="T19" s="105"/>
      <c r="U19" s="106"/>
      <c r="V19" s="688">
        <v>62.020000457763672</v>
      </c>
      <c r="W19" s="107"/>
      <c r="X19" s="105"/>
      <c r="Y19" s="106"/>
      <c r="Z19" s="24">
        <v>65.019996643066406</v>
      </c>
      <c r="AA19" s="273"/>
      <c r="AB19" s="24">
        <v>69.830001831054688</v>
      </c>
      <c r="AC19" s="273"/>
      <c r="AD19" s="272">
        <v>100</v>
      </c>
      <c r="AE19" s="108"/>
      <c r="AF19" s="444"/>
      <c r="AG19" s="272">
        <v>100</v>
      </c>
      <c r="AH19" s="108"/>
      <c r="AI19" s="444"/>
      <c r="AJ19" s="272">
        <v>100</v>
      </c>
      <c r="AK19" s="108"/>
      <c r="AL19" s="444"/>
      <c r="AM19" s="272">
        <v>100</v>
      </c>
      <c r="AN19" s="108"/>
      <c r="AO19" s="444"/>
      <c r="AP19" s="272">
        <v>100</v>
      </c>
      <c r="AQ19" s="108"/>
      <c r="AR19" s="444"/>
      <c r="AS19" s="272">
        <v>100</v>
      </c>
      <c r="AT19" s="108"/>
      <c r="AU19" s="444"/>
      <c r="AV19" s="272">
        <v>100</v>
      </c>
      <c r="AW19" s="108"/>
      <c r="AX19" s="444"/>
      <c r="AY19" s="24">
        <v>68.849998474121094</v>
      </c>
      <c r="AZ19" s="107"/>
      <c r="BA19" s="273"/>
      <c r="BB19" s="24">
        <v>66</v>
      </c>
      <c r="BC19" s="107"/>
      <c r="BD19" s="273"/>
      <c r="BE19" s="24">
        <v>60</v>
      </c>
      <c r="BF19" s="107"/>
      <c r="BG19" s="273"/>
      <c r="BH19" s="24">
        <v>68</v>
      </c>
      <c r="BI19" s="107"/>
      <c r="BJ19" s="273"/>
      <c r="BK19" s="24">
        <v>74</v>
      </c>
      <c r="BL19" s="107"/>
      <c r="BM19" s="273"/>
      <c r="BN19" s="24">
        <v>67</v>
      </c>
      <c r="BO19" s="107"/>
      <c r="BP19" s="273"/>
      <c r="BQ19" s="24">
        <v>70</v>
      </c>
      <c r="BR19" s="107"/>
      <c r="BS19" s="273"/>
      <c r="BT19" s="704" t="s">
        <v>1386</v>
      </c>
      <c r="BU19" s="291"/>
      <c r="BV19" s="273"/>
      <c r="BW19" s="24">
        <v>52.709999084472656</v>
      </c>
      <c r="BX19" s="107"/>
      <c r="BY19" s="273"/>
      <c r="BZ19" s="24">
        <v>59.75</v>
      </c>
      <c r="CA19" s="107"/>
      <c r="CB19" s="273"/>
      <c r="CC19" s="24"/>
      <c r="CD19" s="107"/>
      <c r="CE19" s="107"/>
      <c r="CF19" s="107">
        <v>82</v>
      </c>
      <c r="CG19" s="107"/>
      <c r="CH19" s="273"/>
      <c r="CI19" s="688"/>
      <c r="CJ19" s="107"/>
      <c r="CK19" s="273"/>
      <c r="CL19" s="24">
        <v>60.400001525878906</v>
      </c>
      <c r="CM19" s="107"/>
      <c r="CN19" s="273"/>
      <c r="CO19" s="24"/>
      <c r="CP19" s="107"/>
      <c r="CQ19" s="273"/>
      <c r="CR19" s="24"/>
      <c r="CS19" s="107"/>
      <c r="CT19" s="273"/>
      <c r="CU19" s="24">
        <v>58.5</v>
      </c>
      <c r="CV19" s="107"/>
      <c r="CW19" s="273"/>
      <c r="CX19" s="24"/>
      <c r="CY19" s="107"/>
      <c r="CZ19" s="273"/>
      <c r="DA19" s="24">
        <v>64.199996948242188</v>
      </c>
      <c r="DB19" s="107"/>
      <c r="DC19" s="273"/>
      <c r="DD19" s="24"/>
      <c r="DE19" s="107"/>
      <c r="DF19" s="273"/>
      <c r="DG19" s="218"/>
      <c r="DH19" s="217"/>
      <c r="DI19" s="217" t="s">
        <v>1637</v>
      </c>
      <c r="DJ19" s="286">
        <v>65.09</v>
      </c>
      <c r="DK19" s="219" t="s">
        <v>124</v>
      </c>
      <c r="DL19" s="220">
        <f t="shared" si="0"/>
        <v>3.2545000000000002</v>
      </c>
      <c r="DM19" s="650">
        <f>COUNTIF(N19:DF19, Active!DM$1)+COUNTIF(N19:DF19, Active!DM$2)</f>
        <v>0</v>
      </c>
      <c r="DN19" s="233">
        <f>IF(COUNTIF($N19:$Q19, Active!ET$1)&gt;0, Active!DN$2, 0)</f>
        <v>0</v>
      </c>
      <c r="DO19" s="234">
        <f>IF(COUNTIF($R19:$U19, Active!ET$1)&gt;0, Active!DO$2, 0)</f>
        <v>0</v>
      </c>
      <c r="DP19" s="234">
        <f>IF(COUNTIF($V19:$Y19, Active!ET$1)&gt;0, Active!DP$2, 0)</f>
        <v>0</v>
      </c>
      <c r="DQ19" s="234">
        <f>IF(COUNTIF($Z19:$AA19, Active!ET$1)&gt;0, Active!DQ$2, 0)</f>
        <v>0</v>
      </c>
      <c r="DR19" s="234">
        <f>IF(COUNTIF($AB19:$AC19, Active!ET$1)&gt;0, Active!DR$2, 0)</f>
        <v>0</v>
      </c>
      <c r="DS19" s="235">
        <f>IF(COUNTIF($AD19:$AF19, Active!$ET$1)&gt;0, Active!DS$2, 0)</f>
        <v>0</v>
      </c>
      <c r="DT19" s="236">
        <f>IF(COUNTIF($AG19:$AI19, Active!$ET$1)&gt;0, Active!DT$2, 0)</f>
        <v>0</v>
      </c>
      <c r="DU19" s="236">
        <f>IF(COUNTIF($AJ19:$AL19, Active!$ET$1)&gt;0, Active!DU$2, 0)</f>
        <v>0</v>
      </c>
      <c r="DV19" s="236">
        <f>IF(COUNTIF($AM19:$AO19, Active!$ET$1)&gt;0, Active!DV$2, 0)</f>
        <v>0</v>
      </c>
      <c r="DW19" s="236">
        <f>IF(COUNTIF($AP19:$AR19, Active!$ET$1)&gt;0, Active!DW$2, 0)</f>
        <v>0</v>
      </c>
      <c r="DX19" s="236">
        <f>IF(COUNTIF($AS19:$AU19, Active!$ET$1)&gt;0, Active!DX$2, 0)</f>
        <v>0</v>
      </c>
      <c r="DY19" s="236">
        <f>IF(COUNTIF($AV19:$AX19, Active!$ET$1)&gt;0, Active!DY$2, 0)</f>
        <v>0</v>
      </c>
      <c r="DZ19" s="237">
        <f>IF(COUNTIF($AY19:$BA19, Active!$ET$1)&gt;0, Active!DZ$2, 0)</f>
        <v>0</v>
      </c>
      <c r="EA19" s="238">
        <f>IF(COUNTIF($BB19:$BD19, Active!$ET$1)&gt;0, Active!EA$2, 0)</f>
        <v>0</v>
      </c>
      <c r="EB19" s="238">
        <f>IF(COUNTIF($BE19:$BG19, Active!$ET$1)&gt;0, Active!EB$2, 0)</f>
        <v>0</v>
      </c>
      <c r="EC19" s="238">
        <f>IF(COUNTIF($BH19:$BJ19, Active!$ET$1)&gt;0, Active!EC$2, 0)</f>
        <v>0</v>
      </c>
      <c r="ED19" s="238">
        <f>IF(COUNTIF($BK19:$BM19, Active!$ET$1)&gt;0, Active!ED$2, 0)</f>
        <v>0</v>
      </c>
      <c r="EE19" s="238">
        <f>IF(COUNTIF($BN19:$BP19, Active!$ET$1)&gt;0, Active!EE$2, 0)</f>
        <v>0</v>
      </c>
      <c r="EF19" s="238">
        <f>IF(COUNTIF($BQ19:$BS19, Active!$ET$1)&gt;0, Active!EF$2, 0)</f>
        <v>0</v>
      </c>
      <c r="EG19" s="238">
        <f>IF(COUNTIF($BT19:$BV19, Active!$ET$1)&gt;0, Active!EG$2, 0)</f>
        <v>0</v>
      </c>
      <c r="EH19" s="239">
        <f>IF(COUNTIF($BW19:$BY19, Active!$ET$1)&gt;0, Active!EH$2, 0)</f>
        <v>0</v>
      </c>
      <c r="EI19" s="240">
        <f>IF(COUNTIF($BZ19:$CB19, Active!$ET$1)&gt;0, Active!EI$2, 0)</f>
        <v>0</v>
      </c>
      <c r="EJ19" s="240">
        <f>IF(COUNTIF($CC19:$CE19, Active!$ET$1)&gt;0, Active!EJ$2, 0)</f>
        <v>0</v>
      </c>
      <c r="EK19" s="240">
        <f>IF(COUNTIF($CF19:$CH19, Active!$ET$1)&gt;0, Active!EK$2, 0)</f>
        <v>0</v>
      </c>
      <c r="EL19" s="240">
        <f>IF(COUNTIF($CI19:$CK19, Active!$ET$1)&gt;0, Active!EL$2, 0)</f>
        <v>0</v>
      </c>
      <c r="EM19" s="240">
        <f>IF(COUNTIF($CL19:$CN19, Active!$ET$1)&gt;0, Active!EM$2, 0)</f>
        <v>0</v>
      </c>
      <c r="EN19" s="240">
        <f>IF(COUNTIF($CO19:$CQ19, Active!$ET$1)&gt;0, Active!EN$2, 0)</f>
        <v>0</v>
      </c>
      <c r="EO19" s="240">
        <f>IF(COUNTIF($CR19:$CT19, Active!$ET$1)&gt;0, Active!EO$2, 0)</f>
        <v>0</v>
      </c>
      <c r="EP19" s="240">
        <f>IF(COUNTIF($CU19:$CW19, Active!$ET$1)&gt;0, Active!EP$2, 0)</f>
        <v>0</v>
      </c>
      <c r="EQ19" s="240">
        <f>IF(COUNTIF($CX19:$CZ19, Active!$ET$1)&gt;0, Active!EQ$2, 0)</f>
        <v>0</v>
      </c>
      <c r="ER19" s="240">
        <f>IF(COUNTIF($DA19:$DC19, Active!$ET$1)&gt;0, Active!ER$2, 0)</f>
        <v>0</v>
      </c>
      <c r="ES19" s="240">
        <f>IF(COUNTIF($DD19:$DF19, Active!$ET$1)&gt;0, Active!ES$2, 0)</f>
        <v>0</v>
      </c>
      <c r="ET19" s="241">
        <f t="shared" si="1"/>
        <v>0</v>
      </c>
      <c r="EU19" s="242">
        <f>IF(COUNTIF($N19:$Q19, Active!GA$1)&gt;0, Active!EU$2, 0)</f>
        <v>0</v>
      </c>
      <c r="EV19" s="234">
        <f>IF(COUNTIF($R19:$U19, Active!GA$1)&gt;0, Active!EV$2, 0)</f>
        <v>0</v>
      </c>
      <c r="EW19" s="234">
        <f>IF(COUNTIF($V19:$Y19, Active!GA$1)&gt;0, Active!EW$2, 0)</f>
        <v>0</v>
      </c>
      <c r="EX19" s="234">
        <f>IF(COUNTIF($Z19:$AA19, Active!GA$1)&gt;0, Active!EX$2, 0)</f>
        <v>0</v>
      </c>
      <c r="EY19" s="234">
        <f>IF(COUNTIF($AB19:$AC19, Active!GA$1)&gt;0, Active!EY$2, 0)</f>
        <v>0</v>
      </c>
      <c r="EZ19" s="235">
        <f>IF(COUNTIF($AD19:$AF19, Active!$GA$1)&gt;0, Active!EZ$2, 0)</f>
        <v>0</v>
      </c>
      <c r="FA19" s="236">
        <f>IF(COUNTIF($AG19:$AI19, Active!$GA$1)&gt;0, Active!FA$2, 0)</f>
        <v>0</v>
      </c>
      <c r="FB19" s="236">
        <f>IF(COUNTIF($AJ19:$AL19, Active!$GA$1)&gt;0, Active!FB$2, 0)</f>
        <v>0</v>
      </c>
      <c r="FC19" s="236">
        <f>IF(COUNTIF($AM19:$AO19, Active!$GA$1)&gt;0, Active!FC$2, 0)</f>
        <v>0</v>
      </c>
      <c r="FD19" s="236">
        <f>IF(COUNTIF($AP19:$AR19, Active!$GA$1)&gt;0, Active!FD$2, 0)</f>
        <v>0</v>
      </c>
      <c r="FE19" s="236">
        <f>IF(COUNTIF($AS19:$AU19, Active!$GA$1)&gt;0, Active!FE$2, 0)</f>
        <v>0</v>
      </c>
      <c r="FF19" s="236">
        <f>IF(COUNTIF($AV19:$AX19, Active!$GA$1)&gt;0, Active!FF$2, 0)</f>
        <v>0</v>
      </c>
      <c r="FG19" s="237">
        <f>IF(COUNTIF($AY19:$BA19, Active!$GA$1)&gt;0, Active!FG$2, 0)</f>
        <v>0</v>
      </c>
      <c r="FH19" s="238">
        <f>IF(COUNTIF($BB19:$BD19, Active!$GA$1)&gt;0, Active!FH$2, 0)</f>
        <v>0</v>
      </c>
      <c r="FI19" s="238">
        <f>IF(COUNTIF($BE19:$BG19, Active!$GA$1)&gt;0, Active!FI$2, 0)</f>
        <v>0</v>
      </c>
      <c r="FJ19" s="238">
        <f>IF(COUNTIF($BH19:$BJ19, Active!$GA$1)&gt;0, Active!FJ$2, 0)</f>
        <v>0</v>
      </c>
      <c r="FK19" s="238">
        <f>IF(COUNTIF($BK19:$BM19, Active!$GA$1)&gt;0, Active!FK$2, 0)</f>
        <v>0</v>
      </c>
      <c r="FL19" s="238">
        <f>IF(COUNTIF($BN19:$BP19, Active!$GA$1)&gt;0, Active!FL$2, 0)</f>
        <v>0</v>
      </c>
      <c r="FM19" s="238">
        <f>IF(COUNTIF($BQ19:$BS19, Active!$GA$1)&gt;0, Active!FM$2, 0)</f>
        <v>0</v>
      </c>
      <c r="FN19" s="238">
        <f>IF(COUNTIF($BT19:$BV19, Active!$GA$1)&gt;0, Active!FN$2, 0)</f>
        <v>0</v>
      </c>
      <c r="FO19" s="239">
        <f>IF(COUNTIF($BW19:$BY19, Active!$GA$1)&gt;0, Active!FO$2, 0)</f>
        <v>0</v>
      </c>
      <c r="FP19" s="240">
        <f>IF(COUNTIF($BZ19:$CB19, Active!$GA$1)&gt;0, Active!FP$2, 0)</f>
        <v>0</v>
      </c>
      <c r="FQ19" s="240">
        <f>IF(COUNTIF($CC19:$CE19, Active!$GA$1)&gt;0, Active!FQ$2, 0)</f>
        <v>0</v>
      </c>
      <c r="FR19" s="240">
        <f>IF(COUNTIF($CF19:$CH19, Active!$GA$1)&gt;0, Active!FR$2, 0)</f>
        <v>0</v>
      </c>
      <c r="FS19" s="240">
        <f>IF(COUNTIF($CI19:$CK19, Active!$GA$1)&gt;0, Active!FS$2, 0)</f>
        <v>0</v>
      </c>
      <c r="FT19" s="240">
        <f>IF(COUNTIF($CL19:$CN19, Active!$GA$1)&gt;0, Active!FT$2, 0)</f>
        <v>0</v>
      </c>
      <c r="FU19" s="240">
        <f>IF(COUNTIF($CO19:$CQ19, Active!$GA$1)&gt;0, Active!FU$2, 0)</f>
        <v>0</v>
      </c>
      <c r="FV19" s="240">
        <f>IF(COUNTIF($CR19:$CT19, Active!$GA$1)&gt;0, Active!FV$2, 0)</f>
        <v>0</v>
      </c>
      <c r="FW19" s="240">
        <f>IF(COUNTIF($CU19:$CW19, Active!$GA$1)&gt;0, Active!FW$2, 0)</f>
        <v>0</v>
      </c>
      <c r="FX19" s="240">
        <f>IF(COUNTIF($CX19:$CZ19, Active!$GA$1)&gt;0, Active!FX$2, 0)</f>
        <v>0</v>
      </c>
      <c r="FY19" s="240">
        <f>IF(COUNTIF($DA19:$DC19, Active!$GA$1)&gt;0, Active!FY$2, 0)</f>
        <v>0</v>
      </c>
      <c r="FZ19" s="240">
        <f>IF(COUNTIF($DD19:$DF19, Active!$GA$1)&gt;0, Active!FZ$2, 0)</f>
        <v>0</v>
      </c>
      <c r="GA19" s="241">
        <f t="shared" si="2"/>
        <v>0</v>
      </c>
      <c r="GB19" s="242">
        <f>IF(COUNTIF($N19:$Q19, Active!HH$1)&gt;0, Active!GB$2, 0)</f>
        <v>0</v>
      </c>
      <c r="GC19" s="234">
        <f>IF(COUNTIF($R19:$U19, Active!HH$1)&gt;0, Active!GC$2, 0)</f>
        <v>0</v>
      </c>
      <c r="GD19" s="234">
        <f>IF(COUNTIF($V19:$Y19, Active!HH$1)&gt;0, Active!GD$2, 0)</f>
        <v>0</v>
      </c>
      <c r="GE19" s="234">
        <f>IF(COUNTIF($Z19:$AA19, Active!HH$1)&gt;0, Active!GE$2, 0)</f>
        <v>0</v>
      </c>
      <c r="GF19" s="234">
        <f>IF(COUNTIF($AB19:$AC19, Active!HH$1)&gt;0, Active!GF$2, 0)</f>
        <v>0</v>
      </c>
      <c r="GG19" s="235">
        <f>IF(COUNTIF($AD19:$AF19, Active!$HH$1)&gt;0, Active!GG$2, 0)</f>
        <v>0</v>
      </c>
      <c r="GH19" s="236">
        <f>IF(COUNTIF($AG19:$AI19, Active!$HH$1)&gt;0, Active!GH$2, 0)</f>
        <v>0</v>
      </c>
      <c r="GI19" s="236">
        <f>IF(COUNTIF($AJ19:$AL19, Active!$HH$1)&gt;0, Active!GI$2, 0)</f>
        <v>0</v>
      </c>
      <c r="GJ19" s="236">
        <f>IF(COUNTIF($AM19:$AO19, Active!$HH$1)&gt;0, Active!GJ$2, 0)</f>
        <v>0</v>
      </c>
      <c r="GK19" s="236">
        <f>IF(COUNTIF($AP19:$AR19, Active!$HH$1)&gt;0, Active!GK$2, 0)</f>
        <v>0</v>
      </c>
      <c r="GL19" s="236">
        <f>IF(COUNTIF($AS19:$AU19, Active!$HH$1)&gt;0, Active!GL$2, 0)</f>
        <v>0</v>
      </c>
      <c r="GM19" s="236">
        <f>IF(COUNTIF($AV19:$AX19, Active!$HH$1)&gt;0, Active!GM$2, 0)</f>
        <v>0</v>
      </c>
      <c r="GN19" s="237">
        <f>IF(COUNTIF($AY19:$BA19, Active!$HH$1)&gt;0, Active!GN$2, 0)</f>
        <v>0</v>
      </c>
      <c r="GO19" s="238">
        <f>IF(COUNTIF($BB19:$BD19, Active!$HH$1)&gt;0, Active!GO$2, 0)</f>
        <v>0</v>
      </c>
      <c r="GP19" s="238">
        <f>IF(COUNTIF($BE19:$BG19, Active!$HH$1)&gt;0, Active!GP$2, 0)</f>
        <v>0</v>
      </c>
      <c r="GQ19" s="238">
        <f>IF(COUNTIF($BH19:$BJ19, Active!$HH$1)&gt;0, Active!GQ$2, 0)</f>
        <v>0</v>
      </c>
      <c r="GR19" s="238">
        <f>IF(COUNTIF($BK19:$BM19, Active!$HH$1)&gt;0, Active!GR$2, 0)</f>
        <v>0</v>
      </c>
      <c r="GS19" s="238">
        <f>IF(COUNTIF($BN19:$BP19, Active!$HH$1)&gt;0, Active!GS$2, 0)</f>
        <v>0</v>
      </c>
      <c r="GT19" s="238">
        <f>IF(COUNTIF($BQ19:$BS19, Active!$HH$1)&gt;0, Active!GT$2, 0)</f>
        <v>0</v>
      </c>
      <c r="GU19" s="238">
        <f>IF(COUNTIF($BT19:$BV19, Active!$HH$1)&gt;0, Active!GU$2, 0)</f>
        <v>0</v>
      </c>
      <c r="GV19" s="239">
        <f>IF(COUNTIF($BW19:$BY19, Active!$HH$1)&gt;0, Active!GV$2, 0)</f>
        <v>0</v>
      </c>
      <c r="GW19" s="240">
        <f>IF(COUNTIF($BZ19:$CB19, Active!$HH$1)&gt;0, Active!GW$2, 0)</f>
        <v>0</v>
      </c>
      <c r="GX19" s="240">
        <f>IF(COUNTIF($CC19:$CE19, Active!$HH$1)&gt;0, Active!GX$2, 0)</f>
        <v>0</v>
      </c>
      <c r="GY19" s="240">
        <f>IF(COUNTIF($CF19:$CH19, Active!$HH$1)&gt;0, Active!GY$2, 0)</f>
        <v>0</v>
      </c>
      <c r="GZ19" s="240">
        <f>IF(COUNTIF($CI19:$CK19, Active!$HH$1)&gt;0, Active!GZ$2, 0)</f>
        <v>0</v>
      </c>
      <c r="HA19" s="240">
        <f>IF(COUNTIF($CL19:$CN19, Active!$HH$1)&gt;0, Active!HA$2, 0)</f>
        <v>0</v>
      </c>
      <c r="HB19" s="240">
        <f>IF(COUNTIF($CO19:$CQ19, Active!$HH$1)&gt;0, Active!HB$2, 0)</f>
        <v>0</v>
      </c>
      <c r="HC19" s="240">
        <f>IF(COUNTIF($CR19:$CT19, Active!$HH$1)&gt;0, Active!HC$2, 0)</f>
        <v>0</v>
      </c>
      <c r="HD19" s="240">
        <f>IF(COUNTIF($CU19:$CW19, Active!$HH$1)&gt;0, Active!HD$2, 0)</f>
        <v>0</v>
      </c>
      <c r="HE19" s="240">
        <f>IF(COUNTIF($CX19:$CZ19, Active!$HH$1)&gt;0, Active!HE$2, 0)</f>
        <v>0</v>
      </c>
      <c r="HF19" s="240">
        <f>IF(COUNTIF($DA19:$DC19, Active!$HH$1)&gt;0, Active!HF$2, 0)</f>
        <v>0</v>
      </c>
      <c r="HG19" s="240">
        <f>IF(COUNTIF($DD19:$DF19, Active!$HH$1)&gt;0, Active!HG$2, 0)</f>
        <v>0</v>
      </c>
      <c r="HH19" s="241">
        <f t="shared" si="3"/>
        <v>0</v>
      </c>
      <c r="HI19" s="243"/>
      <c r="HJ19" s="242">
        <f>IF(MAX($N19:$Q19)&gt;=40, Active!HJ$2, 0)</f>
        <v>3</v>
      </c>
      <c r="HK19" s="234">
        <f>IF(MAX($R19:$U19)&gt;=40, Active!HK$2, 0)</f>
        <v>3</v>
      </c>
      <c r="HL19" s="234">
        <f>IF(MAX($V19:$Y19)&gt;=40, Active!HL$2, 0)</f>
        <v>3</v>
      </c>
      <c r="HM19" s="234">
        <f>IF(MAX($Z19:$AA19)&gt;=40, Active!HM$2, 0)</f>
        <v>3</v>
      </c>
      <c r="HN19" s="234">
        <f>IF(MAX($AB19:$AC19)&gt;=40, Active!HN$2, 0)</f>
        <v>2</v>
      </c>
      <c r="HO19" s="235">
        <f>IF(MAX($AD19:$AF19)&gt;=40, Active!HO$2, 0)</f>
        <v>20</v>
      </c>
      <c r="HP19" s="236">
        <f>IF(MAX($AG19:$AI19)&gt;=40, Active!HP$2, 0)</f>
        <v>20</v>
      </c>
      <c r="HQ19" s="236">
        <f>IF(MAX($AJ19:$AL19)&gt;=40, Active!HQ$2, 0)</f>
        <v>20</v>
      </c>
      <c r="HR19" s="236">
        <f>IF(MAX($AM19:$AO19)&gt;=40, Active!HR$2, 0)</f>
        <v>20</v>
      </c>
      <c r="HS19" s="236">
        <f>IF(MAX($AP19:$AR19)&gt;=40, Active!HS$2, 0)</f>
        <v>10</v>
      </c>
      <c r="HT19" s="236">
        <f>IF(MAX($AS19:$AU19)&gt;=40, Active!HT$2, 0)</f>
        <v>20</v>
      </c>
      <c r="HU19" s="236">
        <f>IF(MAX($AV19:$AX19)&gt;=40, Active!HU$2, 0)</f>
        <v>10</v>
      </c>
      <c r="HV19" s="237">
        <f>IF(MAX($AY19:$BA19)&gt;=40, Active!HV$2, 0)</f>
        <v>20</v>
      </c>
      <c r="HW19" s="238">
        <f>IF(MAX($BB19:$BD19)&gt;=40, Active!HW$2, 0)</f>
        <v>20</v>
      </c>
      <c r="HX19" s="238">
        <f>IF(MAX($BE19:$BG19)&gt;=40, Active!HX$2, 0)</f>
        <v>20</v>
      </c>
      <c r="HY19" s="238">
        <f>IF(MAX($BH19:$BJ19)&gt;=40, Active!HY$2, 0)</f>
        <v>20</v>
      </c>
      <c r="HZ19" s="238">
        <f>IF(MAX($BK19:$BM19)&gt;=40, Active!HZ$2, 0)</f>
        <v>10</v>
      </c>
      <c r="IA19" s="238">
        <f>IF(MAX($BN19:$BP19)&gt;=40, Active!IA$2, 0)</f>
        <v>20</v>
      </c>
      <c r="IB19" s="238">
        <f>IF(MAX($BQ19:$BS19)&gt;=40, Active!IB$2, 0)</f>
        <v>10</v>
      </c>
      <c r="IC19" s="238">
        <f>IF(MAX($BT19:$BV19)&gt;=40, Active!IC$2, 0)</f>
        <v>0</v>
      </c>
      <c r="ID19" s="239">
        <f>IF(MAX($BW19:$BY19)&gt;=40, Active!ID$2, 0)</f>
        <v>20</v>
      </c>
      <c r="IE19" s="240">
        <f>IF(MAX($BZ19:$CB19)&gt;=40, Active!IE$2, 0)</f>
        <v>20</v>
      </c>
      <c r="IF19" s="240">
        <f>IF(MAX($CC19:$CE19)&gt;=40, Active!IF$2, 0)</f>
        <v>0</v>
      </c>
      <c r="IG19" s="240">
        <f>IF(MAX($CF19:$CH19)&gt;=40, Active!IG$2, 0)</f>
        <v>10</v>
      </c>
      <c r="IH19" s="240">
        <f>IF(MAX($CI19:$CK19)&gt;=40, Active!IH$2, 0)</f>
        <v>0</v>
      </c>
      <c r="II19" s="240">
        <f>IF(MAX($CL19:$CN19)&gt;=40, Active!II$2, 0)</f>
        <v>30</v>
      </c>
      <c r="IJ19" s="240">
        <f>IF(MAX($CO19:$CQ19)&gt;=40, Active!IJ$2, 0)</f>
        <v>0</v>
      </c>
      <c r="IK19" s="240">
        <f>IF(MAX($CR19:$CT19)&gt;=40, Active!IK$2, 0)</f>
        <v>0</v>
      </c>
      <c r="IL19" s="240">
        <f>IF(MAX($CU19:$CW19)&gt;=40, Active!IL$2, 0)</f>
        <v>20</v>
      </c>
      <c r="IM19" s="240">
        <f>IF(MAX($CX19:$CZ19)&gt;=40, Active!IM$2, 0)</f>
        <v>0</v>
      </c>
      <c r="IN19" s="240">
        <f>IF(MAX($DA19:$DC19)&gt;=40, Active!IN$2, 0)</f>
        <v>20</v>
      </c>
      <c r="IO19" s="240">
        <f>IF(MAX($DD19:$DF19)&gt;=40, Active!IO$2, 0)</f>
        <v>0</v>
      </c>
      <c r="IP19" s="416">
        <f t="shared" si="4"/>
        <v>360</v>
      </c>
      <c r="IQ19" s="416">
        <f t="shared" si="5"/>
        <v>14</v>
      </c>
    </row>
    <row r="20" spans="1:251" ht="15" customHeight="1" x14ac:dyDescent="0.25">
      <c r="A20" s="14" t="s">
        <v>1642</v>
      </c>
      <c r="B20" s="392">
        <v>98</v>
      </c>
      <c r="C20" s="13" t="s">
        <v>844</v>
      </c>
      <c r="D20" s="423">
        <v>43922</v>
      </c>
      <c r="E20" s="20">
        <v>9</v>
      </c>
      <c r="F20" s="6">
        <v>10674392</v>
      </c>
      <c r="G20" s="20">
        <v>1</v>
      </c>
      <c r="H20" s="20"/>
      <c r="I20" s="23"/>
      <c r="J20" s="6" t="s">
        <v>18</v>
      </c>
      <c r="K20" s="6" t="s">
        <v>18</v>
      </c>
      <c r="L20" s="424"/>
      <c r="M20" s="651" t="s">
        <v>845</v>
      </c>
      <c r="N20" s="688">
        <v>70.5</v>
      </c>
      <c r="O20" s="107"/>
      <c r="P20" s="105"/>
      <c r="Q20" s="106"/>
      <c r="R20" s="24">
        <v>73.830001831054688</v>
      </c>
      <c r="S20" s="107"/>
      <c r="T20" s="105"/>
      <c r="U20" s="106"/>
      <c r="V20" s="688">
        <v>74.150001525878906</v>
      </c>
      <c r="W20" s="107"/>
      <c r="X20" s="105"/>
      <c r="Y20" s="106"/>
      <c r="Z20" s="24">
        <v>65.400001525878906</v>
      </c>
      <c r="AA20" s="273"/>
      <c r="AB20" s="24">
        <v>73.230003356933594</v>
      </c>
      <c r="AC20" s="273"/>
      <c r="AD20" s="272">
        <v>100</v>
      </c>
      <c r="AE20" s="108"/>
      <c r="AF20" s="444"/>
      <c r="AG20" s="272">
        <v>100</v>
      </c>
      <c r="AH20" s="108"/>
      <c r="AI20" s="444"/>
      <c r="AJ20" s="272">
        <v>100</v>
      </c>
      <c r="AK20" s="108"/>
      <c r="AL20" s="444"/>
      <c r="AM20" s="272">
        <v>100</v>
      </c>
      <c r="AN20" s="108"/>
      <c r="AO20" s="444"/>
      <c r="AP20" s="272">
        <v>100</v>
      </c>
      <c r="AQ20" s="108"/>
      <c r="AR20" s="444"/>
      <c r="AS20" s="272">
        <v>100</v>
      </c>
      <c r="AT20" s="108"/>
      <c r="AU20" s="444"/>
      <c r="AV20" s="272">
        <v>100</v>
      </c>
      <c r="AW20" s="108"/>
      <c r="AX20" s="444"/>
      <c r="AY20" s="24">
        <v>74.699996948242188</v>
      </c>
      <c r="AZ20" s="107"/>
      <c r="BA20" s="273"/>
      <c r="BB20" s="24">
        <v>70</v>
      </c>
      <c r="BC20" s="107"/>
      <c r="BD20" s="273"/>
      <c r="BE20" s="24">
        <v>84</v>
      </c>
      <c r="BF20" s="107"/>
      <c r="BG20" s="273"/>
      <c r="BH20" s="24">
        <v>78</v>
      </c>
      <c r="BI20" s="107"/>
      <c r="BJ20" s="273"/>
      <c r="BK20" s="24">
        <v>78.199996948242188</v>
      </c>
      <c r="BL20" s="107"/>
      <c r="BM20" s="273"/>
      <c r="BN20" s="24">
        <v>71.5</v>
      </c>
      <c r="BO20" s="107"/>
      <c r="BP20" s="273"/>
      <c r="BQ20" s="24">
        <v>81</v>
      </c>
      <c r="BR20" s="107"/>
      <c r="BS20" s="273"/>
      <c r="BT20" s="704" t="s">
        <v>1386</v>
      </c>
      <c r="BU20" s="291"/>
      <c r="BV20" s="273"/>
      <c r="BW20" s="24">
        <v>82.839996337890625</v>
      </c>
      <c r="BX20" s="107"/>
      <c r="BY20" s="273"/>
      <c r="BZ20" s="24">
        <v>70.75</v>
      </c>
      <c r="CA20" s="107"/>
      <c r="CB20" s="273"/>
      <c r="CC20" s="24"/>
      <c r="CD20" s="107"/>
      <c r="CE20" s="107"/>
      <c r="CF20" s="107">
        <v>72</v>
      </c>
      <c r="CG20" s="107"/>
      <c r="CH20" s="273"/>
      <c r="CI20" s="688"/>
      <c r="CJ20" s="107"/>
      <c r="CK20" s="273"/>
      <c r="CL20" s="24">
        <v>75</v>
      </c>
      <c r="CM20" s="107"/>
      <c r="CN20" s="273"/>
      <c r="CO20" s="24"/>
      <c r="CP20" s="107"/>
      <c r="CQ20" s="273"/>
      <c r="CR20" s="24"/>
      <c r="CS20" s="107"/>
      <c r="CT20" s="273"/>
      <c r="CU20" s="24">
        <v>87</v>
      </c>
      <c r="CV20" s="107"/>
      <c r="CW20" s="273"/>
      <c r="CX20" s="24"/>
      <c r="CY20" s="107"/>
      <c r="CZ20" s="273"/>
      <c r="DA20" s="24">
        <v>72.300003051757813</v>
      </c>
      <c r="DB20" s="107"/>
      <c r="DC20" s="273"/>
      <c r="DD20" s="24"/>
      <c r="DE20" s="107"/>
      <c r="DF20" s="273"/>
      <c r="DG20" s="218"/>
      <c r="DH20" s="217"/>
      <c r="DI20" s="217" t="s">
        <v>1637</v>
      </c>
      <c r="DJ20" s="286">
        <v>78.099999999999994</v>
      </c>
      <c r="DK20" s="219" t="s">
        <v>126</v>
      </c>
      <c r="DL20" s="220">
        <f t="shared" si="0"/>
        <v>3.9049999999999998</v>
      </c>
      <c r="DM20" s="650">
        <f>COUNTIF(N20:DF20, Active!DM$1)+COUNTIF(N20:DF20, Active!DM$2)</f>
        <v>0</v>
      </c>
      <c r="DN20" s="233">
        <f>IF(COUNTIF($N20:$Q20, Active!ET$1)&gt;0, Active!DN$2, 0)</f>
        <v>0</v>
      </c>
      <c r="DO20" s="234">
        <f>IF(COUNTIF($R20:$U20, Active!ET$1)&gt;0, Active!DO$2, 0)</f>
        <v>0</v>
      </c>
      <c r="DP20" s="234">
        <f>IF(COUNTIF($V20:$Y20, Active!ET$1)&gt;0, Active!DP$2, 0)</f>
        <v>0</v>
      </c>
      <c r="DQ20" s="234">
        <f>IF(COUNTIF($Z20:$AA20, Active!ET$1)&gt;0, Active!DQ$2, 0)</f>
        <v>0</v>
      </c>
      <c r="DR20" s="234">
        <f>IF(COUNTIF($AB20:$AC20, Active!ET$1)&gt;0, Active!DR$2, 0)</f>
        <v>0</v>
      </c>
      <c r="DS20" s="235">
        <f>IF(COUNTIF($AD20:$AF20, Active!$ET$1)&gt;0, Active!DS$2, 0)</f>
        <v>0</v>
      </c>
      <c r="DT20" s="236">
        <f>IF(COUNTIF($AG20:$AI20, Active!$ET$1)&gt;0, Active!DT$2, 0)</f>
        <v>0</v>
      </c>
      <c r="DU20" s="236">
        <f>IF(COUNTIF($AJ20:$AL20, Active!$ET$1)&gt;0, Active!DU$2, 0)</f>
        <v>0</v>
      </c>
      <c r="DV20" s="236">
        <f>IF(COUNTIF($AM20:$AO20, Active!$ET$1)&gt;0, Active!DV$2, 0)</f>
        <v>0</v>
      </c>
      <c r="DW20" s="236">
        <f>IF(COUNTIF($AP20:$AR20, Active!$ET$1)&gt;0, Active!DW$2, 0)</f>
        <v>0</v>
      </c>
      <c r="DX20" s="236">
        <f>IF(COUNTIF($AS20:$AU20, Active!$ET$1)&gt;0, Active!DX$2, 0)</f>
        <v>0</v>
      </c>
      <c r="DY20" s="236">
        <f>IF(COUNTIF($AV20:$AX20, Active!$ET$1)&gt;0, Active!DY$2, 0)</f>
        <v>0</v>
      </c>
      <c r="DZ20" s="237">
        <f>IF(COUNTIF($AY20:$BA20, Active!$ET$1)&gt;0, Active!DZ$2, 0)</f>
        <v>0</v>
      </c>
      <c r="EA20" s="238">
        <f>IF(COUNTIF($BB20:$BD20, Active!$ET$1)&gt;0, Active!EA$2, 0)</f>
        <v>0</v>
      </c>
      <c r="EB20" s="238">
        <f>IF(COUNTIF($BE20:$BG20, Active!$ET$1)&gt;0, Active!EB$2, 0)</f>
        <v>0</v>
      </c>
      <c r="EC20" s="238">
        <f>IF(COUNTIF($BH20:$BJ20, Active!$ET$1)&gt;0, Active!EC$2, 0)</f>
        <v>0</v>
      </c>
      <c r="ED20" s="238">
        <f>IF(COUNTIF($BK20:$BM20, Active!$ET$1)&gt;0, Active!ED$2, 0)</f>
        <v>0</v>
      </c>
      <c r="EE20" s="238">
        <f>IF(COUNTIF($BN20:$BP20, Active!$ET$1)&gt;0, Active!EE$2, 0)</f>
        <v>0</v>
      </c>
      <c r="EF20" s="238">
        <f>IF(COUNTIF($BQ20:$BS20, Active!$ET$1)&gt;0, Active!EF$2, 0)</f>
        <v>0</v>
      </c>
      <c r="EG20" s="238">
        <f>IF(COUNTIF($BT20:$BV20, Active!$ET$1)&gt;0, Active!EG$2, 0)</f>
        <v>0</v>
      </c>
      <c r="EH20" s="239">
        <f>IF(COUNTIF($BW20:$BY20, Active!$ET$1)&gt;0, Active!EH$2, 0)</f>
        <v>0</v>
      </c>
      <c r="EI20" s="240">
        <f>IF(COUNTIF($BZ20:$CB20, Active!$ET$1)&gt;0, Active!EI$2, 0)</f>
        <v>0</v>
      </c>
      <c r="EJ20" s="240">
        <f>IF(COUNTIF($CC20:$CE20, Active!$ET$1)&gt;0, Active!EJ$2, 0)</f>
        <v>0</v>
      </c>
      <c r="EK20" s="240">
        <f>IF(COUNTIF($CF20:$CH20, Active!$ET$1)&gt;0, Active!EK$2, 0)</f>
        <v>0</v>
      </c>
      <c r="EL20" s="240">
        <f>IF(COUNTIF($CI20:$CK20, Active!$ET$1)&gt;0, Active!EL$2, 0)</f>
        <v>0</v>
      </c>
      <c r="EM20" s="240">
        <f>IF(COUNTIF($CL20:$CN20, Active!$ET$1)&gt;0, Active!EM$2, 0)</f>
        <v>0</v>
      </c>
      <c r="EN20" s="240">
        <f>IF(COUNTIF($CO20:$CQ20, Active!$ET$1)&gt;0, Active!EN$2, 0)</f>
        <v>0</v>
      </c>
      <c r="EO20" s="240">
        <f>IF(COUNTIF($CR20:$CT20, Active!$ET$1)&gt;0, Active!EO$2, 0)</f>
        <v>0</v>
      </c>
      <c r="EP20" s="240">
        <f>IF(COUNTIF($CU20:$CW20, Active!$ET$1)&gt;0, Active!EP$2, 0)</f>
        <v>0</v>
      </c>
      <c r="EQ20" s="240">
        <f>IF(COUNTIF($CX20:$CZ20, Active!$ET$1)&gt;0, Active!EQ$2, 0)</f>
        <v>0</v>
      </c>
      <c r="ER20" s="240">
        <f>IF(COUNTIF($DA20:$DC20, Active!$ET$1)&gt;0, Active!ER$2, 0)</f>
        <v>0</v>
      </c>
      <c r="ES20" s="240">
        <f>IF(COUNTIF($DD20:$DF20, Active!$ET$1)&gt;0, Active!ES$2, 0)</f>
        <v>0</v>
      </c>
      <c r="ET20" s="241">
        <f t="shared" si="1"/>
        <v>0</v>
      </c>
      <c r="EU20" s="242">
        <f>IF(COUNTIF($N20:$Q20, Active!GA$1)&gt;0, Active!EU$2, 0)</f>
        <v>0</v>
      </c>
      <c r="EV20" s="234">
        <f>IF(COUNTIF($R20:$U20, Active!GA$1)&gt;0, Active!EV$2, 0)</f>
        <v>0</v>
      </c>
      <c r="EW20" s="234">
        <f>IF(COUNTIF($V20:$Y20, Active!GA$1)&gt;0, Active!EW$2, 0)</f>
        <v>0</v>
      </c>
      <c r="EX20" s="234">
        <f>IF(COUNTIF($Z20:$AA20, Active!GA$1)&gt;0, Active!EX$2, 0)</f>
        <v>0</v>
      </c>
      <c r="EY20" s="234">
        <f>IF(COUNTIF($AB20:$AC20, Active!GA$1)&gt;0, Active!EY$2, 0)</f>
        <v>0</v>
      </c>
      <c r="EZ20" s="235">
        <f>IF(COUNTIF($AD20:$AF20, Active!$GA$1)&gt;0, Active!EZ$2, 0)</f>
        <v>0</v>
      </c>
      <c r="FA20" s="236">
        <f>IF(COUNTIF($AG20:$AI20, Active!$GA$1)&gt;0, Active!FA$2, 0)</f>
        <v>0</v>
      </c>
      <c r="FB20" s="236">
        <f>IF(COUNTIF($AJ20:$AL20, Active!$GA$1)&gt;0, Active!FB$2, 0)</f>
        <v>0</v>
      </c>
      <c r="FC20" s="236">
        <f>IF(COUNTIF($AM20:$AO20, Active!$GA$1)&gt;0, Active!FC$2, 0)</f>
        <v>0</v>
      </c>
      <c r="FD20" s="236">
        <f>IF(COUNTIF($AP20:$AR20, Active!$GA$1)&gt;0, Active!FD$2, 0)</f>
        <v>0</v>
      </c>
      <c r="FE20" s="236">
        <f>IF(COUNTIF($AS20:$AU20, Active!$GA$1)&gt;0, Active!FE$2, 0)</f>
        <v>0</v>
      </c>
      <c r="FF20" s="236">
        <f>IF(COUNTIF($AV20:$AX20, Active!$GA$1)&gt;0, Active!FF$2, 0)</f>
        <v>0</v>
      </c>
      <c r="FG20" s="237">
        <f>IF(COUNTIF($AY20:$BA20, Active!$GA$1)&gt;0, Active!FG$2, 0)</f>
        <v>0</v>
      </c>
      <c r="FH20" s="238">
        <f>IF(COUNTIF($BB20:$BD20, Active!$GA$1)&gt;0, Active!FH$2, 0)</f>
        <v>0</v>
      </c>
      <c r="FI20" s="238">
        <f>IF(COUNTIF($BE20:$BG20, Active!$GA$1)&gt;0, Active!FI$2, 0)</f>
        <v>0</v>
      </c>
      <c r="FJ20" s="238">
        <f>IF(COUNTIF($BH20:$BJ20, Active!$GA$1)&gt;0, Active!FJ$2, 0)</f>
        <v>0</v>
      </c>
      <c r="FK20" s="238">
        <f>IF(COUNTIF($BK20:$BM20, Active!$GA$1)&gt;0, Active!FK$2, 0)</f>
        <v>0</v>
      </c>
      <c r="FL20" s="238">
        <f>IF(COUNTIF($BN20:$BP20, Active!$GA$1)&gt;0, Active!FL$2, 0)</f>
        <v>0</v>
      </c>
      <c r="FM20" s="238">
        <f>IF(COUNTIF($BQ20:$BS20, Active!$GA$1)&gt;0, Active!FM$2, 0)</f>
        <v>0</v>
      </c>
      <c r="FN20" s="238">
        <f>IF(COUNTIF($BT20:$BV20, Active!$GA$1)&gt;0, Active!FN$2, 0)</f>
        <v>0</v>
      </c>
      <c r="FO20" s="239">
        <f>IF(COUNTIF($BW20:$BY20, Active!$GA$1)&gt;0, Active!FO$2, 0)</f>
        <v>0</v>
      </c>
      <c r="FP20" s="240">
        <f>IF(COUNTIF($BZ20:$CB20, Active!$GA$1)&gt;0, Active!FP$2, 0)</f>
        <v>0</v>
      </c>
      <c r="FQ20" s="240">
        <f>IF(COUNTIF($CC20:$CE20, Active!$GA$1)&gt;0, Active!FQ$2, 0)</f>
        <v>0</v>
      </c>
      <c r="FR20" s="240">
        <f>IF(COUNTIF($CF20:$CH20, Active!$GA$1)&gt;0, Active!FR$2, 0)</f>
        <v>0</v>
      </c>
      <c r="FS20" s="240">
        <f>IF(COUNTIF($CI20:$CK20, Active!$GA$1)&gt;0, Active!FS$2, 0)</f>
        <v>0</v>
      </c>
      <c r="FT20" s="240">
        <f>IF(COUNTIF($CL20:$CN20, Active!$GA$1)&gt;0, Active!FT$2, 0)</f>
        <v>0</v>
      </c>
      <c r="FU20" s="240">
        <f>IF(COUNTIF($CO20:$CQ20, Active!$GA$1)&gt;0, Active!FU$2, 0)</f>
        <v>0</v>
      </c>
      <c r="FV20" s="240">
        <f>IF(COUNTIF($CR20:$CT20, Active!$GA$1)&gt;0, Active!FV$2, 0)</f>
        <v>0</v>
      </c>
      <c r="FW20" s="240">
        <f>IF(COUNTIF($CU20:$CW20, Active!$GA$1)&gt;0, Active!FW$2, 0)</f>
        <v>0</v>
      </c>
      <c r="FX20" s="240">
        <f>IF(COUNTIF($CX20:$CZ20, Active!$GA$1)&gt;0, Active!FX$2, 0)</f>
        <v>0</v>
      </c>
      <c r="FY20" s="240">
        <f>IF(COUNTIF($DA20:$DC20, Active!$GA$1)&gt;0, Active!FY$2, 0)</f>
        <v>0</v>
      </c>
      <c r="FZ20" s="240">
        <f>IF(COUNTIF($DD20:$DF20, Active!$GA$1)&gt;0, Active!FZ$2, 0)</f>
        <v>0</v>
      </c>
      <c r="GA20" s="241">
        <f t="shared" si="2"/>
        <v>0</v>
      </c>
      <c r="GB20" s="242">
        <f>IF(COUNTIF($N20:$Q20, Active!HH$1)&gt;0, Active!GB$2, 0)</f>
        <v>0</v>
      </c>
      <c r="GC20" s="234">
        <f>IF(COUNTIF($R20:$U20, Active!HH$1)&gt;0, Active!GC$2, 0)</f>
        <v>0</v>
      </c>
      <c r="GD20" s="234">
        <f>IF(COUNTIF($V20:$Y20, Active!HH$1)&gt;0, Active!GD$2, 0)</f>
        <v>0</v>
      </c>
      <c r="GE20" s="234">
        <f>IF(COUNTIF($Z20:$AA20, Active!HH$1)&gt;0, Active!GE$2, 0)</f>
        <v>0</v>
      </c>
      <c r="GF20" s="234">
        <f>IF(COUNTIF($AB20:$AC20, Active!HH$1)&gt;0, Active!GF$2, 0)</f>
        <v>0</v>
      </c>
      <c r="GG20" s="235">
        <f>IF(COUNTIF($AD20:$AF20, Active!$HH$1)&gt;0, Active!GG$2, 0)</f>
        <v>0</v>
      </c>
      <c r="GH20" s="236">
        <f>IF(COUNTIF($AG20:$AI20, Active!$HH$1)&gt;0, Active!GH$2, 0)</f>
        <v>0</v>
      </c>
      <c r="GI20" s="236">
        <f>IF(COUNTIF($AJ20:$AL20, Active!$HH$1)&gt;0, Active!GI$2, 0)</f>
        <v>0</v>
      </c>
      <c r="GJ20" s="236">
        <f>IF(COUNTIF($AM20:$AO20, Active!$HH$1)&gt;0, Active!GJ$2, 0)</f>
        <v>0</v>
      </c>
      <c r="GK20" s="236">
        <f>IF(COUNTIF($AP20:$AR20, Active!$HH$1)&gt;0, Active!GK$2, 0)</f>
        <v>0</v>
      </c>
      <c r="GL20" s="236">
        <f>IF(COUNTIF($AS20:$AU20, Active!$HH$1)&gt;0, Active!GL$2, 0)</f>
        <v>0</v>
      </c>
      <c r="GM20" s="236">
        <f>IF(COUNTIF($AV20:$AX20, Active!$HH$1)&gt;0, Active!GM$2, 0)</f>
        <v>0</v>
      </c>
      <c r="GN20" s="237">
        <f>IF(COUNTIF($AY20:$BA20, Active!$HH$1)&gt;0, Active!GN$2, 0)</f>
        <v>0</v>
      </c>
      <c r="GO20" s="238">
        <f>IF(COUNTIF($BB20:$BD20, Active!$HH$1)&gt;0, Active!GO$2, 0)</f>
        <v>0</v>
      </c>
      <c r="GP20" s="238">
        <f>IF(COUNTIF($BE20:$BG20, Active!$HH$1)&gt;0, Active!GP$2, 0)</f>
        <v>0</v>
      </c>
      <c r="GQ20" s="238">
        <f>IF(COUNTIF($BH20:$BJ20, Active!$HH$1)&gt;0, Active!GQ$2, 0)</f>
        <v>0</v>
      </c>
      <c r="GR20" s="238">
        <f>IF(COUNTIF($BK20:$BM20, Active!$HH$1)&gt;0, Active!GR$2, 0)</f>
        <v>0</v>
      </c>
      <c r="GS20" s="238">
        <f>IF(COUNTIF($BN20:$BP20, Active!$HH$1)&gt;0, Active!GS$2, 0)</f>
        <v>0</v>
      </c>
      <c r="GT20" s="238">
        <f>IF(COUNTIF($BQ20:$BS20, Active!$HH$1)&gt;0, Active!GT$2, 0)</f>
        <v>0</v>
      </c>
      <c r="GU20" s="238">
        <f>IF(COUNTIF($BT20:$BV20, Active!$HH$1)&gt;0, Active!GU$2, 0)</f>
        <v>0</v>
      </c>
      <c r="GV20" s="239">
        <f>IF(COUNTIF($BW20:$BY20, Active!$HH$1)&gt;0, Active!GV$2, 0)</f>
        <v>0</v>
      </c>
      <c r="GW20" s="240">
        <f>IF(COUNTIF($BZ20:$CB20, Active!$HH$1)&gt;0, Active!GW$2, 0)</f>
        <v>0</v>
      </c>
      <c r="GX20" s="240">
        <f>IF(COUNTIF($CC20:$CE20, Active!$HH$1)&gt;0, Active!GX$2, 0)</f>
        <v>0</v>
      </c>
      <c r="GY20" s="240">
        <f>IF(COUNTIF($CF20:$CH20, Active!$HH$1)&gt;0, Active!GY$2, 0)</f>
        <v>0</v>
      </c>
      <c r="GZ20" s="240">
        <f>IF(COUNTIF($CI20:$CK20, Active!$HH$1)&gt;0, Active!GZ$2, 0)</f>
        <v>0</v>
      </c>
      <c r="HA20" s="240">
        <f>IF(COUNTIF($CL20:$CN20, Active!$HH$1)&gt;0, Active!HA$2, 0)</f>
        <v>0</v>
      </c>
      <c r="HB20" s="240">
        <f>IF(COUNTIF($CO20:$CQ20, Active!$HH$1)&gt;0, Active!HB$2, 0)</f>
        <v>0</v>
      </c>
      <c r="HC20" s="240">
        <f>IF(COUNTIF($CR20:$CT20, Active!$HH$1)&gt;0, Active!HC$2, 0)</f>
        <v>0</v>
      </c>
      <c r="HD20" s="240">
        <f>IF(COUNTIF($CU20:$CW20, Active!$HH$1)&gt;0, Active!HD$2, 0)</f>
        <v>0</v>
      </c>
      <c r="HE20" s="240">
        <f>IF(COUNTIF($CX20:$CZ20, Active!$HH$1)&gt;0, Active!HE$2, 0)</f>
        <v>0</v>
      </c>
      <c r="HF20" s="240">
        <f>IF(COUNTIF($DA20:$DC20, Active!$HH$1)&gt;0, Active!HF$2, 0)</f>
        <v>0</v>
      </c>
      <c r="HG20" s="240">
        <f>IF(COUNTIF($DD20:$DF20, Active!$HH$1)&gt;0, Active!HG$2, 0)</f>
        <v>0</v>
      </c>
      <c r="HH20" s="241">
        <f t="shared" si="3"/>
        <v>0</v>
      </c>
      <c r="HI20" s="243"/>
      <c r="HJ20" s="242">
        <f>IF(MAX($N20:$Q20)&gt;=40, Active!HJ$2, 0)</f>
        <v>3</v>
      </c>
      <c r="HK20" s="234">
        <f>IF(MAX($R20:$U20)&gt;=40, Active!HK$2, 0)</f>
        <v>3</v>
      </c>
      <c r="HL20" s="234">
        <f>IF(MAX($V20:$Y20)&gt;=40, Active!HL$2, 0)</f>
        <v>3</v>
      </c>
      <c r="HM20" s="234">
        <f>IF(MAX($Z20:$AA20)&gt;=40, Active!HM$2, 0)</f>
        <v>3</v>
      </c>
      <c r="HN20" s="234">
        <f>IF(MAX($AB20:$AC20)&gt;=40, Active!HN$2, 0)</f>
        <v>2</v>
      </c>
      <c r="HO20" s="235">
        <f>IF(MAX($AD20:$AF20)&gt;=40, Active!HO$2, 0)</f>
        <v>20</v>
      </c>
      <c r="HP20" s="236">
        <f>IF(MAX($AG20:$AI20)&gt;=40, Active!HP$2, 0)</f>
        <v>20</v>
      </c>
      <c r="HQ20" s="236">
        <f>IF(MAX($AJ20:$AL20)&gt;=40, Active!HQ$2, 0)</f>
        <v>20</v>
      </c>
      <c r="HR20" s="236">
        <f>IF(MAX($AM20:$AO20)&gt;=40, Active!HR$2, 0)</f>
        <v>20</v>
      </c>
      <c r="HS20" s="236">
        <f>IF(MAX($AP20:$AR20)&gt;=40, Active!HS$2, 0)</f>
        <v>10</v>
      </c>
      <c r="HT20" s="236">
        <f>IF(MAX($AS20:$AU20)&gt;=40, Active!HT$2, 0)</f>
        <v>20</v>
      </c>
      <c r="HU20" s="236">
        <f>IF(MAX($AV20:$AX20)&gt;=40, Active!HU$2, 0)</f>
        <v>10</v>
      </c>
      <c r="HV20" s="237">
        <f>IF(MAX($AY20:$BA20)&gt;=40, Active!HV$2, 0)</f>
        <v>20</v>
      </c>
      <c r="HW20" s="238">
        <f>IF(MAX($BB20:$BD20)&gt;=40, Active!HW$2, 0)</f>
        <v>20</v>
      </c>
      <c r="HX20" s="238">
        <f>IF(MAX($BE20:$BG20)&gt;=40, Active!HX$2, 0)</f>
        <v>20</v>
      </c>
      <c r="HY20" s="238">
        <f>IF(MAX($BH20:$BJ20)&gt;=40, Active!HY$2, 0)</f>
        <v>20</v>
      </c>
      <c r="HZ20" s="238">
        <f>IF(MAX($BK20:$BM20)&gt;=40, Active!HZ$2, 0)</f>
        <v>10</v>
      </c>
      <c r="IA20" s="238">
        <f>IF(MAX($BN20:$BP20)&gt;=40, Active!IA$2, 0)</f>
        <v>20</v>
      </c>
      <c r="IB20" s="238">
        <f>IF(MAX($BQ20:$BS20)&gt;=40, Active!IB$2, 0)</f>
        <v>10</v>
      </c>
      <c r="IC20" s="238">
        <f>IF(MAX($BT20:$BV20)&gt;=40, Active!IC$2, 0)</f>
        <v>0</v>
      </c>
      <c r="ID20" s="239">
        <f>IF(MAX($BW20:$BY20)&gt;=40, Active!ID$2, 0)</f>
        <v>20</v>
      </c>
      <c r="IE20" s="240">
        <f>IF(MAX($BZ20:$CB20)&gt;=40, Active!IE$2, 0)</f>
        <v>20</v>
      </c>
      <c r="IF20" s="240">
        <f>IF(MAX($CC20:$CE20)&gt;=40, Active!IF$2, 0)</f>
        <v>0</v>
      </c>
      <c r="IG20" s="240">
        <f>IF(MAX($CF20:$CH20)&gt;=40, Active!IG$2, 0)</f>
        <v>10</v>
      </c>
      <c r="IH20" s="240">
        <f>IF(MAX($CI20:$CK20)&gt;=40, Active!IH$2, 0)</f>
        <v>0</v>
      </c>
      <c r="II20" s="240">
        <f>IF(MAX($CL20:$CN20)&gt;=40, Active!II$2, 0)</f>
        <v>30</v>
      </c>
      <c r="IJ20" s="240">
        <f>IF(MAX($CO20:$CQ20)&gt;=40, Active!IJ$2, 0)</f>
        <v>0</v>
      </c>
      <c r="IK20" s="240">
        <f>IF(MAX($CR20:$CT20)&gt;=40, Active!IK$2, 0)</f>
        <v>0</v>
      </c>
      <c r="IL20" s="240">
        <f>IF(MAX($CU20:$CW20)&gt;=40, Active!IL$2, 0)</f>
        <v>20</v>
      </c>
      <c r="IM20" s="240">
        <f>IF(MAX($CX20:$CZ20)&gt;=40, Active!IM$2, 0)</f>
        <v>0</v>
      </c>
      <c r="IN20" s="240">
        <f>IF(MAX($DA20:$DC20)&gt;=40, Active!IN$2, 0)</f>
        <v>20</v>
      </c>
      <c r="IO20" s="240">
        <f>IF(MAX($DD20:$DF20)&gt;=40, Active!IO$2, 0)</f>
        <v>0</v>
      </c>
      <c r="IP20" s="416">
        <f t="shared" si="4"/>
        <v>360</v>
      </c>
      <c r="IQ20" s="416">
        <f t="shared" si="5"/>
        <v>14</v>
      </c>
    </row>
    <row r="21" spans="1:251" ht="15" customHeight="1" x14ac:dyDescent="0.25">
      <c r="A21" s="14" t="s">
        <v>1642</v>
      </c>
      <c r="B21" s="392">
        <v>99</v>
      </c>
      <c r="C21" s="13" t="s">
        <v>443</v>
      </c>
      <c r="D21" s="423">
        <v>43922</v>
      </c>
      <c r="E21" s="20">
        <v>8</v>
      </c>
      <c r="F21" s="6">
        <v>10674369</v>
      </c>
      <c r="G21" s="20">
        <v>1</v>
      </c>
      <c r="H21" s="20"/>
      <c r="I21" s="23"/>
      <c r="J21" s="6" t="s">
        <v>18</v>
      </c>
      <c r="K21" s="6" t="s">
        <v>18</v>
      </c>
      <c r="L21" s="424"/>
      <c r="M21" s="651" t="s">
        <v>846</v>
      </c>
      <c r="N21" s="688">
        <v>65.400001525878906</v>
      </c>
      <c r="O21" s="107"/>
      <c r="P21" s="105"/>
      <c r="Q21" s="106"/>
      <c r="R21" s="24">
        <v>64.139999389648438</v>
      </c>
      <c r="S21" s="107"/>
      <c r="T21" s="105"/>
      <c r="U21" s="106"/>
      <c r="V21" s="688">
        <v>73.339996337890625</v>
      </c>
      <c r="W21" s="107"/>
      <c r="X21" s="105"/>
      <c r="Y21" s="106"/>
      <c r="Z21" s="24">
        <v>70.699996948242188</v>
      </c>
      <c r="AA21" s="273"/>
      <c r="AB21" s="24">
        <v>70.430000305175781</v>
      </c>
      <c r="AC21" s="273"/>
      <c r="AD21" s="272">
        <v>100</v>
      </c>
      <c r="AE21" s="108"/>
      <c r="AF21" s="444"/>
      <c r="AG21" s="272">
        <v>100</v>
      </c>
      <c r="AH21" s="108"/>
      <c r="AI21" s="444"/>
      <c r="AJ21" s="272">
        <v>100</v>
      </c>
      <c r="AK21" s="108"/>
      <c r="AL21" s="444"/>
      <c r="AM21" s="272">
        <v>100</v>
      </c>
      <c r="AN21" s="108"/>
      <c r="AO21" s="444"/>
      <c r="AP21" s="272">
        <v>100</v>
      </c>
      <c r="AQ21" s="108"/>
      <c r="AR21" s="444"/>
      <c r="AS21" s="272">
        <v>100</v>
      </c>
      <c r="AT21" s="108"/>
      <c r="AU21" s="444"/>
      <c r="AV21" s="272">
        <v>100</v>
      </c>
      <c r="AW21" s="108"/>
      <c r="AX21" s="444"/>
      <c r="AY21" s="24">
        <v>76.449996948242188</v>
      </c>
      <c r="AZ21" s="107"/>
      <c r="BA21" s="273"/>
      <c r="BB21" s="24">
        <v>76</v>
      </c>
      <c r="BC21" s="107"/>
      <c r="BD21" s="273"/>
      <c r="BE21" s="24">
        <v>44</v>
      </c>
      <c r="BF21" s="107"/>
      <c r="BG21" s="273"/>
      <c r="BH21" s="24">
        <v>67</v>
      </c>
      <c r="BI21" s="107"/>
      <c r="BJ21" s="273"/>
      <c r="BK21" s="24">
        <v>66.800003051757813</v>
      </c>
      <c r="BL21" s="107"/>
      <c r="BM21" s="273"/>
      <c r="BN21" s="24">
        <v>70</v>
      </c>
      <c r="BO21" s="107"/>
      <c r="BP21" s="273"/>
      <c r="BQ21" s="24">
        <v>58</v>
      </c>
      <c r="BR21" s="107"/>
      <c r="BS21" s="273"/>
      <c r="BT21" s="704" t="s">
        <v>1386</v>
      </c>
      <c r="BU21" s="291"/>
      <c r="BV21" s="273"/>
      <c r="BW21" s="24">
        <v>62.060001373291016</v>
      </c>
      <c r="BX21" s="107"/>
      <c r="BY21" s="273"/>
      <c r="BZ21" s="24">
        <v>67.25</v>
      </c>
      <c r="CA21" s="107"/>
      <c r="CB21" s="273"/>
      <c r="CC21" s="24"/>
      <c r="CD21" s="107"/>
      <c r="CE21" s="107"/>
      <c r="CF21" s="107">
        <v>82</v>
      </c>
      <c r="CG21" s="107"/>
      <c r="CH21" s="273"/>
      <c r="CI21" s="688"/>
      <c r="CJ21" s="107"/>
      <c r="CK21" s="273"/>
      <c r="CL21" s="24">
        <v>64.5</v>
      </c>
      <c r="CM21" s="107"/>
      <c r="CN21" s="273"/>
      <c r="CO21" s="24">
        <v>77</v>
      </c>
      <c r="CP21" s="107"/>
      <c r="CQ21" s="273"/>
      <c r="CR21" s="24"/>
      <c r="CS21" s="107"/>
      <c r="CT21" s="273"/>
      <c r="CU21" s="24"/>
      <c r="CV21" s="107"/>
      <c r="CW21" s="273"/>
      <c r="CX21" s="24"/>
      <c r="CY21" s="107"/>
      <c r="CZ21" s="273"/>
      <c r="DA21" s="24"/>
      <c r="DB21" s="107"/>
      <c r="DC21" s="273"/>
      <c r="DD21" s="24">
        <v>61</v>
      </c>
      <c r="DE21" s="107"/>
      <c r="DF21" s="273"/>
      <c r="DG21" s="218"/>
      <c r="DH21" s="217"/>
      <c r="DI21" s="217" t="s">
        <v>1637</v>
      </c>
      <c r="DJ21" s="286">
        <v>65.5</v>
      </c>
      <c r="DK21" s="219" t="s">
        <v>124</v>
      </c>
      <c r="DL21" s="220">
        <f t="shared" si="0"/>
        <v>3.2749999999999999</v>
      </c>
      <c r="DM21" s="650">
        <f>COUNTIF(N21:DF21, Active!DM$1)+COUNTIF(N21:DF21, Active!DM$2)</f>
        <v>0</v>
      </c>
      <c r="DN21" s="233">
        <f>IF(COUNTIF($N21:$Q21, Active!ET$1)&gt;0, Active!DN$2, 0)</f>
        <v>0</v>
      </c>
      <c r="DO21" s="234">
        <f>IF(COUNTIF($R21:$U21, Active!ET$1)&gt;0, Active!DO$2, 0)</f>
        <v>0</v>
      </c>
      <c r="DP21" s="234">
        <f>IF(COUNTIF($V21:$Y21, Active!ET$1)&gt;0, Active!DP$2, 0)</f>
        <v>0</v>
      </c>
      <c r="DQ21" s="234">
        <f>IF(COUNTIF($Z21:$AA21, Active!ET$1)&gt;0, Active!DQ$2, 0)</f>
        <v>0</v>
      </c>
      <c r="DR21" s="234">
        <f>IF(COUNTIF($AB21:$AC21, Active!ET$1)&gt;0, Active!DR$2, 0)</f>
        <v>0</v>
      </c>
      <c r="DS21" s="235">
        <f>IF(COUNTIF($AD21:$AF21, Active!$ET$1)&gt;0, Active!DS$2, 0)</f>
        <v>0</v>
      </c>
      <c r="DT21" s="236">
        <f>IF(COUNTIF($AG21:$AI21, Active!$ET$1)&gt;0, Active!DT$2, 0)</f>
        <v>0</v>
      </c>
      <c r="DU21" s="236">
        <f>IF(COUNTIF($AJ21:$AL21, Active!$ET$1)&gt;0, Active!DU$2, 0)</f>
        <v>0</v>
      </c>
      <c r="DV21" s="236">
        <f>IF(COUNTIF($AM21:$AO21, Active!$ET$1)&gt;0, Active!DV$2, 0)</f>
        <v>0</v>
      </c>
      <c r="DW21" s="236">
        <f>IF(COUNTIF($AP21:$AR21, Active!$ET$1)&gt;0, Active!DW$2, 0)</f>
        <v>0</v>
      </c>
      <c r="DX21" s="236">
        <f>IF(COUNTIF($AS21:$AU21, Active!$ET$1)&gt;0, Active!DX$2, 0)</f>
        <v>0</v>
      </c>
      <c r="DY21" s="236">
        <f>IF(COUNTIF($AV21:$AX21, Active!$ET$1)&gt;0, Active!DY$2, 0)</f>
        <v>0</v>
      </c>
      <c r="DZ21" s="237">
        <f>IF(COUNTIF($AY21:$BA21, Active!$ET$1)&gt;0, Active!DZ$2, 0)</f>
        <v>0</v>
      </c>
      <c r="EA21" s="238">
        <f>IF(COUNTIF($BB21:$BD21, Active!$ET$1)&gt;0, Active!EA$2, 0)</f>
        <v>0</v>
      </c>
      <c r="EB21" s="238">
        <f>IF(COUNTIF($BE21:$BG21, Active!$ET$1)&gt;0, Active!EB$2, 0)</f>
        <v>0</v>
      </c>
      <c r="EC21" s="238">
        <f>IF(COUNTIF($BH21:$BJ21, Active!$ET$1)&gt;0, Active!EC$2, 0)</f>
        <v>0</v>
      </c>
      <c r="ED21" s="238">
        <f>IF(COUNTIF($BK21:$BM21, Active!$ET$1)&gt;0, Active!ED$2, 0)</f>
        <v>0</v>
      </c>
      <c r="EE21" s="238">
        <f>IF(COUNTIF($BN21:$BP21, Active!$ET$1)&gt;0, Active!EE$2, 0)</f>
        <v>0</v>
      </c>
      <c r="EF21" s="238">
        <f>IF(COUNTIF($BQ21:$BS21, Active!$ET$1)&gt;0, Active!EF$2, 0)</f>
        <v>0</v>
      </c>
      <c r="EG21" s="238">
        <f>IF(COUNTIF($BT21:$BV21, Active!$ET$1)&gt;0, Active!EG$2, 0)</f>
        <v>0</v>
      </c>
      <c r="EH21" s="239">
        <f>IF(COUNTIF($BW21:$BY21, Active!$ET$1)&gt;0, Active!EH$2, 0)</f>
        <v>0</v>
      </c>
      <c r="EI21" s="240">
        <f>IF(COUNTIF($BZ21:$CB21, Active!$ET$1)&gt;0, Active!EI$2, 0)</f>
        <v>0</v>
      </c>
      <c r="EJ21" s="240">
        <f>IF(COUNTIF($CC21:$CE21, Active!$ET$1)&gt;0, Active!EJ$2, 0)</f>
        <v>0</v>
      </c>
      <c r="EK21" s="240">
        <f>IF(COUNTIF($CF21:$CH21, Active!$ET$1)&gt;0, Active!EK$2, 0)</f>
        <v>0</v>
      </c>
      <c r="EL21" s="240">
        <f>IF(COUNTIF($CI21:$CK21, Active!$ET$1)&gt;0, Active!EL$2, 0)</f>
        <v>0</v>
      </c>
      <c r="EM21" s="240">
        <f>IF(COUNTIF($CL21:$CN21, Active!$ET$1)&gt;0, Active!EM$2, 0)</f>
        <v>0</v>
      </c>
      <c r="EN21" s="240">
        <f>IF(COUNTIF($CO21:$CQ21, Active!$ET$1)&gt;0, Active!EN$2, 0)</f>
        <v>0</v>
      </c>
      <c r="EO21" s="240">
        <f>IF(COUNTIF($CR21:$CT21, Active!$ET$1)&gt;0, Active!EO$2, 0)</f>
        <v>0</v>
      </c>
      <c r="EP21" s="240">
        <f>IF(COUNTIF($CU21:$CW21, Active!$ET$1)&gt;0, Active!EP$2, 0)</f>
        <v>0</v>
      </c>
      <c r="EQ21" s="240">
        <f>IF(COUNTIF($CX21:$CZ21, Active!$ET$1)&gt;0, Active!EQ$2, 0)</f>
        <v>0</v>
      </c>
      <c r="ER21" s="240">
        <f>IF(COUNTIF($DA21:$DC21, Active!$ET$1)&gt;0, Active!ER$2, 0)</f>
        <v>0</v>
      </c>
      <c r="ES21" s="240">
        <f>IF(COUNTIF($DD21:$DF21, Active!$ET$1)&gt;0, Active!ES$2, 0)</f>
        <v>0</v>
      </c>
      <c r="ET21" s="241">
        <f t="shared" si="1"/>
        <v>0</v>
      </c>
      <c r="EU21" s="242">
        <f>IF(COUNTIF($N21:$Q21, Active!GA$1)&gt;0, Active!EU$2, 0)</f>
        <v>0</v>
      </c>
      <c r="EV21" s="234">
        <f>IF(COUNTIF($R21:$U21, Active!GA$1)&gt;0, Active!EV$2, 0)</f>
        <v>0</v>
      </c>
      <c r="EW21" s="234">
        <f>IF(COUNTIF($V21:$Y21, Active!GA$1)&gt;0, Active!EW$2, 0)</f>
        <v>0</v>
      </c>
      <c r="EX21" s="234">
        <f>IF(COUNTIF($Z21:$AA21, Active!GA$1)&gt;0, Active!EX$2, 0)</f>
        <v>0</v>
      </c>
      <c r="EY21" s="234">
        <f>IF(COUNTIF($AB21:$AC21, Active!GA$1)&gt;0, Active!EY$2, 0)</f>
        <v>0</v>
      </c>
      <c r="EZ21" s="235">
        <f>IF(COUNTIF($AD21:$AF21, Active!$GA$1)&gt;0, Active!EZ$2, 0)</f>
        <v>0</v>
      </c>
      <c r="FA21" s="236">
        <f>IF(COUNTIF($AG21:$AI21, Active!$GA$1)&gt;0, Active!FA$2, 0)</f>
        <v>0</v>
      </c>
      <c r="FB21" s="236">
        <f>IF(COUNTIF($AJ21:$AL21, Active!$GA$1)&gt;0, Active!FB$2, 0)</f>
        <v>0</v>
      </c>
      <c r="FC21" s="236">
        <f>IF(COUNTIF($AM21:$AO21, Active!$GA$1)&gt;0, Active!FC$2, 0)</f>
        <v>0</v>
      </c>
      <c r="FD21" s="236">
        <f>IF(COUNTIF($AP21:$AR21, Active!$GA$1)&gt;0, Active!FD$2, 0)</f>
        <v>0</v>
      </c>
      <c r="FE21" s="236">
        <f>IF(COUNTIF($AS21:$AU21, Active!$GA$1)&gt;0, Active!FE$2, 0)</f>
        <v>0</v>
      </c>
      <c r="FF21" s="236">
        <f>IF(COUNTIF($AV21:$AX21, Active!$GA$1)&gt;0, Active!FF$2, 0)</f>
        <v>0</v>
      </c>
      <c r="FG21" s="237">
        <f>IF(COUNTIF($AY21:$BA21, Active!$GA$1)&gt;0, Active!FG$2, 0)</f>
        <v>0</v>
      </c>
      <c r="FH21" s="238">
        <f>IF(COUNTIF($BB21:$BD21, Active!$GA$1)&gt;0, Active!FH$2, 0)</f>
        <v>0</v>
      </c>
      <c r="FI21" s="238">
        <f>IF(COUNTIF($BE21:$BG21, Active!$GA$1)&gt;0, Active!FI$2, 0)</f>
        <v>0</v>
      </c>
      <c r="FJ21" s="238">
        <f>IF(COUNTIF($BH21:$BJ21, Active!$GA$1)&gt;0, Active!FJ$2, 0)</f>
        <v>0</v>
      </c>
      <c r="FK21" s="238">
        <f>IF(COUNTIF($BK21:$BM21, Active!$GA$1)&gt;0, Active!FK$2, 0)</f>
        <v>0</v>
      </c>
      <c r="FL21" s="238">
        <f>IF(COUNTIF($BN21:$BP21, Active!$GA$1)&gt;0, Active!FL$2, 0)</f>
        <v>0</v>
      </c>
      <c r="FM21" s="238">
        <f>IF(COUNTIF($BQ21:$BS21, Active!$GA$1)&gt;0, Active!FM$2, 0)</f>
        <v>0</v>
      </c>
      <c r="FN21" s="238">
        <f>IF(COUNTIF($BT21:$BV21, Active!$GA$1)&gt;0, Active!FN$2, 0)</f>
        <v>0</v>
      </c>
      <c r="FO21" s="239">
        <f>IF(COUNTIF($BW21:$BY21, Active!$GA$1)&gt;0, Active!FO$2, 0)</f>
        <v>0</v>
      </c>
      <c r="FP21" s="240">
        <f>IF(COUNTIF($BZ21:$CB21, Active!$GA$1)&gt;0, Active!FP$2, 0)</f>
        <v>0</v>
      </c>
      <c r="FQ21" s="240">
        <f>IF(COUNTIF($CC21:$CE21, Active!$GA$1)&gt;0, Active!FQ$2, 0)</f>
        <v>0</v>
      </c>
      <c r="FR21" s="240">
        <f>IF(COUNTIF($CF21:$CH21, Active!$GA$1)&gt;0, Active!FR$2, 0)</f>
        <v>0</v>
      </c>
      <c r="FS21" s="240">
        <f>IF(COUNTIF($CI21:$CK21, Active!$GA$1)&gt;0, Active!FS$2, 0)</f>
        <v>0</v>
      </c>
      <c r="FT21" s="240">
        <f>IF(COUNTIF($CL21:$CN21, Active!$GA$1)&gt;0, Active!FT$2, 0)</f>
        <v>0</v>
      </c>
      <c r="FU21" s="240">
        <f>IF(COUNTIF($CO21:$CQ21, Active!$GA$1)&gt;0, Active!FU$2, 0)</f>
        <v>0</v>
      </c>
      <c r="FV21" s="240">
        <f>IF(COUNTIF($CR21:$CT21, Active!$GA$1)&gt;0, Active!FV$2, 0)</f>
        <v>0</v>
      </c>
      <c r="FW21" s="240">
        <f>IF(COUNTIF($CU21:$CW21, Active!$GA$1)&gt;0, Active!FW$2, 0)</f>
        <v>0</v>
      </c>
      <c r="FX21" s="240">
        <f>IF(COUNTIF($CX21:$CZ21, Active!$GA$1)&gt;0, Active!FX$2, 0)</f>
        <v>0</v>
      </c>
      <c r="FY21" s="240">
        <f>IF(COUNTIF($DA21:$DC21, Active!$GA$1)&gt;0, Active!FY$2, 0)</f>
        <v>0</v>
      </c>
      <c r="FZ21" s="240">
        <f>IF(COUNTIF($DD21:$DF21, Active!$GA$1)&gt;0, Active!FZ$2, 0)</f>
        <v>0</v>
      </c>
      <c r="GA21" s="241">
        <f t="shared" si="2"/>
        <v>0</v>
      </c>
      <c r="GB21" s="242">
        <f>IF(COUNTIF($N21:$Q21, Active!HH$1)&gt;0, Active!GB$2, 0)</f>
        <v>0</v>
      </c>
      <c r="GC21" s="234">
        <f>IF(COUNTIF($R21:$U21, Active!HH$1)&gt;0, Active!GC$2, 0)</f>
        <v>0</v>
      </c>
      <c r="GD21" s="234">
        <f>IF(COUNTIF($V21:$Y21, Active!HH$1)&gt;0, Active!GD$2, 0)</f>
        <v>0</v>
      </c>
      <c r="GE21" s="234">
        <f>IF(COUNTIF($Z21:$AA21, Active!HH$1)&gt;0, Active!GE$2, 0)</f>
        <v>0</v>
      </c>
      <c r="GF21" s="234">
        <f>IF(COUNTIF($AB21:$AC21, Active!HH$1)&gt;0, Active!GF$2, 0)</f>
        <v>0</v>
      </c>
      <c r="GG21" s="235">
        <f>IF(COUNTIF($AD21:$AF21, Active!$HH$1)&gt;0, Active!GG$2, 0)</f>
        <v>0</v>
      </c>
      <c r="GH21" s="236">
        <f>IF(COUNTIF($AG21:$AI21, Active!$HH$1)&gt;0, Active!GH$2, 0)</f>
        <v>0</v>
      </c>
      <c r="GI21" s="236">
        <f>IF(COUNTIF($AJ21:$AL21, Active!$HH$1)&gt;0, Active!GI$2, 0)</f>
        <v>0</v>
      </c>
      <c r="GJ21" s="236">
        <f>IF(COUNTIF($AM21:$AO21, Active!$HH$1)&gt;0, Active!GJ$2, 0)</f>
        <v>0</v>
      </c>
      <c r="GK21" s="236">
        <f>IF(COUNTIF($AP21:$AR21, Active!$HH$1)&gt;0, Active!GK$2, 0)</f>
        <v>0</v>
      </c>
      <c r="GL21" s="236">
        <f>IF(COUNTIF($AS21:$AU21, Active!$HH$1)&gt;0, Active!GL$2, 0)</f>
        <v>0</v>
      </c>
      <c r="GM21" s="236">
        <f>IF(COUNTIF($AV21:$AX21, Active!$HH$1)&gt;0, Active!GM$2, 0)</f>
        <v>0</v>
      </c>
      <c r="GN21" s="237">
        <f>IF(COUNTIF($AY21:$BA21, Active!$HH$1)&gt;0, Active!GN$2, 0)</f>
        <v>0</v>
      </c>
      <c r="GO21" s="238">
        <f>IF(COUNTIF($BB21:$BD21, Active!$HH$1)&gt;0, Active!GO$2, 0)</f>
        <v>0</v>
      </c>
      <c r="GP21" s="238">
        <f>IF(COUNTIF($BE21:$BG21, Active!$HH$1)&gt;0, Active!GP$2, 0)</f>
        <v>0</v>
      </c>
      <c r="GQ21" s="238">
        <f>IF(COUNTIF($BH21:$BJ21, Active!$HH$1)&gt;0, Active!GQ$2, 0)</f>
        <v>0</v>
      </c>
      <c r="GR21" s="238">
        <f>IF(COUNTIF($BK21:$BM21, Active!$HH$1)&gt;0, Active!GR$2, 0)</f>
        <v>0</v>
      </c>
      <c r="GS21" s="238">
        <f>IF(COUNTIF($BN21:$BP21, Active!$HH$1)&gt;0, Active!GS$2, 0)</f>
        <v>0</v>
      </c>
      <c r="GT21" s="238">
        <f>IF(COUNTIF($BQ21:$BS21, Active!$HH$1)&gt;0, Active!GT$2, 0)</f>
        <v>0</v>
      </c>
      <c r="GU21" s="238">
        <f>IF(COUNTIF($BT21:$BV21, Active!$HH$1)&gt;0, Active!GU$2, 0)</f>
        <v>0</v>
      </c>
      <c r="GV21" s="239">
        <f>IF(COUNTIF($BW21:$BY21, Active!$HH$1)&gt;0, Active!GV$2, 0)</f>
        <v>0</v>
      </c>
      <c r="GW21" s="240">
        <f>IF(COUNTIF($BZ21:$CB21, Active!$HH$1)&gt;0, Active!GW$2, 0)</f>
        <v>0</v>
      </c>
      <c r="GX21" s="240">
        <f>IF(COUNTIF($CC21:$CE21, Active!$HH$1)&gt;0, Active!GX$2, 0)</f>
        <v>0</v>
      </c>
      <c r="GY21" s="240">
        <f>IF(COUNTIF($CF21:$CH21, Active!$HH$1)&gt;0, Active!GY$2, 0)</f>
        <v>0</v>
      </c>
      <c r="GZ21" s="240">
        <f>IF(COUNTIF($CI21:$CK21, Active!$HH$1)&gt;0, Active!GZ$2, 0)</f>
        <v>0</v>
      </c>
      <c r="HA21" s="240">
        <f>IF(COUNTIF($CL21:$CN21, Active!$HH$1)&gt;0, Active!HA$2, 0)</f>
        <v>0</v>
      </c>
      <c r="HB21" s="240">
        <f>IF(COUNTIF($CO21:$CQ21, Active!$HH$1)&gt;0, Active!HB$2, 0)</f>
        <v>0</v>
      </c>
      <c r="HC21" s="240">
        <f>IF(COUNTIF($CR21:$CT21, Active!$HH$1)&gt;0, Active!HC$2, 0)</f>
        <v>0</v>
      </c>
      <c r="HD21" s="240">
        <f>IF(COUNTIF($CU21:$CW21, Active!$HH$1)&gt;0, Active!HD$2, 0)</f>
        <v>0</v>
      </c>
      <c r="HE21" s="240">
        <f>IF(COUNTIF($CX21:$CZ21, Active!$HH$1)&gt;0, Active!HE$2, 0)</f>
        <v>0</v>
      </c>
      <c r="HF21" s="240">
        <f>IF(COUNTIF($DA21:$DC21, Active!$HH$1)&gt;0, Active!HF$2, 0)</f>
        <v>0</v>
      </c>
      <c r="HG21" s="240">
        <f>IF(COUNTIF($DD21:$DF21, Active!$HH$1)&gt;0, Active!HG$2, 0)</f>
        <v>0</v>
      </c>
      <c r="HH21" s="241">
        <f t="shared" si="3"/>
        <v>0</v>
      </c>
      <c r="HI21" s="243"/>
      <c r="HJ21" s="242">
        <f>IF(MAX($N21:$Q21)&gt;=40, Active!HJ$2, 0)</f>
        <v>3</v>
      </c>
      <c r="HK21" s="234">
        <f>IF(MAX($R21:$U21)&gt;=40, Active!HK$2, 0)</f>
        <v>3</v>
      </c>
      <c r="HL21" s="234">
        <f>IF(MAX($V21:$Y21)&gt;=40, Active!HL$2, 0)</f>
        <v>3</v>
      </c>
      <c r="HM21" s="234">
        <f>IF(MAX($Z21:$AA21)&gt;=40, Active!HM$2, 0)</f>
        <v>3</v>
      </c>
      <c r="HN21" s="234">
        <f>IF(MAX($AB21:$AC21)&gt;=40, Active!HN$2, 0)</f>
        <v>2</v>
      </c>
      <c r="HO21" s="235">
        <f>IF(MAX($AD21:$AF21)&gt;=40, Active!HO$2, 0)</f>
        <v>20</v>
      </c>
      <c r="HP21" s="236">
        <f>IF(MAX($AG21:$AI21)&gt;=40, Active!HP$2, 0)</f>
        <v>20</v>
      </c>
      <c r="HQ21" s="236">
        <f>IF(MAX($AJ21:$AL21)&gt;=40, Active!HQ$2, 0)</f>
        <v>20</v>
      </c>
      <c r="HR21" s="236">
        <f>IF(MAX($AM21:$AO21)&gt;=40, Active!HR$2, 0)</f>
        <v>20</v>
      </c>
      <c r="HS21" s="236">
        <f>IF(MAX($AP21:$AR21)&gt;=40, Active!HS$2, 0)</f>
        <v>10</v>
      </c>
      <c r="HT21" s="236">
        <f>IF(MAX($AS21:$AU21)&gt;=40, Active!HT$2, 0)</f>
        <v>20</v>
      </c>
      <c r="HU21" s="236">
        <f>IF(MAX($AV21:$AX21)&gt;=40, Active!HU$2, 0)</f>
        <v>10</v>
      </c>
      <c r="HV21" s="237">
        <f>IF(MAX($AY21:$BA21)&gt;=40, Active!HV$2, 0)</f>
        <v>20</v>
      </c>
      <c r="HW21" s="238">
        <f>IF(MAX($BB21:$BD21)&gt;=40, Active!HW$2, 0)</f>
        <v>20</v>
      </c>
      <c r="HX21" s="238">
        <f>IF(MAX($BE21:$BG21)&gt;=40, Active!HX$2, 0)</f>
        <v>20</v>
      </c>
      <c r="HY21" s="238">
        <f>IF(MAX($BH21:$BJ21)&gt;=40, Active!HY$2, 0)</f>
        <v>20</v>
      </c>
      <c r="HZ21" s="238">
        <f>IF(MAX($BK21:$BM21)&gt;=40, Active!HZ$2, 0)</f>
        <v>10</v>
      </c>
      <c r="IA21" s="238">
        <f>IF(MAX($BN21:$BP21)&gt;=40, Active!IA$2, 0)</f>
        <v>20</v>
      </c>
      <c r="IB21" s="238">
        <f>IF(MAX($BQ21:$BS21)&gt;=40, Active!IB$2, 0)</f>
        <v>10</v>
      </c>
      <c r="IC21" s="238">
        <f>IF(MAX($BT21:$BV21)&gt;=40, Active!IC$2, 0)</f>
        <v>0</v>
      </c>
      <c r="ID21" s="239">
        <f>IF(MAX($BW21:$BY21)&gt;=40, Active!ID$2, 0)</f>
        <v>20</v>
      </c>
      <c r="IE21" s="240">
        <f>IF(MAX($BZ21:$CB21)&gt;=40, Active!IE$2, 0)</f>
        <v>20</v>
      </c>
      <c r="IF21" s="240">
        <f>IF(MAX($CC21:$CE21)&gt;=40, Active!IF$2, 0)</f>
        <v>0</v>
      </c>
      <c r="IG21" s="240">
        <f>IF(MAX($CF21:$CH21)&gt;=40, Active!IG$2, 0)</f>
        <v>10</v>
      </c>
      <c r="IH21" s="240">
        <f>IF(MAX($CI21:$CK21)&gt;=40, Active!IH$2, 0)</f>
        <v>0</v>
      </c>
      <c r="II21" s="240">
        <f>IF(MAX($CL21:$CN21)&gt;=40, Active!II$2, 0)</f>
        <v>30</v>
      </c>
      <c r="IJ21" s="240">
        <f>IF(MAX($CO21:$CQ21)&gt;=40, Active!IJ$2, 0)</f>
        <v>20</v>
      </c>
      <c r="IK21" s="240">
        <f>IF(MAX($CR21:$CT21)&gt;=40, Active!IK$2, 0)</f>
        <v>0</v>
      </c>
      <c r="IL21" s="240">
        <f>IF(MAX($CU21:$CW21)&gt;=40, Active!IL$2, 0)</f>
        <v>0</v>
      </c>
      <c r="IM21" s="240">
        <f>IF(MAX($CX21:$CZ21)&gt;=40, Active!IM$2, 0)</f>
        <v>0</v>
      </c>
      <c r="IN21" s="240">
        <f>IF(MAX($DA21:$DC21)&gt;=40, Active!IN$2, 0)</f>
        <v>0</v>
      </c>
      <c r="IO21" s="240">
        <f>IF(MAX($DD21:$DF21)&gt;=40, Active!IO$2, 0)</f>
        <v>20</v>
      </c>
      <c r="IP21" s="416">
        <f t="shared" si="4"/>
        <v>360</v>
      </c>
      <c r="IQ21" s="416">
        <f t="shared" si="5"/>
        <v>14</v>
      </c>
    </row>
    <row r="22" spans="1:251" ht="15" customHeight="1" x14ac:dyDescent="0.25">
      <c r="A22" s="14" t="s">
        <v>1642</v>
      </c>
      <c r="B22" s="392">
        <v>100</v>
      </c>
      <c r="C22" s="13" t="s">
        <v>847</v>
      </c>
      <c r="D22" s="423">
        <v>43922</v>
      </c>
      <c r="E22" s="20">
        <v>9</v>
      </c>
      <c r="F22" s="6">
        <v>10674347</v>
      </c>
      <c r="G22" s="20">
        <v>1</v>
      </c>
      <c r="H22" s="20"/>
      <c r="I22" s="23"/>
      <c r="J22" s="6" t="s">
        <v>18</v>
      </c>
      <c r="K22" s="6" t="s">
        <v>18</v>
      </c>
      <c r="L22" s="424"/>
      <c r="M22" s="651" t="s">
        <v>848</v>
      </c>
      <c r="N22" s="688">
        <v>73.400001525878906</v>
      </c>
      <c r="O22" s="107"/>
      <c r="P22" s="105"/>
      <c r="Q22" s="106"/>
      <c r="R22" s="24">
        <v>65.139999389648438</v>
      </c>
      <c r="S22" s="107"/>
      <c r="T22" s="105"/>
      <c r="U22" s="106"/>
      <c r="V22" s="688">
        <v>74.330001831054688</v>
      </c>
      <c r="W22" s="107"/>
      <c r="X22" s="105"/>
      <c r="Y22" s="106"/>
      <c r="Z22" s="24">
        <v>63.959999084472656</v>
      </c>
      <c r="AA22" s="273"/>
      <c r="AB22" s="24">
        <v>74.129997253417969</v>
      </c>
      <c r="AC22" s="273"/>
      <c r="AD22" s="272">
        <v>100</v>
      </c>
      <c r="AE22" s="108"/>
      <c r="AF22" s="444"/>
      <c r="AG22" s="272">
        <v>100</v>
      </c>
      <c r="AH22" s="108"/>
      <c r="AI22" s="444"/>
      <c r="AJ22" s="272">
        <v>100</v>
      </c>
      <c r="AK22" s="108"/>
      <c r="AL22" s="444"/>
      <c r="AM22" s="272">
        <v>100</v>
      </c>
      <c r="AN22" s="108"/>
      <c r="AO22" s="444"/>
      <c r="AP22" s="272">
        <v>100</v>
      </c>
      <c r="AQ22" s="108"/>
      <c r="AR22" s="444"/>
      <c r="AS22" s="272">
        <v>100</v>
      </c>
      <c r="AT22" s="108"/>
      <c r="AU22" s="444"/>
      <c r="AV22" s="272">
        <v>100</v>
      </c>
      <c r="AW22" s="108"/>
      <c r="AX22" s="444"/>
      <c r="AY22" s="24">
        <v>68.599998474121094</v>
      </c>
      <c r="AZ22" s="107"/>
      <c r="BA22" s="273"/>
      <c r="BB22" s="24">
        <v>69</v>
      </c>
      <c r="BC22" s="107"/>
      <c r="BD22" s="273"/>
      <c r="BE22" s="24">
        <v>57</v>
      </c>
      <c r="BF22" s="107"/>
      <c r="BG22" s="273"/>
      <c r="BH22" s="24">
        <v>63</v>
      </c>
      <c r="BI22" s="107"/>
      <c r="BJ22" s="273"/>
      <c r="BK22" s="24">
        <v>61</v>
      </c>
      <c r="BL22" s="107"/>
      <c r="BM22" s="273"/>
      <c r="BN22" s="24">
        <v>70.790000915527344</v>
      </c>
      <c r="BO22" s="107"/>
      <c r="BP22" s="273"/>
      <c r="BQ22" s="24">
        <v>65</v>
      </c>
      <c r="BR22" s="107"/>
      <c r="BS22" s="273"/>
      <c r="BT22" s="704" t="s">
        <v>1386</v>
      </c>
      <c r="BU22" s="291"/>
      <c r="BV22" s="273"/>
      <c r="BW22" s="24">
        <v>53.610000610351563</v>
      </c>
      <c r="BX22" s="107"/>
      <c r="BY22" s="273"/>
      <c r="BZ22" s="24">
        <v>61.25</v>
      </c>
      <c r="CA22" s="107"/>
      <c r="CB22" s="273"/>
      <c r="CC22" s="24"/>
      <c r="CD22" s="107"/>
      <c r="CE22" s="107"/>
      <c r="CF22" s="107">
        <v>60</v>
      </c>
      <c r="CG22" s="107"/>
      <c r="CH22" s="273"/>
      <c r="CI22" s="688"/>
      <c r="CJ22" s="107"/>
      <c r="CK22" s="273"/>
      <c r="CL22" s="24">
        <v>45.5</v>
      </c>
      <c r="CM22" s="107"/>
      <c r="CN22" s="273"/>
      <c r="CO22" s="24">
        <v>71.5</v>
      </c>
      <c r="CP22" s="107"/>
      <c r="CQ22" s="273"/>
      <c r="CR22" s="24"/>
      <c r="CS22" s="107"/>
      <c r="CT22" s="273"/>
      <c r="CU22" s="24"/>
      <c r="CV22" s="107"/>
      <c r="CW22" s="273"/>
      <c r="CX22" s="24"/>
      <c r="CY22" s="107"/>
      <c r="CZ22" s="273"/>
      <c r="DA22" s="24"/>
      <c r="DB22" s="107"/>
      <c r="DC22" s="273"/>
      <c r="DD22" s="24">
        <v>64.400001525878906</v>
      </c>
      <c r="DE22" s="107"/>
      <c r="DF22" s="273"/>
      <c r="DG22" s="218"/>
      <c r="DH22" s="217"/>
      <c r="DI22" s="217" t="s">
        <v>1637</v>
      </c>
      <c r="DJ22" s="286">
        <v>63.27</v>
      </c>
      <c r="DK22" s="219" t="s">
        <v>124</v>
      </c>
      <c r="DL22" s="220">
        <f t="shared" si="0"/>
        <v>3.1635</v>
      </c>
      <c r="DM22" s="650">
        <f>COUNTIF(N22:DF22, Active!DM$1)+COUNTIF(N22:DF22, Active!DM$2)</f>
        <v>0</v>
      </c>
      <c r="DN22" s="233">
        <f>IF(COUNTIF($N22:$Q22, Active!ET$1)&gt;0, Active!DN$2, 0)</f>
        <v>0</v>
      </c>
      <c r="DO22" s="234">
        <f>IF(COUNTIF($R22:$U22, Active!ET$1)&gt;0, Active!DO$2, 0)</f>
        <v>0</v>
      </c>
      <c r="DP22" s="234">
        <f>IF(COUNTIF($V22:$Y22, Active!ET$1)&gt;0, Active!DP$2, 0)</f>
        <v>0</v>
      </c>
      <c r="DQ22" s="234">
        <f>IF(COUNTIF($Z22:$AA22, Active!ET$1)&gt;0, Active!DQ$2, 0)</f>
        <v>0</v>
      </c>
      <c r="DR22" s="234">
        <f>IF(COUNTIF($AB22:$AC22, Active!ET$1)&gt;0, Active!DR$2, 0)</f>
        <v>0</v>
      </c>
      <c r="DS22" s="235">
        <f>IF(COUNTIF($AD22:$AF22, Active!$ET$1)&gt;0, Active!DS$2, 0)</f>
        <v>0</v>
      </c>
      <c r="DT22" s="236">
        <f>IF(COUNTIF($AG22:$AI22, Active!$ET$1)&gt;0, Active!DT$2, 0)</f>
        <v>0</v>
      </c>
      <c r="DU22" s="236">
        <f>IF(COUNTIF($AJ22:$AL22, Active!$ET$1)&gt;0, Active!DU$2, 0)</f>
        <v>0</v>
      </c>
      <c r="DV22" s="236">
        <f>IF(COUNTIF($AM22:$AO22, Active!$ET$1)&gt;0, Active!DV$2, 0)</f>
        <v>0</v>
      </c>
      <c r="DW22" s="236">
        <f>IF(COUNTIF($AP22:$AR22, Active!$ET$1)&gt;0, Active!DW$2, 0)</f>
        <v>0</v>
      </c>
      <c r="DX22" s="236">
        <f>IF(COUNTIF($AS22:$AU22, Active!$ET$1)&gt;0, Active!DX$2, 0)</f>
        <v>0</v>
      </c>
      <c r="DY22" s="236">
        <f>IF(COUNTIF($AV22:$AX22, Active!$ET$1)&gt;0, Active!DY$2, 0)</f>
        <v>0</v>
      </c>
      <c r="DZ22" s="237">
        <f>IF(COUNTIF($AY22:$BA22, Active!$ET$1)&gt;0, Active!DZ$2, 0)</f>
        <v>0</v>
      </c>
      <c r="EA22" s="238">
        <f>IF(COUNTIF($BB22:$BD22, Active!$ET$1)&gt;0, Active!EA$2, 0)</f>
        <v>0</v>
      </c>
      <c r="EB22" s="238">
        <f>IF(COUNTIF($BE22:$BG22, Active!$ET$1)&gt;0, Active!EB$2, 0)</f>
        <v>0</v>
      </c>
      <c r="EC22" s="238">
        <f>IF(COUNTIF($BH22:$BJ22, Active!$ET$1)&gt;0, Active!EC$2, 0)</f>
        <v>0</v>
      </c>
      <c r="ED22" s="238">
        <f>IF(COUNTIF($BK22:$BM22, Active!$ET$1)&gt;0, Active!ED$2, 0)</f>
        <v>0</v>
      </c>
      <c r="EE22" s="238">
        <f>IF(COUNTIF($BN22:$BP22, Active!$ET$1)&gt;0, Active!EE$2, 0)</f>
        <v>0</v>
      </c>
      <c r="EF22" s="238">
        <f>IF(COUNTIF($BQ22:$BS22, Active!$ET$1)&gt;0, Active!EF$2, 0)</f>
        <v>0</v>
      </c>
      <c r="EG22" s="238">
        <f>IF(COUNTIF($BT22:$BV22, Active!$ET$1)&gt;0, Active!EG$2, 0)</f>
        <v>0</v>
      </c>
      <c r="EH22" s="239">
        <f>IF(COUNTIF($BW22:$BY22, Active!$ET$1)&gt;0, Active!EH$2, 0)</f>
        <v>0</v>
      </c>
      <c r="EI22" s="240">
        <f>IF(COUNTIF($BZ22:$CB22, Active!$ET$1)&gt;0, Active!EI$2, 0)</f>
        <v>0</v>
      </c>
      <c r="EJ22" s="240">
        <f>IF(COUNTIF($CC22:$CE22, Active!$ET$1)&gt;0, Active!EJ$2, 0)</f>
        <v>0</v>
      </c>
      <c r="EK22" s="240">
        <f>IF(COUNTIF($CF22:$CH22, Active!$ET$1)&gt;0, Active!EK$2, 0)</f>
        <v>0</v>
      </c>
      <c r="EL22" s="240">
        <f>IF(COUNTIF($CI22:$CK22, Active!$ET$1)&gt;0, Active!EL$2, 0)</f>
        <v>0</v>
      </c>
      <c r="EM22" s="240">
        <f>IF(COUNTIF($CL22:$CN22, Active!$ET$1)&gt;0, Active!EM$2, 0)</f>
        <v>0</v>
      </c>
      <c r="EN22" s="240">
        <f>IF(COUNTIF($CO22:$CQ22, Active!$ET$1)&gt;0, Active!EN$2, 0)</f>
        <v>0</v>
      </c>
      <c r="EO22" s="240">
        <f>IF(COUNTIF($CR22:$CT22, Active!$ET$1)&gt;0, Active!EO$2, 0)</f>
        <v>0</v>
      </c>
      <c r="EP22" s="240">
        <f>IF(COUNTIF($CU22:$CW22, Active!$ET$1)&gt;0, Active!EP$2, 0)</f>
        <v>0</v>
      </c>
      <c r="EQ22" s="240">
        <f>IF(COUNTIF($CX22:$CZ22, Active!$ET$1)&gt;0, Active!EQ$2, 0)</f>
        <v>0</v>
      </c>
      <c r="ER22" s="240">
        <f>IF(COUNTIF($DA22:$DC22, Active!$ET$1)&gt;0, Active!ER$2, 0)</f>
        <v>0</v>
      </c>
      <c r="ES22" s="240">
        <f>IF(COUNTIF($DD22:$DF22, Active!$ET$1)&gt;0, Active!ES$2, 0)</f>
        <v>0</v>
      </c>
      <c r="ET22" s="241">
        <f t="shared" si="1"/>
        <v>0</v>
      </c>
      <c r="EU22" s="242">
        <f>IF(COUNTIF($N22:$Q22, Active!GA$1)&gt;0, Active!EU$2, 0)</f>
        <v>0</v>
      </c>
      <c r="EV22" s="234">
        <f>IF(COUNTIF($R22:$U22, Active!GA$1)&gt;0, Active!EV$2, 0)</f>
        <v>0</v>
      </c>
      <c r="EW22" s="234">
        <f>IF(COUNTIF($V22:$Y22, Active!GA$1)&gt;0, Active!EW$2, 0)</f>
        <v>0</v>
      </c>
      <c r="EX22" s="234">
        <f>IF(COUNTIF($Z22:$AA22, Active!GA$1)&gt;0, Active!EX$2, 0)</f>
        <v>0</v>
      </c>
      <c r="EY22" s="234">
        <f>IF(COUNTIF($AB22:$AC22, Active!GA$1)&gt;0, Active!EY$2, 0)</f>
        <v>0</v>
      </c>
      <c r="EZ22" s="235">
        <f>IF(COUNTIF($AD22:$AF22, Active!$GA$1)&gt;0, Active!EZ$2, 0)</f>
        <v>0</v>
      </c>
      <c r="FA22" s="236">
        <f>IF(COUNTIF($AG22:$AI22, Active!$GA$1)&gt;0, Active!FA$2, 0)</f>
        <v>0</v>
      </c>
      <c r="FB22" s="236">
        <f>IF(COUNTIF($AJ22:$AL22, Active!$GA$1)&gt;0, Active!FB$2, 0)</f>
        <v>0</v>
      </c>
      <c r="FC22" s="236">
        <f>IF(COUNTIF($AM22:$AO22, Active!$GA$1)&gt;0, Active!FC$2, 0)</f>
        <v>0</v>
      </c>
      <c r="FD22" s="236">
        <f>IF(COUNTIF($AP22:$AR22, Active!$GA$1)&gt;0, Active!FD$2, 0)</f>
        <v>0</v>
      </c>
      <c r="FE22" s="236">
        <f>IF(COUNTIF($AS22:$AU22, Active!$GA$1)&gt;0, Active!FE$2, 0)</f>
        <v>0</v>
      </c>
      <c r="FF22" s="236">
        <f>IF(COUNTIF($AV22:$AX22, Active!$GA$1)&gt;0, Active!FF$2, 0)</f>
        <v>0</v>
      </c>
      <c r="FG22" s="237">
        <f>IF(COUNTIF($AY22:$BA22, Active!$GA$1)&gt;0, Active!FG$2, 0)</f>
        <v>0</v>
      </c>
      <c r="FH22" s="238">
        <f>IF(COUNTIF($BB22:$BD22, Active!$GA$1)&gt;0, Active!FH$2, 0)</f>
        <v>0</v>
      </c>
      <c r="FI22" s="238">
        <f>IF(COUNTIF($BE22:$BG22, Active!$GA$1)&gt;0, Active!FI$2, 0)</f>
        <v>0</v>
      </c>
      <c r="FJ22" s="238">
        <f>IF(COUNTIF($BH22:$BJ22, Active!$GA$1)&gt;0, Active!FJ$2, 0)</f>
        <v>0</v>
      </c>
      <c r="FK22" s="238">
        <f>IF(COUNTIF($BK22:$BM22, Active!$GA$1)&gt;0, Active!FK$2, 0)</f>
        <v>0</v>
      </c>
      <c r="FL22" s="238">
        <f>IF(COUNTIF($BN22:$BP22, Active!$GA$1)&gt;0, Active!FL$2, 0)</f>
        <v>0</v>
      </c>
      <c r="FM22" s="238">
        <f>IF(COUNTIF($BQ22:$BS22, Active!$GA$1)&gt;0, Active!FM$2, 0)</f>
        <v>0</v>
      </c>
      <c r="FN22" s="238">
        <f>IF(COUNTIF($BT22:$BV22, Active!$GA$1)&gt;0, Active!FN$2, 0)</f>
        <v>0</v>
      </c>
      <c r="FO22" s="239">
        <f>IF(COUNTIF($BW22:$BY22, Active!$GA$1)&gt;0, Active!FO$2, 0)</f>
        <v>0</v>
      </c>
      <c r="FP22" s="240">
        <f>IF(COUNTIF($BZ22:$CB22, Active!$GA$1)&gt;0, Active!FP$2, 0)</f>
        <v>0</v>
      </c>
      <c r="FQ22" s="240">
        <f>IF(COUNTIF($CC22:$CE22, Active!$GA$1)&gt;0, Active!FQ$2, 0)</f>
        <v>0</v>
      </c>
      <c r="FR22" s="240">
        <f>IF(COUNTIF($CF22:$CH22, Active!$GA$1)&gt;0, Active!FR$2, 0)</f>
        <v>0</v>
      </c>
      <c r="FS22" s="240">
        <f>IF(COUNTIF($CI22:$CK22, Active!$GA$1)&gt;0, Active!FS$2, 0)</f>
        <v>0</v>
      </c>
      <c r="FT22" s="240">
        <f>IF(COUNTIF($CL22:$CN22, Active!$GA$1)&gt;0, Active!FT$2, 0)</f>
        <v>0</v>
      </c>
      <c r="FU22" s="240">
        <f>IF(COUNTIF($CO22:$CQ22, Active!$GA$1)&gt;0, Active!FU$2, 0)</f>
        <v>0</v>
      </c>
      <c r="FV22" s="240">
        <f>IF(COUNTIF($CR22:$CT22, Active!$GA$1)&gt;0, Active!FV$2, 0)</f>
        <v>0</v>
      </c>
      <c r="FW22" s="240">
        <f>IF(COUNTIF($CU22:$CW22, Active!$GA$1)&gt;0, Active!FW$2, 0)</f>
        <v>0</v>
      </c>
      <c r="FX22" s="240">
        <f>IF(COUNTIF($CX22:$CZ22, Active!$GA$1)&gt;0, Active!FX$2, 0)</f>
        <v>0</v>
      </c>
      <c r="FY22" s="240">
        <f>IF(COUNTIF($DA22:$DC22, Active!$GA$1)&gt;0, Active!FY$2, 0)</f>
        <v>0</v>
      </c>
      <c r="FZ22" s="240">
        <f>IF(COUNTIF($DD22:$DF22, Active!$GA$1)&gt;0, Active!FZ$2, 0)</f>
        <v>0</v>
      </c>
      <c r="GA22" s="241">
        <f t="shared" si="2"/>
        <v>0</v>
      </c>
      <c r="GB22" s="242">
        <f>IF(COUNTIF($N22:$Q22, Active!HH$1)&gt;0, Active!GB$2, 0)</f>
        <v>0</v>
      </c>
      <c r="GC22" s="234">
        <f>IF(COUNTIF($R22:$U22, Active!HH$1)&gt;0, Active!GC$2, 0)</f>
        <v>0</v>
      </c>
      <c r="GD22" s="234">
        <f>IF(COUNTIF($V22:$Y22, Active!HH$1)&gt;0, Active!GD$2, 0)</f>
        <v>0</v>
      </c>
      <c r="GE22" s="234">
        <f>IF(COUNTIF($Z22:$AA22, Active!HH$1)&gt;0, Active!GE$2, 0)</f>
        <v>0</v>
      </c>
      <c r="GF22" s="234">
        <f>IF(COUNTIF($AB22:$AC22, Active!HH$1)&gt;0, Active!GF$2, 0)</f>
        <v>0</v>
      </c>
      <c r="GG22" s="235">
        <f>IF(COUNTIF($AD22:$AF22, Active!$HH$1)&gt;0, Active!GG$2, 0)</f>
        <v>0</v>
      </c>
      <c r="GH22" s="236">
        <f>IF(COUNTIF($AG22:$AI22, Active!$HH$1)&gt;0, Active!GH$2, 0)</f>
        <v>0</v>
      </c>
      <c r="GI22" s="236">
        <f>IF(COUNTIF($AJ22:$AL22, Active!$HH$1)&gt;0, Active!GI$2, 0)</f>
        <v>0</v>
      </c>
      <c r="GJ22" s="236">
        <f>IF(COUNTIF($AM22:$AO22, Active!$HH$1)&gt;0, Active!GJ$2, 0)</f>
        <v>0</v>
      </c>
      <c r="GK22" s="236">
        <f>IF(COUNTIF($AP22:$AR22, Active!$HH$1)&gt;0, Active!GK$2, 0)</f>
        <v>0</v>
      </c>
      <c r="GL22" s="236">
        <f>IF(COUNTIF($AS22:$AU22, Active!$HH$1)&gt;0, Active!GL$2, 0)</f>
        <v>0</v>
      </c>
      <c r="GM22" s="236">
        <f>IF(COUNTIF($AV22:$AX22, Active!$HH$1)&gt;0, Active!GM$2, 0)</f>
        <v>0</v>
      </c>
      <c r="GN22" s="237">
        <f>IF(COUNTIF($AY22:$BA22, Active!$HH$1)&gt;0, Active!GN$2, 0)</f>
        <v>0</v>
      </c>
      <c r="GO22" s="238">
        <f>IF(COUNTIF($BB22:$BD22, Active!$HH$1)&gt;0, Active!GO$2, 0)</f>
        <v>0</v>
      </c>
      <c r="GP22" s="238">
        <f>IF(COUNTIF($BE22:$BG22, Active!$HH$1)&gt;0, Active!GP$2, 0)</f>
        <v>0</v>
      </c>
      <c r="GQ22" s="238">
        <f>IF(COUNTIF($BH22:$BJ22, Active!$HH$1)&gt;0, Active!GQ$2, 0)</f>
        <v>0</v>
      </c>
      <c r="GR22" s="238">
        <f>IF(COUNTIF($BK22:$BM22, Active!$HH$1)&gt;0, Active!GR$2, 0)</f>
        <v>0</v>
      </c>
      <c r="GS22" s="238">
        <f>IF(COUNTIF($BN22:$BP22, Active!$HH$1)&gt;0, Active!GS$2, 0)</f>
        <v>0</v>
      </c>
      <c r="GT22" s="238">
        <f>IF(COUNTIF($BQ22:$BS22, Active!$HH$1)&gt;0, Active!GT$2, 0)</f>
        <v>0</v>
      </c>
      <c r="GU22" s="238">
        <f>IF(COUNTIF($BT22:$BV22, Active!$HH$1)&gt;0, Active!GU$2, 0)</f>
        <v>0</v>
      </c>
      <c r="GV22" s="239">
        <f>IF(COUNTIF($BW22:$BY22, Active!$HH$1)&gt;0, Active!GV$2, 0)</f>
        <v>0</v>
      </c>
      <c r="GW22" s="240">
        <f>IF(COUNTIF($BZ22:$CB22, Active!$HH$1)&gt;0, Active!GW$2, 0)</f>
        <v>0</v>
      </c>
      <c r="GX22" s="240">
        <f>IF(COUNTIF($CC22:$CE22, Active!$HH$1)&gt;0, Active!GX$2, 0)</f>
        <v>0</v>
      </c>
      <c r="GY22" s="240">
        <f>IF(COUNTIF($CF22:$CH22, Active!$HH$1)&gt;0, Active!GY$2, 0)</f>
        <v>0</v>
      </c>
      <c r="GZ22" s="240">
        <f>IF(COUNTIF($CI22:$CK22, Active!$HH$1)&gt;0, Active!GZ$2, 0)</f>
        <v>0</v>
      </c>
      <c r="HA22" s="240">
        <f>IF(COUNTIF($CL22:$CN22, Active!$HH$1)&gt;0, Active!HA$2, 0)</f>
        <v>0</v>
      </c>
      <c r="HB22" s="240">
        <f>IF(COUNTIF($CO22:$CQ22, Active!$HH$1)&gt;0, Active!HB$2, 0)</f>
        <v>0</v>
      </c>
      <c r="HC22" s="240">
        <f>IF(COUNTIF($CR22:$CT22, Active!$HH$1)&gt;0, Active!HC$2, 0)</f>
        <v>0</v>
      </c>
      <c r="HD22" s="240">
        <f>IF(COUNTIF($CU22:$CW22, Active!$HH$1)&gt;0, Active!HD$2, 0)</f>
        <v>0</v>
      </c>
      <c r="HE22" s="240">
        <f>IF(COUNTIF($CX22:$CZ22, Active!$HH$1)&gt;0, Active!HE$2, 0)</f>
        <v>0</v>
      </c>
      <c r="HF22" s="240">
        <f>IF(COUNTIF($DA22:$DC22, Active!$HH$1)&gt;0, Active!HF$2, 0)</f>
        <v>0</v>
      </c>
      <c r="HG22" s="240">
        <f>IF(COUNTIF($DD22:$DF22, Active!$HH$1)&gt;0, Active!HG$2, 0)</f>
        <v>0</v>
      </c>
      <c r="HH22" s="241">
        <f t="shared" si="3"/>
        <v>0</v>
      </c>
      <c r="HI22" s="243"/>
      <c r="HJ22" s="242">
        <f>IF(MAX($N22:$Q22)&gt;=40, Active!HJ$2, 0)</f>
        <v>3</v>
      </c>
      <c r="HK22" s="234">
        <f>IF(MAX($R22:$U22)&gt;=40, Active!HK$2, 0)</f>
        <v>3</v>
      </c>
      <c r="HL22" s="234">
        <f>IF(MAX($V22:$Y22)&gt;=40, Active!HL$2, 0)</f>
        <v>3</v>
      </c>
      <c r="HM22" s="234">
        <f>IF(MAX($Z22:$AA22)&gt;=40, Active!HM$2, 0)</f>
        <v>3</v>
      </c>
      <c r="HN22" s="234">
        <f>IF(MAX($AB22:$AC22)&gt;=40, Active!HN$2, 0)</f>
        <v>2</v>
      </c>
      <c r="HO22" s="235">
        <f>IF(MAX($AD22:$AF22)&gt;=40, Active!HO$2, 0)</f>
        <v>20</v>
      </c>
      <c r="HP22" s="236">
        <f>IF(MAX($AG22:$AI22)&gt;=40, Active!HP$2, 0)</f>
        <v>20</v>
      </c>
      <c r="HQ22" s="236">
        <f>IF(MAX($AJ22:$AL22)&gt;=40, Active!HQ$2, 0)</f>
        <v>20</v>
      </c>
      <c r="HR22" s="236">
        <f>IF(MAX($AM22:$AO22)&gt;=40, Active!HR$2, 0)</f>
        <v>20</v>
      </c>
      <c r="HS22" s="236">
        <f>IF(MAX($AP22:$AR22)&gt;=40, Active!HS$2, 0)</f>
        <v>10</v>
      </c>
      <c r="HT22" s="236">
        <f>IF(MAX($AS22:$AU22)&gt;=40, Active!HT$2, 0)</f>
        <v>20</v>
      </c>
      <c r="HU22" s="236">
        <f>IF(MAX($AV22:$AX22)&gt;=40, Active!HU$2, 0)</f>
        <v>10</v>
      </c>
      <c r="HV22" s="237">
        <f>IF(MAX($AY22:$BA22)&gt;=40, Active!HV$2, 0)</f>
        <v>20</v>
      </c>
      <c r="HW22" s="238">
        <f>IF(MAX($BB22:$BD22)&gt;=40, Active!HW$2, 0)</f>
        <v>20</v>
      </c>
      <c r="HX22" s="238">
        <f>IF(MAX($BE22:$BG22)&gt;=40, Active!HX$2, 0)</f>
        <v>20</v>
      </c>
      <c r="HY22" s="238">
        <f>IF(MAX($BH22:$BJ22)&gt;=40, Active!HY$2, 0)</f>
        <v>20</v>
      </c>
      <c r="HZ22" s="238">
        <f>IF(MAX($BK22:$BM22)&gt;=40, Active!HZ$2, 0)</f>
        <v>10</v>
      </c>
      <c r="IA22" s="238">
        <f>IF(MAX($BN22:$BP22)&gt;=40, Active!IA$2, 0)</f>
        <v>20</v>
      </c>
      <c r="IB22" s="238">
        <f>IF(MAX($BQ22:$BS22)&gt;=40, Active!IB$2, 0)</f>
        <v>10</v>
      </c>
      <c r="IC22" s="238">
        <f>IF(MAX($BT22:$BV22)&gt;=40, Active!IC$2, 0)</f>
        <v>0</v>
      </c>
      <c r="ID22" s="239">
        <f>IF(MAX($BW22:$BY22)&gt;=40, Active!ID$2, 0)</f>
        <v>20</v>
      </c>
      <c r="IE22" s="240">
        <f>IF(MAX($BZ22:$CB22)&gt;=40, Active!IE$2, 0)</f>
        <v>20</v>
      </c>
      <c r="IF22" s="240">
        <f>IF(MAX($CC22:$CE22)&gt;=40, Active!IF$2, 0)</f>
        <v>0</v>
      </c>
      <c r="IG22" s="240">
        <f>IF(MAX($CF22:$CH22)&gt;=40, Active!IG$2, 0)</f>
        <v>10</v>
      </c>
      <c r="IH22" s="240">
        <f>IF(MAX($CI22:$CK22)&gt;=40, Active!IH$2, 0)</f>
        <v>0</v>
      </c>
      <c r="II22" s="240">
        <f>IF(MAX($CL22:$CN22)&gt;=40, Active!II$2, 0)</f>
        <v>30</v>
      </c>
      <c r="IJ22" s="240">
        <f>IF(MAX($CO22:$CQ22)&gt;=40, Active!IJ$2, 0)</f>
        <v>20</v>
      </c>
      <c r="IK22" s="240">
        <f>IF(MAX($CR22:$CT22)&gt;=40, Active!IK$2, 0)</f>
        <v>0</v>
      </c>
      <c r="IL22" s="240">
        <f>IF(MAX($CU22:$CW22)&gt;=40, Active!IL$2, 0)</f>
        <v>0</v>
      </c>
      <c r="IM22" s="240">
        <f>IF(MAX($CX22:$CZ22)&gt;=40, Active!IM$2, 0)</f>
        <v>0</v>
      </c>
      <c r="IN22" s="240">
        <f>IF(MAX($DA22:$DC22)&gt;=40, Active!IN$2, 0)</f>
        <v>0</v>
      </c>
      <c r="IO22" s="240">
        <f>IF(MAX($DD22:$DF22)&gt;=40, Active!IO$2, 0)</f>
        <v>20</v>
      </c>
      <c r="IP22" s="416">
        <f t="shared" si="4"/>
        <v>360</v>
      </c>
      <c r="IQ22" s="416">
        <f t="shared" si="5"/>
        <v>14</v>
      </c>
    </row>
    <row r="23" spans="1:251" ht="15" customHeight="1" x14ac:dyDescent="0.25">
      <c r="A23" s="14" t="s">
        <v>1643</v>
      </c>
      <c r="B23" s="392">
        <v>2</v>
      </c>
      <c r="C23" s="13" t="s">
        <v>424</v>
      </c>
      <c r="D23" s="423">
        <v>43556</v>
      </c>
      <c r="E23" s="20">
        <v>9</v>
      </c>
      <c r="F23" s="6">
        <v>9658417</v>
      </c>
      <c r="G23" s="20">
        <v>1</v>
      </c>
      <c r="H23" s="20"/>
      <c r="I23" s="23"/>
      <c r="J23" s="6" t="s">
        <v>18</v>
      </c>
      <c r="K23" s="6" t="s">
        <v>18</v>
      </c>
      <c r="L23" s="424"/>
      <c r="M23" s="651" t="s">
        <v>499</v>
      </c>
      <c r="N23" s="24">
        <v>67.900000000000006</v>
      </c>
      <c r="O23" s="107"/>
      <c r="P23" s="108"/>
      <c r="Q23" s="444"/>
      <c r="R23" s="24">
        <v>71.089996337890625</v>
      </c>
      <c r="S23" s="107"/>
      <c r="T23" s="108"/>
      <c r="U23" s="649"/>
      <c r="V23" s="24">
        <v>87.4</v>
      </c>
      <c r="W23" s="107"/>
      <c r="X23" s="108"/>
      <c r="Y23" s="444"/>
      <c r="Z23" s="24">
        <v>76.73</v>
      </c>
      <c r="AA23" s="273"/>
      <c r="AB23" s="24">
        <v>57.45</v>
      </c>
      <c r="AC23" s="273"/>
      <c r="AD23" s="24">
        <v>80</v>
      </c>
      <c r="AE23" s="107"/>
      <c r="AF23" s="273"/>
      <c r="AG23" s="24">
        <v>72</v>
      </c>
      <c r="AH23" s="107"/>
      <c r="AI23" s="273"/>
      <c r="AJ23" s="24">
        <v>85</v>
      </c>
      <c r="AK23" s="107"/>
      <c r="AL23" s="273"/>
      <c r="AM23" s="24">
        <v>81</v>
      </c>
      <c r="AN23" s="107"/>
      <c r="AO23" s="273"/>
      <c r="AP23" s="24">
        <v>80</v>
      </c>
      <c r="AQ23" s="107"/>
      <c r="AR23" s="273"/>
      <c r="AS23" s="24">
        <v>82</v>
      </c>
      <c r="AT23" s="107"/>
      <c r="AU23" s="273"/>
      <c r="AV23" s="24">
        <v>70</v>
      </c>
      <c r="AW23" s="107"/>
      <c r="AX23" s="273"/>
      <c r="AY23" s="24">
        <v>80.150001525878906</v>
      </c>
      <c r="AZ23" s="107"/>
      <c r="BA23" s="273"/>
      <c r="BB23" s="24">
        <v>68</v>
      </c>
      <c r="BC23" s="107"/>
      <c r="BD23" s="273"/>
      <c r="BE23" s="24">
        <v>57</v>
      </c>
      <c r="BF23" s="107"/>
      <c r="BG23" s="273"/>
      <c r="BH23" s="24">
        <v>75</v>
      </c>
      <c r="BI23" s="107"/>
      <c r="BJ23" s="273"/>
      <c r="BK23" s="24">
        <v>72</v>
      </c>
      <c r="BL23" s="107"/>
      <c r="BM23" s="273"/>
      <c r="BN23" s="24">
        <v>75.599998474121094</v>
      </c>
      <c r="BO23" s="107"/>
      <c r="BP23" s="273"/>
      <c r="BQ23" s="24">
        <v>82</v>
      </c>
      <c r="BR23" s="107"/>
      <c r="BS23" s="273"/>
      <c r="BT23" s="704" t="s">
        <v>1386</v>
      </c>
      <c r="BU23" s="291"/>
      <c r="BV23" s="273"/>
      <c r="BW23" s="24">
        <v>54.680000305175781</v>
      </c>
      <c r="BX23" s="107"/>
      <c r="BY23" s="273"/>
      <c r="BZ23" s="24">
        <v>68.25</v>
      </c>
      <c r="CA23" s="107"/>
      <c r="CB23" s="273"/>
      <c r="CC23" s="24">
        <v>80</v>
      </c>
      <c r="CD23" s="107"/>
      <c r="CE23" s="107"/>
      <c r="CF23" s="107"/>
      <c r="CG23" s="107"/>
      <c r="CH23" s="273"/>
      <c r="CI23" s="688"/>
      <c r="CJ23" s="107"/>
      <c r="CK23" s="273"/>
      <c r="CL23" s="24">
        <v>70</v>
      </c>
      <c r="CM23" s="107"/>
      <c r="CN23" s="273"/>
      <c r="CO23" s="24">
        <v>74.5</v>
      </c>
      <c r="CP23" s="107"/>
      <c r="CQ23" s="273"/>
      <c r="CR23" s="24"/>
      <c r="CS23" s="107"/>
      <c r="CT23" s="273"/>
      <c r="CU23" s="24"/>
      <c r="CV23" s="107"/>
      <c r="CW23" s="273"/>
      <c r="CX23" s="24"/>
      <c r="CY23" s="107"/>
      <c r="CZ23" s="273"/>
      <c r="DA23" s="24">
        <v>64.400001525878906</v>
      </c>
      <c r="DB23" s="107"/>
      <c r="DC23" s="273"/>
      <c r="DD23" s="24"/>
      <c r="DE23" s="107"/>
      <c r="DF23" s="273"/>
      <c r="DG23" s="218"/>
      <c r="DH23" s="217"/>
      <c r="DI23" s="217" t="s">
        <v>1637</v>
      </c>
      <c r="DJ23" s="286">
        <v>71.36</v>
      </c>
      <c r="DK23" s="219" t="s">
        <v>126</v>
      </c>
      <c r="DL23" s="220">
        <f t="shared" si="0"/>
        <v>3.5680000000000001</v>
      </c>
      <c r="DM23" s="650">
        <f>COUNTIF(N23:DF23, Active!DM$1)+COUNTIF(N23:DF23, Active!DM$2)</f>
        <v>0</v>
      </c>
      <c r="DN23" s="233">
        <f>IF(COUNTIF($N23:$Q23, Active!ET$1)&gt;0, Active!DN$2, 0)</f>
        <v>0</v>
      </c>
      <c r="DO23" s="234">
        <f>IF(COUNTIF($R23:$U23, Active!ET$1)&gt;0, Active!DO$2, 0)</f>
        <v>0</v>
      </c>
      <c r="DP23" s="234">
        <f>IF(COUNTIF($V23:$Y23, Active!ET$1)&gt;0, Active!DP$2, 0)</f>
        <v>0</v>
      </c>
      <c r="DQ23" s="234">
        <f>IF(COUNTIF($Z23:$AA23, Active!ET$1)&gt;0, Active!DQ$2, 0)</f>
        <v>0</v>
      </c>
      <c r="DR23" s="234">
        <f>IF(COUNTIF($AB23:$AC23, Active!ET$1)&gt;0, Active!DR$2, 0)</f>
        <v>0</v>
      </c>
      <c r="DS23" s="235">
        <f>IF(COUNTIF($AD23:$AF23, Active!$ET$1)&gt;0, Active!DS$2, 0)</f>
        <v>0</v>
      </c>
      <c r="DT23" s="236">
        <f>IF(COUNTIF($AG23:$AI23, Active!$ET$1)&gt;0, Active!DT$2, 0)</f>
        <v>0</v>
      </c>
      <c r="DU23" s="236">
        <f>IF(COUNTIF($AJ23:$AL23, Active!$ET$1)&gt;0, Active!DU$2, 0)</f>
        <v>0</v>
      </c>
      <c r="DV23" s="236">
        <f>IF(COUNTIF($AM23:$AO23, Active!$ET$1)&gt;0, Active!DV$2, 0)</f>
        <v>0</v>
      </c>
      <c r="DW23" s="236">
        <f>IF(COUNTIF($AP23:$AR23, Active!$ET$1)&gt;0, Active!DW$2, 0)</f>
        <v>0</v>
      </c>
      <c r="DX23" s="236">
        <f>IF(COUNTIF($AS23:$AU23, Active!$ET$1)&gt;0, Active!DX$2, 0)</f>
        <v>0</v>
      </c>
      <c r="DY23" s="236">
        <f>IF(COUNTIF($AV23:$AX23, Active!$ET$1)&gt;0, Active!DY$2, 0)</f>
        <v>0</v>
      </c>
      <c r="DZ23" s="237">
        <f>IF(COUNTIF($AY23:$BA23, Active!$ET$1)&gt;0, Active!DZ$2, 0)</f>
        <v>0</v>
      </c>
      <c r="EA23" s="238">
        <f>IF(COUNTIF($BB23:$BD23, Active!$ET$1)&gt;0, Active!EA$2, 0)</f>
        <v>0</v>
      </c>
      <c r="EB23" s="238">
        <f>IF(COUNTIF($BE23:$BG23, Active!$ET$1)&gt;0, Active!EB$2, 0)</f>
        <v>0</v>
      </c>
      <c r="EC23" s="238">
        <f>IF(COUNTIF($BH23:$BJ23, Active!$ET$1)&gt;0, Active!EC$2, 0)</f>
        <v>0</v>
      </c>
      <c r="ED23" s="238">
        <f>IF(COUNTIF($BK23:$BM23, Active!$ET$1)&gt;0, Active!ED$2, 0)</f>
        <v>0</v>
      </c>
      <c r="EE23" s="238">
        <f>IF(COUNTIF($BN23:$BP23, Active!$ET$1)&gt;0, Active!EE$2, 0)</f>
        <v>0</v>
      </c>
      <c r="EF23" s="238">
        <f>IF(COUNTIF($BQ23:$BS23, Active!$ET$1)&gt;0, Active!EF$2, 0)</f>
        <v>0</v>
      </c>
      <c r="EG23" s="238">
        <f>IF(COUNTIF($BT23:$BV23, Active!$ET$1)&gt;0, Active!EG$2, 0)</f>
        <v>0</v>
      </c>
      <c r="EH23" s="239">
        <f>IF(COUNTIF($BW23:$BY23, Active!$ET$1)&gt;0, Active!EH$2, 0)</f>
        <v>0</v>
      </c>
      <c r="EI23" s="240">
        <f>IF(COUNTIF($BZ23:$CB23, Active!$ET$1)&gt;0, Active!EI$2, 0)</f>
        <v>0</v>
      </c>
      <c r="EJ23" s="240">
        <f>IF(COUNTIF($CC23:$CE23, Active!$ET$1)&gt;0, Active!EJ$2, 0)</f>
        <v>0</v>
      </c>
      <c r="EK23" s="240">
        <f>IF(COUNTIF($CF23:$CH23, Active!$ET$1)&gt;0, Active!EK$2, 0)</f>
        <v>0</v>
      </c>
      <c r="EL23" s="240">
        <f>IF(COUNTIF($CI23:$CK23, Active!$ET$1)&gt;0, Active!EL$2, 0)</f>
        <v>0</v>
      </c>
      <c r="EM23" s="240">
        <f>IF(COUNTIF($CL23:$CN23, Active!$ET$1)&gt;0, Active!EM$2, 0)</f>
        <v>0</v>
      </c>
      <c r="EN23" s="240">
        <f>IF(COUNTIF($CO23:$CQ23, Active!$ET$1)&gt;0, Active!EN$2, 0)</f>
        <v>0</v>
      </c>
      <c r="EO23" s="240">
        <f>IF(COUNTIF($CR23:$CT23, Active!$ET$1)&gt;0, Active!EO$2, 0)</f>
        <v>0</v>
      </c>
      <c r="EP23" s="240">
        <f>IF(COUNTIF($CU23:$CW23, Active!$ET$1)&gt;0, Active!EP$2, 0)</f>
        <v>0</v>
      </c>
      <c r="EQ23" s="240">
        <f>IF(COUNTIF($CX23:$CZ23, Active!$ET$1)&gt;0, Active!EQ$2, 0)</f>
        <v>0</v>
      </c>
      <c r="ER23" s="240">
        <f>IF(COUNTIF($DA23:$DC23, Active!$ET$1)&gt;0, Active!ER$2, 0)</f>
        <v>0</v>
      </c>
      <c r="ES23" s="240">
        <f>IF(COUNTIF($DD23:$DF23, Active!$ET$1)&gt;0, Active!ES$2, 0)</f>
        <v>0</v>
      </c>
      <c r="ET23" s="241">
        <f t="shared" si="1"/>
        <v>0</v>
      </c>
      <c r="EU23" s="242">
        <f>IF(COUNTIF($N23:$Q23, Active!GA$1)&gt;0, Active!EU$2, 0)</f>
        <v>0</v>
      </c>
      <c r="EV23" s="234">
        <f>IF(COUNTIF($R23:$U23, Active!GA$1)&gt;0, Active!EV$2, 0)</f>
        <v>0</v>
      </c>
      <c r="EW23" s="234">
        <f>IF(COUNTIF($V23:$Y23, Active!GA$1)&gt;0, Active!EW$2, 0)</f>
        <v>0</v>
      </c>
      <c r="EX23" s="234">
        <f>IF(COUNTIF($Z23:$AA23, Active!GA$1)&gt;0, Active!EX$2, 0)</f>
        <v>0</v>
      </c>
      <c r="EY23" s="234">
        <f>IF(COUNTIF($AB23:$AC23, Active!GA$1)&gt;0, Active!EY$2, 0)</f>
        <v>0</v>
      </c>
      <c r="EZ23" s="235">
        <f>IF(COUNTIF($AD23:$AF23, Active!$GA$1)&gt;0, Active!EZ$2, 0)</f>
        <v>0</v>
      </c>
      <c r="FA23" s="236">
        <f>IF(COUNTIF($AG23:$AI23, Active!$GA$1)&gt;0, Active!FA$2, 0)</f>
        <v>0</v>
      </c>
      <c r="FB23" s="236">
        <f>IF(COUNTIF($AJ23:$AL23, Active!$GA$1)&gt;0, Active!FB$2, 0)</f>
        <v>0</v>
      </c>
      <c r="FC23" s="236">
        <f>IF(COUNTIF($AM23:$AO23, Active!$GA$1)&gt;0, Active!FC$2, 0)</f>
        <v>0</v>
      </c>
      <c r="FD23" s="236">
        <f>IF(COUNTIF($AP23:$AR23, Active!$GA$1)&gt;0, Active!FD$2, 0)</f>
        <v>0</v>
      </c>
      <c r="FE23" s="236">
        <f>IF(COUNTIF($AS23:$AU23, Active!$GA$1)&gt;0, Active!FE$2, 0)</f>
        <v>0</v>
      </c>
      <c r="FF23" s="236">
        <f>IF(COUNTIF($AV23:$AX23, Active!$GA$1)&gt;0, Active!FF$2, 0)</f>
        <v>0</v>
      </c>
      <c r="FG23" s="237">
        <f>IF(COUNTIF($AY23:$BA23, Active!$GA$1)&gt;0, Active!FG$2, 0)</f>
        <v>0</v>
      </c>
      <c r="FH23" s="238">
        <f>IF(COUNTIF($BB23:$BD23, Active!$GA$1)&gt;0, Active!FH$2, 0)</f>
        <v>0</v>
      </c>
      <c r="FI23" s="238">
        <f>IF(COUNTIF($BE23:$BG23, Active!$GA$1)&gt;0, Active!FI$2, 0)</f>
        <v>0</v>
      </c>
      <c r="FJ23" s="238">
        <f>IF(COUNTIF($BH23:$BJ23, Active!$GA$1)&gt;0, Active!FJ$2, 0)</f>
        <v>0</v>
      </c>
      <c r="FK23" s="238">
        <f>IF(COUNTIF($BK23:$BM23, Active!$GA$1)&gt;0, Active!FK$2, 0)</f>
        <v>0</v>
      </c>
      <c r="FL23" s="238">
        <f>IF(COUNTIF($BN23:$BP23, Active!$GA$1)&gt;0, Active!FL$2, 0)</f>
        <v>0</v>
      </c>
      <c r="FM23" s="238">
        <f>IF(COUNTIF($BQ23:$BS23, Active!$GA$1)&gt;0, Active!FM$2, 0)</f>
        <v>0</v>
      </c>
      <c r="FN23" s="238">
        <f>IF(COUNTIF($BT23:$BV23, Active!$GA$1)&gt;0, Active!FN$2, 0)</f>
        <v>0</v>
      </c>
      <c r="FO23" s="239">
        <f>IF(COUNTIF($BW23:$BY23, Active!$GA$1)&gt;0, Active!FO$2, 0)</f>
        <v>0</v>
      </c>
      <c r="FP23" s="240">
        <f>IF(COUNTIF($BZ23:$CB23, Active!$GA$1)&gt;0, Active!FP$2, 0)</f>
        <v>0</v>
      </c>
      <c r="FQ23" s="240">
        <f>IF(COUNTIF($CC23:$CE23, Active!$GA$1)&gt;0, Active!FQ$2, 0)</f>
        <v>0</v>
      </c>
      <c r="FR23" s="240">
        <f>IF(COUNTIF($CF23:$CH23, Active!$GA$1)&gt;0, Active!FR$2, 0)</f>
        <v>0</v>
      </c>
      <c r="FS23" s="240">
        <f>IF(COUNTIF($CI23:$CK23, Active!$GA$1)&gt;0, Active!FS$2, 0)</f>
        <v>0</v>
      </c>
      <c r="FT23" s="240">
        <f>IF(COUNTIF($CL23:$CN23, Active!$GA$1)&gt;0, Active!FT$2, 0)</f>
        <v>0</v>
      </c>
      <c r="FU23" s="240">
        <f>IF(COUNTIF($CO23:$CQ23, Active!$GA$1)&gt;0, Active!FU$2, 0)</f>
        <v>0</v>
      </c>
      <c r="FV23" s="240">
        <f>IF(COUNTIF($CR23:$CT23, Active!$GA$1)&gt;0, Active!FV$2, 0)</f>
        <v>0</v>
      </c>
      <c r="FW23" s="240">
        <f>IF(COUNTIF($CU23:$CW23, Active!$GA$1)&gt;0, Active!FW$2, 0)</f>
        <v>0</v>
      </c>
      <c r="FX23" s="240">
        <f>IF(COUNTIF($CX23:$CZ23, Active!$GA$1)&gt;0, Active!FX$2, 0)</f>
        <v>0</v>
      </c>
      <c r="FY23" s="240">
        <f>IF(COUNTIF($DA23:$DC23, Active!$GA$1)&gt;0, Active!FY$2, 0)</f>
        <v>0</v>
      </c>
      <c r="FZ23" s="240">
        <f>IF(COUNTIF($DD23:$DF23, Active!$GA$1)&gt;0, Active!FZ$2, 0)</f>
        <v>0</v>
      </c>
      <c r="GA23" s="241">
        <f t="shared" si="2"/>
        <v>0</v>
      </c>
      <c r="GB23" s="242">
        <f>IF(COUNTIF($N23:$Q23, Active!HH$1)&gt;0, Active!GB$2, 0)</f>
        <v>0</v>
      </c>
      <c r="GC23" s="234">
        <f>IF(COUNTIF($R23:$U23, Active!HH$1)&gt;0, Active!GC$2, 0)</f>
        <v>0</v>
      </c>
      <c r="GD23" s="234">
        <f>IF(COUNTIF($V23:$Y23, Active!HH$1)&gt;0, Active!GD$2, 0)</f>
        <v>0</v>
      </c>
      <c r="GE23" s="234">
        <f>IF(COUNTIF($Z23:$AA23, Active!HH$1)&gt;0, Active!GE$2, 0)</f>
        <v>0</v>
      </c>
      <c r="GF23" s="234">
        <f>IF(COUNTIF($AB23:$AC23, Active!HH$1)&gt;0, Active!GF$2, 0)</f>
        <v>0</v>
      </c>
      <c r="GG23" s="235">
        <f>IF(COUNTIF($AD23:$AF23, Active!$HH$1)&gt;0, Active!GG$2, 0)</f>
        <v>0</v>
      </c>
      <c r="GH23" s="236">
        <f>IF(COUNTIF($AG23:$AI23, Active!$HH$1)&gt;0, Active!GH$2, 0)</f>
        <v>0</v>
      </c>
      <c r="GI23" s="236">
        <f>IF(COUNTIF($AJ23:$AL23, Active!$HH$1)&gt;0, Active!GI$2, 0)</f>
        <v>0</v>
      </c>
      <c r="GJ23" s="236">
        <f>IF(COUNTIF($AM23:$AO23, Active!$HH$1)&gt;0, Active!GJ$2, 0)</f>
        <v>0</v>
      </c>
      <c r="GK23" s="236">
        <f>IF(COUNTIF($AP23:$AR23, Active!$HH$1)&gt;0, Active!GK$2, 0)</f>
        <v>0</v>
      </c>
      <c r="GL23" s="236">
        <f>IF(COUNTIF($AS23:$AU23, Active!$HH$1)&gt;0, Active!GL$2, 0)</f>
        <v>0</v>
      </c>
      <c r="GM23" s="236">
        <f>IF(COUNTIF($AV23:$AX23, Active!$HH$1)&gt;0, Active!GM$2, 0)</f>
        <v>0</v>
      </c>
      <c r="GN23" s="237">
        <f>IF(COUNTIF($AY23:$BA23, Active!$HH$1)&gt;0, Active!GN$2, 0)</f>
        <v>0</v>
      </c>
      <c r="GO23" s="238">
        <f>IF(COUNTIF($BB23:$BD23, Active!$HH$1)&gt;0, Active!GO$2, 0)</f>
        <v>0</v>
      </c>
      <c r="GP23" s="238">
        <f>IF(COUNTIF($BE23:$BG23, Active!$HH$1)&gt;0, Active!GP$2, 0)</f>
        <v>0</v>
      </c>
      <c r="GQ23" s="238">
        <f>IF(COUNTIF($BH23:$BJ23, Active!$HH$1)&gt;0, Active!GQ$2, 0)</f>
        <v>0</v>
      </c>
      <c r="GR23" s="238">
        <f>IF(COUNTIF($BK23:$BM23, Active!$HH$1)&gt;0, Active!GR$2, 0)</f>
        <v>0</v>
      </c>
      <c r="GS23" s="238">
        <f>IF(COUNTIF($BN23:$BP23, Active!$HH$1)&gt;0, Active!GS$2, 0)</f>
        <v>0</v>
      </c>
      <c r="GT23" s="238">
        <f>IF(COUNTIF($BQ23:$BS23, Active!$HH$1)&gt;0, Active!GT$2, 0)</f>
        <v>0</v>
      </c>
      <c r="GU23" s="238">
        <f>IF(COUNTIF($BT23:$BV23, Active!$HH$1)&gt;0, Active!GU$2, 0)</f>
        <v>0</v>
      </c>
      <c r="GV23" s="239">
        <f>IF(COUNTIF($BW23:$BY23, Active!$HH$1)&gt;0, Active!GV$2, 0)</f>
        <v>0</v>
      </c>
      <c r="GW23" s="240">
        <f>IF(COUNTIF($BZ23:$CB23, Active!$HH$1)&gt;0, Active!GW$2, 0)</f>
        <v>0</v>
      </c>
      <c r="GX23" s="240">
        <f>IF(COUNTIF($CC23:$CE23, Active!$HH$1)&gt;0, Active!GX$2, 0)</f>
        <v>0</v>
      </c>
      <c r="GY23" s="240">
        <f>IF(COUNTIF($CF23:$CH23, Active!$HH$1)&gt;0, Active!GY$2, 0)</f>
        <v>0</v>
      </c>
      <c r="GZ23" s="240">
        <f>IF(COUNTIF($CI23:$CK23, Active!$HH$1)&gt;0, Active!GZ$2, 0)</f>
        <v>0</v>
      </c>
      <c r="HA23" s="240">
        <f>IF(COUNTIF($CL23:$CN23, Active!$HH$1)&gt;0, Active!HA$2, 0)</f>
        <v>0</v>
      </c>
      <c r="HB23" s="240">
        <f>IF(COUNTIF($CO23:$CQ23, Active!$HH$1)&gt;0, Active!HB$2, 0)</f>
        <v>0</v>
      </c>
      <c r="HC23" s="240">
        <f>IF(COUNTIF($CR23:$CT23, Active!$HH$1)&gt;0, Active!HC$2, 0)</f>
        <v>0</v>
      </c>
      <c r="HD23" s="240">
        <f>IF(COUNTIF($CU23:$CW23, Active!$HH$1)&gt;0, Active!HD$2, 0)</f>
        <v>0</v>
      </c>
      <c r="HE23" s="240">
        <f>IF(COUNTIF($CX23:$CZ23, Active!$HH$1)&gt;0, Active!HE$2, 0)</f>
        <v>0</v>
      </c>
      <c r="HF23" s="240">
        <f>IF(COUNTIF($DA23:$DC23, Active!$HH$1)&gt;0, Active!HF$2, 0)</f>
        <v>0</v>
      </c>
      <c r="HG23" s="240">
        <f>IF(COUNTIF($DD23:$DF23, Active!$HH$1)&gt;0, Active!HG$2, 0)</f>
        <v>0</v>
      </c>
      <c r="HH23" s="241">
        <f t="shared" si="3"/>
        <v>0</v>
      </c>
      <c r="HI23" s="243"/>
      <c r="HJ23" s="242">
        <f>IF(MAX($N23:$Q23)&gt;=40, Active!HJ$2, 0)</f>
        <v>3</v>
      </c>
      <c r="HK23" s="234">
        <f>IF(MAX($R23:$U23)&gt;=40, Active!HK$2, 0)</f>
        <v>3</v>
      </c>
      <c r="HL23" s="234">
        <f>IF(MAX($V23:$Y23)&gt;=40, Active!HL$2, 0)</f>
        <v>3</v>
      </c>
      <c r="HM23" s="234">
        <f>IF(MAX($Z23:$AA23)&gt;=40, Active!HM$2, 0)</f>
        <v>3</v>
      </c>
      <c r="HN23" s="234">
        <f>IF(MAX($AB23:$AC23)&gt;=40, Active!HN$2, 0)</f>
        <v>2</v>
      </c>
      <c r="HO23" s="235">
        <f>IF(MAX($AD23:$AF23)&gt;=40, Active!HO$2, 0)</f>
        <v>20</v>
      </c>
      <c r="HP23" s="236">
        <f>IF(MAX($AG23:$AI23)&gt;=40, Active!HP$2, 0)</f>
        <v>20</v>
      </c>
      <c r="HQ23" s="236">
        <f>IF(MAX($AJ23:$AL23)&gt;=40, Active!HQ$2, 0)</f>
        <v>20</v>
      </c>
      <c r="HR23" s="236">
        <f>IF(MAX($AM23:$AO23)&gt;=40, Active!HR$2, 0)</f>
        <v>20</v>
      </c>
      <c r="HS23" s="236">
        <f>IF(MAX($AP23:$AR23)&gt;=40, Active!HS$2, 0)</f>
        <v>10</v>
      </c>
      <c r="HT23" s="236">
        <f>IF(MAX($AS23:$AU23)&gt;=40, Active!HT$2, 0)</f>
        <v>20</v>
      </c>
      <c r="HU23" s="236">
        <f>IF(MAX($AV23:$AX23)&gt;=40, Active!HU$2, 0)</f>
        <v>10</v>
      </c>
      <c r="HV23" s="237">
        <f>IF(MAX($AY23:$BA23)&gt;=40, Active!HV$2, 0)</f>
        <v>20</v>
      </c>
      <c r="HW23" s="238">
        <f>IF(MAX($BB23:$BD23)&gt;=40, Active!HW$2, 0)</f>
        <v>20</v>
      </c>
      <c r="HX23" s="238">
        <f>IF(MAX($BE23:$BG23)&gt;=40, Active!HX$2, 0)</f>
        <v>20</v>
      </c>
      <c r="HY23" s="238">
        <f>IF(MAX($BH23:$BJ23)&gt;=40, Active!HY$2, 0)</f>
        <v>20</v>
      </c>
      <c r="HZ23" s="238">
        <f>IF(MAX($BK23:$BM23)&gt;=40, Active!HZ$2, 0)</f>
        <v>10</v>
      </c>
      <c r="IA23" s="238">
        <f>IF(MAX($BN23:$BP23)&gt;=40, Active!IA$2, 0)</f>
        <v>20</v>
      </c>
      <c r="IB23" s="238">
        <f>IF(MAX($BQ23:$BS23)&gt;=40, Active!IB$2, 0)</f>
        <v>10</v>
      </c>
      <c r="IC23" s="238">
        <f>IF(MAX($BT23:$BV23)&gt;=40, Active!IC$2, 0)</f>
        <v>0</v>
      </c>
      <c r="ID23" s="239">
        <f>IF(MAX($BW23:$BY23)&gt;=40, Active!ID$2, 0)</f>
        <v>20</v>
      </c>
      <c r="IE23" s="240">
        <f>IF(MAX($BZ23:$CB23)&gt;=40, Active!IE$2, 0)</f>
        <v>20</v>
      </c>
      <c r="IF23" s="240">
        <f>IF(MAX($CC23:$CE23)&gt;=40, Active!IF$2, 0)</f>
        <v>10</v>
      </c>
      <c r="IG23" s="240">
        <f>IF(MAX($CF23:$CH23)&gt;=40, Active!IG$2, 0)</f>
        <v>0</v>
      </c>
      <c r="IH23" s="240">
        <f>IF(MAX($CI23:$CK23)&gt;=40, Active!IH$2, 0)</f>
        <v>0</v>
      </c>
      <c r="II23" s="240">
        <f>IF(MAX($CL23:$CN23)&gt;=40, Active!II$2, 0)</f>
        <v>30</v>
      </c>
      <c r="IJ23" s="240">
        <f>IF(MAX($CO23:$CQ23)&gt;=40, Active!IJ$2, 0)</f>
        <v>20</v>
      </c>
      <c r="IK23" s="240">
        <f>IF(MAX($CR23:$CT23)&gt;=40, Active!IK$2, 0)</f>
        <v>0</v>
      </c>
      <c r="IL23" s="240">
        <f>IF(MAX($CU23:$CW23)&gt;=40, Active!IL$2, 0)</f>
        <v>0</v>
      </c>
      <c r="IM23" s="240">
        <f>IF(MAX($CX23:$CZ23)&gt;=40, Active!IM$2, 0)</f>
        <v>0</v>
      </c>
      <c r="IN23" s="240">
        <f>IF(MAX($DA23:$DC23)&gt;=40, Active!IN$2, 0)</f>
        <v>20</v>
      </c>
      <c r="IO23" s="240">
        <f>IF(MAX($DD23:$DF23)&gt;=40, Active!IO$2, 0)</f>
        <v>0</v>
      </c>
      <c r="IP23" s="416">
        <f t="shared" si="4"/>
        <v>360</v>
      </c>
      <c r="IQ23" s="416">
        <f t="shared" si="5"/>
        <v>14</v>
      </c>
    </row>
    <row r="24" spans="1:251" ht="15" customHeight="1" x14ac:dyDescent="0.25">
      <c r="A24" s="14" t="s">
        <v>1642</v>
      </c>
      <c r="B24" s="392">
        <v>102</v>
      </c>
      <c r="C24" s="13" t="s">
        <v>851</v>
      </c>
      <c r="D24" s="423">
        <v>43922</v>
      </c>
      <c r="E24" s="20">
        <v>9</v>
      </c>
      <c r="F24" s="6">
        <v>10674440</v>
      </c>
      <c r="G24" s="20">
        <v>1</v>
      </c>
      <c r="H24" s="20"/>
      <c r="I24" s="23"/>
      <c r="J24" s="6" t="s">
        <v>18</v>
      </c>
      <c r="K24" s="6" t="s">
        <v>18</v>
      </c>
      <c r="L24" s="424"/>
      <c r="M24" s="651" t="s">
        <v>852</v>
      </c>
      <c r="N24" s="688">
        <v>66.400000000000006</v>
      </c>
      <c r="O24" s="107"/>
      <c r="P24" s="105"/>
      <c r="Q24" s="106"/>
      <c r="R24" s="24">
        <v>67.639999389648438</v>
      </c>
      <c r="S24" s="107"/>
      <c r="T24" s="105"/>
      <c r="U24" s="106"/>
      <c r="V24" s="688">
        <v>61.549999237060547</v>
      </c>
      <c r="W24" s="107"/>
      <c r="X24" s="105"/>
      <c r="Y24" s="106"/>
      <c r="Z24" s="24">
        <v>61.060001373291016</v>
      </c>
      <c r="AA24" s="273"/>
      <c r="AB24" s="24">
        <v>74.379997253417969</v>
      </c>
      <c r="AC24" s="273"/>
      <c r="AD24" s="272">
        <v>100</v>
      </c>
      <c r="AE24" s="108"/>
      <c r="AF24" s="444"/>
      <c r="AG24" s="272">
        <v>100</v>
      </c>
      <c r="AH24" s="108"/>
      <c r="AI24" s="444"/>
      <c r="AJ24" s="272">
        <v>100</v>
      </c>
      <c r="AK24" s="108"/>
      <c r="AL24" s="444"/>
      <c r="AM24" s="272">
        <v>100</v>
      </c>
      <c r="AN24" s="108"/>
      <c r="AO24" s="444"/>
      <c r="AP24" s="272">
        <v>100</v>
      </c>
      <c r="AQ24" s="108"/>
      <c r="AR24" s="444"/>
      <c r="AS24" s="272">
        <v>100</v>
      </c>
      <c r="AT24" s="108"/>
      <c r="AU24" s="444"/>
      <c r="AV24" s="272">
        <v>100</v>
      </c>
      <c r="AW24" s="108"/>
      <c r="AX24" s="444"/>
      <c r="AY24" s="24">
        <v>67.730003356933594</v>
      </c>
      <c r="AZ24" s="107"/>
      <c r="BA24" s="273"/>
      <c r="BB24" s="24">
        <v>62</v>
      </c>
      <c r="BC24" s="107"/>
      <c r="BD24" s="273"/>
      <c r="BE24" s="24">
        <v>56</v>
      </c>
      <c r="BF24" s="107"/>
      <c r="BG24" s="273"/>
      <c r="BH24" s="24">
        <v>73</v>
      </c>
      <c r="BI24" s="107"/>
      <c r="BJ24" s="273"/>
      <c r="BK24" s="24">
        <v>68.199996948242188</v>
      </c>
      <c r="BL24" s="107"/>
      <c r="BM24" s="273"/>
      <c r="BN24" s="24">
        <v>76.010002136230469</v>
      </c>
      <c r="BO24" s="107"/>
      <c r="BP24" s="273"/>
      <c r="BQ24" s="24">
        <v>73</v>
      </c>
      <c r="BR24" s="107"/>
      <c r="BS24" s="273"/>
      <c r="BT24" s="704" t="s">
        <v>1386</v>
      </c>
      <c r="BU24" s="291"/>
      <c r="BV24" s="273"/>
      <c r="BW24" s="24">
        <v>54.049999237060547</v>
      </c>
      <c r="BX24" s="107"/>
      <c r="BY24" s="273"/>
      <c r="BZ24" s="24">
        <v>55.25</v>
      </c>
      <c r="CA24" s="107"/>
      <c r="CB24" s="273"/>
      <c r="CC24" s="24"/>
      <c r="CD24" s="107"/>
      <c r="CE24" s="107"/>
      <c r="CF24" s="107">
        <v>45</v>
      </c>
      <c r="CG24" s="107"/>
      <c r="CH24" s="273"/>
      <c r="CI24" s="688"/>
      <c r="CJ24" s="107"/>
      <c r="CK24" s="273"/>
      <c r="CL24" s="24">
        <v>57.5</v>
      </c>
      <c r="CM24" s="107"/>
      <c r="CN24" s="273"/>
      <c r="CO24" s="24"/>
      <c r="CP24" s="107"/>
      <c r="CQ24" s="273"/>
      <c r="CR24" s="24"/>
      <c r="CS24" s="107"/>
      <c r="CT24" s="273"/>
      <c r="CU24" s="24"/>
      <c r="CV24" s="107"/>
      <c r="CW24" s="273"/>
      <c r="CX24" s="24"/>
      <c r="CY24" s="107"/>
      <c r="CZ24" s="273"/>
      <c r="DA24" s="24">
        <v>60.799999237060547</v>
      </c>
      <c r="DB24" s="107"/>
      <c r="DC24" s="273"/>
      <c r="DD24" s="24">
        <v>62.599998474121094</v>
      </c>
      <c r="DE24" s="107"/>
      <c r="DF24" s="273"/>
      <c r="DG24" s="218"/>
      <c r="DH24" s="217"/>
      <c r="DI24" s="217" t="s">
        <v>1637</v>
      </c>
      <c r="DJ24" s="286">
        <v>63.5</v>
      </c>
      <c r="DK24" s="219" t="s">
        <v>124</v>
      </c>
      <c r="DL24" s="220">
        <f t="shared" si="0"/>
        <v>3.1749999999999998</v>
      </c>
      <c r="DM24" s="650">
        <f>COUNTIF(N24:DF24, Active!DM$1)+COUNTIF(N24:DF24, Active!DM$2)</f>
        <v>0</v>
      </c>
      <c r="DN24" s="233">
        <f>IF(COUNTIF($N24:$Q24, Active!ET$1)&gt;0, Active!DN$2, 0)</f>
        <v>0</v>
      </c>
      <c r="DO24" s="234">
        <f>IF(COUNTIF($R24:$U24, Active!ET$1)&gt;0, Active!DO$2, 0)</f>
        <v>0</v>
      </c>
      <c r="DP24" s="234">
        <f>IF(COUNTIF($V24:$Y24, Active!ET$1)&gt;0, Active!DP$2, 0)</f>
        <v>0</v>
      </c>
      <c r="DQ24" s="234">
        <f>IF(COUNTIF($Z24:$AA24, Active!ET$1)&gt;0, Active!DQ$2, 0)</f>
        <v>0</v>
      </c>
      <c r="DR24" s="234">
        <f>IF(COUNTIF($AB24:$AC24, Active!ET$1)&gt;0, Active!DR$2, 0)</f>
        <v>0</v>
      </c>
      <c r="DS24" s="235">
        <f>IF(COUNTIF($AD24:$AF24, Active!$ET$1)&gt;0, Active!DS$2, 0)</f>
        <v>0</v>
      </c>
      <c r="DT24" s="236">
        <f>IF(COUNTIF($AG24:$AI24, Active!$ET$1)&gt;0, Active!DT$2, 0)</f>
        <v>0</v>
      </c>
      <c r="DU24" s="236">
        <f>IF(COUNTIF($AJ24:$AL24, Active!$ET$1)&gt;0, Active!DU$2, 0)</f>
        <v>0</v>
      </c>
      <c r="DV24" s="236">
        <f>IF(COUNTIF($AM24:$AO24, Active!$ET$1)&gt;0, Active!DV$2, 0)</f>
        <v>0</v>
      </c>
      <c r="DW24" s="236">
        <f>IF(COUNTIF($AP24:$AR24, Active!$ET$1)&gt;0, Active!DW$2, 0)</f>
        <v>0</v>
      </c>
      <c r="DX24" s="236">
        <f>IF(COUNTIF($AS24:$AU24, Active!$ET$1)&gt;0, Active!DX$2, 0)</f>
        <v>0</v>
      </c>
      <c r="DY24" s="236">
        <f>IF(COUNTIF($AV24:$AX24, Active!$ET$1)&gt;0, Active!DY$2, 0)</f>
        <v>0</v>
      </c>
      <c r="DZ24" s="237">
        <f>IF(COUNTIF($AY24:$BA24, Active!$ET$1)&gt;0, Active!DZ$2, 0)</f>
        <v>0</v>
      </c>
      <c r="EA24" s="238">
        <f>IF(COUNTIF($BB24:$BD24, Active!$ET$1)&gt;0, Active!EA$2, 0)</f>
        <v>0</v>
      </c>
      <c r="EB24" s="238">
        <f>IF(COUNTIF($BE24:$BG24, Active!$ET$1)&gt;0, Active!EB$2, 0)</f>
        <v>0</v>
      </c>
      <c r="EC24" s="238">
        <f>IF(COUNTIF($BH24:$BJ24, Active!$ET$1)&gt;0, Active!EC$2, 0)</f>
        <v>0</v>
      </c>
      <c r="ED24" s="238">
        <f>IF(COUNTIF($BK24:$BM24, Active!$ET$1)&gt;0, Active!ED$2, 0)</f>
        <v>0</v>
      </c>
      <c r="EE24" s="238">
        <f>IF(COUNTIF($BN24:$BP24, Active!$ET$1)&gt;0, Active!EE$2, 0)</f>
        <v>0</v>
      </c>
      <c r="EF24" s="238">
        <f>IF(COUNTIF($BQ24:$BS24, Active!$ET$1)&gt;0, Active!EF$2, 0)</f>
        <v>0</v>
      </c>
      <c r="EG24" s="238">
        <f>IF(COUNTIF($BT24:$BV24, Active!$ET$1)&gt;0, Active!EG$2, 0)</f>
        <v>0</v>
      </c>
      <c r="EH24" s="239">
        <f>IF(COUNTIF($BW24:$BY24, Active!$ET$1)&gt;0, Active!EH$2, 0)</f>
        <v>0</v>
      </c>
      <c r="EI24" s="240">
        <f>IF(COUNTIF($BZ24:$CB24, Active!$ET$1)&gt;0, Active!EI$2, 0)</f>
        <v>0</v>
      </c>
      <c r="EJ24" s="240">
        <f>IF(COUNTIF($CC24:$CE24, Active!$ET$1)&gt;0, Active!EJ$2, 0)</f>
        <v>0</v>
      </c>
      <c r="EK24" s="240">
        <f>IF(COUNTIF($CF24:$CH24, Active!$ET$1)&gt;0, Active!EK$2, 0)</f>
        <v>0</v>
      </c>
      <c r="EL24" s="240">
        <f>IF(COUNTIF($CI24:$CK24, Active!$ET$1)&gt;0, Active!EL$2, 0)</f>
        <v>0</v>
      </c>
      <c r="EM24" s="240">
        <f>IF(COUNTIF($CL24:$CN24, Active!$ET$1)&gt;0, Active!EM$2, 0)</f>
        <v>0</v>
      </c>
      <c r="EN24" s="240">
        <f>IF(COUNTIF($CO24:$CQ24, Active!$ET$1)&gt;0, Active!EN$2, 0)</f>
        <v>0</v>
      </c>
      <c r="EO24" s="240">
        <f>IF(COUNTIF($CR24:$CT24, Active!$ET$1)&gt;0, Active!EO$2, 0)</f>
        <v>0</v>
      </c>
      <c r="EP24" s="240">
        <f>IF(COUNTIF($CU24:$CW24, Active!$ET$1)&gt;0, Active!EP$2, 0)</f>
        <v>0</v>
      </c>
      <c r="EQ24" s="240">
        <f>IF(COUNTIF($CX24:$CZ24, Active!$ET$1)&gt;0, Active!EQ$2, 0)</f>
        <v>0</v>
      </c>
      <c r="ER24" s="240">
        <f>IF(COUNTIF($DA24:$DC24, Active!$ET$1)&gt;0, Active!ER$2, 0)</f>
        <v>0</v>
      </c>
      <c r="ES24" s="240">
        <f>IF(COUNTIF($DD24:$DF24, Active!$ET$1)&gt;0, Active!ES$2, 0)</f>
        <v>0</v>
      </c>
      <c r="ET24" s="241">
        <f t="shared" si="1"/>
        <v>0</v>
      </c>
      <c r="EU24" s="242">
        <f>IF(COUNTIF($N24:$Q24, Active!GA$1)&gt;0, Active!EU$2, 0)</f>
        <v>0</v>
      </c>
      <c r="EV24" s="234">
        <f>IF(COUNTIF($R24:$U24, Active!GA$1)&gt;0, Active!EV$2, 0)</f>
        <v>0</v>
      </c>
      <c r="EW24" s="234">
        <f>IF(COUNTIF($V24:$Y24, Active!GA$1)&gt;0, Active!EW$2, 0)</f>
        <v>0</v>
      </c>
      <c r="EX24" s="234">
        <f>IF(COUNTIF($Z24:$AA24, Active!GA$1)&gt;0, Active!EX$2, 0)</f>
        <v>0</v>
      </c>
      <c r="EY24" s="234">
        <f>IF(COUNTIF($AB24:$AC24, Active!GA$1)&gt;0, Active!EY$2, 0)</f>
        <v>0</v>
      </c>
      <c r="EZ24" s="235">
        <f>IF(COUNTIF($AD24:$AF24, Active!$GA$1)&gt;0, Active!EZ$2, 0)</f>
        <v>0</v>
      </c>
      <c r="FA24" s="236">
        <f>IF(COUNTIF($AG24:$AI24, Active!$GA$1)&gt;0, Active!FA$2, 0)</f>
        <v>0</v>
      </c>
      <c r="FB24" s="236">
        <f>IF(COUNTIF($AJ24:$AL24, Active!$GA$1)&gt;0, Active!FB$2, 0)</f>
        <v>0</v>
      </c>
      <c r="FC24" s="236">
        <f>IF(COUNTIF($AM24:$AO24, Active!$GA$1)&gt;0, Active!FC$2, 0)</f>
        <v>0</v>
      </c>
      <c r="FD24" s="236">
        <f>IF(COUNTIF($AP24:$AR24, Active!$GA$1)&gt;0, Active!FD$2, 0)</f>
        <v>0</v>
      </c>
      <c r="FE24" s="236">
        <f>IF(COUNTIF($AS24:$AU24, Active!$GA$1)&gt;0, Active!FE$2, 0)</f>
        <v>0</v>
      </c>
      <c r="FF24" s="236">
        <f>IF(COUNTIF($AV24:$AX24, Active!$GA$1)&gt;0, Active!FF$2, 0)</f>
        <v>0</v>
      </c>
      <c r="FG24" s="237">
        <f>IF(COUNTIF($AY24:$BA24, Active!$GA$1)&gt;0, Active!FG$2, 0)</f>
        <v>0</v>
      </c>
      <c r="FH24" s="238">
        <f>IF(COUNTIF($BB24:$BD24, Active!$GA$1)&gt;0, Active!FH$2, 0)</f>
        <v>0</v>
      </c>
      <c r="FI24" s="238">
        <f>IF(COUNTIF($BE24:$BG24, Active!$GA$1)&gt;0, Active!FI$2, 0)</f>
        <v>0</v>
      </c>
      <c r="FJ24" s="238">
        <f>IF(COUNTIF($BH24:$BJ24, Active!$GA$1)&gt;0, Active!FJ$2, 0)</f>
        <v>0</v>
      </c>
      <c r="FK24" s="238">
        <f>IF(COUNTIF($BK24:$BM24, Active!$GA$1)&gt;0, Active!FK$2, 0)</f>
        <v>0</v>
      </c>
      <c r="FL24" s="238">
        <f>IF(COUNTIF($BN24:$BP24, Active!$GA$1)&gt;0, Active!FL$2, 0)</f>
        <v>0</v>
      </c>
      <c r="FM24" s="238">
        <f>IF(COUNTIF($BQ24:$BS24, Active!$GA$1)&gt;0, Active!FM$2, 0)</f>
        <v>0</v>
      </c>
      <c r="FN24" s="238">
        <f>IF(COUNTIF($BT24:$BV24, Active!$GA$1)&gt;0, Active!FN$2, 0)</f>
        <v>0</v>
      </c>
      <c r="FO24" s="239">
        <f>IF(COUNTIF($BW24:$BY24, Active!$GA$1)&gt;0, Active!FO$2, 0)</f>
        <v>0</v>
      </c>
      <c r="FP24" s="240">
        <f>IF(COUNTIF($BZ24:$CB24, Active!$GA$1)&gt;0, Active!FP$2, 0)</f>
        <v>0</v>
      </c>
      <c r="FQ24" s="240">
        <f>IF(COUNTIF($CC24:$CE24, Active!$GA$1)&gt;0, Active!FQ$2, 0)</f>
        <v>0</v>
      </c>
      <c r="FR24" s="240">
        <f>IF(COUNTIF($CF24:$CH24, Active!$GA$1)&gt;0, Active!FR$2, 0)</f>
        <v>0</v>
      </c>
      <c r="FS24" s="240">
        <f>IF(COUNTIF($CI24:$CK24, Active!$GA$1)&gt;0, Active!FS$2, 0)</f>
        <v>0</v>
      </c>
      <c r="FT24" s="240">
        <f>IF(COUNTIF($CL24:$CN24, Active!$GA$1)&gt;0, Active!FT$2, 0)</f>
        <v>0</v>
      </c>
      <c r="FU24" s="240">
        <f>IF(COUNTIF($CO24:$CQ24, Active!$GA$1)&gt;0, Active!FU$2, 0)</f>
        <v>0</v>
      </c>
      <c r="FV24" s="240">
        <f>IF(COUNTIF($CR24:$CT24, Active!$GA$1)&gt;0, Active!FV$2, 0)</f>
        <v>0</v>
      </c>
      <c r="FW24" s="240">
        <f>IF(COUNTIF($CU24:$CW24, Active!$GA$1)&gt;0, Active!FW$2, 0)</f>
        <v>0</v>
      </c>
      <c r="FX24" s="240">
        <f>IF(COUNTIF($CX24:$CZ24, Active!$GA$1)&gt;0, Active!FX$2, 0)</f>
        <v>0</v>
      </c>
      <c r="FY24" s="240">
        <f>IF(COUNTIF($DA24:$DC24, Active!$GA$1)&gt;0, Active!FY$2, 0)</f>
        <v>0</v>
      </c>
      <c r="FZ24" s="240">
        <f>IF(COUNTIF($DD24:$DF24, Active!$GA$1)&gt;0, Active!FZ$2, 0)</f>
        <v>0</v>
      </c>
      <c r="GA24" s="241">
        <f t="shared" si="2"/>
        <v>0</v>
      </c>
      <c r="GB24" s="242">
        <f>IF(COUNTIF($N24:$Q24, Active!HH$1)&gt;0, Active!GB$2, 0)</f>
        <v>0</v>
      </c>
      <c r="GC24" s="234">
        <f>IF(COUNTIF($R24:$U24, Active!HH$1)&gt;0, Active!GC$2, 0)</f>
        <v>0</v>
      </c>
      <c r="GD24" s="234">
        <f>IF(COUNTIF($V24:$Y24, Active!HH$1)&gt;0, Active!GD$2, 0)</f>
        <v>0</v>
      </c>
      <c r="GE24" s="234">
        <f>IF(COUNTIF($Z24:$AA24, Active!HH$1)&gt;0, Active!GE$2, 0)</f>
        <v>0</v>
      </c>
      <c r="GF24" s="234">
        <f>IF(COUNTIF($AB24:$AC24, Active!HH$1)&gt;0, Active!GF$2, 0)</f>
        <v>0</v>
      </c>
      <c r="GG24" s="235">
        <f>IF(COUNTIF($AD24:$AF24, Active!$HH$1)&gt;0, Active!GG$2, 0)</f>
        <v>0</v>
      </c>
      <c r="GH24" s="236">
        <f>IF(COUNTIF($AG24:$AI24, Active!$HH$1)&gt;0, Active!GH$2, 0)</f>
        <v>0</v>
      </c>
      <c r="GI24" s="236">
        <f>IF(COUNTIF($AJ24:$AL24, Active!$HH$1)&gt;0, Active!GI$2, 0)</f>
        <v>0</v>
      </c>
      <c r="GJ24" s="236">
        <f>IF(COUNTIF($AM24:$AO24, Active!$HH$1)&gt;0, Active!GJ$2, 0)</f>
        <v>0</v>
      </c>
      <c r="GK24" s="236">
        <f>IF(COUNTIF($AP24:$AR24, Active!$HH$1)&gt;0, Active!GK$2, 0)</f>
        <v>0</v>
      </c>
      <c r="GL24" s="236">
        <f>IF(COUNTIF($AS24:$AU24, Active!$HH$1)&gt;0, Active!GL$2, 0)</f>
        <v>0</v>
      </c>
      <c r="GM24" s="236">
        <f>IF(COUNTIF($AV24:$AX24, Active!$HH$1)&gt;0, Active!GM$2, 0)</f>
        <v>0</v>
      </c>
      <c r="GN24" s="237">
        <f>IF(COUNTIF($AY24:$BA24, Active!$HH$1)&gt;0, Active!GN$2, 0)</f>
        <v>0</v>
      </c>
      <c r="GO24" s="238">
        <f>IF(COUNTIF($BB24:$BD24, Active!$HH$1)&gt;0, Active!GO$2, 0)</f>
        <v>0</v>
      </c>
      <c r="GP24" s="238">
        <f>IF(COUNTIF($BE24:$BG24, Active!$HH$1)&gt;0, Active!GP$2, 0)</f>
        <v>0</v>
      </c>
      <c r="GQ24" s="238">
        <f>IF(COUNTIF($BH24:$BJ24, Active!$HH$1)&gt;0, Active!GQ$2, 0)</f>
        <v>0</v>
      </c>
      <c r="GR24" s="238">
        <f>IF(COUNTIF($BK24:$BM24, Active!$HH$1)&gt;0, Active!GR$2, 0)</f>
        <v>0</v>
      </c>
      <c r="GS24" s="238">
        <f>IF(COUNTIF($BN24:$BP24, Active!$HH$1)&gt;0, Active!GS$2, 0)</f>
        <v>0</v>
      </c>
      <c r="GT24" s="238">
        <f>IF(COUNTIF($BQ24:$BS24, Active!$HH$1)&gt;0, Active!GT$2, 0)</f>
        <v>0</v>
      </c>
      <c r="GU24" s="238">
        <f>IF(COUNTIF($BT24:$BV24, Active!$HH$1)&gt;0, Active!GU$2, 0)</f>
        <v>0</v>
      </c>
      <c r="GV24" s="239">
        <f>IF(COUNTIF($BW24:$BY24, Active!$HH$1)&gt;0, Active!GV$2, 0)</f>
        <v>0</v>
      </c>
      <c r="GW24" s="240">
        <f>IF(COUNTIF($BZ24:$CB24, Active!$HH$1)&gt;0, Active!GW$2, 0)</f>
        <v>0</v>
      </c>
      <c r="GX24" s="240">
        <f>IF(COUNTIF($CC24:$CE24, Active!$HH$1)&gt;0, Active!GX$2, 0)</f>
        <v>0</v>
      </c>
      <c r="GY24" s="240">
        <f>IF(COUNTIF($CF24:$CH24, Active!$HH$1)&gt;0, Active!GY$2, 0)</f>
        <v>0</v>
      </c>
      <c r="GZ24" s="240">
        <f>IF(COUNTIF($CI24:$CK24, Active!$HH$1)&gt;0, Active!GZ$2, 0)</f>
        <v>0</v>
      </c>
      <c r="HA24" s="240">
        <f>IF(COUNTIF($CL24:$CN24, Active!$HH$1)&gt;0, Active!HA$2, 0)</f>
        <v>0</v>
      </c>
      <c r="HB24" s="240">
        <f>IF(COUNTIF($CO24:$CQ24, Active!$HH$1)&gt;0, Active!HB$2, 0)</f>
        <v>0</v>
      </c>
      <c r="HC24" s="240">
        <f>IF(COUNTIF($CR24:$CT24, Active!$HH$1)&gt;0, Active!HC$2, 0)</f>
        <v>0</v>
      </c>
      <c r="HD24" s="240">
        <f>IF(COUNTIF($CU24:$CW24, Active!$HH$1)&gt;0, Active!HD$2, 0)</f>
        <v>0</v>
      </c>
      <c r="HE24" s="240">
        <f>IF(COUNTIF($CX24:$CZ24, Active!$HH$1)&gt;0, Active!HE$2, 0)</f>
        <v>0</v>
      </c>
      <c r="HF24" s="240">
        <f>IF(COUNTIF($DA24:$DC24, Active!$HH$1)&gt;0, Active!HF$2, 0)</f>
        <v>0</v>
      </c>
      <c r="HG24" s="240">
        <f>IF(COUNTIF($DD24:$DF24, Active!$HH$1)&gt;0, Active!HG$2, 0)</f>
        <v>0</v>
      </c>
      <c r="HH24" s="241">
        <f t="shared" si="3"/>
        <v>0</v>
      </c>
      <c r="HI24" s="243"/>
      <c r="HJ24" s="242">
        <f>IF(MAX($N24:$Q24)&gt;=40, Active!HJ$2, 0)</f>
        <v>3</v>
      </c>
      <c r="HK24" s="234">
        <f>IF(MAX($R24:$U24)&gt;=40, Active!HK$2, 0)</f>
        <v>3</v>
      </c>
      <c r="HL24" s="234">
        <f>IF(MAX($V24:$Y24)&gt;=40, Active!HL$2, 0)</f>
        <v>3</v>
      </c>
      <c r="HM24" s="234">
        <f>IF(MAX($Z24:$AA24)&gt;=40, Active!HM$2, 0)</f>
        <v>3</v>
      </c>
      <c r="HN24" s="234">
        <f>IF(MAX($AB24:$AC24)&gt;=40, Active!HN$2, 0)</f>
        <v>2</v>
      </c>
      <c r="HO24" s="235">
        <f>IF(MAX($AD24:$AF24)&gt;=40, Active!HO$2, 0)</f>
        <v>20</v>
      </c>
      <c r="HP24" s="236">
        <f>IF(MAX($AG24:$AI24)&gt;=40, Active!HP$2, 0)</f>
        <v>20</v>
      </c>
      <c r="HQ24" s="236">
        <f>IF(MAX($AJ24:$AL24)&gt;=40, Active!HQ$2, 0)</f>
        <v>20</v>
      </c>
      <c r="HR24" s="236">
        <f>IF(MAX($AM24:$AO24)&gt;=40, Active!HR$2, 0)</f>
        <v>20</v>
      </c>
      <c r="HS24" s="236">
        <f>IF(MAX($AP24:$AR24)&gt;=40, Active!HS$2, 0)</f>
        <v>10</v>
      </c>
      <c r="HT24" s="236">
        <f>IF(MAX($AS24:$AU24)&gt;=40, Active!HT$2, 0)</f>
        <v>20</v>
      </c>
      <c r="HU24" s="236">
        <f>IF(MAX($AV24:$AX24)&gt;=40, Active!HU$2, 0)</f>
        <v>10</v>
      </c>
      <c r="HV24" s="237">
        <f>IF(MAX($AY24:$BA24)&gt;=40, Active!HV$2, 0)</f>
        <v>20</v>
      </c>
      <c r="HW24" s="238">
        <f>IF(MAX($BB24:$BD24)&gt;=40, Active!HW$2, 0)</f>
        <v>20</v>
      </c>
      <c r="HX24" s="238">
        <f>IF(MAX($BE24:$BG24)&gt;=40, Active!HX$2, 0)</f>
        <v>20</v>
      </c>
      <c r="HY24" s="238">
        <f>IF(MAX($BH24:$BJ24)&gt;=40, Active!HY$2, 0)</f>
        <v>20</v>
      </c>
      <c r="HZ24" s="238">
        <f>IF(MAX($BK24:$BM24)&gt;=40, Active!HZ$2, 0)</f>
        <v>10</v>
      </c>
      <c r="IA24" s="238">
        <f>IF(MAX($BN24:$BP24)&gt;=40, Active!IA$2, 0)</f>
        <v>20</v>
      </c>
      <c r="IB24" s="238">
        <f>IF(MAX($BQ24:$BS24)&gt;=40, Active!IB$2, 0)</f>
        <v>10</v>
      </c>
      <c r="IC24" s="238">
        <f>IF(MAX($BT24:$BV24)&gt;=40, Active!IC$2, 0)</f>
        <v>0</v>
      </c>
      <c r="ID24" s="239">
        <f>IF(MAX($BW24:$BY24)&gt;=40, Active!ID$2, 0)</f>
        <v>20</v>
      </c>
      <c r="IE24" s="240">
        <f>IF(MAX($BZ24:$CB24)&gt;=40, Active!IE$2, 0)</f>
        <v>20</v>
      </c>
      <c r="IF24" s="240">
        <f>IF(MAX($CC24:$CE24)&gt;=40, Active!IF$2, 0)</f>
        <v>0</v>
      </c>
      <c r="IG24" s="240">
        <f>IF(MAX($CF24:$CH24)&gt;=40, Active!IG$2, 0)</f>
        <v>10</v>
      </c>
      <c r="IH24" s="240">
        <f>IF(MAX($CI24:$CK24)&gt;=40, Active!IH$2, 0)</f>
        <v>0</v>
      </c>
      <c r="II24" s="240">
        <f>IF(MAX($CL24:$CN24)&gt;=40, Active!II$2, 0)</f>
        <v>30</v>
      </c>
      <c r="IJ24" s="240">
        <f>IF(MAX($CO24:$CQ24)&gt;=40, Active!IJ$2, 0)</f>
        <v>0</v>
      </c>
      <c r="IK24" s="240">
        <f>IF(MAX($CR24:$CT24)&gt;=40, Active!IK$2, 0)</f>
        <v>0</v>
      </c>
      <c r="IL24" s="240">
        <f>IF(MAX($CU24:$CW24)&gt;=40, Active!IL$2, 0)</f>
        <v>0</v>
      </c>
      <c r="IM24" s="240">
        <f>IF(MAX($CX24:$CZ24)&gt;=40, Active!IM$2, 0)</f>
        <v>0</v>
      </c>
      <c r="IN24" s="240">
        <f>IF(MAX($DA24:$DC24)&gt;=40, Active!IN$2, 0)</f>
        <v>20</v>
      </c>
      <c r="IO24" s="240">
        <f>IF(MAX($DD24:$DF24)&gt;=40, Active!IO$2, 0)</f>
        <v>20</v>
      </c>
      <c r="IP24" s="416">
        <f t="shared" si="4"/>
        <v>360</v>
      </c>
      <c r="IQ24" s="416">
        <f t="shared" si="5"/>
        <v>14</v>
      </c>
    </row>
    <row r="25" spans="1:251" ht="15" customHeight="1" x14ac:dyDescent="0.25">
      <c r="A25" s="14" t="s">
        <v>1643</v>
      </c>
      <c r="B25" s="392">
        <v>3</v>
      </c>
      <c r="C25" s="13" t="s">
        <v>425</v>
      </c>
      <c r="D25" s="423">
        <v>43556</v>
      </c>
      <c r="E25" s="20">
        <v>9</v>
      </c>
      <c r="F25" s="6">
        <v>9658439</v>
      </c>
      <c r="G25" s="20">
        <v>1</v>
      </c>
      <c r="H25" s="20"/>
      <c r="I25" s="23"/>
      <c r="J25" s="6" t="s">
        <v>18</v>
      </c>
      <c r="K25" s="6" t="s">
        <v>18</v>
      </c>
      <c r="L25" s="424"/>
      <c r="M25" s="651" t="s">
        <v>500</v>
      </c>
      <c r="N25" s="24">
        <v>75.099999999999994</v>
      </c>
      <c r="O25" s="107"/>
      <c r="P25" s="108"/>
      <c r="Q25" s="444"/>
      <c r="R25" s="24">
        <v>65.639999389648438</v>
      </c>
      <c r="S25" s="107"/>
      <c r="T25" s="108"/>
      <c r="U25" s="649"/>
      <c r="V25" s="24">
        <v>87.4</v>
      </c>
      <c r="W25" s="107"/>
      <c r="X25" s="108"/>
      <c r="Y25" s="444"/>
      <c r="Z25" s="24">
        <v>77.930000000000007</v>
      </c>
      <c r="AA25" s="273"/>
      <c r="AB25" s="24">
        <v>59</v>
      </c>
      <c r="AC25" s="273"/>
      <c r="AD25" s="24">
        <v>81</v>
      </c>
      <c r="AE25" s="107"/>
      <c r="AF25" s="273"/>
      <c r="AG25" s="24">
        <v>78</v>
      </c>
      <c r="AH25" s="107"/>
      <c r="AI25" s="273"/>
      <c r="AJ25" s="24">
        <v>85</v>
      </c>
      <c r="AK25" s="107"/>
      <c r="AL25" s="273"/>
      <c r="AM25" s="24">
        <v>74</v>
      </c>
      <c r="AN25" s="107"/>
      <c r="AO25" s="273"/>
      <c r="AP25" s="24">
        <v>77</v>
      </c>
      <c r="AQ25" s="107"/>
      <c r="AR25" s="273"/>
      <c r="AS25" s="24">
        <v>82</v>
      </c>
      <c r="AT25" s="107"/>
      <c r="AU25" s="273"/>
      <c r="AV25" s="24">
        <v>66</v>
      </c>
      <c r="AW25" s="107"/>
      <c r="AX25" s="273"/>
      <c r="AY25" s="24">
        <v>73.379997253417969</v>
      </c>
      <c r="AZ25" s="107"/>
      <c r="BA25" s="273"/>
      <c r="BB25" s="24">
        <v>64</v>
      </c>
      <c r="BC25" s="107"/>
      <c r="BD25" s="273"/>
      <c r="BE25" s="24">
        <v>65</v>
      </c>
      <c r="BF25" s="107"/>
      <c r="BG25" s="273"/>
      <c r="BH25" s="24">
        <v>75</v>
      </c>
      <c r="BI25" s="107"/>
      <c r="BJ25" s="273"/>
      <c r="BK25" s="24">
        <v>75.599998474121094</v>
      </c>
      <c r="BL25" s="107"/>
      <c r="BM25" s="273"/>
      <c r="BN25" s="24">
        <v>70.410003662109375</v>
      </c>
      <c r="BO25" s="107"/>
      <c r="BP25" s="273"/>
      <c r="BQ25" s="24">
        <v>63</v>
      </c>
      <c r="BR25" s="107"/>
      <c r="BS25" s="273"/>
      <c r="BT25" s="704" t="s">
        <v>1386</v>
      </c>
      <c r="BU25" s="291"/>
      <c r="BV25" s="273"/>
      <c r="BW25" s="24">
        <v>52.959999084472656</v>
      </c>
      <c r="BX25" s="107"/>
      <c r="BY25" s="273"/>
      <c r="BZ25" s="24">
        <v>61</v>
      </c>
      <c r="CA25" s="107"/>
      <c r="CB25" s="273"/>
      <c r="CC25" s="24">
        <v>78</v>
      </c>
      <c r="CD25" s="107"/>
      <c r="CE25" s="107"/>
      <c r="CF25" s="107"/>
      <c r="CG25" s="107"/>
      <c r="CH25" s="273"/>
      <c r="CI25" s="688"/>
      <c r="CJ25" s="107"/>
      <c r="CK25" s="273"/>
      <c r="CL25" s="24">
        <v>70.5</v>
      </c>
      <c r="CM25" s="107"/>
      <c r="CN25" s="273"/>
      <c r="CO25" s="24">
        <v>83</v>
      </c>
      <c r="CP25" s="107"/>
      <c r="CQ25" s="273"/>
      <c r="CR25" s="24"/>
      <c r="CS25" s="107"/>
      <c r="CT25" s="273"/>
      <c r="CU25" s="24"/>
      <c r="CV25" s="107"/>
      <c r="CW25" s="273"/>
      <c r="CX25" s="24"/>
      <c r="CY25" s="107"/>
      <c r="CZ25" s="273"/>
      <c r="DA25" s="24">
        <v>62.900001525878906</v>
      </c>
      <c r="DB25" s="107"/>
      <c r="DC25" s="273"/>
      <c r="DD25" s="24"/>
      <c r="DE25" s="107"/>
      <c r="DF25" s="273"/>
      <c r="DG25" s="218"/>
      <c r="DH25" s="217"/>
      <c r="DI25" s="217" t="s">
        <v>1637</v>
      </c>
      <c r="DJ25" s="286">
        <v>70.5</v>
      </c>
      <c r="DK25" s="219" t="s">
        <v>126</v>
      </c>
      <c r="DL25" s="220">
        <f t="shared" si="0"/>
        <v>3.5249999999999999</v>
      </c>
      <c r="DM25" s="650">
        <f>COUNTIF(N25:DF25, Active!DM$1)+COUNTIF(N25:DF25, Active!DM$2)</f>
        <v>0</v>
      </c>
      <c r="DN25" s="233">
        <f>IF(COUNTIF($N25:$Q25, Active!ET$1)&gt;0, Active!DN$2, 0)</f>
        <v>0</v>
      </c>
      <c r="DO25" s="234">
        <f>IF(COUNTIF($R25:$U25, Active!ET$1)&gt;0, Active!DO$2, 0)</f>
        <v>0</v>
      </c>
      <c r="DP25" s="234">
        <f>IF(COUNTIF($V25:$Y25, Active!ET$1)&gt;0, Active!DP$2, 0)</f>
        <v>0</v>
      </c>
      <c r="DQ25" s="234">
        <f>IF(COUNTIF($Z25:$AA25, Active!ET$1)&gt;0, Active!DQ$2, 0)</f>
        <v>0</v>
      </c>
      <c r="DR25" s="234">
        <f>IF(COUNTIF($AB25:$AC25, Active!ET$1)&gt;0, Active!DR$2, 0)</f>
        <v>0</v>
      </c>
      <c r="DS25" s="235">
        <f>IF(COUNTIF($AD25:$AF25, Active!$ET$1)&gt;0, Active!DS$2, 0)</f>
        <v>0</v>
      </c>
      <c r="DT25" s="236">
        <f>IF(COUNTIF($AG25:$AI25, Active!$ET$1)&gt;0, Active!DT$2, 0)</f>
        <v>0</v>
      </c>
      <c r="DU25" s="236">
        <f>IF(COUNTIF($AJ25:$AL25, Active!$ET$1)&gt;0, Active!DU$2, 0)</f>
        <v>0</v>
      </c>
      <c r="DV25" s="236">
        <f>IF(COUNTIF($AM25:$AO25, Active!$ET$1)&gt;0, Active!DV$2, 0)</f>
        <v>0</v>
      </c>
      <c r="DW25" s="236">
        <f>IF(COUNTIF($AP25:$AR25, Active!$ET$1)&gt;0, Active!DW$2, 0)</f>
        <v>0</v>
      </c>
      <c r="DX25" s="236">
        <f>IF(COUNTIF($AS25:$AU25, Active!$ET$1)&gt;0, Active!DX$2, 0)</f>
        <v>0</v>
      </c>
      <c r="DY25" s="236">
        <f>IF(COUNTIF($AV25:$AX25, Active!$ET$1)&gt;0, Active!DY$2, 0)</f>
        <v>0</v>
      </c>
      <c r="DZ25" s="237">
        <f>IF(COUNTIF($AY25:$BA25, Active!$ET$1)&gt;0, Active!DZ$2, 0)</f>
        <v>0</v>
      </c>
      <c r="EA25" s="238">
        <f>IF(COUNTIF($BB25:$BD25, Active!$ET$1)&gt;0, Active!EA$2, 0)</f>
        <v>0</v>
      </c>
      <c r="EB25" s="238">
        <f>IF(COUNTIF($BE25:$BG25, Active!$ET$1)&gt;0, Active!EB$2, 0)</f>
        <v>0</v>
      </c>
      <c r="EC25" s="238">
        <f>IF(COUNTIF($BH25:$BJ25, Active!$ET$1)&gt;0, Active!EC$2, 0)</f>
        <v>0</v>
      </c>
      <c r="ED25" s="238">
        <f>IF(COUNTIF($BK25:$BM25, Active!$ET$1)&gt;0, Active!ED$2, 0)</f>
        <v>0</v>
      </c>
      <c r="EE25" s="238">
        <f>IF(COUNTIF($BN25:$BP25, Active!$ET$1)&gt;0, Active!EE$2, 0)</f>
        <v>0</v>
      </c>
      <c r="EF25" s="238">
        <f>IF(COUNTIF($BQ25:$BS25, Active!$ET$1)&gt;0, Active!EF$2, 0)</f>
        <v>0</v>
      </c>
      <c r="EG25" s="238">
        <f>IF(COUNTIF($BT25:$BV25, Active!$ET$1)&gt;0, Active!EG$2, 0)</f>
        <v>0</v>
      </c>
      <c r="EH25" s="239">
        <f>IF(COUNTIF($BW25:$BY25, Active!$ET$1)&gt;0, Active!EH$2, 0)</f>
        <v>0</v>
      </c>
      <c r="EI25" s="240">
        <f>IF(COUNTIF($BZ25:$CB25, Active!$ET$1)&gt;0, Active!EI$2, 0)</f>
        <v>0</v>
      </c>
      <c r="EJ25" s="240">
        <f>IF(COUNTIF($CC25:$CE25, Active!$ET$1)&gt;0, Active!EJ$2, 0)</f>
        <v>0</v>
      </c>
      <c r="EK25" s="240">
        <f>IF(COUNTIF($CF25:$CH25, Active!$ET$1)&gt;0, Active!EK$2, 0)</f>
        <v>0</v>
      </c>
      <c r="EL25" s="240">
        <f>IF(COUNTIF($CI25:$CK25, Active!$ET$1)&gt;0, Active!EL$2, 0)</f>
        <v>0</v>
      </c>
      <c r="EM25" s="240">
        <f>IF(COUNTIF($CL25:$CN25, Active!$ET$1)&gt;0, Active!EM$2, 0)</f>
        <v>0</v>
      </c>
      <c r="EN25" s="240">
        <f>IF(COUNTIF($CO25:$CQ25, Active!$ET$1)&gt;0, Active!EN$2, 0)</f>
        <v>0</v>
      </c>
      <c r="EO25" s="240">
        <f>IF(COUNTIF($CR25:$CT25, Active!$ET$1)&gt;0, Active!EO$2, 0)</f>
        <v>0</v>
      </c>
      <c r="EP25" s="240">
        <f>IF(COUNTIF($CU25:$CW25, Active!$ET$1)&gt;0, Active!EP$2, 0)</f>
        <v>0</v>
      </c>
      <c r="EQ25" s="240">
        <f>IF(COUNTIF($CX25:$CZ25, Active!$ET$1)&gt;0, Active!EQ$2, 0)</f>
        <v>0</v>
      </c>
      <c r="ER25" s="240">
        <f>IF(COUNTIF($DA25:$DC25, Active!$ET$1)&gt;0, Active!ER$2, 0)</f>
        <v>0</v>
      </c>
      <c r="ES25" s="240">
        <f>IF(COUNTIF($DD25:$DF25, Active!$ET$1)&gt;0, Active!ES$2, 0)</f>
        <v>0</v>
      </c>
      <c r="ET25" s="241">
        <f t="shared" si="1"/>
        <v>0</v>
      </c>
      <c r="EU25" s="242">
        <f>IF(COUNTIF($N25:$Q25, Active!GA$1)&gt;0, Active!EU$2, 0)</f>
        <v>0</v>
      </c>
      <c r="EV25" s="234">
        <f>IF(COUNTIF($R25:$U25, Active!GA$1)&gt;0, Active!EV$2, 0)</f>
        <v>0</v>
      </c>
      <c r="EW25" s="234">
        <f>IF(COUNTIF($V25:$Y25, Active!GA$1)&gt;0, Active!EW$2, 0)</f>
        <v>0</v>
      </c>
      <c r="EX25" s="234">
        <f>IF(COUNTIF($Z25:$AA25, Active!GA$1)&gt;0, Active!EX$2, 0)</f>
        <v>0</v>
      </c>
      <c r="EY25" s="234">
        <f>IF(COUNTIF($AB25:$AC25, Active!GA$1)&gt;0, Active!EY$2, 0)</f>
        <v>0</v>
      </c>
      <c r="EZ25" s="235">
        <f>IF(COUNTIF($AD25:$AF25, Active!$GA$1)&gt;0, Active!EZ$2, 0)</f>
        <v>0</v>
      </c>
      <c r="FA25" s="236">
        <f>IF(COUNTIF($AG25:$AI25, Active!$GA$1)&gt;0, Active!FA$2, 0)</f>
        <v>0</v>
      </c>
      <c r="FB25" s="236">
        <f>IF(COUNTIF($AJ25:$AL25, Active!$GA$1)&gt;0, Active!FB$2, 0)</f>
        <v>0</v>
      </c>
      <c r="FC25" s="236">
        <f>IF(COUNTIF($AM25:$AO25, Active!$GA$1)&gt;0, Active!FC$2, 0)</f>
        <v>0</v>
      </c>
      <c r="FD25" s="236">
        <f>IF(COUNTIF($AP25:$AR25, Active!$GA$1)&gt;0, Active!FD$2, 0)</f>
        <v>0</v>
      </c>
      <c r="FE25" s="236">
        <f>IF(COUNTIF($AS25:$AU25, Active!$GA$1)&gt;0, Active!FE$2, 0)</f>
        <v>0</v>
      </c>
      <c r="FF25" s="236">
        <f>IF(COUNTIF($AV25:$AX25, Active!$GA$1)&gt;0, Active!FF$2, 0)</f>
        <v>0</v>
      </c>
      <c r="FG25" s="237">
        <f>IF(COUNTIF($AY25:$BA25, Active!$GA$1)&gt;0, Active!FG$2, 0)</f>
        <v>0</v>
      </c>
      <c r="FH25" s="238">
        <f>IF(COUNTIF($BB25:$BD25, Active!$GA$1)&gt;0, Active!FH$2, 0)</f>
        <v>0</v>
      </c>
      <c r="FI25" s="238">
        <f>IF(COUNTIF($BE25:$BG25, Active!$GA$1)&gt;0, Active!FI$2, 0)</f>
        <v>0</v>
      </c>
      <c r="FJ25" s="238">
        <f>IF(COUNTIF($BH25:$BJ25, Active!$GA$1)&gt;0, Active!FJ$2, 0)</f>
        <v>0</v>
      </c>
      <c r="FK25" s="238">
        <f>IF(COUNTIF($BK25:$BM25, Active!$GA$1)&gt;0, Active!FK$2, 0)</f>
        <v>0</v>
      </c>
      <c r="FL25" s="238">
        <f>IF(COUNTIF($BN25:$BP25, Active!$GA$1)&gt;0, Active!FL$2, 0)</f>
        <v>0</v>
      </c>
      <c r="FM25" s="238">
        <f>IF(COUNTIF($BQ25:$BS25, Active!$GA$1)&gt;0, Active!FM$2, 0)</f>
        <v>0</v>
      </c>
      <c r="FN25" s="238">
        <f>IF(COUNTIF($BT25:$BV25, Active!$GA$1)&gt;0, Active!FN$2, 0)</f>
        <v>0</v>
      </c>
      <c r="FO25" s="239">
        <f>IF(COUNTIF($BW25:$BY25, Active!$GA$1)&gt;0, Active!FO$2, 0)</f>
        <v>0</v>
      </c>
      <c r="FP25" s="240">
        <f>IF(COUNTIF($BZ25:$CB25, Active!$GA$1)&gt;0, Active!FP$2, 0)</f>
        <v>0</v>
      </c>
      <c r="FQ25" s="240">
        <f>IF(COUNTIF($CC25:$CE25, Active!$GA$1)&gt;0, Active!FQ$2, 0)</f>
        <v>0</v>
      </c>
      <c r="FR25" s="240">
        <f>IF(COUNTIF($CF25:$CH25, Active!$GA$1)&gt;0, Active!FR$2, 0)</f>
        <v>0</v>
      </c>
      <c r="FS25" s="240">
        <f>IF(COUNTIF($CI25:$CK25, Active!$GA$1)&gt;0, Active!FS$2, 0)</f>
        <v>0</v>
      </c>
      <c r="FT25" s="240">
        <f>IF(COUNTIF($CL25:$CN25, Active!$GA$1)&gt;0, Active!FT$2, 0)</f>
        <v>0</v>
      </c>
      <c r="FU25" s="240">
        <f>IF(COUNTIF($CO25:$CQ25, Active!$GA$1)&gt;0, Active!FU$2, 0)</f>
        <v>0</v>
      </c>
      <c r="FV25" s="240">
        <f>IF(COUNTIF($CR25:$CT25, Active!$GA$1)&gt;0, Active!FV$2, 0)</f>
        <v>0</v>
      </c>
      <c r="FW25" s="240">
        <f>IF(COUNTIF($CU25:$CW25, Active!$GA$1)&gt;0, Active!FW$2, 0)</f>
        <v>0</v>
      </c>
      <c r="FX25" s="240">
        <f>IF(COUNTIF($CX25:$CZ25, Active!$GA$1)&gt;0, Active!FX$2, 0)</f>
        <v>0</v>
      </c>
      <c r="FY25" s="240">
        <f>IF(COUNTIF($DA25:$DC25, Active!$GA$1)&gt;0, Active!FY$2, 0)</f>
        <v>0</v>
      </c>
      <c r="FZ25" s="240">
        <f>IF(COUNTIF($DD25:$DF25, Active!$GA$1)&gt;0, Active!FZ$2, 0)</f>
        <v>0</v>
      </c>
      <c r="GA25" s="241">
        <f t="shared" si="2"/>
        <v>0</v>
      </c>
      <c r="GB25" s="242">
        <f>IF(COUNTIF($N25:$Q25, Active!HH$1)&gt;0, Active!GB$2, 0)</f>
        <v>0</v>
      </c>
      <c r="GC25" s="234">
        <f>IF(COUNTIF($R25:$U25, Active!HH$1)&gt;0, Active!GC$2, 0)</f>
        <v>0</v>
      </c>
      <c r="GD25" s="234">
        <f>IF(COUNTIF($V25:$Y25, Active!HH$1)&gt;0, Active!GD$2, 0)</f>
        <v>0</v>
      </c>
      <c r="GE25" s="234">
        <f>IF(COUNTIF($Z25:$AA25, Active!HH$1)&gt;0, Active!GE$2, 0)</f>
        <v>0</v>
      </c>
      <c r="GF25" s="234">
        <f>IF(COUNTIF($AB25:$AC25, Active!HH$1)&gt;0, Active!GF$2, 0)</f>
        <v>0</v>
      </c>
      <c r="GG25" s="235">
        <f>IF(COUNTIF($AD25:$AF25, Active!$HH$1)&gt;0, Active!GG$2, 0)</f>
        <v>0</v>
      </c>
      <c r="GH25" s="236">
        <f>IF(COUNTIF($AG25:$AI25, Active!$HH$1)&gt;0, Active!GH$2, 0)</f>
        <v>0</v>
      </c>
      <c r="GI25" s="236">
        <f>IF(COUNTIF($AJ25:$AL25, Active!$HH$1)&gt;0, Active!GI$2, 0)</f>
        <v>0</v>
      </c>
      <c r="GJ25" s="236">
        <f>IF(COUNTIF($AM25:$AO25, Active!$HH$1)&gt;0, Active!GJ$2, 0)</f>
        <v>0</v>
      </c>
      <c r="GK25" s="236">
        <f>IF(COUNTIF($AP25:$AR25, Active!$HH$1)&gt;0, Active!GK$2, 0)</f>
        <v>0</v>
      </c>
      <c r="GL25" s="236">
        <f>IF(COUNTIF($AS25:$AU25, Active!$HH$1)&gt;0, Active!GL$2, 0)</f>
        <v>0</v>
      </c>
      <c r="GM25" s="236">
        <f>IF(COUNTIF($AV25:$AX25, Active!$HH$1)&gt;0, Active!GM$2, 0)</f>
        <v>0</v>
      </c>
      <c r="GN25" s="237">
        <f>IF(COUNTIF($AY25:$BA25, Active!$HH$1)&gt;0, Active!GN$2, 0)</f>
        <v>0</v>
      </c>
      <c r="GO25" s="238">
        <f>IF(COUNTIF($BB25:$BD25, Active!$HH$1)&gt;0, Active!GO$2, 0)</f>
        <v>0</v>
      </c>
      <c r="GP25" s="238">
        <f>IF(COUNTIF($BE25:$BG25, Active!$HH$1)&gt;0, Active!GP$2, 0)</f>
        <v>0</v>
      </c>
      <c r="GQ25" s="238">
        <f>IF(COUNTIF($BH25:$BJ25, Active!$HH$1)&gt;0, Active!GQ$2, 0)</f>
        <v>0</v>
      </c>
      <c r="GR25" s="238">
        <f>IF(COUNTIF($BK25:$BM25, Active!$HH$1)&gt;0, Active!GR$2, 0)</f>
        <v>0</v>
      </c>
      <c r="GS25" s="238">
        <f>IF(COUNTIF($BN25:$BP25, Active!$HH$1)&gt;0, Active!GS$2, 0)</f>
        <v>0</v>
      </c>
      <c r="GT25" s="238">
        <f>IF(COUNTIF($BQ25:$BS25, Active!$HH$1)&gt;0, Active!GT$2, 0)</f>
        <v>0</v>
      </c>
      <c r="GU25" s="238">
        <f>IF(COUNTIF($BT25:$BV25, Active!$HH$1)&gt;0, Active!GU$2, 0)</f>
        <v>0</v>
      </c>
      <c r="GV25" s="239">
        <f>IF(COUNTIF($BW25:$BY25, Active!$HH$1)&gt;0, Active!GV$2, 0)</f>
        <v>0</v>
      </c>
      <c r="GW25" s="240">
        <f>IF(COUNTIF($BZ25:$CB25, Active!$HH$1)&gt;0, Active!GW$2, 0)</f>
        <v>0</v>
      </c>
      <c r="GX25" s="240">
        <f>IF(COUNTIF($CC25:$CE25, Active!$HH$1)&gt;0, Active!GX$2, 0)</f>
        <v>0</v>
      </c>
      <c r="GY25" s="240">
        <f>IF(COUNTIF($CF25:$CH25, Active!$HH$1)&gt;0, Active!GY$2, 0)</f>
        <v>0</v>
      </c>
      <c r="GZ25" s="240">
        <f>IF(COUNTIF($CI25:$CK25, Active!$HH$1)&gt;0, Active!GZ$2, 0)</f>
        <v>0</v>
      </c>
      <c r="HA25" s="240">
        <f>IF(COUNTIF($CL25:$CN25, Active!$HH$1)&gt;0, Active!HA$2, 0)</f>
        <v>0</v>
      </c>
      <c r="HB25" s="240">
        <f>IF(COUNTIF($CO25:$CQ25, Active!$HH$1)&gt;0, Active!HB$2, 0)</f>
        <v>0</v>
      </c>
      <c r="HC25" s="240">
        <f>IF(COUNTIF($CR25:$CT25, Active!$HH$1)&gt;0, Active!HC$2, 0)</f>
        <v>0</v>
      </c>
      <c r="HD25" s="240">
        <f>IF(COUNTIF($CU25:$CW25, Active!$HH$1)&gt;0, Active!HD$2, 0)</f>
        <v>0</v>
      </c>
      <c r="HE25" s="240">
        <f>IF(COUNTIF($CX25:$CZ25, Active!$HH$1)&gt;0, Active!HE$2, 0)</f>
        <v>0</v>
      </c>
      <c r="HF25" s="240">
        <f>IF(COUNTIF($DA25:$DC25, Active!$HH$1)&gt;0, Active!HF$2, 0)</f>
        <v>0</v>
      </c>
      <c r="HG25" s="240">
        <f>IF(COUNTIF($DD25:$DF25, Active!$HH$1)&gt;0, Active!HG$2, 0)</f>
        <v>0</v>
      </c>
      <c r="HH25" s="241">
        <f t="shared" si="3"/>
        <v>0</v>
      </c>
      <c r="HI25" s="243"/>
      <c r="HJ25" s="242">
        <f>IF(MAX($N25:$Q25)&gt;=40, Active!HJ$2, 0)</f>
        <v>3</v>
      </c>
      <c r="HK25" s="234">
        <f>IF(MAX($R25:$U25)&gt;=40, Active!HK$2, 0)</f>
        <v>3</v>
      </c>
      <c r="HL25" s="234">
        <f>IF(MAX($V25:$Y25)&gt;=40, Active!HL$2, 0)</f>
        <v>3</v>
      </c>
      <c r="HM25" s="234">
        <f>IF(MAX($Z25:$AA25)&gt;=40, Active!HM$2, 0)</f>
        <v>3</v>
      </c>
      <c r="HN25" s="234">
        <f>IF(MAX($AB25:$AC25)&gt;=40, Active!HN$2, 0)</f>
        <v>2</v>
      </c>
      <c r="HO25" s="235">
        <f>IF(MAX($AD25:$AF25)&gt;=40, Active!HO$2, 0)</f>
        <v>20</v>
      </c>
      <c r="HP25" s="236">
        <f>IF(MAX($AG25:$AI25)&gt;=40, Active!HP$2, 0)</f>
        <v>20</v>
      </c>
      <c r="HQ25" s="236">
        <f>IF(MAX($AJ25:$AL25)&gt;=40, Active!HQ$2, 0)</f>
        <v>20</v>
      </c>
      <c r="HR25" s="236">
        <f>IF(MAX($AM25:$AO25)&gt;=40, Active!HR$2, 0)</f>
        <v>20</v>
      </c>
      <c r="HS25" s="236">
        <f>IF(MAX($AP25:$AR25)&gt;=40, Active!HS$2, 0)</f>
        <v>10</v>
      </c>
      <c r="HT25" s="236">
        <f>IF(MAX($AS25:$AU25)&gt;=40, Active!HT$2, 0)</f>
        <v>20</v>
      </c>
      <c r="HU25" s="236">
        <f>IF(MAX($AV25:$AX25)&gt;=40, Active!HU$2, 0)</f>
        <v>10</v>
      </c>
      <c r="HV25" s="237">
        <f>IF(MAX($AY25:$BA25)&gt;=40, Active!HV$2, 0)</f>
        <v>20</v>
      </c>
      <c r="HW25" s="238">
        <f>IF(MAX($BB25:$BD25)&gt;=40, Active!HW$2, 0)</f>
        <v>20</v>
      </c>
      <c r="HX25" s="238">
        <f>IF(MAX($BE25:$BG25)&gt;=40, Active!HX$2, 0)</f>
        <v>20</v>
      </c>
      <c r="HY25" s="238">
        <f>IF(MAX($BH25:$BJ25)&gt;=40, Active!HY$2, 0)</f>
        <v>20</v>
      </c>
      <c r="HZ25" s="238">
        <f>IF(MAX($BK25:$BM25)&gt;=40, Active!HZ$2, 0)</f>
        <v>10</v>
      </c>
      <c r="IA25" s="238">
        <f>IF(MAX($BN25:$BP25)&gt;=40, Active!IA$2, 0)</f>
        <v>20</v>
      </c>
      <c r="IB25" s="238">
        <f>IF(MAX($BQ25:$BS25)&gt;=40, Active!IB$2, 0)</f>
        <v>10</v>
      </c>
      <c r="IC25" s="238">
        <f>IF(MAX($BT25:$BV25)&gt;=40, Active!IC$2, 0)</f>
        <v>0</v>
      </c>
      <c r="ID25" s="239">
        <f>IF(MAX($BW25:$BY25)&gt;=40, Active!ID$2, 0)</f>
        <v>20</v>
      </c>
      <c r="IE25" s="240">
        <f>IF(MAX($BZ25:$CB25)&gt;=40, Active!IE$2, 0)</f>
        <v>20</v>
      </c>
      <c r="IF25" s="240">
        <f>IF(MAX($CC25:$CE25)&gt;=40, Active!IF$2, 0)</f>
        <v>10</v>
      </c>
      <c r="IG25" s="240">
        <f>IF(MAX($CF25:$CH25)&gt;=40, Active!IG$2, 0)</f>
        <v>0</v>
      </c>
      <c r="IH25" s="240">
        <f>IF(MAX($CI25:$CK25)&gt;=40, Active!IH$2, 0)</f>
        <v>0</v>
      </c>
      <c r="II25" s="240">
        <f>IF(MAX($CL25:$CN25)&gt;=40, Active!II$2, 0)</f>
        <v>30</v>
      </c>
      <c r="IJ25" s="240">
        <f>IF(MAX($CO25:$CQ25)&gt;=40, Active!IJ$2, 0)</f>
        <v>20</v>
      </c>
      <c r="IK25" s="240">
        <f>IF(MAX($CR25:$CT25)&gt;=40, Active!IK$2, 0)</f>
        <v>0</v>
      </c>
      <c r="IL25" s="240">
        <f>IF(MAX($CU25:$CW25)&gt;=40, Active!IL$2, 0)</f>
        <v>0</v>
      </c>
      <c r="IM25" s="240">
        <f>IF(MAX($CX25:$CZ25)&gt;=40, Active!IM$2, 0)</f>
        <v>0</v>
      </c>
      <c r="IN25" s="240">
        <f>IF(MAX($DA25:$DC25)&gt;=40, Active!IN$2, 0)</f>
        <v>20</v>
      </c>
      <c r="IO25" s="240">
        <f>IF(MAX($DD25:$DF25)&gt;=40, Active!IO$2, 0)</f>
        <v>0</v>
      </c>
      <c r="IP25" s="416">
        <f t="shared" si="4"/>
        <v>360</v>
      </c>
      <c r="IQ25" s="416">
        <f t="shared" si="5"/>
        <v>14</v>
      </c>
    </row>
    <row r="26" spans="1:251" ht="15" customHeight="1" x14ac:dyDescent="0.25">
      <c r="A26" s="14" t="s">
        <v>1644</v>
      </c>
      <c r="B26" s="392">
        <v>80</v>
      </c>
      <c r="C26" s="13" t="s">
        <v>808</v>
      </c>
      <c r="D26" s="423">
        <v>43922</v>
      </c>
      <c r="E26" s="20">
        <v>9</v>
      </c>
      <c r="F26" s="6">
        <v>10674299</v>
      </c>
      <c r="G26" s="20">
        <v>1</v>
      </c>
      <c r="H26" s="20"/>
      <c r="I26" s="23"/>
      <c r="J26" s="6" t="s">
        <v>18</v>
      </c>
      <c r="K26" s="6" t="s">
        <v>18</v>
      </c>
      <c r="L26" s="424"/>
      <c r="M26" s="651" t="s">
        <v>809</v>
      </c>
      <c r="N26" s="688">
        <v>68.800003051757813</v>
      </c>
      <c r="O26" s="107"/>
      <c r="P26" s="105"/>
      <c r="Q26" s="106"/>
      <c r="R26" s="24">
        <v>63.139999389648438</v>
      </c>
      <c r="S26" s="107"/>
      <c r="T26" s="105"/>
      <c r="U26" s="106"/>
      <c r="V26" s="688">
        <v>59.560001373291016</v>
      </c>
      <c r="W26" s="107"/>
      <c r="X26" s="105"/>
      <c r="Y26" s="106"/>
      <c r="Z26" s="24">
        <v>63.639999389648438</v>
      </c>
      <c r="AA26" s="273"/>
      <c r="AB26" s="24">
        <v>71.730003356933594</v>
      </c>
      <c r="AC26" s="273"/>
      <c r="AD26" s="272">
        <v>100</v>
      </c>
      <c r="AE26" s="108"/>
      <c r="AF26" s="444"/>
      <c r="AG26" s="272">
        <v>100</v>
      </c>
      <c r="AH26" s="108"/>
      <c r="AI26" s="444"/>
      <c r="AJ26" s="272">
        <v>100</v>
      </c>
      <c r="AK26" s="108"/>
      <c r="AL26" s="444"/>
      <c r="AM26" s="272">
        <v>100</v>
      </c>
      <c r="AN26" s="108"/>
      <c r="AO26" s="444"/>
      <c r="AP26" s="272">
        <v>100</v>
      </c>
      <c r="AQ26" s="108"/>
      <c r="AR26" s="444"/>
      <c r="AS26" s="272">
        <v>100</v>
      </c>
      <c r="AT26" s="108"/>
      <c r="AU26" s="444"/>
      <c r="AV26" s="272">
        <v>100</v>
      </c>
      <c r="AW26" s="108"/>
      <c r="AX26" s="444"/>
      <c r="AY26" s="24">
        <v>-42.680000305175781</v>
      </c>
      <c r="AZ26" s="705">
        <v>43</v>
      </c>
      <c r="BA26" s="273"/>
      <c r="BB26" s="24">
        <v>60</v>
      </c>
      <c r="BC26" s="107"/>
      <c r="BD26" s="273"/>
      <c r="BE26" s="24">
        <v>40</v>
      </c>
      <c r="BF26" s="107"/>
      <c r="BG26" s="273"/>
      <c r="BH26" s="24">
        <v>63</v>
      </c>
      <c r="BI26" s="107"/>
      <c r="BJ26" s="273"/>
      <c r="BK26" s="24">
        <v>60.200000762939453</v>
      </c>
      <c r="BL26" s="107"/>
      <c r="BM26" s="273"/>
      <c r="BN26" s="24">
        <v>55.509998321533203</v>
      </c>
      <c r="BO26" s="107"/>
      <c r="BP26" s="273"/>
      <c r="BQ26" s="24">
        <v>55</v>
      </c>
      <c r="BR26" s="107"/>
      <c r="BS26" s="273"/>
      <c r="BT26" s="704" t="s">
        <v>1386</v>
      </c>
      <c r="BU26" s="291"/>
      <c r="BV26" s="273"/>
      <c r="BW26" s="24">
        <v>47.180000305175781</v>
      </c>
      <c r="BX26" s="107"/>
      <c r="BY26" s="273"/>
      <c r="BZ26" s="24">
        <v>61</v>
      </c>
      <c r="CA26" s="107"/>
      <c r="CB26" s="273"/>
      <c r="CC26" s="24">
        <v>55</v>
      </c>
      <c r="CD26" s="107"/>
      <c r="CE26" s="107"/>
      <c r="CF26" s="107"/>
      <c r="CG26" s="107"/>
      <c r="CH26" s="273"/>
      <c r="CI26" s="688"/>
      <c r="CJ26" s="107"/>
      <c r="CK26" s="273"/>
      <c r="CL26" s="24">
        <v>49.400001525878906</v>
      </c>
      <c r="CM26" s="107"/>
      <c r="CN26" s="273"/>
      <c r="CO26" s="24">
        <v>62</v>
      </c>
      <c r="CP26" s="107"/>
      <c r="CQ26" s="273"/>
      <c r="CR26" s="24"/>
      <c r="CS26" s="107"/>
      <c r="CT26" s="273"/>
      <c r="CU26" s="24"/>
      <c r="CV26" s="107"/>
      <c r="CW26" s="273"/>
      <c r="CX26" s="24"/>
      <c r="CY26" s="107"/>
      <c r="CZ26" s="273"/>
      <c r="DA26" s="24"/>
      <c r="DB26" s="107"/>
      <c r="DC26" s="273"/>
      <c r="DD26" s="24">
        <v>53.700000762939453</v>
      </c>
      <c r="DE26" s="107"/>
      <c r="DF26" s="273"/>
      <c r="DG26" s="218"/>
      <c r="DH26" s="217"/>
      <c r="DI26" s="217"/>
      <c r="DJ26" s="286">
        <v>57.25</v>
      </c>
      <c r="DK26" s="219"/>
      <c r="DL26" s="220">
        <f t="shared" si="0"/>
        <v>2.8624999999999998</v>
      </c>
      <c r="DM26" s="650">
        <f>COUNTIF(N26:DF26, Active!DM$1)+COUNTIF(N26:DF26, Active!DM$2)</f>
        <v>0</v>
      </c>
      <c r="DN26" s="233">
        <f>IF(COUNTIF($N26:$Q26, Active!ET$1)&gt;0, Active!DN$2, 0)</f>
        <v>0</v>
      </c>
      <c r="DO26" s="234">
        <f>IF(COUNTIF($R26:$U26, Active!ET$1)&gt;0, Active!DO$2, 0)</f>
        <v>0</v>
      </c>
      <c r="DP26" s="234">
        <f>IF(COUNTIF($V26:$Y26, Active!ET$1)&gt;0, Active!DP$2, 0)</f>
        <v>0</v>
      </c>
      <c r="DQ26" s="234">
        <f>IF(COUNTIF($Z26:$AA26, Active!ET$1)&gt;0, Active!DQ$2, 0)</f>
        <v>0</v>
      </c>
      <c r="DR26" s="234">
        <f>IF(COUNTIF($AB26:$AC26, Active!ET$1)&gt;0, Active!DR$2, 0)</f>
        <v>0</v>
      </c>
      <c r="DS26" s="235">
        <f>IF(COUNTIF($AD26:$AF26, Active!$ET$1)&gt;0, Active!DS$2, 0)</f>
        <v>0</v>
      </c>
      <c r="DT26" s="236">
        <f>IF(COUNTIF($AG26:$AI26, Active!$ET$1)&gt;0, Active!DT$2, 0)</f>
        <v>0</v>
      </c>
      <c r="DU26" s="236">
        <f>IF(COUNTIF($AJ26:$AL26, Active!$ET$1)&gt;0, Active!DU$2, 0)</f>
        <v>0</v>
      </c>
      <c r="DV26" s="236">
        <f>IF(COUNTIF($AM26:$AO26, Active!$ET$1)&gt;0, Active!DV$2, 0)</f>
        <v>0</v>
      </c>
      <c r="DW26" s="236">
        <f>IF(COUNTIF($AP26:$AR26, Active!$ET$1)&gt;0, Active!DW$2, 0)</f>
        <v>0</v>
      </c>
      <c r="DX26" s="236">
        <f>IF(COUNTIF($AS26:$AU26, Active!$ET$1)&gt;0, Active!DX$2, 0)</f>
        <v>0</v>
      </c>
      <c r="DY26" s="236">
        <f>IF(COUNTIF($AV26:$AX26, Active!$ET$1)&gt;0, Active!DY$2, 0)</f>
        <v>0</v>
      </c>
      <c r="DZ26" s="237">
        <f>IF(COUNTIF($AY26:$BA26, Active!$ET$1)&gt;0, Active!DZ$2, 0)</f>
        <v>0</v>
      </c>
      <c r="EA26" s="238">
        <f>IF(COUNTIF($BB26:$BD26, Active!$ET$1)&gt;0, Active!EA$2, 0)</f>
        <v>0</v>
      </c>
      <c r="EB26" s="238">
        <f>IF(COUNTIF($BE26:$BG26, Active!$ET$1)&gt;0, Active!EB$2, 0)</f>
        <v>0</v>
      </c>
      <c r="EC26" s="238">
        <f>IF(COUNTIF($BH26:$BJ26, Active!$ET$1)&gt;0, Active!EC$2, 0)</f>
        <v>0</v>
      </c>
      <c r="ED26" s="238">
        <f>IF(COUNTIF($BK26:$BM26, Active!$ET$1)&gt;0, Active!ED$2, 0)</f>
        <v>0</v>
      </c>
      <c r="EE26" s="238">
        <f>IF(COUNTIF($BN26:$BP26, Active!$ET$1)&gt;0, Active!EE$2, 0)</f>
        <v>0</v>
      </c>
      <c r="EF26" s="238">
        <f>IF(COUNTIF($BQ26:$BS26, Active!$ET$1)&gt;0, Active!EF$2, 0)</f>
        <v>0</v>
      </c>
      <c r="EG26" s="238">
        <f>IF(COUNTIF($BT26:$BV26, Active!$ET$1)&gt;0, Active!EG$2, 0)</f>
        <v>0</v>
      </c>
      <c r="EH26" s="239">
        <f>IF(COUNTIF($BW26:$BY26, Active!$ET$1)&gt;0, Active!EH$2, 0)</f>
        <v>0</v>
      </c>
      <c r="EI26" s="240">
        <f>IF(COUNTIF($BZ26:$CB26, Active!$ET$1)&gt;0, Active!EI$2, 0)</f>
        <v>0</v>
      </c>
      <c r="EJ26" s="240">
        <f>IF(COUNTIF($CC26:$CE26, Active!$ET$1)&gt;0, Active!EJ$2, 0)</f>
        <v>0</v>
      </c>
      <c r="EK26" s="240">
        <f>IF(COUNTIF($CF26:$CH26, Active!$ET$1)&gt;0, Active!EK$2, 0)</f>
        <v>0</v>
      </c>
      <c r="EL26" s="240">
        <f>IF(COUNTIF($CI26:$CK26, Active!$ET$1)&gt;0, Active!EL$2, 0)</f>
        <v>0</v>
      </c>
      <c r="EM26" s="240">
        <f>IF(COUNTIF($CL26:$CN26, Active!$ET$1)&gt;0, Active!EM$2, 0)</f>
        <v>0</v>
      </c>
      <c r="EN26" s="240">
        <f>IF(COUNTIF($CO26:$CQ26, Active!$ET$1)&gt;0, Active!EN$2, 0)</f>
        <v>0</v>
      </c>
      <c r="EO26" s="240">
        <f>IF(COUNTIF($CR26:$CT26, Active!$ET$1)&gt;0, Active!EO$2, 0)</f>
        <v>0</v>
      </c>
      <c r="EP26" s="240">
        <f>IF(COUNTIF($CU26:$CW26, Active!$ET$1)&gt;0, Active!EP$2, 0)</f>
        <v>0</v>
      </c>
      <c r="EQ26" s="240">
        <f>IF(COUNTIF($CX26:$CZ26, Active!$ET$1)&gt;0, Active!EQ$2, 0)</f>
        <v>0</v>
      </c>
      <c r="ER26" s="240">
        <f>IF(COUNTIF($DA26:$DC26, Active!$ET$1)&gt;0, Active!ER$2, 0)</f>
        <v>0</v>
      </c>
      <c r="ES26" s="240">
        <f>IF(COUNTIF($DD26:$DF26, Active!$ET$1)&gt;0, Active!ES$2, 0)</f>
        <v>0</v>
      </c>
      <c r="ET26" s="241">
        <f t="shared" si="1"/>
        <v>0</v>
      </c>
      <c r="EU26" s="242">
        <f>IF(COUNTIF($N26:$Q26, Active!GA$1)&gt;0, Active!EU$2, 0)</f>
        <v>0</v>
      </c>
      <c r="EV26" s="234">
        <f>IF(COUNTIF($R26:$U26, Active!GA$1)&gt;0, Active!EV$2, 0)</f>
        <v>0</v>
      </c>
      <c r="EW26" s="234">
        <f>IF(COUNTIF($V26:$Y26, Active!GA$1)&gt;0, Active!EW$2, 0)</f>
        <v>0</v>
      </c>
      <c r="EX26" s="234">
        <f>IF(COUNTIF($Z26:$AA26, Active!GA$1)&gt;0, Active!EX$2, 0)</f>
        <v>0</v>
      </c>
      <c r="EY26" s="234">
        <f>IF(COUNTIF($AB26:$AC26, Active!GA$1)&gt;0, Active!EY$2, 0)</f>
        <v>0</v>
      </c>
      <c r="EZ26" s="235">
        <f>IF(COUNTIF($AD26:$AF26, Active!$GA$1)&gt;0, Active!EZ$2, 0)</f>
        <v>0</v>
      </c>
      <c r="FA26" s="236">
        <f>IF(COUNTIF($AG26:$AI26, Active!$GA$1)&gt;0, Active!FA$2, 0)</f>
        <v>0</v>
      </c>
      <c r="FB26" s="236">
        <f>IF(COUNTIF($AJ26:$AL26, Active!$GA$1)&gt;0, Active!FB$2, 0)</f>
        <v>0</v>
      </c>
      <c r="FC26" s="236">
        <f>IF(COUNTIF($AM26:$AO26, Active!$GA$1)&gt;0, Active!FC$2, 0)</f>
        <v>0</v>
      </c>
      <c r="FD26" s="236">
        <f>IF(COUNTIF($AP26:$AR26, Active!$GA$1)&gt;0, Active!FD$2, 0)</f>
        <v>0</v>
      </c>
      <c r="FE26" s="236">
        <f>IF(COUNTIF($AS26:$AU26, Active!$GA$1)&gt;0, Active!FE$2, 0)</f>
        <v>0</v>
      </c>
      <c r="FF26" s="236">
        <f>IF(COUNTIF($AV26:$AX26, Active!$GA$1)&gt;0, Active!FF$2, 0)</f>
        <v>0</v>
      </c>
      <c r="FG26" s="237">
        <f>IF(COUNTIF($AY26:$BA26, Active!$GA$1)&gt;0, Active!FG$2, 0)</f>
        <v>0</v>
      </c>
      <c r="FH26" s="238">
        <f>IF(COUNTIF($BB26:$BD26, Active!$GA$1)&gt;0, Active!FH$2, 0)</f>
        <v>0</v>
      </c>
      <c r="FI26" s="238">
        <f>IF(COUNTIF($BE26:$BG26, Active!$GA$1)&gt;0, Active!FI$2, 0)</f>
        <v>0</v>
      </c>
      <c r="FJ26" s="238">
        <f>IF(COUNTIF($BH26:$BJ26, Active!$GA$1)&gt;0, Active!FJ$2, 0)</f>
        <v>0</v>
      </c>
      <c r="FK26" s="238">
        <f>IF(COUNTIF($BK26:$BM26, Active!$GA$1)&gt;0, Active!FK$2, 0)</f>
        <v>0</v>
      </c>
      <c r="FL26" s="238">
        <f>IF(COUNTIF($BN26:$BP26, Active!$GA$1)&gt;0, Active!FL$2, 0)</f>
        <v>0</v>
      </c>
      <c r="FM26" s="238">
        <f>IF(COUNTIF($BQ26:$BS26, Active!$GA$1)&gt;0, Active!FM$2, 0)</f>
        <v>0</v>
      </c>
      <c r="FN26" s="238">
        <f>IF(COUNTIF($BT26:$BV26, Active!$GA$1)&gt;0, Active!FN$2, 0)</f>
        <v>0</v>
      </c>
      <c r="FO26" s="239">
        <f>IF(COUNTIF($BW26:$BY26, Active!$GA$1)&gt;0, Active!FO$2, 0)</f>
        <v>0</v>
      </c>
      <c r="FP26" s="240">
        <f>IF(COUNTIF($BZ26:$CB26, Active!$GA$1)&gt;0, Active!FP$2, 0)</f>
        <v>0</v>
      </c>
      <c r="FQ26" s="240">
        <f>IF(COUNTIF($CC26:$CE26, Active!$GA$1)&gt;0, Active!FQ$2, 0)</f>
        <v>0</v>
      </c>
      <c r="FR26" s="240">
        <f>IF(COUNTIF($CF26:$CH26, Active!$GA$1)&gt;0, Active!FR$2, 0)</f>
        <v>0</v>
      </c>
      <c r="FS26" s="240">
        <f>IF(COUNTIF($CI26:$CK26, Active!$GA$1)&gt;0, Active!FS$2, 0)</f>
        <v>0</v>
      </c>
      <c r="FT26" s="240">
        <f>IF(COUNTIF($CL26:$CN26, Active!$GA$1)&gt;0, Active!FT$2, 0)</f>
        <v>0</v>
      </c>
      <c r="FU26" s="240">
        <f>IF(COUNTIF($CO26:$CQ26, Active!$GA$1)&gt;0, Active!FU$2, 0)</f>
        <v>0</v>
      </c>
      <c r="FV26" s="240">
        <f>IF(COUNTIF($CR26:$CT26, Active!$GA$1)&gt;0, Active!FV$2, 0)</f>
        <v>0</v>
      </c>
      <c r="FW26" s="240">
        <f>IF(COUNTIF($CU26:$CW26, Active!$GA$1)&gt;0, Active!FW$2, 0)</f>
        <v>0</v>
      </c>
      <c r="FX26" s="240">
        <f>IF(COUNTIF($CX26:$CZ26, Active!$GA$1)&gt;0, Active!FX$2, 0)</f>
        <v>0</v>
      </c>
      <c r="FY26" s="240">
        <f>IF(COUNTIF($DA26:$DC26, Active!$GA$1)&gt;0, Active!FY$2, 0)</f>
        <v>0</v>
      </c>
      <c r="FZ26" s="240">
        <f>IF(COUNTIF($DD26:$DF26, Active!$GA$1)&gt;0, Active!FZ$2, 0)</f>
        <v>0</v>
      </c>
      <c r="GA26" s="241">
        <f t="shared" si="2"/>
        <v>0</v>
      </c>
      <c r="GB26" s="242">
        <f>IF(COUNTIF($N26:$Q26, Active!HH$1)&gt;0, Active!GB$2, 0)</f>
        <v>0</v>
      </c>
      <c r="GC26" s="234">
        <f>IF(COUNTIF($R26:$U26, Active!HH$1)&gt;0, Active!GC$2, 0)</f>
        <v>0</v>
      </c>
      <c r="GD26" s="234">
        <f>IF(COUNTIF($V26:$Y26, Active!HH$1)&gt;0, Active!GD$2, 0)</f>
        <v>0</v>
      </c>
      <c r="GE26" s="234">
        <f>IF(COUNTIF($Z26:$AA26, Active!HH$1)&gt;0, Active!GE$2, 0)</f>
        <v>0</v>
      </c>
      <c r="GF26" s="234">
        <f>IF(COUNTIF($AB26:$AC26, Active!HH$1)&gt;0, Active!GF$2, 0)</f>
        <v>0</v>
      </c>
      <c r="GG26" s="235">
        <f>IF(COUNTIF($AD26:$AF26, Active!$HH$1)&gt;0, Active!GG$2, 0)</f>
        <v>0</v>
      </c>
      <c r="GH26" s="236">
        <f>IF(COUNTIF($AG26:$AI26, Active!$HH$1)&gt;0, Active!GH$2, 0)</f>
        <v>0</v>
      </c>
      <c r="GI26" s="236">
        <f>IF(COUNTIF($AJ26:$AL26, Active!$HH$1)&gt;0, Active!GI$2, 0)</f>
        <v>0</v>
      </c>
      <c r="GJ26" s="236">
        <f>IF(COUNTIF($AM26:$AO26, Active!$HH$1)&gt;0, Active!GJ$2, 0)</f>
        <v>0</v>
      </c>
      <c r="GK26" s="236">
        <f>IF(COUNTIF($AP26:$AR26, Active!$HH$1)&gt;0, Active!GK$2, 0)</f>
        <v>0</v>
      </c>
      <c r="GL26" s="236">
        <f>IF(COUNTIF($AS26:$AU26, Active!$HH$1)&gt;0, Active!GL$2, 0)</f>
        <v>0</v>
      </c>
      <c r="GM26" s="236">
        <f>IF(COUNTIF($AV26:$AX26, Active!$HH$1)&gt;0, Active!GM$2, 0)</f>
        <v>0</v>
      </c>
      <c r="GN26" s="237">
        <f>IF(COUNTIF($AY26:$BA26, Active!$HH$1)&gt;0, Active!GN$2, 0)</f>
        <v>0</v>
      </c>
      <c r="GO26" s="238">
        <f>IF(COUNTIF($BB26:$BD26, Active!$HH$1)&gt;0, Active!GO$2, 0)</f>
        <v>0</v>
      </c>
      <c r="GP26" s="238">
        <f>IF(COUNTIF($BE26:$BG26, Active!$HH$1)&gt;0, Active!GP$2, 0)</f>
        <v>0</v>
      </c>
      <c r="GQ26" s="238">
        <f>IF(COUNTIF($BH26:$BJ26, Active!$HH$1)&gt;0, Active!GQ$2, 0)</f>
        <v>0</v>
      </c>
      <c r="GR26" s="238">
        <f>IF(COUNTIF($BK26:$BM26, Active!$HH$1)&gt;0, Active!GR$2, 0)</f>
        <v>0</v>
      </c>
      <c r="GS26" s="238">
        <f>IF(COUNTIF($BN26:$BP26, Active!$HH$1)&gt;0, Active!GS$2, 0)</f>
        <v>0</v>
      </c>
      <c r="GT26" s="238">
        <f>IF(COUNTIF($BQ26:$BS26, Active!$HH$1)&gt;0, Active!GT$2, 0)</f>
        <v>0</v>
      </c>
      <c r="GU26" s="238">
        <f>IF(COUNTIF($BT26:$BV26, Active!$HH$1)&gt;0, Active!GU$2, 0)</f>
        <v>0</v>
      </c>
      <c r="GV26" s="239">
        <f>IF(COUNTIF($BW26:$BY26, Active!$HH$1)&gt;0, Active!GV$2, 0)</f>
        <v>0</v>
      </c>
      <c r="GW26" s="240">
        <f>IF(COUNTIF($BZ26:$CB26, Active!$HH$1)&gt;0, Active!GW$2, 0)</f>
        <v>0</v>
      </c>
      <c r="GX26" s="240">
        <f>IF(COUNTIF($CC26:$CE26, Active!$HH$1)&gt;0, Active!GX$2, 0)</f>
        <v>0</v>
      </c>
      <c r="GY26" s="240">
        <f>IF(COUNTIF($CF26:$CH26, Active!$HH$1)&gt;0, Active!GY$2, 0)</f>
        <v>0</v>
      </c>
      <c r="GZ26" s="240">
        <f>IF(COUNTIF($CI26:$CK26, Active!$HH$1)&gt;0, Active!GZ$2, 0)</f>
        <v>0</v>
      </c>
      <c r="HA26" s="240">
        <f>IF(COUNTIF($CL26:$CN26, Active!$HH$1)&gt;0, Active!HA$2, 0)</f>
        <v>0</v>
      </c>
      <c r="HB26" s="240">
        <f>IF(COUNTIF($CO26:$CQ26, Active!$HH$1)&gt;0, Active!HB$2, 0)</f>
        <v>0</v>
      </c>
      <c r="HC26" s="240">
        <f>IF(COUNTIF($CR26:$CT26, Active!$HH$1)&gt;0, Active!HC$2, 0)</f>
        <v>0</v>
      </c>
      <c r="HD26" s="240">
        <f>IF(COUNTIF($CU26:$CW26, Active!$HH$1)&gt;0, Active!HD$2, 0)</f>
        <v>0</v>
      </c>
      <c r="HE26" s="240">
        <f>IF(COUNTIF($CX26:$CZ26, Active!$HH$1)&gt;0, Active!HE$2, 0)</f>
        <v>0</v>
      </c>
      <c r="HF26" s="240">
        <f>IF(COUNTIF($DA26:$DC26, Active!$HH$1)&gt;0, Active!HF$2, 0)</f>
        <v>0</v>
      </c>
      <c r="HG26" s="240">
        <f>IF(COUNTIF($DD26:$DF26, Active!$HH$1)&gt;0, Active!HG$2, 0)</f>
        <v>0</v>
      </c>
      <c r="HH26" s="241">
        <f t="shared" si="3"/>
        <v>0</v>
      </c>
      <c r="HI26" s="243"/>
      <c r="HJ26" s="242">
        <f>IF(MAX($N26:$Q26)&gt;=40, Active!HJ$2, 0)</f>
        <v>3</v>
      </c>
      <c r="HK26" s="234">
        <f>IF(MAX($R26:$U26)&gt;=40, Active!HK$2, 0)</f>
        <v>3</v>
      </c>
      <c r="HL26" s="234">
        <f>IF(MAX($V26:$Y26)&gt;=40, Active!HL$2, 0)</f>
        <v>3</v>
      </c>
      <c r="HM26" s="234">
        <f>IF(MAX($Z26:$AA26)&gt;=40, Active!HM$2, 0)</f>
        <v>3</v>
      </c>
      <c r="HN26" s="234">
        <f>IF(MAX($AB26:$AC26)&gt;=40, Active!HN$2, 0)</f>
        <v>2</v>
      </c>
      <c r="HO26" s="235">
        <f>IF(MAX($AD26:$AF26)&gt;=40, Active!HO$2, 0)</f>
        <v>20</v>
      </c>
      <c r="HP26" s="236">
        <f>IF(MAX($AG26:$AI26)&gt;=40, Active!HP$2, 0)</f>
        <v>20</v>
      </c>
      <c r="HQ26" s="236">
        <f>IF(MAX($AJ26:$AL26)&gt;=40, Active!HQ$2, 0)</f>
        <v>20</v>
      </c>
      <c r="HR26" s="236">
        <f>IF(MAX($AM26:$AO26)&gt;=40, Active!HR$2, 0)</f>
        <v>20</v>
      </c>
      <c r="HS26" s="236">
        <f>IF(MAX($AP26:$AR26)&gt;=40, Active!HS$2, 0)</f>
        <v>10</v>
      </c>
      <c r="HT26" s="236">
        <f>IF(MAX($AS26:$AU26)&gt;=40, Active!HT$2, 0)</f>
        <v>20</v>
      </c>
      <c r="HU26" s="236">
        <f>IF(MAX($AV26:$AX26)&gt;=40, Active!HU$2, 0)</f>
        <v>10</v>
      </c>
      <c r="HV26" s="237">
        <f>IF(MAX($AY26:$BA26)&gt;=40, Active!HV$2, 0)</f>
        <v>20</v>
      </c>
      <c r="HW26" s="238">
        <f>IF(MAX($BB26:$BD26)&gt;=40, Active!HW$2, 0)</f>
        <v>20</v>
      </c>
      <c r="HX26" s="238">
        <f>IF(MAX($BE26:$BG26)&gt;=40, Active!HX$2, 0)</f>
        <v>20</v>
      </c>
      <c r="HY26" s="238">
        <f>IF(MAX($BH26:$BJ26)&gt;=40, Active!HY$2, 0)</f>
        <v>20</v>
      </c>
      <c r="HZ26" s="238">
        <f>IF(MAX($BK26:$BM26)&gt;=40, Active!HZ$2, 0)</f>
        <v>10</v>
      </c>
      <c r="IA26" s="238">
        <f>IF(MAX($BN26:$BP26)&gt;=40, Active!IA$2, 0)</f>
        <v>20</v>
      </c>
      <c r="IB26" s="238">
        <f>IF(MAX($BQ26:$BS26)&gt;=40, Active!IB$2, 0)</f>
        <v>10</v>
      </c>
      <c r="IC26" s="238">
        <f>IF(MAX($BT26:$BV26)&gt;=40, Active!IC$2, 0)</f>
        <v>0</v>
      </c>
      <c r="ID26" s="239">
        <f>IF(MAX($BW26:$BY26)&gt;=40, Active!ID$2, 0)</f>
        <v>20</v>
      </c>
      <c r="IE26" s="240">
        <f>IF(MAX($BZ26:$CB26)&gt;=40, Active!IE$2, 0)</f>
        <v>20</v>
      </c>
      <c r="IF26" s="240">
        <f>IF(MAX($CC26:$CE26)&gt;=40, Active!IF$2, 0)</f>
        <v>10</v>
      </c>
      <c r="IG26" s="240">
        <f>IF(MAX($CF26:$CH26)&gt;=40, Active!IG$2, 0)</f>
        <v>0</v>
      </c>
      <c r="IH26" s="240">
        <f>IF(MAX($CI26:$CK26)&gt;=40, Active!IH$2, 0)</f>
        <v>0</v>
      </c>
      <c r="II26" s="240">
        <f>IF(MAX($CL26:$CN26)&gt;=40, Active!II$2, 0)</f>
        <v>30</v>
      </c>
      <c r="IJ26" s="240">
        <f>IF(MAX($CO26:$CQ26)&gt;=40, Active!IJ$2, 0)</f>
        <v>20</v>
      </c>
      <c r="IK26" s="240">
        <f>IF(MAX($CR26:$CT26)&gt;=40, Active!IK$2, 0)</f>
        <v>0</v>
      </c>
      <c r="IL26" s="240">
        <f>IF(MAX($CU26:$CW26)&gt;=40, Active!IL$2, 0)</f>
        <v>0</v>
      </c>
      <c r="IM26" s="240">
        <f>IF(MAX($CX26:$CZ26)&gt;=40, Active!IM$2, 0)</f>
        <v>0</v>
      </c>
      <c r="IN26" s="240">
        <f>IF(MAX($DA26:$DC26)&gt;=40, Active!IN$2, 0)</f>
        <v>0</v>
      </c>
      <c r="IO26" s="240">
        <f>IF(MAX($DD26:$DF26)&gt;=40, Active!IO$2, 0)</f>
        <v>20</v>
      </c>
      <c r="IP26" s="416">
        <f t="shared" si="4"/>
        <v>360</v>
      </c>
      <c r="IQ26" s="416">
        <f t="shared" si="5"/>
        <v>14</v>
      </c>
    </row>
    <row r="27" spans="1:251" ht="15" customHeight="1" x14ac:dyDescent="0.25">
      <c r="A27" s="14" t="s">
        <v>1645</v>
      </c>
      <c r="B27" s="392">
        <v>59</v>
      </c>
      <c r="C27" s="13" t="s">
        <v>766</v>
      </c>
      <c r="D27" s="423">
        <v>43831</v>
      </c>
      <c r="E27" s="20" t="s">
        <v>1113</v>
      </c>
      <c r="F27" s="6">
        <v>10447969</v>
      </c>
      <c r="G27" s="20">
        <v>1</v>
      </c>
      <c r="H27" s="20"/>
      <c r="I27" s="23"/>
      <c r="J27" s="6" t="s">
        <v>18</v>
      </c>
      <c r="K27" s="6" t="s">
        <v>18</v>
      </c>
      <c r="L27" s="424"/>
      <c r="M27" s="651" t="s">
        <v>767</v>
      </c>
      <c r="N27" s="688">
        <v>67.599998474121094</v>
      </c>
      <c r="O27" s="107"/>
      <c r="P27" s="105"/>
      <c r="Q27" s="106"/>
      <c r="R27" s="688">
        <v>62.200000762939453</v>
      </c>
      <c r="S27" s="107"/>
      <c r="T27" s="105"/>
      <c r="U27" s="106"/>
      <c r="V27" s="24">
        <v>69.769996643066406</v>
      </c>
      <c r="W27" s="107"/>
      <c r="X27" s="105"/>
      <c r="Y27" s="106"/>
      <c r="Z27" s="24">
        <v>61.540000915527344</v>
      </c>
      <c r="AA27" s="273"/>
      <c r="AB27" s="24">
        <v>77.949996948242188</v>
      </c>
      <c r="AC27" s="273"/>
      <c r="AD27" s="272">
        <v>100</v>
      </c>
      <c r="AE27" s="108"/>
      <c r="AF27" s="444"/>
      <c r="AG27" s="272">
        <v>100</v>
      </c>
      <c r="AH27" s="108"/>
      <c r="AI27" s="444"/>
      <c r="AJ27" s="272">
        <v>100</v>
      </c>
      <c r="AK27" s="108"/>
      <c r="AL27" s="444"/>
      <c r="AM27" s="272">
        <v>100</v>
      </c>
      <c r="AN27" s="108"/>
      <c r="AO27" s="444"/>
      <c r="AP27" s="272">
        <v>100</v>
      </c>
      <c r="AQ27" s="108"/>
      <c r="AR27" s="444"/>
      <c r="AS27" s="272">
        <v>100</v>
      </c>
      <c r="AT27" s="108"/>
      <c r="AU27" s="444"/>
      <c r="AV27" s="272">
        <v>100</v>
      </c>
      <c r="AW27" s="108"/>
      <c r="AX27" s="444"/>
      <c r="AY27" s="24">
        <v>47</v>
      </c>
      <c r="AZ27" s="107"/>
      <c r="BA27" s="273"/>
      <c r="BB27" s="24">
        <v>65</v>
      </c>
      <c r="BC27" s="107"/>
      <c r="BD27" s="273"/>
      <c r="BE27" s="24"/>
      <c r="BF27" s="679">
        <v>45</v>
      </c>
      <c r="BG27" s="273"/>
      <c r="BH27" s="24">
        <v>62</v>
      </c>
      <c r="BI27" s="107"/>
      <c r="BJ27" s="273"/>
      <c r="BK27" s="24">
        <v>70</v>
      </c>
      <c r="BL27" s="107"/>
      <c r="BM27" s="273"/>
      <c r="BN27" s="24">
        <v>40.9</v>
      </c>
      <c r="BO27" s="107"/>
      <c r="BP27" s="273"/>
      <c r="BQ27" s="24">
        <v>64</v>
      </c>
      <c r="BR27" s="107"/>
      <c r="BS27" s="273"/>
      <c r="BT27" s="704" t="s">
        <v>1386</v>
      </c>
      <c r="BU27" s="291"/>
      <c r="BV27" s="273"/>
      <c r="BW27" s="24">
        <v>38.549999237060547</v>
      </c>
      <c r="BX27" s="107">
        <v>48.049999237060547</v>
      </c>
      <c r="BY27" s="273"/>
      <c r="BZ27" s="24">
        <v>64.5</v>
      </c>
      <c r="CA27" s="107"/>
      <c r="CB27" s="273"/>
      <c r="CC27" s="24"/>
      <c r="CD27" s="107"/>
      <c r="CE27" s="107"/>
      <c r="CF27" s="107">
        <v>54</v>
      </c>
      <c r="CG27" s="107"/>
      <c r="CH27" s="273"/>
      <c r="CI27" s="688"/>
      <c r="CJ27" s="107"/>
      <c r="CK27" s="273"/>
      <c r="CL27" s="24">
        <v>58.400001525878906</v>
      </c>
      <c r="CM27" s="107"/>
      <c r="CN27" s="273"/>
      <c r="CO27" s="24"/>
      <c r="CP27" s="107"/>
      <c r="CQ27" s="273"/>
      <c r="CR27" s="24"/>
      <c r="CS27" s="107"/>
      <c r="CT27" s="273"/>
      <c r="CU27" s="24">
        <v>59.5</v>
      </c>
      <c r="CV27" s="107"/>
      <c r="CW27" s="273"/>
      <c r="CX27" s="24"/>
      <c r="CY27" s="107"/>
      <c r="CZ27" s="273"/>
      <c r="DA27" s="24"/>
      <c r="DB27" s="107"/>
      <c r="DC27" s="273"/>
      <c r="DD27" s="24">
        <v>55</v>
      </c>
      <c r="DE27" s="107"/>
      <c r="DF27" s="273"/>
      <c r="DG27" s="218"/>
      <c r="DH27" s="217"/>
      <c r="DI27" s="217"/>
      <c r="DJ27" s="286">
        <f>AVERAGE(AY27:DF27)</f>
        <v>55.135714285714286</v>
      </c>
      <c r="DK27" s="219"/>
      <c r="DL27" s="220">
        <f t="shared" si="0"/>
        <v>2.7567857142857144</v>
      </c>
      <c r="DM27" s="650">
        <f>COUNTIF(N27:DF27, Active!DM$1)+COUNTIF(N27:DF27, Active!DM$2)</f>
        <v>0</v>
      </c>
      <c r="DN27" s="233">
        <f>IF(COUNTIF($N27:$Q27, Active!ET$1)&gt;0, Active!DN$2, 0)</f>
        <v>0</v>
      </c>
      <c r="DO27" s="234">
        <f>IF(COUNTIF($R27:$U27, Active!ET$1)&gt;0, Active!DO$2, 0)</f>
        <v>0</v>
      </c>
      <c r="DP27" s="234">
        <f>IF(COUNTIF($V27:$Y27, Active!ET$1)&gt;0, Active!DP$2, 0)</f>
        <v>0</v>
      </c>
      <c r="DQ27" s="234">
        <f>IF(COUNTIF($Z27:$AA27, Active!ET$1)&gt;0, Active!DQ$2, 0)</f>
        <v>0</v>
      </c>
      <c r="DR27" s="234">
        <f>IF(COUNTIF($AB27:$AC27, Active!ET$1)&gt;0, Active!DR$2, 0)</f>
        <v>0</v>
      </c>
      <c r="DS27" s="235">
        <f>IF(COUNTIF($AD27:$AF27, Active!$ET$1)&gt;0, Active!DS$2, 0)</f>
        <v>0</v>
      </c>
      <c r="DT27" s="236">
        <f>IF(COUNTIF($AG27:$AI27, Active!$ET$1)&gt;0, Active!DT$2, 0)</f>
        <v>0</v>
      </c>
      <c r="DU27" s="236">
        <f>IF(COUNTIF($AJ27:$AL27, Active!$ET$1)&gt;0, Active!DU$2, 0)</f>
        <v>0</v>
      </c>
      <c r="DV27" s="236">
        <f>IF(COUNTIF($AM27:$AO27, Active!$ET$1)&gt;0, Active!DV$2, 0)</f>
        <v>0</v>
      </c>
      <c r="DW27" s="236">
        <f>IF(COUNTIF($AP27:$AR27, Active!$ET$1)&gt;0, Active!DW$2, 0)</f>
        <v>0</v>
      </c>
      <c r="DX27" s="236">
        <f>IF(COUNTIF($AS27:$AU27, Active!$ET$1)&gt;0, Active!DX$2, 0)</f>
        <v>0</v>
      </c>
      <c r="DY27" s="236">
        <f>IF(COUNTIF($AV27:$AX27, Active!$ET$1)&gt;0, Active!DY$2, 0)</f>
        <v>0</v>
      </c>
      <c r="DZ27" s="237">
        <f>IF(COUNTIF($AY27:$BA27, Active!$ET$1)&gt;0, Active!DZ$2, 0)</f>
        <v>0</v>
      </c>
      <c r="EA27" s="238">
        <f>IF(COUNTIF($BB27:$BD27, Active!$ET$1)&gt;0, Active!EA$2, 0)</f>
        <v>0</v>
      </c>
      <c r="EB27" s="238">
        <f>IF(COUNTIF($BE27:$BG27, Active!$ET$1)&gt;0, Active!EB$2, 0)</f>
        <v>0</v>
      </c>
      <c r="EC27" s="238">
        <f>IF(COUNTIF($BH27:$BJ27, Active!$ET$1)&gt;0, Active!EC$2, 0)</f>
        <v>0</v>
      </c>
      <c r="ED27" s="238">
        <f>IF(COUNTIF($BK27:$BM27, Active!$ET$1)&gt;0, Active!ED$2, 0)</f>
        <v>0</v>
      </c>
      <c r="EE27" s="238">
        <f>IF(COUNTIF($BN27:$BP27, Active!$ET$1)&gt;0, Active!EE$2, 0)</f>
        <v>0</v>
      </c>
      <c r="EF27" s="238">
        <f>IF(COUNTIF($BQ27:$BS27, Active!$ET$1)&gt;0, Active!EF$2, 0)</f>
        <v>0</v>
      </c>
      <c r="EG27" s="238">
        <f>IF(COUNTIF($BT27:$BV27, Active!$ET$1)&gt;0, Active!EG$2, 0)</f>
        <v>0</v>
      </c>
      <c r="EH27" s="239">
        <f>IF(COUNTIF($BW27:$BY27, Active!$ET$1)&gt;0, Active!EH$2, 0)</f>
        <v>0</v>
      </c>
      <c r="EI27" s="240">
        <f>IF(COUNTIF($BZ27:$CB27, Active!$ET$1)&gt;0, Active!EI$2, 0)</f>
        <v>0</v>
      </c>
      <c r="EJ27" s="240">
        <f>IF(COUNTIF($CC27:$CE27, Active!$ET$1)&gt;0, Active!EJ$2, 0)</f>
        <v>0</v>
      </c>
      <c r="EK27" s="240">
        <f>IF(COUNTIF($CF27:$CH27, Active!$ET$1)&gt;0, Active!EK$2, 0)</f>
        <v>0</v>
      </c>
      <c r="EL27" s="240">
        <f>IF(COUNTIF($CI27:$CK27, Active!$ET$1)&gt;0, Active!EL$2, 0)</f>
        <v>0</v>
      </c>
      <c r="EM27" s="240">
        <f>IF(COUNTIF($CL27:$CN27, Active!$ET$1)&gt;0, Active!EM$2, 0)</f>
        <v>0</v>
      </c>
      <c r="EN27" s="240">
        <f>IF(COUNTIF($CO27:$CQ27, Active!$ET$1)&gt;0, Active!EN$2, 0)</f>
        <v>0</v>
      </c>
      <c r="EO27" s="240">
        <f>IF(COUNTIF($CR27:$CT27, Active!$ET$1)&gt;0, Active!EO$2, 0)</f>
        <v>0</v>
      </c>
      <c r="EP27" s="240">
        <f>IF(COUNTIF($CU27:$CW27, Active!$ET$1)&gt;0, Active!EP$2, 0)</f>
        <v>0</v>
      </c>
      <c r="EQ27" s="240">
        <f>IF(COUNTIF($CX27:$CZ27, Active!$ET$1)&gt;0, Active!EQ$2, 0)</f>
        <v>0</v>
      </c>
      <c r="ER27" s="240">
        <f>IF(COUNTIF($DA27:$DC27, Active!$ET$1)&gt;0, Active!ER$2, 0)</f>
        <v>0</v>
      </c>
      <c r="ES27" s="240">
        <f>IF(COUNTIF($DD27:$DF27, Active!$ET$1)&gt;0, Active!ES$2, 0)</f>
        <v>0</v>
      </c>
      <c r="ET27" s="241">
        <f t="shared" si="1"/>
        <v>0</v>
      </c>
      <c r="EU27" s="242">
        <f>IF(COUNTIF($N27:$Q27, Active!GA$1)&gt;0, Active!EU$2, 0)</f>
        <v>0</v>
      </c>
      <c r="EV27" s="234">
        <f>IF(COUNTIF($R27:$U27, Active!GA$1)&gt;0, Active!EV$2, 0)</f>
        <v>0</v>
      </c>
      <c r="EW27" s="234">
        <f>IF(COUNTIF($V27:$Y27, Active!GA$1)&gt;0, Active!EW$2, 0)</f>
        <v>0</v>
      </c>
      <c r="EX27" s="234">
        <f>IF(COUNTIF($Z27:$AA27, Active!GA$1)&gt;0, Active!EX$2, 0)</f>
        <v>0</v>
      </c>
      <c r="EY27" s="234">
        <f>IF(COUNTIF($AB27:$AC27, Active!GA$1)&gt;0, Active!EY$2, 0)</f>
        <v>0</v>
      </c>
      <c r="EZ27" s="235">
        <f>IF(COUNTIF($AD27:$AF27, Active!$GA$1)&gt;0, Active!EZ$2, 0)</f>
        <v>0</v>
      </c>
      <c r="FA27" s="236">
        <f>IF(COUNTIF($AG27:$AI27, Active!$GA$1)&gt;0, Active!FA$2, 0)</f>
        <v>0</v>
      </c>
      <c r="FB27" s="236">
        <f>IF(COUNTIF($AJ27:$AL27, Active!$GA$1)&gt;0, Active!FB$2, 0)</f>
        <v>0</v>
      </c>
      <c r="FC27" s="236">
        <f>IF(COUNTIF($AM27:$AO27, Active!$GA$1)&gt;0, Active!FC$2, 0)</f>
        <v>0</v>
      </c>
      <c r="FD27" s="236">
        <f>IF(COUNTIF($AP27:$AR27, Active!$GA$1)&gt;0, Active!FD$2, 0)</f>
        <v>0</v>
      </c>
      <c r="FE27" s="236">
        <f>IF(COUNTIF($AS27:$AU27, Active!$GA$1)&gt;0, Active!FE$2, 0)</f>
        <v>0</v>
      </c>
      <c r="FF27" s="236">
        <f>IF(COUNTIF($AV27:$AX27, Active!$GA$1)&gt;0, Active!FF$2, 0)</f>
        <v>0</v>
      </c>
      <c r="FG27" s="237">
        <f>IF(COUNTIF($AY27:$BA27, Active!$GA$1)&gt;0, Active!FG$2, 0)</f>
        <v>0</v>
      </c>
      <c r="FH27" s="238">
        <f>IF(COUNTIF($BB27:$BD27, Active!$GA$1)&gt;0, Active!FH$2, 0)</f>
        <v>0</v>
      </c>
      <c r="FI27" s="238">
        <f>IF(COUNTIF($BE27:$BG27, Active!$GA$1)&gt;0, Active!FI$2, 0)</f>
        <v>0</v>
      </c>
      <c r="FJ27" s="238">
        <f>IF(COUNTIF($BH27:$BJ27, Active!$GA$1)&gt;0, Active!FJ$2, 0)</f>
        <v>0</v>
      </c>
      <c r="FK27" s="238">
        <f>IF(COUNTIF($BK27:$BM27, Active!$GA$1)&gt;0, Active!FK$2, 0)</f>
        <v>0</v>
      </c>
      <c r="FL27" s="238">
        <f>IF(COUNTIF($BN27:$BP27, Active!$GA$1)&gt;0, Active!FL$2, 0)</f>
        <v>0</v>
      </c>
      <c r="FM27" s="238">
        <f>IF(COUNTIF($BQ27:$BS27, Active!$GA$1)&gt;0, Active!FM$2, 0)</f>
        <v>0</v>
      </c>
      <c r="FN27" s="238">
        <f>IF(COUNTIF($BT27:$BV27, Active!$GA$1)&gt;0, Active!FN$2, 0)</f>
        <v>0</v>
      </c>
      <c r="FO27" s="239">
        <f>IF(COUNTIF($BW27:$BY27, Active!$GA$1)&gt;0, Active!FO$2, 0)</f>
        <v>0</v>
      </c>
      <c r="FP27" s="240">
        <f>IF(COUNTIF($BZ27:$CB27, Active!$GA$1)&gt;0, Active!FP$2, 0)</f>
        <v>0</v>
      </c>
      <c r="FQ27" s="240">
        <f>IF(COUNTIF($CC27:$CE27, Active!$GA$1)&gt;0, Active!FQ$2, 0)</f>
        <v>0</v>
      </c>
      <c r="FR27" s="240">
        <f>IF(COUNTIF($CF27:$CH27, Active!$GA$1)&gt;0, Active!FR$2, 0)</f>
        <v>0</v>
      </c>
      <c r="FS27" s="240">
        <f>IF(COUNTIF($CI27:$CK27, Active!$GA$1)&gt;0, Active!FS$2, 0)</f>
        <v>0</v>
      </c>
      <c r="FT27" s="240">
        <f>IF(COUNTIF($CL27:$CN27, Active!$GA$1)&gt;0, Active!FT$2, 0)</f>
        <v>0</v>
      </c>
      <c r="FU27" s="240">
        <f>IF(COUNTIF($CO27:$CQ27, Active!$GA$1)&gt;0, Active!FU$2, 0)</f>
        <v>0</v>
      </c>
      <c r="FV27" s="240">
        <f>IF(COUNTIF($CR27:$CT27, Active!$GA$1)&gt;0, Active!FV$2, 0)</f>
        <v>0</v>
      </c>
      <c r="FW27" s="240">
        <f>IF(COUNTIF($CU27:$CW27, Active!$GA$1)&gt;0, Active!FW$2, 0)</f>
        <v>0</v>
      </c>
      <c r="FX27" s="240">
        <f>IF(COUNTIF($CX27:$CZ27, Active!$GA$1)&gt;0, Active!FX$2, 0)</f>
        <v>0</v>
      </c>
      <c r="FY27" s="240">
        <f>IF(COUNTIF($DA27:$DC27, Active!$GA$1)&gt;0, Active!FY$2, 0)</f>
        <v>0</v>
      </c>
      <c r="FZ27" s="240">
        <f>IF(COUNTIF($DD27:$DF27, Active!$GA$1)&gt;0, Active!FZ$2, 0)</f>
        <v>0</v>
      </c>
      <c r="GA27" s="241">
        <f t="shared" si="2"/>
        <v>0</v>
      </c>
      <c r="GB27" s="242">
        <f>IF(COUNTIF($N27:$Q27, Active!HH$1)&gt;0, Active!GB$2, 0)</f>
        <v>0</v>
      </c>
      <c r="GC27" s="234">
        <f>IF(COUNTIF($R27:$U27, Active!HH$1)&gt;0, Active!GC$2, 0)</f>
        <v>0</v>
      </c>
      <c r="GD27" s="234">
        <f>IF(COUNTIF($V27:$Y27, Active!HH$1)&gt;0, Active!GD$2, 0)</f>
        <v>0</v>
      </c>
      <c r="GE27" s="234">
        <f>IF(COUNTIF($Z27:$AA27, Active!HH$1)&gt;0, Active!GE$2, 0)</f>
        <v>0</v>
      </c>
      <c r="GF27" s="234">
        <f>IF(COUNTIF($AB27:$AC27, Active!HH$1)&gt;0, Active!GF$2, 0)</f>
        <v>0</v>
      </c>
      <c r="GG27" s="235">
        <f>IF(COUNTIF($AD27:$AF27, Active!$HH$1)&gt;0, Active!GG$2, 0)</f>
        <v>0</v>
      </c>
      <c r="GH27" s="236">
        <f>IF(COUNTIF($AG27:$AI27, Active!$HH$1)&gt;0, Active!GH$2, 0)</f>
        <v>0</v>
      </c>
      <c r="GI27" s="236">
        <f>IF(COUNTIF($AJ27:$AL27, Active!$HH$1)&gt;0, Active!GI$2, 0)</f>
        <v>0</v>
      </c>
      <c r="GJ27" s="236">
        <f>IF(COUNTIF($AM27:$AO27, Active!$HH$1)&gt;0, Active!GJ$2, 0)</f>
        <v>0</v>
      </c>
      <c r="GK27" s="236">
        <f>IF(COUNTIF($AP27:$AR27, Active!$HH$1)&gt;0, Active!GK$2, 0)</f>
        <v>0</v>
      </c>
      <c r="GL27" s="236">
        <f>IF(COUNTIF($AS27:$AU27, Active!$HH$1)&gt;0, Active!GL$2, 0)</f>
        <v>0</v>
      </c>
      <c r="GM27" s="236">
        <f>IF(COUNTIF($AV27:$AX27, Active!$HH$1)&gt;0, Active!GM$2, 0)</f>
        <v>0</v>
      </c>
      <c r="GN27" s="237">
        <f>IF(COUNTIF($AY27:$BA27, Active!$HH$1)&gt;0, Active!GN$2, 0)</f>
        <v>0</v>
      </c>
      <c r="GO27" s="238">
        <f>IF(COUNTIF($BB27:$BD27, Active!$HH$1)&gt;0, Active!GO$2, 0)</f>
        <v>0</v>
      </c>
      <c r="GP27" s="238">
        <f>IF(COUNTIF($BE27:$BG27, Active!$HH$1)&gt;0, Active!GP$2, 0)</f>
        <v>0</v>
      </c>
      <c r="GQ27" s="238">
        <f>IF(COUNTIF($BH27:$BJ27, Active!$HH$1)&gt;0, Active!GQ$2, 0)</f>
        <v>0</v>
      </c>
      <c r="GR27" s="238">
        <f>IF(COUNTIF($BK27:$BM27, Active!$HH$1)&gt;0, Active!GR$2, 0)</f>
        <v>0</v>
      </c>
      <c r="GS27" s="238">
        <f>IF(COUNTIF($BN27:$BP27, Active!$HH$1)&gt;0, Active!GS$2, 0)</f>
        <v>0</v>
      </c>
      <c r="GT27" s="238">
        <f>IF(COUNTIF($BQ27:$BS27, Active!$HH$1)&gt;0, Active!GT$2, 0)</f>
        <v>0</v>
      </c>
      <c r="GU27" s="238">
        <f>IF(COUNTIF($BT27:$BV27, Active!$HH$1)&gt;0, Active!GU$2, 0)</f>
        <v>0</v>
      </c>
      <c r="GV27" s="239">
        <f>IF(COUNTIF($BW27:$BY27, Active!$HH$1)&gt;0, Active!GV$2, 0)</f>
        <v>0</v>
      </c>
      <c r="GW27" s="240">
        <f>IF(COUNTIF($BZ27:$CB27, Active!$HH$1)&gt;0, Active!GW$2, 0)</f>
        <v>0</v>
      </c>
      <c r="GX27" s="240">
        <f>IF(COUNTIF($CC27:$CE27, Active!$HH$1)&gt;0, Active!GX$2, 0)</f>
        <v>0</v>
      </c>
      <c r="GY27" s="240">
        <f>IF(COUNTIF($CF27:$CH27, Active!$HH$1)&gt;0, Active!GY$2, 0)</f>
        <v>0</v>
      </c>
      <c r="GZ27" s="240">
        <f>IF(COUNTIF($CI27:$CK27, Active!$HH$1)&gt;0, Active!GZ$2, 0)</f>
        <v>0</v>
      </c>
      <c r="HA27" s="240">
        <f>IF(COUNTIF($CL27:$CN27, Active!$HH$1)&gt;0, Active!HA$2, 0)</f>
        <v>0</v>
      </c>
      <c r="HB27" s="240">
        <f>IF(COUNTIF($CO27:$CQ27, Active!$HH$1)&gt;0, Active!HB$2, 0)</f>
        <v>0</v>
      </c>
      <c r="HC27" s="240">
        <f>IF(COUNTIF($CR27:$CT27, Active!$HH$1)&gt;0, Active!HC$2, 0)</f>
        <v>0</v>
      </c>
      <c r="HD27" s="240">
        <f>IF(COUNTIF($CU27:$CW27, Active!$HH$1)&gt;0, Active!HD$2, 0)</f>
        <v>0</v>
      </c>
      <c r="HE27" s="240">
        <f>IF(COUNTIF($CX27:$CZ27, Active!$HH$1)&gt;0, Active!HE$2, 0)</f>
        <v>0</v>
      </c>
      <c r="HF27" s="240">
        <f>IF(COUNTIF($DA27:$DC27, Active!$HH$1)&gt;0, Active!HF$2, 0)</f>
        <v>0</v>
      </c>
      <c r="HG27" s="240">
        <f>IF(COUNTIF($DD27:$DF27, Active!$HH$1)&gt;0, Active!HG$2, 0)</f>
        <v>0</v>
      </c>
      <c r="HH27" s="241">
        <f t="shared" si="3"/>
        <v>0</v>
      </c>
      <c r="HI27" s="243"/>
      <c r="HJ27" s="242">
        <f>IF(MAX($N27:$Q27)&gt;=40, Active!HJ$2, 0)</f>
        <v>3</v>
      </c>
      <c r="HK27" s="234">
        <f>IF(MAX($R27:$U27)&gt;=40, Active!HK$2, 0)</f>
        <v>3</v>
      </c>
      <c r="HL27" s="234">
        <f>IF(MAX($V27:$Y27)&gt;=40, Active!HL$2, 0)</f>
        <v>3</v>
      </c>
      <c r="HM27" s="234">
        <f>IF(MAX($Z27:$AA27)&gt;=40, Active!HM$2, 0)</f>
        <v>3</v>
      </c>
      <c r="HN27" s="234">
        <f>IF(MAX($AB27:$AC27)&gt;=40, Active!HN$2, 0)</f>
        <v>2</v>
      </c>
      <c r="HO27" s="235">
        <f>IF(MAX($AD27:$AF27)&gt;=40, Active!HO$2, 0)</f>
        <v>20</v>
      </c>
      <c r="HP27" s="236">
        <f>IF(MAX($AG27:$AI27)&gt;=40, Active!HP$2, 0)</f>
        <v>20</v>
      </c>
      <c r="HQ27" s="236">
        <f>IF(MAX($AJ27:$AL27)&gt;=40, Active!HQ$2, 0)</f>
        <v>20</v>
      </c>
      <c r="HR27" s="236">
        <f>IF(MAX($AM27:$AO27)&gt;=40, Active!HR$2, 0)</f>
        <v>20</v>
      </c>
      <c r="HS27" s="236">
        <f>IF(MAX($AP27:$AR27)&gt;=40, Active!HS$2, 0)</f>
        <v>10</v>
      </c>
      <c r="HT27" s="236">
        <f>IF(MAX($AS27:$AU27)&gt;=40, Active!HT$2, 0)</f>
        <v>20</v>
      </c>
      <c r="HU27" s="236">
        <f>IF(MAX($AV27:$AX27)&gt;=40, Active!HU$2, 0)</f>
        <v>10</v>
      </c>
      <c r="HV27" s="237">
        <f>IF(MAX($AY27:$BA27)&gt;=40, Active!HV$2, 0)</f>
        <v>20</v>
      </c>
      <c r="HW27" s="238">
        <f>IF(MAX($BB27:$BD27)&gt;=40, Active!HW$2, 0)</f>
        <v>20</v>
      </c>
      <c r="HX27" s="238">
        <f>IF(MAX($BE27:$BG27)&gt;=40, Active!HX$2, 0)</f>
        <v>20</v>
      </c>
      <c r="HY27" s="238">
        <f>IF(MAX($BH27:$BJ27)&gt;=40, Active!HY$2, 0)</f>
        <v>20</v>
      </c>
      <c r="HZ27" s="238">
        <f>IF(MAX($BK27:$BM27)&gt;=40, Active!HZ$2, 0)</f>
        <v>10</v>
      </c>
      <c r="IA27" s="238">
        <f>IF(MAX($BN27:$BP27)&gt;=40, Active!IA$2, 0)</f>
        <v>20</v>
      </c>
      <c r="IB27" s="238">
        <f>IF(MAX($BQ27:$BS27)&gt;=40, Active!IB$2, 0)</f>
        <v>10</v>
      </c>
      <c r="IC27" s="238">
        <f>IF(MAX($BT27:$BV27)&gt;=40, Active!IC$2, 0)</f>
        <v>0</v>
      </c>
      <c r="ID27" s="239">
        <f>IF(MAX($BW27:$BY27)&gt;=40, Active!ID$2, 0)</f>
        <v>20</v>
      </c>
      <c r="IE27" s="240">
        <f>IF(MAX($BZ27:$CB27)&gt;=40, Active!IE$2, 0)</f>
        <v>20</v>
      </c>
      <c r="IF27" s="240">
        <f>IF(MAX($CC27:$CE27)&gt;=40, Active!IF$2, 0)</f>
        <v>0</v>
      </c>
      <c r="IG27" s="240">
        <f>IF(MAX($CF27:$CH27)&gt;=40, Active!IG$2, 0)</f>
        <v>10</v>
      </c>
      <c r="IH27" s="240">
        <f>IF(MAX($CI27:$CK27)&gt;=40, Active!IH$2, 0)</f>
        <v>0</v>
      </c>
      <c r="II27" s="240">
        <f>IF(MAX($CL27:$CN27)&gt;=40, Active!II$2, 0)</f>
        <v>30</v>
      </c>
      <c r="IJ27" s="240">
        <f>IF(MAX($CO27:$CQ27)&gt;=40, Active!IJ$2, 0)</f>
        <v>0</v>
      </c>
      <c r="IK27" s="240">
        <f>IF(MAX($CR27:$CT27)&gt;=40, Active!IK$2, 0)</f>
        <v>0</v>
      </c>
      <c r="IL27" s="240">
        <f>IF(MAX($CU27:$CW27)&gt;=40, Active!IL$2, 0)</f>
        <v>20</v>
      </c>
      <c r="IM27" s="240">
        <f>IF(MAX($CX27:$CZ27)&gt;=40, Active!IM$2, 0)</f>
        <v>0</v>
      </c>
      <c r="IN27" s="240">
        <f>IF(MAX($DA27:$DC27)&gt;=40, Active!IN$2, 0)</f>
        <v>0</v>
      </c>
      <c r="IO27" s="240">
        <f>IF(MAX($DD27:$DF27)&gt;=40, Active!IO$2, 0)</f>
        <v>20</v>
      </c>
      <c r="IP27" s="416">
        <f t="shared" si="4"/>
        <v>360</v>
      </c>
      <c r="IQ27" s="416">
        <f t="shared" si="5"/>
        <v>14</v>
      </c>
    </row>
    <row r="28" spans="1:251" ht="15" customHeight="1" x14ac:dyDescent="0.25">
      <c r="A28" s="14" t="s">
        <v>1646</v>
      </c>
      <c r="B28" s="392">
        <v>66</v>
      </c>
      <c r="C28" s="13" t="s">
        <v>780</v>
      </c>
      <c r="D28" s="423">
        <v>43831</v>
      </c>
      <c r="E28" s="20" t="s">
        <v>1113</v>
      </c>
      <c r="F28" s="6">
        <v>10447992</v>
      </c>
      <c r="G28" s="20">
        <v>1</v>
      </c>
      <c r="H28" s="20"/>
      <c r="I28" s="23"/>
      <c r="J28" s="6" t="s">
        <v>18</v>
      </c>
      <c r="K28" s="6" t="s">
        <v>18</v>
      </c>
      <c r="L28" s="424"/>
      <c r="M28" s="651" t="s">
        <v>781</v>
      </c>
      <c r="N28" s="688">
        <v>67.800003051757813</v>
      </c>
      <c r="O28" s="107"/>
      <c r="P28" s="105"/>
      <c r="Q28" s="106"/>
      <c r="R28" s="688">
        <v>70.400001525878906</v>
      </c>
      <c r="S28" s="107"/>
      <c r="T28" s="105"/>
      <c r="U28" s="106"/>
      <c r="V28" s="24">
        <v>70.419998168945313</v>
      </c>
      <c r="W28" s="107"/>
      <c r="X28" s="105"/>
      <c r="Y28" s="106"/>
      <c r="Z28" s="24">
        <v>67.05999755859375</v>
      </c>
      <c r="AA28" s="273"/>
      <c r="AB28" s="24">
        <v>74.529998779296875</v>
      </c>
      <c r="AC28" s="273"/>
      <c r="AD28" s="272">
        <v>100</v>
      </c>
      <c r="AE28" s="108"/>
      <c r="AF28" s="444"/>
      <c r="AG28" s="272">
        <v>100</v>
      </c>
      <c r="AH28" s="108"/>
      <c r="AI28" s="444"/>
      <c r="AJ28" s="272">
        <v>100</v>
      </c>
      <c r="AK28" s="108"/>
      <c r="AL28" s="444"/>
      <c r="AM28" s="272">
        <v>100</v>
      </c>
      <c r="AN28" s="108"/>
      <c r="AO28" s="444"/>
      <c r="AP28" s="272">
        <v>100</v>
      </c>
      <c r="AQ28" s="108"/>
      <c r="AR28" s="444"/>
      <c r="AS28" s="272">
        <v>100</v>
      </c>
      <c r="AT28" s="108"/>
      <c r="AU28" s="444"/>
      <c r="AV28" s="272">
        <v>100</v>
      </c>
      <c r="AW28" s="108"/>
      <c r="AX28" s="444"/>
      <c r="AY28" s="24">
        <v>47</v>
      </c>
      <c r="AZ28" s="107"/>
      <c r="BA28" s="273"/>
      <c r="BB28" s="24">
        <v>65</v>
      </c>
      <c r="BC28" s="107"/>
      <c r="BD28" s="273"/>
      <c r="BE28" s="24">
        <v>44</v>
      </c>
      <c r="BF28" s="107"/>
      <c r="BG28" s="273"/>
      <c r="BH28" s="24">
        <v>50</v>
      </c>
      <c r="BI28" s="107"/>
      <c r="BJ28" s="273"/>
      <c r="BK28" s="24">
        <v>57</v>
      </c>
      <c r="BL28" s="107"/>
      <c r="BM28" s="273"/>
      <c r="BN28" s="24">
        <v>60.290000915527344</v>
      </c>
      <c r="BO28" s="107"/>
      <c r="BP28" s="273"/>
      <c r="BQ28" s="24">
        <v>50</v>
      </c>
      <c r="BR28" s="107"/>
      <c r="BS28" s="273"/>
      <c r="BT28" s="24">
        <v>65.7</v>
      </c>
      <c r="BU28" s="291"/>
      <c r="BV28" s="273"/>
      <c r="BW28" s="24">
        <v>34.340000152587891</v>
      </c>
      <c r="BX28" s="107">
        <v>40</v>
      </c>
      <c r="BY28" s="273"/>
      <c r="BZ28" s="24">
        <v>50</v>
      </c>
      <c r="CA28" s="107"/>
      <c r="CB28" s="273"/>
      <c r="CC28" s="24"/>
      <c r="CD28" s="107"/>
      <c r="CE28" s="107"/>
      <c r="CF28" s="107">
        <v>28</v>
      </c>
      <c r="CG28" s="107">
        <v>40</v>
      </c>
      <c r="CH28" s="273"/>
      <c r="CI28" s="688"/>
      <c r="CJ28" s="107"/>
      <c r="CK28" s="273"/>
      <c r="CL28" s="24">
        <v>53.200000762939453</v>
      </c>
      <c r="CM28" s="107"/>
      <c r="CN28" s="273"/>
      <c r="CO28" s="24">
        <v>62</v>
      </c>
      <c r="CP28" s="107"/>
      <c r="CQ28" s="273"/>
      <c r="CR28" s="24"/>
      <c r="CS28" s="107"/>
      <c r="CT28" s="273"/>
      <c r="CU28" s="24">
        <v>51</v>
      </c>
      <c r="CV28" s="107"/>
      <c r="CW28" s="273"/>
      <c r="CX28" s="24"/>
      <c r="CY28" s="107"/>
      <c r="CZ28" s="273"/>
      <c r="DA28" s="24"/>
      <c r="DB28" s="107"/>
      <c r="DC28" s="273"/>
      <c r="DD28" s="24"/>
      <c r="DE28" s="107"/>
      <c r="DF28" s="273"/>
      <c r="DG28" s="218"/>
      <c r="DH28" s="217"/>
      <c r="DI28" s="217" t="s">
        <v>1781</v>
      </c>
      <c r="DJ28" s="286">
        <v>54.38</v>
      </c>
      <c r="DK28" s="219" t="s">
        <v>125</v>
      </c>
      <c r="DL28" s="220">
        <f t="shared" si="0"/>
        <v>2.7190000000000003</v>
      </c>
      <c r="DM28" s="650">
        <f>COUNTIF(N28:DF28, Active!DM$1)+COUNTIF(N28:DF28, Active!DM$2)</f>
        <v>0</v>
      </c>
      <c r="DN28" s="233">
        <f>IF(COUNTIF($N28:$Q28, Active!ET$1)&gt;0, Active!DN$2, 0)</f>
        <v>0</v>
      </c>
      <c r="DO28" s="234">
        <f>IF(COUNTIF($R28:$U28, Active!ET$1)&gt;0, Active!DO$2, 0)</f>
        <v>0</v>
      </c>
      <c r="DP28" s="234">
        <f>IF(COUNTIF($V28:$Y28, Active!ET$1)&gt;0, Active!DP$2, 0)</f>
        <v>0</v>
      </c>
      <c r="DQ28" s="234">
        <f>IF(COUNTIF($Z28:$AA28, Active!ET$1)&gt;0, Active!DQ$2, 0)</f>
        <v>0</v>
      </c>
      <c r="DR28" s="234">
        <f>IF(COUNTIF($AB28:$AC28, Active!ET$1)&gt;0, Active!DR$2, 0)</f>
        <v>0</v>
      </c>
      <c r="DS28" s="235">
        <f>IF(COUNTIF($AD28:$AF28, Active!$ET$1)&gt;0, Active!DS$2, 0)</f>
        <v>0</v>
      </c>
      <c r="DT28" s="236">
        <f>IF(COUNTIF($AG28:$AI28, Active!$ET$1)&gt;0, Active!DT$2, 0)</f>
        <v>0</v>
      </c>
      <c r="DU28" s="236">
        <f>IF(COUNTIF($AJ28:$AL28, Active!$ET$1)&gt;0, Active!DU$2, 0)</f>
        <v>0</v>
      </c>
      <c r="DV28" s="236">
        <f>IF(COUNTIF($AM28:$AO28, Active!$ET$1)&gt;0, Active!DV$2, 0)</f>
        <v>0</v>
      </c>
      <c r="DW28" s="236">
        <f>IF(COUNTIF($AP28:$AR28, Active!$ET$1)&gt;0, Active!DW$2, 0)</f>
        <v>0</v>
      </c>
      <c r="DX28" s="236">
        <f>IF(COUNTIF($AS28:$AU28, Active!$ET$1)&gt;0, Active!DX$2, 0)</f>
        <v>0</v>
      </c>
      <c r="DY28" s="236">
        <f>IF(COUNTIF($AV28:$AX28, Active!$ET$1)&gt;0, Active!DY$2, 0)</f>
        <v>0</v>
      </c>
      <c r="DZ28" s="237">
        <f>IF(COUNTIF($AY28:$BA28, Active!$ET$1)&gt;0, Active!DZ$2, 0)</f>
        <v>0</v>
      </c>
      <c r="EA28" s="238">
        <f>IF(COUNTIF($BB28:$BD28, Active!$ET$1)&gt;0, Active!EA$2, 0)</f>
        <v>0</v>
      </c>
      <c r="EB28" s="238">
        <f>IF(COUNTIF($BE28:$BG28, Active!$ET$1)&gt;0, Active!EB$2, 0)</f>
        <v>0</v>
      </c>
      <c r="EC28" s="238">
        <f>IF(COUNTIF($BH28:$BJ28, Active!$ET$1)&gt;0, Active!EC$2, 0)</f>
        <v>0</v>
      </c>
      <c r="ED28" s="238">
        <f>IF(COUNTIF($BK28:$BM28, Active!$ET$1)&gt;0, Active!ED$2, 0)</f>
        <v>0</v>
      </c>
      <c r="EE28" s="238">
        <f>IF(COUNTIF($BN28:$BP28, Active!$ET$1)&gt;0, Active!EE$2, 0)</f>
        <v>0</v>
      </c>
      <c r="EF28" s="238">
        <f>IF(COUNTIF($BQ28:$BS28, Active!$ET$1)&gt;0, Active!EF$2, 0)</f>
        <v>0</v>
      </c>
      <c r="EG28" s="238">
        <f>IF(COUNTIF($BT28:$BV28, Active!$ET$1)&gt;0, Active!EG$2, 0)</f>
        <v>0</v>
      </c>
      <c r="EH28" s="239">
        <f>IF(COUNTIF($BW28:$BY28, Active!$ET$1)&gt;0, Active!EH$2, 0)</f>
        <v>0</v>
      </c>
      <c r="EI28" s="240">
        <f>IF(COUNTIF($BZ28:$CB28, Active!$ET$1)&gt;0, Active!EI$2, 0)</f>
        <v>0</v>
      </c>
      <c r="EJ28" s="240">
        <f>IF(COUNTIF($CC28:$CE28, Active!$ET$1)&gt;0, Active!EJ$2, 0)</f>
        <v>0</v>
      </c>
      <c r="EK28" s="240">
        <f>IF(COUNTIF($CF28:$CH28, Active!$ET$1)&gt;0, Active!EK$2, 0)</f>
        <v>0</v>
      </c>
      <c r="EL28" s="240">
        <f>IF(COUNTIF($CI28:$CK28, Active!$ET$1)&gt;0, Active!EL$2, 0)</f>
        <v>0</v>
      </c>
      <c r="EM28" s="240">
        <f>IF(COUNTIF($CL28:$CN28, Active!$ET$1)&gt;0, Active!EM$2, 0)</f>
        <v>0</v>
      </c>
      <c r="EN28" s="240">
        <f>IF(COUNTIF($CO28:$CQ28, Active!$ET$1)&gt;0, Active!EN$2, 0)</f>
        <v>0</v>
      </c>
      <c r="EO28" s="240">
        <f>IF(COUNTIF($CR28:$CT28, Active!$ET$1)&gt;0, Active!EO$2, 0)</f>
        <v>0</v>
      </c>
      <c r="EP28" s="240">
        <f>IF(COUNTIF($CU28:$CW28, Active!$ET$1)&gt;0, Active!EP$2, 0)</f>
        <v>0</v>
      </c>
      <c r="EQ28" s="240">
        <f>IF(COUNTIF($CX28:$CZ28, Active!$ET$1)&gt;0, Active!EQ$2, 0)</f>
        <v>0</v>
      </c>
      <c r="ER28" s="240">
        <f>IF(COUNTIF($DA28:$DC28, Active!$ET$1)&gt;0, Active!ER$2, 0)</f>
        <v>0</v>
      </c>
      <c r="ES28" s="240">
        <f>IF(COUNTIF($DD28:$DF28, Active!$ET$1)&gt;0, Active!ES$2, 0)</f>
        <v>0</v>
      </c>
      <c r="ET28" s="241">
        <f t="shared" si="1"/>
        <v>0</v>
      </c>
      <c r="EU28" s="242">
        <f>IF(COUNTIF($N28:$Q28, Active!GA$1)&gt;0, Active!EU$2, 0)</f>
        <v>0</v>
      </c>
      <c r="EV28" s="234">
        <f>IF(COUNTIF($R28:$U28, Active!GA$1)&gt;0, Active!EV$2, 0)</f>
        <v>0</v>
      </c>
      <c r="EW28" s="234">
        <f>IF(COUNTIF($V28:$Y28, Active!GA$1)&gt;0, Active!EW$2, 0)</f>
        <v>0</v>
      </c>
      <c r="EX28" s="234">
        <f>IF(COUNTIF($Z28:$AA28, Active!GA$1)&gt;0, Active!EX$2, 0)</f>
        <v>0</v>
      </c>
      <c r="EY28" s="234">
        <f>IF(COUNTIF($AB28:$AC28, Active!GA$1)&gt;0, Active!EY$2, 0)</f>
        <v>0</v>
      </c>
      <c r="EZ28" s="235">
        <f>IF(COUNTIF($AD28:$AF28, Active!$GA$1)&gt;0, Active!EZ$2, 0)</f>
        <v>0</v>
      </c>
      <c r="FA28" s="236">
        <f>IF(COUNTIF($AG28:$AI28, Active!$GA$1)&gt;0, Active!FA$2, 0)</f>
        <v>0</v>
      </c>
      <c r="FB28" s="236">
        <f>IF(COUNTIF($AJ28:$AL28, Active!$GA$1)&gt;0, Active!FB$2, 0)</f>
        <v>0</v>
      </c>
      <c r="FC28" s="236">
        <f>IF(COUNTIF($AM28:$AO28, Active!$GA$1)&gt;0, Active!FC$2, 0)</f>
        <v>0</v>
      </c>
      <c r="FD28" s="236">
        <f>IF(COUNTIF($AP28:$AR28, Active!$GA$1)&gt;0, Active!FD$2, 0)</f>
        <v>0</v>
      </c>
      <c r="FE28" s="236">
        <f>IF(COUNTIF($AS28:$AU28, Active!$GA$1)&gt;0, Active!FE$2, 0)</f>
        <v>0</v>
      </c>
      <c r="FF28" s="236">
        <f>IF(COUNTIF($AV28:$AX28, Active!$GA$1)&gt;0, Active!FF$2, 0)</f>
        <v>0</v>
      </c>
      <c r="FG28" s="237">
        <f>IF(COUNTIF($AY28:$BA28, Active!$GA$1)&gt;0, Active!FG$2, 0)</f>
        <v>0</v>
      </c>
      <c r="FH28" s="238">
        <f>IF(COUNTIF($BB28:$BD28, Active!$GA$1)&gt;0, Active!FH$2, 0)</f>
        <v>0</v>
      </c>
      <c r="FI28" s="238">
        <f>IF(COUNTIF($BE28:$BG28, Active!$GA$1)&gt;0, Active!FI$2, 0)</f>
        <v>0</v>
      </c>
      <c r="FJ28" s="238">
        <f>IF(COUNTIF($BH28:$BJ28, Active!$GA$1)&gt;0, Active!FJ$2, 0)</f>
        <v>0</v>
      </c>
      <c r="FK28" s="238">
        <f>IF(COUNTIF($BK28:$BM28, Active!$GA$1)&gt;0, Active!FK$2, 0)</f>
        <v>0</v>
      </c>
      <c r="FL28" s="238">
        <f>IF(COUNTIF($BN28:$BP28, Active!$GA$1)&gt;0, Active!FL$2, 0)</f>
        <v>0</v>
      </c>
      <c r="FM28" s="238">
        <f>IF(COUNTIF($BQ28:$BS28, Active!$GA$1)&gt;0, Active!FM$2, 0)</f>
        <v>0</v>
      </c>
      <c r="FN28" s="238">
        <f>IF(COUNTIF($BT28:$BV28, Active!$GA$1)&gt;0, Active!FN$2, 0)</f>
        <v>0</v>
      </c>
      <c r="FO28" s="239">
        <f>IF(COUNTIF($BW28:$BY28, Active!$GA$1)&gt;0, Active!FO$2, 0)</f>
        <v>0</v>
      </c>
      <c r="FP28" s="240">
        <f>IF(COUNTIF($BZ28:$CB28, Active!$GA$1)&gt;0, Active!FP$2, 0)</f>
        <v>0</v>
      </c>
      <c r="FQ28" s="240">
        <f>IF(COUNTIF($CC28:$CE28, Active!$GA$1)&gt;0, Active!FQ$2, 0)</f>
        <v>0</v>
      </c>
      <c r="FR28" s="240">
        <f>IF(COUNTIF($CF28:$CH28, Active!$GA$1)&gt;0, Active!FR$2, 0)</f>
        <v>0</v>
      </c>
      <c r="FS28" s="240">
        <f>IF(COUNTIF($CI28:$CK28, Active!$GA$1)&gt;0, Active!FS$2, 0)</f>
        <v>0</v>
      </c>
      <c r="FT28" s="240">
        <f>IF(COUNTIF($CL28:$CN28, Active!$GA$1)&gt;0, Active!FT$2, 0)</f>
        <v>0</v>
      </c>
      <c r="FU28" s="240">
        <f>IF(COUNTIF($CO28:$CQ28, Active!$GA$1)&gt;0, Active!FU$2, 0)</f>
        <v>0</v>
      </c>
      <c r="FV28" s="240">
        <f>IF(COUNTIF($CR28:$CT28, Active!$GA$1)&gt;0, Active!FV$2, 0)</f>
        <v>0</v>
      </c>
      <c r="FW28" s="240">
        <f>IF(COUNTIF($CU28:$CW28, Active!$GA$1)&gt;0, Active!FW$2, 0)</f>
        <v>0</v>
      </c>
      <c r="FX28" s="240">
        <f>IF(COUNTIF($CX28:$CZ28, Active!$GA$1)&gt;0, Active!FX$2, 0)</f>
        <v>0</v>
      </c>
      <c r="FY28" s="240">
        <f>IF(COUNTIF($DA28:$DC28, Active!$GA$1)&gt;0, Active!FY$2, 0)</f>
        <v>0</v>
      </c>
      <c r="FZ28" s="240">
        <f>IF(COUNTIF($DD28:$DF28, Active!$GA$1)&gt;0, Active!FZ$2, 0)</f>
        <v>0</v>
      </c>
      <c r="GA28" s="241">
        <f t="shared" si="2"/>
        <v>0</v>
      </c>
      <c r="GB28" s="242">
        <f>IF(COUNTIF($N28:$Q28, Active!HH$1)&gt;0, Active!GB$2, 0)</f>
        <v>0</v>
      </c>
      <c r="GC28" s="234">
        <f>IF(COUNTIF($R28:$U28, Active!HH$1)&gt;0, Active!GC$2, 0)</f>
        <v>0</v>
      </c>
      <c r="GD28" s="234">
        <f>IF(COUNTIF($V28:$Y28, Active!HH$1)&gt;0, Active!GD$2, 0)</f>
        <v>0</v>
      </c>
      <c r="GE28" s="234">
        <f>IF(COUNTIF($Z28:$AA28, Active!HH$1)&gt;0, Active!GE$2, 0)</f>
        <v>0</v>
      </c>
      <c r="GF28" s="234">
        <f>IF(COUNTIF($AB28:$AC28, Active!HH$1)&gt;0, Active!GF$2, 0)</f>
        <v>0</v>
      </c>
      <c r="GG28" s="235">
        <f>IF(COUNTIF($AD28:$AF28, Active!$HH$1)&gt;0, Active!GG$2, 0)</f>
        <v>0</v>
      </c>
      <c r="GH28" s="236">
        <f>IF(COUNTIF($AG28:$AI28, Active!$HH$1)&gt;0, Active!GH$2, 0)</f>
        <v>0</v>
      </c>
      <c r="GI28" s="236">
        <f>IF(COUNTIF($AJ28:$AL28, Active!$HH$1)&gt;0, Active!GI$2, 0)</f>
        <v>0</v>
      </c>
      <c r="GJ28" s="236">
        <f>IF(COUNTIF($AM28:$AO28, Active!$HH$1)&gt;0, Active!GJ$2, 0)</f>
        <v>0</v>
      </c>
      <c r="GK28" s="236">
        <f>IF(COUNTIF($AP28:$AR28, Active!$HH$1)&gt;0, Active!GK$2, 0)</f>
        <v>0</v>
      </c>
      <c r="GL28" s="236">
        <f>IF(COUNTIF($AS28:$AU28, Active!$HH$1)&gt;0, Active!GL$2, 0)</f>
        <v>0</v>
      </c>
      <c r="GM28" s="236">
        <f>IF(COUNTIF($AV28:$AX28, Active!$HH$1)&gt;0, Active!GM$2, 0)</f>
        <v>0</v>
      </c>
      <c r="GN28" s="237">
        <f>IF(COUNTIF($AY28:$BA28, Active!$HH$1)&gt;0, Active!GN$2, 0)</f>
        <v>0</v>
      </c>
      <c r="GO28" s="238">
        <f>IF(COUNTIF($BB28:$BD28, Active!$HH$1)&gt;0, Active!GO$2, 0)</f>
        <v>0</v>
      </c>
      <c r="GP28" s="238">
        <f>IF(COUNTIF($BE28:$BG28, Active!$HH$1)&gt;0, Active!GP$2, 0)</f>
        <v>0</v>
      </c>
      <c r="GQ28" s="238">
        <f>IF(COUNTIF($BH28:$BJ28, Active!$HH$1)&gt;0, Active!GQ$2, 0)</f>
        <v>0</v>
      </c>
      <c r="GR28" s="238">
        <f>IF(COUNTIF($BK28:$BM28, Active!$HH$1)&gt;0, Active!GR$2, 0)</f>
        <v>0</v>
      </c>
      <c r="GS28" s="238">
        <f>IF(COUNTIF($BN28:$BP28, Active!$HH$1)&gt;0, Active!GS$2, 0)</f>
        <v>0</v>
      </c>
      <c r="GT28" s="238">
        <f>IF(COUNTIF($BQ28:$BS28, Active!$HH$1)&gt;0, Active!GT$2, 0)</f>
        <v>0</v>
      </c>
      <c r="GU28" s="238">
        <f>IF(COUNTIF($BT28:$BV28, Active!$HH$1)&gt;0, Active!GU$2, 0)</f>
        <v>0</v>
      </c>
      <c r="GV28" s="239">
        <f>IF(COUNTIF($BW28:$BY28, Active!$HH$1)&gt;0, Active!GV$2, 0)</f>
        <v>0</v>
      </c>
      <c r="GW28" s="240">
        <f>IF(COUNTIF($BZ28:$CB28, Active!$HH$1)&gt;0, Active!GW$2, 0)</f>
        <v>0</v>
      </c>
      <c r="GX28" s="240">
        <f>IF(COUNTIF($CC28:$CE28, Active!$HH$1)&gt;0, Active!GX$2, 0)</f>
        <v>0</v>
      </c>
      <c r="GY28" s="240">
        <f>IF(COUNTIF($CF28:$CH28, Active!$HH$1)&gt;0, Active!GY$2, 0)</f>
        <v>0</v>
      </c>
      <c r="GZ28" s="240">
        <f>IF(COUNTIF($CI28:$CK28, Active!$HH$1)&gt;0, Active!GZ$2, 0)</f>
        <v>0</v>
      </c>
      <c r="HA28" s="240">
        <f>IF(COUNTIF($CL28:$CN28, Active!$HH$1)&gt;0, Active!HA$2, 0)</f>
        <v>0</v>
      </c>
      <c r="HB28" s="240">
        <f>IF(COUNTIF($CO28:$CQ28, Active!$HH$1)&gt;0, Active!HB$2, 0)</f>
        <v>0</v>
      </c>
      <c r="HC28" s="240">
        <f>IF(COUNTIF($CR28:$CT28, Active!$HH$1)&gt;0, Active!HC$2, 0)</f>
        <v>0</v>
      </c>
      <c r="HD28" s="240">
        <f>IF(COUNTIF($CU28:$CW28, Active!$HH$1)&gt;0, Active!HD$2, 0)</f>
        <v>0</v>
      </c>
      <c r="HE28" s="240">
        <f>IF(COUNTIF($CX28:$CZ28, Active!$HH$1)&gt;0, Active!HE$2, 0)</f>
        <v>0</v>
      </c>
      <c r="HF28" s="240">
        <f>IF(COUNTIF($DA28:$DC28, Active!$HH$1)&gt;0, Active!HF$2, 0)</f>
        <v>0</v>
      </c>
      <c r="HG28" s="240">
        <f>IF(COUNTIF($DD28:$DF28, Active!$HH$1)&gt;0, Active!HG$2, 0)</f>
        <v>0</v>
      </c>
      <c r="HH28" s="241">
        <f t="shared" si="3"/>
        <v>0</v>
      </c>
      <c r="HI28" s="243"/>
      <c r="HJ28" s="242">
        <f>IF(MAX($N28:$Q28)&gt;=40, Active!HJ$2, 0)</f>
        <v>3</v>
      </c>
      <c r="HK28" s="234">
        <f>IF(MAX($R28:$U28)&gt;=40, Active!HK$2, 0)</f>
        <v>3</v>
      </c>
      <c r="HL28" s="234">
        <f>IF(MAX($V28:$Y28)&gt;=40, Active!HL$2, 0)</f>
        <v>3</v>
      </c>
      <c r="HM28" s="234">
        <f>IF(MAX($Z28:$AA28)&gt;=40, Active!HM$2, 0)</f>
        <v>3</v>
      </c>
      <c r="HN28" s="234">
        <f>IF(MAX($AB28:$AC28)&gt;=40, Active!HN$2, 0)</f>
        <v>2</v>
      </c>
      <c r="HO28" s="235">
        <f>IF(MAX($AD28:$AF28)&gt;=40, Active!HO$2, 0)</f>
        <v>20</v>
      </c>
      <c r="HP28" s="236">
        <f>IF(MAX($AG28:$AI28)&gt;=40, Active!HP$2, 0)</f>
        <v>20</v>
      </c>
      <c r="HQ28" s="236">
        <f>IF(MAX($AJ28:$AL28)&gt;=40, Active!HQ$2, 0)</f>
        <v>20</v>
      </c>
      <c r="HR28" s="236">
        <f>IF(MAX($AM28:$AO28)&gt;=40, Active!HR$2, 0)</f>
        <v>20</v>
      </c>
      <c r="HS28" s="236">
        <f>IF(MAX($AP28:$AR28)&gt;=40, Active!HS$2, 0)</f>
        <v>10</v>
      </c>
      <c r="HT28" s="236">
        <f>IF(MAX($AS28:$AU28)&gt;=40, Active!HT$2, 0)</f>
        <v>20</v>
      </c>
      <c r="HU28" s="236">
        <f>IF(MAX($AV28:$AX28)&gt;=40, Active!HU$2, 0)</f>
        <v>10</v>
      </c>
      <c r="HV28" s="237">
        <f>IF(MAX($AY28:$BA28)&gt;=40, Active!HV$2, 0)</f>
        <v>20</v>
      </c>
      <c r="HW28" s="238">
        <f>IF(MAX($BB28:$BD28)&gt;=40, Active!HW$2, 0)</f>
        <v>20</v>
      </c>
      <c r="HX28" s="238">
        <f>IF(MAX($BE28:$BG28)&gt;=40, Active!HX$2, 0)</f>
        <v>20</v>
      </c>
      <c r="HY28" s="238">
        <f>IF(MAX($BH28:$BJ28)&gt;=40, Active!HY$2, 0)</f>
        <v>20</v>
      </c>
      <c r="HZ28" s="238">
        <f>IF(MAX($BK28:$BM28)&gt;=40, Active!HZ$2, 0)</f>
        <v>10</v>
      </c>
      <c r="IA28" s="238">
        <f>IF(MAX($BN28:$BP28)&gt;=40, Active!IA$2, 0)</f>
        <v>20</v>
      </c>
      <c r="IB28" s="238">
        <f>IF(MAX($BQ28:$BS28)&gt;=40, Active!IB$2, 0)</f>
        <v>10</v>
      </c>
      <c r="IC28" s="238">
        <f>IF(MAX($BT28:$BV28)&gt;=40, Active!IC$2, 0)</f>
        <v>6</v>
      </c>
      <c r="ID28" s="239">
        <f>IF(MAX($BW28:$BY28)&gt;=40, Active!ID$2, 0)</f>
        <v>20</v>
      </c>
      <c r="IE28" s="240">
        <f>IF(MAX($BZ28:$CB28)&gt;=40, Active!IE$2, 0)</f>
        <v>20</v>
      </c>
      <c r="IF28" s="240">
        <f>IF(MAX($CC28:$CE28)&gt;=40, Active!IF$2, 0)</f>
        <v>0</v>
      </c>
      <c r="IG28" s="240">
        <f>IF(MAX($CF28:$CH28)&gt;=40, Active!IG$2, 0)</f>
        <v>10</v>
      </c>
      <c r="IH28" s="240">
        <f>IF(MAX($CI28:$CK28)&gt;=40, Active!IH$2, 0)</f>
        <v>0</v>
      </c>
      <c r="II28" s="240">
        <f>IF(MAX($CL28:$CN28)&gt;=40, Active!II$2, 0)</f>
        <v>30</v>
      </c>
      <c r="IJ28" s="240">
        <f>IF(MAX($CO28:$CQ28)&gt;=40, Active!IJ$2, 0)</f>
        <v>20</v>
      </c>
      <c r="IK28" s="240">
        <f>IF(MAX($CR28:$CT28)&gt;=40, Active!IK$2, 0)</f>
        <v>0</v>
      </c>
      <c r="IL28" s="240">
        <f>IF(MAX($CU28:$CW28)&gt;=40, Active!IL$2, 0)</f>
        <v>20</v>
      </c>
      <c r="IM28" s="240">
        <f>IF(MAX($CX28:$CZ28)&gt;=40, Active!IM$2, 0)</f>
        <v>0</v>
      </c>
      <c r="IN28" s="240">
        <f>IF(MAX($DA28:$DC28)&gt;=40, Active!IN$2, 0)</f>
        <v>0</v>
      </c>
      <c r="IO28" s="240">
        <f>IF(MAX($DD28:$DF28)&gt;=40, Active!IO$2, 0)</f>
        <v>0</v>
      </c>
      <c r="IP28" s="416">
        <f t="shared" si="4"/>
        <v>360</v>
      </c>
      <c r="IQ28" s="416">
        <f t="shared" si="5"/>
        <v>20</v>
      </c>
    </row>
    <row r="29" spans="1:251" ht="15" customHeight="1" x14ac:dyDescent="0.25">
      <c r="A29" s="14" t="s">
        <v>1625</v>
      </c>
      <c r="B29" s="392">
        <v>3</v>
      </c>
      <c r="C29" s="706" t="s">
        <v>451</v>
      </c>
      <c r="D29" s="423">
        <v>43313</v>
      </c>
      <c r="E29" s="20" t="s">
        <v>278</v>
      </c>
      <c r="F29" s="6">
        <v>9546022</v>
      </c>
      <c r="G29" s="20">
        <v>1</v>
      </c>
      <c r="H29" s="20"/>
      <c r="I29" s="23"/>
      <c r="J29" s="6" t="s">
        <v>18</v>
      </c>
      <c r="K29" s="6" t="s">
        <v>18</v>
      </c>
      <c r="L29" s="424"/>
      <c r="M29" s="651" t="s">
        <v>513</v>
      </c>
      <c r="N29" s="24">
        <v>64</v>
      </c>
      <c r="O29" s="107"/>
      <c r="P29" s="105"/>
      <c r="Q29" s="106"/>
      <c r="R29" s="688">
        <v>55</v>
      </c>
      <c r="S29" s="107"/>
      <c r="T29" s="105"/>
      <c r="U29" s="106"/>
      <c r="V29" s="24">
        <v>76.3</v>
      </c>
      <c r="W29" s="107"/>
      <c r="X29" s="105"/>
      <c r="Y29" s="106"/>
      <c r="Z29" s="24">
        <v>84</v>
      </c>
      <c r="AA29" s="273"/>
      <c r="AB29" s="24">
        <v>63</v>
      </c>
      <c r="AC29" s="273"/>
      <c r="AD29" s="107">
        <v>84</v>
      </c>
      <c r="AE29" s="107"/>
      <c r="AF29" s="273"/>
      <c r="AG29" s="107">
        <v>70</v>
      </c>
      <c r="AH29" s="107"/>
      <c r="AI29" s="273"/>
      <c r="AJ29" s="24">
        <v>89</v>
      </c>
      <c r="AK29" s="107"/>
      <c r="AL29" s="273"/>
      <c r="AM29" s="24">
        <v>80</v>
      </c>
      <c r="AN29" s="107"/>
      <c r="AO29" s="273"/>
      <c r="AP29" s="24">
        <v>68</v>
      </c>
      <c r="AQ29" s="107"/>
      <c r="AR29" s="273"/>
      <c r="AS29" s="24">
        <v>72</v>
      </c>
      <c r="AT29" s="107"/>
      <c r="AU29" s="273"/>
      <c r="AV29" s="24">
        <v>70</v>
      </c>
      <c r="AW29" s="107"/>
      <c r="AX29" s="273"/>
      <c r="AY29" s="24">
        <v>55</v>
      </c>
      <c r="AZ29" s="107"/>
      <c r="BA29" s="273"/>
      <c r="BB29" s="24">
        <v>77</v>
      </c>
      <c r="BC29" s="107"/>
      <c r="BD29" s="273"/>
      <c r="BE29" s="24">
        <v>65</v>
      </c>
      <c r="BF29" s="107"/>
      <c r="BG29" s="273"/>
      <c r="BH29" s="24">
        <v>79</v>
      </c>
      <c r="BI29" s="107"/>
      <c r="BJ29" s="273"/>
      <c r="BK29" s="24">
        <v>86</v>
      </c>
      <c r="BL29" s="107"/>
      <c r="BM29" s="273"/>
      <c r="BN29" s="24">
        <v>75.30999755859375</v>
      </c>
      <c r="BO29" s="107"/>
      <c r="BP29" s="273"/>
      <c r="BQ29" s="24">
        <v>71</v>
      </c>
      <c r="BR29" s="107"/>
      <c r="BS29" s="273"/>
      <c r="BT29" s="24">
        <v>77.400000000000006</v>
      </c>
      <c r="BU29" s="291"/>
      <c r="BV29" s="273"/>
      <c r="BW29" s="648">
        <v>50.180000305175781</v>
      </c>
      <c r="BX29" s="107"/>
      <c r="BY29" s="273"/>
      <c r="BZ29" s="648">
        <v>80</v>
      </c>
      <c r="CA29" s="107"/>
      <c r="CB29" s="273"/>
      <c r="CC29" s="24">
        <v>60</v>
      </c>
      <c r="CD29" s="107"/>
      <c r="CE29" s="107"/>
      <c r="CF29" s="107"/>
      <c r="CG29" s="107"/>
      <c r="CH29" s="273"/>
      <c r="CI29" s="688"/>
      <c r="CJ29" s="107"/>
      <c r="CK29" s="273"/>
      <c r="CL29" s="648">
        <v>65.099998474121094</v>
      </c>
      <c r="CM29" s="107"/>
      <c r="CN29" s="273"/>
      <c r="CO29" s="24"/>
      <c r="CP29" s="107"/>
      <c r="CQ29" s="273"/>
      <c r="CR29" s="24"/>
      <c r="CS29" s="107"/>
      <c r="CT29" s="273"/>
      <c r="CU29" s="24">
        <v>80.5</v>
      </c>
      <c r="CV29" s="107"/>
      <c r="CW29" s="273"/>
      <c r="CX29" s="24"/>
      <c r="CY29" s="107"/>
      <c r="CZ29" s="273"/>
      <c r="DA29" s="24"/>
      <c r="DB29" s="107"/>
      <c r="DC29" s="273"/>
      <c r="DD29" s="24">
        <v>75.699996948242188</v>
      </c>
      <c r="DE29" s="107"/>
      <c r="DF29" s="273"/>
      <c r="DG29" s="218"/>
      <c r="DH29" s="217"/>
      <c r="DI29" s="217" t="s">
        <v>1634</v>
      </c>
      <c r="DJ29" s="286">
        <v>72.900000000000006</v>
      </c>
      <c r="DK29" s="219">
        <v>1</v>
      </c>
      <c r="DL29" s="220">
        <f t="shared" ref="DL29:DL47" si="6">IF(DJ29&gt;80, 4, (DJ29-50)/20+2.5)</f>
        <v>3.6450000000000005</v>
      </c>
      <c r="DM29" s="650">
        <f>COUNTIF(N29:DF29, Active!DM$1)+COUNTIF(N29:DF29, Active!DM$2)</f>
        <v>0</v>
      </c>
      <c r="DN29" s="233">
        <f>IF(COUNTIF($N29:$Q29, Active!ET$1)&gt;0, Active!DN$2, 0)</f>
        <v>0</v>
      </c>
      <c r="DO29" s="234">
        <f>IF(COUNTIF($R29:$U29, Active!ET$1)&gt;0, Active!DO$2, 0)</f>
        <v>0</v>
      </c>
      <c r="DP29" s="234">
        <f>IF(COUNTIF($V29:$Y29, Active!ET$1)&gt;0, Active!DP$2, 0)</f>
        <v>0</v>
      </c>
      <c r="DQ29" s="234">
        <f>IF(COUNTIF($Z29:$AA29, Active!ET$1)&gt;0, Active!DQ$2, 0)</f>
        <v>0</v>
      </c>
      <c r="DR29" s="234">
        <f>IF(COUNTIF($AB29:$AC29, Active!ET$1)&gt;0, Active!DR$2, 0)</f>
        <v>0</v>
      </c>
      <c r="DS29" s="235">
        <f>IF(COUNTIF($AD29:$AF29, Active!$ET$1)&gt;0, Active!DS$2, 0)</f>
        <v>0</v>
      </c>
      <c r="DT29" s="236">
        <f>IF(COUNTIF($AG29:$AI29, Active!$ET$1)&gt;0, Active!DT$2, 0)</f>
        <v>0</v>
      </c>
      <c r="DU29" s="236">
        <f>IF(COUNTIF($AJ29:$AL29, Active!$ET$1)&gt;0, Active!DU$2, 0)</f>
        <v>0</v>
      </c>
      <c r="DV29" s="236">
        <f>IF(COUNTIF($AM29:$AO29, Active!$ET$1)&gt;0, Active!DV$2, 0)</f>
        <v>0</v>
      </c>
      <c r="DW29" s="236">
        <f>IF(COUNTIF($AP29:$AR29, Active!$ET$1)&gt;0, Active!DW$2, 0)</f>
        <v>0</v>
      </c>
      <c r="DX29" s="236">
        <f>IF(COUNTIF($AS29:$AU29, Active!$ET$1)&gt;0, Active!DX$2, 0)</f>
        <v>0</v>
      </c>
      <c r="DY29" s="236">
        <f>IF(COUNTIF($AV29:$AX29, Active!$ET$1)&gt;0, Active!DY$2, 0)</f>
        <v>0</v>
      </c>
      <c r="DZ29" s="237">
        <f>IF(COUNTIF($AY29:$BA29, Active!$ET$1)&gt;0, Active!DZ$2, 0)</f>
        <v>0</v>
      </c>
      <c r="EA29" s="238">
        <f>IF(COUNTIF($BB29:$BD29, Active!$ET$1)&gt;0, Active!EA$2, 0)</f>
        <v>0</v>
      </c>
      <c r="EB29" s="238">
        <f>IF(COUNTIF($BE29:$BG29, Active!$ET$1)&gt;0, Active!EB$2, 0)</f>
        <v>0</v>
      </c>
      <c r="EC29" s="238">
        <f>IF(COUNTIF($BH29:$BJ29, Active!$ET$1)&gt;0, Active!EC$2, 0)</f>
        <v>0</v>
      </c>
      <c r="ED29" s="238">
        <f>IF(COUNTIF($BK29:$BM29, Active!$ET$1)&gt;0, Active!ED$2, 0)</f>
        <v>0</v>
      </c>
      <c r="EE29" s="238">
        <f>IF(COUNTIF($BN29:$BP29, Active!$ET$1)&gt;0, Active!EE$2, 0)</f>
        <v>0</v>
      </c>
      <c r="EF29" s="238">
        <f>IF(COUNTIF($BQ29:$BS29, Active!$ET$1)&gt;0, Active!EF$2, 0)</f>
        <v>0</v>
      </c>
      <c r="EG29" s="238">
        <f>IF(COUNTIF($BT29:$BV29, Active!$ET$1)&gt;0, Active!EG$2, 0)</f>
        <v>0</v>
      </c>
      <c r="EH29" s="239">
        <f>IF(COUNTIF($BW29:$BY29, Active!$ET$1)&gt;0, Active!EH$2, 0)</f>
        <v>0</v>
      </c>
      <c r="EI29" s="240">
        <f>IF(COUNTIF($BZ29:$CB29, Active!$ET$1)&gt;0, Active!EI$2, 0)</f>
        <v>0</v>
      </c>
      <c r="EJ29" s="240">
        <f>IF(COUNTIF($CC29:$CE29, Active!$ET$1)&gt;0, Active!EJ$2, 0)</f>
        <v>0</v>
      </c>
      <c r="EK29" s="240">
        <f>IF(COUNTIF($CF29:$CH29, Active!$ET$1)&gt;0, Active!EK$2, 0)</f>
        <v>0</v>
      </c>
      <c r="EL29" s="240">
        <f>IF(COUNTIF($CI29:$CK29, Active!$ET$1)&gt;0, Active!EL$2, 0)</f>
        <v>0</v>
      </c>
      <c r="EM29" s="240">
        <f>IF(COUNTIF($CL29:$CN29, Active!$ET$1)&gt;0, Active!EM$2, 0)</f>
        <v>0</v>
      </c>
      <c r="EN29" s="240">
        <f>IF(COUNTIF($CO29:$CQ29, Active!$ET$1)&gt;0, Active!EN$2, 0)</f>
        <v>0</v>
      </c>
      <c r="EO29" s="240">
        <f>IF(COUNTIF($CR29:$CT29, Active!$ET$1)&gt;0, Active!EO$2, 0)</f>
        <v>0</v>
      </c>
      <c r="EP29" s="240">
        <f>IF(COUNTIF($CU29:$CW29, Active!$ET$1)&gt;0, Active!EP$2, 0)</f>
        <v>0</v>
      </c>
      <c r="EQ29" s="240">
        <f>IF(COUNTIF($CX29:$CZ29, Active!$ET$1)&gt;0, Active!EQ$2, 0)</f>
        <v>0</v>
      </c>
      <c r="ER29" s="240">
        <f>IF(COUNTIF($DA29:$DC29, Active!$ET$1)&gt;0, Active!ER$2, 0)</f>
        <v>0</v>
      </c>
      <c r="ES29" s="240">
        <f>IF(COUNTIF($DD29:$DF29, Active!$ET$1)&gt;0, Active!ES$2, 0)</f>
        <v>0</v>
      </c>
      <c r="ET29" s="241">
        <f t="shared" ref="ET29:ET47" si="7">SUM(DN29:ES29)</f>
        <v>0</v>
      </c>
      <c r="EU29" s="242">
        <f>IF(COUNTIF($N29:$Q29, Active!GA$1)&gt;0, Active!EU$2, 0)</f>
        <v>0</v>
      </c>
      <c r="EV29" s="234">
        <f>IF(COUNTIF($R29:$U29, Active!GA$1)&gt;0, Active!EV$2, 0)</f>
        <v>0</v>
      </c>
      <c r="EW29" s="234">
        <f>IF(COUNTIF($V29:$Y29, Active!GA$1)&gt;0, Active!EW$2, 0)</f>
        <v>0</v>
      </c>
      <c r="EX29" s="234">
        <f>IF(COUNTIF($Z29:$AA29, Active!GA$1)&gt;0, Active!EX$2, 0)</f>
        <v>0</v>
      </c>
      <c r="EY29" s="234">
        <f>IF(COUNTIF($AB29:$AC29, Active!GA$1)&gt;0, Active!EY$2, 0)</f>
        <v>0</v>
      </c>
      <c r="EZ29" s="235">
        <f>IF(COUNTIF($AD29:$AF29, Active!$GA$1)&gt;0, Active!EZ$2, 0)</f>
        <v>0</v>
      </c>
      <c r="FA29" s="236">
        <f>IF(COUNTIF($AG29:$AI29, Active!$GA$1)&gt;0, Active!FA$2, 0)</f>
        <v>0</v>
      </c>
      <c r="FB29" s="236">
        <f>IF(COUNTIF($AJ29:$AL29, Active!$GA$1)&gt;0, Active!FB$2, 0)</f>
        <v>0</v>
      </c>
      <c r="FC29" s="236">
        <f>IF(COUNTIF($AM29:$AO29, Active!$GA$1)&gt;0, Active!FC$2, 0)</f>
        <v>0</v>
      </c>
      <c r="FD29" s="236">
        <f>IF(COUNTIF($AP29:$AR29, Active!$GA$1)&gt;0, Active!FD$2, 0)</f>
        <v>0</v>
      </c>
      <c r="FE29" s="236">
        <f>IF(COUNTIF($AS29:$AU29, Active!$GA$1)&gt;0, Active!FE$2, 0)</f>
        <v>0</v>
      </c>
      <c r="FF29" s="236">
        <f>IF(COUNTIF($AV29:$AX29, Active!$GA$1)&gt;0, Active!FF$2, 0)</f>
        <v>0</v>
      </c>
      <c r="FG29" s="237">
        <f>IF(COUNTIF($AY29:$BA29, Active!$GA$1)&gt;0, Active!FG$2, 0)</f>
        <v>0</v>
      </c>
      <c r="FH29" s="238">
        <f>IF(COUNTIF($BB29:$BD29, Active!$GA$1)&gt;0, Active!FH$2, 0)</f>
        <v>0</v>
      </c>
      <c r="FI29" s="238">
        <f>IF(COUNTIF($BE29:$BG29, Active!$GA$1)&gt;0, Active!FI$2, 0)</f>
        <v>0</v>
      </c>
      <c r="FJ29" s="238">
        <f>IF(COUNTIF($BH29:$BJ29, Active!$GA$1)&gt;0, Active!FJ$2, 0)</f>
        <v>0</v>
      </c>
      <c r="FK29" s="238">
        <f>IF(COUNTIF($BK29:$BM29, Active!$GA$1)&gt;0, Active!FK$2, 0)</f>
        <v>0</v>
      </c>
      <c r="FL29" s="238">
        <f>IF(COUNTIF($BN29:$BP29, Active!$GA$1)&gt;0, Active!FL$2, 0)</f>
        <v>0</v>
      </c>
      <c r="FM29" s="238">
        <f>IF(COUNTIF($BQ29:$BS29, Active!$GA$1)&gt;0, Active!FM$2, 0)</f>
        <v>0</v>
      </c>
      <c r="FN29" s="238">
        <f>IF(COUNTIF($BT29:$BV29, Active!$GA$1)&gt;0, Active!FN$2, 0)</f>
        <v>0</v>
      </c>
      <c r="FO29" s="239">
        <f>IF(COUNTIF($BW29:$BY29, Active!$GA$1)&gt;0, Active!FO$2, 0)</f>
        <v>0</v>
      </c>
      <c r="FP29" s="240">
        <f>IF(COUNTIF($BZ29:$CB29, Active!$GA$1)&gt;0, Active!FP$2, 0)</f>
        <v>0</v>
      </c>
      <c r="FQ29" s="240">
        <f>IF(COUNTIF($CC29:$CE29, Active!$GA$1)&gt;0, Active!FQ$2, 0)</f>
        <v>0</v>
      </c>
      <c r="FR29" s="240">
        <f>IF(COUNTIF($CF29:$CH29, Active!$GA$1)&gt;0, Active!FR$2, 0)</f>
        <v>0</v>
      </c>
      <c r="FS29" s="240">
        <f>IF(COUNTIF($CI29:$CK29, Active!$GA$1)&gt;0, Active!FS$2, 0)</f>
        <v>0</v>
      </c>
      <c r="FT29" s="240">
        <f>IF(COUNTIF($CL29:$CN29, Active!$GA$1)&gt;0, Active!FT$2, 0)</f>
        <v>0</v>
      </c>
      <c r="FU29" s="240">
        <f>IF(COUNTIF($CO29:$CQ29, Active!$GA$1)&gt;0, Active!FU$2, 0)</f>
        <v>0</v>
      </c>
      <c r="FV29" s="240">
        <f>IF(COUNTIF($CR29:$CT29, Active!$GA$1)&gt;0, Active!FV$2, 0)</f>
        <v>0</v>
      </c>
      <c r="FW29" s="240">
        <f>IF(COUNTIF($CU29:$CW29, Active!$GA$1)&gt;0, Active!FW$2, 0)</f>
        <v>0</v>
      </c>
      <c r="FX29" s="240">
        <f>IF(COUNTIF($CX29:$CZ29, Active!$GA$1)&gt;0, Active!FX$2, 0)</f>
        <v>0</v>
      </c>
      <c r="FY29" s="240">
        <f>IF(COUNTIF($DA29:$DC29, Active!$GA$1)&gt;0, Active!FY$2, 0)</f>
        <v>0</v>
      </c>
      <c r="FZ29" s="240">
        <f>IF(COUNTIF($DD29:$DF29, Active!$GA$1)&gt;0, Active!FZ$2, 0)</f>
        <v>0</v>
      </c>
      <c r="GA29" s="241">
        <f t="shared" ref="GA29:GA47" si="8">SUM(EU29:FZ29)</f>
        <v>0</v>
      </c>
      <c r="GB29" s="242">
        <f>IF(COUNTIF($N29:$Q29, Active!HH$1)&gt;0, Active!GB$2, 0)</f>
        <v>0</v>
      </c>
      <c r="GC29" s="234">
        <f>IF(COUNTIF($R29:$U29, Active!HH$1)&gt;0, Active!GC$2, 0)</f>
        <v>0</v>
      </c>
      <c r="GD29" s="234">
        <f>IF(COUNTIF($V29:$Y29, Active!HH$1)&gt;0, Active!GD$2, 0)</f>
        <v>0</v>
      </c>
      <c r="GE29" s="234">
        <f>IF(COUNTIF($Z29:$AA29, Active!HH$1)&gt;0, Active!GE$2, 0)</f>
        <v>0</v>
      </c>
      <c r="GF29" s="234">
        <f>IF(COUNTIF($AB29:$AC29, Active!HH$1)&gt;0, Active!GF$2, 0)</f>
        <v>0</v>
      </c>
      <c r="GG29" s="235">
        <f>IF(COUNTIF($AD29:$AF29, Active!$HH$1)&gt;0, Active!GG$2, 0)</f>
        <v>0</v>
      </c>
      <c r="GH29" s="236">
        <f>IF(COUNTIF($AG29:$AI29, Active!$HH$1)&gt;0, Active!GH$2, 0)</f>
        <v>0</v>
      </c>
      <c r="GI29" s="236">
        <f>IF(COUNTIF($AJ29:$AL29, Active!$HH$1)&gt;0, Active!GI$2, 0)</f>
        <v>0</v>
      </c>
      <c r="GJ29" s="236">
        <f>IF(COUNTIF($AM29:$AO29, Active!$HH$1)&gt;0, Active!GJ$2, 0)</f>
        <v>0</v>
      </c>
      <c r="GK29" s="236">
        <f>IF(COUNTIF($AP29:$AR29, Active!$HH$1)&gt;0, Active!GK$2, 0)</f>
        <v>0</v>
      </c>
      <c r="GL29" s="236">
        <f>IF(COUNTIF($AS29:$AU29, Active!$HH$1)&gt;0, Active!GL$2, 0)</f>
        <v>0</v>
      </c>
      <c r="GM29" s="236">
        <f>IF(COUNTIF($AV29:$AX29, Active!$HH$1)&gt;0, Active!GM$2, 0)</f>
        <v>0</v>
      </c>
      <c r="GN29" s="237">
        <f>IF(COUNTIF($AY29:$BA29, Active!$HH$1)&gt;0, Active!GN$2, 0)</f>
        <v>0</v>
      </c>
      <c r="GO29" s="238">
        <f>IF(COUNTIF($BB29:$BD29, Active!$HH$1)&gt;0, Active!GO$2, 0)</f>
        <v>0</v>
      </c>
      <c r="GP29" s="238">
        <f>IF(COUNTIF($BE29:$BG29, Active!$HH$1)&gt;0, Active!GP$2, 0)</f>
        <v>0</v>
      </c>
      <c r="GQ29" s="238">
        <f>IF(COUNTIF($BH29:$BJ29, Active!$HH$1)&gt;0, Active!GQ$2, 0)</f>
        <v>0</v>
      </c>
      <c r="GR29" s="238">
        <f>IF(COUNTIF($BK29:$BM29, Active!$HH$1)&gt;0, Active!GR$2, 0)</f>
        <v>0</v>
      </c>
      <c r="GS29" s="238">
        <f>IF(COUNTIF($BN29:$BP29, Active!$HH$1)&gt;0, Active!GS$2, 0)</f>
        <v>0</v>
      </c>
      <c r="GT29" s="238">
        <f>IF(COUNTIF($BQ29:$BS29, Active!$HH$1)&gt;0, Active!GT$2, 0)</f>
        <v>0</v>
      </c>
      <c r="GU29" s="238">
        <f>IF(COUNTIF($BT29:$BV29, Active!$HH$1)&gt;0, Active!GU$2, 0)</f>
        <v>0</v>
      </c>
      <c r="GV29" s="239">
        <f>IF(COUNTIF($BW29:$BY29, Active!$HH$1)&gt;0, Active!GV$2, 0)</f>
        <v>0</v>
      </c>
      <c r="GW29" s="240">
        <f>IF(COUNTIF($BZ29:$CB29, Active!$HH$1)&gt;0, Active!GW$2, 0)</f>
        <v>0</v>
      </c>
      <c r="GX29" s="240">
        <f>IF(COUNTIF($CC29:$CE29, Active!$HH$1)&gt;0, Active!GX$2, 0)</f>
        <v>0</v>
      </c>
      <c r="GY29" s="240">
        <f>IF(COUNTIF($CF29:$CH29, Active!$HH$1)&gt;0, Active!GY$2, 0)</f>
        <v>0</v>
      </c>
      <c r="GZ29" s="240">
        <f>IF(COUNTIF($CI29:$CK29, Active!$HH$1)&gt;0, Active!GZ$2, 0)</f>
        <v>0</v>
      </c>
      <c r="HA29" s="240">
        <f>IF(COUNTIF($CL29:$CN29, Active!$HH$1)&gt;0, Active!HA$2, 0)</f>
        <v>0</v>
      </c>
      <c r="HB29" s="240">
        <f>IF(COUNTIF($CO29:$CQ29, Active!$HH$1)&gt;0, Active!HB$2, 0)</f>
        <v>0</v>
      </c>
      <c r="HC29" s="240">
        <f>IF(COUNTIF($CR29:$CT29, Active!$HH$1)&gt;0, Active!HC$2, 0)</f>
        <v>0</v>
      </c>
      <c r="HD29" s="240">
        <f>IF(COUNTIF($CU29:$CW29, Active!$HH$1)&gt;0, Active!HD$2, 0)</f>
        <v>0</v>
      </c>
      <c r="HE29" s="240">
        <f>IF(COUNTIF($CX29:$CZ29, Active!$HH$1)&gt;0, Active!HE$2, 0)</f>
        <v>0</v>
      </c>
      <c r="HF29" s="240">
        <f>IF(COUNTIF($DA29:$DC29, Active!$HH$1)&gt;0, Active!HF$2, 0)</f>
        <v>0</v>
      </c>
      <c r="HG29" s="240">
        <f>IF(COUNTIF($DD29:$DF29, Active!$HH$1)&gt;0, Active!HG$2, 0)</f>
        <v>0</v>
      </c>
      <c r="HH29" s="241">
        <f t="shared" ref="HH29:HH47" si="9">SUM(GB29:HG29)</f>
        <v>0</v>
      </c>
      <c r="HI29" s="243"/>
      <c r="HJ29" s="242">
        <f>IF(MAX($N29:$Q29)&gt;=40, Active!HJ$2, 0)</f>
        <v>3</v>
      </c>
      <c r="HK29" s="234">
        <f>IF(MAX($R29:$U29)&gt;=40, Active!HK$2, 0)</f>
        <v>3</v>
      </c>
      <c r="HL29" s="234">
        <f>IF(MAX($V29:$Y29)&gt;=40, Active!HL$2, 0)</f>
        <v>3</v>
      </c>
      <c r="HM29" s="234">
        <f>IF(MAX($Z29:$AA29)&gt;=40, Active!HM$2, 0)</f>
        <v>3</v>
      </c>
      <c r="HN29" s="234">
        <f>IF(MAX($AB29:$AC29)&gt;=40, Active!HN$2, 0)</f>
        <v>2</v>
      </c>
      <c r="HO29" s="235">
        <f>IF(MAX($AD29:$AF29)&gt;=40, Active!HO$2, 0)</f>
        <v>20</v>
      </c>
      <c r="HP29" s="236">
        <f>IF(MAX($AG29:$AI29)&gt;=40, Active!HP$2, 0)</f>
        <v>20</v>
      </c>
      <c r="HQ29" s="236">
        <f>IF(MAX($AJ29:$AL29)&gt;=40, Active!HQ$2, 0)</f>
        <v>20</v>
      </c>
      <c r="HR29" s="236">
        <f>IF(MAX($AM29:$AO29)&gt;=40, Active!HR$2, 0)</f>
        <v>20</v>
      </c>
      <c r="HS29" s="236">
        <f>IF(MAX($AP29:$AR29)&gt;=40, Active!HS$2, 0)</f>
        <v>10</v>
      </c>
      <c r="HT29" s="236">
        <f>IF(MAX($AS29:$AU29)&gt;=40, Active!HT$2, 0)</f>
        <v>20</v>
      </c>
      <c r="HU29" s="236">
        <f>IF(MAX($AV29:$AX29)&gt;=40, Active!HU$2, 0)</f>
        <v>10</v>
      </c>
      <c r="HV29" s="237">
        <f>IF(MAX($AY29:$BA29)&gt;=40, Active!HV$2, 0)</f>
        <v>20</v>
      </c>
      <c r="HW29" s="238">
        <f>IF(MAX($BB29:$BD29)&gt;=40, Active!HW$2, 0)</f>
        <v>20</v>
      </c>
      <c r="HX29" s="238">
        <f>IF(MAX($BE29:$BG29)&gt;=40, Active!HX$2, 0)</f>
        <v>20</v>
      </c>
      <c r="HY29" s="238">
        <f>IF(MAX($BH29:$BJ29)&gt;=40, Active!HY$2, 0)</f>
        <v>20</v>
      </c>
      <c r="HZ29" s="238">
        <f>IF(MAX($BK29:$BM29)&gt;=40, Active!HZ$2, 0)</f>
        <v>10</v>
      </c>
      <c r="IA29" s="238">
        <f>IF(MAX($BN29:$BP29)&gt;=40, Active!IA$2, 0)</f>
        <v>20</v>
      </c>
      <c r="IB29" s="238">
        <f>IF(MAX($BQ29:$BS29)&gt;=40, Active!IB$2, 0)</f>
        <v>10</v>
      </c>
      <c r="IC29" s="238">
        <f>IF(MAX($BT29:$BV29)&gt;=40, Active!IC$2, 0)</f>
        <v>6</v>
      </c>
      <c r="ID29" s="239">
        <f>IF(MAX($BW29:$BY29)&gt;=40, Active!ID$2, 0)</f>
        <v>20</v>
      </c>
      <c r="IE29" s="240">
        <f>IF(MAX($BZ29:$CB29)&gt;=40, Active!IE$2, 0)</f>
        <v>20</v>
      </c>
      <c r="IF29" s="240">
        <f>IF(MAX($CC29:$CE29)&gt;=40, Active!IF$2, 0)</f>
        <v>10</v>
      </c>
      <c r="IG29" s="240">
        <f>IF(MAX($CF29:$CH29)&gt;=40, Active!IG$2, 0)</f>
        <v>0</v>
      </c>
      <c r="IH29" s="240">
        <f>IF(MAX($CI29:$CK29)&gt;=40, Active!IH$2, 0)</f>
        <v>0</v>
      </c>
      <c r="II29" s="240">
        <f>IF(MAX($CL29:$CN29)&gt;=40, Active!II$2, 0)</f>
        <v>30</v>
      </c>
      <c r="IJ29" s="240">
        <f>IF(MAX($CO29:$CQ29)&gt;=40, Active!IJ$2, 0)</f>
        <v>0</v>
      </c>
      <c r="IK29" s="240">
        <f>IF(MAX($CR29:$CT29)&gt;=40, Active!IK$2, 0)</f>
        <v>0</v>
      </c>
      <c r="IL29" s="240">
        <f>IF(MAX($CU29:$CW29)&gt;=40, Active!IL$2, 0)</f>
        <v>20</v>
      </c>
      <c r="IM29" s="240">
        <f>IF(MAX($CX29:$CZ29)&gt;=40, Active!IM$2, 0)</f>
        <v>0</v>
      </c>
      <c r="IN29" s="240">
        <f>IF(MAX($DA29:$DC29)&gt;=40, Active!IN$2, 0)</f>
        <v>0</v>
      </c>
      <c r="IO29" s="240">
        <f>IF(MAX($DD29:$DF29)&gt;=40, Active!IO$2, 0)</f>
        <v>20</v>
      </c>
      <c r="IP29" s="416">
        <f t="shared" ref="IP29:IP47" si="10">SUM(HO29:IB29, ID29:IO29)</f>
        <v>360</v>
      </c>
      <c r="IQ29" s="416">
        <f t="shared" ref="IQ29:IQ47" si="11">SUM(HJ29:HN29, IC29)</f>
        <v>20</v>
      </c>
    </row>
    <row r="30" spans="1:251" ht="15" customHeight="1" x14ac:dyDescent="0.25">
      <c r="A30" s="14" t="s">
        <v>1625</v>
      </c>
      <c r="B30" s="392">
        <v>4</v>
      </c>
      <c r="C30" s="706" t="s">
        <v>452</v>
      </c>
      <c r="D30" s="423">
        <v>43313</v>
      </c>
      <c r="E30" s="20" t="s">
        <v>278</v>
      </c>
      <c r="F30" s="6">
        <v>9546033</v>
      </c>
      <c r="G30" s="20">
        <v>1</v>
      </c>
      <c r="H30" s="20"/>
      <c r="I30" s="23"/>
      <c r="J30" s="6" t="s">
        <v>18</v>
      </c>
      <c r="K30" s="6" t="s">
        <v>18</v>
      </c>
      <c r="L30" s="424"/>
      <c r="M30" s="651" t="s">
        <v>514</v>
      </c>
      <c r="N30" s="24">
        <v>65</v>
      </c>
      <c r="O30" s="107"/>
      <c r="P30" s="105"/>
      <c r="Q30" s="106"/>
      <c r="R30" s="688">
        <v>61.400001525878906</v>
      </c>
      <c r="S30" s="107"/>
      <c r="T30" s="105"/>
      <c r="U30" s="106"/>
      <c r="V30" s="24">
        <v>75.400000000000006</v>
      </c>
      <c r="W30" s="107"/>
      <c r="X30" s="105"/>
      <c r="Y30" s="106"/>
      <c r="Z30" s="24">
        <v>86</v>
      </c>
      <c r="AA30" s="273"/>
      <c r="AB30" s="24">
        <v>64</v>
      </c>
      <c r="AC30" s="273"/>
      <c r="AD30" s="107">
        <v>74</v>
      </c>
      <c r="AE30" s="107"/>
      <c r="AF30" s="273"/>
      <c r="AG30" s="107">
        <v>80</v>
      </c>
      <c r="AH30" s="107"/>
      <c r="AI30" s="273"/>
      <c r="AJ30" s="24">
        <v>72</v>
      </c>
      <c r="AK30" s="107"/>
      <c r="AL30" s="273"/>
      <c r="AM30" s="24">
        <v>51</v>
      </c>
      <c r="AN30" s="107"/>
      <c r="AO30" s="273"/>
      <c r="AP30" s="24">
        <v>68</v>
      </c>
      <c r="AQ30" s="107"/>
      <c r="AR30" s="273"/>
      <c r="AS30" s="24">
        <v>68</v>
      </c>
      <c r="AT30" s="107"/>
      <c r="AU30" s="273"/>
      <c r="AV30" s="24">
        <v>47</v>
      </c>
      <c r="AW30" s="107"/>
      <c r="AX30" s="273"/>
      <c r="AY30" s="24">
        <v>51</v>
      </c>
      <c r="AZ30" s="107"/>
      <c r="BA30" s="273"/>
      <c r="BB30" s="24">
        <v>77</v>
      </c>
      <c r="BC30" s="107"/>
      <c r="BD30" s="273"/>
      <c r="BE30" s="24"/>
      <c r="BF30" s="679">
        <v>47</v>
      </c>
      <c r="BG30" s="273"/>
      <c r="BH30" s="24">
        <v>68</v>
      </c>
      <c r="BI30" s="107"/>
      <c r="BJ30" s="273"/>
      <c r="BK30" s="24">
        <v>67</v>
      </c>
      <c r="BL30" s="107"/>
      <c r="BM30" s="273"/>
      <c r="BN30" s="24">
        <v>73.910003662109375</v>
      </c>
      <c r="BO30" s="107"/>
      <c r="BP30" s="273"/>
      <c r="BQ30" s="24">
        <v>50</v>
      </c>
      <c r="BR30" s="107"/>
      <c r="BS30" s="273"/>
      <c r="BT30" s="24">
        <v>88</v>
      </c>
      <c r="BU30" s="291"/>
      <c r="BV30" s="273"/>
      <c r="BW30" s="648">
        <v>55.040000915527344</v>
      </c>
      <c r="BX30" s="107"/>
      <c r="BY30" s="273"/>
      <c r="BZ30" s="648">
        <v>64.75</v>
      </c>
      <c r="CA30" s="107"/>
      <c r="CB30" s="273"/>
      <c r="CC30" s="24">
        <v>60</v>
      </c>
      <c r="CD30" s="107"/>
      <c r="CE30" s="107"/>
      <c r="CF30" s="107"/>
      <c r="CG30" s="107"/>
      <c r="CH30" s="273"/>
      <c r="CI30" s="688"/>
      <c r="CJ30" s="107"/>
      <c r="CK30" s="273"/>
      <c r="CL30" s="648">
        <v>68</v>
      </c>
      <c r="CM30" s="107"/>
      <c r="CN30" s="273"/>
      <c r="CO30" s="24">
        <v>81.5</v>
      </c>
      <c r="CP30" s="107"/>
      <c r="CQ30" s="273"/>
      <c r="CR30" s="24"/>
      <c r="CS30" s="107"/>
      <c r="CT30" s="273"/>
      <c r="CU30" s="24"/>
      <c r="CV30" s="107"/>
      <c r="CW30" s="273"/>
      <c r="CX30" s="24"/>
      <c r="CY30" s="107"/>
      <c r="CZ30" s="273"/>
      <c r="DA30" s="24">
        <v>65.400001525878906</v>
      </c>
      <c r="DB30" s="107"/>
      <c r="DC30" s="273"/>
      <c r="DD30" s="24"/>
      <c r="DE30" s="107"/>
      <c r="DF30" s="273"/>
      <c r="DG30" s="218"/>
      <c r="DH30" s="217"/>
      <c r="DI30" s="217" t="s">
        <v>1634</v>
      </c>
      <c r="DJ30" s="286">
        <v>68.8</v>
      </c>
      <c r="DK30" s="219" t="s">
        <v>124</v>
      </c>
      <c r="DL30" s="220">
        <f t="shared" si="6"/>
        <v>3.44</v>
      </c>
      <c r="DM30" s="650">
        <f>COUNTIF(N30:DF30, Active!DM$1)+COUNTIF(N30:DF30, Active!DM$2)</f>
        <v>0</v>
      </c>
      <c r="DN30" s="233">
        <f>IF(COUNTIF($N30:$Q30, Active!ET$1)&gt;0, Active!DN$2, 0)</f>
        <v>0</v>
      </c>
      <c r="DO30" s="234">
        <f>IF(COUNTIF($R30:$U30, Active!ET$1)&gt;0, Active!DO$2, 0)</f>
        <v>0</v>
      </c>
      <c r="DP30" s="234">
        <f>IF(COUNTIF($V30:$Y30, Active!ET$1)&gt;0, Active!DP$2, 0)</f>
        <v>0</v>
      </c>
      <c r="DQ30" s="234">
        <f>IF(COUNTIF($Z30:$AA30, Active!ET$1)&gt;0, Active!DQ$2, 0)</f>
        <v>0</v>
      </c>
      <c r="DR30" s="234">
        <f>IF(COUNTIF($AB30:$AC30, Active!ET$1)&gt;0, Active!DR$2, 0)</f>
        <v>0</v>
      </c>
      <c r="DS30" s="235">
        <f>IF(COUNTIF($AD30:$AF30, Active!$ET$1)&gt;0, Active!DS$2, 0)</f>
        <v>0</v>
      </c>
      <c r="DT30" s="236">
        <f>IF(COUNTIF($AG30:$AI30, Active!$ET$1)&gt;0, Active!DT$2, 0)</f>
        <v>0</v>
      </c>
      <c r="DU30" s="236">
        <f>IF(COUNTIF($AJ30:$AL30, Active!$ET$1)&gt;0, Active!DU$2, 0)</f>
        <v>0</v>
      </c>
      <c r="DV30" s="236">
        <f>IF(COUNTIF($AM30:$AO30, Active!$ET$1)&gt;0, Active!DV$2, 0)</f>
        <v>0</v>
      </c>
      <c r="DW30" s="236">
        <f>IF(COUNTIF($AP30:$AR30, Active!$ET$1)&gt;0, Active!DW$2, 0)</f>
        <v>0</v>
      </c>
      <c r="DX30" s="236">
        <f>IF(COUNTIF($AS30:$AU30, Active!$ET$1)&gt;0, Active!DX$2, 0)</f>
        <v>0</v>
      </c>
      <c r="DY30" s="236">
        <f>IF(COUNTIF($AV30:$AX30, Active!$ET$1)&gt;0, Active!DY$2, 0)</f>
        <v>0</v>
      </c>
      <c r="DZ30" s="237">
        <f>IF(COUNTIF($AY30:$BA30, Active!$ET$1)&gt;0, Active!DZ$2, 0)</f>
        <v>0</v>
      </c>
      <c r="EA30" s="238">
        <f>IF(COUNTIF($BB30:$BD30, Active!$ET$1)&gt;0, Active!EA$2, 0)</f>
        <v>0</v>
      </c>
      <c r="EB30" s="238">
        <f>IF(COUNTIF($BE30:$BG30, Active!$ET$1)&gt;0, Active!EB$2, 0)</f>
        <v>0</v>
      </c>
      <c r="EC30" s="238">
        <f>IF(COUNTIF($BH30:$BJ30, Active!$ET$1)&gt;0, Active!EC$2, 0)</f>
        <v>0</v>
      </c>
      <c r="ED30" s="238">
        <f>IF(COUNTIF($BK30:$BM30, Active!$ET$1)&gt;0, Active!ED$2, 0)</f>
        <v>0</v>
      </c>
      <c r="EE30" s="238">
        <f>IF(COUNTIF($BN30:$BP30, Active!$ET$1)&gt;0, Active!EE$2, 0)</f>
        <v>0</v>
      </c>
      <c r="EF30" s="238">
        <f>IF(COUNTIF($BQ30:$BS30, Active!$ET$1)&gt;0, Active!EF$2, 0)</f>
        <v>0</v>
      </c>
      <c r="EG30" s="238">
        <f>IF(COUNTIF($BT30:$BV30, Active!$ET$1)&gt;0, Active!EG$2, 0)</f>
        <v>0</v>
      </c>
      <c r="EH30" s="239">
        <f>IF(COUNTIF($BW30:$BY30, Active!$ET$1)&gt;0, Active!EH$2, 0)</f>
        <v>0</v>
      </c>
      <c r="EI30" s="240">
        <f>IF(COUNTIF($BZ30:$CB30, Active!$ET$1)&gt;0, Active!EI$2, 0)</f>
        <v>0</v>
      </c>
      <c r="EJ30" s="240">
        <f>IF(COUNTIF($CC30:$CE30, Active!$ET$1)&gt;0, Active!EJ$2, 0)</f>
        <v>0</v>
      </c>
      <c r="EK30" s="240">
        <f>IF(COUNTIF($CF30:$CH30, Active!$ET$1)&gt;0, Active!EK$2, 0)</f>
        <v>0</v>
      </c>
      <c r="EL30" s="240">
        <f>IF(COUNTIF($CI30:$CK30, Active!$ET$1)&gt;0, Active!EL$2, 0)</f>
        <v>0</v>
      </c>
      <c r="EM30" s="240">
        <f>IF(COUNTIF($CL30:$CN30, Active!$ET$1)&gt;0, Active!EM$2, 0)</f>
        <v>0</v>
      </c>
      <c r="EN30" s="240">
        <f>IF(COUNTIF($CO30:$CQ30, Active!$ET$1)&gt;0, Active!EN$2, 0)</f>
        <v>0</v>
      </c>
      <c r="EO30" s="240">
        <f>IF(COUNTIF($CR30:$CT30, Active!$ET$1)&gt;0, Active!EO$2, 0)</f>
        <v>0</v>
      </c>
      <c r="EP30" s="240">
        <f>IF(COUNTIF($CU30:$CW30, Active!$ET$1)&gt;0, Active!EP$2, 0)</f>
        <v>0</v>
      </c>
      <c r="EQ30" s="240">
        <f>IF(COUNTIF($CX30:$CZ30, Active!$ET$1)&gt;0, Active!EQ$2, 0)</f>
        <v>0</v>
      </c>
      <c r="ER30" s="240">
        <f>IF(COUNTIF($DA30:$DC30, Active!$ET$1)&gt;0, Active!ER$2, 0)</f>
        <v>0</v>
      </c>
      <c r="ES30" s="240">
        <f>IF(COUNTIF($DD30:$DF30, Active!$ET$1)&gt;0, Active!ES$2, 0)</f>
        <v>0</v>
      </c>
      <c r="ET30" s="241">
        <f t="shared" si="7"/>
        <v>0</v>
      </c>
      <c r="EU30" s="242">
        <f>IF(COUNTIF($N30:$Q30, Active!GA$1)&gt;0, Active!EU$2, 0)</f>
        <v>0</v>
      </c>
      <c r="EV30" s="234">
        <f>IF(COUNTIF($R30:$U30, Active!GA$1)&gt;0, Active!EV$2, 0)</f>
        <v>0</v>
      </c>
      <c r="EW30" s="234">
        <f>IF(COUNTIF($V30:$Y30, Active!GA$1)&gt;0, Active!EW$2, 0)</f>
        <v>0</v>
      </c>
      <c r="EX30" s="234">
        <f>IF(COUNTIF($Z30:$AA30, Active!GA$1)&gt;0, Active!EX$2, 0)</f>
        <v>0</v>
      </c>
      <c r="EY30" s="234">
        <f>IF(COUNTIF($AB30:$AC30, Active!GA$1)&gt;0, Active!EY$2, 0)</f>
        <v>0</v>
      </c>
      <c r="EZ30" s="235">
        <f>IF(COUNTIF($AD30:$AF30, Active!$GA$1)&gt;0, Active!EZ$2, 0)</f>
        <v>0</v>
      </c>
      <c r="FA30" s="236">
        <f>IF(COUNTIF($AG30:$AI30, Active!$GA$1)&gt;0, Active!FA$2, 0)</f>
        <v>0</v>
      </c>
      <c r="FB30" s="236">
        <f>IF(COUNTIF($AJ30:$AL30, Active!$GA$1)&gt;0, Active!FB$2, 0)</f>
        <v>0</v>
      </c>
      <c r="FC30" s="236">
        <f>IF(COUNTIF($AM30:$AO30, Active!$GA$1)&gt;0, Active!FC$2, 0)</f>
        <v>0</v>
      </c>
      <c r="FD30" s="236">
        <f>IF(COUNTIF($AP30:$AR30, Active!$GA$1)&gt;0, Active!FD$2, 0)</f>
        <v>0</v>
      </c>
      <c r="FE30" s="236">
        <f>IF(COUNTIF($AS30:$AU30, Active!$GA$1)&gt;0, Active!FE$2, 0)</f>
        <v>0</v>
      </c>
      <c r="FF30" s="236">
        <f>IF(COUNTIF($AV30:$AX30, Active!$GA$1)&gt;0, Active!FF$2, 0)</f>
        <v>0</v>
      </c>
      <c r="FG30" s="237">
        <f>IF(COUNTIF($AY30:$BA30, Active!$GA$1)&gt;0, Active!FG$2, 0)</f>
        <v>0</v>
      </c>
      <c r="FH30" s="238">
        <f>IF(COUNTIF($BB30:$BD30, Active!$GA$1)&gt;0, Active!FH$2, 0)</f>
        <v>0</v>
      </c>
      <c r="FI30" s="238">
        <f>IF(COUNTIF($BE30:$BG30, Active!$GA$1)&gt;0, Active!FI$2, 0)</f>
        <v>0</v>
      </c>
      <c r="FJ30" s="238">
        <f>IF(COUNTIF($BH30:$BJ30, Active!$GA$1)&gt;0, Active!FJ$2, 0)</f>
        <v>0</v>
      </c>
      <c r="FK30" s="238">
        <f>IF(COUNTIF($BK30:$BM30, Active!$GA$1)&gt;0, Active!FK$2, 0)</f>
        <v>0</v>
      </c>
      <c r="FL30" s="238">
        <f>IF(COUNTIF($BN30:$BP30, Active!$GA$1)&gt;0, Active!FL$2, 0)</f>
        <v>0</v>
      </c>
      <c r="FM30" s="238">
        <f>IF(COUNTIF($BQ30:$BS30, Active!$GA$1)&gt;0, Active!FM$2, 0)</f>
        <v>0</v>
      </c>
      <c r="FN30" s="238">
        <f>IF(COUNTIF($BT30:$BV30, Active!$GA$1)&gt;0, Active!FN$2, 0)</f>
        <v>0</v>
      </c>
      <c r="FO30" s="239">
        <f>IF(COUNTIF($BW30:$BY30, Active!$GA$1)&gt;0, Active!FO$2, 0)</f>
        <v>0</v>
      </c>
      <c r="FP30" s="240">
        <f>IF(COUNTIF($BZ30:$CB30, Active!$GA$1)&gt;0, Active!FP$2, 0)</f>
        <v>0</v>
      </c>
      <c r="FQ30" s="240">
        <f>IF(COUNTIF($CC30:$CE30, Active!$GA$1)&gt;0, Active!FQ$2, 0)</f>
        <v>0</v>
      </c>
      <c r="FR30" s="240">
        <f>IF(COUNTIF($CF30:$CH30, Active!$GA$1)&gt;0, Active!FR$2, 0)</f>
        <v>0</v>
      </c>
      <c r="FS30" s="240">
        <f>IF(COUNTIF($CI30:$CK30, Active!$GA$1)&gt;0, Active!FS$2, 0)</f>
        <v>0</v>
      </c>
      <c r="FT30" s="240">
        <f>IF(COUNTIF($CL30:$CN30, Active!$GA$1)&gt;0, Active!FT$2, 0)</f>
        <v>0</v>
      </c>
      <c r="FU30" s="240">
        <f>IF(COUNTIF($CO30:$CQ30, Active!$GA$1)&gt;0, Active!FU$2, 0)</f>
        <v>0</v>
      </c>
      <c r="FV30" s="240">
        <f>IF(COUNTIF($CR30:$CT30, Active!$GA$1)&gt;0, Active!FV$2, 0)</f>
        <v>0</v>
      </c>
      <c r="FW30" s="240">
        <f>IF(COUNTIF($CU30:$CW30, Active!$GA$1)&gt;0, Active!FW$2, 0)</f>
        <v>0</v>
      </c>
      <c r="FX30" s="240">
        <f>IF(COUNTIF($CX30:$CZ30, Active!$GA$1)&gt;0, Active!FX$2, 0)</f>
        <v>0</v>
      </c>
      <c r="FY30" s="240">
        <f>IF(COUNTIF($DA30:$DC30, Active!$GA$1)&gt;0, Active!FY$2, 0)</f>
        <v>0</v>
      </c>
      <c r="FZ30" s="240">
        <f>IF(COUNTIF($DD30:$DF30, Active!$GA$1)&gt;0, Active!FZ$2, 0)</f>
        <v>0</v>
      </c>
      <c r="GA30" s="241">
        <f t="shared" si="8"/>
        <v>0</v>
      </c>
      <c r="GB30" s="242">
        <f>IF(COUNTIF($N30:$Q30, Active!HH$1)&gt;0, Active!GB$2, 0)</f>
        <v>0</v>
      </c>
      <c r="GC30" s="234">
        <f>IF(COUNTIF($R30:$U30, Active!HH$1)&gt;0, Active!GC$2, 0)</f>
        <v>0</v>
      </c>
      <c r="GD30" s="234">
        <f>IF(COUNTIF($V30:$Y30, Active!HH$1)&gt;0, Active!GD$2, 0)</f>
        <v>0</v>
      </c>
      <c r="GE30" s="234">
        <f>IF(COUNTIF($Z30:$AA30, Active!HH$1)&gt;0, Active!GE$2, 0)</f>
        <v>0</v>
      </c>
      <c r="GF30" s="234">
        <f>IF(COUNTIF($AB30:$AC30, Active!HH$1)&gt;0, Active!GF$2, 0)</f>
        <v>0</v>
      </c>
      <c r="GG30" s="235">
        <f>IF(COUNTIF($AD30:$AF30, Active!$HH$1)&gt;0, Active!GG$2, 0)</f>
        <v>0</v>
      </c>
      <c r="GH30" s="236">
        <f>IF(COUNTIF($AG30:$AI30, Active!$HH$1)&gt;0, Active!GH$2, 0)</f>
        <v>0</v>
      </c>
      <c r="GI30" s="236">
        <f>IF(COUNTIF($AJ30:$AL30, Active!$HH$1)&gt;0, Active!GI$2, 0)</f>
        <v>0</v>
      </c>
      <c r="GJ30" s="236">
        <f>IF(COUNTIF($AM30:$AO30, Active!$HH$1)&gt;0, Active!GJ$2, 0)</f>
        <v>0</v>
      </c>
      <c r="GK30" s="236">
        <f>IF(COUNTIF($AP30:$AR30, Active!$HH$1)&gt;0, Active!GK$2, 0)</f>
        <v>0</v>
      </c>
      <c r="GL30" s="236">
        <f>IF(COUNTIF($AS30:$AU30, Active!$HH$1)&gt;0, Active!GL$2, 0)</f>
        <v>0</v>
      </c>
      <c r="GM30" s="236">
        <f>IF(COUNTIF($AV30:$AX30, Active!$HH$1)&gt;0, Active!GM$2, 0)</f>
        <v>0</v>
      </c>
      <c r="GN30" s="237">
        <f>IF(COUNTIF($AY30:$BA30, Active!$HH$1)&gt;0, Active!GN$2, 0)</f>
        <v>0</v>
      </c>
      <c r="GO30" s="238">
        <f>IF(COUNTIF($BB30:$BD30, Active!$HH$1)&gt;0, Active!GO$2, 0)</f>
        <v>0</v>
      </c>
      <c r="GP30" s="238">
        <f>IF(COUNTIF($BE30:$BG30, Active!$HH$1)&gt;0, Active!GP$2, 0)</f>
        <v>0</v>
      </c>
      <c r="GQ30" s="238">
        <f>IF(COUNTIF($BH30:$BJ30, Active!$HH$1)&gt;0, Active!GQ$2, 0)</f>
        <v>0</v>
      </c>
      <c r="GR30" s="238">
        <f>IF(COUNTIF($BK30:$BM30, Active!$HH$1)&gt;0, Active!GR$2, 0)</f>
        <v>0</v>
      </c>
      <c r="GS30" s="238">
        <f>IF(COUNTIF($BN30:$BP30, Active!$HH$1)&gt;0, Active!GS$2, 0)</f>
        <v>0</v>
      </c>
      <c r="GT30" s="238">
        <f>IF(COUNTIF($BQ30:$BS30, Active!$HH$1)&gt;0, Active!GT$2, 0)</f>
        <v>0</v>
      </c>
      <c r="GU30" s="238">
        <f>IF(COUNTIF($BT30:$BV30, Active!$HH$1)&gt;0, Active!GU$2, 0)</f>
        <v>0</v>
      </c>
      <c r="GV30" s="239">
        <f>IF(COUNTIF($BW30:$BY30, Active!$HH$1)&gt;0, Active!GV$2, 0)</f>
        <v>0</v>
      </c>
      <c r="GW30" s="240">
        <f>IF(COUNTIF($BZ30:$CB30, Active!$HH$1)&gt;0, Active!GW$2, 0)</f>
        <v>0</v>
      </c>
      <c r="GX30" s="240">
        <f>IF(COUNTIF($CC30:$CE30, Active!$HH$1)&gt;0, Active!GX$2, 0)</f>
        <v>0</v>
      </c>
      <c r="GY30" s="240">
        <f>IF(COUNTIF($CF30:$CH30, Active!$HH$1)&gt;0, Active!GY$2, 0)</f>
        <v>0</v>
      </c>
      <c r="GZ30" s="240">
        <f>IF(COUNTIF($CI30:$CK30, Active!$HH$1)&gt;0, Active!GZ$2, 0)</f>
        <v>0</v>
      </c>
      <c r="HA30" s="240">
        <f>IF(COUNTIF($CL30:$CN30, Active!$HH$1)&gt;0, Active!HA$2, 0)</f>
        <v>0</v>
      </c>
      <c r="HB30" s="240">
        <f>IF(COUNTIF($CO30:$CQ30, Active!$HH$1)&gt;0, Active!HB$2, 0)</f>
        <v>0</v>
      </c>
      <c r="HC30" s="240">
        <f>IF(COUNTIF($CR30:$CT30, Active!$HH$1)&gt;0, Active!HC$2, 0)</f>
        <v>0</v>
      </c>
      <c r="HD30" s="240">
        <f>IF(COUNTIF($CU30:$CW30, Active!$HH$1)&gt;0, Active!HD$2, 0)</f>
        <v>0</v>
      </c>
      <c r="HE30" s="240">
        <f>IF(COUNTIF($CX30:$CZ30, Active!$HH$1)&gt;0, Active!HE$2, 0)</f>
        <v>0</v>
      </c>
      <c r="HF30" s="240">
        <f>IF(COUNTIF($DA30:$DC30, Active!$HH$1)&gt;0, Active!HF$2, 0)</f>
        <v>0</v>
      </c>
      <c r="HG30" s="240">
        <f>IF(COUNTIF($DD30:$DF30, Active!$HH$1)&gt;0, Active!HG$2, 0)</f>
        <v>0</v>
      </c>
      <c r="HH30" s="241">
        <f t="shared" si="9"/>
        <v>0</v>
      </c>
      <c r="HI30" s="243"/>
      <c r="HJ30" s="242">
        <f>IF(MAX($N30:$Q30)&gt;=40, Active!HJ$2, 0)</f>
        <v>3</v>
      </c>
      <c r="HK30" s="234">
        <f>IF(MAX($R30:$U30)&gt;=40, Active!HK$2, 0)</f>
        <v>3</v>
      </c>
      <c r="HL30" s="234">
        <f>IF(MAX($V30:$Y30)&gt;=40, Active!HL$2, 0)</f>
        <v>3</v>
      </c>
      <c r="HM30" s="234">
        <f>IF(MAX($Z30:$AA30)&gt;=40, Active!HM$2, 0)</f>
        <v>3</v>
      </c>
      <c r="HN30" s="234">
        <f>IF(MAX($AB30:$AC30)&gt;=40, Active!HN$2, 0)</f>
        <v>2</v>
      </c>
      <c r="HO30" s="235">
        <f>IF(MAX($AD30:$AF30)&gt;=40, Active!HO$2, 0)</f>
        <v>20</v>
      </c>
      <c r="HP30" s="236">
        <f>IF(MAX($AG30:$AI30)&gt;=40, Active!HP$2, 0)</f>
        <v>20</v>
      </c>
      <c r="HQ30" s="236">
        <f>IF(MAX($AJ30:$AL30)&gt;=40, Active!HQ$2, 0)</f>
        <v>20</v>
      </c>
      <c r="HR30" s="236">
        <f>IF(MAX($AM30:$AO30)&gt;=40, Active!HR$2, 0)</f>
        <v>20</v>
      </c>
      <c r="HS30" s="236">
        <f>IF(MAX($AP30:$AR30)&gt;=40, Active!HS$2, 0)</f>
        <v>10</v>
      </c>
      <c r="HT30" s="236">
        <f>IF(MAX($AS30:$AU30)&gt;=40, Active!HT$2, 0)</f>
        <v>20</v>
      </c>
      <c r="HU30" s="236">
        <f>IF(MAX($AV30:$AX30)&gt;=40, Active!HU$2, 0)</f>
        <v>10</v>
      </c>
      <c r="HV30" s="237">
        <f>IF(MAX($AY30:$BA30)&gt;=40, Active!HV$2, 0)</f>
        <v>20</v>
      </c>
      <c r="HW30" s="238">
        <f>IF(MAX($BB30:$BD30)&gt;=40, Active!HW$2, 0)</f>
        <v>20</v>
      </c>
      <c r="HX30" s="238">
        <f>IF(MAX($BE30:$BG30)&gt;=40, Active!HX$2, 0)</f>
        <v>20</v>
      </c>
      <c r="HY30" s="238">
        <f>IF(MAX($BH30:$BJ30)&gt;=40, Active!HY$2, 0)</f>
        <v>20</v>
      </c>
      <c r="HZ30" s="238">
        <f>IF(MAX($BK30:$BM30)&gt;=40, Active!HZ$2, 0)</f>
        <v>10</v>
      </c>
      <c r="IA30" s="238">
        <f>IF(MAX($BN30:$BP30)&gt;=40, Active!IA$2, 0)</f>
        <v>20</v>
      </c>
      <c r="IB30" s="238">
        <f>IF(MAX($BQ30:$BS30)&gt;=40, Active!IB$2, 0)</f>
        <v>10</v>
      </c>
      <c r="IC30" s="238">
        <f>IF(MAX($BT30:$BV30)&gt;=40, Active!IC$2, 0)</f>
        <v>6</v>
      </c>
      <c r="ID30" s="239">
        <f>IF(MAX($BW30:$BY30)&gt;=40, Active!ID$2, 0)</f>
        <v>20</v>
      </c>
      <c r="IE30" s="240">
        <f>IF(MAX($BZ30:$CB30)&gt;=40, Active!IE$2, 0)</f>
        <v>20</v>
      </c>
      <c r="IF30" s="240">
        <f>IF(MAX($CC30:$CE30)&gt;=40, Active!IF$2, 0)</f>
        <v>10</v>
      </c>
      <c r="IG30" s="240">
        <f>IF(MAX($CF30:$CH30)&gt;=40, Active!IG$2, 0)</f>
        <v>0</v>
      </c>
      <c r="IH30" s="240">
        <f>IF(MAX($CI30:$CK30)&gt;=40, Active!IH$2, 0)</f>
        <v>0</v>
      </c>
      <c r="II30" s="240">
        <f>IF(MAX($CL30:$CN30)&gt;=40, Active!II$2, 0)</f>
        <v>30</v>
      </c>
      <c r="IJ30" s="240">
        <f>IF(MAX($CO30:$CQ30)&gt;=40, Active!IJ$2, 0)</f>
        <v>20</v>
      </c>
      <c r="IK30" s="240">
        <f>IF(MAX($CR30:$CT30)&gt;=40, Active!IK$2, 0)</f>
        <v>0</v>
      </c>
      <c r="IL30" s="240">
        <f>IF(MAX($CU30:$CW30)&gt;=40, Active!IL$2, 0)</f>
        <v>0</v>
      </c>
      <c r="IM30" s="240">
        <f>IF(MAX($CX30:$CZ30)&gt;=40, Active!IM$2, 0)</f>
        <v>0</v>
      </c>
      <c r="IN30" s="240">
        <f>IF(MAX($DA30:$DC30)&gt;=40, Active!IN$2, 0)</f>
        <v>20</v>
      </c>
      <c r="IO30" s="240">
        <f>IF(MAX($DD30:$DF30)&gt;=40, Active!IO$2, 0)</f>
        <v>0</v>
      </c>
      <c r="IP30" s="416">
        <f t="shared" si="10"/>
        <v>360</v>
      </c>
      <c r="IQ30" s="416">
        <f t="shared" si="11"/>
        <v>20</v>
      </c>
    </row>
    <row r="31" spans="1:251" ht="15" customHeight="1" x14ac:dyDescent="0.25">
      <c r="A31" s="14" t="s">
        <v>1625</v>
      </c>
      <c r="B31" s="392">
        <v>5</v>
      </c>
      <c r="C31" s="706" t="s">
        <v>453</v>
      </c>
      <c r="D31" s="423">
        <v>43313</v>
      </c>
      <c r="E31" s="20" t="s">
        <v>278</v>
      </c>
      <c r="F31" s="6">
        <v>9546044</v>
      </c>
      <c r="G31" s="20">
        <v>1</v>
      </c>
      <c r="H31" s="20"/>
      <c r="I31" s="23"/>
      <c r="J31" s="6" t="s">
        <v>18</v>
      </c>
      <c r="K31" s="6" t="s">
        <v>18</v>
      </c>
      <c r="L31" s="424"/>
      <c r="M31" s="651" t="s">
        <v>515</v>
      </c>
      <c r="N31" s="24">
        <v>61</v>
      </c>
      <c r="O31" s="107"/>
      <c r="P31" s="105"/>
      <c r="Q31" s="106"/>
      <c r="R31" s="688">
        <v>61.200000762939453</v>
      </c>
      <c r="S31" s="107"/>
      <c r="T31" s="105"/>
      <c r="U31" s="106"/>
      <c r="V31" s="24">
        <v>76.5</v>
      </c>
      <c r="W31" s="107"/>
      <c r="X31" s="105"/>
      <c r="Y31" s="106"/>
      <c r="Z31" s="24">
        <v>86</v>
      </c>
      <c r="AA31" s="273"/>
      <c r="AB31" s="24">
        <v>65</v>
      </c>
      <c r="AC31" s="273"/>
      <c r="AD31" s="107">
        <v>81</v>
      </c>
      <c r="AE31" s="107"/>
      <c r="AF31" s="273"/>
      <c r="AG31" s="107">
        <v>73</v>
      </c>
      <c r="AH31" s="107"/>
      <c r="AI31" s="273"/>
      <c r="AJ31" s="24">
        <v>76</v>
      </c>
      <c r="AK31" s="107"/>
      <c r="AL31" s="273"/>
      <c r="AM31" s="24">
        <v>59</v>
      </c>
      <c r="AN31" s="107"/>
      <c r="AO31" s="273"/>
      <c r="AP31" s="24">
        <v>72</v>
      </c>
      <c r="AQ31" s="107"/>
      <c r="AR31" s="273"/>
      <c r="AS31" s="24">
        <v>69</v>
      </c>
      <c r="AT31" s="107"/>
      <c r="AU31" s="273"/>
      <c r="AV31" s="24">
        <v>45</v>
      </c>
      <c r="AW31" s="107"/>
      <c r="AX31" s="273"/>
      <c r="AY31" s="24">
        <v>51</v>
      </c>
      <c r="AZ31" s="107"/>
      <c r="BA31" s="273"/>
      <c r="BB31" s="24">
        <v>68</v>
      </c>
      <c r="BC31" s="107"/>
      <c r="BD31" s="273"/>
      <c r="BE31" s="24">
        <v>55</v>
      </c>
      <c r="BF31" s="107"/>
      <c r="BG31" s="273"/>
      <c r="BH31" s="24">
        <v>72</v>
      </c>
      <c r="BI31" s="107"/>
      <c r="BJ31" s="273"/>
      <c r="BK31" s="24">
        <v>77</v>
      </c>
      <c r="BL31" s="107"/>
      <c r="BM31" s="273"/>
      <c r="BN31" s="24">
        <v>70.410003662109375</v>
      </c>
      <c r="BO31" s="107"/>
      <c r="BP31" s="273"/>
      <c r="BQ31" s="24">
        <v>55</v>
      </c>
      <c r="BR31" s="107"/>
      <c r="BS31" s="273"/>
      <c r="BT31" s="24">
        <v>80.7</v>
      </c>
      <c r="BU31" s="291"/>
      <c r="BV31" s="273"/>
      <c r="BW31" s="648">
        <v>57.900001525878906</v>
      </c>
      <c r="BX31" s="107"/>
      <c r="BY31" s="273"/>
      <c r="BZ31" s="648">
        <v>56.75</v>
      </c>
      <c r="CA31" s="107"/>
      <c r="CB31" s="273"/>
      <c r="CC31" s="24">
        <v>46</v>
      </c>
      <c r="CD31" s="107"/>
      <c r="CE31" s="107"/>
      <c r="CF31" s="107"/>
      <c r="CG31" s="107"/>
      <c r="CH31" s="273"/>
      <c r="CI31" s="688"/>
      <c r="CJ31" s="107"/>
      <c r="CK31" s="273"/>
      <c r="CL31" s="648">
        <v>57.900001525878906</v>
      </c>
      <c r="CM31" s="107"/>
      <c r="CN31" s="273"/>
      <c r="CO31" s="24">
        <v>70.5</v>
      </c>
      <c r="CP31" s="107"/>
      <c r="CQ31" s="273"/>
      <c r="CR31" s="24"/>
      <c r="CS31" s="107"/>
      <c r="CT31" s="273"/>
      <c r="CU31" s="24"/>
      <c r="CV31" s="107"/>
      <c r="CW31" s="273"/>
      <c r="CX31" s="24"/>
      <c r="CY31" s="107"/>
      <c r="CZ31" s="273"/>
      <c r="DA31" s="24">
        <v>65.099998474121094</v>
      </c>
      <c r="DB31" s="107"/>
      <c r="DC31" s="273"/>
      <c r="DD31" s="24"/>
      <c r="DE31" s="107"/>
      <c r="DF31" s="273"/>
      <c r="DG31" s="218"/>
      <c r="DH31" s="217"/>
      <c r="DI31" s="217" t="s">
        <v>1634</v>
      </c>
      <c r="DJ31" s="286">
        <v>63.14</v>
      </c>
      <c r="DK31" s="219" t="s">
        <v>124</v>
      </c>
      <c r="DL31" s="220">
        <f t="shared" si="6"/>
        <v>3.157</v>
      </c>
      <c r="DM31" s="650">
        <f>COUNTIF(N31:DF31, Active!DM$1)+COUNTIF(N31:DF31, Active!DM$2)</f>
        <v>0</v>
      </c>
      <c r="DN31" s="233">
        <f>IF(COUNTIF($N31:$Q31, Active!ET$1)&gt;0, Active!DN$2, 0)</f>
        <v>0</v>
      </c>
      <c r="DO31" s="234">
        <f>IF(COUNTIF($R31:$U31, Active!ET$1)&gt;0, Active!DO$2, 0)</f>
        <v>0</v>
      </c>
      <c r="DP31" s="234">
        <f>IF(COUNTIF($V31:$Y31, Active!ET$1)&gt;0, Active!DP$2, 0)</f>
        <v>0</v>
      </c>
      <c r="DQ31" s="234">
        <f>IF(COUNTIF($Z31:$AA31, Active!ET$1)&gt;0, Active!DQ$2, 0)</f>
        <v>0</v>
      </c>
      <c r="DR31" s="234">
        <f>IF(COUNTIF($AB31:$AC31, Active!ET$1)&gt;0, Active!DR$2, 0)</f>
        <v>0</v>
      </c>
      <c r="DS31" s="235">
        <f>IF(COUNTIF($AD31:$AF31, Active!$ET$1)&gt;0, Active!DS$2, 0)</f>
        <v>0</v>
      </c>
      <c r="DT31" s="236">
        <f>IF(COUNTIF($AG31:$AI31, Active!$ET$1)&gt;0, Active!DT$2, 0)</f>
        <v>0</v>
      </c>
      <c r="DU31" s="236">
        <f>IF(COUNTIF($AJ31:$AL31, Active!$ET$1)&gt;0, Active!DU$2, 0)</f>
        <v>0</v>
      </c>
      <c r="DV31" s="236">
        <f>IF(COUNTIF($AM31:$AO31, Active!$ET$1)&gt;0, Active!DV$2, 0)</f>
        <v>0</v>
      </c>
      <c r="DW31" s="236">
        <f>IF(COUNTIF($AP31:$AR31, Active!$ET$1)&gt;0, Active!DW$2, 0)</f>
        <v>0</v>
      </c>
      <c r="DX31" s="236">
        <f>IF(COUNTIF($AS31:$AU31, Active!$ET$1)&gt;0, Active!DX$2, 0)</f>
        <v>0</v>
      </c>
      <c r="DY31" s="236">
        <f>IF(COUNTIF($AV31:$AX31, Active!$ET$1)&gt;0, Active!DY$2, 0)</f>
        <v>0</v>
      </c>
      <c r="DZ31" s="237">
        <f>IF(COUNTIF($AY31:$BA31, Active!$ET$1)&gt;0, Active!DZ$2, 0)</f>
        <v>0</v>
      </c>
      <c r="EA31" s="238">
        <f>IF(COUNTIF($BB31:$BD31, Active!$ET$1)&gt;0, Active!EA$2, 0)</f>
        <v>0</v>
      </c>
      <c r="EB31" s="238">
        <f>IF(COUNTIF($BE31:$BG31, Active!$ET$1)&gt;0, Active!EB$2, 0)</f>
        <v>0</v>
      </c>
      <c r="EC31" s="238">
        <f>IF(COUNTIF($BH31:$BJ31, Active!$ET$1)&gt;0, Active!EC$2, 0)</f>
        <v>0</v>
      </c>
      <c r="ED31" s="238">
        <f>IF(COUNTIF($BK31:$BM31, Active!$ET$1)&gt;0, Active!ED$2, 0)</f>
        <v>0</v>
      </c>
      <c r="EE31" s="238">
        <f>IF(COUNTIF($BN31:$BP31, Active!$ET$1)&gt;0, Active!EE$2, 0)</f>
        <v>0</v>
      </c>
      <c r="EF31" s="238">
        <f>IF(COUNTIF($BQ31:$BS31, Active!$ET$1)&gt;0, Active!EF$2, 0)</f>
        <v>0</v>
      </c>
      <c r="EG31" s="238">
        <f>IF(COUNTIF($BT31:$BV31, Active!$ET$1)&gt;0, Active!EG$2, 0)</f>
        <v>0</v>
      </c>
      <c r="EH31" s="239">
        <f>IF(COUNTIF($BW31:$BY31, Active!$ET$1)&gt;0, Active!EH$2, 0)</f>
        <v>0</v>
      </c>
      <c r="EI31" s="240">
        <f>IF(COUNTIF($BZ31:$CB31, Active!$ET$1)&gt;0, Active!EI$2, 0)</f>
        <v>0</v>
      </c>
      <c r="EJ31" s="240">
        <f>IF(COUNTIF($CC31:$CE31, Active!$ET$1)&gt;0, Active!EJ$2, 0)</f>
        <v>0</v>
      </c>
      <c r="EK31" s="240">
        <f>IF(COUNTIF($CF31:$CH31, Active!$ET$1)&gt;0, Active!EK$2, 0)</f>
        <v>0</v>
      </c>
      <c r="EL31" s="240">
        <f>IF(COUNTIF($CI31:$CK31, Active!$ET$1)&gt;0, Active!EL$2, 0)</f>
        <v>0</v>
      </c>
      <c r="EM31" s="240">
        <f>IF(COUNTIF($CL31:$CN31, Active!$ET$1)&gt;0, Active!EM$2, 0)</f>
        <v>0</v>
      </c>
      <c r="EN31" s="240">
        <f>IF(COUNTIF($CO31:$CQ31, Active!$ET$1)&gt;0, Active!EN$2, 0)</f>
        <v>0</v>
      </c>
      <c r="EO31" s="240">
        <f>IF(COUNTIF($CR31:$CT31, Active!$ET$1)&gt;0, Active!EO$2, 0)</f>
        <v>0</v>
      </c>
      <c r="EP31" s="240">
        <f>IF(COUNTIF($CU31:$CW31, Active!$ET$1)&gt;0, Active!EP$2, 0)</f>
        <v>0</v>
      </c>
      <c r="EQ31" s="240">
        <f>IF(COUNTIF($CX31:$CZ31, Active!$ET$1)&gt;0, Active!EQ$2, 0)</f>
        <v>0</v>
      </c>
      <c r="ER31" s="240">
        <f>IF(COUNTIF($DA31:$DC31, Active!$ET$1)&gt;0, Active!ER$2, 0)</f>
        <v>0</v>
      </c>
      <c r="ES31" s="240">
        <f>IF(COUNTIF($DD31:$DF31, Active!$ET$1)&gt;0, Active!ES$2, 0)</f>
        <v>0</v>
      </c>
      <c r="ET31" s="241">
        <f t="shared" si="7"/>
        <v>0</v>
      </c>
      <c r="EU31" s="242">
        <f>IF(COUNTIF($N31:$Q31, Active!GA$1)&gt;0, Active!EU$2, 0)</f>
        <v>0</v>
      </c>
      <c r="EV31" s="234">
        <f>IF(COUNTIF($R31:$U31, Active!GA$1)&gt;0, Active!EV$2, 0)</f>
        <v>0</v>
      </c>
      <c r="EW31" s="234">
        <f>IF(COUNTIF($V31:$Y31, Active!GA$1)&gt;0, Active!EW$2, 0)</f>
        <v>0</v>
      </c>
      <c r="EX31" s="234">
        <f>IF(COUNTIF($Z31:$AA31, Active!GA$1)&gt;0, Active!EX$2, 0)</f>
        <v>0</v>
      </c>
      <c r="EY31" s="234">
        <f>IF(COUNTIF($AB31:$AC31, Active!GA$1)&gt;0, Active!EY$2, 0)</f>
        <v>0</v>
      </c>
      <c r="EZ31" s="235">
        <f>IF(COUNTIF($AD31:$AF31, Active!$GA$1)&gt;0, Active!EZ$2, 0)</f>
        <v>0</v>
      </c>
      <c r="FA31" s="236">
        <f>IF(COUNTIF($AG31:$AI31, Active!$GA$1)&gt;0, Active!FA$2, 0)</f>
        <v>0</v>
      </c>
      <c r="FB31" s="236">
        <f>IF(COUNTIF($AJ31:$AL31, Active!$GA$1)&gt;0, Active!FB$2, 0)</f>
        <v>0</v>
      </c>
      <c r="FC31" s="236">
        <f>IF(COUNTIF($AM31:$AO31, Active!$GA$1)&gt;0, Active!FC$2, 0)</f>
        <v>0</v>
      </c>
      <c r="FD31" s="236">
        <f>IF(COUNTIF($AP31:$AR31, Active!$GA$1)&gt;0, Active!FD$2, 0)</f>
        <v>0</v>
      </c>
      <c r="FE31" s="236">
        <f>IF(COUNTIF($AS31:$AU31, Active!$GA$1)&gt;0, Active!FE$2, 0)</f>
        <v>0</v>
      </c>
      <c r="FF31" s="236">
        <f>IF(COUNTIF($AV31:$AX31, Active!$GA$1)&gt;0, Active!FF$2, 0)</f>
        <v>0</v>
      </c>
      <c r="FG31" s="237">
        <f>IF(COUNTIF($AY31:$BA31, Active!$GA$1)&gt;0, Active!FG$2, 0)</f>
        <v>0</v>
      </c>
      <c r="FH31" s="238">
        <f>IF(COUNTIF($BB31:$BD31, Active!$GA$1)&gt;0, Active!FH$2, 0)</f>
        <v>0</v>
      </c>
      <c r="FI31" s="238">
        <f>IF(COUNTIF($BE31:$BG31, Active!$GA$1)&gt;0, Active!FI$2, 0)</f>
        <v>0</v>
      </c>
      <c r="FJ31" s="238">
        <f>IF(COUNTIF($BH31:$BJ31, Active!$GA$1)&gt;0, Active!FJ$2, 0)</f>
        <v>0</v>
      </c>
      <c r="FK31" s="238">
        <f>IF(COUNTIF($BK31:$BM31, Active!$GA$1)&gt;0, Active!FK$2, 0)</f>
        <v>0</v>
      </c>
      <c r="FL31" s="238">
        <f>IF(COUNTIF($BN31:$BP31, Active!$GA$1)&gt;0, Active!FL$2, 0)</f>
        <v>0</v>
      </c>
      <c r="FM31" s="238">
        <f>IF(COUNTIF($BQ31:$BS31, Active!$GA$1)&gt;0, Active!FM$2, 0)</f>
        <v>0</v>
      </c>
      <c r="FN31" s="238">
        <f>IF(COUNTIF($BT31:$BV31, Active!$GA$1)&gt;0, Active!FN$2, 0)</f>
        <v>0</v>
      </c>
      <c r="FO31" s="239">
        <f>IF(COUNTIF($BW31:$BY31, Active!$GA$1)&gt;0, Active!FO$2, 0)</f>
        <v>0</v>
      </c>
      <c r="FP31" s="240">
        <f>IF(COUNTIF($BZ31:$CB31, Active!$GA$1)&gt;0, Active!FP$2, 0)</f>
        <v>0</v>
      </c>
      <c r="FQ31" s="240">
        <f>IF(COUNTIF($CC31:$CE31, Active!$GA$1)&gt;0, Active!FQ$2, 0)</f>
        <v>0</v>
      </c>
      <c r="FR31" s="240">
        <f>IF(COUNTIF($CF31:$CH31, Active!$GA$1)&gt;0, Active!FR$2, 0)</f>
        <v>0</v>
      </c>
      <c r="FS31" s="240">
        <f>IF(COUNTIF($CI31:$CK31, Active!$GA$1)&gt;0, Active!FS$2, 0)</f>
        <v>0</v>
      </c>
      <c r="FT31" s="240">
        <f>IF(COUNTIF($CL31:$CN31, Active!$GA$1)&gt;0, Active!FT$2, 0)</f>
        <v>0</v>
      </c>
      <c r="FU31" s="240">
        <f>IF(COUNTIF($CO31:$CQ31, Active!$GA$1)&gt;0, Active!FU$2, 0)</f>
        <v>0</v>
      </c>
      <c r="FV31" s="240">
        <f>IF(COUNTIF($CR31:$CT31, Active!$GA$1)&gt;0, Active!FV$2, 0)</f>
        <v>0</v>
      </c>
      <c r="FW31" s="240">
        <f>IF(COUNTIF($CU31:$CW31, Active!$GA$1)&gt;0, Active!FW$2, 0)</f>
        <v>0</v>
      </c>
      <c r="FX31" s="240">
        <f>IF(COUNTIF($CX31:$CZ31, Active!$GA$1)&gt;0, Active!FX$2, 0)</f>
        <v>0</v>
      </c>
      <c r="FY31" s="240">
        <f>IF(COUNTIF($DA31:$DC31, Active!$GA$1)&gt;0, Active!FY$2, 0)</f>
        <v>0</v>
      </c>
      <c r="FZ31" s="240">
        <f>IF(COUNTIF($DD31:$DF31, Active!$GA$1)&gt;0, Active!FZ$2, 0)</f>
        <v>0</v>
      </c>
      <c r="GA31" s="241">
        <f t="shared" si="8"/>
        <v>0</v>
      </c>
      <c r="GB31" s="242">
        <f>IF(COUNTIF($N31:$Q31, Active!HH$1)&gt;0, Active!GB$2, 0)</f>
        <v>0</v>
      </c>
      <c r="GC31" s="234">
        <f>IF(COUNTIF($R31:$U31, Active!HH$1)&gt;0, Active!GC$2, 0)</f>
        <v>0</v>
      </c>
      <c r="GD31" s="234">
        <f>IF(COUNTIF($V31:$Y31, Active!HH$1)&gt;0, Active!GD$2, 0)</f>
        <v>0</v>
      </c>
      <c r="GE31" s="234">
        <f>IF(COUNTIF($Z31:$AA31, Active!HH$1)&gt;0, Active!GE$2, 0)</f>
        <v>0</v>
      </c>
      <c r="GF31" s="234">
        <f>IF(COUNTIF($AB31:$AC31, Active!HH$1)&gt;0, Active!GF$2, 0)</f>
        <v>0</v>
      </c>
      <c r="GG31" s="235">
        <f>IF(COUNTIF($AD31:$AF31, Active!$HH$1)&gt;0, Active!GG$2, 0)</f>
        <v>0</v>
      </c>
      <c r="GH31" s="236">
        <f>IF(COUNTIF($AG31:$AI31, Active!$HH$1)&gt;0, Active!GH$2, 0)</f>
        <v>0</v>
      </c>
      <c r="GI31" s="236">
        <f>IF(COUNTIF($AJ31:$AL31, Active!$HH$1)&gt;0, Active!GI$2, 0)</f>
        <v>0</v>
      </c>
      <c r="GJ31" s="236">
        <f>IF(COUNTIF($AM31:$AO31, Active!$HH$1)&gt;0, Active!GJ$2, 0)</f>
        <v>0</v>
      </c>
      <c r="GK31" s="236">
        <f>IF(COUNTIF($AP31:$AR31, Active!$HH$1)&gt;0, Active!GK$2, 0)</f>
        <v>0</v>
      </c>
      <c r="GL31" s="236">
        <f>IF(COUNTIF($AS31:$AU31, Active!$HH$1)&gt;0, Active!GL$2, 0)</f>
        <v>0</v>
      </c>
      <c r="GM31" s="236">
        <f>IF(COUNTIF($AV31:$AX31, Active!$HH$1)&gt;0, Active!GM$2, 0)</f>
        <v>0</v>
      </c>
      <c r="GN31" s="237">
        <f>IF(COUNTIF($AY31:$BA31, Active!$HH$1)&gt;0, Active!GN$2, 0)</f>
        <v>0</v>
      </c>
      <c r="GO31" s="238">
        <f>IF(COUNTIF($BB31:$BD31, Active!$HH$1)&gt;0, Active!GO$2, 0)</f>
        <v>0</v>
      </c>
      <c r="GP31" s="238">
        <f>IF(COUNTIF($BE31:$BG31, Active!$HH$1)&gt;0, Active!GP$2, 0)</f>
        <v>0</v>
      </c>
      <c r="GQ31" s="238">
        <f>IF(COUNTIF($BH31:$BJ31, Active!$HH$1)&gt;0, Active!GQ$2, 0)</f>
        <v>0</v>
      </c>
      <c r="GR31" s="238">
        <f>IF(COUNTIF($BK31:$BM31, Active!$HH$1)&gt;0, Active!GR$2, 0)</f>
        <v>0</v>
      </c>
      <c r="GS31" s="238">
        <f>IF(COUNTIF($BN31:$BP31, Active!$HH$1)&gt;0, Active!GS$2, 0)</f>
        <v>0</v>
      </c>
      <c r="GT31" s="238">
        <f>IF(COUNTIF($BQ31:$BS31, Active!$HH$1)&gt;0, Active!GT$2, 0)</f>
        <v>0</v>
      </c>
      <c r="GU31" s="238">
        <f>IF(COUNTIF($BT31:$BV31, Active!$HH$1)&gt;0, Active!GU$2, 0)</f>
        <v>0</v>
      </c>
      <c r="GV31" s="239">
        <f>IF(COUNTIF($BW31:$BY31, Active!$HH$1)&gt;0, Active!GV$2, 0)</f>
        <v>0</v>
      </c>
      <c r="GW31" s="240">
        <f>IF(COUNTIF($BZ31:$CB31, Active!$HH$1)&gt;0, Active!GW$2, 0)</f>
        <v>0</v>
      </c>
      <c r="GX31" s="240">
        <f>IF(COUNTIF($CC31:$CE31, Active!$HH$1)&gt;0, Active!GX$2, 0)</f>
        <v>0</v>
      </c>
      <c r="GY31" s="240">
        <f>IF(COUNTIF($CF31:$CH31, Active!$HH$1)&gt;0, Active!GY$2, 0)</f>
        <v>0</v>
      </c>
      <c r="GZ31" s="240">
        <f>IF(COUNTIF($CI31:$CK31, Active!$HH$1)&gt;0, Active!GZ$2, 0)</f>
        <v>0</v>
      </c>
      <c r="HA31" s="240">
        <f>IF(COUNTIF($CL31:$CN31, Active!$HH$1)&gt;0, Active!HA$2, 0)</f>
        <v>0</v>
      </c>
      <c r="HB31" s="240">
        <f>IF(COUNTIF($CO31:$CQ31, Active!$HH$1)&gt;0, Active!HB$2, 0)</f>
        <v>0</v>
      </c>
      <c r="HC31" s="240">
        <f>IF(COUNTIF($CR31:$CT31, Active!$HH$1)&gt;0, Active!HC$2, 0)</f>
        <v>0</v>
      </c>
      <c r="HD31" s="240">
        <f>IF(COUNTIF($CU31:$CW31, Active!$HH$1)&gt;0, Active!HD$2, 0)</f>
        <v>0</v>
      </c>
      <c r="HE31" s="240">
        <f>IF(COUNTIF($CX31:$CZ31, Active!$HH$1)&gt;0, Active!HE$2, 0)</f>
        <v>0</v>
      </c>
      <c r="HF31" s="240">
        <f>IF(COUNTIF($DA31:$DC31, Active!$HH$1)&gt;0, Active!HF$2, 0)</f>
        <v>0</v>
      </c>
      <c r="HG31" s="240">
        <f>IF(COUNTIF($DD31:$DF31, Active!$HH$1)&gt;0, Active!HG$2, 0)</f>
        <v>0</v>
      </c>
      <c r="HH31" s="241">
        <f t="shared" si="9"/>
        <v>0</v>
      </c>
      <c r="HI31" s="243"/>
      <c r="HJ31" s="242">
        <f>IF(MAX($N31:$Q31)&gt;=40, Active!HJ$2, 0)</f>
        <v>3</v>
      </c>
      <c r="HK31" s="234">
        <f>IF(MAX($R31:$U31)&gt;=40, Active!HK$2, 0)</f>
        <v>3</v>
      </c>
      <c r="HL31" s="234">
        <f>IF(MAX($V31:$Y31)&gt;=40, Active!HL$2, 0)</f>
        <v>3</v>
      </c>
      <c r="HM31" s="234">
        <f>IF(MAX($Z31:$AA31)&gt;=40, Active!HM$2, 0)</f>
        <v>3</v>
      </c>
      <c r="HN31" s="234">
        <f>IF(MAX($AB31:$AC31)&gt;=40, Active!HN$2, 0)</f>
        <v>2</v>
      </c>
      <c r="HO31" s="235">
        <f>IF(MAX($AD31:$AF31)&gt;=40, Active!HO$2, 0)</f>
        <v>20</v>
      </c>
      <c r="HP31" s="236">
        <f>IF(MAX($AG31:$AI31)&gt;=40, Active!HP$2, 0)</f>
        <v>20</v>
      </c>
      <c r="HQ31" s="236">
        <f>IF(MAX($AJ31:$AL31)&gt;=40, Active!HQ$2, 0)</f>
        <v>20</v>
      </c>
      <c r="HR31" s="236">
        <f>IF(MAX($AM31:$AO31)&gt;=40, Active!HR$2, 0)</f>
        <v>20</v>
      </c>
      <c r="HS31" s="236">
        <f>IF(MAX($AP31:$AR31)&gt;=40, Active!HS$2, 0)</f>
        <v>10</v>
      </c>
      <c r="HT31" s="236">
        <f>IF(MAX($AS31:$AU31)&gt;=40, Active!HT$2, 0)</f>
        <v>20</v>
      </c>
      <c r="HU31" s="236">
        <f>IF(MAX($AV31:$AX31)&gt;=40, Active!HU$2, 0)</f>
        <v>10</v>
      </c>
      <c r="HV31" s="237">
        <f>IF(MAX($AY31:$BA31)&gt;=40, Active!HV$2, 0)</f>
        <v>20</v>
      </c>
      <c r="HW31" s="238">
        <f>IF(MAX($BB31:$BD31)&gt;=40, Active!HW$2, 0)</f>
        <v>20</v>
      </c>
      <c r="HX31" s="238">
        <f>IF(MAX($BE31:$BG31)&gt;=40, Active!HX$2, 0)</f>
        <v>20</v>
      </c>
      <c r="HY31" s="238">
        <f>IF(MAX($BH31:$BJ31)&gt;=40, Active!HY$2, 0)</f>
        <v>20</v>
      </c>
      <c r="HZ31" s="238">
        <f>IF(MAX($BK31:$BM31)&gt;=40, Active!HZ$2, 0)</f>
        <v>10</v>
      </c>
      <c r="IA31" s="238">
        <f>IF(MAX($BN31:$BP31)&gt;=40, Active!IA$2, 0)</f>
        <v>20</v>
      </c>
      <c r="IB31" s="238">
        <f>IF(MAX($BQ31:$BS31)&gt;=40, Active!IB$2, 0)</f>
        <v>10</v>
      </c>
      <c r="IC31" s="238">
        <f>IF(MAX($BT31:$BV31)&gt;=40, Active!IC$2, 0)</f>
        <v>6</v>
      </c>
      <c r="ID31" s="239">
        <f>IF(MAX($BW31:$BY31)&gt;=40, Active!ID$2, 0)</f>
        <v>20</v>
      </c>
      <c r="IE31" s="240">
        <f>IF(MAX($BZ31:$CB31)&gt;=40, Active!IE$2, 0)</f>
        <v>20</v>
      </c>
      <c r="IF31" s="240">
        <f>IF(MAX($CC31:$CE31)&gt;=40, Active!IF$2, 0)</f>
        <v>10</v>
      </c>
      <c r="IG31" s="240">
        <f>IF(MAX($CF31:$CH31)&gt;=40, Active!IG$2, 0)</f>
        <v>0</v>
      </c>
      <c r="IH31" s="240">
        <f>IF(MAX($CI31:$CK31)&gt;=40, Active!IH$2, 0)</f>
        <v>0</v>
      </c>
      <c r="II31" s="240">
        <f>IF(MAX($CL31:$CN31)&gt;=40, Active!II$2, 0)</f>
        <v>30</v>
      </c>
      <c r="IJ31" s="240">
        <f>IF(MAX($CO31:$CQ31)&gt;=40, Active!IJ$2, 0)</f>
        <v>20</v>
      </c>
      <c r="IK31" s="240">
        <f>IF(MAX($CR31:$CT31)&gt;=40, Active!IK$2, 0)</f>
        <v>0</v>
      </c>
      <c r="IL31" s="240">
        <f>IF(MAX($CU31:$CW31)&gt;=40, Active!IL$2, 0)</f>
        <v>0</v>
      </c>
      <c r="IM31" s="240">
        <f>IF(MAX($CX31:$CZ31)&gt;=40, Active!IM$2, 0)</f>
        <v>0</v>
      </c>
      <c r="IN31" s="240">
        <f>IF(MAX($DA31:$DC31)&gt;=40, Active!IN$2, 0)</f>
        <v>20</v>
      </c>
      <c r="IO31" s="240">
        <f>IF(MAX($DD31:$DF31)&gt;=40, Active!IO$2, 0)</f>
        <v>0</v>
      </c>
      <c r="IP31" s="416">
        <f t="shared" si="10"/>
        <v>360</v>
      </c>
      <c r="IQ31" s="416">
        <f t="shared" si="11"/>
        <v>20</v>
      </c>
    </row>
    <row r="32" spans="1:251" ht="15" customHeight="1" x14ac:dyDescent="0.25">
      <c r="A32" s="14" t="s">
        <v>1621</v>
      </c>
      <c r="B32" s="392">
        <v>1</v>
      </c>
      <c r="C32" s="706" t="s">
        <v>401</v>
      </c>
      <c r="D32" s="423">
        <v>43678</v>
      </c>
      <c r="E32" s="20" t="s">
        <v>278</v>
      </c>
      <c r="F32" s="6">
        <v>9856345</v>
      </c>
      <c r="G32" s="20">
        <v>1</v>
      </c>
      <c r="H32" s="20"/>
      <c r="I32" s="23"/>
      <c r="J32" s="6" t="s">
        <v>18</v>
      </c>
      <c r="K32" s="6" t="s">
        <v>18</v>
      </c>
      <c r="L32" s="424"/>
      <c r="M32" s="651" t="s">
        <v>502</v>
      </c>
      <c r="N32" s="24">
        <v>62.099998474121094</v>
      </c>
      <c r="O32" s="107"/>
      <c r="P32" s="105"/>
      <c r="Q32" s="106"/>
      <c r="R32" s="281">
        <v>-51.549999237060547</v>
      </c>
      <c r="S32" s="653">
        <v>70</v>
      </c>
      <c r="T32" s="105"/>
      <c r="U32" s="106"/>
      <c r="V32" s="688">
        <v>56.689998626708984</v>
      </c>
      <c r="W32" s="107"/>
      <c r="X32" s="105"/>
      <c r="Y32" s="106"/>
      <c r="Z32" s="281">
        <v>-53.099998474121094</v>
      </c>
      <c r="AA32" s="699">
        <v>60</v>
      </c>
      <c r="AB32" s="24">
        <v>54.6</v>
      </c>
      <c r="AC32" s="273"/>
      <c r="AD32" s="272">
        <v>100</v>
      </c>
      <c r="AE32" s="108"/>
      <c r="AF32" s="444"/>
      <c r="AG32" s="272">
        <v>100</v>
      </c>
      <c r="AH32" s="108"/>
      <c r="AI32" s="444"/>
      <c r="AJ32" s="272">
        <v>100</v>
      </c>
      <c r="AK32" s="108"/>
      <c r="AL32" s="444"/>
      <c r="AM32" s="272">
        <v>100</v>
      </c>
      <c r="AN32" s="108"/>
      <c r="AO32" s="444"/>
      <c r="AP32" s="272">
        <v>100</v>
      </c>
      <c r="AQ32" s="108"/>
      <c r="AR32" s="444"/>
      <c r="AS32" s="272">
        <v>100</v>
      </c>
      <c r="AT32" s="108"/>
      <c r="AU32" s="444"/>
      <c r="AV32" s="272">
        <v>100</v>
      </c>
      <c r="AW32" s="108"/>
      <c r="AX32" s="444"/>
      <c r="AY32" s="24">
        <v>40</v>
      </c>
      <c r="AZ32" s="107"/>
      <c r="BA32" s="273"/>
      <c r="BB32" s="24">
        <v>64</v>
      </c>
      <c r="BC32" s="107"/>
      <c r="BD32" s="273"/>
      <c r="BE32" s="24">
        <v>50</v>
      </c>
      <c r="BF32" s="107"/>
      <c r="BG32" s="273"/>
      <c r="BH32" s="24">
        <v>60</v>
      </c>
      <c r="BI32" s="107"/>
      <c r="BJ32" s="273"/>
      <c r="BK32" s="24">
        <v>53</v>
      </c>
      <c r="BL32" s="107"/>
      <c r="BM32" s="273"/>
      <c r="BN32" s="24">
        <v>68</v>
      </c>
      <c r="BO32" s="107"/>
      <c r="BP32" s="273"/>
      <c r="BQ32" s="24">
        <v>60</v>
      </c>
      <c r="BR32" s="107"/>
      <c r="BS32" s="273"/>
      <c r="BT32" s="24">
        <v>84.3</v>
      </c>
      <c r="BU32" s="291"/>
      <c r="BV32" s="273"/>
      <c r="BW32" s="24">
        <v>46.439998626708984</v>
      </c>
      <c r="BX32" s="107"/>
      <c r="BY32" s="273"/>
      <c r="BZ32" s="24">
        <v>70</v>
      </c>
      <c r="CA32" s="107"/>
      <c r="CB32" s="273"/>
      <c r="CC32" s="24">
        <v>50</v>
      </c>
      <c r="CD32" s="107"/>
      <c r="CE32" s="107"/>
      <c r="CF32" s="107"/>
      <c r="CG32" s="107"/>
      <c r="CH32" s="273"/>
      <c r="CI32" s="24"/>
      <c r="CJ32" s="107"/>
      <c r="CK32" s="273"/>
      <c r="CL32" s="24">
        <v>40.700000762939453</v>
      </c>
      <c r="CM32" s="107"/>
      <c r="CN32" s="273"/>
      <c r="CO32" s="24">
        <v>67</v>
      </c>
      <c r="CP32" s="107"/>
      <c r="CQ32" s="273"/>
      <c r="CR32" s="24"/>
      <c r="CS32" s="107"/>
      <c r="CT32" s="273"/>
      <c r="CU32" s="24"/>
      <c r="CV32" s="107"/>
      <c r="CW32" s="273"/>
      <c r="CX32" s="24"/>
      <c r="CY32" s="107"/>
      <c r="CZ32" s="273"/>
      <c r="DA32" s="24">
        <v>60.400001525878906</v>
      </c>
      <c r="DB32" s="107"/>
      <c r="DC32" s="273"/>
      <c r="DD32" s="24"/>
      <c r="DE32" s="107"/>
      <c r="DF32" s="273"/>
      <c r="DG32" s="218"/>
      <c r="DH32" s="217"/>
      <c r="DI32" s="217" t="s">
        <v>1634</v>
      </c>
      <c r="DJ32" s="286">
        <v>57.7</v>
      </c>
      <c r="DK32" s="219" t="s">
        <v>125</v>
      </c>
      <c r="DL32" s="220">
        <f t="shared" si="6"/>
        <v>2.8850000000000002</v>
      </c>
      <c r="DM32" s="650">
        <f>COUNTIF(N32:DF32, Active!DM$1)+COUNTIF(N32:DF32, Active!DM$2)</f>
        <v>0</v>
      </c>
      <c r="DN32" s="233">
        <f>IF(COUNTIF($N32:$Q32, Active!ET$1)&gt;0, Active!DN$2, 0)</f>
        <v>0</v>
      </c>
      <c r="DO32" s="234">
        <f>IF(COUNTIF($R32:$U32, Active!ET$1)&gt;0, Active!DO$2, 0)</f>
        <v>0</v>
      </c>
      <c r="DP32" s="234">
        <f>IF(COUNTIF($V32:$Y32, Active!ET$1)&gt;0, Active!DP$2, 0)</f>
        <v>0</v>
      </c>
      <c r="DQ32" s="234">
        <f>IF(COUNTIF($Z32:$AA32, Active!ET$1)&gt;0, Active!DQ$2, 0)</f>
        <v>0</v>
      </c>
      <c r="DR32" s="234">
        <f>IF(COUNTIF($AB32:$AC32, Active!ET$1)&gt;0, Active!DR$2, 0)</f>
        <v>0</v>
      </c>
      <c r="DS32" s="235">
        <f>IF(COUNTIF($AD32:$AF32, Active!$ET$1)&gt;0, Active!DS$2, 0)</f>
        <v>0</v>
      </c>
      <c r="DT32" s="236">
        <f>IF(COUNTIF($AG32:$AI32, Active!$ET$1)&gt;0, Active!DT$2, 0)</f>
        <v>0</v>
      </c>
      <c r="DU32" s="236">
        <f>IF(COUNTIF($AJ32:$AL32, Active!$ET$1)&gt;0, Active!DU$2, 0)</f>
        <v>0</v>
      </c>
      <c r="DV32" s="236">
        <f>IF(COUNTIF($AM32:$AO32, Active!$ET$1)&gt;0, Active!DV$2, 0)</f>
        <v>0</v>
      </c>
      <c r="DW32" s="236">
        <f>IF(COUNTIF($AP32:$AR32, Active!$ET$1)&gt;0, Active!DW$2, 0)</f>
        <v>0</v>
      </c>
      <c r="DX32" s="236">
        <f>IF(COUNTIF($AS32:$AU32, Active!$ET$1)&gt;0, Active!DX$2, 0)</f>
        <v>0</v>
      </c>
      <c r="DY32" s="236">
        <f>IF(COUNTIF($AV32:$AX32, Active!$ET$1)&gt;0, Active!DY$2, 0)</f>
        <v>0</v>
      </c>
      <c r="DZ32" s="237">
        <f>IF(COUNTIF($AY32:$BA32, Active!$ET$1)&gt;0, Active!DZ$2, 0)</f>
        <v>0</v>
      </c>
      <c r="EA32" s="238">
        <f>IF(COUNTIF($BB32:$BD32, Active!$ET$1)&gt;0, Active!EA$2, 0)</f>
        <v>0</v>
      </c>
      <c r="EB32" s="238">
        <f>IF(COUNTIF($BE32:$BG32, Active!$ET$1)&gt;0, Active!EB$2, 0)</f>
        <v>0</v>
      </c>
      <c r="EC32" s="238">
        <f>IF(COUNTIF($BH32:$BJ32, Active!$ET$1)&gt;0, Active!EC$2, 0)</f>
        <v>0</v>
      </c>
      <c r="ED32" s="238">
        <f>IF(COUNTIF($BK32:$BM32, Active!$ET$1)&gt;0, Active!ED$2, 0)</f>
        <v>0</v>
      </c>
      <c r="EE32" s="238">
        <f>IF(COUNTIF($BN32:$BP32, Active!$ET$1)&gt;0, Active!EE$2, 0)</f>
        <v>0</v>
      </c>
      <c r="EF32" s="238">
        <f>IF(COUNTIF($BQ32:$BS32, Active!$ET$1)&gt;0, Active!EF$2, 0)</f>
        <v>0</v>
      </c>
      <c r="EG32" s="238">
        <f>IF(COUNTIF($BT32:$BV32, Active!$ET$1)&gt;0, Active!EG$2, 0)</f>
        <v>0</v>
      </c>
      <c r="EH32" s="239">
        <f>IF(COUNTIF($BW32:$BY32, Active!$ET$1)&gt;0, Active!EH$2, 0)</f>
        <v>0</v>
      </c>
      <c r="EI32" s="240">
        <f>IF(COUNTIF($BZ32:$CB32, Active!$ET$1)&gt;0, Active!EI$2, 0)</f>
        <v>0</v>
      </c>
      <c r="EJ32" s="240">
        <f>IF(COUNTIF($CC32:$CE32, Active!$ET$1)&gt;0, Active!EJ$2, 0)</f>
        <v>0</v>
      </c>
      <c r="EK32" s="240">
        <f>IF(COUNTIF($CF32:$CH32, Active!$ET$1)&gt;0, Active!EK$2, 0)</f>
        <v>0</v>
      </c>
      <c r="EL32" s="240">
        <f>IF(COUNTIF($CI32:$CK32, Active!$ET$1)&gt;0, Active!EL$2, 0)</f>
        <v>0</v>
      </c>
      <c r="EM32" s="240">
        <f>IF(COUNTIF($CL32:$CN32, Active!$ET$1)&gt;0, Active!EM$2, 0)</f>
        <v>0</v>
      </c>
      <c r="EN32" s="240">
        <f>IF(COUNTIF($CO32:$CQ32, Active!$ET$1)&gt;0, Active!EN$2, 0)</f>
        <v>0</v>
      </c>
      <c r="EO32" s="240">
        <f>IF(COUNTIF($CR32:$CT32, Active!$ET$1)&gt;0, Active!EO$2, 0)</f>
        <v>0</v>
      </c>
      <c r="EP32" s="240">
        <f>IF(COUNTIF($CU32:$CW32, Active!$ET$1)&gt;0, Active!EP$2, 0)</f>
        <v>0</v>
      </c>
      <c r="EQ32" s="240">
        <f>IF(COUNTIF($CX32:$CZ32, Active!$ET$1)&gt;0, Active!EQ$2, 0)</f>
        <v>0</v>
      </c>
      <c r="ER32" s="240">
        <f>IF(COUNTIF($DA32:$DC32, Active!$ET$1)&gt;0, Active!ER$2, 0)</f>
        <v>0</v>
      </c>
      <c r="ES32" s="240">
        <f>IF(COUNTIF($DD32:$DF32, Active!$ET$1)&gt;0, Active!ES$2, 0)</f>
        <v>0</v>
      </c>
      <c r="ET32" s="241">
        <f t="shared" si="7"/>
        <v>0</v>
      </c>
      <c r="EU32" s="242">
        <f>IF(COUNTIF($N32:$Q32, Active!GA$1)&gt;0, Active!EU$2, 0)</f>
        <v>0</v>
      </c>
      <c r="EV32" s="234">
        <f>IF(COUNTIF($R32:$U32, Active!GA$1)&gt;0, Active!EV$2, 0)</f>
        <v>0</v>
      </c>
      <c r="EW32" s="234">
        <f>IF(COUNTIF($V32:$Y32, Active!GA$1)&gt;0, Active!EW$2, 0)</f>
        <v>0</v>
      </c>
      <c r="EX32" s="234">
        <f>IF(COUNTIF($Z32:$AA32, Active!GA$1)&gt;0, Active!EX$2, 0)</f>
        <v>0</v>
      </c>
      <c r="EY32" s="234">
        <f>IF(COUNTIF($AB32:$AC32, Active!GA$1)&gt;0, Active!EY$2, 0)</f>
        <v>0</v>
      </c>
      <c r="EZ32" s="235">
        <f>IF(COUNTIF($AD32:$AF32, Active!$GA$1)&gt;0, Active!EZ$2, 0)</f>
        <v>0</v>
      </c>
      <c r="FA32" s="236">
        <f>IF(COUNTIF($AG32:$AI32, Active!$GA$1)&gt;0, Active!FA$2, 0)</f>
        <v>0</v>
      </c>
      <c r="FB32" s="236">
        <f>IF(COUNTIF($AJ32:$AL32, Active!$GA$1)&gt;0, Active!FB$2, 0)</f>
        <v>0</v>
      </c>
      <c r="FC32" s="236">
        <f>IF(COUNTIF($AM32:$AO32, Active!$GA$1)&gt;0, Active!FC$2, 0)</f>
        <v>0</v>
      </c>
      <c r="FD32" s="236">
        <f>IF(COUNTIF($AP32:$AR32, Active!$GA$1)&gt;0, Active!FD$2, 0)</f>
        <v>0</v>
      </c>
      <c r="FE32" s="236">
        <f>IF(COUNTIF($AS32:$AU32, Active!$GA$1)&gt;0, Active!FE$2, 0)</f>
        <v>0</v>
      </c>
      <c r="FF32" s="236">
        <f>IF(COUNTIF($AV32:$AX32, Active!$GA$1)&gt;0, Active!FF$2, 0)</f>
        <v>0</v>
      </c>
      <c r="FG32" s="237">
        <f>IF(COUNTIF($AY32:$BA32, Active!$GA$1)&gt;0, Active!FG$2, 0)</f>
        <v>0</v>
      </c>
      <c r="FH32" s="238">
        <f>IF(COUNTIF($BB32:$BD32, Active!$GA$1)&gt;0, Active!FH$2, 0)</f>
        <v>0</v>
      </c>
      <c r="FI32" s="238">
        <f>IF(COUNTIF($BE32:$BG32, Active!$GA$1)&gt;0, Active!FI$2, 0)</f>
        <v>0</v>
      </c>
      <c r="FJ32" s="238">
        <f>IF(COUNTIF($BH32:$BJ32, Active!$GA$1)&gt;0, Active!FJ$2, 0)</f>
        <v>0</v>
      </c>
      <c r="FK32" s="238">
        <f>IF(COUNTIF($BK32:$BM32, Active!$GA$1)&gt;0, Active!FK$2, 0)</f>
        <v>0</v>
      </c>
      <c r="FL32" s="238">
        <f>IF(COUNTIF($BN32:$BP32, Active!$GA$1)&gt;0, Active!FL$2, 0)</f>
        <v>0</v>
      </c>
      <c r="FM32" s="238">
        <f>IF(COUNTIF($BQ32:$BS32, Active!$GA$1)&gt;0, Active!FM$2, 0)</f>
        <v>0</v>
      </c>
      <c r="FN32" s="238">
        <f>IF(COUNTIF($BT32:$BV32, Active!$GA$1)&gt;0, Active!FN$2, 0)</f>
        <v>0</v>
      </c>
      <c r="FO32" s="239">
        <f>IF(COUNTIF($BW32:$BY32, Active!$GA$1)&gt;0, Active!FO$2, 0)</f>
        <v>0</v>
      </c>
      <c r="FP32" s="240">
        <f>IF(COUNTIF($BZ32:$CB32, Active!$GA$1)&gt;0, Active!FP$2, 0)</f>
        <v>0</v>
      </c>
      <c r="FQ32" s="240">
        <f>IF(COUNTIF($CC32:$CE32, Active!$GA$1)&gt;0, Active!FQ$2, 0)</f>
        <v>0</v>
      </c>
      <c r="FR32" s="240">
        <f>IF(COUNTIF($CF32:$CH32, Active!$GA$1)&gt;0, Active!FR$2, 0)</f>
        <v>0</v>
      </c>
      <c r="FS32" s="240">
        <f>IF(COUNTIF($CI32:$CK32, Active!$GA$1)&gt;0, Active!FS$2, 0)</f>
        <v>0</v>
      </c>
      <c r="FT32" s="240">
        <f>IF(COUNTIF($CL32:$CN32, Active!$GA$1)&gt;0, Active!FT$2, 0)</f>
        <v>0</v>
      </c>
      <c r="FU32" s="240">
        <f>IF(COUNTIF($CO32:$CQ32, Active!$GA$1)&gt;0, Active!FU$2, 0)</f>
        <v>0</v>
      </c>
      <c r="FV32" s="240">
        <f>IF(COUNTIF($CR32:$CT32, Active!$GA$1)&gt;0, Active!FV$2, 0)</f>
        <v>0</v>
      </c>
      <c r="FW32" s="240">
        <f>IF(COUNTIF($CU32:$CW32, Active!$GA$1)&gt;0, Active!FW$2, 0)</f>
        <v>0</v>
      </c>
      <c r="FX32" s="240">
        <f>IF(COUNTIF($CX32:$CZ32, Active!$GA$1)&gt;0, Active!FX$2, 0)</f>
        <v>0</v>
      </c>
      <c r="FY32" s="240">
        <f>IF(COUNTIF($DA32:$DC32, Active!$GA$1)&gt;0, Active!FY$2, 0)</f>
        <v>0</v>
      </c>
      <c r="FZ32" s="240">
        <f>IF(COUNTIF($DD32:$DF32, Active!$GA$1)&gt;0, Active!FZ$2, 0)</f>
        <v>0</v>
      </c>
      <c r="GA32" s="241">
        <f t="shared" si="8"/>
        <v>0</v>
      </c>
      <c r="GB32" s="242">
        <f>IF(COUNTIF($N32:$Q32, Active!HH$1)&gt;0, Active!GB$2, 0)</f>
        <v>0</v>
      </c>
      <c r="GC32" s="234">
        <f>IF(COUNTIF($R32:$U32, Active!HH$1)&gt;0, Active!GC$2, 0)</f>
        <v>0</v>
      </c>
      <c r="GD32" s="234">
        <f>IF(COUNTIF($V32:$Y32, Active!HH$1)&gt;0, Active!GD$2, 0)</f>
        <v>0</v>
      </c>
      <c r="GE32" s="234">
        <f>IF(COUNTIF($Z32:$AA32, Active!HH$1)&gt;0, Active!GE$2, 0)</f>
        <v>0</v>
      </c>
      <c r="GF32" s="234">
        <f>IF(COUNTIF($AB32:$AC32, Active!HH$1)&gt;0, Active!GF$2, 0)</f>
        <v>0</v>
      </c>
      <c r="GG32" s="235">
        <f>IF(COUNTIF($AD32:$AF32, Active!$HH$1)&gt;0, Active!GG$2, 0)</f>
        <v>0</v>
      </c>
      <c r="GH32" s="236">
        <f>IF(COUNTIF($AG32:$AI32, Active!$HH$1)&gt;0, Active!GH$2, 0)</f>
        <v>0</v>
      </c>
      <c r="GI32" s="236">
        <f>IF(COUNTIF($AJ32:$AL32, Active!$HH$1)&gt;0, Active!GI$2, 0)</f>
        <v>0</v>
      </c>
      <c r="GJ32" s="236">
        <f>IF(COUNTIF($AM32:$AO32, Active!$HH$1)&gt;0, Active!GJ$2, 0)</f>
        <v>0</v>
      </c>
      <c r="GK32" s="236">
        <f>IF(COUNTIF($AP32:$AR32, Active!$HH$1)&gt;0, Active!GK$2, 0)</f>
        <v>0</v>
      </c>
      <c r="GL32" s="236">
        <f>IF(COUNTIF($AS32:$AU32, Active!$HH$1)&gt;0, Active!GL$2, 0)</f>
        <v>0</v>
      </c>
      <c r="GM32" s="236">
        <f>IF(COUNTIF($AV32:$AX32, Active!$HH$1)&gt;0, Active!GM$2, 0)</f>
        <v>0</v>
      </c>
      <c r="GN32" s="237">
        <f>IF(COUNTIF($AY32:$BA32, Active!$HH$1)&gt;0, Active!GN$2, 0)</f>
        <v>0</v>
      </c>
      <c r="GO32" s="238">
        <f>IF(COUNTIF($BB32:$BD32, Active!$HH$1)&gt;0, Active!GO$2, 0)</f>
        <v>0</v>
      </c>
      <c r="GP32" s="238">
        <f>IF(COUNTIF($BE32:$BG32, Active!$HH$1)&gt;0, Active!GP$2, 0)</f>
        <v>0</v>
      </c>
      <c r="GQ32" s="238">
        <f>IF(COUNTIF($BH32:$BJ32, Active!$HH$1)&gt;0, Active!GQ$2, 0)</f>
        <v>0</v>
      </c>
      <c r="GR32" s="238">
        <f>IF(COUNTIF($BK32:$BM32, Active!$HH$1)&gt;0, Active!GR$2, 0)</f>
        <v>0</v>
      </c>
      <c r="GS32" s="238">
        <f>IF(COUNTIF($BN32:$BP32, Active!$HH$1)&gt;0, Active!GS$2, 0)</f>
        <v>0</v>
      </c>
      <c r="GT32" s="238">
        <f>IF(COUNTIF($BQ32:$BS32, Active!$HH$1)&gt;0, Active!GT$2, 0)</f>
        <v>0</v>
      </c>
      <c r="GU32" s="238">
        <f>IF(COUNTIF($BT32:$BV32, Active!$HH$1)&gt;0, Active!GU$2, 0)</f>
        <v>0</v>
      </c>
      <c r="GV32" s="239">
        <f>IF(COUNTIF($BW32:$BY32, Active!$HH$1)&gt;0, Active!GV$2, 0)</f>
        <v>0</v>
      </c>
      <c r="GW32" s="240">
        <f>IF(COUNTIF($BZ32:$CB32, Active!$HH$1)&gt;0, Active!GW$2, 0)</f>
        <v>0</v>
      </c>
      <c r="GX32" s="240">
        <f>IF(COUNTIF($CC32:$CE32, Active!$HH$1)&gt;0, Active!GX$2, 0)</f>
        <v>0</v>
      </c>
      <c r="GY32" s="240">
        <f>IF(COUNTIF($CF32:$CH32, Active!$HH$1)&gt;0, Active!GY$2, 0)</f>
        <v>0</v>
      </c>
      <c r="GZ32" s="240">
        <f>IF(COUNTIF($CI32:$CK32, Active!$HH$1)&gt;0, Active!GZ$2, 0)</f>
        <v>0</v>
      </c>
      <c r="HA32" s="240">
        <f>IF(COUNTIF($CL32:$CN32, Active!$HH$1)&gt;0, Active!HA$2, 0)</f>
        <v>0</v>
      </c>
      <c r="HB32" s="240">
        <f>IF(COUNTIF($CO32:$CQ32, Active!$HH$1)&gt;0, Active!HB$2, 0)</f>
        <v>0</v>
      </c>
      <c r="HC32" s="240">
        <f>IF(COUNTIF($CR32:$CT32, Active!$HH$1)&gt;0, Active!HC$2, 0)</f>
        <v>0</v>
      </c>
      <c r="HD32" s="240">
        <f>IF(COUNTIF($CU32:$CW32, Active!$HH$1)&gt;0, Active!HD$2, 0)</f>
        <v>0</v>
      </c>
      <c r="HE32" s="240">
        <f>IF(COUNTIF($CX32:$CZ32, Active!$HH$1)&gt;0, Active!HE$2, 0)</f>
        <v>0</v>
      </c>
      <c r="HF32" s="240">
        <f>IF(COUNTIF($DA32:$DC32, Active!$HH$1)&gt;0, Active!HF$2, 0)</f>
        <v>0</v>
      </c>
      <c r="HG32" s="240">
        <f>IF(COUNTIF($DD32:$DF32, Active!$HH$1)&gt;0, Active!HG$2, 0)</f>
        <v>0</v>
      </c>
      <c r="HH32" s="241">
        <f t="shared" si="9"/>
        <v>0</v>
      </c>
      <c r="HI32" s="243"/>
      <c r="HJ32" s="242">
        <f>IF(MAX($N32:$Q32)&gt;=40, Active!HJ$2, 0)</f>
        <v>3</v>
      </c>
      <c r="HK32" s="234">
        <f>IF(MAX($R32:$U32)&gt;=40, Active!HK$2, 0)</f>
        <v>3</v>
      </c>
      <c r="HL32" s="234">
        <f>IF(MAX($V32:$Y32)&gt;=40, Active!HL$2, 0)</f>
        <v>3</v>
      </c>
      <c r="HM32" s="234">
        <f>IF(MAX($Z32:$AA32)&gt;=40, Active!HM$2, 0)</f>
        <v>3</v>
      </c>
      <c r="HN32" s="234">
        <f>IF(MAX($AB32:$AC32)&gt;=40, Active!HN$2, 0)</f>
        <v>2</v>
      </c>
      <c r="HO32" s="235">
        <f>IF(MAX($AD32:$AF32)&gt;=40, Active!HO$2, 0)</f>
        <v>20</v>
      </c>
      <c r="HP32" s="236">
        <f>IF(MAX($AG32:$AI32)&gt;=40, Active!HP$2, 0)</f>
        <v>20</v>
      </c>
      <c r="HQ32" s="236">
        <f>IF(MAX($AJ32:$AL32)&gt;=40, Active!HQ$2, 0)</f>
        <v>20</v>
      </c>
      <c r="HR32" s="236">
        <f>IF(MAX($AM32:$AO32)&gt;=40, Active!HR$2, 0)</f>
        <v>20</v>
      </c>
      <c r="HS32" s="236">
        <f>IF(MAX($AP32:$AR32)&gt;=40, Active!HS$2, 0)</f>
        <v>10</v>
      </c>
      <c r="HT32" s="236">
        <f>IF(MAX($AS32:$AU32)&gt;=40, Active!HT$2, 0)</f>
        <v>20</v>
      </c>
      <c r="HU32" s="236">
        <f>IF(MAX($AV32:$AX32)&gt;=40, Active!HU$2, 0)</f>
        <v>10</v>
      </c>
      <c r="HV32" s="237">
        <f>IF(MAX($AY32:$BA32)&gt;=40, Active!HV$2, 0)</f>
        <v>20</v>
      </c>
      <c r="HW32" s="238">
        <f>IF(MAX($BB32:$BD32)&gt;=40, Active!HW$2, 0)</f>
        <v>20</v>
      </c>
      <c r="HX32" s="238">
        <f>IF(MAX($BE32:$BG32)&gt;=40, Active!HX$2, 0)</f>
        <v>20</v>
      </c>
      <c r="HY32" s="238">
        <f>IF(MAX($BH32:$BJ32)&gt;=40, Active!HY$2, 0)</f>
        <v>20</v>
      </c>
      <c r="HZ32" s="238">
        <f>IF(MAX($BK32:$BM32)&gt;=40, Active!HZ$2, 0)</f>
        <v>10</v>
      </c>
      <c r="IA32" s="238">
        <f>IF(MAX($BN32:$BP32)&gt;=40, Active!IA$2, 0)</f>
        <v>20</v>
      </c>
      <c r="IB32" s="238">
        <f>IF(MAX($BQ32:$BS32)&gt;=40, Active!IB$2, 0)</f>
        <v>10</v>
      </c>
      <c r="IC32" s="238">
        <f>IF(MAX($BT32:$BV32)&gt;=40, Active!IC$2, 0)</f>
        <v>6</v>
      </c>
      <c r="ID32" s="239">
        <f>IF(MAX($BW32:$BY32)&gt;=40, Active!ID$2, 0)</f>
        <v>20</v>
      </c>
      <c r="IE32" s="240">
        <f>IF(MAX($BZ32:$CB32)&gt;=40, Active!IE$2, 0)</f>
        <v>20</v>
      </c>
      <c r="IF32" s="240">
        <f>IF(MAX($CC32:$CE32)&gt;=40, Active!IF$2, 0)</f>
        <v>10</v>
      </c>
      <c r="IG32" s="240">
        <f>IF(MAX($CF32:$CH32)&gt;=40, Active!IG$2, 0)</f>
        <v>0</v>
      </c>
      <c r="IH32" s="240">
        <f>IF(MAX($CI32:$CK32)&gt;=40, Active!IH$2, 0)</f>
        <v>0</v>
      </c>
      <c r="II32" s="240">
        <f>IF(MAX($CL32:$CN32)&gt;=40, Active!II$2, 0)</f>
        <v>30</v>
      </c>
      <c r="IJ32" s="240">
        <f>IF(MAX($CO32:$CQ32)&gt;=40, Active!IJ$2, 0)</f>
        <v>20</v>
      </c>
      <c r="IK32" s="240">
        <f>IF(MAX($CR32:$CT32)&gt;=40, Active!IK$2, 0)</f>
        <v>0</v>
      </c>
      <c r="IL32" s="240">
        <f>IF(MAX($CU32:$CW32)&gt;=40, Active!IL$2, 0)</f>
        <v>0</v>
      </c>
      <c r="IM32" s="240">
        <f>IF(MAX($CX32:$CZ32)&gt;=40, Active!IM$2, 0)</f>
        <v>0</v>
      </c>
      <c r="IN32" s="240">
        <f>IF(MAX($DA32:$DC32)&gt;=40, Active!IN$2, 0)</f>
        <v>20</v>
      </c>
      <c r="IO32" s="240">
        <f>IF(MAX($DD32:$DF32)&gt;=40, Active!IO$2, 0)</f>
        <v>0</v>
      </c>
      <c r="IP32" s="416">
        <f t="shared" si="10"/>
        <v>360</v>
      </c>
      <c r="IQ32" s="416">
        <f t="shared" si="11"/>
        <v>20</v>
      </c>
    </row>
    <row r="33" spans="1:251" ht="15" customHeight="1" x14ac:dyDescent="0.25">
      <c r="A33" s="14" t="s">
        <v>1626</v>
      </c>
      <c r="B33" s="392">
        <v>54</v>
      </c>
      <c r="C33" s="706" t="s">
        <v>756</v>
      </c>
      <c r="D33" s="423">
        <v>43850</v>
      </c>
      <c r="E33" s="20" t="s">
        <v>278</v>
      </c>
      <c r="F33" s="6">
        <v>10447958</v>
      </c>
      <c r="G33" s="20">
        <v>1</v>
      </c>
      <c r="H33" s="20"/>
      <c r="I33" s="23"/>
      <c r="J33" s="6" t="s">
        <v>18</v>
      </c>
      <c r="K33" s="6" t="s">
        <v>18</v>
      </c>
      <c r="L33" s="424"/>
      <c r="M33" s="651" t="s">
        <v>757</v>
      </c>
      <c r="N33" s="688">
        <v>63.099998474121094</v>
      </c>
      <c r="O33" s="107"/>
      <c r="P33" s="105"/>
      <c r="Q33" s="106"/>
      <c r="R33" s="688">
        <v>60</v>
      </c>
      <c r="S33" s="107"/>
      <c r="T33" s="105"/>
      <c r="U33" s="106"/>
      <c r="V33" s="24">
        <v>67.980003356933594</v>
      </c>
      <c r="W33" s="107"/>
      <c r="X33" s="105"/>
      <c r="Y33" s="106"/>
      <c r="Z33" s="24">
        <v>66.339996337890625</v>
      </c>
      <c r="AA33" s="273"/>
      <c r="AB33" s="648">
        <v>75.279998779296875</v>
      </c>
      <c r="AC33" s="273"/>
      <c r="AD33" s="272">
        <v>100</v>
      </c>
      <c r="AE33" s="108"/>
      <c r="AF33" s="444"/>
      <c r="AG33" s="272">
        <v>100</v>
      </c>
      <c r="AH33" s="108"/>
      <c r="AI33" s="444"/>
      <c r="AJ33" s="272">
        <v>100</v>
      </c>
      <c r="AK33" s="108"/>
      <c r="AL33" s="444"/>
      <c r="AM33" s="272">
        <v>100</v>
      </c>
      <c r="AN33" s="108"/>
      <c r="AO33" s="444"/>
      <c r="AP33" s="272">
        <v>100</v>
      </c>
      <c r="AQ33" s="108"/>
      <c r="AR33" s="444"/>
      <c r="AS33" s="272">
        <v>100</v>
      </c>
      <c r="AT33" s="108"/>
      <c r="AU33" s="444"/>
      <c r="AV33" s="272">
        <v>100</v>
      </c>
      <c r="AW33" s="108"/>
      <c r="AX33" s="444"/>
      <c r="AY33" s="24">
        <v>45</v>
      </c>
      <c r="AZ33" s="107"/>
      <c r="BA33" s="273"/>
      <c r="BB33" s="24">
        <v>68</v>
      </c>
      <c r="BC33" s="107"/>
      <c r="BD33" s="273"/>
      <c r="BE33" s="24">
        <v>45</v>
      </c>
      <c r="BF33" s="107"/>
      <c r="BG33" s="273"/>
      <c r="BH33" s="24">
        <v>67</v>
      </c>
      <c r="BI33" s="107"/>
      <c r="BJ33" s="273"/>
      <c r="BK33" s="24">
        <v>72</v>
      </c>
      <c r="BL33" s="107"/>
      <c r="BM33" s="273"/>
      <c r="BN33" s="24">
        <v>60.700000762939453</v>
      </c>
      <c r="BO33" s="107"/>
      <c r="BP33" s="273"/>
      <c r="BQ33" s="24">
        <v>61</v>
      </c>
      <c r="BR33" s="107"/>
      <c r="BS33" s="273"/>
      <c r="BT33" s="24">
        <v>59.6</v>
      </c>
      <c r="BU33" s="291"/>
      <c r="BV33" s="273"/>
      <c r="BW33" s="648">
        <v>55.970001220703125</v>
      </c>
      <c r="BX33" s="107"/>
      <c r="BY33" s="273"/>
      <c r="BZ33" s="648">
        <v>59</v>
      </c>
      <c r="CA33" s="107"/>
      <c r="CB33" s="273"/>
      <c r="CC33" s="24"/>
      <c r="CD33" s="107"/>
      <c r="CE33" s="107"/>
      <c r="CF33" s="645">
        <v>30</v>
      </c>
      <c r="CG33" s="653">
        <v>40</v>
      </c>
      <c r="CH33" s="273"/>
      <c r="CI33" s="688"/>
      <c r="CJ33" s="107"/>
      <c r="CK33" s="273"/>
      <c r="CL33" s="648">
        <v>55.599998474121094</v>
      </c>
      <c r="CM33" s="107"/>
      <c r="CN33" s="273"/>
      <c r="CO33" s="24"/>
      <c r="CP33" s="107"/>
      <c r="CQ33" s="273"/>
      <c r="CR33" s="24"/>
      <c r="CS33" s="107"/>
      <c r="CT33" s="273"/>
      <c r="CU33" s="24">
        <v>60.5</v>
      </c>
      <c r="CV33" s="107"/>
      <c r="CW33" s="273"/>
      <c r="CX33" s="24"/>
      <c r="CY33" s="107"/>
      <c r="CZ33" s="273"/>
      <c r="DA33" s="24"/>
      <c r="DB33" s="107"/>
      <c r="DC33" s="273"/>
      <c r="DD33" s="24">
        <v>55.599998474121094</v>
      </c>
      <c r="DE33" s="107"/>
      <c r="DF33" s="273"/>
      <c r="DG33" s="218"/>
      <c r="DH33" s="217"/>
      <c r="DI33" s="217" t="s">
        <v>1634</v>
      </c>
      <c r="DJ33" s="286">
        <v>58.73</v>
      </c>
      <c r="DK33" s="219" t="s">
        <v>125</v>
      </c>
      <c r="DL33" s="220">
        <f t="shared" si="6"/>
        <v>2.9364999999999997</v>
      </c>
      <c r="DM33" s="650">
        <f>COUNTIF(N33:DF33, Active!DM$1)+COUNTIF(N33:DF33, Active!DM$2)</f>
        <v>0</v>
      </c>
      <c r="DN33" s="233">
        <f>IF(COUNTIF($N33:$Q33, Active!ET$1)&gt;0, Active!DN$2, 0)</f>
        <v>0</v>
      </c>
      <c r="DO33" s="234">
        <f>IF(COUNTIF($R33:$U33, Active!ET$1)&gt;0, Active!DO$2, 0)</f>
        <v>0</v>
      </c>
      <c r="DP33" s="234">
        <f>IF(COUNTIF($V33:$Y33, Active!ET$1)&gt;0, Active!DP$2, 0)</f>
        <v>0</v>
      </c>
      <c r="DQ33" s="234">
        <f>IF(COUNTIF($Z33:$AA33, Active!ET$1)&gt;0, Active!DQ$2, 0)</f>
        <v>0</v>
      </c>
      <c r="DR33" s="234">
        <f>IF(COUNTIF($AB33:$AC33, Active!ET$1)&gt;0, Active!DR$2, 0)</f>
        <v>0</v>
      </c>
      <c r="DS33" s="235">
        <f>IF(COUNTIF($AD33:$AF33, Active!$ET$1)&gt;0, Active!DS$2, 0)</f>
        <v>0</v>
      </c>
      <c r="DT33" s="236">
        <f>IF(COUNTIF($AG33:$AI33, Active!$ET$1)&gt;0, Active!DT$2, 0)</f>
        <v>0</v>
      </c>
      <c r="DU33" s="236">
        <f>IF(COUNTIF($AJ33:$AL33, Active!$ET$1)&gt;0, Active!DU$2, 0)</f>
        <v>0</v>
      </c>
      <c r="DV33" s="236">
        <f>IF(COUNTIF($AM33:$AO33, Active!$ET$1)&gt;0, Active!DV$2, 0)</f>
        <v>0</v>
      </c>
      <c r="DW33" s="236">
        <f>IF(COUNTIF($AP33:$AR33, Active!$ET$1)&gt;0, Active!DW$2, 0)</f>
        <v>0</v>
      </c>
      <c r="DX33" s="236">
        <f>IF(COUNTIF($AS33:$AU33, Active!$ET$1)&gt;0, Active!DX$2, 0)</f>
        <v>0</v>
      </c>
      <c r="DY33" s="236">
        <f>IF(COUNTIF($AV33:$AX33, Active!$ET$1)&gt;0, Active!DY$2, 0)</f>
        <v>0</v>
      </c>
      <c r="DZ33" s="237">
        <f>IF(COUNTIF($AY33:$BA33, Active!$ET$1)&gt;0, Active!DZ$2, 0)</f>
        <v>0</v>
      </c>
      <c r="EA33" s="238">
        <f>IF(COUNTIF($BB33:$BD33, Active!$ET$1)&gt;0, Active!EA$2, 0)</f>
        <v>0</v>
      </c>
      <c r="EB33" s="238">
        <f>IF(COUNTIF($BE33:$BG33, Active!$ET$1)&gt;0, Active!EB$2, 0)</f>
        <v>0</v>
      </c>
      <c r="EC33" s="238">
        <f>IF(COUNTIF($BH33:$BJ33, Active!$ET$1)&gt;0, Active!EC$2, 0)</f>
        <v>0</v>
      </c>
      <c r="ED33" s="238">
        <f>IF(COUNTIF($BK33:$BM33, Active!$ET$1)&gt;0, Active!ED$2, 0)</f>
        <v>0</v>
      </c>
      <c r="EE33" s="238">
        <f>IF(COUNTIF($BN33:$BP33, Active!$ET$1)&gt;0, Active!EE$2, 0)</f>
        <v>0</v>
      </c>
      <c r="EF33" s="238">
        <f>IF(COUNTIF($BQ33:$BS33, Active!$ET$1)&gt;0, Active!EF$2, 0)</f>
        <v>0</v>
      </c>
      <c r="EG33" s="238">
        <f>IF(COUNTIF($BT33:$BV33, Active!$ET$1)&gt;0, Active!EG$2, 0)</f>
        <v>0</v>
      </c>
      <c r="EH33" s="239">
        <f>IF(COUNTIF($BW33:$BY33, Active!$ET$1)&gt;0, Active!EH$2, 0)</f>
        <v>0</v>
      </c>
      <c r="EI33" s="240">
        <f>IF(COUNTIF($BZ33:$CB33, Active!$ET$1)&gt;0, Active!EI$2, 0)</f>
        <v>0</v>
      </c>
      <c r="EJ33" s="240">
        <f>IF(COUNTIF($CC33:$CE33, Active!$ET$1)&gt;0, Active!EJ$2, 0)</f>
        <v>0</v>
      </c>
      <c r="EK33" s="240">
        <f>IF(COUNTIF($CF33:$CH33, Active!$ET$1)&gt;0, Active!EK$2, 0)</f>
        <v>0</v>
      </c>
      <c r="EL33" s="240">
        <f>IF(COUNTIF($CI33:$CK33, Active!$ET$1)&gt;0, Active!EL$2, 0)</f>
        <v>0</v>
      </c>
      <c r="EM33" s="240">
        <f>IF(COUNTIF($CL33:$CN33, Active!$ET$1)&gt;0, Active!EM$2, 0)</f>
        <v>0</v>
      </c>
      <c r="EN33" s="240">
        <f>IF(COUNTIF($CO33:$CQ33, Active!$ET$1)&gt;0, Active!EN$2, 0)</f>
        <v>0</v>
      </c>
      <c r="EO33" s="240">
        <f>IF(COUNTIF($CR33:$CT33, Active!$ET$1)&gt;0, Active!EO$2, 0)</f>
        <v>0</v>
      </c>
      <c r="EP33" s="240">
        <f>IF(COUNTIF($CU33:$CW33, Active!$ET$1)&gt;0, Active!EP$2, 0)</f>
        <v>0</v>
      </c>
      <c r="EQ33" s="240">
        <f>IF(COUNTIF($CX33:$CZ33, Active!$ET$1)&gt;0, Active!EQ$2, 0)</f>
        <v>0</v>
      </c>
      <c r="ER33" s="240">
        <f>IF(COUNTIF($DA33:$DC33, Active!$ET$1)&gt;0, Active!ER$2, 0)</f>
        <v>0</v>
      </c>
      <c r="ES33" s="240">
        <f>IF(COUNTIF($DD33:$DF33, Active!$ET$1)&gt;0, Active!ES$2, 0)</f>
        <v>0</v>
      </c>
      <c r="ET33" s="241">
        <f t="shared" si="7"/>
        <v>0</v>
      </c>
      <c r="EU33" s="242">
        <f>IF(COUNTIF($N33:$Q33, Active!GA$1)&gt;0, Active!EU$2, 0)</f>
        <v>0</v>
      </c>
      <c r="EV33" s="234">
        <f>IF(COUNTIF($R33:$U33, Active!GA$1)&gt;0, Active!EV$2, 0)</f>
        <v>0</v>
      </c>
      <c r="EW33" s="234">
        <f>IF(COUNTIF($V33:$Y33, Active!GA$1)&gt;0, Active!EW$2, 0)</f>
        <v>0</v>
      </c>
      <c r="EX33" s="234">
        <f>IF(COUNTIF($Z33:$AA33, Active!GA$1)&gt;0, Active!EX$2, 0)</f>
        <v>0</v>
      </c>
      <c r="EY33" s="234">
        <f>IF(COUNTIF($AB33:$AC33, Active!GA$1)&gt;0, Active!EY$2, 0)</f>
        <v>0</v>
      </c>
      <c r="EZ33" s="235">
        <f>IF(COUNTIF($AD33:$AF33, Active!$GA$1)&gt;0, Active!EZ$2, 0)</f>
        <v>0</v>
      </c>
      <c r="FA33" s="236">
        <f>IF(COUNTIF($AG33:$AI33, Active!$GA$1)&gt;0, Active!FA$2, 0)</f>
        <v>0</v>
      </c>
      <c r="FB33" s="236">
        <f>IF(COUNTIF($AJ33:$AL33, Active!$GA$1)&gt;0, Active!FB$2, 0)</f>
        <v>0</v>
      </c>
      <c r="FC33" s="236">
        <f>IF(COUNTIF($AM33:$AO33, Active!$GA$1)&gt;0, Active!FC$2, 0)</f>
        <v>0</v>
      </c>
      <c r="FD33" s="236">
        <f>IF(COUNTIF($AP33:$AR33, Active!$GA$1)&gt;0, Active!FD$2, 0)</f>
        <v>0</v>
      </c>
      <c r="FE33" s="236">
        <f>IF(COUNTIF($AS33:$AU33, Active!$GA$1)&gt;0, Active!FE$2, 0)</f>
        <v>0</v>
      </c>
      <c r="FF33" s="236">
        <f>IF(COUNTIF($AV33:$AX33, Active!$GA$1)&gt;0, Active!FF$2, 0)</f>
        <v>0</v>
      </c>
      <c r="FG33" s="237">
        <f>IF(COUNTIF($AY33:$BA33, Active!$GA$1)&gt;0, Active!FG$2, 0)</f>
        <v>0</v>
      </c>
      <c r="FH33" s="238">
        <f>IF(COUNTIF($BB33:$BD33, Active!$GA$1)&gt;0, Active!FH$2, 0)</f>
        <v>0</v>
      </c>
      <c r="FI33" s="238">
        <f>IF(COUNTIF($BE33:$BG33, Active!$GA$1)&gt;0, Active!FI$2, 0)</f>
        <v>0</v>
      </c>
      <c r="FJ33" s="238">
        <f>IF(COUNTIF($BH33:$BJ33, Active!$GA$1)&gt;0, Active!FJ$2, 0)</f>
        <v>0</v>
      </c>
      <c r="FK33" s="238">
        <f>IF(COUNTIF($BK33:$BM33, Active!$GA$1)&gt;0, Active!FK$2, 0)</f>
        <v>0</v>
      </c>
      <c r="FL33" s="238">
        <f>IF(COUNTIF($BN33:$BP33, Active!$GA$1)&gt;0, Active!FL$2, 0)</f>
        <v>0</v>
      </c>
      <c r="FM33" s="238">
        <f>IF(COUNTIF($BQ33:$BS33, Active!$GA$1)&gt;0, Active!FM$2, 0)</f>
        <v>0</v>
      </c>
      <c r="FN33" s="238">
        <f>IF(COUNTIF($BT33:$BV33, Active!$GA$1)&gt;0, Active!FN$2, 0)</f>
        <v>0</v>
      </c>
      <c r="FO33" s="239">
        <f>IF(COUNTIF($BW33:$BY33, Active!$GA$1)&gt;0, Active!FO$2, 0)</f>
        <v>0</v>
      </c>
      <c r="FP33" s="240">
        <f>IF(COUNTIF($BZ33:$CB33, Active!$GA$1)&gt;0, Active!FP$2, 0)</f>
        <v>0</v>
      </c>
      <c r="FQ33" s="240">
        <f>IF(COUNTIF($CC33:$CE33, Active!$GA$1)&gt;0, Active!FQ$2, 0)</f>
        <v>0</v>
      </c>
      <c r="FR33" s="240">
        <f>IF(COUNTIF($CF33:$CH33, Active!$GA$1)&gt;0, Active!FR$2, 0)</f>
        <v>0</v>
      </c>
      <c r="FS33" s="240">
        <f>IF(COUNTIF($CI33:$CK33, Active!$GA$1)&gt;0, Active!FS$2, 0)</f>
        <v>0</v>
      </c>
      <c r="FT33" s="240">
        <f>IF(COUNTIF($CL33:$CN33, Active!$GA$1)&gt;0, Active!FT$2, 0)</f>
        <v>0</v>
      </c>
      <c r="FU33" s="240">
        <f>IF(COUNTIF($CO33:$CQ33, Active!$GA$1)&gt;0, Active!FU$2, 0)</f>
        <v>0</v>
      </c>
      <c r="FV33" s="240">
        <f>IF(COUNTIF($CR33:$CT33, Active!$GA$1)&gt;0, Active!FV$2, 0)</f>
        <v>0</v>
      </c>
      <c r="FW33" s="240">
        <f>IF(COUNTIF($CU33:$CW33, Active!$GA$1)&gt;0, Active!FW$2, 0)</f>
        <v>0</v>
      </c>
      <c r="FX33" s="240">
        <f>IF(COUNTIF($CX33:$CZ33, Active!$GA$1)&gt;0, Active!FX$2, 0)</f>
        <v>0</v>
      </c>
      <c r="FY33" s="240">
        <f>IF(COUNTIF($DA33:$DC33, Active!$GA$1)&gt;0, Active!FY$2, 0)</f>
        <v>0</v>
      </c>
      <c r="FZ33" s="240">
        <f>IF(COUNTIF($DD33:$DF33, Active!$GA$1)&gt;0, Active!FZ$2, 0)</f>
        <v>0</v>
      </c>
      <c r="GA33" s="241">
        <f t="shared" si="8"/>
        <v>0</v>
      </c>
      <c r="GB33" s="242">
        <f>IF(COUNTIF($N33:$Q33, Active!HH$1)&gt;0, Active!GB$2, 0)</f>
        <v>0</v>
      </c>
      <c r="GC33" s="234">
        <f>IF(COUNTIF($R33:$U33, Active!HH$1)&gt;0, Active!GC$2, 0)</f>
        <v>0</v>
      </c>
      <c r="GD33" s="234">
        <f>IF(COUNTIF($V33:$Y33, Active!HH$1)&gt;0, Active!GD$2, 0)</f>
        <v>0</v>
      </c>
      <c r="GE33" s="234">
        <f>IF(COUNTIF($Z33:$AA33, Active!HH$1)&gt;0, Active!GE$2, 0)</f>
        <v>0</v>
      </c>
      <c r="GF33" s="234">
        <f>IF(COUNTIF($AB33:$AC33, Active!HH$1)&gt;0, Active!GF$2, 0)</f>
        <v>0</v>
      </c>
      <c r="GG33" s="235">
        <f>IF(COUNTIF($AD33:$AF33, Active!$HH$1)&gt;0, Active!GG$2, 0)</f>
        <v>0</v>
      </c>
      <c r="GH33" s="236">
        <f>IF(COUNTIF($AG33:$AI33, Active!$HH$1)&gt;0, Active!GH$2, 0)</f>
        <v>0</v>
      </c>
      <c r="GI33" s="236">
        <f>IF(COUNTIF($AJ33:$AL33, Active!$HH$1)&gt;0, Active!GI$2, 0)</f>
        <v>0</v>
      </c>
      <c r="GJ33" s="236">
        <f>IF(COUNTIF($AM33:$AO33, Active!$HH$1)&gt;0, Active!GJ$2, 0)</f>
        <v>0</v>
      </c>
      <c r="GK33" s="236">
        <f>IF(COUNTIF($AP33:$AR33, Active!$HH$1)&gt;0, Active!GK$2, 0)</f>
        <v>0</v>
      </c>
      <c r="GL33" s="236">
        <f>IF(COUNTIF($AS33:$AU33, Active!$HH$1)&gt;0, Active!GL$2, 0)</f>
        <v>0</v>
      </c>
      <c r="GM33" s="236">
        <f>IF(COUNTIF($AV33:$AX33, Active!$HH$1)&gt;0, Active!GM$2, 0)</f>
        <v>0</v>
      </c>
      <c r="GN33" s="237">
        <f>IF(COUNTIF($AY33:$BA33, Active!$HH$1)&gt;0, Active!GN$2, 0)</f>
        <v>0</v>
      </c>
      <c r="GO33" s="238">
        <f>IF(COUNTIF($BB33:$BD33, Active!$HH$1)&gt;0, Active!GO$2, 0)</f>
        <v>0</v>
      </c>
      <c r="GP33" s="238">
        <f>IF(COUNTIF($BE33:$BG33, Active!$HH$1)&gt;0, Active!GP$2, 0)</f>
        <v>0</v>
      </c>
      <c r="GQ33" s="238">
        <f>IF(COUNTIF($BH33:$BJ33, Active!$HH$1)&gt;0, Active!GQ$2, 0)</f>
        <v>0</v>
      </c>
      <c r="GR33" s="238">
        <f>IF(COUNTIF($BK33:$BM33, Active!$HH$1)&gt;0, Active!GR$2, 0)</f>
        <v>0</v>
      </c>
      <c r="GS33" s="238">
        <f>IF(COUNTIF($BN33:$BP33, Active!$HH$1)&gt;0, Active!GS$2, 0)</f>
        <v>0</v>
      </c>
      <c r="GT33" s="238">
        <f>IF(COUNTIF($BQ33:$BS33, Active!$HH$1)&gt;0, Active!GT$2, 0)</f>
        <v>0</v>
      </c>
      <c r="GU33" s="238">
        <f>IF(COUNTIF($BT33:$BV33, Active!$HH$1)&gt;0, Active!GU$2, 0)</f>
        <v>0</v>
      </c>
      <c r="GV33" s="239">
        <f>IF(COUNTIF($BW33:$BY33, Active!$HH$1)&gt;0, Active!GV$2, 0)</f>
        <v>0</v>
      </c>
      <c r="GW33" s="240">
        <f>IF(COUNTIF($BZ33:$CB33, Active!$HH$1)&gt;0, Active!GW$2, 0)</f>
        <v>0</v>
      </c>
      <c r="GX33" s="240">
        <f>IF(COUNTIF($CC33:$CE33, Active!$HH$1)&gt;0, Active!GX$2, 0)</f>
        <v>0</v>
      </c>
      <c r="GY33" s="240">
        <f>IF(COUNTIF($CF33:$CH33, Active!$HH$1)&gt;0, Active!GY$2, 0)</f>
        <v>0</v>
      </c>
      <c r="GZ33" s="240">
        <f>IF(COUNTIF($CI33:$CK33, Active!$HH$1)&gt;0, Active!GZ$2, 0)</f>
        <v>0</v>
      </c>
      <c r="HA33" s="240">
        <f>IF(COUNTIF($CL33:$CN33, Active!$HH$1)&gt;0, Active!HA$2, 0)</f>
        <v>0</v>
      </c>
      <c r="HB33" s="240">
        <f>IF(COUNTIF($CO33:$CQ33, Active!$HH$1)&gt;0, Active!HB$2, 0)</f>
        <v>0</v>
      </c>
      <c r="HC33" s="240">
        <f>IF(COUNTIF($CR33:$CT33, Active!$HH$1)&gt;0, Active!HC$2, 0)</f>
        <v>0</v>
      </c>
      <c r="HD33" s="240">
        <f>IF(COUNTIF($CU33:$CW33, Active!$HH$1)&gt;0, Active!HD$2, 0)</f>
        <v>0</v>
      </c>
      <c r="HE33" s="240">
        <f>IF(COUNTIF($CX33:$CZ33, Active!$HH$1)&gt;0, Active!HE$2, 0)</f>
        <v>0</v>
      </c>
      <c r="HF33" s="240">
        <f>IF(COUNTIF($DA33:$DC33, Active!$HH$1)&gt;0, Active!HF$2, 0)</f>
        <v>0</v>
      </c>
      <c r="HG33" s="240">
        <f>IF(COUNTIF($DD33:$DF33, Active!$HH$1)&gt;0, Active!HG$2, 0)</f>
        <v>0</v>
      </c>
      <c r="HH33" s="241">
        <f t="shared" si="9"/>
        <v>0</v>
      </c>
      <c r="HI33" s="243"/>
      <c r="HJ33" s="242">
        <f>IF(MAX($N33:$Q33)&gt;=40, Active!HJ$2, 0)</f>
        <v>3</v>
      </c>
      <c r="HK33" s="234">
        <f>IF(MAX($R33:$U33)&gt;=40, Active!HK$2, 0)</f>
        <v>3</v>
      </c>
      <c r="HL33" s="234">
        <f>IF(MAX($V33:$Y33)&gt;=40, Active!HL$2, 0)</f>
        <v>3</v>
      </c>
      <c r="HM33" s="234">
        <f>IF(MAX($Z33:$AA33)&gt;=40, Active!HM$2, 0)</f>
        <v>3</v>
      </c>
      <c r="HN33" s="234">
        <f>IF(MAX($AB33:$AC33)&gt;=40, Active!HN$2, 0)</f>
        <v>2</v>
      </c>
      <c r="HO33" s="235">
        <f>IF(MAX($AD33:$AF33)&gt;=40, Active!HO$2, 0)</f>
        <v>20</v>
      </c>
      <c r="HP33" s="236">
        <f>IF(MAX($AG33:$AI33)&gt;=40, Active!HP$2, 0)</f>
        <v>20</v>
      </c>
      <c r="HQ33" s="236">
        <f>IF(MAX($AJ33:$AL33)&gt;=40, Active!HQ$2, 0)</f>
        <v>20</v>
      </c>
      <c r="HR33" s="236">
        <f>IF(MAX($AM33:$AO33)&gt;=40, Active!HR$2, 0)</f>
        <v>20</v>
      </c>
      <c r="HS33" s="236">
        <f>IF(MAX($AP33:$AR33)&gt;=40, Active!HS$2, 0)</f>
        <v>10</v>
      </c>
      <c r="HT33" s="236">
        <f>IF(MAX($AS33:$AU33)&gt;=40, Active!HT$2, 0)</f>
        <v>20</v>
      </c>
      <c r="HU33" s="236">
        <f>IF(MAX($AV33:$AX33)&gt;=40, Active!HU$2, 0)</f>
        <v>10</v>
      </c>
      <c r="HV33" s="237">
        <f>IF(MAX($AY33:$BA33)&gt;=40, Active!HV$2, 0)</f>
        <v>20</v>
      </c>
      <c r="HW33" s="238">
        <f>IF(MAX($BB33:$BD33)&gt;=40, Active!HW$2, 0)</f>
        <v>20</v>
      </c>
      <c r="HX33" s="238">
        <f>IF(MAX($BE33:$BG33)&gt;=40, Active!HX$2, 0)</f>
        <v>20</v>
      </c>
      <c r="HY33" s="238">
        <f>IF(MAX($BH33:$BJ33)&gt;=40, Active!HY$2, 0)</f>
        <v>20</v>
      </c>
      <c r="HZ33" s="238">
        <f>IF(MAX($BK33:$BM33)&gt;=40, Active!HZ$2, 0)</f>
        <v>10</v>
      </c>
      <c r="IA33" s="238">
        <f>IF(MAX($BN33:$BP33)&gt;=40, Active!IA$2, 0)</f>
        <v>20</v>
      </c>
      <c r="IB33" s="238">
        <f>IF(MAX($BQ33:$BS33)&gt;=40, Active!IB$2, 0)</f>
        <v>10</v>
      </c>
      <c r="IC33" s="238">
        <f>IF(MAX($BT33:$BV33)&gt;=40, Active!IC$2, 0)</f>
        <v>6</v>
      </c>
      <c r="ID33" s="239">
        <f>IF(MAX($BW33:$BY33)&gt;=40, Active!ID$2, 0)</f>
        <v>20</v>
      </c>
      <c r="IE33" s="240">
        <f>IF(MAX($BZ33:$CB33)&gt;=40, Active!IE$2, 0)</f>
        <v>20</v>
      </c>
      <c r="IF33" s="240">
        <f>IF(MAX($CC33:$CE33)&gt;=40, Active!IF$2, 0)</f>
        <v>0</v>
      </c>
      <c r="IG33" s="240">
        <f>IF(MAX($CF33:$CH33)&gt;=40, Active!IG$2, 0)</f>
        <v>10</v>
      </c>
      <c r="IH33" s="240">
        <f>IF(MAX($CI33:$CK33)&gt;=40, Active!IH$2, 0)</f>
        <v>0</v>
      </c>
      <c r="II33" s="240">
        <f>IF(MAX($CL33:$CN33)&gt;=40, Active!II$2, 0)</f>
        <v>30</v>
      </c>
      <c r="IJ33" s="240">
        <f>IF(MAX($CO33:$CQ33)&gt;=40, Active!IJ$2, 0)</f>
        <v>0</v>
      </c>
      <c r="IK33" s="240">
        <f>IF(MAX($CR33:$CT33)&gt;=40, Active!IK$2, 0)</f>
        <v>0</v>
      </c>
      <c r="IL33" s="240">
        <f>IF(MAX($CU33:$CW33)&gt;=40, Active!IL$2, 0)</f>
        <v>20</v>
      </c>
      <c r="IM33" s="240">
        <f>IF(MAX($CX33:$CZ33)&gt;=40, Active!IM$2, 0)</f>
        <v>0</v>
      </c>
      <c r="IN33" s="240">
        <f>IF(MAX($DA33:$DC33)&gt;=40, Active!IN$2, 0)</f>
        <v>0</v>
      </c>
      <c r="IO33" s="240">
        <f>IF(MAX($DD33:$DF33)&gt;=40, Active!IO$2, 0)</f>
        <v>20</v>
      </c>
      <c r="IP33" s="416">
        <f t="shared" si="10"/>
        <v>360</v>
      </c>
      <c r="IQ33" s="416">
        <f t="shared" si="11"/>
        <v>20</v>
      </c>
    </row>
    <row r="34" spans="1:251" ht="15" customHeight="1" x14ac:dyDescent="0.25">
      <c r="A34" s="14" t="s">
        <v>1627</v>
      </c>
      <c r="B34" s="392">
        <v>55</v>
      </c>
      <c r="C34" s="706" t="s">
        <v>758</v>
      </c>
      <c r="D34" s="423">
        <v>43831</v>
      </c>
      <c r="E34" s="20" t="s">
        <v>278</v>
      </c>
      <c r="F34" s="6">
        <v>10447947</v>
      </c>
      <c r="G34" s="20">
        <v>1</v>
      </c>
      <c r="H34" s="20"/>
      <c r="I34" s="23"/>
      <c r="J34" s="6" t="s">
        <v>18</v>
      </c>
      <c r="K34" s="6" t="s">
        <v>18</v>
      </c>
      <c r="L34" s="424"/>
      <c r="M34" s="651" t="s">
        <v>759</v>
      </c>
      <c r="N34" s="688">
        <v>59.9</v>
      </c>
      <c r="O34" s="107"/>
      <c r="P34" s="105"/>
      <c r="Q34" s="106"/>
      <c r="R34" s="688">
        <v>75</v>
      </c>
      <c r="S34" s="107"/>
      <c r="T34" s="105"/>
      <c r="U34" s="106"/>
      <c r="V34" s="24">
        <v>72.480003356933594</v>
      </c>
      <c r="W34" s="107"/>
      <c r="X34" s="105"/>
      <c r="Y34" s="106"/>
      <c r="Z34" s="24">
        <v>72.860000610351563</v>
      </c>
      <c r="AA34" s="273"/>
      <c r="AB34" s="648">
        <v>73.949996948242188</v>
      </c>
      <c r="AC34" s="273"/>
      <c r="AD34" s="272">
        <v>100</v>
      </c>
      <c r="AE34" s="108"/>
      <c r="AF34" s="444"/>
      <c r="AG34" s="272">
        <v>100</v>
      </c>
      <c r="AH34" s="108"/>
      <c r="AI34" s="444"/>
      <c r="AJ34" s="272">
        <v>100</v>
      </c>
      <c r="AK34" s="108"/>
      <c r="AL34" s="444"/>
      <c r="AM34" s="272">
        <v>100</v>
      </c>
      <c r="AN34" s="108"/>
      <c r="AO34" s="444"/>
      <c r="AP34" s="272">
        <v>100</v>
      </c>
      <c r="AQ34" s="108"/>
      <c r="AR34" s="444"/>
      <c r="AS34" s="272">
        <v>100</v>
      </c>
      <c r="AT34" s="108"/>
      <c r="AU34" s="444"/>
      <c r="AV34" s="272">
        <v>100</v>
      </c>
      <c r="AW34" s="108"/>
      <c r="AX34" s="444"/>
      <c r="AY34" s="24">
        <v>52</v>
      </c>
      <c r="AZ34" s="107"/>
      <c r="BA34" s="273"/>
      <c r="BB34" s="24">
        <v>75</v>
      </c>
      <c r="BC34" s="107"/>
      <c r="BD34" s="273"/>
      <c r="BE34" s="24">
        <v>45</v>
      </c>
      <c r="BF34" s="107"/>
      <c r="BG34" s="273"/>
      <c r="BH34" s="24">
        <v>70</v>
      </c>
      <c r="BI34" s="107"/>
      <c r="BJ34" s="273"/>
      <c r="BK34" s="24">
        <v>79</v>
      </c>
      <c r="BL34" s="107"/>
      <c r="BM34" s="273"/>
      <c r="BN34" s="24">
        <v>71.69000244140625</v>
      </c>
      <c r="BO34" s="107"/>
      <c r="BP34" s="273"/>
      <c r="BQ34" s="24">
        <v>66</v>
      </c>
      <c r="BR34" s="107"/>
      <c r="BS34" s="273"/>
      <c r="BT34" s="24">
        <v>74</v>
      </c>
      <c r="BU34" s="291"/>
      <c r="BV34" s="273"/>
      <c r="BW34" s="648">
        <v>53.020000457763672</v>
      </c>
      <c r="BX34" s="107"/>
      <c r="BY34" s="273"/>
      <c r="BZ34" s="648">
        <v>67.75</v>
      </c>
      <c r="CA34" s="107"/>
      <c r="CB34" s="273"/>
      <c r="CC34" s="24">
        <v>71</v>
      </c>
      <c r="CD34" s="107"/>
      <c r="CE34" s="107"/>
      <c r="CF34" s="107"/>
      <c r="CG34" s="107"/>
      <c r="CH34" s="273"/>
      <c r="CI34" s="688"/>
      <c r="CJ34" s="107"/>
      <c r="CK34" s="273"/>
      <c r="CL34" s="648">
        <v>52.299999237060547</v>
      </c>
      <c r="CM34" s="107"/>
      <c r="CN34" s="273"/>
      <c r="CO34" s="24"/>
      <c r="CP34" s="107"/>
      <c r="CQ34" s="273"/>
      <c r="CR34" s="24"/>
      <c r="CS34" s="107"/>
      <c r="CT34" s="273"/>
      <c r="CU34" s="24"/>
      <c r="CV34" s="107"/>
      <c r="CW34" s="273"/>
      <c r="CX34" s="24"/>
      <c r="CY34" s="107"/>
      <c r="CZ34" s="273"/>
      <c r="DA34" s="24">
        <v>66.400001525878906</v>
      </c>
      <c r="DB34" s="107"/>
      <c r="DC34" s="273"/>
      <c r="DD34" s="24">
        <v>75.199996948242188</v>
      </c>
      <c r="DE34" s="107"/>
      <c r="DF34" s="273"/>
      <c r="DG34" s="218"/>
      <c r="DH34" s="217"/>
      <c r="DI34" s="217" t="s">
        <v>1634</v>
      </c>
      <c r="DJ34" s="286">
        <v>65.180000000000007</v>
      </c>
      <c r="DK34" s="219" t="s">
        <v>124</v>
      </c>
      <c r="DL34" s="220">
        <f t="shared" si="6"/>
        <v>3.2590000000000003</v>
      </c>
      <c r="DM34" s="650">
        <f>COUNTIF(N34:DF34, Active!DM$1)+COUNTIF(N34:DF34, Active!DM$2)</f>
        <v>0</v>
      </c>
      <c r="DN34" s="233">
        <f>IF(COUNTIF($N34:$Q34, Active!ET$1)&gt;0, Active!DN$2, 0)</f>
        <v>0</v>
      </c>
      <c r="DO34" s="234">
        <f>IF(COUNTIF($R34:$U34, Active!ET$1)&gt;0, Active!DO$2, 0)</f>
        <v>0</v>
      </c>
      <c r="DP34" s="234">
        <f>IF(COUNTIF($V34:$Y34, Active!ET$1)&gt;0, Active!DP$2, 0)</f>
        <v>0</v>
      </c>
      <c r="DQ34" s="234">
        <f>IF(COUNTIF($Z34:$AA34, Active!ET$1)&gt;0, Active!DQ$2, 0)</f>
        <v>0</v>
      </c>
      <c r="DR34" s="234">
        <f>IF(COUNTIF($AB34:$AC34, Active!ET$1)&gt;0, Active!DR$2, 0)</f>
        <v>0</v>
      </c>
      <c r="DS34" s="235">
        <f>IF(COUNTIF($AD34:$AF34, Active!$ET$1)&gt;0, Active!DS$2, 0)</f>
        <v>0</v>
      </c>
      <c r="DT34" s="236">
        <f>IF(COUNTIF($AG34:$AI34, Active!$ET$1)&gt;0, Active!DT$2, 0)</f>
        <v>0</v>
      </c>
      <c r="DU34" s="236">
        <f>IF(COUNTIF($AJ34:$AL34, Active!$ET$1)&gt;0, Active!DU$2, 0)</f>
        <v>0</v>
      </c>
      <c r="DV34" s="236">
        <f>IF(COUNTIF($AM34:$AO34, Active!$ET$1)&gt;0, Active!DV$2, 0)</f>
        <v>0</v>
      </c>
      <c r="DW34" s="236">
        <f>IF(COUNTIF($AP34:$AR34, Active!$ET$1)&gt;0, Active!DW$2, 0)</f>
        <v>0</v>
      </c>
      <c r="DX34" s="236">
        <f>IF(COUNTIF($AS34:$AU34, Active!$ET$1)&gt;0, Active!DX$2, 0)</f>
        <v>0</v>
      </c>
      <c r="DY34" s="236">
        <f>IF(COUNTIF($AV34:$AX34, Active!$ET$1)&gt;0, Active!DY$2, 0)</f>
        <v>0</v>
      </c>
      <c r="DZ34" s="237">
        <f>IF(COUNTIF($AY34:$BA34, Active!$ET$1)&gt;0, Active!DZ$2, 0)</f>
        <v>0</v>
      </c>
      <c r="EA34" s="238">
        <f>IF(COUNTIF($BB34:$BD34, Active!$ET$1)&gt;0, Active!EA$2, 0)</f>
        <v>0</v>
      </c>
      <c r="EB34" s="238">
        <f>IF(COUNTIF($BE34:$BG34, Active!$ET$1)&gt;0, Active!EB$2, 0)</f>
        <v>0</v>
      </c>
      <c r="EC34" s="238">
        <f>IF(COUNTIF($BH34:$BJ34, Active!$ET$1)&gt;0, Active!EC$2, 0)</f>
        <v>0</v>
      </c>
      <c r="ED34" s="238">
        <f>IF(COUNTIF($BK34:$BM34, Active!$ET$1)&gt;0, Active!ED$2, 0)</f>
        <v>0</v>
      </c>
      <c r="EE34" s="238">
        <f>IF(COUNTIF($BN34:$BP34, Active!$ET$1)&gt;0, Active!EE$2, 0)</f>
        <v>0</v>
      </c>
      <c r="EF34" s="238">
        <f>IF(COUNTIF($BQ34:$BS34, Active!$ET$1)&gt;0, Active!EF$2, 0)</f>
        <v>0</v>
      </c>
      <c r="EG34" s="238">
        <f>IF(COUNTIF($BT34:$BV34, Active!$ET$1)&gt;0, Active!EG$2, 0)</f>
        <v>0</v>
      </c>
      <c r="EH34" s="239">
        <f>IF(COUNTIF($BW34:$BY34, Active!$ET$1)&gt;0, Active!EH$2, 0)</f>
        <v>0</v>
      </c>
      <c r="EI34" s="240">
        <f>IF(COUNTIF($BZ34:$CB34, Active!$ET$1)&gt;0, Active!EI$2, 0)</f>
        <v>0</v>
      </c>
      <c r="EJ34" s="240">
        <f>IF(COUNTIF($CC34:$CE34, Active!$ET$1)&gt;0, Active!EJ$2, 0)</f>
        <v>0</v>
      </c>
      <c r="EK34" s="240">
        <f>IF(COUNTIF($CF34:$CH34, Active!$ET$1)&gt;0, Active!EK$2, 0)</f>
        <v>0</v>
      </c>
      <c r="EL34" s="240">
        <f>IF(COUNTIF($CI34:$CK34, Active!$ET$1)&gt;0, Active!EL$2, 0)</f>
        <v>0</v>
      </c>
      <c r="EM34" s="240">
        <f>IF(COUNTIF($CL34:$CN34, Active!$ET$1)&gt;0, Active!EM$2, 0)</f>
        <v>0</v>
      </c>
      <c r="EN34" s="240">
        <f>IF(COUNTIF($CO34:$CQ34, Active!$ET$1)&gt;0, Active!EN$2, 0)</f>
        <v>0</v>
      </c>
      <c r="EO34" s="240">
        <f>IF(COUNTIF($CR34:$CT34, Active!$ET$1)&gt;0, Active!EO$2, 0)</f>
        <v>0</v>
      </c>
      <c r="EP34" s="240">
        <f>IF(COUNTIF($CU34:$CW34, Active!$ET$1)&gt;0, Active!EP$2, 0)</f>
        <v>0</v>
      </c>
      <c r="EQ34" s="240">
        <f>IF(COUNTIF($CX34:$CZ34, Active!$ET$1)&gt;0, Active!EQ$2, 0)</f>
        <v>0</v>
      </c>
      <c r="ER34" s="240">
        <f>IF(COUNTIF($DA34:$DC34, Active!$ET$1)&gt;0, Active!ER$2, 0)</f>
        <v>0</v>
      </c>
      <c r="ES34" s="240">
        <f>IF(COUNTIF($DD34:$DF34, Active!$ET$1)&gt;0, Active!ES$2, 0)</f>
        <v>0</v>
      </c>
      <c r="ET34" s="241">
        <f t="shared" si="7"/>
        <v>0</v>
      </c>
      <c r="EU34" s="242">
        <f>IF(COUNTIF($N34:$Q34, Active!GA$1)&gt;0, Active!EU$2, 0)</f>
        <v>0</v>
      </c>
      <c r="EV34" s="234">
        <f>IF(COUNTIF($R34:$U34, Active!GA$1)&gt;0, Active!EV$2, 0)</f>
        <v>0</v>
      </c>
      <c r="EW34" s="234">
        <f>IF(COUNTIF($V34:$Y34, Active!GA$1)&gt;0, Active!EW$2, 0)</f>
        <v>0</v>
      </c>
      <c r="EX34" s="234">
        <f>IF(COUNTIF($Z34:$AA34, Active!GA$1)&gt;0, Active!EX$2, 0)</f>
        <v>0</v>
      </c>
      <c r="EY34" s="234">
        <f>IF(COUNTIF($AB34:$AC34, Active!GA$1)&gt;0, Active!EY$2, 0)</f>
        <v>0</v>
      </c>
      <c r="EZ34" s="235">
        <f>IF(COUNTIF($AD34:$AF34, Active!$GA$1)&gt;0, Active!EZ$2, 0)</f>
        <v>0</v>
      </c>
      <c r="FA34" s="236">
        <f>IF(COUNTIF($AG34:$AI34, Active!$GA$1)&gt;0, Active!FA$2, 0)</f>
        <v>0</v>
      </c>
      <c r="FB34" s="236">
        <f>IF(COUNTIF($AJ34:$AL34, Active!$GA$1)&gt;0, Active!FB$2, 0)</f>
        <v>0</v>
      </c>
      <c r="FC34" s="236">
        <f>IF(COUNTIF($AM34:$AO34, Active!$GA$1)&gt;0, Active!FC$2, 0)</f>
        <v>0</v>
      </c>
      <c r="FD34" s="236">
        <f>IF(COUNTIF($AP34:$AR34, Active!$GA$1)&gt;0, Active!FD$2, 0)</f>
        <v>0</v>
      </c>
      <c r="FE34" s="236">
        <f>IF(COUNTIF($AS34:$AU34, Active!$GA$1)&gt;0, Active!FE$2, 0)</f>
        <v>0</v>
      </c>
      <c r="FF34" s="236">
        <f>IF(COUNTIF($AV34:$AX34, Active!$GA$1)&gt;0, Active!FF$2, 0)</f>
        <v>0</v>
      </c>
      <c r="FG34" s="237">
        <f>IF(COUNTIF($AY34:$BA34, Active!$GA$1)&gt;0, Active!FG$2, 0)</f>
        <v>0</v>
      </c>
      <c r="FH34" s="238">
        <f>IF(COUNTIF($BB34:$BD34, Active!$GA$1)&gt;0, Active!FH$2, 0)</f>
        <v>0</v>
      </c>
      <c r="FI34" s="238">
        <f>IF(COUNTIF($BE34:$BG34, Active!$GA$1)&gt;0, Active!FI$2, 0)</f>
        <v>0</v>
      </c>
      <c r="FJ34" s="238">
        <f>IF(COUNTIF($BH34:$BJ34, Active!$GA$1)&gt;0, Active!FJ$2, 0)</f>
        <v>0</v>
      </c>
      <c r="FK34" s="238">
        <f>IF(COUNTIF($BK34:$BM34, Active!$GA$1)&gt;0, Active!FK$2, 0)</f>
        <v>0</v>
      </c>
      <c r="FL34" s="238">
        <f>IF(COUNTIF($BN34:$BP34, Active!$GA$1)&gt;0, Active!FL$2, 0)</f>
        <v>0</v>
      </c>
      <c r="FM34" s="238">
        <f>IF(COUNTIF($BQ34:$BS34, Active!$GA$1)&gt;0, Active!FM$2, 0)</f>
        <v>0</v>
      </c>
      <c r="FN34" s="238">
        <f>IF(COUNTIF($BT34:$BV34, Active!$GA$1)&gt;0, Active!FN$2, 0)</f>
        <v>0</v>
      </c>
      <c r="FO34" s="239">
        <f>IF(COUNTIF($BW34:$BY34, Active!$GA$1)&gt;0, Active!FO$2, 0)</f>
        <v>0</v>
      </c>
      <c r="FP34" s="240">
        <f>IF(COUNTIF($BZ34:$CB34, Active!$GA$1)&gt;0, Active!FP$2, 0)</f>
        <v>0</v>
      </c>
      <c r="FQ34" s="240">
        <f>IF(COUNTIF($CC34:$CE34, Active!$GA$1)&gt;0, Active!FQ$2, 0)</f>
        <v>0</v>
      </c>
      <c r="FR34" s="240">
        <f>IF(COUNTIF($CF34:$CH34, Active!$GA$1)&gt;0, Active!FR$2, 0)</f>
        <v>0</v>
      </c>
      <c r="FS34" s="240">
        <f>IF(COUNTIF($CI34:$CK34, Active!$GA$1)&gt;0, Active!FS$2, 0)</f>
        <v>0</v>
      </c>
      <c r="FT34" s="240">
        <f>IF(COUNTIF($CL34:$CN34, Active!$GA$1)&gt;0, Active!FT$2, 0)</f>
        <v>0</v>
      </c>
      <c r="FU34" s="240">
        <f>IF(COUNTIF($CO34:$CQ34, Active!$GA$1)&gt;0, Active!FU$2, 0)</f>
        <v>0</v>
      </c>
      <c r="FV34" s="240">
        <f>IF(COUNTIF($CR34:$CT34, Active!$GA$1)&gt;0, Active!FV$2, 0)</f>
        <v>0</v>
      </c>
      <c r="FW34" s="240">
        <f>IF(COUNTIF($CU34:$CW34, Active!$GA$1)&gt;0, Active!FW$2, 0)</f>
        <v>0</v>
      </c>
      <c r="FX34" s="240">
        <f>IF(COUNTIF($CX34:$CZ34, Active!$GA$1)&gt;0, Active!FX$2, 0)</f>
        <v>0</v>
      </c>
      <c r="FY34" s="240">
        <f>IF(COUNTIF($DA34:$DC34, Active!$GA$1)&gt;0, Active!FY$2, 0)</f>
        <v>0</v>
      </c>
      <c r="FZ34" s="240">
        <f>IF(COUNTIF($DD34:$DF34, Active!$GA$1)&gt;0, Active!FZ$2, 0)</f>
        <v>0</v>
      </c>
      <c r="GA34" s="241">
        <f t="shared" si="8"/>
        <v>0</v>
      </c>
      <c r="GB34" s="242">
        <f>IF(COUNTIF($N34:$Q34, Active!HH$1)&gt;0, Active!GB$2, 0)</f>
        <v>0</v>
      </c>
      <c r="GC34" s="234">
        <f>IF(COUNTIF($R34:$U34, Active!HH$1)&gt;0, Active!GC$2, 0)</f>
        <v>0</v>
      </c>
      <c r="GD34" s="234">
        <f>IF(COUNTIF($V34:$Y34, Active!HH$1)&gt;0, Active!GD$2, 0)</f>
        <v>0</v>
      </c>
      <c r="GE34" s="234">
        <f>IF(COUNTIF($Z34:$AA34, Active!HH$1)&gt;0, Active!GE$2, 0)</f>
        <v>0</v>
      </c>
      <c r="GF34" s="234">
        <f>IF(COUNTIF($AB34:$AC34, Active!HH$1)&gt;0, Active!GF$2, 0)</f>
        <v>0</v>
      </c>
      <c r="GG34" s="235">
        <f>IF(COUNTIF($AD34:$AF34, Active!$HH$1)&gt;0, Active!GG$2, 0)</f>
        <v>0</v>
      </c>
      <c r="GH34" s="236">
        <f>IF(COUNTIF($AG34:$AI34, Active!$HH$1)&gt;0, Active!GH$2, 0)</f>
        <v>0</v>
      </c>
      <c r="GI34" s="236">
        <f>IF(COUNTIF($AJ34:$AL34, Active!$HH$1)&gt;0, Active!GI$2, 0)</f>
        <v>0</v>
      </c>
      <c r="GJ34" s="236">
        <f>IF(COUNTIF($AM34:$AO34, Active!$HH$1)&gt;0, Active!GJ$2, 0)</f>
        <v>0</v>
      </c>
      <c r="GK34" s="236">
        <f>IF(COUNTIF($AP34:$AR34, Active!$HH$1)&gt;0, Active!GK$2, 0)</f>
        <v>0</v>
      </c>
      <c r="GL34" s="236">
        <f>IF(COUNTIF($AS34:$AU34, Active!$HH$1)&gt;0, Active!GL$2, 0)</f>
        <v>0</v>
      </c>
      <c r="GM34" s="236">
        <f>IF(COUNTIF($AV34:$AX34, Active!$HH$1)&gt;0, Active!GM$2, 0)</f>
        <v>0</v>
      </c>
      <c r="GN34" s="237">
        <f>IF(COUNTIF($AY34:$BA34, Active!$HH$1)&gt;0, Active!GN$2, 0)</f>
        <v>0</v>
      </c>
      <c r="GO34" s="238">
        <f>IF(COUNTIF($BB34:$BD34, Active!$HH$1)&gt;0, Active!GO$2, 0)</f>
        <v>0</v>
      </c>
      <c r="GP34" s="238">
        <f>IF(COUNTIF($BE34:$BG34, Active!$HH$1)&gt;0, Active!GP$2, 0)</f>
        <v>0</v>
      </c>
      <c r="GQ34" s="238">
        <f>IF(COUNTIF($BH34:$BJ34, Active!$HH$1)&gt;0, Active!GQ$2, 0)</f>
        <v>0</v>
      </c>
      <c r="GR34" s="238">
        <f>IF(COUNTIF($BK34:$BM34, Active!$HH$1)&gt;0, Active!GR$2, 0)</f>
        <v>0</v>
      </c>
      <c r="GS34" s="238">
        <f>IF(COUNTIF($BN34:$BP34, Active!$HH$1)&gt;0, Active!GS$2, 0)</f>
        <v>0</v>
      </c>
      <c r="GT34" s="238">
        <f>IF(COUNTIF($BQ34:$BS34, Active!$HH$1)&gt;0, Active!GT$2, 0)</f>
        <v>0</v>
      </c>
      <c r="GU34" s="238">
        <f>IF(COUNTIF($BT34:$BV34, Active!$HH$1)&gt;0, Active!GU$2, 0)</f>
        <v>0</v>
      </c>
      <c r="GV34" s="239">
        <f>IF(COUNTIF($BW34:$BY34, Active!$HH$1)&gt;0, Active!GV$2, 0)</f>
        <v>0</v>
      </c>
      <c r="GW34" s="240">
        <f>IF(COUNTIF($BZ34:$CB34, Active!$HH$1)&gt;0, Active!GW$2, 0)</f>
        <v>0</v>
      </c>
      <c r="GX34" s="240">
        <f>IF(COUNTIF($CC34:$CE34, Active!$HH$1)&gt;0, Active!GX$2, 0)</f>
        <v>0</v>
      </c>
      <c r="GY34" s="240">
        <f>IF(COUNTIF($CF34:$CH34, Active!$HH$1)&gt;0, Active!GY$2, 0)</f>
        <v>0</v>
      </c>
      <c r="GZ34" s="240">
        <f>IF(COUNTIF($CI34:$CK34, Active!$HH$1)&gt;0, Active!GZ$2, 0)</f>
        <v>0</v>
      </c>
      <c r="HA34" s="240">
        <f>IF(COUNTIF($CL34:$CN34, Active!$HH$1)&gt;0, Active!HA$2, 0)</f>
        <v>0</v>
      </c>
      <c r="HB34" s="240">
        <f>IF(COUNTIF($CO34:$CQ34, Active!$HH$1)&gt;0, Active!HB$2, 0)</f>
        <v>0</v>
      </c>
      <c r="HC34" s="240">
        <f>IF(COUNTIF($CR34:$CT34, Active!$HH$1)&gt;0, Active!HC$2, 0)</f>
        <v>0</v>
      </c>
      <c r="HD34" s="240">
        <f>IF(COUNTIF($CU34:$CW34, Active!$HH$1)&gt;0, Active!HD$2, 0)</f>
        <v>0</v>
      </c>
      <c r="HE34" s="240">
        <f>IF(COUNTIF($CX34:$CZ34, Active!$HH$1)&gt;0, Active!HE$2, 0)</f>
        <v>0</v>
      </c>
      <c r="HF34" s="240">
        <f>IF(COUNTIF($DA34:$DC34, Active!$HH$1)&gt;0, Active!HF$2, 0)</f>
        <v>0</v>
      </c>
      <c r="HG34" s="240">
        <f>IF(COUNTIF($DD34:$DF34, Active!$HH$1)&gt;0, Active!HG$2, 0)</f>
        <v>0</v>
      </c>
      <c r="HH34" s="241">
        <f t="shared" si="9"/>
        <v>0</v>
      </c>
      <c r="HI34" s="243"/>
      <c r="HJ34" s="242">
        <f>IF(MAX($N34:$Q34)&gt;=40, Active!HJ$2, 0)</f>
        <v>3</v>
      </c>
      <c r="HK34" s="234">
        <f>IF(MAX($R34:$U34)&gt;=40, Active!HK$2, 0)</f>
        <v>3</v>
      </c>
      <c r="HL34" s="234">
        <f>IF(MAX($V34:$Y34)&gt;=40, Active!HL$2, 0)</f>
        <v>3</v>
      </c>
      <c r="HM34" s="234">
        <f>IF(MAX($Z34:$AA34)&gt;=40, Active!HM$2, 0)</f>
        <v>3</v>
      </c>
      <c r="HN34" s="234">
        <f>IF(MAX($AB34:$AC34)&gt;=40, Active!HN$2, 0)</f>
        <v>2</v>
      </c>
      <c r="HO34" s="235">
        <f>IF(MAX($AD34:$AF34)&gt;=40, Active!HO$2, 0)</f>
        <v>20</v>
      </c>
      <c r="HP34" s="236">
        <f>IF(MAX($AG34:$AI34)&gt;=40, Active!HP$2, 0)</f>
        <v>20</v>
      </c>
      <c r="HQ34" s="236">
        <f>IF(MAX($AJ34:$AL34)&gt;=40, Active!HQ$2, 0)</f>
        <v>20</v>
      </c>
      <c r="HR34" s="236">
        <f>IF(MAX($AM34:$AO34)&gt;=40, Active!HR$2, 0)</f>
        <v>20</v>
      </c>
      <c r="HS34" s="236">
        <f>IF(MAX($AP34:$AR34)&gt;=40, Active!HS$2, 0)</f>
        <v>10</v>
      </c>
      <c r="HT34" s="236">
        <f>IF(MAX($AS34:$AU34)&gt;=40, Active!HT$2, 0)</f>
        <v>20</v>
      </c>
      <c r="HU34" s="236">
        <f>IF(MAX($AV34:$AX34)&gt;=40, Active!HU$2, 0)</f>
        <v>10</v>
      </c>
      <c r="HV34" s="237">
        <f>IF(MAX($AY34:$BA34)&gt;=40, Active!HV$2, 0)</f>
        <v>20</v>
      </c>
      <c r="HW34" s="238">
        <f>IF(MAX($BB34:$BD34)&gt;=40, Active!HW$2, 0)</f>
        <v>20</v>
      </c>
      <c r="HX34" s="238">
        <f>IF(MAX($BE34:$BG34)&gt;=40, Active!HX$2, 0)</f>
        <v>20</v>
      </c>
      <c r="HY34" s="238">
        <f>IF(MAX($BH34:$BJ34)&gt;=40, Active!HY$2, 0)</f>
        <v>20</v>
      </c>
      <c r="HZ34" s="238">
        <f>IF(MAX($BK34:$BM34)&gt;=40, Active!HZ$2, 0)</f>
        <v>10</v>
      </c>
      <c r="IA34" s="238">
        <f>IF(MAX($BN34:$BP34)&gt;=40, Active!IA$2, 0)</f>
        <v>20</v>
      </c>
      <c r="IB34" s="238">
        <f>IF(MAX($BQ34:$BS34)&gt;=40, Active!IB$2, 0)</f>
        <v>10</v>
      </c>
      <c r="IC34" s="238">
        <f>IF(MAX($BT34:$BV34)&gt;=40, Active!IC$2, 0)</f>
        <v>6</v>
      </c>
      <c r="ID34" s="239">
        <f>IF(MAX($BW34:$BY34)&gt;=40, Active!ID$2, 0)</f>
        <v>20</v>
      </c>
      <c r="IE34" s="240">
        <f>IF(MAX($BZ34:$CB34)&gt;=40, Active!IE$2, 0)</f>
        <v>20</v>
      </c>
      <c r="IF34" s="240">
        <f>IF(MAX($CC34:$CE34)&gt;=40, Active!IF$2, 0)</f>
        <v>10</v>
      </c>
      <c r="IG34" s="240">
        <f>IF(MAX($CF34:$CH34)&gt;=40, Active!IG$2, 0)</f>
        <v>0</v>
      </c>
      <c r="IH34" s="240">
        <f>IF(MAX($CI34:$CK34)&gt;=40, Active!IH$2, 0)</f>
        <v>0</v>
      </c>
      <c r="II34" s="240">
        <f>IF(MAX($CL34:$CN34)&gt;=40, Active!II$2, 0)</f>
        <v>30</v>
      </c>
      <c r="IJ34" s="240">
        <f>IF(MAX($CO34:$CQ34)&gt;=40, Active!IJ$2, 0)</f>
        <v>0</v>
      </c>
      <c r="IK34" s="240">
        <f>IF(MAX($CR34:$CT34)&gt;=40, Active!IK$2, 0)</f>
        <v>0</v>
      </c>
      <c r="IL34" s="240">
        <f>IF(MAX($CU34:$CW34)&gt;=40, Active!IL$2, 0)</f>
        <v>0</v>
      </c>
      <c r="IM34" s="240">
        <f>IF(MAX($CX34:$CZ34)&gt;=40, Active!IM$2, 0)</f>
        <v>0</v>
      </c>
      <c r="IN34" s="240">
        <f>IF(MAX($DA34:$DC34)&gt;=40, Active!IN$2, 0)</f>
        <v>20</v>
      </c>
      <c r="IO34" s="240">
        <f>IF(MAX($DD34:$DF34)&gt;=40, Active!IO$2, 0)</f>
        <v>20</v>
      </c>
      <c r="IP34" s="416">
        <f t="shared" si="10"/>
        <v>360</v>
      </c>
      <c r="IQ34" s="416">
        <f t="shared" si="11"/>
        <v>20</v>
      </c>
    </row>
    <row r="35" spans="1:251" ht="15" customHeight="1" x14ac:dyDescent="0.25">
      <c r="A35" s="14" t="s">
        <v>1627</v>
      </c>
      <c r="B35" s="392">
        <v>56</v>
      </c>
      <c r="C35" s="706" t="s">
        <v>760</v>
      </c>
      <c r="D35" s="423">
        <v>43831</v>
      </c>
      <c r="E35" s="20" t="s">
        <v>278</v>
      </c>
      <c r="F35" s="6">
        <v>10447844</v>
      </c>
      <c r="G35" s="20">
        <v>1</v>
      </c>
      <c r="H35" s="20"/>
      <c r="I35" s="23"/>
      <c r="J35" s="6" t="s">
        <v>18</v>
      </c>
      <c r="K35" s="6" t="s">
        <v>18</v>
      </c>
      <c r="L35" s="424"/>
      <c r="M35" s="651" t="s">
        <v>761</v>
      </c>
      <c r="N35" s="688">
        <v>70.099998474121094</v>
      </c>
      <c r="O35" s="107"/>
      <c r="P35" s="105"/>
      <c r="Q35" s="106"/>
      <c r="R35" s="688">
        <v>78.599998474121094</v>
      </c>
      <c r="S35" s="107"/>
      <c r="T35" s="105"/>
      <c r="U35" s="106"/>
      <c r="V35" s="24">
        <v>77.94000244140625</v>
      </c>
      <c r="W35" s="107"/>
      <c r="X35" s="105"/>
      <c r="Y35" s="106"/>
      <c r="Z35" s="24">
        <v>68.139999389648438</v>
      </c>
      <c r="AA35" s="273"/>
      <c r="AB35" s="648">
        <v>71.400001525878906</v>
      </c>
      <c r="AC35" s="273"/>
      <c r="AD35" s="272">
        <v>100</v>
      </c>
      <c r="AE35" s="108"/>
      <c r="AF35" s="444"/>
      <c r="AG35" s="272">
        <v>100</v>
      </c>
      <c r="AH35" s="108"/>
      <c r="AI35" s="444"/>
      <c r="AJ35" s="272">
        <v>100</v>
      </c>
      <c r="AK35" s="108"/>
      <c r="AL35" s="444"/>
      <c r="AM35" s="272">
        <v>100</v>
      </c>
      <c r="AN35" s="108"/>
      <c r="AO35" s="444"/>
      <c r="AP35" s="272">
        <v>100</v>
      </c>
      <c r="AQ35" s="108"/>
      <c r="AR35" s="444"/>
      <c r="AS35" s="272">
        <v>100</v>
      </c>
      <c r="AT35" s="108"/>
      <c r="AU35" s="444"/>
      <c r="AV35" s="272">
        <v>100</v>
      </c>
      <c r="AW35" s="108"/>
      <c r="AX35" s="444"/>
      <c r="AY35" s="24">
        <v>60</v>
      </c>
      <c r="AZ35" s="107"/>
      <c r="BA35" s="273"/>
      <c r="BB35" s="24">
        <v>76</v>
      </c>
      <c r="BC35" s="107"/>
      <c r="BD35" s="273"/>
      <c r="BE35" s="24">
        <v>60</v>
      </c>
      <c r="BF35" s="107"/>
      <c r="BG35" s="273"/>
      <c r="BH35" s="24">
        <v>76</v>
      </c>
      <c r="BI35" s="107"/>
      <c r="BJ35" s="273"/>
      <c r="BK35" s="24">
        <v>87</v>
      </c>
      <c r="BL35" s="107"/>
      <c r="BM35" s="273"/>
      <c r="BN35" s="24">
        <v>76.389999389648438</v>
      </c>
      <c r="BO35" s="107"/>
      <c r="BP35" s="273"/>
      <c r="BQ35" s="24">
        <v>68</v>
      </c>
      <c r="BR35" s="107"/>
      <c r="BS35" s="273"/>
      <c r="BT35" s="24">
        <v>88.4</v>
      </c>
      <c r="BU35" s="291"/>
      <c r="BV35" s="273"/>
      <c r="BW35" s="648">
        <v>70.69000244140625</v>
      </c>
      <c r="BX35" s="107"/>
      <c r="BY35" s="273"/>
      <c r="BZ35" s="648">
        <v>65.5</v>
      </c>
      <c r="CA35" s="107"/>
      <c r="CB35" s="273"/>
      <c r="CC35" s="24">
        <v>74</v>
      </c>
      <c r="CD35" s="107"/>
      <c r="CE35" s="107"/>
      <c r="CF35" s="107"/>
      <c r="CG35" s="107"/>
      <c r="CH35" s="273"/>
      <c r="CI35" s="688"/>
      <c r="CJ35" s="107"/>
      <c r="CK35" s="273"/>
      <c r="CL35" s="648">
        <v>67.300003051757813</v>
      </c>
      <c r="CM35" s="107"/>
      <c r="CN35" s="273"/>
      <c r="CO35" s="24">
        <v>79</v>
      </c>
      <c r="CP35" s="107"/>
      <c r="CQ35" s="273"/>
      <c r="CR35" s="24"/>
      <c r="CS35" s="107"/>
      <c r="CT35" s="273"/>
      <c r="CU35" s="24"/>
      <c r="CV35" s="107"/>
      <c r="CW35" s="273"/>
      <c r="CX35" s="24"/>
      <c r="CY35" s="107"/>
      <c r="CZ35" s="273"/>
      <c r="DA35" s="24"/>
      <c r="DB35" s="107"/>
      <c r="DC35" s="273"/>
      <c r="DD35" s="24">
        <v>67.199996948242188</v>
      </c>
      <c r="DE35" s="107"/>
      <c r="DF35" s="273"/>
      <c r="DG35" s="218"/>
      <c r="DH35" s="217"/>
      <c r="DI35" s="217" t="s">
        <v>1634</v>
      </c>
      <c r="DJ35" s="286">
        <v>71.45</v>
      </c>
      <c r="DK35" s="219" t="s">
        <v>126</v>
      </c>
      <c r="DL35" s="220">
        <f t="shared" si="6"/>
        <v>3.5725000000000002</v>
      </c>
      <c r="DM35" s="650">
        <f>COUNTIF(N35:DF35, Active!DM$1)+COUNTIF(N35:DF35, Active!DM$2)</f>
        <v>0</v>
      </c>
      <c r="DN35" s="233">
        <f>IF(COUNTIF($N35:$Q35, Active!ET$1)&gt;0, Active!DN$2, 0)</f>
        <v>0</v>
      </c>
      <c r="DO35" s="234">
        <f>IF(COUNTIF($R35:$U35, Active!ET$1)&gt;0, Active!DO$2, 0)</f>
        <v>0</v>
      </c>
      <c r="DP35" s="234">
        <f>IF(COUNTIF($V35:$Y35, Active!ET$1)&gt;0, Active!DP$2, 0)</f>
        <v>0</v>
      </c>
      <c r="DQ35" s="234">
        <f>IF(COUNTIF($Z35:$AA35, Active!ET$1)&gt;0, Active!DQ$2, 0)</f>
        <v>0</v>
      </c>
      <c r="DR35" s="234">
        <f>IF(COUNTIF($AB35:$AC35, Active!ET$1)&gt;0, Active!DR$2, 0)</f>
        <v>0</v>
      </c>
      <c r="DS35" s="235">
        <f>IF(COUNTIF($AD35:$AF35, Active!$ET$1)&gt;0, Active!DS$2, 0)</f>
        <v>0</v>
      </c>
      <c r="DT35" s="236">
        <f>IF(COUNTIF($AG35:$AI35, Active!$ET$1)&gt;0, Active!DT$2, 0)</f>
        <v>0</v>
      </c>
      <c r="DU35" s="236">
        <f>IF(COUNTIF($AJ35:$AL35, Active!$ET$1)&gt;0, Active!DU$2, 0)</f>
        <v>0</v>
      </c>
      <c r="DV35" s="236">
        <f>IF(COUNTIF($AM35:$AO35, Active!$ET$1)&gt;0, Active!DV$2, 0)</f>
        <v>0</v>
      </c>
      <c r="DW35" s="236">
        <f>IF(COUNTIF($AP35:$AR35, Active!$ET$1)&gt;0, Active!DW$2, 0)</f>
        <v>0</v>
      </c>
      <c r="DX35" s="236">
        <f>IF(COUNTIF($AS35:$AU35, Active!$ET$1)&gt;0, Active!DX$2, 0)</f>
        <v>0</v>
      </c>
      <c r="DY35" s="236">
        <f>IF(COUNTIF($AV35:$AX35, Active!$ET$1)&gt;0, Active!DY$2, 0)</f>
        <v>0</v>
      </c>
      <c r="DZ35" s="237">
        <f>IF(COUNTIF($AY35:$BA35, Active!$ET$1)&gt;0, Active!DZ$2, 0)</f>
        <v>0</v>
      </c>
      <c r="EA35" s="238">
        <f>IF(COUNTIF($BB35:$BD35, Active!$ET$1)&gt;0, Active!EA$2, 0)</f>
        <v>0</v>
      </c>
      <c r="EB35" s="238">
        <f>IF(COUNTIF($BE35:$BG35, Active!$ET$1)&gt;0, Active!EB$2, 0)</f>
        <v>0</v>
      </c>
      <c r="EC35" s="238">
        <f>IF(COUNTIF($BH35:$BJ35, Active!$ET$1)&gt;0, Active!EC$2, 0)</f>
        <v>0</v>
      </c>
      <c r="ED35" s="238">
        <f>IF(COUNTIF($BK35:$BM35, Active!$ET$1)&gt;0, Active!ED$2, 0)</f>
        <v>0</v>
      </c>
      <c r="EE35" s="238">
        <f>IF(COUNTIF($BN35:$BP35, Active!$ET$1)&gt;0, Active!EE$2, 0)</f>
        <v>0</v>
      </c>
      <c r="EF35" s="238">
        <f>IF(COUNTIF($BQ35:$BS35, Active!$ET$1)&gt;0, Active!EF$2, 0)</f>
        <v>0</v>
      </c>
      <c r="EG35" s="238">
        <f>IF(COUNTIF($BT35:$BV35, Active!$ET$1)&gt;0, Active!EG$2, 0)</f>
        <v>0</v>
      </c>
      <c r="EH35" s="239">
        <f>IF(COUNTIF($BW35:$BY35, Active!$ET$1)&gt;0, Active!EH$2, 0)</f>
        <v>0</v>
      </c>
      <c r="EI35" s="240">
        <f>IF(COUNTIF($BZ35:$CB35, Active!$ET$1)&gt;0, Active!EI$2, 0)</f>
        <v>0</v>
      </c>
      <c r="EJ35" s="240">
        <f>IF(COUNTIF($CC35:$CE35, Active!$ET$1)&gt;0, Active!EJ$2, 0)</f>
        <v>0</v>
      </c>
      <c r="EK35" s="240">
        <f>IF(COUNTIF($CF35:$CH35, Active!$ET$1)&gt;0, Active!EK$2, 0)</f>
        <v>0</v>
      </c>
      <c r="EL35" s="240">
        <f>IF(COUNTIF($CI35:$CK35, Active!$ET$1)&gt;0, Active!EL$2, 0)</f>
        <v>0</v>
      </c>
      <c r="EM35" s="240">
        <f>IF(COUNTIF($CL35:$CN35, Active!$ET$1)&gt;0, Active!EM$2, 0)</f>
        <v>0</v>
      </c>
      <c r="EN35" s="240">
        <f>IF(COUNTIF($CO35:$CQ35, Active!$ET$1)&gt;0, Active!EN$2, 0)</f>
        <v>0</v>
      </c>
      <c r="EO35" s="240">
        <f>IF(COUNTIF($CR35:$CT35, Active!$ET$1)&gt;0, Active!EO$2, 0)</f>
        <v>0</v>
      </c>
      <c r="EP35" s="240">
        <f>IF(COUNTIF($CU35:$CW35, Active!$ET$1)&gt;0, Active!EP$2, 0)</f>
        <v>0</v>
      </c>
      <c r="EQ35" s="240">
        <f>IF(COUNTIF($CX35:$CZ35, Active!$ET$1)&gt;0, Active!EQ$2, 0)</f>
        <v>0</v>
      </c>
      <c r="ER35" s="240">
        <f>IF(COUNTIF($DA35:$DC35, Active!$ET$1)&gt;0, Active!ER$2, 0)</f>
        <v>0</v>
      </c>
      <c r="ES35" s="240">
        <f>IF(COUNTIF($DD35:$DF35, Active!$ET$1)&gt;0, Active!ES$2, 0)</f>
        <v>0</v>
      </c>
      <c r="ET35" s="241">
        <f t="shared" si="7"/>
        <v>0</v>
      </c>
      <c r="EU35" s="242">
        <f>IF(COUNTIF($N35:$Q35, Active!GA$1)&gt;0, Active!EU$2, 0)</f>
        <v>0</v>
      </c>
      <c r="EV35" s="234">
        <f>IF(COUNTIF($R35:$U35, Active!GA$1)&gt;0, Active!EV$2, 0)</f>
        <v>0</v>
      </c>
      <c r="EW35" s="234">
        <f>IF(COUNTIF($V35:$Y35, Active!GA$1)&gt;0, Active!EW$2, 0)</f>
        <v>0</v>
      </c>
      <c r="EX35" s="234">
        <f>IF(COUNTIF($Z35:$AA35, Active!GA$1)&gt;0, Active!EX$2, 0)</f>
        <v>0</v>
      </c>
      <c r="EY35" s="234">
        <f>IF(COUNTIF($AB35:$AC35, Active!GA$1)&gt;0, Active!EY$2, 0)</f>
        <v>0</v>
      </c>
      <c r="EZ35" s="235">
        <f>IF(COUNTIF($AD35:$AF35, Active!$GA$1)&gt;0, Active!EZ$2, 0)</f>
        <v>0</v>
      </c>
      <c r="FA35" s="236">
        <f>IF(COUNTIF($AG35:$AI35, Active!$GA$1)&gt;0, Active!FA$2, 0)</f>
        <v>0</v>
      </c>
      <c r="FB35" s="236">
        <f>IF(COUNTIF($AJ35:$AL35, Active!$GA$1)&gt;0, Active!FB$2, 0)</f>
        <v>0</v>
      </c>
      <c r="FC35" s="236">
        <f>IF(COUNTIF($AM35:$AO35, Active!$GA$1)&gt;0, Active!FC$2, 0)</f>
        <v>0</v>
      </c>
      <c r="FD35" s="236">
        <f>IF(COUNTIF($AP35:$AR35, Active!$GA$1)&gt;0, Active!FD$2, 0)</f>
        <v>0</v>
      </c>
      <c r="FE35" s="236">
        <f>IF(COUNTIF($AS35:$AU35, Active!$GA$1)&gt;0, Active!FE$2, 0)</f>
        <v>0</v>
      </c>
      <c r="FF35" s="236">
        <f>IF(COUNTIF($AV35:$AX35, Active!$GA$1)&gt;0, Active!FF$2, 0)</f>
        <v>0</v>
      </c>
      <c r="FG35" s="237">
        <f>IF(COUNTIF($AY35:$BA35, Active!$GA$1)&gt;0, Active!FG$2, 0)</f>
        <v>0</v>
      </c>
      <c r="FH35" s="238">
        <f>IF(COUNTIF($BB35:$BD35, Active!$GA$1)&gt;0, Active!FH$2, 0)</f>
        <v>0</v>
      </c>
      <c r="FI35" s="238">
        <f>IF(COUNTIF($BE35:$BG35, Active!$GA$1)&gt;0, Active!FI$2, 0)</f>
        <v>0</v>
      </c>
      <c r="FJ35" s="238">
        <f>IF(COUNTIF($BH35:$BJ35, Active!$GA$1)&gt;0, Active!FJ$2, 0)</f>
        <v>0</v>
      </c>
      <c r="FK35" s="238">
        <f>IF(COUNTIF($BK35:$BM35, Active!$GA$1)&gt;0, Active!FK$2, 0)</f>
        <v>0</v>
      </c>
      <c r="FL35" s="238">
        <f>IF(COUNTIF($BN35:$BP35, Active!$GA$1)&gt;0, Active!FL$2, 0)</f>
        <v>0</v>
      </c>
      <c r="FM35" s="238">
        <f>IF(COUNTIF($BQ35:$BS35, Active!$GA$1)&gt;0, Active!FM$2, 0)</f>
        <v>0</v>
      </c>
      <c r="FN35" s="238">
        <f>IF(COUNTIF($BT35:$BV35, Active!$GA$1)&gt;0, Active!FN$2, 0)</f>
        <v>0</v>
      </c>
      <c r="FO35" s="239">
        <f>IF(COUNTIF($BW35:$BY35, Active!$GA$1)&gt;0, Active!FO$2, 0)</f>
        <v>0</v>
      </c>
      <c r="FP35" s="240">
        <f>IF(COUNTIF($BZ35:$CB35, Active!$GA$1)&gt;0, Active!FP$2, 0)</f>
        <v>0</v>
      </c>
      <c r="FQ35" s="240">
        <f>IF(COUNTIF($CC35:$CE35, Active!$GA$1)&gt;0, Active!FQ$2, 0)</f>
        <v>0</v>
      </c>
      <c r="FR35" s="240">
        <f>IF(COUNTIF($CF35:$CH35, Active!$GA$1)&gt;0, Active!FR$2, 0)</f>
        <v>0</v>
      </c>
      <c r="FS35" s="240">
        <f>IF(COUNTIF($CI35:$CK35, Active!$GA$1)&gt;0, Active!FS$2, 0)</f>
        <v>0</v>
      </c>
      <c r="FT35" s="240">
        <f>IF(COUNTIF($CL35:$CN35, Active!$GA$1)&gt;0, Active!FT$2, 0)</f>
        <v>0</v>
      </c>
      <c r="FU35" s="240">
        <f>IF(COUNTIF($CO35:$CQ35, Active!$GA$1)&gt;0, Active!FU$2, 0)</f>
        <v>0</v>
      </c>
      <c r="FV35" s="240">
        <f>IF(COUNTIF($CR35:$CT35, Active!$GA$1)&gt;0, Active!FV$2, 0)</f>
        <v>0</v>
      </c>
      <c r="FW35" s="240">
        <f>IF(COUNTIF($CU35:$CW35, Active!$GA$1)&gt;0, Active!FW$2, 0)</f>
        <v>0</v>
      </c>
      <c r="FX35" s="240">
        <f>IF(COUNTIF($CX35:$CZ35, Active!$GA$1)&gt;0, Active!FX$2, 0)</f>
        <v>0</v>
      </c>
      <c r="FY35" s="240">
        <f>IF(COUNTIF($DA35:$DC35, Active!$GA$1)&gt;0, Active!FY$2, 0)</f>
        <v>0</v>
      </c>
      <c r="FZ35" s="240">
        <f>IF(COUNTIF($DD35:$DF35, Active!$GA$1)&gt;0, Active!FZ$2, 0)</f>
        <v>0</v>
      </c>
      <c r="GA35" s="241">
        <f t="shared" si="8"/>
        <v>0</v>
      </c>
      <c r="GB35" s="242">
        <f>IF(COUNTIF($N35:$Q35, Active!HH$1)&gt;0, Active!GB$2, 0)</f>
        <v>0</v>
      </c>
      <c r="GC35" s="234">
        <f>IF(COUNTIF($R35:$U35, Active!HH$1)&gt;0, Active!GC$2, 0)</f>
        <v>0</v>
      </c>
      <c r="GD35" s="234">
        <f>IF(COUNTIF($V35:$Y35, Active!HH$1)&gt;0, Active!GD$2, 0)</f>
        <v>0</v>
      </c>
      <c r="GE35" s="234">
        <f>IF(COUNTIF($Z35:$AA35, Active!HH$1)&gt;0, Active!GE$2, 0)</f>
        <v>0</v>
      </c>
      <c r="GF35" s="234">
        <f>IF(COUNTIF($AB35:$AC35, Active!HH$1)&gt;0, Active!GF$2, 0)</f>
        <v>0</v>
      </c>
      <c r="GG35" s="235">
        <f>IF(COUNTIF($AD35:$AF35, Active!$HH$1)&gt;0, Active!GG$2, 0)</f>
        <v>0</v>
      </c>
      <c r="GH35" s="236">
        <f>IF(COUNTIF($AG35:$AI35, Active!$HH$1)&gt;0, Active!GH$2, 0)</f>
        <v>0</v>
      </c>
      <c r="GI35" s="236">
        <f>IF(COUNTIF($AJ35:$AL35, Active!$HH$1)&gt;0, Active!GI$2, 0)</f>
        <v>0</v>
      </c>
      <c r="GJ35" s="236">
        <f>IF(COUNTIF($AM35:$AO35, Active!$HH$1)&gt;0, Active!GJ$2, 0)</f>
        <v>0</v>
      </c>
      <c r="GK35" s="236">
        <f>IF(COUNTIF($AP35:$AR35, Active!$HH$1)&gt;0, Active!GK$2, 0)</f>
        <v>0</v>
      </c>
      <c r="GL35" s="236">
        <f>IF(COUNTIF($AS35:$AU35, Active!$HH$1)&gt;0, Active!GL$2, 0)</f>
        <v>0</v>
      </c>
      <c r="GM35" s="236">
        <f>IF(COUNTIF($AV35:$AX35, Active!$HH$1)&gt;0, Active!GM$2, 0)</f>
        <v>0</v>
      </c>
      <c r="GN35" s="237">
        <f>IF(COUNTIF($AY35:$BA35, Active!$HH$1)&gt;0, Active!GN$2, 0)</f>
        <v>0</v>
      </c>
      <c r="GO35" s="238">
        <f>IF(COUNTIF($BB35:$BD35, Active!$HH$1)&gt;0, Active!GO$2, 0)</f>
        <v>0</v>
      </c>
      <c r="GP35" s="238">
        <f>IF(COUNTIF($BE35:$BG35, Active!$HH$1)&gt;0, Active!GP$2, 0)</f>
        <v>0</v>
      </c>
      <c r="GQ35" s="238">
        <f>IF(COUNTIF($BH35:$BJ35, Active!$HH$1)&gt;0, Active!GQ$2, 0)</f>
        <v>0</v>
      </c>
      <c r="GR35" s="238">
        <f>IF(COUNTIF($BK35:$BM35, Active!$HH$1)&gt;0, Active!GR$2, 0)</f>
        <v>0</v>
      </c>
      <c r="GS35" s="238">
        <f>IF(COUNTIF($BN35:$BP35, Active!$HH$1)&gt;0, Active!GS$2, 0)</f>
        <v>0</v>
      </c>
      <c r="GT35" s="238">
        <f>IF(COUNTIF($BQ35:$BS35, Active!$HH$1)&gt;0, Active!GT$2, 0)</f>
        <v>0</v>
      </c>
      <c r="GU35" s="238">
        <f>IF(COUNTIF($BT35:$BV35, Active!$HH$1)&gt;0, Active!GU$2, 0)</f>
        <v>0</v>
      </c>
      <c r="GV35" s="239">
        <f>IF(COUNTIF($BW35:$BY35, Active!$HH$1)&gt;0, Active!GV$2, 0)</f>
        <v>0</v>
      </c>
      <c r="GW35" s="240">
        <f>IF(COUNTIF($BZ35:$CB35, Active!$HH$1)&gt;0, Active!GW$2, 0)</f>
        <v>0</v>
      </c>
      <c r="GX35" s="240">
        <f>IF(COUNTIF($CC35:$CE35, Active!$HH$1)&gt;0, Active!GX$2, 0)</f>
        <v>0</v>
      </c>
      <c r="GY35" s="240">
        <f>IF(COUNTIF($CF35:$CH35, Active!$HH$1)&gt;0, Active!GY$2, 0)</f>
        <v>0</v>
      </c>
      <c r="GZ35" s="240">
        <f>IF(COUNTIF($CI35:$CK35, Active!$HH$1)&gt;0, Active!GZ$2, 0)</f>
        <v>0</v>
      </c>
      <c r="HA35" s="240">
        <f>IF(COUNTIF($CL35:$CN35, Active!$HH$1)&gt;0, Active!HA$2, 0)</f>
        <v>0</v>
      </c>
      <c r="HB35" s="240">
        <f>IF(COUNTIF($CO35:$CQ35, Active!$HH$1)&gt;0, Active!HB$2, 0)</f>
        <v>0</v>
      </c>
      <c r="HC35" s="240">
        <f>IF(COUNTIF($CR35:$CT35, Active!$HH$1)&gt;0, Active!HC$2, 0)</f>
        <v>0</v>
      </c>
      <c r="HD35" s="240">
        <f>IF(COUNTIF($CU35:$CW35, Active!$HH$1)&gt;0, Active!HD$2, 0)</f>
        <v>0</v>
      </c>
      <c r="HE35" s="240">
        <f>IF(COUNTIF($CX35:$CZ35, Active!$HH$1)&gt;0, Active!HE$2, 0)</f>
        <v>0</v>
      </c>
      <c r="HF35" s="240">
        <f>IF(COUNTIF($DA35:$DC35, Active!$HH$1)&gt;0, Active!HF$2, 0)</f>
        <v>0</v>
      </c>
      <c r="HG35" s="240">
        <f>IF(COUNTIF($DD35:$DF35, Active!$HH$1)&gt;0, Active!HG$2, 0)</f>
        <v>0</v>
      </c>
      <c r="HH35" s="241">
        <f t="shared" si="9"/>
        <v>0</v>
      </c>
      <c r="HI35" s="243"/>
      <c r="HJ35" s="242">
        <f>IF(MAX($N35:$Q35)&gt;=40, Active!HJ$2, 0)</f>
        <v>3</v>
      </c>
      <c r="HK35" s="234">
        <f>IF(MAX($R35:$U35)&gt;=40, Active!HK$2, 0)</f>
        <v>3</v>
      </c>
      <c r="HL35" s="234">
        <f>IF(MAX($V35:$Y35)&gt;=40, Active!HL$2, 0)</f>
        <v>3</v>
      </c>
      <c r="HM35" s="234">
        <f>IF(MAX($Z35:$AA35)&gt;=40, Active!HM$2, 0)</f>
        <v>3</v>
      </c>
      <c r="HN35" s="234">
        <f>IF(MAX($AB35:$AC35)&gt;=40, Active!HN$2, 0)</f>
        <v>2</v>
      </c>
      <c r="HO35" s="235">
        <f>IF(MAX($AD35:$AF35)&gt;=40, Active!HO$2, 0)</f>
        <v>20</v>
      </c>
      <c r="HP35" s="236">
        <f>IF(MAX($AG35:$AI35)&gt;=40, Active!HP$2, 0)</f>
        <v>20</v>
      </c>
      <c r="HQ35" s="236">
        <f>IF(MAX($AJ35:$AL35)&gt;=40, Active!HQ$2, 0)</f>
        <v>20</v>
      </c>
      <c r="HR35" s="236">
        <f>IF(MAX($AM35:$AO35)&gt;=40, Active!HR$2, 0)</f>
        <v>20</v>
      </c>
      <c r="HS35" s="236">
        <f>IF(MAX($AP35:$AR35)&gt;=40, Active!HS$2, 0)</f>
        <v>10</v>
      </c>
      <c r="HT35" s="236">
        <f>IF(MAX($AS35:$AU35)&gt;=40, Active!HT$2, 0)</f>
        <v>20</v>
      </c>
      <c r="HU35" s="236">
        <f>IF(MAX($AV35:$AX35)&gt;=40, Active!HU$2, 0)</f>
        <v>10</v>
      </c>
      <c r="HV35" s="237">
        <f>IF(MAX($AY35:$BA35)&gt;=40, Active!HV$2, 0)</f>
        <v>20</v>
      </c>
      <c r="HW35" s="238">
        <f>IF(MAX($BB35:$BD35)&gt;=40, Active!HW$2, 0)</f>
        <v>20</v>
      </c>
      <c r="HX35" s="238">
        <f>IF(MAX($BE35:$BG35)&gt;=40, Active!HX$2, 0)</f>
        <v>20</v>
      </c>
      <c r="HY35" s="238">
        <f>IF(MAX($BH35:$BJ35)&gt;=40, Active!HY$2, 0)</f>
        <v>20</v>
      </c>
      <c r="HZ35" s="238">
        <f>IF(MAX($BK35:$BM35)&gt;=40, Active!HZ$2, 0)</f>
        <v>10</v>
      </c>
      <c r="IA35" s="238">
        <f>IF(MAX($BN35:$BP35)&gt;=40, Active!IA$2, 0)</f>
        <v>20</v>
      </c>
      <c r="IB35" s="238">
        <f>IF(MAX($BQ35:$BS35)&gt;=40, Active!IB$2, 0)</f>
        <v>10</v>
      </c>
      <c r="IC35" s="238">
        <f>IF(MAX($BT35:$BV35)&gt;=40, Active!IC$2, 0)</f>
        <v>6</v>
      </c>
      <c r="ID35" s="239">
        <f>IF(MAX($BW35:$BY35)&gt;=40, Active!ID$2, 0)</f>
        <v>20</v>
      </c>
      <c r="IE35" s="240">
        <f>IF(MAX($BZ35:$CB35)&gt;=40, Active!IE$2, 0)</f>
        <v>20</v>
      </c>
      <c r="IF35" s="240">
        <f>IF(MAX($CC35:$CE35)&gt;=40, Active!IF$2, 0)</f>
        <v>10</v>
      </c>
      <c r="IG35" s="240">
        <f>IF(MAX($CF35:$CH35)&gt;=40, Active!IG$2, 0)</f>
        <v>0</v>
      </c>
      <c r="IH35" s="240">
        <f>IF(MAX($CI35:$CK35)&gt;=40, Active!IH$2, 0)</f>
        <v>0</v>
      </c>
      <c r="II35" s="240">
        <f>IF(MAX($CL35:$CN35)&gt;=40, Active!II$2, 0)</f>
        <v>30</v>
      </c>
      <c r="IJ35" s="240">
        <f>IF(MAX($CO35:$CQ35)&gt;=40, Active!IJ$2, 0)</f>
        <v>20</v>
      </c>
      <c r="IK35" s="240">
        <f>IF(MAX($CR35:$CT35)&gt;=40, Active!IK$2, 0)</f>
        <v>0</v>
      </c>
      <c r="IL35" s="240">
        <f>IF(MAX($CU35:$CW35)&gt;=40, Active!IL$2, 0)</f>
        <v>0</v>
      </c>
      <c r="IM35" s="240">
        <f>IF(MAX($CX35:$CZ35)&gt;=40, Active!IM$2, 0)</f>
        <v>0</v>
      </c>
      <c r="IN35" s="240">
        <f>IF(MAX($DA35:$DC35)&gt;=40, Active!IN$2, 0)</f>
        <v>0</v>
      </c>
      <c r="IO35" s="240">
        <f>IF(MAX($DD35:$DF35)&gt;=40, Active!IO$2, 0)</f>
        <v>20</v>
      </c>
      <c r="IP35" s="416">
        <f t="shared" si="10"/>
        <v>360</v>
      </c>
      <c r="IQ35" s="416">
        <f t="shared" si="11"/>
        <v>20</v>
      </c>
    </row>
    <row r="36" spans="1:251" ht="15" customHeight="1" x14ac:dyDescent="0.25">
      <c r="A36" s="14" t="s">
        <v>1627</v>
      </c>
      <c r="B36" s="392">
        <v>57</v>
      </c>
      <c r="C36" s="706" t="s">
        <v>762</v>
      </c>
      <c r="D36" s="423">
        <v>43831</v>
      </c>
      <c r="E36" s="20" t="s">
        <v>278</v>
      </c>
      <c r="F36" s="6">
        <v>10447855</v>
      </c>
      <c r="G36" s="20">
        <v>1</v>
      </c>
      <c r="H36" s="20"/>
      <c r="I36" s="23"/>
      <c r="J36" s="6" t="s">
        <v>18</v>
      </c>
      <c r="K36" s="6" t="s">
        <v>18</v>
      </c>
      <c r="L36" s="424"/>
      <c r="M36" s="651" t="s">
        <v>763</v>
      </c>
      <c r="N36" s="688">
        <v>71.300003051757813</v>
      </c>
      <c r="O36" s="107"/>
      <c r="P36" s="105"/>
      <c r="Q36" s="106"/>
      <c r="R36" s="688">
        <v>70.300003051757813</v>
      </c>
      <c r="S36" s="107"/>
      <c r="T36" s="105"/>
      <c r="U36" s="106"/>
      <c r="V36" s="24">
        <v>77.94000244140625</v>
      </c>
      <c r="W36" s="107"/>
      <c r="X36" s="105"/>
      <c r="Y36" s="106"/>
      <c r="Z36" s="24">
        <v>63.540000915527344</v>
      </c>
      <c r="AA36" s="273"/>
      <c r="AB36" s="648">
        <v>75.449996948242188</v>
      </c>
      <c r="AC36" s="273"/>
      <c r="AD36" s="272">
        <v>100</v>
      </c>
      <c r="AE36" s="108"/>
      <c r="AF36" s="444"/>
      <c r="AG36" s="272">
        <v>100</v>
      </c>
      <c r="AH36" s="108"/>
      <c r="AI36" s="444"/>
      <c r="AJ36" s="272">
        <v>100</v>
      </c>
      <c r="AK36" s="108"/>
      <c r="AL36" s="444"/>
      <c r="AM36" s="272">
        <v>100</v>
      </c>
      <c r="AN36" s="108"/>
      <c r="AO36" s="444"/>
      <c r="AP36" s="272">
        <v>100</v>
      </c>
      <c r="AQ36" s="108"/>
      <c r="AR36" s="444"/>
      <c r="AS36" s="272">
        <v>100</v>
      </c>
      <c r="AT36" s="108"/>
      <c r="AU36" s="444"/>
      <c r="AV36" s="272">
        <v>100</v>
      </c>
      <c r="AW36" s="108"/>
      <c r="AX36" s="444"/>
      <c r="AY36" s="24">
        <v>46</v>
      </c>
      <c r="AZ36" s="107"/>
      <c r="BA36" s="273"/>
      <c r="BB36" s="24">
        <v>72</v>
      </c>
      <c r="BC36" s="107"/>
      <c r="BD36" s="273"/>
      <c r="BE36" s="24">
        <v>48</v>
      </c>
      <c r="BF36" s="107"/>
      <c r="BG36" s="273"/>
      <c r="BH36" s="24">
        <v>65</v>
      </c>
      <c r="BI36" s="107"/>
      <c r="BJ36" s="273"/>
      <c r="BK36" s="24">
        <v>72</v>
      </c>
      <c r="BL36" s="107"/>
      <c r="BM36" s="273"/>
      <c r="BN36" s="24">
        <v>76.389999389648438</v>
      </c>
      <c r="BO36" s="107"/>
      <c r="BP36" s="273"/>
      <c r="BQ36" s="24">
        <v>67</v>
      </c>
      <c r="BR36" s="107"/>
      <c r="BS36" s="273"/>
      <c r="BT36" s="24">
        <v>89</v>
      </c>
      <c r="BU36" s="291"/>
      <c r="BV36" s="273"/>
      <c r="BW36" s="648">
        <v>41.680000305175781</v>
      </c>
      <c r="BX36" s="107"/>
      <c r="BY36" s="273"/>
      <c r="BZ36" s="648">
        <v>60.25</v>
      </c>
      <c r="CA36" s="107"/>
      <c r="CB36" s="273"/>
      <c r="CC36" s="24">
        <v>80</v>
      </c>
      <c r="CD36" s="107"/>
      <c r="CE36" s="107"/>
      <c r="CF36" s="107"/>
      <c r="CG36" s="107"/>
      <c r="CH36" s="273"/>
      <c r="CI36" s="688"/>
      <c r="CJ36" s="107"/>
      <c r="CK36" s="273"/>
      <c r="CL36" s="648">
        <v>49.200000762939453</v>
      </c>
      <c r="CM36" s="107"/>
      <c r="CN36" s="273"/>
      <c r="CO36" s="24">
        <v>72</v>
      </c>
      <c r="CP36" s="107"/>
      <c r="CQ36" s="273"/>
      <c r="CR36" s="24"/>
      <c r="CS36" s="107"/>
      <c r="CT36" s="273"/>
      <c r="CU36" s="24"/>
      <c r="CV36" s="107"/>
      <c r="CW36" s="273"/>
      <c r="CX36" s="24"/>
      <c r="CY36" s="107"/>
      <c r="CZ36" s="273"/>
      <c r="DA36" s="24"/>
      <c r="DB36" s="107"/>
      <c r="DC36" s="273"/>
      <c r="DD36" s="24">
        <v>57.700000762939453</v>
      </c>
      <c r="DE36" s="107"/>
      <c r="DF36" s="273"/>
      <c r="DG36" s="218"/>
      <c r="DH36" s="217"/>
      <c r="DI36" s="217" t="s">
        <v>1634</v>
      </c>
      <c r="DJ36" s="286">
        <v>61.82</v>
      </c>
      <c r="DK36" s="219" t="s">
        <v>124</v>
      </c>
      <c r="DL36" s="220">
        <f t="shared" si="6"/>
        <v>3.0910000000000002</v>
      </c>
      <c r="DM36" s="650">
        <f>COUNTIF(N36:DF36, Active!DM$1)+COUNTIF(N36:DF36, Active!DM$2)</f>
        <v>0</v>
      </c>
      <c r="DN36" s="233">
        <f>IF(COUNTIF($N36:$Q36, Active!ET$1)&gt;0, Active!DN$2, 0)</f>
        <v>0</v>
      </c>
      <c r="DO36" s="234">
        <f>IF(COUNTIF($R36:$U36, Active!ET$1)&gt;0, Active!DO$2, 0)</f>
        <v>0</v>
      </c>
      <c r="DP36" s="234">
        <f>IF(COUNTIF($V36:$Y36, Active!ET$1)&gt;0, Active!DP$2, 0)</f>
        <v>0</v>
      </c>
      <c r="DQ36" s="234">
        <f>IF(COUNTIF($Z36:$AA36, Active!ET$1)&gt;0, Active!DQ$2, 0)</f>
        <v>0</v>
      </c>
      <c r="DR36" s="234">
        <f>IF(COUNTIF($AB36:$AC36, Active!ET$1)&gt;0, Active!DR$2, 0)</f>
        <v>0</v>
      </c>
      <c r="DS36" s="235">
        <f>IF(COUNTIF($AD36:$AF36, Active!$ET$1)&gt;0, Active!DS$2, 0)</f>
        <v>0</v>
      </c>
      <c r="DT36" s="236">
        <f>IF(COUNTIF($AG36:$AI36, Active!$ET$1)&gt;0, Active!DT$2, 0)</f>
        <v>0</v>
      </c>
      <c r="DU36" s="236">
        <f>IF(COUNTIF($AJ36:$AL36, Active!$ET$1)&gt;0, Active!DU$2, 0)</f>
        <v>0</v>
      </c>
      <c r="DV36" s="236">
        <f>IF(COUNTIF($AM36:$AO36, Active!$ET$1)&gt;0, Active!DV$2, 0)</f>
        <v>0</v>
      </c>
      <c r="DW36" s="236">
        <f>IF(COUNTIF($AP36:$AR36, Active!$ET$1)&gt;0, Active!DW$2, 0)</f>
        <v>0</v>
      </c>
      <c r="DX36" s="236">
        <f>IF(COUNTIF($AS36:$AU36, Active!$ET$1)&gt;0, Active!DX$2, 0)</f>
        <v>0</v>
      </c>
      <c r="DY36" s="236">
        <f>IF(COUNTIF($AV36:$AX36, Active!$ET$1)&gt;0, Active!DY$2, 0)</f>
        <v>0</v>
      </c>
      <c r="DZ36" s="237">
        <f>IF(COUNTIF($AY36:$BA36, Active!$ET$1)&gt;0, Active!DZ$2, 0)</f>
        <v>0</v>
      </c>
      <c r="EA36" s="238">
        <f>IF(COUNTIF($BB36:$BD36, Active!$ET$1)&gt;0, Active!EA$2, 0)</f>
        <v>0</v>
      </c>
      <c r="EB36" s="238">
        <f>IF(COUNTIF($BE36:$BG36, Active!$ET$1)&gt;0, Active!EB$2, 0)</f>
        <v>0</v>
      </c>
      <c r="EC36" s="238">
        <f>IF(COUNTIF($BH36:$BJ36, Active!$ET$1)&gt;0, Active!EC$2, 0)</f>
        <v>0</v>
      </c>
      <c r="ED36" s="238">
        <f>IF(COUNTIF($BK36:$BM36, Active!$ET$1)&gt;0, Active!ED$2, 0)</f>
        <v>0</v>
      </c>
      <c r="EE36" s="238">
        <f>IF(COUNTIF($BN36:$BP36, Active!$ET$1)&gt;0, Active!EE$2, 0)</f>
        <v>0</v>
      </c>
      <c r="EF36" s="238">
        <f>IF(COUNTIF($BQ36:$BS36, Active!$ET$1)&gt;0, Active!EF$2, 0)</f>
        <v>0</v>
      </c>
      <c r="EG36" s="238">
        <f>IF(COUNTIF($BT36:$BV36, Active!$ET$1)&gt;0, Active!EG$2, 0)</f>
        <v>0</v>
      </c>
      <c r="EH36" s="239">
        <f>IF(COUNTIF($BW36:$BY36, Active!$ET$1)&gt;0, Active!EH$2, 0)</f>
        <v>0</v>
      </c>
      <c r="EI36" s="240">
        <f>IF(COUNTIF($BZ36:$CB36, Active!$ET$1)&gt;0, Active!EI$2, 0)</f>
        <v>0</v>
      </c>
      <c r="EJ36" s="240">
        <f>IF(COUNTIF($CC36:$CE36, Active!$ET$1)&gt;0, Active!EJ$2, 0)</f>
        <v>0</v>
      </c>
      <c r="EK36" s="240">
        <f>IF(COUNTIF($CF36:$CH36, Active!$ET$1)&gt;0, Active!EK$2, 0)</f>
        <v>0</v>
      </c>
      <c r="EL36" s="240">
        <f>IF(COUNTIF($CI36:$CK36, Active!$ET$1)&gt;0, Active!EL$2, 0)</f>
        <v>0</v>
      </c>
      <c r="EM36" s="240">
        <f>IF(COUNTIF($CL36:$CN36, Active!$ET$1)&gt;0, Active!EM$2, 0)</f>
        <v>0</v>
      </c>
      <c r="EN36" s="240">
        <f>IF(COUNTIF($CO36:$CQ36, Active!$ET$1)&gt;0, Active!EN$2, 0)</f>
        <v>0</v>
      </c>
      <c r="EO36" s="240">
        <f>IF(COUNTIF($CR36:$CT36, Active!$ET$1)&gt;0, Active!EO$2, 0)</f>
        <v>0</v>
      </c>
      <c r="EP36" s="240">
        <f>IF(COUNTIF($CU36:$CW36, Active!$ET$1)&gt;0, Active!EP$2, 0)</f>
        <v>0</v>
      </c>
      <c r="EQ36" s="240">
        <f>IF(COUNTIF($CX36:$CZ36, Active!$ET$1)&gt;0, Active!EQ$2, 0)</f>
        <v>0</v>
      </c>
      <c r="ER36" s="240">
        <f>IF(COUNTIF($DA36:$DC36, Active!$ET$1)&gt;0, Active!ER$2, 0)</f>
        <v>0</v>
      </c>
      <c r="ES36" s="240">
        <f>IF(COUNTIF($DD36:$DF36, Active!$ET$1)&gt;0, Active!ES$2, 0)</f>
        <v>0</v>
      </c>
      <c r="ET36" s="241">
        <f t="shared" si="7"/>
        <v>0</v>
      </c>
      <c r="EU36" s="242">
        <f>IF(COUNTIF($N36:$Q36, Active!GA$1)&gt;0, Active!EU$2, 0)</f>
        <v>0</v>
      </c>
      <c r="EV36" s="234">
        <f>IF(COUNTIF($R36:$U36, Active!GA$1)&gt;0, Active!EV$2, 0)</f>
        <v>0</v>
      </c>
      <c r="EW36" s="234">
        <f>IF(COUNTIF($V36:$Y36, Active!GA$1)&gt;0, Active!EW$2, 0)</f>
        <v>0</v>
      </c>
      <c r="EX36" s="234">
        <f>IF(COUNTIF($Z36:$AA36, Active!GA$1)&gt;0, Active!EX$2, 0)</f>
        <v>0</v>
      </c>
      <c r="EY36" s="234">
        <f>IF(COUNTIF($AB36:$AC36, Active!GA$1)&gt;0, Active!EY$2, 0)</f>
        <v>0</v>
      </c>
      <c r="EZ36" s="235">
        <f>IF(COUNTIF($AD36:$AF36, Active!$GA$1)&gt;0, Active!EZ$2, 0)</f>
        <v>0</v>
      </c>
      <c r="FA36" s="236">
        <f>IF(COUNTIF($AG36:$AI36, Active!$GA$1)&gt;0, Active!FA$2, 0)</f>
        <v>0</v>
      </c>
      <c r="FB36" s="236">
        <f>IF(COUNTIF($AJ36:$AL36, Active!$GA$1)&gt;0, Active!FB$2, 0)</f>
        <v>0</v>
      </c>
      <c r="FC36" s="236">
        <f>IF(COUNTIF($AM36:$AO36, Active!$GA$1)&gt;0, Active!FC$2, 0)</f>
        <v>0</v>
      </c>
      <c r="FD36" s="236">
        <f>IF(COUNTIF($AP36:$AR36, Active!$GA$1)&gt;0, Active!FD$2, 0)</f>
        <v>0</v>
      </c>
      <c r="FE36" s="236">
        <f>IF(COUNTIF($AS36:$AU36, Active!$GA$1)&gt;0, Active!FE$2, 0)</f>
        <v>0</v>
      </c>
      <c r="FF36" s="236">
        <f>IF(COUNTIF($AV36:$AX36, Active!$GA$1)&gt;0, Active!FF$2, 0)</f>
        <v>0</v>
      </c>
      <c r="FG36" s="237">
        <f>IF(COUNTIF($AY36:$BA36, Active!$GA$1)&gt;0, Active!FG$2, 0)</f>
        <v>0</v>
      </c>
      <c r="FH36" s="238">
        <f>IF(COUNTIF($BB36:$BD36, Active!$GA$1)&gt;0, Active!FH$2, 0)</f>
        <v>0</v>
      </c>
      <c r="FI36" s="238">
        <f>IF(COUNTIF($BE36:$BG36, Active!$GA$1)&gt;0, Active!FI$2, 0)</f>
        <v>0</v>
      </c>
      <c r="FJ36" s="238">
        <f>IF(COUNTIF($BH36:$BJ36, Active!$GA$1)&gt;0, Active!FJ$2, 0)</f>
        <v>0</v>
      </c>
      <c r="FK36" s="238">
        <f>IF(COUNTIF($BK36:$BM36, Active!$GA$1)&gt;0, Active!FK$2, 0)</f>
        <v>0</v>
      </c>
      <c r="FL36" s="238">
        <f>IF(COUNTIF($BN36:$BP36, Active!$GA$1)&gt;0, Active!FL$2, 0)</f>
        <v>0</v>
      </c>
      <c r="FM36" s="238">
        <f>IF(COUNTIF($BQ36:$BS36, Active!$GA$1)&gt;0, Active!FM$2, 0)</f>
        <v>0</v>
      </c>
      <c r="FN36" s="238">
        <f>IF(COUNTIF($BT36:$BV36, Active!$GA$1)&gt;0, Active!FN$2, 0)</f>
        <v>0</v>
      </c>
      <c r="FO36" s="239">
        <f>IF(COUNTIF($BW36:$BY36, Active!$GA$1)&gt;0, Active!FO$2, 0)</f>
        <v>0</v>
      </c>
      <c r="FP36" s="240">
        <f>IF(COUNTIF($BZ36:$CB36, Active!$GA$1)&gt;0, Active!FP$2, 0)</f>
        <v>0</v>
      </c>
      <c r="FQ36" s="240">
        <f>IF(COUNTIF($CC36:$CE36, Active!$GA$1)&gt;0, Active!FQ$2, 0)</f>
        <v>0</v>
      </c>
      <c r="FR36" s="240">
        <f>IF(COUNTIF($CF36:$CH36, Active!$GA$1)&gt;0, Active!FR$2, 0)</f>
        <v>0</v>
      </c>
      <c r="FS36" s="240">
        <f>IF(COUNTIF($CI36:$CK36, Active!$GA$1)&gt;0, Active!FS$2, 0)</f>
        <v>0</v>
      </c>
      <c r="FT36" s="240">
        <f>IF(COUNTIF($CL36:$CN36, Active!$GA$1)&gt;0, Active!FT$2, 0)</f>
        <v>0</v>
      </c>
      <c r="FU36" s="240">
        <f>IF(COUNTIF($CO36:$CQ36, Active!$GA$1)&gt;0, Active!FU$2, 0)</f>
        <v>0</v>
      </c>
      <c r="FV36" s="240">
        <f>IF(COUNTIF($CR36:$CT36, Active!$GA$1)&gt;0, Active!FV$2, 0)</f>
        <v>0</v>
      </c>
      <c r="FW36" s="240">
        <f>IF(COUNTIF($CU36:$CW36, Active!$GA$1)&gt;0, Active!FW$2, 0)</f>
        <v>0</v>
      </c>
      <c r="FX36" s="240">
        <f>IF(COUNTIF($CX36:$CZ36, Active!$GA$1)&gt;0, Active!FX$2, 0)</f>
        <v>0</v>
      </c>
      <c r="FY36" s="240">
        <f>IF(COUNTIF($DA36:$DC36, Active!$GA$1)&gt;0, Active!FY$2, 0)</f>
        <v>0</v>
      </c>
      <c r="FZ36" s="240">
        <f>IF(COUNTIF($DD36:$DF36, Active!$GA$1)&gt;0, Active!FZ$2, 0)</f>
        <v>0</v>
      </c>
      <c r="GA36" s="241">
        <f t="shared" si="8"/>
        <v>0</v>
      </c>
      <c r="GB36" s="242">
        <f>IF(COUNTIF($N36:$Q36, Active!HH$1)&gt;0, Active!GB$2, 0)</f>
        <v>0</v>
      </c>
      <c r="GC36" s="234">
        <f>IF(COUNTIF($R36:$U36, Active!HH$1)&gt;0, Active!GC$2, 0)</f>
        <v>0</v>
      </c>
      <c r="GD36" s="234">
        <f>IF(COUNTIF($V36:$Y36, Active!HH$1)&gt;0, Active!GD$2, 0)</f>
        <v>0</v>
      </c>
      <c r="GE36" s="234">
        <f>IF(COUNTIF($Z36:$AA36, Active!HH$1)&gt;0, Active!GE$2, 0)</f>
        <v>0</v>
      </c>
      <c r="GF36" s="234">
        <f>IF(COUNTIF($AB36:$AC36, Active!HH$1)&gt;0, Active!GF$2, 0)</f>
        <v>0</v>
      </c>
      <c r="GG36" s="235">
        <f>IF(COUNTIF($AD36:$AF36, Active!$HH$1)&gt;0, Active!GG$2, 0)</f>
        <v>0</v>
      </c>
      <c r="GH36" s="236">
        <f>IF(COUNTIF($AG36:$AI36, Active!$HH$1)&gt;0, Active!GH$2, 0)</f>
        <v>0</v>
      </c>
      <c r="GI36" s="236">
        <f>IF(COUNTIF($AJ36:$AL36, Active!$HH$1)&gt;0, Active!GI$2, 0)</f>
        <v>0</v>
      </c>
      <c r="GJ36" s="236">
        <f>IF(COUNTIF($AM36:$AO36, Active!$HH$1)&gt;0, Active!GJ$2, 0)</f>
        <v>0</v>
      </c>
      <c r="GK36" s="236">
        <f>IF(COUNTIF($AP36:$AR36, Active!$HH$1)&gt;0, Active!GK$2, 0)</f>
        <v>0</v>
      </c>
      <c r="GL36" s="236">
        <f>IF(COUNTIF($AS36:$AU36, Active!$HH$1)&gt;0, Active!GL$2, 0)</f>
        <v>0</v>
      </c>
      <c r="GM36" s="236">
        <f>IF(COUNTIF($AV36:$AX36, Active!$HH$1)&gt;0, Active!GM$2, 0)</f>
        <v>0</v>
      </c>
      <c r="GN36" s="237">
        <f>IF(COUNTIF($AY36:$BA36, Active!$HH$1)&gt;0, Active!GN$2, 0)</f>
        <v>0</v>
      </c>
      <c r="GO36" s="238">
        <f>IF(COUNTIF($BB36:$BD36, Active!$HH$1)&gt;0, Active!GO$2, 0)</f>
        <v>0</v>
      </c>
      <c r="GP36" s="238">
        <f>IF(COUNTIF($BE36:$BG36, Active!$HH$1)&gt;0, Active!GP$2, 0)</f>
        <v>0</v>
      </c>
      <c r="GQ36" s="238">
        <f>IF(COUNTIF($BH36:$BJ36, Active!$HH$1)&gt;0, Active!GQ$2, 0)</f>
        <v>0</v>
      </c>
      <c r="GR36" s="238">
        <f>IF(COUNTIF($BK36:$BM36, Active!$HH$1)&gt;0, Active!GR$2, 0)</f>
        <v>0</v>
      </c>
      <c r="GS36" s="238">
        <f>IF(COUNTIF($BN36:$BP36, Active!$HH$1)&gt;0, Active!GS$2, 0)</f>
        <v>0</v>
      </c>
      <c r="GT36" s="238">
        <f>IF(COUNTIF($BQ36:$BS36, Active!$HH$1)&gt;0, Active!GT$2, 0)</f>
        <v>0</v>
      </c>
      <c r="GU36" s="238">
        <f>IF(COUNTIF($BT36:$BV36, Active!$HH$1)&gt;0, Active!GU$2, 0)</f>
        <v>0</v>
      </c>
      <c r="GV36" s="239">
        <f>IF(COUNTIF($BW36:$BY36, Active!$HH$1)&gt;0, Active!GV$2, 0)</f>
        <v>0</v>
      </c>
      <c r="GW36" s="240">
        <f>IF(COUNTIF($BZ36:$CB36, Active!$HH$1)&gt;0, Active!GW$2, 0)</f>
        <v>0</v>
      </c>
      <c r="GX36" s="240">
        <f>IF(COUNTIF($CC36:$CE36, Active!$HH$1)&gt;0, Active!GX$2, 0)</f>
        <v>0</v>
      </c>
      <c r="GY36" s="240">
        <f>IF(COUNTIF($CF36:$CH36, Active!$HH$1)&gt;0, Active!GY$2, 0)</f>
        <v>0</v>
      </c>
      <c r="GZ36" s="240">
        <f>IF(COUNTIF($CI36:$CK36, Active!$HH$1)&gt;0, Active!GZ$2, 0)</f>
        <v>0</v>
      </c>
      <c r="HA36" s="240">
        <f>IF(COUNTIF($CL36:$CN36, Active!$HH$1)&gt;0, Active!HA$2, 0)</f>
        <v>0</v>
      </c>
      <c r="HB36" s="240">
        <f>IF(COUNTIF($CO36:$CQ36, Active!$HH$1)&gt;0, Active!HB$2, 0)</f>
        <v>0</v>
      </c>
      <c r="HC36" s="240">
        <f>IF(COUNTIF($CR36:$CT36, Active!$HH$1)&gt;0, Active!HC$2, 0)</f>
        <v>0</v>
      </c>
      <c r="HD36" s="240">
        <f>IF(COUNTIF($CU36:$CW36, Active!$HH$1)&gt;0, Active!HD$2, 0)</f>
        <v>0</v>
      </c>
      <c r="HE36" s="240">
        <f>IF(COUNTIF($CX36:$CZ36, Active!$HH$1)&gt;0, Active!HE$2, 0)</f>
        <v>0</v>
      </c>
      <c r="HF36" s="240">
        <f>IF(COUNTIF($DA36:$DC36, Active!$HH$1)&gt;0, Active!HF$2, 0)</f>
        <v>0</v>
      </c>
      <c r="HG36" s="240">
        <f>IF(COUNTIF($DD36:$DF36, Active!$HH$1)&gt;0, Active!HG$2, 0)</f>
        <v>0</v>
      </c>
      <c r="HH36" s="241">
        <f t="shared" si="9"/>
        <v>0</v>
      </c>
      <c r="HI36" s="243"/>
      <c r="HJ36" s="242">
        <f>IF(MAX($N36:$Q36)&gt;=40, Active!HJ$2, 0)</f>
        <v>3</v>
      </c>
      <c r="HK36" s="234">
        <f>IF(MAX($R36:$U36)&gt;=40, Active!HK$2, 0)</f>
        <v>3</v>
      </c>
      <c r="HL36" s="234">
        <f>IF(MAX($V36:$Y36)&gt;=40, Active!HL$2, 0)</f>
        <v>3</v>
      </c>
      <c r="HM36" s="234">
        <f>IF(MAX($Z36:$AA36)&gt;=40, Active!HM$2, 0)</f>
        <v>3</v>
      </c>
      <c r="HN36" s="234">
        <f>IF(MAX($AB36:$AC36)&gt;=40, Active!HN$2, 0)</f>
        <v>2</v>
      </c>
      <c r="HO36" s="235">
        <f>IF(MAX($AD36:$AF36)&gt;=40, Active!HO$2, 0)</f>
        <v>20</v>
      </c>
      <c r="HP36" s="236">
        <f>IF(MAX($AG36:$AI36)&gt;=40, Active!HP$2, 0)</f>
        <v>20</v>
      </c>
      <c r="HQ36" s="236">
        <f>IF(MAX($AJ36:$AL36)&gt;=40, Active!HQ$2, 0)</f>
        <v>20</v>
      </c>
      <c r="HR36" s="236">
        <f>IF(MAX($AM36:$AO36)&gt;=40, Active!HR$2, 0)</f>
        <v>20</v>
      </c>
      <c r="HS36" s="236">
        <f>IF(MAX($AP36:$AR36)&gt;=40, Active!HS$2, 0)</f>
        <v>10</v>
      </c>
      <c r="HT36" s="236">
        <f>IF(MAX($AS36:$AU36)&gt;=40, Active!HT$2, 0)</f>
        <v>20</v>
      </c>
      <c r="HU36" s="236">
        <f>IF(MAX($AV36:$AX36)&gt;=40, Active!HU$2, 0)</f>
        <v>10</v>
      </c>
      <c r="HV36" s="237">
        <f>IF(MAX($AY36:$BA36)&gt;=40, Active!HV$2, 0)</f>
        <v>20</v>
      </c>
      <c r="HW36" s="238">
        <f>IF(MAX($BB36:$BD36)&gt;=40, Active!HW$2, 0)</f>
        <v>20</v>
      </c>
      <c r="HX36" s="238">
        <f>IF(MAX($BE36:$BG36)&gt;=40, Active!HX$2, 0)</f>
        <v>20</v>
      </c>
      <c r="HY36" s="238">
        <f>IF(MAX($BH36:$BJ36)&gt;=40, Active!HY$2, 0)</f>
        <v>20</v>
      </c>
      <c r="HZ36" s="238">
        <f>IF(MAX($BK36:$BM36)&gt;=40, Active!HZ$2, 0)</f>
        <v>10</v>
      </c>
      <c r="IA36" s="238">
        <f>IF(MAX($BN36:$BP36)&gt;=40, Active!IA$2, 0)</f>
        <v>20</v>
      </c>
      <c r="IB36" s="238">
        <f>IF(MAX($BQ36:$BS36)&gt;=40, Active!IB$2, 0)</f>
        <v>10</v>
      </c>
      <c r="IC36" s="238">
        <f>IF(MAX($BT36:$BV36)&gt;=40, Active!IC$2, 0)</f>
        <v>6</v>
      </c>
      <c r="ID36" s="239">
        <f>IF(MAX($BW36:$BY36)&gt;=40, Active!ID$2, 0)</f>
        <v>20</v>
      </c>
      <c r="IE36" s="240">
        <f>IF(MAX($BZ36:$CB36)&gt;=40, Active!IE$2, 0)</f>
        <v>20</v>
      </c>
      <c r="IF36" s="240">
        <f>IF(MAX($CC36:$CE36)&gt;=40, Active!IF$2, 0)</f>
        <v>10</v>
      </c>
      <c r="IG36" s="240">
        <f>IF(MAX($CF36:$CH36)&gt;=40, Active!IG$2, 0)</f>
        <v>0</v>
      </c>
      <c r="IH36" s="240">
        <f>IF(MAX($CI36:$CK36)&gt;=40, Active!IH$2, 0)</f>
        <v>0</v>
      </c>
      <c r="II36" s="240">
        <f>IF(MAX($CL36:$CN36)&gt;=40, Active!II$2, 0)</f>
        <v>30</v>
      </c>
      <c r="IJ36" s="240">
        <f>IF(MAX($CO36:$CQ36)&gt;=40, Active!IJ$2, 0)</f>
        <v>20</v>
      </c>
      <c r="IK36" s="240">
        <f>IF(MAX($CR36:$CT36)&gt;=40, Active!IK$2, 0)</f>
        <v>0</v>
      </c>
      <c r="IL36" s="240">
        <f>IF(MAX($CU36:$CW36)&gt;=40, Active!IL$2, 0)</f>
        <v>0</v>
      </c>
      <c r="IM36" s="240">
        <f>IF(MAX($CX36:$CZ36)&gt;=40, Active!IM$2, 0)</f>
        <v>0</v>
      </c>
      <c r="IN36" s="240">
        <f>IF(MAX($DA36:$DC36)&gt;=40, Active!IN$2, 0)</f>
        <v>0</v>
      </c>
      <c r="IO36" s="240">
        <f>IF(MAX($DD36:$DF36)&gt;=40, Active!IO$2, 0)</f>
        <v>20</v>
      </c>
      <c r="IP36" s="416">
        <f t="shared" si="10"/>
        <v>360</v>
      </c>
      <c r="IQ36" s="416">
        <f t="shared" si="11"/>
        <v>20</v>
      </c>
    </row>
    <row r="37" spans="1:251" ht="15" customHeight="1" x14ac:dyDescent="0.25">
      <c r="A37" s="14" t="s">
        <v>1627</v>
      </c>
      <c r="B37" s="392">
        <v>58</v>
      </c>
      <c r="C37" s="706" t="s">
        <v>764</v>
      </c>
      <c r="D37" s="423">
        <v>43831</v>
      </c>
      <c r="E37" s="20" t="s">
        <v>278</v>
      </c>
      <c r="F37" s="6">
        <v>10447833</v>
      </c>
      <c r="G37" s="20">
        <v>1</v>
      </c>
      <c r="H37" s="20"/>
      <c r="I37" s="23"/>
      <c r="J37" s="6" t="s">
        <v>18</v>
      </c>
      <c r="K37" s="6" t="s">
        <v>18</v>
      </c>
      <c r="L37" s="424"/>
      <c r="M37" s="651" t="s">
        <v>765</v>
      </c>
      <c r="N37" s="688">
        <v>71.199996948242188</v>
      </c>
      <c r="O37" s="107"/>
      <c r="P37" s="105"/>
      <c r="Q37" s="106"/>
      <c r="R37" s="688">
        <v>78.300003051757813</v>
      </c>
      <c r="S37" s="107"/>
      <c r="T37" s="105"/>
      <c r="U37" s="106"/>
      <c r="V37" s="24">
        <v>77.94000244140625</v>
      </c>
      <c r="W37" s="107"/>
      <c r="X37" s="105"/>
      <c r="Y37" s="106"/>
      <c r="Z37" s="24">
        <v>67.5</v>
      </c>
      <c r="AA37" s="273"/>
      <c r="AB37" s="648">
        <v>70.230003356933594</v>
      </c>
      <c r="AC37" s="273"/>
      <c r="AD37" s="272">
        <v>100</v>
      </c>
      <c r="AE37" s="108"/>
      <c r="AF37" s="444"/>
      <c r="AG37" s="272">
        <v>100</v>
      </c>
      <c r="AH37" s="108"/>
      <c r="AI37" s="444"/>
      <c r="AJ37" s="272">
        <v>100</v>
      </c>
      <c r="AK37" s="108"/>
      <c r="AL37" s="444"/>
      <c r="AM37" s="272">
        <v>100</v>
      </c>
      <c r="AN37" s="108"/>
      <c r="AO37" s="444"/>
      <c r="AP37" s="272">
        <v>100</v>
      </c>
      <c r="AQ37" s="108"/>
      <c r="AR37" s="444"/>
      <c r="AS37" s="272">
        <v>100</v>
      </c>
      <c r="AT37" s="108"/>
      <c r="AU37" s="444"/>
      <c r="AV37" s="272">
        <v>100</v>
      </c>
      <c r="AW37" s="108"/>
      <c r="AX37" s="444"/>
      <c r="AY37" s="24">
        <v>54</v>
      </c>
      <c r="AZ37" s="107"/>
      <c r="BA37" s="273"/>
      <c r="BB37" s="24">
        <v>74</v>
      </c>
      <c r="BC37" s="107"/>
      <c r="BD37" s="273"/>
      <c r="BE37" s="24">
        <v>62</v>
      </c>
      <c r="BF37" s="107"/>
      <c r="BG37" s="273"/>
      <c r="BH37" s="24">
        <v>79</v>
      </c>
      <c r="BI37" s="107"/>
      <c r="BJ37" s="273"/>
      <c r="BK37" s="24">
        <v>84</v>
      </c>
      <c r="BL37" s="107"/>
      <c r="BM37" s="273"/>
      <c r="BN37" s="24">
        <v>70.410003662109375</v>
      </c>
      <c r="BO37" s="107"/>
      <c r="BP37" s="273"/>
      <c r="BQ37" s="24">
        <v>63</v>
      </c>
      <c r="BR37" s="107"/>
      <c r="BS37" s="273"/>
      <c r="BT37" s="24">
        <v>92.6</v>
      </c>
      <c r="BU37" s="291"/>
      <c r="BV37" s="273"/>
      <c r="BW37" s="648">
        <v>70.150001525878906</v>
      </c>
      <c r="BX37" s="107"/>
      <c r="BY37" s="273"/>
      <c r="BZ37" s="648">
        <v>63</v>
      </c>
      <c r="CA37" s="107"/>
      <c r="CB37" s="273"/>
      <c r="CC37" s="24">
        <v>82</v>
      </c>
      <c r="CD37" s="107"/>
      <c r="CE37" s="107"/>
      <c r="CF37" s="107"/>
      <c r="CG37" s="107"/>
      <c r="CH37" s="273"/>
      <c r="CI37" s="688"/>
      <c r="CJ37" s="107"/>
      <c r="CK37" s="273"/>
      <c r="CL37" s="648">
        <v>59.5</v>
      </c>
      <c r="CM37" s="107"/>
      <c r="CN37" s="273"/>
      <c r="CO37" s="24">
        <v>84</v>
      </c>
      <c r="CP37" s="107"/>
      <c r="CQ37" s="273"/>
      <c r="CR37" s="24"/>
      <c r="CS37" s="107"/>
      <c r="CT37" s="273"/>
      <c r="CU37" s="24"/>
      <c r="CV37" s="107"/>
      <c r="CW37" s="273"/>
      <c r="CX37" s="24"/>
      <c r="CY37" s="107"/>
      <c r="CZ37" s="273"/>
      <c r="DA37" s="24"/>
      <c r="DB37" s="107"/>
      <c r="DC37" s="273"/>
      <c r="DD37" s="24">
        <v>74.400001525878906</v>
      </c>
      <c r="DE37" s="107"/>
      <c r="DF37" s="273"/>
      <c r="DG37" s="218"/>
      <c r="DH37" s="217"/>
      <c r="DI37" s="217" t="s">
        <v>1634</v>
      </c>
      <c r="DJ37" s="286">
        <v>72.400000000000006</v>
      </c>
      <c r="DK37" s="219" t="s">
        <v>126</v>
      </c>
      <c r="DL37" s="220">
        <f t="shared" si="6"/>
        <v>3.62</v>
      </c>
      <c r="DM37" s="650">
        <f>COUNTIF(N37:DF37, Active!DM$1)+COUNTIF(N37:DF37, Active!DM$2)</f>
        <v>0</v>
      </c>
      <c r="DN37" s="233">
        <f>IF(COUNTIF($N37:$Q37, Active!ET$1)&gt;0, Active!DN$2, 0)</f>
        <v>0</v>
      </c>
      <c r="DO37" s="234">
        <f>IF(COUNTIF($R37:$U37, Active!ET$1)&gt;0, Active!DO$2, 0)</f>
        <v>0</v>
      </c>
      <c r="DP37" s="234">
        <f>IF(COUNTIF($V37:$Y37, Active!ET$1)&gt;0, Active!DP$2, 0)</f>
        <v>0</v>
      </c>
      <c r="DQ37" s="234">
        <f>IF(COUNTIF($Z37:$AA37, Active!ET$1)&gt;0, Active!DQ$2, 0)</f>
        <v>0</v>
      </c>
      <c r="DR37" s="234">
        <f>IF(COUNTIF($AB37:$AC37, Active!ET$1)&gt;0, Active!DR$2, 0)</f>
        <v>0</v>
      </c>
      <c r="DS37" s="235">
        <f>IF(COUNTIF($AD37:$AF37, Active!$ET$1)&gt;0, Active!DS$2, 0)</f>
        <v>0</v>
      </c>
      <c r="DT37" s="236">
        <f>IF(COUNTIF($AG37:$AI37, Active!$ET$1)&gt;0, Active!DT$2, 0)</f>
        <v>0</v>
      </c>
      <c r="DU37" s="236">
        <f>IF(COUNTIF($AJ37:$AL37, Active!$ET$1)&gt;0, Active!DU$2, 0)</f>
        <v>0</v>
      </c>
      <c r="DV37" s="236">
        <f>IF(COUNTIF($AM37:$AO37, Active!$ET$1)&gt;0, Active!DV$2, 0)</f>
        <v>0</v>
      </c>
      <c r="DW37" s="236">
        <f>IF(COUNTIF($AP37:$AR37, Active!$ET$1)&gt;0, Active!DW$2, 0)</f>
        <v>0</v>
      </c>
      <c r="DX37" s="236">
        <f>IF(COUNTIF($AS37:$AU37, Active!$ET$1)&gt;0, Active!DX$2, 0)</f>
        <v>0</v>
      </c>
      <c r="DY37" s="236">
        <f>IF(COUNTIF($AV37:$AX37, Active!$ET$1)&gt;0, Active!DY$2, 0)</f>
        <v>0</v>
      </c>
      <c r="DZ37" s="237">
        <f>IF(COUNTIF($AY37:$BA37, Active!$ET$1)&gt;0, Active!DZ$2, 0)</f>
        <v>0</v>
      </c>
      <c r="EA37" s="238">
        <f>IF(COUNTIF($BB37:$BD37, Active!$ET$1)&gt;0, Active!EA$2, 0)</f>
        <v>0</v>
      </c>
      <c r="EB37" s="238">
        <f>IF(COUNTIF($BE37:$BG37, Active!$ET$1)&gt;0, Active!EB$2, 0)</f>
        <v>0</v>
      </c>
      <c r="EC37" s="238">
        <f>IF(COUNTIF($BH37:$BJ37, Active!$ET$1)&gt;0, Active!EC$2, 0)</f>
        <v>0</v>
      </c>
      <c r="ED37" s="238">
        <f>IF(COUNTIF($BK37:$BM37, Active!$ET$1)&gt;0, Active!ED$2, 0)</f>
        <v>0</v>
      </c>
      <c r="EE37" s="238">
        <f>IF(COUNTIF($BN37:$BP37, Active!$ET$1)&gt;0, Active!EE$2, 0)</f>
        <v>0</v>
      </c>
      <c r="EF37" s="238">
        <f>IF(COUNTIF($BQ37:$BS37, Active!$ET$1)&gt;0, Active!EF$2, 0)</f>
        <v>0</v>
      </c>
      <c r="EG37" s="238">
        <f>IF(COUNTIF($BT37:$BV37, Active!$ET$1)&gt;0, Active!EG$2, 0)</f>
        <v>0</v>
      </c>
      <c r="EH37" s="239">
        <f>IF(COUNTIF($BW37:$BY37, Active!$ET$1)&gt;0, Active!EH$2, 0)</f>
        <v>0</v>
      </c>
      <c r="EI37" s="240">
        <f>IF(COUNTIF($BZ37:$CB37, Active!$ET$1)&gt;0, Active!EI$2, 0)</f>
        <v>0</v>
      </c>
      <c r="EJ37" s="240">
        <f>IF(COUNTIF($CC37:$CE37, Active!$ET$1)&gt;0, Active!EJ$2, 0)</f>
        <v>0</v>
      </c>
      <c r="EK37" s="240">
        <f>IF(COUNTIF($CF37:$CH37, Active!$ET$1)&gt;0, Active!EK$2, 0)</f>
        <v>0</v>
      </c>
      <c r="EL37" s="240">
        <f>IF(COUNTIF($CI37:$CK37, Active!$ET$1)&gt;0, Active!EL$2, 0)</f>
        <v>0</v>
      </c>
      <c r="EM37" s="240">
        <f>IF(COUNTIF($CL37:$CN37, Active!$ET$1)&gt;0, Active!EM$2, 0)</f>
        <v>0</v>
      </c>
      <c r="EN37" s="240">
        <f>IF(COUNTIF($CO37:$CQ37, Active!$ET$1)&gt;0, Active!EN$2, 0)</f>
        <v>0</v>
      </c>
      <c r="EO37" s="240">
        <f>IF(COUNTIF($CR37:$CT37, Active!$ET$1)&gt;0, Active!EO$2, 0)</f>
        <v>0</v>
      </c>
      <c r="EP37" s="240">
        <f>IF(COUNTIF($CU37:$CW37, Active!$ET$1)&gt;0, Active!EP$2, 0)</f>
        <v>0</v>
      </c>
      <c r="EQ37" s="240">
        <f>IF(COUNTIF($CX37:$CZ37, Active!$ET$1)&gt;0, Active!EQ$2, 0)</f>
        <v>0</v>
      </c>
      <c r="ER37" s="240">
        <f>IF(COUNTIF($DA37:$DC37, Active!$ET$1)&gt;0, Active!ER$2, 0)</f>
        <v>0</v>
      </c>
      <c r="ES37" s="240">
        <f>IF(COUNTIF($DD37:$DF37, Active!$ET$1)&gt;0, Active!ES$2, 0)</f>
        <v>0</v>
      </c>
      <c r="ET37" s="241">
        <f t="shared" si="7"/>
        <v>0</v>
      </c>
      <c r="EU37" s="242">
        <f>IF(COUNTIF($N37:$Q37, Active!GA$1)&gt;0, Active!EU$2, 0)</f>
        <v>0</v>
      </c>
      <c r="EV37" s="234">
        <f>IF(COUNTIF($R37:$U37, Active!GA$1)&gt;0, Active!EV$2, 0)</f>
        <v>0</v>
      </c>
      <c r="EW37" s="234">
        <f>IF(COUNTIF($V37:$Y37, Active!GA$1)&gt;0, Active!EW$2, 0)</f>
        <v>0</v>
      </c>
      <c r="EX37" s="234">
        <f>IF(COUNTIF($Z37:$AA37, Active!GA$1)&gt;0, Active!EX$2, 0)</f>
        <v>0</v>
      </c>
      <c r="EY37" s="234">
        <f>IF(COUNTIF($AB37:$AC37, Active!GA$1)&gt;0, Active!EY$2, 0)</f>
        <v>0</v>
      </c>
      <c r="EZ37" s="235">
        <f>IF(COUNTIF($AD37:$AF37, Active!$GA$1)&gt;0, Active!EZ$2, 0)</f>
        <v>0</v>
      </c>
      <c r="FA37" s="236">
        <f>IF(COUNTIF($AG37:$AI37, Active!$GA$1)&gt;0, Active!FA$2, 0)</f>
        <v>0</v>
      </c>
      <c r="FB37" s="236">
        <f>IF(COUNTIF($AJ37:$AL37, Active!$GA$1)&gt;0, Active!FB$2, 0)</f>
        <v>0</v>
      </c>
      <c r="FC37" s="236">
        <f>IF(COUNTIF($AM37:$AO37, Active!$GA$1)&gt;0, Active!FC$2, 0)</f>
        <v>0</v>
      </c>
      <c r="FD37" s="236">
        <f>IF(COUNTIF($AP37:$AR37, Active!$GA$1)&gt;0, Active!FD$2, 0)</f>
        <v>0</v>
      </c>
      <c r="FE37" s="236">
        <f>IF(COUNTIF($AS37:$AU37, Active!$GA$1)&gt;0, Active!FE$2, 0)</f>
        <v>0</v>
      </c>
      <c r="FF37" s="236">
        <f>IF(COUNTIF($AV37:$AX37, Active!$GA$1)&gt;0, Active!FF$2, 0)</f>
        <v>0</v>
      </c>
      <c r="FG37" s="237">
        <f>IF(COUNTIF($AY37:$BA37, Active!$GA$1)&gt;0, Active!FG$2, 0)</f>
        <v>0</v>
      </c>
      <c r="FH37" s="238">
        <f>IF(COUNTIF($BB37:$BD37, Active!$GA$1)&gt;0, Active!FH$2, 0)</f>
        <v>0</v>
      </c>
      <c r="FI37" s="238">
        <f>IF(COUNTIF($BE37:$BG37, Active!$GA$1)&gt;0, Active!FI$2, 0)</f>
        <v>0</v>
      </c>
      <c r="FJ37" s="238">
        <f>IF(COUNTIF($BH37:$BJ37, Active!$GA$1)&gt;0, Active!FJ$2, 0)</f>
        <v>0</v>
      </c>
      <c r="FK37" s="238">
        <f>IF(COUNTIF($BK37:$BM37, Active!$GA$1)&gt;0, Active!FK$2, 0)</f>
        <v>0</v>
      </c>
      <c r="FL37" s="238">
        <f>IF(COUNTIF($BN37:$BP37, Active!$GA$1)&gt;0, Active!FL$2, 0)</f>
        <v>0</v>
      </c>
      <c r="FM37" s="238">
        <f>IF(COUNTIF($BQ37:$BS37, Active!$GA$1)&gt;0, Active!FM$2, 0)</f>
        <v>0</v>
      </c>
      <c r="FN37" s="238">
        <f>IF(COUNTIF($BT37:$BV37, Active!$GA$1)&gt;0, Active!FN$2, 0)</f>
        <v>0</v>
      </c>
      <c r="FO37" s="239">
        <f>IF(COUNTIF($BW37:$BY37, Active!$GA$1)&gt;0, Active!FO$2, 0)</f>
        <v>0</v>
      </c>
      <c r="FP37" s="240">
        <f>IF(COUNTIF($BZ37:$CB37, Active!$GA$1)&gt;0, Active!FP$2, 0)</f>
        <v>0</v>
      </c>
      <c r="FQ37" s="240">
        <f>IF(COUNTIF($CC37:$CE37, Active!$GA$1)&gt;0, Active!FQ$2, 0)</f>
        <v>0</v>
      </c>
      <c r="FR37" s="240">
        <f>IF(COUNTIF($CF37:$CH37, Active!$GA$1)&gt;0, Active!FR$2, 0)</f>
        <v>0</v>
      </c>
      <c r="FS37" s="240">
        <f>IF(COUNTIF($CI37:$CK37, Active!$GA$1)&gt;0, Active!FS$2, 0)</f>
        <v>0</v>
      </c>
      <c r="FT37" s="240">
        <f>IF(COUNTIF($CL37:$CN37, Active!$GA$1)&gt;0, Active!FT$2, 0)</f>
        <v>0</v>
      </c>
      <c r="FU37" s="240">
        <f>IF(COUNTIF($CO37:$CQ37, Active!$GA$1)&gt;0, Active!FU$2, 0)</f>
        <v>0</v>
      </c>
      <c r="FV37" s="240">
        <f>IF(COUNTIF($CR37:$CT37, Active!$GA$1)&gt;0, Active!FV$2, 0)</f>
        <v>0</v>
      </c>
      <c r="FW37" s="240">
        <f>IF(COUNTIF($CU37:$CW37, Active!$GA$1)&gt;0, Active!FW$2, 0)</f>
        <v>0</v>
      </c>
      <c r="FX37" s="240">
        <f>IF(COUNTIF($CX37:$CZ37, Active!$GA$1)&gt;0, Active!FX$2, 0)</f>
        <v>0</v>
      </c>
      <c r="FY37" s="240">
        <f>IF(COUNTIF($DA37:$DC37, Active!$GA$1)&gt;0, Active!FY$2, 0)</f>
        <v>0</v>
      </c>
      <c r="FZ37" s="240">
        <f>IF(COUNTIF($DD37:$DF37, Active!$GA$1)&gt;0, Active!FZ$2, 0)</f>
        <v>0</v>
      </c>
      <c r="GA37" s="241">
        <f t="shared" si="8"/>
        <v>0</v>
      </c>
      <c r="GB37" s="242">
        <f>IF(COUNTIF($N37:$Q37, Active!HH$1)&gt;0, Active!GB$2, 0)</f>
        <v>0</v>
      </c>
      <c r="GC37" s="234">
        <f>IF(COUNTIF($R37:$U37, Active!HH$1)&gt;0, Active!GC$2, 0)</f>
        <v>0</v>
      </c>
      <c r="GD37" s="234">
        <f>IF(COUNTIF($V37:$Y37, Active!HH$1)&gt;0, Active!GD$2, 0)</f>
        <v>0</v>
      </c>
      <c r="GE37" s="234">
        <f>IF(COUNTIF($Z37:$AA37, Active!HH$1)&gt;0, Active!GE$2, 0)</f>
        <v>0</v>
      </c>
      <c r="GF37" s="234">
        <f>IF(COUNTIF($AB37:$AC37, Active!HH$1)&gt;0, Active!GF$2, 0)</f>
        <v>0</v>
      </c>
      <c r="GG37" s="235">
        <f>IF(COUNTIF($AD37:$AF37, Active!$HH$1)&gt;0, Active!GG$2, 0)</f>
        <v>0</v>
      </c>
      <c r="GH37" s="236">
        <f>IF(COUNTIF($AG37:$AI37, Active!$HH$1)&gt;0, Active!GH$2, 0)</f>
        <v>0</v>
      </c>
      <c r="GI37" s="236">
        <f>IF(COUNTIF($AJ37:$AL37, Active!$HH$1)&gt;0, Active!GI$2, 0)</f>
        <v>0</v>
      </c>
      <c r="GJ37" s="236">
        <f>IF(COUNTIF($AM37:$AO37, Active!$HH$1)&gt;0, Active!GJ$2, 0)</f>
        <v>0</v>
      </c>
      <c r="GK37" s="236">
        <f>IF(COUNTIF($AP37:$AR37, Active!$HH$1)&gt;0, Active!GK$2, 0)</f>
        <v>0</v>
      </c>
      <c r="GL37" s="236">
        <f>IF(COUNTIF($AS37:$AU37, Active!$HH$1)&gt;0, Active!GL$2, 0)</f>
        <v>0</v>
      </c>
      <c r="GM37" s="236">
        <f>IF(COUNTIF($AV37:$AX37, Active!$HH$1)&gt;0, Active!GM$2, 0)</f>
        <v>0</v>
      </c>
      <c r="GN37" s="237">
        <f>IF(COUNTIF($AY37:$BA37, Active!$HH$1)&gt;0, Active!GN$2, 0)</f>
        <v>0</v>
      </c>
      <c r="GO37" s="238">
        <f>IF(COUNTIF($BB37:$BD37, Active!$HH$1)&gt;0, Active!GO$2, 0)</f>
        <v>0</v>
      </c>
      <c r="GP37" s="238">
        <f>IF(COUNTIF($BE37:$BG37, Active!$HH$1)&gt;0, Active!GP$2, 0)</f>
        <v>0</v>
      </c>
      <c r="GQ37" s="238">
        <f>IF(COUNTIF($BH37:$BJ37, Active!$HH$1)&gt;0, Active!GQ$2, 0)</f>
        <v>0</v>
      </c>
      <c r="GR37" s="238">
        <f>IF(COUNTIF($BK37:$BM37, Active!$HH$1)&gt;0, Active!GR$2, 0)</f>
        <v>0</v>
      </c>
      <c r="GS37" s="238">
        <f>IF(COUNTIF($BN37:$BP37, Active!$HH$1)&gt;0, Active!GS$2, 0)</f>
        <v>0</v>
      </c>
      <c r="GT37" s="238">
        <f>IF(COUNTIF($BQ37:$BS37, Active!$HH$1)&gt;0, Active!GT$2, 0)</f>
        <v>0</v>
      </c>
      <c r="GU37" s="238">
        <f>IF(COUNTIF($BT37:$BV37, Active!$HH$1)&gt;0, Active!GU$2, 0)</f>
        <v>0</v>
      </c>
      <c r="GV37" s="239">
        <f>IF(COUNTIF($BW37:$BY37, Active!$HH$1)&gt;0, Active!GV$2, 0)</f>
        <v>0</v>
      </c>
      <c r="GW37" s="240">
        <f>IF(COUNTIF($BZ37:$CB37, Active!$HH$1)&gt;0, Active!GW$2, 0)</f>
        <v>0</v>
      </c>
      <c r="GX37" s="240">
        <f>IF(COUNTIF($CC37:$CE37, Active!$HH$1)&gt;0, Active!GX$2, 0)</f>
        <v>0</v>
      </c>
      <c r="GY37" s="240">
        <f>IF(COUNTIF($CF37:$CH37, Active!$HH$1)&gt;0, Active!GY$2, 0)</f>
        <v>0</v>
      </c>
      <c r="GZ37" s="240">
        <f>IF(COUNTIF($CI37:$CK37, Active!$HH$1)&gt;0, Active!GZ$2, 0)</f>
        <v>0</v>
      </c>
      <c r="HA37" s="240">
        <f>IF(COUNTIF($CL37:$CN37, Active!$HH$1)&gt;0, Active!HA$2, 0)</f>
        <v>0</v>
      </c>
      <c r="HB37" s="240">
        <f>IF(COUNTIF($CO37:$CQ37, Active!$HH$1)&gt;0, Active!HB$2, 0)</f>
        <v>0</v>
      </c>
      <c r="HC37" s="240">
        <f>IF(COUNTIF($CR37:$CT37, Active!$HH$1)&gt;0, Active!HC$2, 0)</f>
        <v>0</v>
      </c>
      <c r="HD37" s="240">
        <f>IF(COUNTIF($CU37:$CW37, Active!$HH$1)&gt;0, Active!HD$2, 0)</f>
        <v>0</v>
      </c>
      <c r="HE37" s="240">
        <f>IF(COUNTIF($CX37:$CZ37, Active!$HH$1)&gt;0, Active!HE$2, 0)</f>
        <v>0</v>
      </c>
      <c r="HF37" s="240">
        <f>IF(COUNTIF($DA37:$DC37, Active!$HH$1)&gt;0, Active!HF$2, 0)</f>
        <v>0</v>
      </c>
      <c r="HG37" s="240">
        <f>IF(COUNTIF($DD37:$DF37, Active!$HH$1)&gt;0, Active!HG$2, 0)</f>
        <v>0</v>
      </c>
      <c r="HH37" s="241">
        <f t="shared" si="9"/>
        <v>0</v>
      </c>
      <c r="HI37" s="243"/>
      <c r="HJ37" s="242">
        <f>IF(MAX($N37:$Q37)&gt;=40, Active!HJ$2, 0)</f>
        <v>3</v>
      </c>
      <c r="HK37" s="234">
        <f>IF(MAX($R37:$U37)&gt;=40, Active!HK$2, 0)</f>
        <v>3</v>
      </c>
      <c r="HL37" s="234">
        <f>IF(MAX($V37:$Y37)&gt;=40, Active!HL$2, 0)</f>
        <v>3</v>
      </c>
      <c r="HM37" s="234">
        <f>IF(MAX($Z37:$AA37)&gt;=40, Active!HM$2, 0)</f>
        <v>3</v>
      </c>
      <c r="HN37" s="234">
        <f>IF(MAX($AB37:$AC37)&gt;=40, Active!HN$2, 0)</f>
        <v>2</v>
      </c>
      <c r="HO37" s="235">
        <f>IF(MAX($AD37:$AF37)&gt;=40, Active!HO$2, 0)</f>
        <v>20</v>
      </c>
      <c r="HP37" s="236">
        <f>IF(MAX($AG37:$AI37)&gt;=40, Active!HP$2, 0)</f>
        <v>20</v>
      </c>
      <c r="HQ37" s="236">
        <f>IF(MAX($AJ37:$AL37)&gt;=40, Active!HQ$2, 0)</f>
        <v>20</v>
      </c>
      <c r="HR37" s="236">
        <f>IF(MAX($AM37:$AO37)&gt;=40, Active!HR$2, 0)</f>
        <v>20</v>
      </c>
      <c r="HS37" s="236">
        <f>IF(MAX($AP37:$AR37)&gt;=40, Active!HS$2, 0)</f>
        <v>10</v>
      </c>
      <c r="HT37" s="236">
        <f>IF(MAX($AS37:$AU37)&gt;=40, Active!HT$2, 0)</f>
        <v>20</v>
      </c>
      <c r="HU37" s="236">
        <f>IF(MAX($AV37:$AX37)&gt;=40, Active!HU$2, 0)</f>
        <v>10</v>
      </c>
      <c r="HV37" s="237">
        <f>IF(MAX($AY37:$BA37)&gt;=40, Active!HV$2, 0)</f>
        <v>20</v>
      </c>
      <c r="HW37" s="238">
        <f>IF(MAX($BB37:$BD37)&gt;=40, Active!HW$2, 0)</f>
        <v>20</v>
      </c>
      <c r="HX37" s="238">
        <f>IF(MAX($BE37:$BG37)&gt;=40, Active!HX$2, 0)</f>
        <v>20</v>
      </c>
      <c r="HY37" s="238">
        <f>IF(MAX($BH37:$BJ37)&gt;=40, Active!HY$2, 0)</f>
        <v>20</v>
      </c>
      <c r="HZ37" s="238">
        <f>IF(MAX($BK37:$BM37)&gt;=40, Active!HZ$2, 0)</f>
        <v>10</v>
      </c>
      <c r="IA37" s="238">
        <f>IF(MAX($BN37:$BP37)&gt;=40, Active!IA$2, 0)</f>
        <v>20</v>
      </c>
      <c r="IB37" s="238">
        <f>IF(MAX($BQ37:$BS37)&gt;=40, Active!IB$2, 0)</f>
        <v>10</v>
      </c>
      <c r="IC37" s="238">
        <f>IF(MAX($BT37:$BV37)&gt;=40, Active!IC$2, 0)</f>
        <v>6</v>
      </c>
      <c r="ID37" s="239">
        <f>IF(MAX($BW37:$BY37)&gt;=40, Active!ID$2, 0)</f>
        <v>20</v>
      </c>
      <c r="IE37" s="240">
        <f>IF(MAX($BZ37:$CB37)&gt;=40, Active!IE$2, 0)</f>
        <v>20</v>
      </c>
      <c r="IF37" s="240">
        <f>IF(MAX($CC37:$CE37)&gt;=40, Active!IF$2, 0)</f>
        <v>10</v>
      </c>
      <c r="IG37" s="240">
        <f>IF(MAX($CF37:$CH37)&gt;=40, Active!IG$2, 0)</f>
        <v>0</v>
      </c>
      <c r="IH37" s="240">
        <f>IF(MAX($CI37:$CK37)&gt;=40, Active!IH$2, 0)</f>
        <v>0</v>
      </c>
      <c r="II37" s="240">
        <f>IF(MAX($CL37:$CN37)&gt;=40, Active!II$2, 0)</f>
        <v>30</v>
      </c>
      <c r="IJ37" s="240">
        <f>IF(MAX($CO37:$CQ37)&gt;=40, Active!IJ$2, 0)</f>
        <v>20</v>
      </c>
      <c r="IK37" s="240">
        <f>IF(MAX($CR37:$CT37)&gt;=40, Active!IK$2, 0)</f>
        <v>0</v>
      </c>
      <c r="IL37" s="240">
        <f>IF(MAX($CU37:$CW37)&gt;=40, Active!IL$2, 0)</f>
        <v>0</v>
      </c>
      <c r="IM37" s="240">
        <f>IF(MAX($CX37:$CZ37)&gt;=40, Active!IM$2, 0)</f>
        <v>0</v>
      </c>
      <c r="IN37" s="240">
        <f>IF(MAX($DA37:$DC37)&gt;=40, Active!IN$2, 0)</f>
        <v>0</v>
      </c>
      <c r="IO37" s="240">
        <f>IF(MAX($DD37:$DF37)&gt;=40, Active!IO$2, 0)</f>
        <v>20</v>
      </c>
      <c r="IP37" s="416">
        <f t="shared" si="10"/>
        <v>360</v>
      </c>
      <c r="IQ37" s="416">
        <f t="shared" si="11"/>
        <v>20</v>
      </c>
    </row>
    <row r="38" spans="1:251" ht="15" customHeight="1" x14ac:dyDescent="0.25">
      <c r="A38" s="14" t="s">
        <v>1627</v>
      </c>
      <c r="B38" s="392">
        <v>60</v>
      </c>
      <c r="C38" s="706" t="s">
        <v>768</v>
      </c>
      <c r="D38" s="423">
        <v>43831</v>
      </c>
      <c r="E38" s="20" t="s">
        <v>278</v>
      </c>
      <c r="F38" s="6">
        <v>10447925</v>
      </c>
      <c r="G38" s="20">
        <v>1</v>
      </c>
      <c r="H38" s="20"/>
      <c r="I38" s="23"/>
      <c r="J38" s="6" t="s">
        <v>18</v>
      </c>
      <c r="K38" s="6" t="s">
        <v>18</v>
      </c>
      <c r="L38" s="424"/>
      <c r="M38" s="651" t="s">
        <v>769</v>
      </c>
      <c r="N38" s="688">
        <v>74.099998474121094</v>
      </c>
      <c r="O38" s="107"/>
      <c r="P38" s="105"/>
      <c r="Q38" s="106"/>
      <c r="R38" s="688">
        <v>66.5</v>
      </c>
      <c r="S38" s="107"/>
      <c r="T38" s="105"/>
      <c r="U38" s="106"/>
      <c r="V38" s="24">
        <v>72.139999389648438</v>
      </c>
      <c r="W38" s="107"/>
      <c r="X38" s="105"/>
      <c r="Y38" s="106"/>
      <c r="Z38" s="24">
        <v>56.599998474121094</v>
      </c>
      <c r="AA38" s="273"/>
      <c r="AB38" s="648">
        <v>74.550003051757813</v>
      </c>
      <c r="AC38" s="273"/>
      <c r="AD38" s="272">
        <v>100</v>
      </c>
      <c r="AE38" s="108"/>
      <c r="AF38" s="444"/>
      <c r="AG38" s="272">
        <v>100</v>
      </c>
      <c r="AH38" s="108"/>
      <c r="AI38" s="444"/>
      <c r="AJ38" s="272">
        <v>100</v>
      </c>
      <c r="AK38" s="108"/>
      <c r="AL38" s="444"/>
      <c r="AM38" s="272">
        <v>100</v>
      </c>
      <c r="AN38" s="108"/>
      <c r="AO38" s="444"/>
      <c r="AP38" s="272">
        <v>100</v>
      </c>
      <c r="AQ38" s="108"/>
      <c r="AR38" s="444"/>
      <c r="AS38" s="272">
        <v>100</v>
      </c>
      <c r="AT38" s="108"/>
      <c r="AU38" s="444"/>
      <c r="AV38" s="272">
        <v>100</v>
      </c>
      <c r="AW38" s="108"/>
      <c r="AX38" s="444"/>
      <c r="AY38" s="24">
        <v>44</v>
      </c>
      <c r="AZ38" s="107"/>
      <c r="BA38" s="273"/>
      <c r="BB38" s="24">
        <v>57</v>
      </c>
      <c r="BC38" s="107"/>
      <c r="BD38" s="273"/>
      <c r="BE38" s="24"/>
      <c r="BF38" s="679">
        <v>40</v>
      </c>
      <c r="BG38" s="273"/>
      <c r="BH38" s="24">
        <v>63</v>
      </c>
      <c r="BI38" s="107"/>
      <c r="BJ38" s="273"/>
      <c r="BK38" s="24">
        <v>87</v>
      </c>
      <c r="BL38" s="107"/>
      <c r="BM38" s="273"/>
      <c r="BN38" s="24">
        <v>56.409999847412109</v>
      </c>
      <c r="BO38" s="107"/>
      <c r="BP38" s="273"/>
      <c r="BQ38" s="24">
        <v>67</v>
      </c>
      <c r="BR38" s="107"/>
      <c r="BS38" s="273"/>
      <c r="BT38" s="24">
        <v>85.1</v>
      </c>
      <c r="BU38" s="291"/>
      <c r="BV38" s="273"/>
      <c r="BW38" s="648">
        <v>54.139999389648438</v>
      </c>
      <c r="BX38" s="107"/>
      <c r="BY38" s="273"/>
      <c r="BZ38" s="648">
        <v>63.25</v>
      </c>
      <c r="CA38" s="107"/>
      <c r="CB38" s="273"/>
      <c r="CC38" s="24">
        <v>72</v>
      </c>
      <c r="CD38" s="107"/>
      <c r="CE38" s="107"/>
      <c r="CF38" s="107"/>
      <c r="CG38" s="107"/>
      <c r="CH38" s="273"/>
      <c r="CI38" s="688"/>
      <c r="CJ38" s="107"/>
      <c r="CK38" s="273"/>
      <c r="CL38" s="648">
        <v>56.200000762939453</v>
      </c>
      <c r="CM38" s="107"/>
      <c r="CN38" s="273"/>
      <c r="CO38" s="24">
        <v>76.5</v>
      </c>
      <c r="CP38" s="107"/>
      <c r="CQ38" s="273"/>
      <c r="CR38" s="24"/>
      <c r="CS38" s="107"/>
      <c r="CT38" s="273"/>
      <c r="CU38" s="24"/>
      <c r="CV38" s="107"/>
      <c r="CW38" s="273"/>
      <c r="CX38" s="24"/>
      <c r="CY38" s="107"/>
      <c r="CZ38" s="273"/>
      <c r="DA38" s="24">
        <v>64</v>
      </c>
      <c r="DB38" s="107"/>
      <c r="DC38" s="273"/>
      <c r="DD38" s="24"/>
      <c r="DE38" s="107"/>
      <c r="DF38" s="273"/>
      <c r="DG38" s="218"/>
      <c r="DH38" s="217"/>
      <c r="DI38" s="217" t="s">
        <v>1634</v>
      </c>
      <c r="DJ38" s="286">
        <v>64.8</v>
      </c>
      <c r="DK38" s="219" t="s">
        <v>124</v>
      </c>
      <c r="DL38" s="220">
        <f t="shared" si="6"/>
        <v>3.2399999999999998</v>
      </c>
      <c r="DM38" s="650">
        <f>COUNTIF(N38:DF38, Active!DM$1)+COUNTIF(N38:DF38, Active!DM$2)</f>
        <v>0</v>
      </c>
      <c r="DN38" s="233">
        <f>IF(COUNTIF($N38:$Q38, Active!ET$1)&gt;0, Active!DN$2, 0)</f>
        <v>0</v>
      </c>
      <c r="DO38" s="234">
        <f>IF(COUNTIF($R38:$U38, Active!ET$1)&gt;0, Active!DO$2, 0)</f>
        <v>0</v>
      </c>
      <c r="DP38" s="234">
        <f>IF(COUNTIF($V38:$Y38, Active!ET$1)&gt;0, Active!DP$2, 0)</f>
        <v>0</v>
      </c>
      <c r="DQ38" s="234">
        <f>IF(COUNTIF($Z38:$AA38, Active!ET$1)&gt;0, Active!DQ$2, 0)</f>
        <v>0</v>
      </c>
      <c r="DR38" s="234">
        <f>IF(COUNTIF($AB38:$AC38, Active!ET$1)&gt;0, Active!DR$2, 0)</f>
        <v>0</v>
      </c>
      <c r="DS38" s="235">
        <f>IF(COUNTIF($AD38:$AF38, Active!$ET$1)&gt;0, Active!DS$2, 0)</f>
        <v>0</v>
      </c>
      <c r="DT38" s="236">
        <f>IF(COUNTIF($AG38:$AI38, Active!$ET$1)&gt;0, Active!DT$2, 0)</f>
        <v>0</v>
      </c>
      <c r="DU38" s="236">
        <f>IF(COUNTIF($AJ38:$AL38, Active!$ET$1)&gt;0, Active!DU$2, 0)</f>
        <v>0</v>
      </c>
      <c r="DV38" s="236">
        <f>IF(COUNTIF($AM38:$AO38, Active!$ET$1)&gt;0, Active!DV$2, 0)</f>
        <v>0</v>
      </c>
      <c r="DW38" s="236">
        <f>IF(COUNTIF($AP38:$AR38, Active!$ET$1)&gt;0, Active!DW$2, 0)</f>
        <v>0</v>
      </c>
      <c r="DX38" s="236">
        <f>IF(COUNTIF($AS38:$AU38, Active!$ET$1)&gt;0, Active!DX$2, 0)</f>
        <v>0</v>
      </c>
      <c r="DY38" s="236">
        <f>IF(COUNTIF($AV38:$AX38, Active!$ET$1)&gt;0, Active!DY$2, 0)</f>
        <v>0</v>
      </c>
      <c r="DZ38" s="237">
        <f>IF(COUNTIF($AY38:$BA38, Active!$ET$1)&gt;0, Active!DZ$2, 0)</f>
        <v>0</v>
      </c>
      <c r="EA38" s="238">
        <f>IF(COUNTIF($BB38:$BD38, Active!$ET$1)&gt;0, Active!EA$2, 0)</f>
        <v>0</v>
      </c>
      <c r="EB38" s="238">
        <f>IF(COUNTIF($BE38:$BG38, Active!$ET$1)&gt;0, Active!EB$2, 0)</f>
        <v>0</v>
      </c>
      <c r="EC38" s="238">
        <f>IF(COUNTIF($BH38:$BJ38, Active!$ET$1)&gt;0, Active!EC$2, 0)</f>
        <v>0</v>
      </c>
      <c r="ED38" s="238">
        <f>IF(COUNTIF($BK38:$BM38, Active!$ET$1)&gt;0, Active!ED$2, 0)</f>
        <v>0</v>
      </c>
      <c r="EE38" s="238">
        <f>IF(COUNTIF($BN38:$BP38, Active!$ET$1)&gt;0, Active!EE$2, 0)</f>
        <v>0</v>
      </c>
      <c r="EF38" s="238">
        <f>IF(COUNTIF($BQ38:$BS38, Active!$ET$1)&gt;0, Active!EF$2, 0)</f>
        <v>0</v>
      </c>
      <c r="EG38" s="238">
        <f>IF(COUNTIF($BT38:$BV38, Active!$ET$1)&gt;0, Active!EG$2, 0)</f>
        <v>0</v>
      </c>
      <c r="EH38" s="239">
        <f>IF(COUNTIF($BW38:$BY38, Active!$ET$1)&gt;0, Active!EH$2, 0)</f>
        <v>0</v>
      </c>
      <c r="EI38" s="240">
        <f>IF(COUNTIF($BZ38:$CB38, Active!$ET$1)&gt;0, Active!EI$2, 0)</f>
        <v>0</v>
      </c>
      <c r="EJ38" s="240">
        <f>IF(COUNTIF($CC38:$CE38, Active!$ET$1)&gt;0, Active!EJ$2, 0)</f>
        <v>0</v>
      </c>
      <c r="EK38" s="240">
        <f>IF(COUNTIF($CF38:$CH38, Active!$ET$1)&gt;0, Active!EK$2, 0)</f>
        <v>0</v>
      </c>
      <c r="EL38" s="240">
        <f>IF(COUNTIF($CI38:$CK38, Active!$ET$1)&gt;0, Active!EL$2, 0)</f>
        <v>0</v>
      </c>
      <c r="EM38" s="240">
        <f>IF(COUNTIF($CL38:$CN38, Active!$ET$1)&gt;0, Active!EM$2, 0)</f>
        <v>0</v>
      </c>
      <c r="EN38" s="240">
        <f>IF(COUNTIF($CO38:$CQ38, Active!$ET$1)&gt;0, Active!EN$2, 0)</f>
        <v>0</v>
      </c>
      <c r="EO38" s="240">
        <f>IF(COUNTIF($CR38:$CT38, Active!$ET$1)&gt;0, Active!EO$2, 0)</f>
        <v>0</v>
      </c>
      <c r="EP38" s="240">
        <f>IF(COUNTIF($CU38:$CW38, Active!$ET$1)&gt;0, Active!EP$2, 0)</f>
        <v>0</v>
      </c>
      <c r="EQ38" s="240">
        <f>IF(COUNTIF($CX38:$CZ38, Active!$ET$1)&gt;0, Active!EQ$2, 0)</f>
        <v>0</v>
      </c>
      <c r="ER38" s="240">
        <f>IF(COUNTIF($DA38:$DC38, Active!$ET$1)&gt;0, Active!ER$2, 0)</f>
        <v>0</v>
      </c>
      <c r="ES38" s="240">
        <f>IF(COUNTIF($DD38:$DF38, Active!$ET$1)&gt;0, Active!ES$2, 0)</f>
        <v>0</v>
      </c>
      <c r="ET38" s="241">
        <f t="shared" si="7"/>
        <v>0</v>
      </c>
      <c r="EU38" s="242">
        <f>IF(COUNTIF($N38:$Q38, Active!GA$1)&gt;0, Active!EU$2, 0)</f>
        <v>0</v>
      </c>
      <c r="EV38" s="234">
        <f>IF(COUNTIF($R38:$U38, Active!GA$1)&gt;0, Active!EV$2, 0)</f>
        <v>0</v>
      </c>
      <c r="EW38" s="234">
        <f>IF(COUNTIF($V38:$Y38, Active!GA$1)&gt;0, Active!EW$2, 0)</f>
        <v>0</v>
      </c>
      <c r="EX38" s="234">
        <f>IF(COUNTIF($Z38:$AA38, Active!GA$1)&gt;0, Active!EX$2, 0)</f>
        <v>0</v>
      </c>
      <c r="EY38" s="234">
        <f>IF(COUNTIF($AB38:$AC38, Active!GA$1)&gt;0, Active!EY$2, 0)</f>
        <v>0</v>
      </c>
      <c r="EZ38" s="235">
        <f>IF(COUNTIF($AD38:$AF38, Active!$GA$1)&gt;0, Active!EZ$2, 0)</f>
        <v>0</v>
      </c>
      <c r="FA38" s="236">
        <f>IF(COUNTIF($AG38:$AI38, Active!$GA$1)&gt;0, Active!FA$2, 0)</f>
        <v>0</v>
      </c>
      <c r="FB38" s="236">
        <f>IF(COUNTIF($AJ38:$AL38, Active!$GA$1)&gt;0, Active!FB$2, 0)</f>
        <v>0</v>
      </c>
      <c r="FC38" s="236">
        <f>IF(COUNTIF($AM38:$AO38, Active!$GA$1)&gt;0, Active!FC$2, 0)</f>
        <v>0</v>
      </c>
      <c r="FD38" s="236">
        <f>IF(COUNTIF($AP38:$AR38, Active!$GA$1)&gt;0, Active!FD$2, 0)</f>
        <v>0</v>
      </c>
      <c r="FE38" s="236">
        <f>IF(COUNTIF($AS38:$AU38, Active!$GA$1)&gt;0, Active!FE$2, 0)</f>
        <v>0</v>
      </c>
      <c r="FF38" s="236">
        <f>IF(COUNTIF($AV38:$AX38, Active!$GA$1)&gt;0, Active!FF$2, 0)</f>
        <v>0</v>
      </c>
      <c r="FG38" s="237">
        <f>IF(COUNTIF($AY38:$BA38, Active!$GA$1)&gt;0, Active!FG$2, 0)</f>
        <v>0</v>
      </c>
      <c r="FH38" s="238">
        <f>IF(COUNTIF($BB38:$BD38, Active!$GA$1)&gt;0, Active!FH$2, 0)</f>
        <v>0</v>
      </c>
      <c r="FI38" s="238">
        <f>IF(COUNTIF($BE38:$BG38, Active!$GA$1)&gt;0, Active!FI$2, 0)</f>
        <v>0</v>
      </c>
      <c r="FJ38" s="238">
        <f>IF(COUNTIF($BH38:$BJ38, Active!$GA$1)&gt;0, Active!FJ$2, 0)</f>
        <v>0</v>
      </c>
      <c r="FK38" s="238">
        <f>IF(COUNTIF($BK38:$BM38, Active!$GA$1)&gt;0, Active!FK$2, 0)</f>
        <v>0</v>
      </c>
      <c r="FL38" s="238">
        <f>IF(COUNTIF($BN38:$BP38, Active!$GA$1)&gt;0, Active!FL$2, 0)</f>
        <v>0</v>
      </c>
      <c r="FM38" s="238">
        <f>IF(COUNTIF($BQ38:$BS38, Active!$GA$1)&gt;0, Active!FM$2, 0)</f>
        <v>0</v>
      </c>
      <c r="FN38" s="238">
        <f>IF(COUNTIF($BT38:$BV38, Active!$GA$1)&gt;0, Active!FN$2, 0)</f>
        <v>0</v>
      </c>
      <c r="FO38" s="239">
        <f>IF(COUNTIF($BW38:$BY38, Active!$GA$1)&gt;0, Active!FO$2, 0)</f>
        <v>0</v>
      </c>
      <c r="FP38" s="240">
        <f>IF(COUNTIF($BZ38:$CB38, Active!$GA$1)&gt;0, Active!FP$2, 0)</f>
        <v>0</v>
      </c>
      <c r="FQ38" s="240">
        <f>IF(COUNTIF($CC38:$CE38, Active!$GA$1)&gt;0, Active!FQ$2, 0)</f>
        <v>0</v>
      </c>
      <c r="FR38" s="240">
        <f>IF(COUNTIF($CF38:$CH38, Active!$GA$1)&gt;0, Active!FR$2, 0)</f>
        <v>0</v>
      </c>
      <c r="FS38" s="240">
        <f>IF(COUNTIF($CI38:$CK38, Active!$GA$1)&gt;0, Active!FS$2, 0)</f>
        <v>0</v>
      </c>
      <c r="FT38" s="240">
        <f>IF(COUNTIF($CL38:$CN38, Active!$GA$1)&gt;0, Active!FT$2, 0)</f>
        <v>0</v>
      </c>
      <c r="FU38" s="240">
        <f>IF(COUNTIF($CO38:$CQ38, Active!$GA$1)&gt;0, Active!FU$2, 0)</f>
        <v>0</v>
      </c>
      <c r="FV38" s="240">
        <f>IF(COUNTIF($CR38:$CT38, Active!$GA$1)&gt;0, Active!FV$2, 0)</f>
        <v>0</v>
      </c>
      <c r="FW38" s="240">
        <f>IF(COUNTIF($CU38:$CW38, Active!$GA$1)&gt;0, Active!FW$2, 0)</f>
        <v>0</v>
      </c>
      <c r="FX38" s="240">
        <f>IF(COUNTIF($CX38:$CZ38, Active!$GA$1)&gt;0, Active!FX$2, 0)</f>
        <v>0</v>
      </c>
      <c r="FY38" s="240">
        <f>IF(COUNTIF($DA38:$DC38, Active!$GA$1)&gt;0, Active!FY$2, 0)</f>
        <v>0</v>
      </c>
      <c r="FZ38" s="240">
        <f>IF(COUNTIF($DD38:$DF38, Active!$GA$1)&gt;0, Active!FZ$2, 0)</f>
        <v>0</v>
      </c>
      <c r="GA38" s="241">
        <f t="shared" si="8"/>
        <v>0</v>
      </c>
      <c r="GB38" s="242">
        <f>IF(COUNTIF($N38:$Q38, Active!HH$1)&gt;0, Active!GB$2, 0)</f>
        <v>0</v>
      </c>
      <c r="GC38" s="234">
        <f>IF(COUNTIF($R38:$U38, Active!HH$1)&gt;0, Active!GC$2, 0)</f>
        <v>0</v>
      </c>
      <c r="GD38" s="234">
        <f>IF(COUNTIF($V38:$Y38, Active!HH$1)&gt;0, Active!GD$2, 0)</f>
        <v>0</v>
      </c>
      <c r="GE38" s="234">
        <f>IF(COUNTIF($Z38:$AA38, Active!HH$1)&gt;0, Active!GE$2, 0)</f>
        <v>0</v>
      </c>
      <c r="GF38" s="234">
        <f>IF(COUNTIF($AB38:$AC38, Active!HH$1)&gt;0, Active!GF$2, 0)</f>
        <v>0</v>
      </c>
      <c r="GG38" s="235">
        <f>IF(COUNTIF($AD38:$AF38, Active!$HH$1)&gt;0, Active!GG$2, 0)</f>
        <v>0</v>
      </c>
      <c r="GH38" s="236">
        <f>IF(COUNTIF($AG38:$AI38, Active!$HH$1)&gt;0, Active!GH$2, 0)</f>
        <v>0</v>
      </c>
      <c r="GI38" s="236">
        <f>IF(COUNTIF($AJ38:$AL38, Active!$HH$1)&gt;0, Active!GI$2, 0)</f>
        <v>0</v>
      </c>
      <c r="GJ38" s="236">
        <f>IF(COUNTIF($AM38:$AO38, Active!$HH$1)&gt;0, Active!GJ$2, 0)</f>
        <v>0</v>
      </c>
      <c r="GK38" s="236">
        <f>IF(COUNTIF($AP38:$AR38, Active!$HH$1)&gt;0, Active!GK$2, 0)</f>
        <v>0</v>
      </c>
      <c r="GL38" s="236">
        <f>IF(COUNTIF($AS38:$AU38, Active!$HH$1)&gt;0, Active!GL$2, 0)</f>
        <v>0</v>
      </c>
      <c r="GM38" s="236">
        <f>IF(COUNTIF($AV38:$AX38, Active!$HH$1)&gt;0, Active!GM$2, 0)</f>
        <v>0</v>
      </c>
      <c r="GN38" s="237">
        <f>IF(COUNTIF($AY38:$BA38, Active!$HH$1)&gt;0, Active!GN$2, 0)</f>
        <v>0</v>
      </c>
      <c r="GO38" s="238">
        <f>IF(COUNTIF($BB38:$BD38, Active!$HH$1)&gt;0, Active!GO$2, 0)</f>
        <v>0</v>
      </c>
      <c r="GP38" s="238">
        <f>IF(COUNTIF($BE38:$BG38, Active!$HH$1)&gt;0, Active!GP$2, 0)</f>
        <v>0</v>
      </c>
      <c r="GQ38" s="238">
        <f>IF(COUNTIF($BH38:$BJ38, Active!$HH$1)&gt;0, Active!GQ$2, 0)</f>
        <v>0</v>
      </c>
      <c r="GR38" s="238">
        <f>IF(COUNTIF($BK38:$BM38, Active!$HH$1)&gt;0, Active!GR$2, 0)</f>
        <v>0</v>
      </c>
      <c r="GS38" s="238">
        <f>IF(COUNTIF($BN38:$BP38, Active!$HH$1)&gt;0, Active!GS$2, 0)</f>
        <v>0</v>
      </c>
      <c r="GT38" s="238">
        <f>IF(COUNTIF($BQ38:$BS38, Active!$HH$1)&gt;0, Active!GT$2, 0)</f>
        <v>0</v>
      </c>
      <c r="GU38" s="238">
        <f>IF(COUNTIF($BT38:$BV38, Active!$HH$1)&gt;0, Active!GU$2, 0)</f>
        <v>0</v>
      </c>
      <c r="GV38" s="239">
        <f>IF(COUNTIF($BW38:$BY38, Active!$HH$1)&gt;0, Active!GV$2, 0)</f>
        <v>0</v>
      </c>
      <c r="GW38" s="240">
        <f>IF(COUNTIF($BZ38:$CB38, Active!$HH$1)&gt;0, Active!GW$2, 0)</f>
        <v>0</v>
      </c>
      <c r="GX38" s="240">
        <f>IF(COUNTIF($CC38:$CE38, Active!$HH$1)&gt;0, Active!GX$2, 0)</f>
        <v>0</v>
      </c>
      <c r="GY38" s="240">
        <f>IF(COUNTIF($CF38:$CH38, Active!$HH$1)&gt;0, Active!GY$2, 0)</f>
        <v>0</v>
      </c>
      <c r="GZ38" s="240">
        <f>IF(COUNTIF($CI38:$CK38, Active!$HH$1)&gt;0, Active!GZ$2, 0)</f>
        <v>0</v>
      </c>
      <c r="HA38" s="240">
        <f>IF(COUNTIF($CL38:$CN38, Active!$HH$1)&gt;0, Active!HA$2, 0)</f>
        <v>0</v>
      </c>
      <c r="HB38" s="240">
        <f>IF(COUNTIF($CO38:$CQ38, Active!$HH$1)&gt;0, Active!HB$2, 0)</f>
        <v>0</v>
      </c>
      <c r="HC38" s="240">
        <f>IF(COUNTIF($CR38:$CT38, Active!$HH$1)&gt;0, Active!HC$2, 0)</f>
        <v>0</v>
      </c>
      <c r="HD38" s="240">
        <f>IF(COUNTIF($CU38:$CW38, Active!$HH$1)&gt;0, Active!HD$2, 0)</f>
        <v>0</v>
      </c>
      <c r="HE38" s="240">
        <f>IF(COUNTIF($CX38:$CZ38, Active!$HH$1)&gt;0, Active!HE$2, 0)</f>
        <v>0</v>
      </c>
      <c r="HF38" s="240">
        <f>IF(COUNTIF($DA38:$DC38, Active!$HH$1)&gt;0, Active!HF$2, 0)</f>
        <v>0</v>
      </c>
      <c r="HG38" s="240">
        <f>IF(COUNTIF($DD38:$DF38, Active!$HH$1)&gt;0, Active!HG$2, 0)</f>
        <v>0</v>
      </c>
      <c r="HH38" s="241">
        <f t="shared" si="9"/>
        <v>0</v>
      </c>
      <c r="HI38" s="243"/>
      <c r="HJ38" s="242">
        <f>IF(MAX($N38:$Q38)&gt;=40, Active!HJ$2, 0)</f>
        <v>3</v>
      </c>
      <c r="HK38" s="234">
        <f>IF(MAX($R38:$U38)&gt;=40, Active!HK$2, 0)</f>
        <v>3</v>
      </c>
      <c r="HL38" s="234">
        <f>IF(MAX($V38:$Y38)&gt;=40, Active!HL$2, 0)</f>
        <v>3</v>
      </c>
      <c r="HM38" s="234">
        <f>IF(MAX($Z38:$AA38)&gt;=40, Active!HM$2, 0)</f>
        <v>3</v>
      </c>
      <c r="HN38" s="234">
        <f>IF(MAX($AB38:$AC38)&gt;=40, Active!HN$2, 0)</f>
        <v>2</v>
      </c>
      <c r="HO38" s="235">
        <f>IF(MAX($AD38:$AF38)&gt;=40, Active!HO$2, 0)</f>
        <v>20</v>
      </c>
      <c r="HP38" s="236">
        <f>IF(MAX($AG38:$AI38)&gt;=40, Active!HP$2, 0)</f>
        <v>20</v>
      </c>
      <c r="HQ38" s="236">
        <f>IF(MAX($AJ38:$AL38)&gt;=40, Active!HQ$2, 0)</f>
        <v>20</v>
      </c>
      <c r="HR38" s="236">
        <f>IF(MAX($AM38:$AO38)&gt;=40, Active!HR$2, 0)</f>
        <v>20</v>
      </c>
      <c r="HS38" s="236">
        <f>IF(MAX($AP38:$AR38)&gt;=40, Active!HS$2, 0)</f>
        <v>10</v>
      </c>
      <c r="HT38" s="236">
        <f>IF(MAX($AS38:$AU38)&gt;=40, Active!HT$2, 0)</f>
        <v>20</v>
      </c>
      <c r="HU38" s="236">
        <f>IF(MAX($AV38:$AX38)&gt;=40, Active!HU$2, 0)</f>
        <v>10</v>
      </c>
      <c r="HV38" s="237">
        <f>IF(MAX($AY38:$BA38)&gt;=40, Active!HV$2, 0)</f>
        <v>20</v>
      </c>
      <c r="HW38" s="238">
        <f>IF(MAX($BB38:$BD38)&gt;=40, Active!HW$2, 0)</f>
        <v>20</v>
      </c>
      <c r="HX38" s="238">
        <f>IF(MAX($BE38:$BG38)&gt;=40, Active!HX$2, 0)</f>
        <v>20</v>
      </c>
      <c r="HY38" s="238">
        <f>IF(MAX($BH38:$BJ38)&gt;=40, Active!HY$2, 0)</f>
        <v>20</v>
      </c>
      <c r="HZ38" s="238">
        <f>IF(MAX($BK38:$BM38)&gt;=40, Active!HZ$2, 0)</f>
        <v>10</v>
      </c>
      <c r="IA38" s="238">
        <f>IF(MAX($BN38:$BP38)&gt;=40, Active!IA$2, 0)</f>
        <v>20</v>
      </c>
      <c r="IB38" s="238">
        <f>IF(MAX($BQ38:$BS38)&gt;=40, Active!IB$2, 0)</f>
        <v>10</v>
      </c>
      <c r="IC38" s="238">
        <f>IF(MAX($BT38:$BV38)&gt;=40, Active!IC$2, 0)</f>
        <v>6</v>
      </c>
      <c r="ID38" s="239">
        <f>IF(MAX($BW38:$BY38)&gt;=40, Active!ID$2, 0)</f>
        <v>20</v>
      </c>
      <c r="IE38" s="240">
        <f>IF(MAX($BZ38:$CB38)&gt;=40, Active!IE$2, 0)</f>
        <v>20</v>
      </c>
      <c r="IF38" s="240">
        <f>IF(MAX($CC38:$CE38)&gt;=40, Active!IF$2, 0)</f>
        <v>10</v>
      </c>
      <c r="IG38" s="240">
        <f>IF(MAX($CF38:$CH38)&gt;=40, Active!IG$2, 0)</f>
        <v>0</v>
      </c>
      <c r="IH38" s="240">
        <f>IF(MAX($CI38:$CK38)&gt;=40, Active!IH$2, 0)</f>
        <v>0</v>
      </c>
      <c r="II38" s="240">
        <f>IF(MAX($CL38:$CN38)&gt;=40, Active!II$2, 0)</f>
        <v>30</v>
      </c>
      <c r="IJ38" s="240">
        <f>IF(MAX($CO38:$CQ38)&gt;=40, Active!IJ$2, 0)</f>
        <v>20</v>
      </c>
      <c r="IK38" s="240">
        <f>IF(MAX($CR38:$CT38)&gt;=40, Active!IK$2, 0)</f>
        <v>0</v>
      </c>
      <c r="IL38" s="240">
        <f>IF(MAX($CU38:$CW38)&gt;=40, Active!IL$2, 0)</f>
        <v>0</v>
      </c>
      <c r="IM38" s="240">
        <f>IF(MAX($CX38:$CZ38)&gt;=40, Active!IM$2, 0)</f>
        <v>0</v>
      </c>
      <c r="IN38" s="240">
        <f>IF(MAX($DA38:$DC38)&gt;=40, Active!IN$2, 0)</f>
        <v>20</v>
      </c>
      <c r="IO38" s="240">
        <f>IF(MAX($DD38:$DF38)&gt;=40, Active!IO$2, 0)</f>
        <v>0</v>
      </c>
      <c r="IP38" s="416">
        <f t="shared" si="10"/>
        <v>360</v>
      </c>
      <c r="IQ38" s="416">
        <f t="shared" si="11"/>
        <v>20</v>
      </c>
    </row>
    <row r="39" spans="1:251" ht="15" customHeight="1" x14ac:dyDescent="0.25">
      <c r="A39" s="14" t="s">
        <v>1627</v>
      </c>
      <c r="B39" s="392">
        <v>61</v>
      </c>
      <c r="C39" s="706" t="s">
        <v>770</v>
      </c>
      <c r="D39" s="423">
        <v>43831</v>
      </c>
      <c r="E39" s="20" t="s">
        <v>278</v>
      </c>
      <c r="F39" s="6">
        <v>10447914</v>
      </c>
      <c r="G39" s="20">
        <v>1</v>
      </c>
      <c r="H39" s="20"/>
      <c r="I39" s="23"/>
      <c r="J39" s="6" t="s">
        <v>18</v>
      </c>
      <c r="K39" s="6" t="s">
        <v>18</v>
      </c>
      <c r="L39" s="424"/>
      <c r="M39" s="651" t="s">
        <v>771</v>
      </c>
      <c r="N39" s="688">
        <v>72.699996948242188</v>
      </c>
      <c r="O39" s="107"/>
      <c r="P39" s="105"/>
      <c r="Q39" s="106"/>
      <c r="R39" s="688">
        <v>80.599998474121094</v>
      </c>
      <c r="S39" s="107"/>
      <c r="T39" s="105"/>
      <c r="U39" s="106"/>
      <c r="V39" s="24">
        <v>77.44000244140625</v>
      </c>
      <c r="W39" s="107"/>
      <c r="X39" s="105"/>
      <c r="Y39" s="106"/>
      <c r="Z39" s="24">
        <v>72.550003051757813</v>
      </c>
      <c r="AA39" s="273"/>
      <c r="AB39" s="648">
        <v>73.779998779296875</v>
      </c>
      <c r="AC39" s="273"/>
      <c r="AD39" s="272">
        <v>100</v>
      </c>
      <c r="AE39" s="108"/>
      <c r="AF39" s="444"/>
      <c r="AG39" s="272">
        <v>100</v>
      </c>
      <c r="AH39" s="108"/>
      <c r="AI39" s="444"/>
      <c r="AJ39" s="272">
        <v>100</v>
      </c>
      <c r="AK39" s="108"/>
      <c r="AL39" s="444"/>
      <c r="AM39" s="272">
        <v>100</v>
      </c>
      <c r="AN39" s="108"/>
      <c r="AO39" s="444"/>
      <c r="AP39" s="272">
        <v>100</v>
      </c>
      <c r="AQ39" s="108"/>
      <c r="AR39" s="444"/>
      <c r="AS39" s="272">
        <v>100</v>
      </c>
      <c r="AT39" s="108"/>
      <c r="AU39" s="444"/>
      <c r="AV39" s="272">
        <v>100</v>
      </c>
      <c r="AW39" s="108"/>
      <c r="AX39" s="444"/>
      <c r="AY39" s="24">
        <v>65</v>
      </c>
      <c r="AZ39" s="107"/>
      <c r="BA39" s="273"/>
      <c r="BB39" s="24">
        <v>80</v>
      </c>
      <c r="BC39" s="107"/>
      <c r="BD39" s="273"/>
      <c r="BE39" s="24">
        <v>71</v>
      </c>
      <c r="BF39" s="107"/>
      <c r="BG39" s="273"/>
      <c r="BH39" s="24">
        <v>80</v>
      </c>
      <c r="BI39" s="107"/>
      <c r="BJ39" s="273"/>
      <c r="BK39" s="24">
        <v>82</v>
      </c>
      <c r="BL39" s="107"/>
      <c r="BM39" s="273"/>
      <c r="BN39" s="24">
        <v>73.910003662109375</v>
      </c>
      <c r="BO39" s="107"/>
      <c r="BP39" s="273"/>
      <c r="BQ39" s="24">
        <v>72</v>
      </c>
      <c r="BR39" s="107"/>
      <c r="BS39" s="273"/>
      <c r="BT39" s="24">
        <v>78.099999999999994</v>
      </c>
      <c r="BU39" s="291"/>
      <c r="BV39" s="273"/>
      <c r="BW39" s="648">
        <v>67.19000244140625</v>
      </c>
      <c r="BX39" s="107"/>
      <c r="BY39" s="273"/>
      <c r="BZ39" s="648">
        <v>68.75</v>
      </c>
      <c r="CA39" s="107"/>
      <c r="CB39" s="273"/>
      <c r="CC39" s="24">
        <v>82</v>
      </c>
      <c r="CD39" s="107"/>
      <c r="CE39" s="107"/>
      <c r="CF39" s="107"/>
      <c r="CG39" s="107"/>
      <c r="CH39" s="273"/>
      <c r="CI39" s="688"/>
      <c r="CJ39" s="107"/>
      <c r="CK39" s="273"/>
      <c r="CL39" s="648">
        <v>55.900001525878906</v>
      </c>
      <c r="CM39" s="107"/>
      <c r="CN39" s="273"/>
      <c r="CO39" s="24">
        <v>73.5</v>
      </c>
      <c r="CP39" s="107"/>
      <c r="CQ39" s="273"/>
      <c r="CR39" s="24"/>
      <c r="CS39" s="107"/>
      <c r="CT39" s="273"/>
      <c r="CU39" s="24"/>
      <c r="CV39" s="107"/>
      <c r="CW39" s="273"/>
      <c r="CX39" s="24"/>
      <c r="CY39" s="107"/>
      <c r="CZ39" s="273"/>
      <c r="DA39" s="24"/>
      <c r="DB39" s="107"/>
      <c r="DC39" s="273"/>
      <c r="DD39" s="24">
        <v>71.400001525878906</v>
      </c>
      <c r="DE39" s="107"/>
      <c r="DF39" s="273"/>
      <c r="DG39" s="218"/>
      <c r="DH39" s="217"/>
      <c r="DI39" s="217" t="s">
        <v>1634</v>
      </c>
      <c r="DJ39" s="286">
        <v>72.45</v>
      </c>
      <c r="DK39" s="219" t="s">
        <v>126</v>
      </c>
      <c r="DL39" s="220">
        <f t="shared" si="6"/>
        <v>3.6225000000000001</v>
      </c>
      <c r="DM39" s="650">
        <f>COUNTIF(N39:DF39, Active!DM$1)+COUNTIF(N39:DF39, Active!DM$2)</f>
        <v>0</v>
      </c>
      <c r="DN39" s="233">
        <f>IF(COUNTIF($N39:$Q39, Active!ET$1)&gt;0, Active!DN$2, 0)</f>
        <v>0</v>
      </c>
      <c r="DO39" s="234">
        <f>IF(COUNTIF($R39:$U39, Active!ET$1)&gt;0, Active!DO$2, 0)</f>
        <v>0</v>
      </c>
      <c r="DP39" s="234">
        <f>IF(COUNTIF($V39:$Y39, Active!ET$1)&gt;0, Active!DP$2, 0)</f>
        <v>0</v>
      </c>
      <c r="DQ39" s="234">
        <f>IF(COUNTIF($Z39:$AA39, Active!ET$1)&gt;0, Active!DQ$2, 0)</f>
        <v>0</v>
      </c>
      <c r="DR39" s="234">
        <f>IF(COUNTIF($AB39:$AC39, Active!ET$1)&gt;0, Active!DR$2, 0)</f>
        <v>0</v>
      </c>
      <c r="DS39" s="235">
        <f>IF(COUNTIF($AD39:$AF39, Active!$ET$1)&gt;0, Active!DS$2, 0)</f>
        <v>0</v>
      </c>
      <c r="DT39" s="236">
        <f>IF(COUNTIF($AG39:$AI39, Active!$ET$1)&gt;0, Active!DT$2, 0)</f>
        <v>0</v>
      </c>
      <c r="DU39" s="236">
        <f>IF(COUNTIF($AJ39:$AL39, Active!$ET$1)&gt;0, Active!DU$2, 0)</f>
        <v>0</v>
      </c>
      <c r="DV39" s="236">
        <f>IF(COUNTIF($AM39:$AO39, Active!$ET$1)&gt;0, Active!DV$2, 0)</f>
        <v>0</v>
      </c>
      <c r="DW39" s="236">
        <f>IF(COUNTIF($AP39:$AR39, Active!$ET$1)&gt;0, Active!DW$2, 0)</f>
        <v>0</v>
      </c>
      <c r="DX39" s="236">
        <f>IF(COUNTIF($AS39:$AU39, Active!$ET$1)&gt;0, Active!DX$2, 0)</f>
        <v>0</v>
      </c>
      <c r="DY39" s="236">
        <f>IF(COUNTIF($AV39:$AX39, Active!$ET$1)&gt;0, Active!DY$2, 0)</f>
        <v>0</v>
      </c>
      <c r="DZ39" s="237">
        <f>IF(COUNTIF($AY39:$BA39, Active!$ET$1)&gt;0, Active!DZ$2, 0)</f>
        <v>0</v>
      </c>
      <c r="EA39" s="238">
        <f>IF(COUNTIF($BB39:$BD39, Active!$ET$1)&gt;0, Active!EA$2, 0)</f>
        <v>0</v>
      </c>
      <c r="EB39" s="238">
        <f>IF(COUNTIF($BE39:$BG39, Active!$ET$1)&gt;0, Active!EB$2, 0)</f>
        <v>0</v>
      </c>
      <c r="EC39" s="238">
        <f>IF(COUNTIF($BH39:$BJ39, Active!$ET$1)&gt;0, Active!EC$2, 0)</f>
        <v>0</v>
      </c>
      <c r="ED39" s="238">
        <f>IF(COUNTIF($BK39:$BM39, Active!$ET$1)&gt;0, Active!ED$2, 0)</f>
        <v>0</v>
      </c>
      <c r="EE39" s="238">
        <f>IF(COUNTIF($BN39:$BP39, Active!$ET$1)&gt;0, Active!EE$2, 0)</f>
        <v>0</v>
      </c>
      <c r="EF39" s="238">
        <f>IF(COUNTIF($BQ39:$BS39, Active!$ET$1)&gt;0, Active!EF$2, 0)</f>
        <v>0</v>
      </c>
      <c r="EG39" s="238">
        <f>IF(COUNTIF($BT39:$BV39, Active!$ET$1)&gt;0, Active!EG$2, 0)</f>
        <v>0</v>
      </c>
      <c r="EH39" s="239">
        <f>IF(COUNTIF($BW39:$BY39, Active!$ET$1)&gt;0, Active!EH$2, 0)</f>
        <v>0</v>
      </c>
      <c r="EI39" s="240">
        <f>IF(COUNTIF($BZ39:$CB39, Active!$ET$1)&gt;0, Active!EI$2, 0)</f>
        <v>0</v>
      </c>
      <c r="EJ39" s="240">
        <f>IF(COUNTIF($CC39:$CE39, Active!$ET$1)&gt;0, Active!EJ$2, 0)</f>
        <v>0</v>
      </c>
      <c r="EK39" s="240">
        <f>IF(COUNTIF($CF39:$CH39, Active!$ET$1)&gt;0, Active!EK$2, 0)</f>
        <v>0</v>
      </c>
      <c r="EL39" s="240">
        <f>IF(COUNTIF($CI39:$CK39, Active!$ET$1)&gt;0, Active!EL$2, 0)</f>
        <v>0</v>
      </c>
      <c r="EM39" s="240">
        <f>IF(COUNTIF($CL39:$CN39, Active!$ET$1)&gt;0, Active!EM$2, 0)</f>
        <v>0</v>
      </c>
      <c r="EN39" s="240">
        <f>IF(COUNTIF($CO39:$CQ39, Active!$ET$1)&gt;0, Active!EN$2, 0)</f>
        <v>0</v>
      </c>
      <c r="EO39" s="240">
        <f>IF(COUNTIF($CR39:$CT39, Active!$ET$1)&gt;0, Active!EO$2, 0)</f>
        <v>0</v>
      </c>
      <c r="EP39" s="240">
        <f>IF(COUNTIF($CU39:$CW39, Active!$ET$1)&gt;0, Active!EP$2, 0)</f>
        <v>0</v>
      </c>
      <c r="EQ39" s="240">
        <f>IF(COUNTIF($CX39:$CZ39, Active!$ET$1)&gt;0, Active!EQ$2, 0)</f>
        <v>0</v>
      </c>
      <c r="ER39" s="240">
        <f>IF(COUNTIF($DA39:$DC39, Active!$ET$1)&gt;0, Active!ER$2, 0)</f>
        <v>0</v>
      </c>
      <c r="ES39" s="240">
        <f>IF(COUNTIF($DD39:$DF39, Active!$ET$1)&gt;0, Active!ES$2, 0)</f>
        <v>0</v>
      </c>
      <c r="ET39" s="241">
        <f t="shared" si="7"/>
        <v>0</v>
      </c>
      <c r="EU39" s="242">
        <f>IF(COUNTIF($N39:$Q39, Active!GA$1)&gt;0, Active!EU$2, 0)</f>
        <v>0</v>
      </c>
      <c r="EV39" s="234">
        <f>IF(COUNTIF($R39:$U39, Active!GA$1)&gt;0, Active!EV$2, 0)</f>
        <v>0</v>
      </c>
      <c r="EW39" s="234">
        <f>IF(COUNTIF($V39:$Y39, Active!GA$1)&gt;0, Active!EW$2, 0)</f>
        <v>0</v>
      </c>
      <c r="EX39" s="234">
        <f>IF(COUNTIF($Z39:$AA39, Active!GA$1)&gt;0, Active!EX$2, 0)</f>
        <v>0</v>
      </c>
      <c r="EY39" s="234">
        <f>IF(COUNTIF($AB39:$AC39, Active!GA$1)&gt;0, Active!EY$2, 0)</f>
        <v>0</v>
      </c>
      <c r="EZ39" s="235">
        <f>IF(COUNTIF($AD39:$AF39, Active!$GA$1)&gt;0, Active!EZ$2, 0)</f>
        <v>0</v>
      </c>
      <c r="FA39" s="236">
        <f>IF(COUNTIF($AG39:$AI39, Active!$GA$1)&gt;0, Active!FA$2, 0)</f>
        <v>0</v>
      </c>
      <c r="FB39" s="236">
        <f>IF(COUNTIF($AJ39:$AL39, Active!$GA$1)&gt;0, Active!FB$2, 0)</f>
        <v>0</v>
      </c>
      <c r="FC39" s="236">
        <f>IF(COUNTIF($AM39:$AO39, Active!$GA$1)&gt;0, Active!FC$2, 0)</f>
        <v>0</v>
      </c>
      <c r="FD39" s="236">
        <f>IF(COUNTIF($AP39:$AR39, Active!$GA$1)&gt;0, Active!FD$2, 0)</f>
        <v>0</v>
      </c>
      <c r="FE39" s="236">
        <f>IF(COUNTIF($AS39:$AU39, Active!$GA$1)&gt;0, Active!FE$2, 0)</f>
        <v>0</v>
      </c>
      <c r="FF39" s="236">
        <f>IF(COUNTIF($AV39:$AX39, Active!$GA$1)&gt;0, Active!FF$2, 0)</f>
        <v>0</v>
      </c>
      <c r="FG39" s="237">
        <f>IF(COUNTIF($AY39:$BA39, Active!$GA$1)&gt;0, Active!FG$2, 0)</f>
        <v>0</v>
      </c>
      <c r="FH39" s="238">
        <f>IF(COUNTIF($BB39:$BD39, Active!$GA$1)&gt;0, Active!FH$2, 0)</f>
        <v>0</v>
      </c>
      <c r="FI39" s="238">
        <f>IF(COUNTIF($BE39:$BG39, Active!$GA$1)&gt;0, Active!FI$2, 0)</f>
        <v>0</v>
      </c>
      <c r="FJ39" s="238">
        <f>IF(COUNTIF($BH39:$BJ39, Active!$GA$1)&gt;0, Active!FJ$2, 0)</f>
        <v>0</v>
      </c>
      <c r="FK39" s="238">
        <f>IF(COUNTIF($BK39:$BM39, Active!$GA$1)&gt;0, Active!FK$2, 0)</f>
        <v>0</v>
      </c>
      <c r="FL39" s="238">
        <f>IF(COUNTIF($BN39:$BP39, Active!$GA$1)&gt;0, Active!FL$2, 0)</f>
        <v>0</v>
      </c>
      <c r="FM39" s="238">
        <f>IF(COUNTIF($BQ39:$BS39, Active!$GA$1)&gt;0, Active!FM$2, 0)</f>
        <v>0</v>
      </c>
      <c r="FN39" s="238">
        <f>IF(COUNTIF($BT39:$BV39, Active!$GA$1)&gt;0, Active!FN$2, 0)</f>
        <v>0</v>
      </c>
      <c r="FO39" s="239">
        <f>IF(COUNTIF($BW39:$BY39, Active!$GA$1)&gt;0, Active!FO$2, 0)</f>
        <v>0</v>
      </c>
      <c r="FP39" s="240">
        <f>IF(COUNTIF($BZ39:$CB39, Active!$GA$1)&gt;0, Active!FP$2, 0)</f>
        <v>0</v>
      </c>
      <c r="FQ39" s="240">
        <f>IF(COUNTIF($CC39:$CE39, Active!$GA$1)&gt;0, Active!FQ$2, 0)</f>
        <v>0</v>
      </c>
      <c r="FR39" s="240">
        <f>IF(COUNTIF($CF39:$CH39, Active!$GA$1)&gt;0, Active!FR$2, 0)</f>
        <v>0</v>
      </c>
      <c r="FS39" s="240">
        <f>IF(COUNTIF($CI39:$CK39, Active!$GA$1)&gt;0, Active!FS$2, 0)</f>
        <v>0</v>
      </c>
      <c r="FT39" s="240">
        <f>IF(COUNTIF($CL39:$CN39, Active!$GA$1)&gt;0, Active!FT$2, 0)</f>
        <v>0</v>
      </c>
      <c r="FU39" s="240">
        <f>IF(COUNTIF($CO39:$CQ39, Active!$GA$1)&gt;0, Active!FU$2, 0)</f>
        <v>0</v>
      </c>
      <c r="FV39" s="240">
        <f>IF(COUNTIF($CR39:$CT39, Active!$GA$1)&gt;0, Active!FV$2, 0)</f>
        <v>0</v>
      </c>
      <c r="FW39" s="240">
        <f>IF(COUNTIF($CU39:$CW39, Active!$GA$1)&gt;0, Active!FW$2, 0)</f>
        <v>0</v>
      </c>
      <c r="FX39" s="240">
        <f>IF(COUNTIF($CX39:$CZ39, Active!$GA$1)&gt;0, Active!FX$2, 0)</f>
        <v>0</v>
      </c>
      <c r="FY39" s="240">
        <f>IF(COUNTIF($DA39:$DC39, Active!$GA$1)&gt;0, Active!FY$2, 0)</f>
        <v>0</v>
      </c>
      <c r="FZ39" s="240">
        <f>IF(COUNTIF($DD39:$DF39, Active!$GA$1)&gt;0, Active!FZ$2, 0)</f>
        <v>0</v>
      </c>
      <c r="GA39" s="241">
        <f t="shared" si="8"/>
        <v>0</v>
      </c>
      <c r="GB39" s="242">
        <f>IF(COUNTIF($N39:$Q39, Active!HH$1)&gt;0, Active!GB$2, 0)</f>
        <v>0</v>
      </c>
      <c r="GC39" s="234">
        <f>IF(COUNTIF($R39:$U39, Active!HH$1)&gt;0, Active!GC$2, 0)</f>
        <v>0</v>
      </c>
      <c r="GD39" s="234">
        <f>IF(COUNTIF($V39:$Y39, Active!HH$1)&gt;0, Active!GD$2, 0)</f>
        <v>0</v>
      </c>
      <c r="GE39" s="234">
        <f>IF(COUNTIF($Z39:$AA39, Active!HH$1)&gt;0, Active!GE$2, 0)</f>
        <v>0</v>
      </c>
      <c r="GF39" s="234">
        <f>IF(COUNTIF($AB39:$AC39, Active!HH$1)&gt;0, Active!GF$2, 0)</f>
        <v>0</v>
      </c>
      <c r="GG39" s="235">
        <f>IF(COUNTIF($AD39:$AF39, Active!$HH$1)&gt;0, Active!GG$2, 0)</f>
        <v>0</v>
      </c>
      <c r="GH39" s="236">
        <f>IF(COUNTIF($AG39:$AI39, Active!$HH$1)&gt;0, Active!GH$2, 0)</f>
        <v>0</v>
      </c>
      <c r="GI39" s="236">
        <f>IF(COUNTIF($AJ39:$AL39, Active!$HH$1)&gt;0, Active!GI$2, 0)</f>
        <v>0</v>
      </c>
      <c r="GJ39" s="236">
        <f>IF(COUNTIF($AM39:$AO39, Active!$HH$1)&gt;0, Active!GJ$2, 0)</f>
        <v>0</v>
      </c>
      <c r="GK39" s="236">
        <f>IF(COUNTIF($AP39:$AR39, Active!$HH$1)&gt;0, Active!GK$2, 0)</f>
        <v>0</v>
      </c>
      <c r="GL39" s="236">
        <f>IF(COUNTIF($AS39:$AU39, Active!$HH$1)&gt;0, Active!GL$2, 0)</f>
        <v>0</v>
      </c>
      <c r="GM39" s="236">
        <f>IF(COUNTIF($AV39:$AX39, Active!$HH$1)&gt;0, Active!GM$2, 0)</f>
        <v>0</v>
      </c>
      <c r="GN39" s="237">
        <f>IF(COUNTIF($AY39:$BA39, Active!$HH$1)&gt;0, Active!GN$2, 0)</f>
        <v>0</v>
      </c>
      <c r="GO39" s="238">
        <f>IF(COUNTIF($BB39:$BD39, Active!$HH$1)&gt;0, Active!GO$2, 0)</f>
        <v>0</v>
      </c>
      <c r="GP39" s="238">
        <f>IF(COUNTIF($BE39:$BG39, Active!$HH$1)&gt;0, Active!GP$2, 0)</f>
        <v>0</v>
      </c>
      <c r="GQ39" s="238">
        <f>IF(COUNTIF($BH39:$BJ39, Active!$HH$1)&gt;0, Active!GQ$2, 0)</f>
        <v>0</v>
      </c>
      <c r="GR39" s="238">
        <f>IF(COUNTIF($BK39:$BM39, Active!$HH$1)&gt;0, Active!GR$2, 0)</f>
        <v>0</v>
      </c>
      <c r="GS39" s="238">
        <f>IF(COUNTIF($BN39:$BP39, Active!$HH$1)&gt;0, Active!GS$2, 0)</f>
        <v>0</v>
      </c>
      <c r="GT39" s="238">
        <f>IF(COUNTIF($BQ39:$BS39, Active!$HH$1)&gt;0, Active!GT$2, 0)</f>
        <v>0</v>
      </c>
      <c r="GU39" s="238">
        <f>IF(COUNTIF($BT39:$BV39, Active!$HH$1)&gt;0, Active!GU$2, 0)</f>
        <v>0</v>
      </c>
      <c r="GV39" s="239">
        <f>IF(COUNTIF($BW39:$BY39, Active!$HH$1)&gt;0, Active!GV$2, 0)</f>
        <v>0</v>
      </c>
      <c r="GW39" s="240">
        <f>IF(COUNTIF($BZ39:$CB39, Active!$HH$1)&gt;0, Active!GW$2, 0)</f>
        <v>0</v>
      </c>
      <c r="GX39" s="240">
        <f>IF(COUNTIF($CC39:$CE39, Active!$HH$1)&gt;0, Active!GX$2, 0)</f>
        <v>0</v>
      </c>
      <c r="GY39" s="240">
        <f>IF(COUNTIF($CF39:$CH39, Active!$HH$1)&gt;0, Active!GY$2, 0)</f>
        <v>0</v>
      </c>
      <c r="GZ39" s="240">
        <f>IF(COUNTIF($CI39:$CK39, Active!$HH$1)&gt;0, Active!GZ$2, 0)</f>
        <v>0</v>
      </c>
      <c r="HA39" s="240">
        <f>IF(COUNTIF($CL39:$CN39, Active!$HH$1)&gt;0, Active!HA$2, 0)</f>
        <v>0</v>
      </c>
      <c r="HB39" s="240">
        <f>IF(COUNTIF($CO39:$CQ39, Active!$HH$1)&gt;0, Active!HB$2, 0)</f>
        <v>0</v>
      </c>
      <c r="HC39" s="240">
        <f>IF(COUNTIF($CR39:$CT39, Active!$HH$1)&gt;0, Active!HC$2, 0)</f>
        <v>0</v>
      </c>
      <c r="HD39" s="240">
        <f>IF(COUNTIF($CU39:$CW39, Active!$HH$1)&gt;0, Active!HD$2, 0)</f>
        <v>0</v>
      </c>
      <c r="HE39" s="240">
        <f>IF(COUNTIF($CX39:$CZ39, Active!$HH$1)&gt;0, Active!HE$2, 0)</f>
        <v>0</v>
      </c>
      <c r="HF39" s="240">
        <f>IF(COUNTIF($DA39:$DC39, Active!$HH$1)&gt;0, Active!HF$2, 0)</f>
        <v>0</v>
      </c>
      <c r="HG39" s="240">
        <f>IF(COUNTIF($DD39:$DF39, Active!$HH$1)&gt;0, Active!HG$2, 0)</f>
        <v>0</v>
      </c>
      <c r="HH39" s="241">
        <f t="shared" si="9"/>
        <v>0</v>
      </c>
      <c r="HI39" s="243"/>
      <c r="HJ39" s="242">
        <f>IF(MAX($N39:$Q39)&gt;=40, Active!HJ$2, 0)</f>
        <v>3</v>
      </c>
      <c r="HK39" s="234">
        <f>IF(MAX($R39:$U39)&gt;=40, Active!HK$2, 0)</f>
        <v>3</v>
      </c>
      <c r="HL39" s="234">
        <f>IF(MAX($V39:$Y39)&gt;=40, Active!HL$2, 0)</f>
        <v>3</v>
      </c>
      <c r="HM39" s="234">
        <f>IF(MAX($Z39:$AA39)&gt;=40, Active!HM$2, 0)</f>
        <v>3</v>
      </c>
      <c r="HN39" s="234">
        <f>IF(MAX($AB39:$AC39)&gt;=40, Active!HN$2, 0)</f>
        <v>2</v>
      </c>
      <c r="HO39" s="235">
        <f>IF(MAX($AD39:$AF39)&gt;=40, Active!HO$2, 0)</f>
        <v>20</v>
      </c>
      <c r="HP39" s="236">
        <f>IF(MAX($AG39:$AI39)&gt;=40, Active!HP$2, 0)</f>
        <v>20</v>
      </c>
      <c r="HQ39" s="236">
        <f>IF(MAX($AJ39:$AL39)&gt;=40, Active!HQ$2, 0)</f>
        <v>20</v>
      </c>
      <c r="HR39" s="236">
        <f>IF(MAX($AM39:$AO39)&gt;=40, Active!HR$2, 0)</f>
        <v>20</v>
      </c>
      <c r="HS39" s="236">
        <f>IF(MAX($AP39:$AR39)&gt;=40, Active!HS$2, 0)</f>
        <v>10</v>
      </c>
      <c r="HT39" s="236">
        <f>IF(MAX($AS39:$AU39)&gt;=40, Active!HT$2, 0)</f>
        <v>20</v>
      </c>
      <c r="HU39" s="236">
        <f>IF(MAX($AV39:$AX39)&gt;=40, Active!HU$2, 0)</f>
        <v>10</v>
      </c>
      <c r="HV39" s="237">
        <f>IF(MAX($AY39:$BA39)&gt;=40, Active!HV$2, 0)</f>
        <v>20</v>
      </c>
      <c r="HW39" s="238">
        <f>IF(MAX($BB39:$BD39)&gt;=40, Active!HW$2, 0)</f>
        <v>20</v>
      </c>
      <c r="HX39" s="238">
        <f>IF(MAX($BE39:$BG39)&gt;=40, Active!HX$2, 0)</f>
        <v>20</v>
      </c>
      <c r="HY39" s="238">
        <f>IF(MAX($BH39:$BJ39)&gt;=40, Active!HY$2, 0)</f>
        <v>20</v>
      </c>
      <c r="HZ39" s="238">
        <f>IF(MAX($BK39:$BM39)&gt;=40, Active!HZ$2, 0)</f>
        <v>10</v>
      </c>
      <c r="IA39" s="238">
        <f>IF(MAX($BN39:$BP39)&gt;=40, Active!IA$2, 0)</f>
        <v>20</v>
      </c>
      <c r="IB39" s="238">
        <f>IF(MAX($BQ39:$BS39)&gt;=40, Active!IB$2, 0)</f>
        <v>10</v>
      </c>
      <c r="IC39" s="238">
        <f>IF(MAX($BT39:$BV39)&gt;=40, Active!IC$2, 0)</f>
        <v>6</v>
      </c>
      <c r="ID39" s="239">
        <f>IF(MAX($BW39:$BY39)&gt;=40, Active!ID$2, 0)</f>
        <v>20</v>
      </c>
      <c r="IE39" s="240">
        <f>IF(MAX($BZ39:$CB39)&gt;=40, Active!IE$2, 0)</f>
        <v>20</v>
      </c>
      <c r="IF39" s="240">
        <f>IF(MAX($CC39:$CE39)&gt;=40, Active!IF$2, 0)</f>
        <v>10</v>
      </c>
      <c r="IG39" s="240">
        <f>IF(MAX($CF39:$CH39)&gt;=40, Active!IG$2, 0)</f>
        <v>0</v>
      </c>
      <c r="IH39" s="240">
        <f>IF(MAX($CI39:$CK39)&gt;=40, Active!IH$2, 0)</f>
        <v>0</v>
      </c>
      <c r="II39" s="240">
        <f>IF(MAX($CL39:$CN39)&gt;=40, Active!II$2, 0)</f>
        <v>30</v>
      </c>
      <c r="IJ39" s="240">
        <f>IF(MAX($CO39:$CQ39)&gt;=40, Active!IJ$2, 0)</f>
        <v>20</v>
      </c>
      <c r="IK39" s="240">
        <f>IF(MAX($CR39:$CT39)&gt;=40, Active!IK$2, 0)</f>
        <v>0</v>
      </c>
      <c r="IL39" s="240">
        <f>IF(MAX($CU39:$CW39)&gt;=40, Active!IL$2, 0)</f>
        <v>0</v>
      </c>
      <c r="IM39" s="240">
        <f>IF(MAX($CX39:$CZ39)&gt;=40, Active!IM$2, 0)</f>
        <v>0</v>
      </c>
      <c r="IN39" s="240">
        <f>IF(MAX($DA39:$DC39)&gt;=40, Active!IN$2, 0)</f>
        <v>0</v>
      </c>
      <c r="IO39" s="240">
        <f>IF(MAX($DD39:$DF39)&gt;=40, Active!IO$2, 0)</f>
        <v>20</v>
      </c>
      <c r="IP39" s="416">
        <f t="shared" si="10"/>
        <v>360</v>
      </c>
      <c r="IQ39" s="416">
        <f t="shared" si="11"/>
        <v>20</v>
      </c>
    </row>
    <row r="40" spans="1:251" ht="15" customHeight="1" x14ac:dyDescent="0.25">
      <c r="A40" s="14" t="s">
        <v>1627</v>
      </c>
      <c r="B40" s="392">
        <v>62</v>
      </c>
      <c r="C40" s="706" t="s">
        <v>772</v>
      </c>
      <c r="D40" s="423">
        <v>43831</v>
      </c>
      <c r="E40" s="20" t="s">
        <v>278</v>
      </c>
      <c r="F40" s="6">
        <v>10448380</v>
      </c>
      <c r="G40" s="20">
        <v>1</v>
      </c>
      <c r="H40" s="20"/>
      <c r="I40" s="23"/>
      <c r="J40" s="6" t="s">
        <v>18</v>
      </c>
      <c r="K40" s="6" t="s">
        <v>18</v>
      </c>
      <c r="L40" s="424"/>
      <c r="M40" s="651" t="s">
        <v>773</v>
      </c>
      <c r="N40" s="688">
        <v>56</v>
      </c>
      <c r="O40" s="107"/>
      <c r="P40" s="105"/>
      <c r="Q40" s="106"/>
      <c r="R40" s="688">
        <v>60</v>
      </c>
      <c r="S40" s="107"/>
      <c r="T40" s="105"/>
      <c r="U40" s="106"/>
      <c r="V40" s="24">
        <v>57.560001373291016</v>
      </c>
      <c r="W40" s="107"/>
      <c r="X40" s="105"/>
      <c r="Y40" s="106"/>
      <c r="Z40" s="24">
        <v>57</v>
      </c>
      <c r="AA40" s="273"/>
      <c r="AB40" s="648">
        <v>70.430000305175781</v>
      </c>
      <c r="AC40" s="273"/>
      <c r="AD40" s="272">
        <v>100</v>
      </c>
      <c r="AE40" s="108"/>
      <c r="AF40" s="444"/>
      <c r="AG40" s="272">
        <v>100</v>
      </c>
      <c r="AH40" s="108"/>
      <c r="AI40" s="444"/>
      <c r="AJ40" s="272">
        <v>100</v>
      </c>
      <c r="AK40" s="108"/>
      <c r="AL40" s="444"/>
      <c r="AM40" s="272">
        <v>100</v>
      </c>
      <c r="AN40" s="108"/>
      <c r="AO40" s="444"/>
      <c r="AP40" s="272">
        <v>100</v>
      </c>
      <c r="AQ40" s="108"/>
      <c r="AR40" s="444"/>
      <c r="AS40" s="272">
        <v>100</v>
      </c>
      <c r="AT40" s="108"/>
      <c r="AU40" s="444"/>
      <c r="AV40" s="272">
        <v>100</v>
      </c>
      <c r="AW40" s="108"/>
      <c r="AX40" s="444"/>
      <c r="AY40" s="24">
        <v>40</v>
      </c>
      <c r="AZ40" s="107"/>
      <c r="BA40" s="273"/>
      <c r="BB40" s="24">
        <v>61</v>
      </c>
      <c r="BC40" s="107"/>
      <c r="BD40" s="273"/>
      <c r="BE40" s="24">
        <v>48</v>
      </c>
      <c r="BF40" s="107"/>
      <c r="BG40" s="273"/>
      <c r="BH40" s="24">
        <v>54</v>
      </c>
      <c r="BI40" s="107"/>
      <c r="BJ40" s="273"/>
      <c r="BK40" s="24">
        <v>57</v>
      </c>
      <c r="BL40" s="107"/>
      <c r="BM40" s="273"/>
      <c r="BN40" s="24">
        <v>60.909999847412109</v>
      </c>
      <c r="BO40" s="107"/>
      <c r="BP40" s="273"/>
      <c r="BQ40" s="24">
        <v>51</v>
      </c>
      <c r="BR40" s="107"/>
      <c r="BS40" s="273"/>
      <c r="BT40" s="24">
        <v>69.400000000000006</v>
      </c>
      <c r="BU40" s="291"/>
      <c r="BV40" s="273"/>
      <c r="BW40" s="648">
        <v>40.259998321533203</v>
      </c>
      <c r="BX40" s="107"/>
      <c r="BY40" s="273"/>
      <c r="BZ40" s="648">
        <v>54.25</v>
      </c>
      <c r="CA40" s="107"/>
      <c r="CB40" s="273"/>
      <c r="CC40" s="24">
        <v>65</v>
      </c>
      <c r="CD40" s="107"/>
      <c r="CE40" s="107"/>
      <c r="CF40" s="107"/>
      <c r="CG40" s="107"/>
      <c r="CH40" s="273"/>
      <c r="CI40" s="688"/>
      <c r="CJ40" s="107"/>
      <c r="CK40" s="273"/>
      <c r="CL40" s="648">
        <v>53.599998474121094</v>
      </c>
      <c r="CM40" s="107"/>
      <c r="CN40" s="273"/>
      <c r="CO40" s="24">
        <v>54.5</v>
      </c>
      <c r="CP40" s="107"/>
      <c r="CQ40" s="273"/>
      <c r="CR40" s="24"/>
      <c r="CS40" s="107"/>
      <c r="CT40" s="273"/>
      <c r="CU40" s="24"/>
      <c r="CV40" s="107"/>
      <c r="CW40" s="273"/>
      <c r="CX40" s="24"/>
      <c r="CY40" s="107"/>
      <c r="CZ40" s="273"/>
      <c r="DA40" s="24"/>
      <c r="DB40" s="107"/>
      <c r="DC40" s="273"/>
      <c r="DD40" s="24">
        <v>48.400001525878906</v>
      </c>
      <c r="DE40" s="107"/>
      <c r="DF40" s="273"/>
      <c r="DG40" s="218"/>
      <c r="DH40" s="217"/>
      <c r="DI40" s="217" t="s">
        <v>1634</v>
      </c>
      <c r="DJ40" s="286">
        <v>54.1</v>
      </c>
      <c r="DK40" s="219" t="s">
        <v>125</v>
      </c>
      <c r="DL40" s="220">
        <f t="shared" si="6"/>
        <v>2.7050000000000001</v>
      </c>
      <c r="DM40" s="650">
        <f>COUNTIF(N40:DF40, Active!DM$1)+COUNTIF(N40:DF40, Active!DM$2)</f>
        <v>0</v>
      </c>
      <c r="DN40" s="233">
        <f>IF(COUNTIF($N40:$Q40, Active!ET$1)&gt;0, Active!DN$2, 0)</f>
        <v>0</v>
      </c>
      <c r="DO40" s="234">
        <f>IF(COUNTIF($R40:$U40, Active!ET$1)&gt;0, Active!DO$2, 0)</f>
        <v>0</v>
      </c>
      <c r="DP40" s="234">
        <f>IF(COUNTIF($V40:$Y40, Active!ET$1)&gt;0, Active!DP$2, 0)</f>
        <v>0</v>
      </c>
      <c r="DQ40" s="234">
        <f>IF(COUNTIF($Z40:$AA40, Active!ET$1)&gt;0, Active!DQ$2, 0)</f>
        <v>0</v>
      </c>
      <c r="DR40" s="234">
        <f>IF(COUNTIF($AB40:$AC40, Active!ET$1)&gt;0, Active!DR$2, 0)</f>
        <v>0</v>
      </c>
      <c r="DS40" s="235">
        <f>IF(COUNTIF($AD40:$AF40, Active!$ET$1)&gt;0, Active!DS$2, 0)</f>
        <v>0</v>
      </c>
      <c r="DT40" s="236">
        <f>IF(COUNTIF($AG40:$AI40, Active!$ET$1)&gt;0, Active!DT$2, 0)</f>
        <v>0</v>
      </c>
      <c r="DU40" s="236">
        <f>IF(COUNTIF($AJ40:$AL40, Active!$ET$1)&gt;0, Active!DU$2, 0)</f>
        <v>0</v>
      </c>
      <c r="DV40" s="236">
        <f>IF(COUNTIF($AM40:$AO40, Active!$ET$1)&gt;0, Active!DV$2, 0)</f>
        <v>0</v>
      </c>
      <c r="DW40" s="236">
        <f>IF(COUNTIF($AP40:$AR40, Active!$ET$1)&gt;0, Active!DW$2, 0)</f>
        <v>0</v>
      </c>
      <c r="DX40" s="236">
        <f>IF(COUNTIF($AS40:$AU40, Active!$ET$1)&gt;0, Active!DX$2, 0)</f>
        <v>0</v>
      </c>
      <c r="DY40" s="236">
        <f>IF(COUNTIF($AV40:$AX40, Active!$ET$1)&gt;0, Active!DY$2, 0)</f>
        <v>0</v>
      </c>
      <c r="DZ40" s="237">
        <f>IF(COUNTIF($AY40:$BA40, Active!$ET$1)&gt;0, Active!DZ$2, 0)</f>
        <v>0</v>
      </c>
      <c r="EA40" s="238">
        <f>IF(COUNTIF($BB40:$BD40, Active!$ET$1)&gt;0, Active!EA$2, 0)</f>
        <v>0</v>
      </c>
      <c r="EB40" s="238">
        <f>IF(COUNTIF($BE40:$BG40, Active!$ET$1)&gt;0, Active!EB$2, 0)</f>
        <v>0</v>
      </c>
      <c r="EC40" s="238">
        <f>IF(COUNTIF($BH40:$BJ40, Active!$ET$1)&gt;0, Active!EC$2, 0)</f>
        <v>0</v>
      </c>
      <c r="ED40" s="238">
        <f>IF(COUNTIF($BK40:$BM40, Active!$ET$1)&gt;0, Active!ED$2, 0)</f>
        <v>0</v>
      </c>
      <c r="EE40" s="238">
        <f>IF(COUNTIF($BN40:$BP40, Active!$ET$1)&gt;0, Active!EE$2, 0)</f>
        <v>0</v>
      </c>
      <c r="EF40" s="238">
        <f>IF(COUNTIF($BQ40:$BS40, Active!$ET$1)&gt;0, Active!EF$2, 0)</f>
        <v>0</v>
      </c>
      <c r="EG40" s="238">
        <f>IF(COUNTIF($BT40:$BV40, Active!$ET$1)&gt;0, Active!EG$2, 0)</f>
        <v>0</v>
      </c>
      <c r="EH40" s="239">
        <f>IF(COUNTIF($BW40:$BY40, Active!$ET$1)&gt;0, Active!EH$2, 0)</f>
        <v>0</v>
      </c>
      <c r="EI40" s="240">
        <f>IF(COUNTIF($BZ40:$CB40, Active!$ET$1)&gt;0, Active!EI$2, 0)</f>
        <v>0</v>
      </c>
      <c r="EJ40" s="240">
        <f>IF(COUNTIF($CC40:$CE40, Active!$ET$1)&gt;0, Active!EJ$2, 0)</f>
        <v>0</v>
      </c>
      <c r="EK40" s="240">
        <f>IF(COUNTIF($CF40:$CH40, Active!$ET$1)&gt;0, Active!EK$2, 0)</f>
        <v>0</v>
      </c>
      <c r="EL40" s="240">
        <f>IF(COUNTIF($CI40:$CK40, Active!$ET$1)&gt;0, Active!EL$2, 0)</f>
        <v>0</v>
      </c>
      <c r="EM40" s="240">
        <f>IF(COUNTIF($CL40:$CN40, Active!$ET$1)&gt;0, Active!EM$2, 0)</f>
        <v>0</v>
      </c>
      <c r="EN40" s="240">
        <f>IF(COUNTIF($CO40:$CQ40, Active!$ET$1)&gt;0, Active!EN$2, 0)</f>
        <v>0</v>
      </c>
      <c r="EO40" s="240">
        <f>IF(COUNTIF($CR40:$CT40, Active!$ET$1)&gt;0, Active!EO$2, 0)</f>
        <v>0</v>
      </c>
      <c r="EP40" s="240">
        <f>IF(COUNTIF($CU40:$CW40, Active!$ET$1)&gt;0, Active!EP$2, 0)</f>
        <v>0</v>
      </c>
      <c r="EQ40" s="240">
        <f>IF(COUNTIF($CX40:$CZ40, Active!$ET$1)&gt;0, Active!EQ$2, 0)</f>
        <v>0</v>
      </c>
      <c r="ER40" s="240">
        <f>IF(COUNTIF($DA40:$DC40, Active!$ET$1)&gt;0, Active!ER$2, 0)</f>
        <v>0</v>
      </c>
      <c r="ES40" s="240">
        <f>IF(COUNTIF($DD40:$DF40, Active!$ET$1)&gt;0, Active!ES$2, 0)</f>
        <v>0</v>
      </c>
      <c r="ET40" s="241">
        <f t="shared" si="7"/>
        <v>0</v>
      </c>
      <c r="EU40" s="242">
        <f>IF(COUNTIF($N40:$Q40, Active!GA$1)&gt;0, Active!EU$2, 0)</f>
        <v>0</v>
      </c>
      <c r="EV40" s="234">
        <f>IF(COUNTIF($R40:$U40, Active!GA$1)&gt;0, Active!EV$2, 0)</f>
        <v>0</v>
      </c>
      <c r="EW40" s="234">
        <f>IF(COUNTIF($V40:$Y40, Active!GA$1)&gt;0, Active!EW$2, 0)</f>
        <v>0</v>
      </c>
      <c r="EX40" s="234">
        <f>IF(COUNTIF($Z40:$AA40, Active!GA$1)&gt;0, Active!EX$2, 0)</f>
        <v>0</v>
      </c>
      <c r="EY40" s="234">
        <f>IF(COUNTIF($AB40:$AC40, Active!GA$1)&gt;0, Active!EY$2, 0)</f>
        <v>0</v>
      </c>
      <c r="EZ40" s="235">
        <f>IF(COUNTIF($AD40:$AF40, Active!$GA$1)&gt;0, Active!EZ$2, 0)</f>
        <v>0</v>
      </c>
      <c r="FA40" s="236">
        <f>IF(COUNTIF($AG40:$AI40, Active!$GA$1)&gt;0, Active!FA$2, 0)</f>
        <v>0</v>
      </c>
      <c r="FB40" s="236">
        <f>IF(COUNTIF($AJ40:$AL40, Active!$GA$1)&gt;0, Active!FB$2, 0)</f>
        <v>0</v>
      </c>
      <c r="FC40" s="236">
        <f>IF(COUNTIF($AM40:$AO40, Active!$GA$1)&gt;0, Active!FC$2, 0)</f>
        <v>0</v>
      </c>
      <c r="FD40" s="236">
        <f>IF(COUNTIF($AP40:$AR40, Active!$GA$1)&gt;0, Active!FD$2, 0)</f>
        <v>0</v>
      </c>
      <c r="FE40" s="236">
        <f>IF(COUNTIF($AS40:$AU40, Active!$GA$1)&gt;0, Active!FE$2, 0)</f>
        <v>0</v>
      </c>
      <c r="FF40" s="236">
        <f>IF(COUNTIF($AV40:$AX40, Active!$GA$1)&gt;0, Active!FF$2, 0)</f>
        <v>0</v>
      </c>
      <c r="FG40" s="237">
        <f>IF(COUNTIF($AY40:$BA40, Active!$GA$1)&gt;0, Active!FG$2, 0)</f>
        <v>0</v>
      </c>
      <c r="FH40" s="238">
        <f>IF(COUNTIF($BB40:$BD40, Active!$GA$1)&gt;0, Active!FH$2, 0)</f>
        <v>0</v>
      </c>
      <c r="FI40" s="238">
        <f>IF(COUNTIF($BE40:$BG40, Active!$GA$1)&gt;0, Active!FI$2, 0)</f>
        <v>0</v>
      </c>
      <c r="FJ40" s="238">
        <f>IF(COUNTIF($BH40:$BJ40, Active!$GA$1)&gt;0, Active!FJ$2, 0)</f>
        <v>0</v>
      </c>
      <c r="FK40" s="238">
        <f>IF(COUNTIF($BK40:$BM40, Active!$GA$1)&gt;0, Active!FK$2, 0)</f>
        <v>0</v>
      </c>
      <c r="FL40" s="238">
        <f>IF(COUNTIF($BN40:$BP40, Active!$GA$1)&gt;0, Active!FL$2, 0)</f>
        <v>0</v>
      </c>
      <c r="FM40" s="238">
        <f>IF(COUNTIF($BQ40:$BS40, Active!$GA$1)&gt;0, Active!FM$2, 0)</f>
        <v>0</v>
      </c>
      <c r="FN40" s="238">
        <f>IF(COUNTIF($BT40:$BV40, Active!$GA$1)&gt;0, Active!FN$2, 0)</f>
        <v>0</v>
      </c>
      <c r="FO40" s="239">
        <f>IF(COUNTIF($BW40:$BY40, Active!$GA$1)&gt;0, Active!FO$2, 0)</f>
        <v>0</v>
      </c>
      <c r="FP40" s="240">
        <f>IF(COUNTIF($BZ40:$CB40, Active!$GA$1)&gt;0, Active!FP$2, 0)</f>
        <v>0</v>
      </c>
      <c r="FQ40" s="240">
        <f>IF(COUNTIF($CC40:$CE40, Active!$GA$1)&gt;0, Active!FQ$2, 0)</f>
        <v>0</v>
      </c>
      <c r="FR40" s="240">
        <f>IF(COUNTIF($CF40:$CH40, Active!$GA$1)&gt;0, Active!FR$2, 0)</f>
        <v>0</v>
      </c>
      <c r="FS40" s="240">
        <f>IF(COUNTIF($CI40:$CK40, Active!$GA$1)&gt;0, Active!FS$2, 0)</f>
        <v>0</v>
      </c>
      <c r="FT40" s="240">
        <f>IF(COUNTIF($CL40:$CN40, Active!$GA$1)&gt;0, Active!FT$2, 0)</f>
        <v>0</v>
      </c>
      <c r="FU40" s="240">
        <f>IF(COUNTIF($CO40:$CQ40, Active!$GA$1)&gt;0, Active!FU$2, 0)</f>
        <v>0</v>
      </c>
      <c r="FV40" s="240">
        <f>IF(COUNTIF($CR40:$CT40, Active!$GA$1)&gt;0, Active!FV$2, 0)</f>
        <v>0</v>
      </c>
      <c r="FW40" s="240">
        <f>IF(COUNTIF($CU40:$CW40, Active!$GA$1)&gt;0, Active!FW$2, 0)</f>
        <v>0</v>
      </c>
      <c r="FX40" s="240">
        <f>IF(COUNTIF($CX40:$CZ40, Active!$GA$1)&gt;0, Active!FX$2, 0)</f>
        <v>0</v>
      </c>
      <c r="FY40" s="240">
        <f>IF(COUNTIF($DA40:$DC40, Active!$GA$1)&gt;0, Active!FY$2, 0)</f>
        <v>0</v>
      </c>
      <c r="FZ40" s="240">
        <f>IF(COUNTIF($DD40:$DF40, Active!$GA$1)&gt;0, Active!FZ$2, 0)</f>
        <v>0</v>
      </c>
      <c r="GA40" s="241">
        <f t="shared" si="8"/>
        <v>0</v>
      </c>
      <c r="GB40" s="242">
        <f>IF(COUNTIF($N40:$Q40, Active!HH$1)&gt;0, Active!GB$2, 0)</f>
        <v>0</v>
      </c>
      <c r="GC40" s="234">
        <f>IF(COUNTIF($R40:$U40, Active!HH$1)&gt;0, Active!GC$2, 0)</f>
        <v>0</v>
      </c>
      <c r="GD40" s="234">
        <f>IF(COUNTIF($V40:$Y40, Active!HH$1)&gt;0, Active!GD$2, 0)</f>
        <v>0</v>
      </c>
      <c r="GE40" s="234">
        <f>IF(COUNTIF($Z40:$AA40, Active!HH$1)&gt;0, Active!GE$2, 0)</f>
        <v>0</v>
      </c>
      <c r="GF40" s="234">
        <f>IF(COUNTIF($AB40:$AC40, Active!HH$1)&gt;0, Active!GF$2, 0)</f>
        <v>0</v>
      </c>
      <c r="GG40" s="235">
        <f>IF(COUNTIF($AD40:$AF40, Active!$HH$1)&gt;0, Active!GG$2, 0)</f>
        <v>0</v>
      </c>
      <c r="GH40" s="236">
        <f>IF(COUNTIF($AG40:$AI40, Active!$HH$1)&gt;0, Active!GH$2, 0)</f>
        <v>0</v>
      </c>
      <c r="GI40" s="236">
        <f>IF(COUNTIF($AJ40:$AL40, Active!$HH$1)&gt;0, Active!GI$2, 0)</f>
        <v>0</v>
      </c>
      <c r="GJ40" s="236">
        <f>IF(COUNTIF($AM40:$AO40, Active!$HH$1)&gt;0, Active!GJ$2, 0)</f>
        <v>0</v>
      </c>
      <c r="GK40" s="236">
        <f>IF(COUNTIF($AP40:$AR40, Active!$HH$1)&gt;0, Active!GK$2, 0)</f>
        <v>0</v>
      </c>
      <c r="GL40" s="236">
        <f>IF(COUNTIF($AS40:$AU40, Active!$HH$1)&gt;0, Active!GL$2, 0)</f>
        <v>0</v>
      </c>
      <c r="GM40" s="236">
        <f>IF(COUNTIF($AV40:$AX40, Active!$HH$1)&gt;0, Active!GM$2, 0)</f>
        <v>0</v>
      </c>
      <c r="GN40" s="237">
        <f>IF(COUNTIF($AY40:$BA40, Active!$HH$1)&gt;0, Active!GN$2, 0)</f>
        <v>0</v>
      </c>
      <c r="GO40" s="238">
        <f>IF(COUNTIF($BB40:$BD40, Active!$HH$1)&gt;0, Active!GO$2, 0)</f>
        <v>0</v>
      </c>
      <c r="GP40" s="238">
        <f>IF(COUNTIF($BE40:$BG40, Active!$HH$1)&gt;0, Active!GP$2, 0)</f>
        <v>0</v>
      </c>
      <c r="GQ40" s="238">
        <f>IF(COUNTIF($BH40:$BJ40, Active!$HH$1)&gt;0, Active!GQ$2, 0)</f>
        <v>0</v>
      </c>
      <c r="GR40" s="238">
        <f>IF(COUNTIF($BK40:$BM40, Active!$HH$1)&gt;0, Active!GR$2, 0)</f>
        <v>0</v>
      </c>
      <c r="GS40" s="238">
        <f>IF(COUNTIF($BN40:$BP40, Active!$HH$1)&gt;0, Active!GS$2, 0)</f>
        <v>0</v>
      </c>
      <c r="GT40" s="238">
        <f>IF(COUNTIF($BQ40:$BS40, Active!$HH$1)&gt;0, Active!GT$2, 0)</f>
        <v>0</v>
      </c>
      <c r="GU40" s="238">
        <f>IF(COUNTIF($BT40:$BV40, Active!$HH$1)&gt;0, Active!GU$2, 0)</f>
        <v>0</v>
      </c>
      <c r="GV40" s="239">
        <f>IF(COUNTIF($BW40:$BY40, Active!$HH$1)&gt;0, Active!GV$2, 0)</f>
        <v>0</v>
      </c>
      <c r="GW40" s="240">
        <f>IF(COUNTIF($BZ40:$CB40, Active!$HH$1)&gt;0, Active!GW$2, 0)</f>
        <v>0</v>
      </c>
      <c r="GX40" s="240">
        <f>IF(COUNTIF($CC40:$CE40, Active!$HH$1)&gt;0, Active!GX$2, 0)</f>
        <v>0</v>
      </c>
      <c r="GY40" s="240">
        <f>IF(COUNTIF($CF40:$CH40, Active!$HH$1)&gt;0, Active!GY$2, 0)</f>
        <v>0</v>
      </c>
      <c r="GZ40" s="240">
        <f>IF(COUNTIF($CI40:$CK40, Active!$HH$1)&gt;0, Active!GZ$2, 0)</f>
        <v>0</v>
      </c>
      <c r="HA40" s="240">
        <f>IF(COUNTIF($CL40:$CN40, Active!$HH$1)&gt;0, Active!HA$2, 0)</f>
        <v>0</v>
      </c>
      <c r="HB40" s="240">
        <f>IF(COUNTIF($CO40:$CQ40, Active!$HH$1)&gt;0, Active!HB$2, 0)</f>
        <v>0</v>
      </c>
      <c r="HC40" s="240">
        <f>IF(COUNTIF($CR40:$CT40, Active!$HH$1)&gt;0, Active!HC$2, 0)</f>
        <v>0</v>
      </c>
      <c r="HD40" s="240">
        <f>IF(COUNTIF($CU40:$CW40, Active!$HH$1)&gt;0, Active!HD$2, 0)</f>
        <v>0</v>
      </c>
      <c r="HE40" s="240">
        <f>IF(COUNTIF($CX40:$CZ40, Active!$HH$1)&gt;0, Active!HE$2, 0)</f>
        <v>0</v>
      </c>
      <c r="HF40" s="240">
        <f>IF(COUNTIF($DA40:$DC40, Active!$HH$1)&gt;0, Active!HF$2, 0)</f>
        <v>0</v>
      </c>
      <c r="HG40" s="240">
        <f>IF(COUNTIF($DD40:$DF40, Active!$HH$1)&gt;0, Active!HG$2, 0)</f>
        <v>0</v>
      </c>
      <c r="HH40" s="241">
        <f t="shared" si="9"/>
        <v>0</v>
      </c>
      <c r="HI40" s="243"/>
      <c r="HJ40" s="242">
        <f>IF(MAX($N40:$Q40)&gt;=40, Active!HJ$2, 0)</f>
        <v>3</v>
      </c>
      <c r="HK40" s="234">
        <f>IF(MAX($R40:$U40)&gt;=40, Active!HK$2, 0)</f>
        <v>3</v>
      </c>
      <c r="HL40" s="234">
        <f>IF(MAX($V40:$Y40)&gt;=40, Active!HL$2, 0)</f>
        <v>3</v>
      </c>
      <c r="HM40" s="234">
        <f>IF(MAX($Z40:$AA40)&gt;=40, Active!HM$2, 0)</f>
        <v>3</v>
      </c>
      <c r="HN40" s="234">
        <f>IF(MAX($AB40:$AC40)&gt;=40, Active!HN$2, 0)</f>
        <v>2</v>
      </c>
      <c r="HO40" s="235">
        <f>IF(MAX($AD40:$AF40)&gt;=40, Active!HO$2, 0)</f>
        <v>20</v>
      </c>
      <c r="HP40" s="236">
        <f>IF(MAX($AG40:$AI40)&gt;=40, Active!HP$2, 0)</f>
        <v>20</v>
      </c>
      <c r="HQ40" s="236">
        <f>IF(MAX($AJ40:$AL40)&gt;=40, Active!HQ$2, 0)</f>
        <v>20</v>
      </c>
      <c r="HR40" s="236">
        <f>IF(MAX($AM40:$AO40)&gt;=40, Active!HR$2, 0)</f>
        <v>20</v>
      </c>
      <c r="HS40" s="236">
        <f>IF(MAX($AP40:$AR40)&gt;=40, Active!HS$2, 0)</f>
        <v>10</v>
      </c>
      <c r="HT40" s="236">
        <f>IF(MAX($AS40:$AU40)&gt;=40, Active!HT$2, 0)</f>
        <v>20</v>
      </c>
      <c r="HU40" s="236">
        <f>IF(MAX($AV40:$AX40)&gt;=40, Active!HU$2, 0)</f>
        <v>10</v>
      </c>
      <c r="HV40" s="237">
        <f>IF(MAX($AY40:$BA40)&gt;=40, Active!HV$2, 0)</f>
        <v>20</v>
      </c>
      <c r="HW40" s="238">
        <f>IF(MAX($BB40:$BD40)&gt;=40, Active!HW$2, 0)</f>
        <v>20</v>
      </c>
      <c r="HX40" s="238">
        <f>IF(MAX($BE40:$BG40)&gt;=40, Active!HX$2, 0)</f>
        <v>20</v>
      </c>
      <c r="HY40" s="238">
        <f>IF(MAX($BH40:$BJ40)&gt;=40, Active!HY$2, 0)</f>
        <v>20</v>
      </c>
      <c r="HZ40" s="238">
        <f>IF(MAX($BK40:$BM40)&gt;=40, Active!HZ$2, 0)</f>
        <v>10</v>
      </c>
      <c r="IA40" s="238">
        <f>IF(MAX($BN40:$BP40)&gt;=40, Active!IA$2, 0)</f>
        <v>20</v>
      </c>
      <c r="IB40" s="238">
        <f>IF(MAX($BQ40:$BS40)&gt;=40, Active!IB$2, 0)</f>
        <v>10</v>
      </c>
      <c r="IC40" s="238">
        <f>IF(MAX($BT40:$BV40)&gt;=40, Active!IC$2, 0)</f>
        <v>6</v>
      </c>
      <c r="ID40" s="239">
        <f>IF(MAX($BW40:$BY40)&gt;=40, Active!ID$2, 0)</f>
        <v>20</v>
      </c>
      <c r="IE40" s="240">
        <f>IF(MAX($BZ40:$CB40)&gt;=40, Active!IE$2, 0)</f>
        <v>20</v>
      </c>
      <c r="IF40" s="240">
        <f>IF(MAX($CC40:$CE40)&gt;=40, Active!IF$2, 0)</f>
        <v>10</v>
      </c>
      <c r="IG40" s="240">
        <f>IF(MAX($CF40:$CH40)&gt;=40, Active!IG$2, 0)</f>
        <v>0</v>
      </c>
      <c r="IH40" s="240">
        <f>IF(MAX($CI40:$CK40)&gt;=40, Active!IH$2, 0)</f>
        <v>0</v>
      </c>
      <c r="II40" s="240">
        <f>IF(MAX($CL40:$CN40)&gt;=40, Active!II$2, 0)</f>
        <v>30</v>
      </c>
      <c r="IJ40" s="240">
        <f>IF(MAX($CO40:$CQ40)&gt;=40, Active!IJ$2, 0)</f>
        <v>20</v>
      </c>
      <c r="IK40" s="240">
        <f>IF(MAX($CR40:$CT40)&gt;=40, Active!IK$2, 0)</f>
        <v>0</v>
      </c>
      <c r="IL40" s="240">
        <f>IF(MAX($CU40:$CW40)&gt;=40, Active!IL$2, 0)</f>
        <v>0</v>
      </c>
      <c r="IM40" s="240">
        <f>IF(MAX($CX40:$CZ40)&gt;=40, Active!IM$2, 0)</f>
        <v>0</v>
      </c>
      <c r="IN40" s="240">
        <f>IF(MAX($DA40:$DC40)&gt;=40, Active!IN$2, 0)</f>
        <v>0</v>
      </c>
      <c r="IO40" s="240">
        <f>IF(MAX($DD40:$DF40)&gt;=40, Active!IO$2, 0)</f>
        <v>20</v>
      </c>
      <c r="IP40" s="416">
        <f t="shared" si="10"/>
        <v>360</v>
      </c>
      <c r="IQ40" s="416">
        <f t="shared" si="11"/>
        <v>20</v>
      </c>
    </row>
    <row r="41" spans="1:251" ht="15" customHeight="1" x14ac:dyDescent="0.25">
      <c r="A41" s="14" t="s">
        <v>1626</v>
      </c>
      <c r="B41" s="392">
        <v>63</v>
      </c>
      <c r="C41" s="706" t="s">
        <v>774</v>
      </c>
      <c r="D41" s="423">
        <v>43831</v>
      </c>
      <c r="E41" s="20" t="s">
        <v>278</v>
      </c>
      <c r="F41" s="6">
        <v>10448047</v>
      </c>
      <c r="G41" s="20">
        <v>1</v>
      </c>
      <c r="H41" s="20"/>
      <c r="I41" s="23"/>
      <c r="J41" s="6" t="s">
        <v>18</v>
      </c>
      <c r="K41" s="6" t="s">
        <v>18</v>
      </c>
      <c r="L41" s="424"/>
      <c r="M41" s="651" t="s">
        <v>775</v>
      </c>
      <c r="N41" s="688">
        <v>53.9</v>
      </c>
      <c r="O41" s="107"/>
      <c r="P41" s="105"/>
      <c r="Q41" s="106"/>
      <c r="R41" s="688">
        <v>57.900001525878906</v>
      </c>
      <c r="S41" s="107"/>
      <c r="T41" s="105"/>
      <c r="U41" s="106"/>
      <c r="V41" s="24">
        <v>50.549999237060547</v>
      </c>
      <c r="W41" s="107"/>
      <c r="X41" s="105"/>
      <c r="Y41" s="106"/>
      <c r="Z41" s="24">
        <v>56.200000762939453</v>
      </c>
      <c r="AA41" s="273"/>
      <c r="AB41" s="648">
        <v>78.900001525878906</v>
      </c>
      <c r="AC41" s="273"/>
      <c r="AD41" s="272">
        <v>100</v>
      </c>
      <c r="AE41" s="108"/>
      <c r="AF41" s="444"/>
      <c r="AG41" s="272">
        <v>100</v>
      </c>
      <c r="AH41" s="108"/>
      <c r="AI41" s="444"/>
      <c r="AJ41" s="272">
        <v>100</v>
      </c>
      <c r="AK41" s="108"/>
      <c r="AL41" s="444"/>
      <c r="AM41" s="272">
        <v>100</v>
      </c>
      <c r="AN41" s="108"/>
      <c r="AO41" s="444"/>
      <c r="AP41" s="272">
        <v>100</v>
      </c>
      <c r="AQ41" s="108"/>
      <c r="AR41" s="444"/>
      <c r="AS41" s="272">
        <v>100</v>
      </c>
      <c r="AT41" s="108"/>
      <c r="AU41" s="444"/>
      <c r="AV41" s="272">
        <v>100</v>
      </c>
      <c r="AW41" s="108"/>
      <c r="AX41" s="444"/>
      <c r="AY41" s="24">
        <v>40</v>
      </c>
      <c r="AZ41" s="107"/>
      <c r="BA41" s="273"/>
      <c r="BB41" s="24">
        <v>55</v>
      </c>
      <c r="BC41" s="107"/>
      <c r="BD41" s="273"/>
      <c r="BE41" s="24">
        <v>44</v>
      </c>
      <c r="BF41" s="107"/>
      <c r="BG41" s="273"/>
      <c r="BH41" s="24">
        <v>57</v>
      </c>
      <c r="BI41" s="107"/>
      <c r="BJ41" s="273"/>
      <c r="BK41" s="24">
        <v>64</v>
      </c>
      <c r="BL41" s="107"/>
      <c r="BM41" s="273"/>
      <c r="BN41" s="24">
        <v>52.189998626708984</v>
      </c>
      <c r="BO41" s="107"/>
      <c r="BP41" s="273"/>
      <c r="BQ41" s="24">
        <v>48</v>
      </c>
      <c r="BR41" s="107"/>
      <c r="BS41" s="273"/>
      <c r="BT41" s="24">
        <v>70</v>
      </c>
      <c r="BU41" s="291"/>
      <c r="BV41" s="273"/>
      <c r="BW41" s="648">
        <v>40.330001831054688</v>
      </c>
      <c r="BX41" s="107"/>
      <c r="BY41" s="273"/>
      <c r="BZ41" s="648">
        <v>58.75</v>
      </c>
      <c r="CA41" s="107"/>
      <c r="CB41" s="273"/>
      <c r="CC41" s="24"/>
      <c r="CD41" s="107"/>
      <c r="CE41" s="107"/>
      <c r="CF41" s="645">
        <v>30</v>
      </c>
      <c r="CG41" s="653">
        <v>40</v>
      </c>
      <c r="CH41" s="273"/>
      <c r="CI41" s="688"/>
      <c r="CJ41" s="107"/>
      <c r="CK41" s="273"/>
      <c r="CL41" s="648">
        <v>40.200000762939453</v>
      </c>
      <c r="CM41" s="107"/>
      <c r="CN41" s="273"/>
      <c r="CO41" s="24"/>
      <c r="CP41" s="107"/>
      <c r="CQ41" s="273"/>
      <c r="CR41" s="24"/>
      <c r="CS41" s="107"/>
      <c r="CT41" s="273"/>
      <c r="CU41" s="24"/>
      <c r="CV41" s="107"/>
      <c r="CW41" s="273"/>
      <c r="CX41" s="24"/>
      <c r="CY41" s="107"/>
      <c r="CZ41" s="273"/>
      <c r="DA41" s="24">
        <v>56.099998474121094</v>
      </c>
      <c r="DB41" s="107"/>
      <c r="DC41" s="273"/>
      <c r="DD41" s="24">
        <v>50.200000762939453</v>
      </c>
      <c r="DE41" s="107"/>
      <c r="DF41" s="273"/>
      <c r="DG41" s="218"/>
      <c r="DH41" s="217"/>
      <c r="DI41" s="217" t="s">
        <v>1634</v>
      </c>
      <c r="DJ41" s="286">
        <v>49.91</v>
      </c>
      <c r="DK41" s="219" t="s">
        <v>125</v>
      </c>
      <c r="DL41" s="220">
        <f t="shared" si="6"/>
        <v>2.4954999999999998</v>
      </c>
      <c r="DM41" s="650">
        <f>COUNTIF(N41:DF41, Active!DM$1)+COUNTIF(N41:DF41, Active!DM$2)</f>
        <v>0</v>
      </c>
      <c r="DN41" s="233">
        <f>IF(COUNTIF($N41:$Q41, Active!ET$1)&gt;0, Active!DN$2, 0)</f>
        <v>0</v>
      </c>
      <c r="DO41" s="234">
        <f>IF(COUNTIF($R41:$U41, Active!ET$1)&gt;0, Active!DO$2, 0)</f>
        <v>0</v>
      </c>
      <c r="DP41" s="234">
        <f>IF(COUNTIF($V41:$Y41, Active!ET$1)&gt;0, Active!DP$2, 0)</f>
        <v>0</v>
      </c>
      <c r="DQ41" s="234">
        <f>IF(COUNTIF($Z41:$AA41, Active!ET$1)&gt;0, Active!DQ$2, 0)</f>
        <v>0</v>
      </c>
      <c r="DR41" s="234">
        <f>IF(COUNTIF($AB41:$AC41, Active!ET$1)&gt;0, Active!DR$2, 0)</f>
        <v>0</v>
      </c>
      <c r="DS41" s="235">
        <f>IF(COUNTIF($AD41:$AF41, Active!$ET$1)&gt;0, Active!DS$2, 0)</f>
        <v>0</v>
      </c>
      <c r="DT41" s="236">
        <f>IF(COUNTIF($AG41:$AI41, Active!$ET$1)&gt;0, Active!DT$2, 0)</f>
        <v>0</v>
      </c>
      <c r="DU41" s="236">
        <f>IF(COUNTIF($AJ41:$AL41, Active!$ET$1)&gt;0, Active!DU$2, 0)</f>
        <v>0</v>
      </c>
      <c r="DV41" s="236">
        <f>IF(COUNTIF($AM41:$AO41, Active!$ET$1)&gt;0, Active!DV$2, 0)</f>
        <v>0</v>
      </c>
      <c r="DW41" s="236">
        <f>IF(COUNTIF($AP41:$AR41, Active!$ET$1)&gt;0, Active!DW$2, 0)</f>
        <v>0</v>
      </c>
      <c r="DX41" s="236">
        <f>IF(COUNTIF($AS41:$AU41, Active!$ET$1)&gt;0, Active!DX$2, 0)</f>
        <v>0</v>
      </c>
      <c r="DY41" s="236">
        <f>IF(COUNTIF($AV41:$AX41, Active!$ET$1)&gt;0, Active!DY$2, 0)</f>
        <v>0</v>
      </c>
      <c r="DZ41" s="237">
        <f>IF(COUNTIF($AY41:$BA41, Active!$ET$1)&gt;0, Active!DZ$2, 0)</f>
        <v>0</v>
      </c>
      <c r="EA41" s="238">
        <f>IF(COUNTIF($BB41:$BD41, Active!$ET$1)&gt;0, Active!EA$2, 0)</f>
        <v>0</v>
      </c>
      <c r="EB41" s="238">
        <f>IF(COUNTIF($BE41:$BG41, Active!$ET$1)&gt;0, Active!EB$2, 0)</f>
        <v>0</v>
      </c>
      <c r="EC41" s="238">
        <f>IF(COUNTIF($BH41:$BJ41, Active!$ET$1)&gt;0, Active!EC$2, 0)</f>
        <v>0</v>
      </c>
      <c r="ED41" s="238">
        <f>IF(COUNTIF($BK41:$BM41, Active!$ET$1)&gt;0, Active!ED$2, 0)</f>
        <v>0</v>
      </c>
      <c r="EE41" s="238">
        <f>IF(COUNTIF($BN41:$BP41, Active!$ET$1)&gt;0, Active!EE$2, 0)</f>
        <v>0</v>
      </c>
      <c r="EF41" s="238">
        <f>IF(COUNTIF($BQ41:$BS41, Active!$ET$1)&gt;0, Active!EF$2, 0)</f>
        <v>0</v>
      </c>
      <c r="EG41" s="238">
        <f>IF(COUNTIF($BT41:$BV41, Active!$ET$1)&gt;0, Active!EG$2, 0)</f>
        <v>0</v>
      </c>
      <c r="EH41" s="239">
        <f>IF(COUNTIF($BW41:$BY41, Active!$ET$1)&gt;0, Active!EH$2, 0)</f>
        <v>0</v>
      </c>
      <c r="EI41" s="240">
        <f>IF(COUNTIF($BZ41:$CB41, Active!$ET$1)&gt;0, Active!EI$2, 0)</f>
        <v>0</v>
      </c>
      <c r="EJ41" s="240">
        <f>IF(COUNTIF($CC41:$CE41, Active!$ET$1)&gt;0, Active!EJ$2, 0)</f>
        <v>0</v>
      </c>
      <c r="EK41" s="240">
        <f>IF(COUNTIF($CF41:$CH41, Active!$ET$1)&gt;0, Active!EK$2, 0)</f>
        <v>0</v>
      </c>
      <c r="EL41" s="240">
        <f>IF(COUNTIF($CI41:$CK41, Active!$ET$1)&gt;0, Active!EL$2, 0)</f>
        <v>0</v>
      </c>
      <c r="EM41" s="240">
        <f>IF(COUNTIF($CL41:$CN41, Active!$ET$1)&gt;0, Active!EM$2, 0)</f>
        <v>0</v>
      </c>
      <c r="EN41" s="240">
        <f>IF(COUNTIF($CO41:$CQ41, Active!$ET$1)&gt;0, Active!EN$2, 0)</f>
        <v>0</v>
      </c>
      <c r="EO41" s="240">
        <f>IF(COUNTIF($CR41:$CT41, Active!$ET$1)&gt;0, Active!EO$2, 0)</f>
        <v>0</v>
      </c>
      <c r="EP41" s="240">
        <f>IF(COUNTIF($CU41:$CW41, Active!$ET$1)&gt;0, Active!EP$2, 0)</f>
        <v>0</v>
      </c>
      <c r="EQ41" s="240">
        <f>IF(COUNTIF($CX41:$CZ41, Active!$ET$1)&gt;0, Active!EQ$2, 0)</f>
        <v>0</v>
      </c>
      <c r="ER41" s="240">
        <f>IF(COUNTIF($DA41:$DC41, Active!$ET$1)&gt;0, Active!ER$2, 0)</f>
        <v>0</v>
      </c>
      <c r="ES41" s="240">
        <f>IF(COUNTIF($DD41:$DF41, Active!$ET$1)&gt;0, Active!ES$2, 0)</f>
        <v>0</v>
      </c>
      <c r="ET41" s="241">
        <f t="shared" si="7"/>
        <v>0</v>
      </c>
      <c r="EU41" s="242">
        <f>IF(COUNTIF($N41:$Q41, Active!GA$1)&gt;0, Active!EU$2, 0)</f>
        <v>0</v>
      </c>
      <c r="EV41" s="234">
        <f>IF(COUNTIF($R41:$U41, Active!GA$1)&gt;0, Active!EV$2, 0)</f>
        <v>0</v>
      </c>
      <c r="EW41" s="234">
        <f>IF(COUNTIF($V41:$Y41, Active!GA$1)&gt;0, Active!EW$2, 0)</f>
        <v>0</v>
      </c>
      <c r="EX41" s="234">
        <f>IF(COUNTIF($Z41:$AA41, Active!GA$1)&gt;0, Active!EX$2, 0)</f>
        <v>0</v>
      </c>
      <c r="EY41" s="234">
        <f>IF(COUNTIF($AB41:$AC41, Active!GA$1)&gt;0, Active!EY$2, 0)</f>
        <v>0</v>
      </c>
      <c r="EZ41" s="235">
        <f>IF(COUNTIF($AD41:$AF41, Active!$GA$1)&gt;0, Active!EZ$2, 0)</f>
        <v>0</v>
      </c>
      <c r="FA41" s="236">
        <f>IF(COUNTIF($AG41:$AI41, Active!$GA$1)&gt;0, Active!FA$2, 0)</f>
        <v>0</v>
      </c>
      <c r="FB41" s="236">
        <f>IF(COUNTIF($AJ41:$AL41, Active!$GA$1)&gt;0, Active!FB$2, 0)</f>
        <v>0</v>
      </c>
      <c r="FC41" s="236">
        <f>IF(COUNTIF($AM41:$AO41, Active!$GA$1)&gt;0, Active!FC$2, 0)</f>
        <v>0</v>
      </c>
      <c r="FD41" s="236">
        <f>IF(COUNTIF($AP41:$AR41, Active!$GA$1)&gt;0, Active!FD$2, 0)</f>
        <v>0</v>
      </c>
      <c r="FE41" s="236">
        <f>IF(COUNTIF($AS41:$AU41, Active!$GA$1)&gt;0, Active!FE$2, 0)</f>
        <v>0</v>
      </c>
      <c r="FF41" s="236">
        <f>IF(COUNTIF($AV41:$AX41, Active!$GA$1)&gt;0, Active!FF$2, 0)</f>
        <v>0</v>
      </c>
      <c r="FG41" s="237">
        <f>IF(COUNTIF($AY41:$BA41, Active!$GA$1)&gt;0, Active!FG$2, 0)</f>
        <v>0</v>
      </c>
      <c r="FH41" s="238">
        <f>IF(COUNTIF($BB41:$BD41, Active!$GA$1)&gt;0, Active!FH$2, 0)</f>
        <v>0</v>
      </c>
      <c r="FI41" s="238">
        <f>IF(COUNTIF($BE41:$BG41, Active!$GA$1)&gt;0, Active!FI$2, 0)</f>
        <v>0</v>
      </c>
      <c r="FJ41" s="238">
        <f>IF(COUNTIF($BH41:$BJ41, Active!$GA$1)&gt;0, Active!FJ$2, 0)</f>
        <v>0</v>
      </c>
      <c r="FK41" s="238">
        <f>IF(COUNTIF($BK41:$BM41, Active!$GA$1)&gt;0, Active!FK$2, 0)</f>
        <v>0</v>
      </c>
      <c r="FL41" s="238">
        <f>IF(COUNTIF($BN41:$BP41, Active!$GA$1)&gt;0, Active!FL$2, 0)</f>
        <v>0</v>
      </c>
      <c r="FM41" s="238">
        <f>IF(COUNTIF($BQ41:$BS41, Active!$GA$1)&gt;0, Active!FM$2, 0)</f>
        <v>0</v>
      </c>
      <c r="FN41" s="238">
        <f>IF(COUNTIF($BT41:$BV41, Active!$GA$1)&gt;0, Active!FN$2, 0)</f>
        <v>0</v>
      </c>
      <c r="FO41" s="239">
        <f>IF(COUNTIF($BW41:$BY41, Active!$GA$1)&gt;0, Active!FO$2, 0)</f>
        <v>0</v>
      </c>
      <c r="FP41" s="240">
        <f>IF(COUNTIF($BZ41:$CB41, Active!$GA$1)&gt;0, Active!FP$2, 0)</f>
        <v>0</v>
      </c>
      <c r="FQ41" s="240">
        <f>IF(COUNTIF($CC41:$CE41, Active!$GA$1)&gt;0, Active!FQ$2, 0)</f>
        <v>0</v>
      </c>
      <c r="FR41" s="240">
        <f>IF(COUNTIF($CF41:$CH41, Active!$GA$1)&gt;0, Active!FR$2, 0)</f>
        <v>0</v>
      </c>
      <c r="FS41" s="240">
        <f>IF(COUNTIF($CI41:$CK41, Active!$GA$1)&gt;0, Active!FS$2, 0)</f>
        <v>0</v>
      </c>
      <c r="FT41" s="240">
        <f>IF(COUNTIF($CL41:$CN41, Active!$GA$1)&gt;0, Active!FT$2, 0)</f>
        <v>0</v>
      </c>
      <c r="FU41" s="240">
        <f>IF(COUNTIF($CO41:$CQ41, Active!$GA$1)&gt;0, Active!FU$2, 0)</f>
        <v>0</v>
      </c>
      <c r="FV41" s="240">
        <f>IF(COUNTIF($CR41:$CT41, Active!$GA$1)&gt;0, Active!FV$2, 0)</f>
        <v>0</v>
      </c>
      <c r="FW41" s="240">
        <f>IF(COUNTIF($CU41:$CW41, Active!$GA$1)&gt;0, Active!FW$2, 0)</f>
        <v>0</v>
      </c>
      <c r="FX41" s="240">
        <f>IF(COUNTIF($CX41:$CZ41, Active!$GA$1)&gt;0, Active!FX$2, 0)</f>
        <v>0</v>
      </c>
      <c r="FY41" s="240">
        <f>IF(COUNTIF($DA41:$DC41, Active!$GA$1)&gt;0, Active!FY$2, 0)</f>
        <v>0</v>
      </c>
      <c r="FZ41" s="240">
        <f>IF(COUNTIF($DD41:$DF41, Active!$GA$1)&gt;0, Active!FZ$2, 0)</f>
        <v>0</v>
      </c>
      <c r="GA41" s="241">
        <f t="shared" si="8"/>
        <v>0</v>
      </c>
      <c r="GB41" s="242">
        <f>IF(COUNTIF($N41:$Q41, Active!HH$1)&gt;0, Active!GB$2, 0)</f>
        <v>0</v>
      </c>
      <c r="GC41" s="234">
        <f>IF(COUNTIF($R41:$U41, Active!HH$1)&gt;0, Active!GC$2, 0)</f>
        <v>0</v>
      </c>
      <c r="GD41" s="234">
        <f>IF(COUNTIF($V41:$Y41, Active!HH$1)&gt;0, Active!GD$2, 0)</f>
        <v>0</v>
      </c>
      <c r="GE41" s="234">
        <f>IF(COUNTIF($Z41:$AA41, Active!HH$1)&gt;0, Active!GE$2, 0)</f>
        <v>0</v>
      </c>
      <c r="GF41" s="234">
        <f>IF(COUNTIF($AB41:$AC41, Active!HH$1)&gt;0, Active!GF$2, 0)</f>
        <v>0</v>
      </c>
      <c r="GG41" s="235">
        <f>IF(COUNTIF($AD41:$AF41, Active!$HH$1)&gt;0, Active!GG$2, 0)</f>
        <v>0</v>
      </c>
      <c r="GH41" s="236">
        <f>IF(COUNTIF($AG41:$AI41, Active!$HH$1)&gt;0, Active!GH$2, 0)</f>
        <v>0</v>
      </c>
      <c r="GI41" s="236">
        <f>IF(COUNTIF($AJ41:$AL41, Active!$HH$1)&gt;0, Active!GI$2, 0)</f>
        <v>0</v>
      </c>
      <c r="GJ41" s="236">
        <f>IF(COUNTIF($AM41:$AO41, Active!$HH$1)&gt;0, Active!GJ$2, 0)</f>
        <v>0</v>
      </c>
      <c r="GK41" s="236">
        <f>IF(COUNTIF($AP41:$AR41, Active!$HH$1)&gt;0, Active!GK$2, 0)</f>
        <v>0</v>
      </c>
      <c r="GL41" s="236">
        <f>IF(COUNTIF($AS41:$AU41, Active!$HH$1)&gt;0, Active!GL$2, 0)</f>
        <v>0</v>
      </c>
      <c r="GM41" s="236">
        <f>IF(COUNTIF($AV41:$AX41, Active!$HH$1)&gt;0, Active!GM$2, 0)</f>
        <v>0</v>
      </c>
      <c r="GN41" s="237">
        <f>IF(COUNTIF($AY41:$BA41, Active!$HH$1)&gt;0, Active!GN$2, 0)</f>
        <v>0</v>
      </c>
      <c r="GO41" s="238">
        <f>IF(COUNTIF($BB41:$BD41, Active!$HH$1)&gt;0, Active!GO$2, 0)</f>
        <v>0</v>
      </c>
      <c r="GP41" s="238">
        <f>IF(COUNTIF($BE41:$BG41, Active!$HH$1)&gt;0, Active!GP$2, 0)</f>
        <v>0</v>
      </c>
      <c r="GQ41" s="238">
        <f>IF(COUNTIF($BH41:$BJ41, Active!$HH$1)&gt;0, Active!GQ$2, 0)</f>
        <v>0</v>
      </c>
      <c r="GR41" s="238">
        <f>IF(COUNTIF($BK41:$BM41, Active!$HH$1)&gt;0, Active!GR$2, 0)</f>
        <v>0</v>
      </c>
      <c r="GS41" s="238">
        <f>IF(COUNTIF($BN41:$BP41, Active!$HH$1)&gt;0, Active!GS$2, 0)</f>
        <v>0</v>
      </c>
      <c r="GT41" s="238">
        <f>IF(COUNTIF($BQ41:$BS41, Active!$HH$1)&gt;0, Active!GT$2, 0)</f>
        <v>0</v>
      </c>
      <c r="GU41" s="238">
        <f>IF(COUNTIF($BT41:$BV41, Active!$HH$1)&gt;0, Active!GU$2, 0)</f>
        <v>0</v>
      </c>
      <c r="GV41" s="239">
        <f>IF(COUNTIF($BW41:$BY41, Active!$HH$1)&gt;0, Active!GV$2, 0)</f>
        <v>0</v>
      </c>
      <c r="GW41" s="240">
        <f>IF(COUNTIF($BZ41:$CB41, Active!$HH$1)&gt;0, Active!GW$2, 0)</f>
        <v>0</v>
      </c>
      <c r="GX41" s="240">
        <f>IF(COUNTIF($CC41:$CE41, Active!$HH$1)&gt;0, Active!GX$2, 0)</f>
        <v>0</v>
      </c>
      <c r="GY41" s="240">
        <f>IF(COUNTIF($CF41:$CH41, Active!$HH$1)&gt;0, Active!GY$2, 0)</f>
        <v>0</v>
      </c>
      <c r="GZ41" s="240">
        <f>IF(COUNTIF($CI41:$CK41, Active!$HH$1)&gt;0, Active!GZ$2, 0)</f>
        <v>0</v>
      </c>
      <c r="HA41" s="240">
        <f>IF(COUNTIF($CL41:$CN41, Active!$HH$1)&gt;0, Active!HA$2, 0)</f>
        <v>0</v>
      </c>
      <c r="HB41" s="240">
        <f>IF(COUNTIF($CO41:$CQ41, Active!$HH$1)&gt;0, Active!HB$2, 0)</f>
        <v>0</v>
      </c>
      <c r="HC41" s="240">
        <f>IF(COUNTIF($CR41:$CT41, Active!$HH$1)&gt;0, Active!HC$2, 0)</f>
        <v>0</v>
      </c>
      <c r="HD41" s="240">
        <f>IF(COUNTIF($CU41:$CW41, Active!$HH$1)&gt;0, Active!HD$2, 0)</f>
        <v>0</v>
      </c>
      <c r="HE41" s="240">
        <f>IF(COUNTIF($CX41:$CZ41, Active!$HH$1)&gt;0, Active!HE$2, 0)</f>
        <v>0</v>
      </c>
      <c r="HF41" s="240">
        <f>IF(COUNTIF($DA41:$DC41, Active!$HH$1)&gt;0, Active!HF$2, 0)</f>
        <v>0</v>
      </c>
      <c r="HG41" s="240">
        <f>IF(COUNTIF($DD41:$DF41, Active!$HH$1)&gt;0, Active!HG$2, 0)</f>
        <v>0</v>
      </c>
      <c r="HH41" s="241">
        <f t="shared" si="9"/>
        <v>0</v>
      </c>
      <c r="HI41" s="243"/>
      <c r="HJ41" s="242">
        <f>IF(MAX($N41:$Q41)&gt;=40, Active!HJ$2, 0)</f>
        <v>3</v>
      </c>
      <c r="HK41" s="234">
        <f>IF(MAX($R41:$U41)&gt;=40, Active!HK$2, 0)</f>
        <v>3</v>
      </c>
      <c r="HL41" s="234">
        <f>IF(MAX($V41:$Y41)&gt;=40, Active!HL$2, 0)</f>
        <v>3</v>
      </c>
      <c r="HM41" s="234">
        <f>IF(MAX($Z41:$AA41)&gt;=40, Active!HM$2, 0)</f>
        <v>3</v>
      </c>
      <c r="HN41" s="234">
        <f>IF(MAX($AB41:$AC41)&gt;=40, Active!HN$2, 0)</f>
        <v>2</v>
      </c>
      <c r="HO41" s="235">
        <f>IF(MAX($AD41:$AF41)&gt;=40, Active!HO$2, 0)</f>
        <v>20</v>
      </c>
      <c r="HP41" s="236">
        <f>IF(MAX($AG41:$AI41)&gt;=40, Active!HP$2, 0)</f>
        <v>20</v>
      </c>
      <c r="HQ41" s="236">
        <f>IF(MAX($AJ41:$AL41)&gt;=40, Active!HQ$2, 0)</f>
        <v>20</v>
      </c>
      <c r="HR41" s="236">
        <f>IF(MAX($AM41:$AO41)&gt;=40, Active!HR$2, 0)</f>
        <v>20</v>
      </c>
      <c r="HS41" s="236">
        <f>IF(MAX($AP41:$AR41)&gt;=40, Active!HS$2, 0)</f>
        <v>10</v>
      </c>
      <c r="HT41" s="236">
        <f>IF(MAX($AS41:$AU41)&gt;=40, Active!HT$2, 0)</f>
        <v>20</v>
      </c>
      <c r="HU41" s="236">
        <f>IF(MAX($AV41:$AX41)&gt;=40, Active!HU$2, 0)</f>
        <v>10</v>
      </c>
      <c r="HV41" s="237">
        <f>IF(MAX($AY41:$BA41)&gt;=40, Active!HV$2, 0)</f>
        <v>20</v>
      </c>
      <c r="HW41" s="238">
        <f>IF(MAX($BB41:$BD41)&gt;=40, Active!HW$2, 0)</f>
        <v>20</v>
      </c>
      <c r="HX41" s="238">
        <f>IF(MAX($BE41:$BG41)&gt;=40, Active!HX$2, 0)</f>
        <v>20</v>
      </c>
      <c r="HY41" s="238">
        <f>IF(MAX($BH41:$BJ41)&gt;=40, Active!HY$2, 0)</f>
        <v>20</v>
      </c>
      <c r="HZ41" s="238">
        <f>IF(MAX($BK41:$BM41)&gt;=40, Active!HZ$2, 0)</f>
        <v>10</v>
      </c>
      <c r="IA41" s="238">
        <f>IF(MAX($BN41:$BP41)&gt;=40, Active!IA$2, 0)</f>
        <v>20</v>
      </c>
      <c r="IB41" s="238">
        <f>IF(MAX($BQ41:$BS41)&gt;=40, Active!IB$2, 0)</f>
        <v>10</v>
      </c>
      <c r="IC41" s="238">
        <f>IF(MAX($BT41:$BV41)&gt;=40, Active!IC$2, 0)</f>
        <v>6</v>
      </c>
      <c r="ID41" s="239">
        <f>IF(MAX($BW41:$BY41)&gt;=40, Active!ID$2, 0)</f>
        <v>20</v>
      </c>
      <c r="IE41" s="240">
        <f>IF(MAX($BZ41:$CB41)&gt;=40, Active!IE$2, 0)</f>
        <v>20</v>
      </c>
      <c r="IF41" s="240">
        <f>IF(MAX($CC41:$CE41)&gt;=40, Active!IF$2, 0)</f>
        <v>0</v>
      </c>
      <c r="IG41" s="240">
        <f>IF(MAX($CF41:$CH41)&gt;=40, Active!IG$2, 0)</f>
        <v>10</v>
      </c>
      <c r="IH41" s="240">
        <f>IF(MAX($CI41:$CK41)&gt;=40, Active!IH$2, 0)</f>
        <v>0</v>
      </c>
      <c r="II41" s="240">
        <f>IF(MAX($CL41:$CN41)&gt;=40, Active!II$2, 0)</f>
        <v>30</v>
      </c>
      <c r="IJ41" s="240">
        <f>IF(MAX($CO41:$CQ41)&gt;=40, Active!IJ$2, 0)</f>
        <v>0</v>
      </c>
      <c r="IK41" s="240">
        <f>IF(MAX($CR41:$CT41)&gt;=40, Active!IK$2, 0)</f>
        <v>0</v>
      </c>
      <c r="IL41" s="240">
        <f>IF(MAX($CU41:$CW41)&gt;=40, Active!IL$2, 0)</f>
        <v>0</v>
      </c>
      <c r="IM41" s="240">
        <f>IF(MAX($CX41:$CZ41)&gt;=40, Active!IM$2, 0)</f>
        <v>0</v>
      </c>
      <c r="IN41" s="240">
        <f>IF(MAX($DA41:$DC41)&gt;=40, Active!IN$2, 0)</f>
        <v>20</v>
      </c>
      <c r="IO41" s="240">
        <f>IF(MAX($DD41:$DF41)&gt;=40, Active!IO$2, 0)</f>
        <v>20</v>
      </c>
      <c r="IP41" s="416">
        <f t="shared" si="10"/>
        <v>360</v>
      </c>
      <c r="IQ41" s="416">
        <f t="shared" si="11"/>
        <v>20</v>
      </c>
    </row>
    <row r="42" spans="1:251" ht="15" customHeight="1" x14ac:dyDescent="0.25">
      <c r="A42" s="14" t="s">
        <v>1627</v>
      </c>
      <c r="B42" s="392">
        <v>64</v>
      </c>
      <c r="C42" s="706" t="s">
        <v>776</v>
      </c>
      <c r="D42" s="423">
        <v>43831</v>
      </c>
      <c r="E42" s="20" t="s">
        <v>278</v>
      </c>
      <c r="F42" s="6">
        <v>10448014</v>
      </c>
      <c r="G42" s="20">
        <v>1</v>
      </c>
      <c r="H42" s="20"/>
      <c r="I42" s="23"/>
      <c r="J42" s="6" t="s">
        <v>18</v>
      </c>
      <c r="K42" s="6" t="s">
        <v>18</v>
      </c>
      <c r="L42" s="424"/>
      <c r="M42" s="651" t="s">
        <v>777</v>
      </c>
      <c r="N42" s="688">
        <v>63.200000762939453</v>
      </c>
      <c r="O42" s="107"/>
      <c r="P42" s="105"/>
      <c r="Q42" s="106"/>
      <c r="R42" s="688">
        <v>66.599998474121094</v>
      </c>
      <c r="S42" s="107"/>
      <c r="T42" s="105"/>
      <c r="U42" s="106"/>
      <c r="V42" s="24">
        <v>54.560001373291016</v>
      </c>
      <c r="W42" s="107"/>
      <c r="X42" s="105"/>
      <c r="Y42" s="106"/>
      <c r="Z42" s="24">
        <v>70.800003051757813</v>
      </c>
      <c r="AA42" s="273"/>
      <c r="AB42" s="648">
        <v>73.779998779296875</v>
      </c>
      <c r="AC42" s="273"/>
      <c r="AD42" s="272">
        <v>100</v>
      </c>
      <c r="AE42" s="108"/>
      <c r="AF42" s="444"/>
      <c r="AG42" s="272">
        <v>100</v>
      </c>
      <c r="AH42" s="108"/>
      <c r="AI42" s="444"/>
      <c r="AJ42" s="272">
        <v>100</v>
      </c>
      <c r="AK42" s="108"/>
      <c r="AL42" s="444"/>
      <c r="AM42" s="272">
        <v>100</v>
      </c>
      <c r="AN42" s="108"/>
      <c r="AO42" s="444"/>
      <c r="AP42" s="272">
        <v>100</v>
      </c>
      <c r="AQ42" s="108"/>
      <c r="AR42" s="444"/>
      <c r="AS42" s="272">
        <v>100</v>
      </c>
      <c r="AT42" s="108"/>
      <c r="AU42" s="444"/>
      <c r="AV42" s="272">
        <v>100</v>
      </c>
      <c r="AW42" s="108"/>
      <c r="AX42" s="444"/>
      <c r="AY42" s="24">
        <v>40</v>
      </c>
      <c r="AZ42" s="107"/>
      <c r="BA42" s="273"/>
      <c r="BB42" s="24">
        <v>63</v>
      </c>
      <c r="BC42" s="107"/>
      <c r="BD42" s="273"/>
      <c r="BE42" s="24">
        <v>55</v>
      </c>
      <c r="BF42" s="107"/>
      <c r="BG42" s="273"/>
      <c r="BH42" s="24">
        <v>59</v>
      </c>
      <c r="BI42" s="107"/>
      <c r="BJ42" s="273"/>
      <c r="BK42" s="24">
        <v>66</v>
      </c>
      <c r="BL42" s="107"/>
      <c r="BM42" s="273"/>
      <c r="BN42" s="24">
        <v>60.090000152587891</v>
      </c>
      <c r="BO42" s="107"/>
      <c r="BP42" s="273"/>
      <c r="BQ42" s="24">
        <v>64</v>
      </c>
      <c r="BR42" s="107"/>
      <c r="BS42" s="273"/>
      <c r="BT42" s="24">
        <v>75</v>
      </c>
      <c r="BU42" s="291"/>
      <c r="BV42" s="273"/>
      <c r="BW42" s="648">
        <v>46.090000152587891</v>
      </c>
      <c r="BX42" s="107"/>
      <c r="BY42" s="273"/>
      <c r="BZ42" s="648">
        <v>57.75</v>
      </c>
      <c r="CA42" s="107"/>
      <c r="CB42" s="273"/>
      <c r="CC42" s="24">
        <v>62</v>
      </c>
      <c r="CD42" s="107"/>
      <c r="CE42" s="107"/>
      <c r="CF42" s="107"/>
      <c r="CG42" s="107"/>
      <c r="CH42" s="273"/>
      <c r="CI42" s="688"/>
      <c r="CJ42" s="107"/>
      <c r="CK42" s="273"/>
      <c r="CL42" s="648">
        <v>52.400001525878906</v>
      </c>
      <c r="CM42" s="107"/>
      <c r="CN42" s="273"/>
      <c r="CO42" s="24">
        <v>58.5</v>
      </c>
      <c r="CP42" s="107"/>
      <c r="CQ42" s="273"/>
      <c r="CR42" s="24"/>
      <c r="CS42" s="107"/>
      <c r="CT42" s="273"/>
      <c r="CU42" s="24"/>
      <c r="CV42" s="107"/>
      <c r="CW42" s="273"/>
      <c r="CX42" s="24"/>
      <c r="CY42" s="107"/>
      <c r="CZ42" s="273"/>
      <c r="DA42" s="24"/>
      <c r="DB42" s="107"/>
      <c r="DC42" s="273"/>
      <c r="DD42" s="24">
        <v>50.900001525878906</v>
      </c>
      <c r="DE42" s="107"/>
      <c r="DF42" s="273"/>
      <c r="DG42" s="218"/>
      <c r="DH42" s="217"/>
      <c r="DI42" s="217" t="s">
        <v>1634</v>
      </c>
      <c r="DJ42" s="286">
        <v>56.82</v>
      </c>
      <c r="DK42" s="219" t="s">
        <v>125</v>
      </c>
      <c r="DL42" s="220">
        <f t="shared" si="6"/>
        <v>2.8410000000000002</v>
      </c>
      <c r="DM42" s="650">
        <f>COUNTIF(N42:DF42, Active!DM$1)+COUNTIF(N42:DF42, Active!DM$2)</f>
        <v>0</v>
      </c>
      <c r="DN42" s="233">
        <f>IF(COUNTIF($N42:$Q42, Active!ET$1)&gt;0, Active!DN$2, 0)</f>
        <v>0</v>
      </c>
      <c r="DO42" s="234">
        <f>IF(COUNTIF($R42:$U42, Active!ET$1)&gt;0, Active!DO$2, 0)</f>
        <v>0</v>
      </c>
      <c r="DP42" s="234">
        <f>IF(COUNTIF($V42:$Y42, Active!ET$1)&gt;0, Active!DP$2, 0)</f>
        <v>0</v>
      </c>
      <c r="DQ42" s="234">
        <f>IF(COUNTIF($Z42:$AA42, Active!ET$1)&gt;0, Active!DQ$2, 0)</f>
        <v>0</v>
      </c>
      <c r="DR42" s="234">
        <f>IF(COUNTIF($AB42:$AC42, Active!ET$1)&gt;0, Active!DR$2, 0)</f>
        <v>0</v>
      </c>
      <c r="DS42" s="235">
        <f>IF(COUNTIF($AD42:$AF42, Active!$ET$1)&gt;0, Active!DS$2, 0)</f>
        <v>0</v>
      </c>
      <c r="DT42" s="236">
        <f>IF(COUNTIF($AG42:$AI42, Active!$ET$1)&gt;0, Active!DT$2, 0)</f>
        <v>0</v>
      </c>
      <c r="DU42" s="236">
        <f>IF(COUNTIF($AJ42:$AL42, Active!$ET$1)&gt;0, Active!DU$2, 0)</f>
        <v>0</v>
      </c>
      <c r="DV42" s="236">
        <f>IF(COUNTIF($AM42:$AO42, Active!$ET$1)&gt;0, Active!DV$2, 0)</f>
        <v>0</v>
      </c>
      <c r="DW42" s="236">
        <f>IF(COUNTIF($AP42:$AR42, Active!$ET$1)&gt;0, Active!DW$2, 0)</f>
        <v>0</v>
      </c>
      <c r="DX42" s="236">
        <f>IF(COUNTIF($AS42:$AU42, Active!$ET$1)&gt;0, Active!DX$2, 0)</f>
        <v>0</v>
      </c>
      <c r="DY42" s="236">
        <f>IF(COUNTIF($AV42:$AX42, Active!$ET$1)&gt;0, Active!DY$2, 0)</f>
        <v>0</v>
      </c>
      <c r="DZ42" s="237">
        <f>IF(COUNTIF($AY42:$BA42, Active!$ET$1)&gt;0, Active!DZ$2, 0)</f>
        <v>0</v>
      </c>
      <c r="EA42" s="238">
        <f>IF(COUNTIF($BB42:$BD42, Active!$ET$1)&gt;0, Active!EA$2, 0)</f>
        <v>0</v>
      </c>
      <c r="EB42" s="238">
        <f>IF(COUNTIF($BE42:$BG42, Active!$ET$1)&gt;0, Active!EB$2, 0)</f>
        <v>0</v>
      </c>
      <c r="EC42" s="238">
        <f>IF(COUNTIF($BH42:$BJ42, Active!$ET$1)&gt;0, Active!EC$2, 0)</f>
        <v>0</v>
      </c>
      <c r="ED42" s="238">
        <f>IF(COUNTIF($BK42:$BM42, Active!$ET$1)&gt;0, Active!ED$2, 0)</f>
        <v>0</v>
      </c>
      <c r="EE42" s="238">
        <f>IF(COUNTIF($BN42:$BP42, Active!$ET$1)&gt;0, Active!EE$2, 0)</f>
        <v>0</v>
      </c>
      <c r="EF42" s="238">
        <f>IF(COUNTIF($BQ42:$BS42, Active!$ET$1)&gt;0, Active!EF$2, 0)</f>
        <v>0</v>
      </c>
      <c r="EG42" s="238">
        <f>IF(COUNTIF($BT42:$BV42, Active!$ET$1)&gt;0, Active!EG$2, 0)</f>
        <v>0</v>
      </c>
      <c r="EH42" s="239">
        <f>IF(COUNTIF($BW42:$BY42, Active!$ET$1)&gt;0, Active!EH$2, 0)</f>
        <v>0</v>
      </c>
      <c r="EI42" s="240">
        <f>IF(COUNTIF($BZ42:$CB42, Active!$ET$1)&gt;0, Active!EI$2, 0)</f>
        <v>0</v>
      </c>
      <c r="EJ42" s="240">
        <f>IF(COUNTIF($CC42:$CE42, Active!$ET$1)&gt;0, Active!EJ$2, 0)</f>
        <v>0</v>
      </c>
      <c r="EK42" s="240">
        <f>IF(COUNTIF($CF42:$CH42, Active!$ET$1)&gt;0, Active!EK$2, 0)</f>
        <v>0</v>
      </c>
      <c r="EL42" s="240">
        <f>IF(COUNTIF($CI42:$CK42, Active!$ET$1)&gt;0, Active!EL$2, 0)</f>
        <v>0</v>
      </c>
      <c r="EM42" s="240">
        <f>IF(COUNTIF($CL42:$CN42, Active!$ET$1)&gt;0, Active!EM$2, 0)</f>
        <v>0</v>
      </c>
      <c r="EN42" s="240">
        <f>IF(COUNTIF($CO42:$CQ42, Active!$ET$1)&gt;0, Active!EN$2, 0)</f>
        <v>0</v>
      </c>
      <c r="EO42" s="240">
        <f>IF(COUNTIF($CR42:$CT42, Active!$ET$1)&gt;0, Active!EO$2, 0)</f>
        <v>0</v>
      </c>
      <c r="EP42" s="240">
        <f>IF(COUNTIF($CU42:$CW42, Active!$ET$1)&gt;0, Active!EP$2, 0)</f>
        <v>0</v>
      </c>
      <c r="EQ42" s="240">
        <f>IF(COUNTIF($CX42:$CZ42, Active!$ET$1)&gt;0, Active!EQ$2, 0)</f>
        <v>0</v>
      </c>
      <c r="ER42" s="240">
        <f>IF(COUNTIF($DA42:$DC42, Active!$ET$1)&gt;0, Active!ER$2, 0)</f>
        <v>0</v>
      </c>
      <c r="ES42" s="240">
        <f>IF(COUNTIF($DD42:$DF42, Active!$ET$1)&gt;0, Active!ES$2, 0)</f>
        <v>0</v>
      </c>
      <c r="ET42" s="241">
        <f t="shared" si="7"/>
        <v>0</v>
      </c>
      <c r="EU42" s="242">
        <f>IF(COUNTIF($N42:$Q42, Active!GA$1)&gt;0, Active!EU$2, 0)</f>
        <v>0</v>
      </c>
      <c r="EV42" s="234">
        <f>IF(COUNTIF($R42:$U42, Active!GA$1)&gt;0, Active!EV$2, 0)</f>
        <v>0</v>
      </c>
      <c r="EW42" s="234">
        <f>IF(COUNTIF($V42:$Y42, Active!GA$1)&gt;0, Active!EW$2, 0)</f>
        <v>0</v>
      </c>
      <c r="EX42" s="234">
        <f>IF(COUNTIF($Z42:$AA42, Active!GA$1)&gt;0, Active!EX$2, 0)</f>
        <v>0</v>
      </c>
      <c r="EY42" s="234">
        <f>IF(COUNTIF($AB42:$AC42, Active!GA$1)&gt;0, Active!EY$2, 0)</f>
        <v>0</v>
      </c>
      <c r="EZ42" s="235">
        <f>IF(COUNTIF($AD42:$AF42, Active!$GA$1)&gt;0, Active!EZ$2, 0)</f>
        <v>0</v>
      </c>
      <c r="FA42" s="236">
        <f>IF(COUNTIF($AG42:$AI42, Active!$GA$1)&gt;0, Active!FA$2, 0)</f>
        <v>0</v>
      </c>
      <c r="FB42" s="236">
        <f>IF(COUNTIF($AJ42:$AL42, Active!$GA$1)&gt;0, Active!FB$2, 0)</f>
        <v>0</v>
      </c>
      <c r="FC42" s="236">
        <f>IF(COUNTIF($AM42:$AO42, Active!$GA$1)&gt;0, Active!FC$2, 0)</f>
        <v>0</v>
      </c>
      <c r="FD42" s="236">
        <f>IF(COUNTIF($AP42:$AR42, Active!$GA$1)&gt;0, Active!FD$2, 0)</f>
        <v>0</v>
      </c>
      <c r="FE42" s="236">
        <f>IF(COUNTIF($AS42:$AU42, Active!$GA$1)&gt;0, Active!FE$2, 0)</f>
        <v>0</v>
      </c>
      <c r="FF42" s="236">
        <f>IF(COUNTIF($AV42:$AX42, Active!$GA$1)&gt;0, Active!FF$2, 0)</f>
        <v>0</v>
      </c>
      <c r="FG42" s="237">
        <f>IF(COUNTIF($AY42:$BA42, Active!$GA$1)&gt;0, Active!FG$2, 0)</f>
        <v>0</v>
      </c>
      <c r="FH42" s="238">
        <f>IF(COUNTIF($BB42:$BD42, Active!$GA$1)&gt;0, Active!FH$2, 0)</f>
        <v>0</v>
      </c>
      <c r="FI42" s="238">
        <f>IF(COUNTIF($BE42:$BG42, Active!$GA$1)&gt;0, Active!FI$2, 0)</f>
        <v>0</v>
      </c>
      <c r="FJ42" s="238">
        <f>IF(COUNTIF($BH42:$BJ42, Active!$GA$1)&gt;0, Active!FJ$2, 0)</f>
        <v>0</v>
      </c>
      <c r="FK42" s="238">
        <f>IF(COUNTIF($BK42:$BM42, Active!$GA$1)&gt;0, Active!FK$2, 0)</f>
        <v>0</v>
      </c>
      <c r="FL42" s="238">
        <f>IF(COUNTIF($BN42:$BP42, Active!$GA$1)&gt;0, Active!FL$2, 0)</f>
        <v>0</v>
      </c>
      <c r="FM42" s="238">
        <f>IF(COUNTIF($BQ42:$BS42, Active!$GA$1)&gt;0, Active!FM$2, 0)</f>
        <v>0</v>
      </c>
      <c r="FN42" s="238">
        <f>IF(COUNTIF($BT42:$BV42, Active!$GA$1)&gt;0, Active!FN$2, 0)</f>
        <v>0</v>
      </c>
      <c r="FO42" s="239">
        <f>IF(COUNTIF($BW42:$BY42, Active!$GA$1)&gt;0, Active!FO$2, 0)</f>
        <v>0</v>
      </c>
      <c r="FP42" s="240">
        <f>IF(COUNTIF($BZ42:$CB42, Active!$GA$1)&gt;0, Active!FP$2, 0)</f>
        <v>0</v>
      </c>
      <c r="FQ42" s="240">
        <f>IF(COUNTIF($CC42:$CE42, Active!$GA$1)&gt;0, Active!FQ$2, 0)</f>
        <v>0</v>
      </c>
      <c r="FR42" s="240">
        <f>IF(COUNTIF($CF42:$CH42, Active!$GA$1)&gt;0, Active!FR$2, 0)</f>
        <v>0</v>
      </c>
      <c r="FS42" s="240">
        <f>IF(COUNTIF($CI42:$CK42, Active!$GA$1)&gt;0, Active!FS$2, 0)</f>
        <v>0</v>
      </c>
      <c r="FT42" s="240">
        <f>IF(COUNTIF($CL42:$CN42, Active!$GA$1)&gt;0, Active!FT$2, 0)</f>
        <v>0</v>
      </c>
      <c r="FU42" s="240">
        <f>IF(COUNTIF($CO42:$CQ42, Active!$GA$1)&gt;0, Active!FU$2, 0)</f>
        <v>0</v>
      </c>
      <c r="FV42" s="240">
        <f>IF(COUNTIF($CR42:$CT42, Active!$GA$1)&gt;0, Active!FV$2, 0)</f>
        <v>0</v>
      </c>
      <c r="FW42" s="240">
        <f>IF(COUNTIF($CU42:$CW42, Active!$GA$1)&gt;0, Active!FW$2, 0)</f>
        <v>0</v>
      </c>
      <c r="FX42" s="240">
        <f>IF(COUNTIF($CX42:$CZ42, Active!$GA$1)&gt;0, Active!FX$2, 0)</f>
        <v>0</v>
      </c>
      <c r="FY42" s="240">
        <f>IF(COUNTIF($DA42:$DC42, Active!$GA$1)&gt;0, Active!FY$2, 0)</f>
        <v>0</v>
      </c>
      <c r="FZ42" s="240">
        <f>IF(COUNTIF($DD42:$DF42, Active!$GA$1)&gt;0, Active!FZ$2, 0)</f>
        <v>0</v>
      </c>
      <c r="GA42" s="241">
        <f t="shared" si="8"/>
        <v>0</v>
      </c>
      <c r="GB42" s="242">
        <f>IF(COUNTIF($N42:$Q42, Active!HH$1)&gt;0, Active!GB$2, 0)</f>
        <v>0</v>
      </c>
      <c r="GC42" s="234">
        <f>IF(COUNTIF($R42:$U42, Active!HH$1)&gt;0, Active!GC$2, 0)</f>
        <v>0</v>
      </c>
      <c r="GD42" s="234">
        <f>IF(COUNTIF($V42:$Y42, Active!HH$1)&gt;0, Active!GD$2, 0)</f>
        <v>0</v>
      </c>
      <c r="GE42" s="234">
        <f>IF(COUNTIF($Z42:$AA42, Active!HH$1)&gt;0, Active!GE$2, 0)</f>
        <v>0</v>
      </c>
      <c r="GF42" s="234">
        <f>IF(COUNTIF($AB42:$AC42, Active!HH$1)&gt;0, Active!GF$2, 0)</f>
        <v>0</v>
      </c>
      <c r="GG42" s="235">
        <f>IF(COUNTIF($AD42:$AF42, Active!$HH$1)&gt;0, Active!GG$2, 0)</f>
        <v>0</v>
      </c>
      <c r="GH42" s="236">
        <f>IF(COUNTIF($AG42:$AI42, Active!$HH$1)&gt;0, Active!GH$2, 0)</f>
        <v>0</v>
      </c>
      <c r="GI42" s="236">
        <f>IF(COUNTIF($AJ42:$AL42, Active!$HH$1)&gt;0, Active!GI$2, 0)</f>
        <v>0</v>
      </c>
      <c r="GJ42" s="236">
        <f>IF(COUNTIF($AM42:$AO42, Active!$HH$1)&gt;0, Active!GJ$2, 0)</f>
        <v>0</v>
      </c>
      <c r="GK42" s="236">
        <f>IF(COUNTIF($AP42:$AR42, Active!$HH$1)&gt;0, Active!GK$2, 0)</f>
        <v>0</v>
      </c>
      <c r="GL42" s="236">
        <f>IF(COUNTIF($AS42:$AU42, Active!$HH$1)&gt;0, Active!GL$2, 0)</f>
        <v>0</v>
      </c>
      <c r="GM42" s="236">
        <f>IF(COUNTIF($AV42:$AX42, Active!$HH$1)&gt;0, Active!GM$2, 0)</f>
        <v>0</v>
      </c>
      <c r="GN42" s="237">
        <f>IF(COUNTIF($AY42:$BA42, Active!$HH$1)&gt;0, Active!GN$2, 0)</f>
        <v>0</v>
      </c>
      <c r="GO42" s="238">
        <f>IF(COUNTIF($BB42:$BD42, Active!$HH$1)&gt;0, Active!GO$2, 0)</f>
        <v>0</v>
      </c>
      <c r="GP42" s="238">
        <f>IF(COUNTIF($BE42:$BG42, Active!$HH$1)&gt;0, Active!GP$2, 0)</f>
        <v>0</v>
      </c>
      <c r="GQ42" s="238">
        <f>IF(COUNTIF($BH42:$BJ42, Active!$HH$1)&gt;0, Active!GQ$2, 0)</f>
        <v>0</v>
      </c>
      <c r="GR42" s="238">
        <f>IF(COUNTIF($BK42:$BM42, Active!$HH$1)&gt;0, Active!GR$2, 0)</f>
        <v>0</v>
      </c>
      <c r="GS42" s="238">
        <f>IF(COUNTIF($BN42:$BP42, Active!$HH$1)&gt;0, Active!GS$2, 0)</f>
        <v>0</v>
      </c>
      <c r="GT42" s="238">
        <f>IF(COUNTIF($BQ42:$BS42, Active!$HH$1)&gt;0, Active!GT$2, 0)</f>
        <v>0</v>
      </c>
      <c r="GU42" s="238">
        <f>IF(COUNTIF($BT42:$BV42, Active!$HH$1)&gt;0, Active!GU$2, 0)</f>
        <v>0</v>
      </c>
      <c r="GV42" s="239">
        <f>IF(COUNTIF($BW42:$BY42, Active!$HH$1)&gt;0, Active!GV$2, 0)</f>
        <v>0</v>
      </c>
      <c r="GW42" s="240">
        <f>IF(COUNTIF($BZ42:$CB42, Active!$HH$1)&gt;0, Active!GW$2, 0)</f>
        <v>0</v>
      </c>
      <c r="GX42" s="240">
        <f>IF(COUNTIF($CC42:$CE42, Active!$HH$1)&gt;0, Active!GX$2, 0)</f>
        <v>0</v>
      </c>
      <c r="GY42" s="240">
        <f>IF(COUNTIF($CF42:$CH42, Active!$HH$1)&gt;0, Active!GY$2, 0)</f>
        <v>0</v>
      </c>
      <c r="GZ42" s="240">
        <f>IF(COUNTIF($CI42:$CK42, Active!$HH$1)&gt;0, Active!GZ$2, 0)</f>
        <v>0</v>
      </c>
      <c r="HA42" s="240">
        <f>IF(COUNTIF($CL42:$CN42, Active!$HH$1)&gt;0, Active!HA$2, 0)</f>
        <v>0</v>
      </c>
      <c r="HB42" s="240">
        <f>IF(COUNTIF($CO42:$CQ42, Active!$HH$1)&gt;0, Active!HB$2, 0)</f>
        <v>0</v>
      </c>
      <c r="HC42" s="240">
        <f>IF(COUNTIF($CR42:$CT42, Active!$HH$1)&gt;0, Active!HC$2, 0)</f>
        <v>0</v>
      </c>
      <c r="HD42" s="240">
        <f>IF(COUNTIF($CU42:$CW42, Active!$HH$1)&gt;0, Active!HD$2, 0)</f>
        <v>0</v>
      </c>
      <c r="HE42" s="240">
        <f>IF(COUNTIF($CX42:$CZ42, Active!$HH$1)&gt;0, Active!HE$2, 0)</f>
        <v>0</v>
      </c>
      <c r="HF42" s="240">
        <f>IF(COUNTIF($DA42:$DC42, Active!$HH$1)&gt;0, Active!HF$2, 0)</f>
        <v>0</v>
      </c>
      <c r="HG42" s="240">
        <f>IF(COUNTIF($DD42:$DF42, Active!$HH$1)&gt;0, Active!HG$2, 0)</f>
        <v>0</v>
      </c>
      <c r="HH42" s="241">
        <f t="shared" si="9"/>
        <v>0</v>
      </c>
      <c r="HI42" s="243"/>
      <c r="HJ42" s="242">
        <f>IF(MAX($N42:$Q42)&gt;=40, Active!HJ$2, 0)</f>
        <v>3</v>
      </c>
      <c r="HK42" s="234">
        <f>IF(MAX($R42:$U42)&gt;=40, Active!HK$2, 0)</f>
        <v>3</v>
      </c>
      <c r="HL42" s="234">
        <f>IF(MAX($V42:$Y42)&gt;=40, Active!HL$2, 0)</f>
        <v>3</v>
      </c>
      <c r="HM42" s="234">
        <f>IF(MAX($Z42:$AA42)&gt;=40, Active!HM$2, 0)</f>
        <v>3</v>
      </c>
      <c r="HN42" s="234">
        <f>IF(MAX($AB42:$AC42)&gt;=40, Active!HN$2, 0)</f>
        <v>2</v>
      </c>
      <c r="HO42" s="235">
        <f>IF(MAX($AD42:$AF42)&gt;=40, Active!HO$2, 0)</f>
        <v>20</v>
      </c>
      <c r="HP42" s="236">
        <f>IF(MAX($AG42:$AI42)&gt;=40, Active!HP$2, 0)</f>
        <v>20</v>
      </c>
      <c r="HQ42" s="236">
        <f>IF(MAX($AJ42:$AL42)&gt;=40, Active!HQ$2, 0)</f>
        <v>20</v>
      </c>
      <c r="HR42" s="236">
        <f>IF(MAX($AM42:$AO42)&gt;=40, Active!HR$2, 0)</f>
        <v>20</v>
      </c>
      <c r="HS42" s="236">
        <f>IF(MAX($AP42:$AR42)&gt;=40, Active!HS$2, 0)</f>
        <v>10</v>
      </c>
      <c r="HT42" s="236">
        <f>IF(MAX($AS42:$AU42)&gt;=40, Active!HT$2, 0)</f>
        <v>20</v>
      </c>
      <c r="HU42" s="236">
        <f>IF(MAX($AV42:$AX42)&gt;=40, Active!HU$2, 0)</f>
        <v>10</v>
      </c>
      <c r="HV42" s="237">
        <f>IF(MAX($AY42:$BA42)&gt;=40, Active!HV$2, 0)</f>
        <v>20</v>
      </c>
      <c r="HW42" s="238">
        <f>IF(MAX($BB42:$BD42)&gt;=40, Active!HW$2, 0)</f>
        <v>20</v>
      </c>
      <c r="HX42" s="238">
        <f>IF(MAX($BE42:$BG42)&gt;=40, Active!HX$2, 0)</f>
        <v>20</v>
      </c>
      <c r="HY42" s="238">
        <f>IF(MAX($BH42:$BJ42)&gt;=40, Active!HY$2, 0)</f>
        <v>20</v>
      </c>
      <c r="HZ42" s="238">
        <f>IF(MAX($BK42:$BM42)&gt;=40, Active!HZ$2, 0)</f>
        <v>10</v>
      </c>
      <c r="IA42" s="238">
        <f>IF(MAX($BN42:$BP42)&gt;=40, Active!IA$2, 0)</f>
        <v>20</v>
      </c>
      <c r="IB42" s="238">
        <f>IF(MAX($BQ42:$BS42)&gt;=40, Active!IB$2, 0)</f>
        <v>10</v>
      </c>
      <c r="IC42" s="238">
        <f>IF(MAX($BT42:$BV42)&gt;=40, Active!IC$2, 0)</f>
        <v>6</v>
      </c>
      <c r="ID42" s="239">
        <f>IF(MAX($BW42:$BY42)&gt;=40, Active!ID$2, 0)</f>
        <v>20</v>
      </c>
      <c r="IE42" s="240">
        <f>IF(MAX($BZ42:$CB42)&gt;=40, Active!IE$2, 0)</f>
        <v>20</v>
      </c>
      <c r="IF42" s="240">
        <f>IF(MAX($CC42:$CE42)&gt;=40, Active!IF$2, 0)</f>
        <v>10</v>
      </c>
      <c r="IG42" s="240">
        <f>IF(MAX($CF42:$CH42)&gt;=40, Active!IG$2, 0)</f>
        <v>0</v>
      </c>
      <c r="IH42" s="240">
        <f>IF(MAX($CI42:$CK42)&gt;=40, Active!IH$2, 0)</f>
        <v>0</v>
      </c>
      <c r="II42" s="240">
        <f>IF(MAX($CL42:$CN42)&gt;=40, Active!II$2, 0)</f>
        <v>30</v>
      </c>
      <c r="IJ42" s="240">
        <f>IF(MAX($CO42:$CQ42)&gt;=40, Active!IJ$2, 0)</f>
        <v>20</v>
      </c>
      <c r="IK42" s="240">
        <f>IF(MAX($CR42:$CT42)&gt;=40, Active!IK$2, 0)</f>
        <v>0</v>
      </c>
      <c r="IL42" s="240">
        <f>IF(MAX($CU42:$CW42)&gt;=40, Active!IL$2, 0)</f>
        <v>0</v>
      </c>
      <c r="IM42" s="240">
        <f>IF(MAX($CX42:$CZ42)&gt;=40, Active!IM$2, 0)</f>
        <v>0</v>
      </c>
      <c r="IN42" s="240">
        <f>IF(MAX($DA42:$DC42)&gt;=40, Active!IN$2, 0)</f>
        <v>0</v>
      </c>
      <c r="IO42" s="240">
        <f>IF(MAX($DD42:$DF42)&gt;=40, Active!IO$2, 0)</f>
        <v>20</v>
      </c>
      <c r="IP42" s="416">
        <f t="shared" si="10"/>
        <v>360</v>
      </c>
      <c r="IQ42" s="416">
        <f t="shared" si="11"/>
        <v>20</v>
      </c>
    </row>
    <row r="43" spans="1:251" ht="15" customHeight="1" x14ac:dyDescent="0.25">
      <c r="A43" s="14" t="s">
        <v>1628</v>
      </c>
      <c r="B43" s="392">
        <v>65</v>
      </c>
      <c r="C43" s="706" t="s">
        <v>778</v>
      </c>
      <c r="D43" s="423">
        <v>43831</v>
      </c>
      <c r="E43" s="20" t="s">
        <v>278</v>
      </c>
      <c r="F43" s="6">
        <v>10448003</v>
      </c>
      <c r="G43" s="20">
        <v>1</v>
      </c>
      <c r="H43" s="20"/>
      <c r="I43" s="23"/>
      <c r="J43" s="6" t="s">
        <v>18</v>
      </c>
      <c r="K43" s="6" t="s">
        <v>18</v>
      </c>
      <c r="L43" s="424"/>
      <c r="M43" s="651" t="s">
        <v>779</v>
      </c>
      <c r="N43" s="688">
        <v>56.6</v>
      </c>
      <c r="O43" s="107"/>
      <c r="P43" s="105"/>
      <c r="Q43" s="106"/>
      <c r="R43" s="688">
        <v>62.599998474121094</v>
      </c>
      <c r="S43" s="107"/>
      <c r="T43" s="105"/>
      <c r="U43" s="106"/>
      <c r="V43" s="24">
        <v>39.380001068115234</v>
      </c>
      <c r="W43" s="653">
        <v>64.389999389648438</v>
      </c>
      <c r="X43" s="105"/>
      <c r="Y43" s="106"/>
      <c r="Z43" s="24">
        <v>66.680000305175781</v>
      </c>
      <c r="AA43" s="273"/>
      <c r="AB43" s="648">
        <v>79.830001831054688</v>
      </c>
      <c r="AC43" s="273"/>
      <c r="AD43" s="272">
        <v>100</v>
      </c>
      <c r="AE43" s="108"/>
      <c r="AF43" s="444"/>
      <c r="AG43" s="272">
        <v>100</v>
      </c>
      <c r="AH43" s="108"/>
      <c r="AI43" s="444"/>
      <c r="AJ43" s="272">
        <v>100</v>
      </c>
      <c r="AK43" s="108"/>
      <c r="AL43" s="444"/>
      <c r="AM43" s="272">
        <v>100</v>
      </c>
      <c r="AN43" s="108"/>
      <c r="AO43" s="444"/>
      <c r="AP43" s="272">
        <v>100</v>
      </c>
      <c r="AQ43" s="108"/>
      <c r="AR43" s="444"/>
      <c r="AS43" s="272">
        <v>100</v>
      </c>
      <c r="AT43" s="108"/>
      <c r="AU43" s="444"/>
      <c r="AV43" s="272">
        <v>100</v>
      </c>
      <c r="AW43" s="108"/>
      <c r="AX43" s="444"/>
      <c r="AY43" s="24">
        <v>47</v>
      </c>
      <c r="AZ43" s="107"/>
      <c r="BA43" s="273"/>
      <c r="BB43" s="24">
        <v>63</v>
      </c>
      <c r="BC43" s="107"/>
      <c r="BD43" s="273"/>
      <c r="BE43" s="24">
        <v>50</v>
      </c>
      <c r="BF43" s="107"/>
      <c r="BG43" s="273"/>
      <c r="BH43" s="24">
        <v>59</v>
      </c>
      <c r="BI43" s="107"/>
      <c r="BJ43" s="273"/>
      <c r="BK43" s="24">
        <v>58</v>
      </c>
      <c r="BL43" s="107"/>
      <c r="BM43" s="273"/>
      <c r="BN43" s="24">
        <v>62.189998626708984</v>
      </c>
      <c r="BO43" s="107"/>
      <c r="BP43" s="273"/>
      <c r="BQ43" s="24">
        <v>70</v>
      </c>
      <c r="BR43" s="107"/>
      <c r="BS43" s="273"/>
      <c r="BT43" s="24">
        <v>69.7</v>
      </c>
      <c r="BU43" s="291"/>
      <c r="BV43" s="273"/>
      <c r="BW43" s="648">
        <v>40.240001678466797</v>
      </c>
      <c r="BX43" s="107"/>
      <c r="BY43" s="273"/>
      <c r="BZ43" s="648">
        <v>48.5</v>
      </c>
      <c r="CA43" s="107"/>
      <c r="CB43" s="273"/>
      <c r="CC43" s="24"/>
      <c r="CD43" s="107"/>
      <c r="CE43" s="107"/>
      <c r="CF43" s="645">
        <v>30</v>
      </c>
      <c r="CG43" s="653">
        <v>40</v>
      </c>
      <c r="CH43" s="273"/>
      <c r="CI43" s="688"/>
      <c r="CJ43" s="107"/>
      <c r="CK43" s="273"/>
      <c r="CL43" s="648">
        <v>57.900001525878906</v>
      </c>
      <c r="CM43" s="107"/>
      <c r="CN43" s="273"/>
      <c r="CO43" s="24"/>
      <c r="CP43" s="107"/>
      <c r="CQ43" s="273"/>
      <c r="CR43" s="24"/>
      <c r="CS43" s="107"/>
      <c r="CT43" s="273"/>
      <c r="CU43" s="24"/>
      <c r="CV43" s="107"/>
      <c r="CW43" s="273"/>
      <c r="CX43" s="24"/>
      <c r="CY43" s="107"/>
      <c r="CZ43" s="273"/>
      <c r="DA43" s="24">
        <v>56.700000762939453</v>
      </c>
      <c r="DB43" s="107"/>
      <c r="DC43" s="273"/>
      <c r="DD43" s="24">
        <v>50.099998474121094</v>
      </c>
      <c r="DE43" s="107"/>
      <c r="DF43" s="273"/>
      <c r="DG43" s="218"/>
      <c r="DH43" s="217"/>
      <c r="DI43" s="217" t="s">
        <v>1634</v>
      </c>
      <c r="DJ43" s="286">
        <v>55.27</v>
      </c>
      <c r="DK43" s="219" t="s">
        <v>125</v>
      </c>
      <c r="DL43" s="220">
        <f t="shared" si="6"/>
        <v>2.7635000000000001</v>
      </c>
      <c r="DM43" s="650">
        <f>COUNTIF(N43:DF43, Active!DM$1)+COUNTIF(N43:DF43, Active!DM$2)</f>
        <v>0</v>
      </c>
      <c r="DN43" s="233">
        <f>IF(COUNTIF($N43:$Q43, Active!ET$1)&gt;0, Active!DN$2, 0)</f>
        <v>0</v>
      </c>
      <c r="DO43" s="234">
        <f>IF(COUNTIF($R43:$U43, Active!ET$1)&gt;0, Active!DO$2, 0)</f>
        <v>0</v>
      </c>
      <c r="DP43" s="234">
        <f>IF(COUNTIF($V43:$Y43, Active!ET$1)&gt;0, Active!DP$2, 0)</f>
        <v>0</v>
      </c>
      <c r="DQ43" s="234">
        <f>IF(COUNTIF($Z43:$AA43, Active!ET$1)&gt;0, Active!DQ$2, 0)</f>
        <v>0</v>
      </c>
      <c r="DR43" s="234">
        <f>IF(COUNTIF($AB43:$AC43, Active!ET$1)&gt;0, Active!DR$2, 0)</f>
        <v>0</v>
      </c>
      <c r="DS43" s="235">
        <f>IF(COUNTIF($AD43:$AF43, Active!$ET$1)&gt;0, Active!DS$2, 0)</f>
        <v>0</v>
      </c>
      <c r="DT43" s="236">
        <f>IF(COUNTIF($AG43:$AI43, Active!$ET$1)&gt;0, Active!DT$2, 0)</f>
        <v>0</v>
      </c>
      <c r="DU43" s="236">
        <f>IF(COUNTIF($AJ43:$AL43, Active!$ET$1)&gt;0, Active!DU$2, 0)</f>
        <v>0</v>
      </c>
      <c r="DV43" s="236">
        <f>IF(COUNTIF($AM43:$AO43, Active!$ET$1)&gt;0, Active!DV$2, 0)</f>
        <v>0</v>
      </c>
      <c r="DW43" s="236">
        <f>IF(COUNTIF($AP43:$AR43, Active!$ET$1)&gt;0, Active!DW$2, 0)</f>
        <v>0</v>
      </c>
      <c r="DX43" s="236">
        <f>IF(COUNTIF($AS43:$AU43, Active!$ET$1)&gt;0, Active!DX$2, 0)</f>
        <v>0</v>
      </c>
      <c r="DY43" s="236">
        <f>IF(COUNTIF($AV43:$AX43, Active!$ET$1)&gt;0, Active!DY$2, 0)</f>
        <v>0</v>
      </c>
      <c r="DZ43" s="237">
        <f>IF(COUNTIF($AY43:$BA43, Active!$ET$1)&gt;0, Active!DZ$2, 0)</f>
        <v>0</v>
      </c>
      <c r="EA43" s="238">
        <f>IF(COUNTIF($BB43:$BD43, Active!$ET$1)&gt;0, Active!EA$2, 0)</f>
        <v>0</v>
      </c>
      <c r="EB43" s="238">
        <f>IF(COUNTIF($BE43:$BG43, Active!$ET$1)&gt;0, Active!EB$2, 0)</f>
        <v>0</v>
      </c>
      <c r="EC43" s="238">
        <f>IF(COUNTIF($BH43:$BJ43, Active!$ET$1)&gt;0, Active!EC$2, 0)</f>
        <v>0</v>
      </c>
      <c r="ED43" s="238">
        <f>IF(COUNTIF($BK43:$BM43, Active!$ET$1)&gt;0, Active!ED$2, 0)</f>
        <v>0</v>
      </c>
      <c r="EE43" s="238">
        <f>IF(COUNTIF($BN43:$BP43, Active!$ET$1)&gt;0, Active!EE$2, 0)</f>
        <v>0</v>
      </c>
      <c r="EF43" s="238">
        <f>IF(COUNTIF($BQ43:$BS43, Active!$ET$1)&gt;0, Active!EF$2, 0)</f>
        <v>0</v>
      </c>
      <c r="EG43" s="238">
        <f>IF(COUNTIF($BT43:$BV43, Active!$ET$1)&gt;0, Active!EG$2, 0)</f>
        <v>0</v>
      </c>
      <c r="EH43" s="239">
        <f>IF(COUNTIF($BW43:$BY43, Active!$ET$1)&gt;0, Active!EH$2, 0)</f>
        <v>0</v>
      </c>
      <c r="EI43" s="240">
        <f>IF(COUNTIF($BZ43:$CB43, Active!$ET$1)&gt;0, Active!EI$2, 0)</f>
        <v>0</v>
      </c>
      <c r="EJ43" s="240">
        <f>IF(COUNTIF($CC43:$CE43, Active!$ET$1)&gt;0, Active!EJ$2, 0)</f>
        <v>0</v>
      </c>
      <c r="EK43" s="240">
        <f>IF(COUNTIF($CF43:$CH43, Active!$ET$1)&gt;0, Active!EK$2, 0)</f>
        <v>0</v>
      </c>
      <c r="EL43" s="240">
        <f>IF(COUNTIF($CI43:$CK43, Active!$ET$1)&gt;0, Active!EL$2, 0)</f>
        <v>0</v>
      </c>
      <c r="EM43" s="240">
        <f>IF(COUNTIF($CL43:$CN43, Active!$ET$1)&gt;0, Active!EM$2, 0)</f>
        <v>0</v>
      </c>
      <c r="EN43" s="240">
        <f>IF(COUNTIF($CO43:$CQ43, Active!$ET$1)&gt;0, Active!EN$2, 0)</f>
        <v>0</v>
      </c>
      <c r="EO43" s="240">
        <f>IF(COUNTIF($CR43:$CT43, Active!$ET$1)&gt;0, Active!EO$2, 0)</f>
        <v>0</v>
      </c>
      <c r="EP43" s="240">
        <f>IF(COUNTIF($CU43:$CW43, Active!$ET$1)&gt;0, Active!EP$2, 0)</f>
        <v>0</v>
      </c>
      <c r="EQ43" s="240">
        <f>IF(COUNTIF($CX43:$CZ43, Active!$ET$1)&gt;0, Active!EQ$2, 0)</f>
        <v>0</v>
      </c>
      <c r="ER43" s="240">
        <f>IF(COUNTIF($DA43:$DC43, Active!$ET$1)&gt;0, Active!ER$2, 0)</f>
        <v>0</v>
      </c>
      <c r="ES43" s="240">
        <f>IF(COUNTIF($DD43:$DF43, Active!$ET$1)&gt;0, Active!ES$2, 0)</f>
        <v>0</v>
      </c>
      <c r="ET43" s="241">
        <f t="shared" si="7"/>
        <v>0</v>
      </c>
      <c r="EU43" s="242">
        <f>IF(COUNTIF($N43:$Q43, Active!GA$1)&gt;0, Active!EU$2, 0)</f>
        <v>0</v>
      </c>
      <c r="EV43" s="234">
        <f>IF(COUNTIF($R43:$U43, Active!GA$1)&gt;0, Active!EV$2, 0)</f>
        <v>0</v>
      </c>
      <c r="EW43" s="234">
        <f>IF(COUNTIF($V43:$Y43, Active!GA$1)&gt;0, Active!EW$2, 0)</f>
        <v>0</v>
      </c>
      <c r="EX43" s="234">
        <f>IF(COUNTIF($Z43:$AA43, Active!GA$1)&gt;0, Active!EX$2, 0)</f>
        <v>0</v>
      </c>
      <c r="EY43" s="234">
        <f>IF(COUNTIF($AB43:$AC43, Active!GA$1)&gt;0, Active!EY$2, 0)</f>
        <v>0</v>
      </c>
      <c r="EZ43" s="235">
        <f>IF(COUNTIF($AD43:$AF43, Active!$GA$1)&gt;0, Active!EZ$2, 0)</f>
        <v>0</v>
      </c>
      <c r="FA43" s="236">
        <f>IF(COUNTIF($AG43:$AI43, Active!$GA$1)&gt;0, Active!FA$2, 0)</f>
        <v>0</v>
      </c>
      <c r="FB43" s="236">
        <f>IF(COUNTIF($AJ43:$AL43, Active!$GA$1)&gt;0, Active!FB$2, 0)</f>
        <v>0</v>
      </c>
      <c r="FC43" s="236">
        <f>IF(COUNTIF($AM43:$AO43, Active!$GA$1)&gt;0, Active!FC$2, 0)</f>
        <v>0</v>
      </c>
      <c r="FD43" s="236">
        <f>IF(COUNTIF($AP43:$AR43, Active!$GA$1)&gt;0, Active!FD$2, 0)</f>
        <v>0</v>
      </c>
      <c r="FE43" s="236">
        <f>IF(COUNTIF($AS43:$AU43, Active!$GA$1)&gt;0, Active!FE$2, 0)</f>
        <v>0</v>
      </c>
      <c r="FF43" s="236">
        <f>IF(COUNTIF($AV43:$AX43, Active!$GA$1)&gt;0, Active!FF$2, 0)</f>
        <v>0</v>
      </c>
      <c r="FG43" s="237">
        <f>IF(COUNTIF($AY43:$BA43, Active!$GA$1)&gt;0, Active!FG$2, 0)</f>
        <v>0</v>
      </c>
      <c r="FH43" s="238">
        <f>IF(COUNTIF($BB43:$BD43, Active!$GA$1)&gt;0, Active!FH$2, 0)</f>
        <v>0</v>
      </c>
      <c r="FI43" s="238">
        <f>IF(COUNTIF($BE43:$BG43, Active!$GA$1)&gt;0, Active!FI$2, 0)</f>
        <v>0</v>
      </c>
      <c r="FJ43" s="238">
        <f>IF(COUNTIF($BH43:$BJ43, Active!$GA$1)&gt;0, Active!FJ$2, 0)</f>
        <v>0</v>
      </c>
      <c r="FK43" s="238">
        <f>IF(COUNTIF($BK43:$BM43, Active!$GA$1)&gt;0, Active!FK$2, 0)</f>
        <v>0</v>
      </c>
      <c r="FL43" s="238">
        <f>IF(COUNTIF($BN43:$BP43, Active!$GA$1)&gt;0, Active!FL$2, 0)</f>
        <v>0</v>
      </c>
      <c r="FM43" s="238">
        <f>IF(COUNTIF($BQ43:$BS43, Active!$GA$1)&gt;0, Active!FM$2, 0)</f>
        <v>0</v>
      </c>
      <c r="FN43" s="238">
        <f>IF(COUNTIF($BT43:$BV43, Active!$GA$1)&gt;0, Active!FN$2, 0)</f>
        <v>0</v>
      </c>
      <c r="FO43" s="239">
        <f>IF(COUNTIF($BW43:$BY43, Active!$GA$1)&gt;0, Active!FO$2, 0)</f>
        <v>0</v>
      </c>
      <c r="FP43" s="240">
        <f>IF(COUNTIF($BZ43:$CB43, Active!$GA$1)&gt;0, Active!FP$2, 0)</f>
        <v>0</v>
      </c>
      <c r="FQ43" s="240">
        <f>IF(COUNTIF($CC43:$CE43, Active!$GA$1)&gt;0, Active!FQ$2, 0)</f>
        <v>0</v>
      </c>
      <c r="FR43" s="240">
        <f>IF(COUNTIF($CF43:$CH43, Active!$GA$1)&gt;0, Active!FR$2, 0)</f>
        <v>0</v>
      </c>
      <c r="FS43" s="240">
        <f>IF(COUNTIF($CI43:$CK43, Active!$GA$1)&gt;0, Active!FS$2, 0)</f>
        <v>0</v>
      </c>
      <c r="FT43" s="240">
        <f>IF(COUNTIF($CL43:$CN43, Active!$GA$1)&gt;0, Active!FT$2, 0)</f>
        <v>0</v>
      </c>
      <c r="FU43" s="240">
        <f>IF(COUNTIF($CO43:$CQ43, Active!$GA$1)&gt;0, Active!FU$2, 0)</f>
        <v>0</v>
      </c>
      <c r="FV43" s="240">
        <f>IF(COUNTIF($CR43:$CT43, Active!$GA$1)&gt;0, Active!FV$2, 0)</f>
        <v>0</v>
      </c>
      <c r="FW43" s="240">
        <f>IF(COUNTIF($CU43:$CW43, Active!$GA$1)&gt;0, Active!FW$2, 0)</f>
        <v>0</v>
      </c>
      <c r="FX43" s="240">
        <f>IF(COUNTIF($CX43:$CZ43, Active!$GA$1)&gt;0, Active!FX$2, 0)</f>
        <v>0</v>
      </c>
      <c r="FY43" s="240">
        <f>IF(COUNTIF($DA43:$DC43, Active!$GA$1)&gt;0, Active!FY$2, 0)</f>
        <v>0</v>
      </c>
      <c r="FZ43" s="240">
        <f>IF(COUNTIF($DD43:$DF43, Active!$GA$1)&gt;0, Active!FZ$2, 0)</f>
        <v>0</v>
      </c>
      <c r="GA43" s="241">
        <f t="shared" si="8"/>
        <v>0</v>
      </c>
      <c r="GB43" s="242">
        <f>IF(COUNTIF($N43:$Q43, Active!HH$1)&gt;0, Active!GB$2, 0)</f>
        <v>0</v>
      </c>
      <c r="GC43" s="234">
        <f>IF(COUNTIF($R43:$U43, Active!HH$1)&gt;0, Active!GC$2, 0)</f>
        <v>0</v>
      </c>
      <c r="GD43" s="234">
        <f>IF(COUNTIF($V43:$Y43, Active!HH$1)&gt;0, Active!GD$2, 0)</f>
        <v>0</v>
      </c>
      <c r="GE43" s="234">
        <f>IF(COUNTIF($Z43:$AA43, Active!HH$1)&gt;0, Active!GE$2, 0)</f>
        <v>0</v>
      </c>
      <c r="GF43" s="234">
        <f>IF(COUNTIF($AB43:$AC43, Active!HH$1)&gt;0, Active!GF$2, 0)</f>
        <v>0</v>
      </c>
      <c r="GG43" s="235">
        <f>IF(COUNTIF($AD43:$AF43, Active!$HH$1)&gt;0, Active!GG$2, 0)</f>
        <v>0</v>
      </c>
      <c r="GH43" s="236">
        <f>IF(COUNTIF($AG43:$AI43, Active!$HH$1)&gt;0, Active!GH$2, 0)</f>
        <v>0</v>
      </c>
      <c r="GI43" s="236">
        <f>IF(COUNTIF($AJ43:$AL43, Active!$HH$1)&gt;0, Active!GI$2, 0)</f>
        <v>0</v>
      </c>
      <c r="GJ43" s="236">
        <f>IF(COUNTIF($AM43:$AO43, Active!$HH$1)&gt;0, Active!GJ$2, 0)</f>
        <v>0</v>
      </c>
      <c r="GK43" s="236">
        <f>IF(COUNTIF($AP43:$AR43, Active!$HH$1)&gt;0, Active!GK$2, 0)</f>
        <v>0</v>
      </c>
      <c r="GL43" s="236">
        <f>IF(COUNTIF($AS43:$AU43, Active!$HH$1)&gt;0, Active!GL$2, 0)</f>
        <v>0</v>
      </c>
      <c r="GM43" s="236">
        <f>IF(COUNTIF($AV43:$AX43, Active!$HH$1)&gt;0, Active!GM$2, 0)</f>
        <v>0</v>
      </c>
      <c r="GN43" s="237">
        <f>IF(COUNTIF($AY43:$BA43, Active!$HH$1)&gt;0, Active!GN$2, 0)</f>
        <v>0</v>
      </c>
      <c r="GO43" s="238">
        <f>IF(COUNTIF($BB43:$BD43, Active!$HH$1)&gt;0, Active!GO$2, 0)</f>
        <v>0</v>
      </c>
      <c r="GP43" s="238">
        <f>IF(COUNTIF($BE43:$BG43, Active!$HH$1)&gt;0, Active!GP$2, 0)</f>
        <v>0</v>
      </c>
      <c r="GQ43" s="238">
        <f>IF(COUNTIF($BH43:$BJ43, Active!$HH$1)&gt;0, Active!GQ$2, 0)</f>
        <v>0</v>
      </c>
      <c r="GR43" s="238">
        <f>IF(COUNTIF($BK43:$BM43, Active!$HH$1)&gt;0, Active!GR$2, 0)</f>
        <v>0</v>
      </c>
      <c r="GS43" s="238">
        <f>IF(COUNTIF($BN43:$BP43, Active!$HH$1)&gt;0, Active!GS$2, 0)</f>
        <v>0</v>
      </c>
      <c r="GT43" s="238">
        <f>IF(COUNTIF($BQ43:$BS43, Active!$HH$1)&gt;0, Active!GT$2, 0)</f>
        <v>0</v>
      </c>
      <c r="GU43" s="238">
        <f>IF(COUNTIF($BT43:$BV43, Active!$HH$1)&gt;0, Active!GU$2, 0)</f>
        <v>0</v>
      </c>
      <c r="GV43" s="239">
        <f>IF(COUNTIF($BW43:$BY43, Active!$HH$1)&gt;0, Active!GV$2, 0)</f>
        <v>0</v>
      </c>
      <c r="GW43" s="240">
        <f>IF(COUNTIF($BZ43:$CB43, Active!$HH$1)&gt;0, Active!GW$2, 0)</f>
        <v>0</v>
      </c>
      <c r="GX43" s="240">
        <f>IF(COUNTIF($CC43:$CE43, Active!$HH$1)&gt;0, Active!GX$2, 0)</f>
        <v>0</v>
      </c>
      <c r="GY43" s="240">
        <f>IF(COUNTIF($CF43:$CH43, Active!$HH$1)&gt;0, Active!GY$2, 0)</f>
        <v>0</v>
      </c>
      <c r="GZ43" s="240">
        <f>IF(COUNTIF($CI43:$CK43, Active!$HH$1)&gt;0, Active!GZ$2, 0)</f>
        <v>0</v>
      </c>
      <c r="HA43" s="240">
        <f>IF(COUNTIF($CL43:$CN43, Active!$HH$1)&gt;0, Active!HA$2, 0)</f>
        <v>0</v>
      </c>
      <c r="HB43" s="240">
        <f>IF(COUNTIF($CO43:$CQ43, Active!$HH$1)&gt;0, Active!HB$2, 0)</f>
        <v>0</v>
      </c>
      <c r="HC43" s="240">
        <f>IF(COUNTIF($CR43:$CT43, Active!$HH$1)&gt;0, Active!HC$2, 0)</f>
        <v>0</v>
      </c>
      <c r="HD43" s="240">
        <f>IF(COUNTIF($CU43:$CW43, Active!$HH$1)&gt;0, Active!HD$2, 0)</f>
        <v>0</v>
      </c>
      <c r="HE43" s="240">
        <f>IF(COUNTIF($CX43:$CZ43, Active!$HH$1)&gt;0, Active!HE$2, 0)</f>
        <v>0</v>
      </c>
      <c r="HF43" s="240">
        <f>IF(COUNTIF($DA43:$DC43, Active!$HH$1)&gt;0, Active!HF$2, 0)</f>
        <v>0</v>
      </c>
      <c r="HG43" s="240">
        <f>IF(COUNTIF($DD43:$DF43, Active!$HH$1)&gt;0, Active!HG$2, 0)</f>
        <v>0</v>
      </c>
      <c r="HH43" s="241">
        <f t="shared" si="9"/>
        <v>0</v>
      </c>
      <c r="HI43" s="243"/>
      <c r="HJ43" s="242">
        <f>IF(MAX($N43:$Q43)&gt;=40, Active!HJ$2, 0)</f>
        <v>3</v>
      </c>
      <c r="HK43" s="234">
        <f>IF(MAX($R43:$U43)&gt;=40, Active!HK$2, 0)</f>
        <v>3</v>
      </c>
      <c r="HL43" s="234">
        <f>IF(MAX($V43:$Y43)&gt;=40, Active!HL$2, 0)</f>
        <v>3</v>
      </c>
      <c r="HM43" s="234">
        <f>IF(MAX($Z43:$AA43)&gt;=40, Active!HM$2, 0)</f>
        <v>3</v>
      </c>
      <c r="HN43" s="234">
        <f>IF(MAX($AB43:$AC43)&gt;=40, Active!HN$2, 0)</f>
        <v>2</v>
      </c>
      <c r="HO43" s="235">
        <f>IF(MAX($AD43:$AF43)&gt;=40, Active!HO$2, 0)</f>
        <v>20</v>
      </c>
      <c r="HP43" s="236">
        <f>IF(MAX($AG43:$AI43)&gt;=40, Active!HP$2, 0)</f>
        <v>20</v>
      </c>
      <c r="HQ43" s="236">
        <f>IF(MAX($AJ43:$AL43)&gt;=40, Active!HQ$2, 0)</f>
        <v>20</v>
      </c>
      <c r="HR43" s="236">
        <f>IF(MAX($AM43:$AO43)&gt;=40, Active!HR$2, 0)</f>
        <v>20</v>
      </c>
      <c r="HS43" s="236">
        <f>IF(MAX($AP43:$AR43)&gt;=40, Active!HS$2, 0)</f>
        <v>10</v>
      </c>
      <c r="HT43" s="236">
        <f>IF(MAX($AS43:$AU43)&gt;=40, Active!HT$2, 0)</f>
        <v>20</v>
      </c>
      <c r="HU43" s="236">
        <f>IF(MAX($AV43:$AX43)&gt;=40, Active!HU$2, 0)</f>
        <v>10</v>
      </c>
      <c r="HV43" s="237">
        <f>IF(MAX($AY43:$BA43)&gt;=40, Active!HV$2, 0)</f>
        <v>20</v>
      </c>
      <c r="HW43" s="238">
        <f>IF(MAX($BB43:$BD43)&gt;=40, Active!HW$2, 0)</f>
        <v>20</v>
      </c>
      <c r="HX43" s="238">
        <f>IF(MAX($BE43:$BG43)&gt;=40, Active!HX$2, 0)</f>
        <v>20</v>
      </c>
      <c r="HY43" s="238">
        <f>IF(MAX($BH43:$BJ43)&gt;=40, Active!HY$2, 0)</f>
        <v>20</v>
      </c>
      <c r="HZ43" s="238">
        <f>IF(MAX($BK43:$BM43)&gt;=40, Active!HZ$2, 0)</f>
        <v>10</v>
      </c>
      <c r="IA43" s="238">
        <f>IF(MAX($BN43:$BP43)&gt;=40, Active!IA$2, 0)</f>
        <v>20</v>
      </c>
      <c r="IB43" s="238">
        <f>IF(MAX($BQ43:$BS43)&gt;=40, Active!IB$2, 0)</f>
        <v>10</v>
      </c>
      <c r="IC43" s="238">
        <f>IF(MAX($BT43:$BV43)&gt;=40, Active!IC$2, 0)</f>
        <v>6</v>
      </c>
      <c r="ID43" s="239">
        <f>IF(MAX($BW43:$BY43)&gt;=40, Active!ID$2, 0)</f>
        <v>20</v>
      </c>
      <c r="IE43" s="240">
        <f>IF(MAX($BZ43:$CB43)&gt;=40, Active!IE$2, 0)</f>
        <v>20</v>
      </c>
      <c r="IF43" s="240">
        <f>IF(MAX($CC43:$CE43)&gt;=40, Active!IF$2, 0)</f>
        <v>0</v>
      </c>
      <c r="IG43" s="240">
        <f>IF(MAX($CF43:$CH43)&gt;=40, Active!IG$2, 0)</f>
        <v>10</v>
      </c>
      <c r="IH43" s="240">
        <f>IF(MAX($CI43:$CK43)&gt;=40, Active!IH$2, 0)</f>
        <v>0</v>
      </c>
      <c r="II43" s="240">
        <f>IF(MAX($CL43:$CN43)&gt;=40, Active!II$2, 0)</f>
        <v>30</v>
      </c>
      <c r="IJ43" s="240">
        <f>IF(MAX($CO43:$CQ43)&gt;=40, Active!IJ$2, 0)</f>
        <v>0</v>
      </c>
      <c r="IK43" s="240">
        <f>IF(MAX($CR43:$CT43)&gt;=40, Active!IK$2, 0)</f>
        <v>0</v>
      </c>
      <c r="IL43" s="240">
        <f>IF(MAX($CU43:$CW43)&gt;=40, Active!IL$2, 0)</f>
        <v>0</v>
      </c>
      <c r="IM43" s="240">
        <f>IF(MAX($CX43:$CZ43)&gt;=40, Active!IM$2, 0)</f>
        <v>0</v>
      </c>
      <c r="IN43" s="240">
        <f>IF(MAX($DA43:$DC43)&gt;=40, Active!IN$2, 0)</f>
        <v>20</v>
      </c>
      <c r="IO43" s="240">
        <f>IF(MAX($DD43:$DF43)&gt;=40, Active!IO$2, 0)</f>
        <v>20</v>
      </c>
      <c r="IP43" s="416">
        <f t="shared" si="10"/>
        <v>360</v>
      </c>
      <c r="IQ43" s="416">
        <f t="shared" si="11"/>
        <v>20</v>
      </c>
    </row>
    <row r="44" spans="1:251" ht="15" customHeight="1" x14ac:dyDescent="0.25">
      <c r="A44" s="14" t="s">
        <v>1627</v>
      </c>
      <c r="B44" s="392">
        <v>69</v>
      </c>
      <c r="C44" s="706" t="s">
        <v>786</v>
      </c>
      <c r="D44" s="423">
        <v>43831</v>
      </c>
      <c r="E44" s="20" t="s">
        <v>278</v>
      </c>
      <c r="F44" s="6">
        <v>10447877</v>
      </c>
      <c r="G44" s="20">
        <v>1</v>
      </c>
      <c r="H44" s="20"/>
      <c r="I44" s="23"/>
      <c r="J44" s="6" t="s">
        <v>18</v>
      </c>
      <c r="K44" s="6" t="s">
        <v>18</v>
      </c>
      <c r="L44" s="424"/>
      <c r="M44" s="651" t="s">
        <v>787</v>
      </c>
      <c r="N44" s="688">
        <v>73.400001525878906</v>
      </c>
      <c r="O44" s="107"/>
      <c r="P44" s="105"/>
      <c r="Q44" s="106"/>
      <c r="R44" s="688">
        <v>76.599998474121094</v>
      </c>
      <c r="S44" s="107"/>
      <c r="T44" s="105"/>
      <c r="U44" s="106"/>
      <c r="V44" s="24">
        <v>77.94000244140625</v>
      </c>
      <c r="W44" s="107"/>
      <c r="X44" s="105"/>
      <c r="Y44" s="106"/>
      <c r="Z44" s="24">
        <v>68.339996337890625</v>
      </c>
      <c r="AA44" s="273"/>
      <c r="AB44" s="648">
        <v>72.129997253417969</v>
      </c>
      <c r="AC44" s="273"/>
      <c r="AD44" s="272">
        <v>100</v>
      </c>
      <c r="AE44" s="108"/>
      <c r="AF44" s="444"/>
      <c r="AG44" s="272">
        <v>100</v>
      </c>
      <c r="AH44" s="108"/>
      <c r="AI44" s="444"/>
      <c r="AJ44" s="272">
        <v>100</v>
      </c>
      <c r="AK44" s="108"/>
      <c r="AL44" s="444"/>
      <c r="AM44" s="272">
        <v>100</v>
      </c>
      <c r="AN44" s="108"/>
      <c r="AO44" s="444"/>
      <c r="AP44" s="272">
        <v>100</v>
      </c>
      <c r="AQ44" s="108"/>
      <c r="AR44" s="444"/>
      <c r="AS44" s="272">
        <v>100</v>
      </c>
      <c r="AT44" s="108"/>
      <c r="AU44" s="444"/>
      <c r="AV44" s="272">
        <v>100</v>
      </c>
      <c r="AW44" s="108"/>
      <c r="AX44" s="444"/>
      <c r="AY44" s="24">
        <v>53</v>
      </c>
      <c r="AZ44" s="107"/>
      <c r="BA44" s="273"/>
      <c r="BB44" s="24">
        <v>71</v>
      </c>
      <c r="BC44" s="107"/>
      <c r="BD44" s="273"/>
      <c r="BE44" s="24">
        <v>66</v>
      </c>
      <c r="BF44" s="107"/>
      <c r="BG44" s="273"/>
      <c r="BH44" s="24">
        <v>76</v>
      </c>
      <c r="BI44" s="107"/>
      <c r="BJ44" s="273"/>
      <c r="BK44" s="24">
        <v>84</v>
      </c>
      <c r="BL44" s="107"/>
      <c r="BM44" s="273"/>
      <c r="BN44" s="24">
        <v>76.709999084472656</v>
      </c>
      <c r="BO44" s="107"/>
      <c r="BP44" s="273"/>
      <c r="BQ44" s="24">
        <v>66</v>
      </c>
      <c r="BR44" s="107"/>
      <c r="BS44" s="273"/>
      <c r="BT44" s="24">
        <v>70.400000000000006</v>
      </c>
      <c r="BU44" s="291"/>
      <c r="BV44" s="273"/>
      <c r="BW44" s="648">
        <v>70.120002746582031</v>
      </c>
      <c r="BX44" s="107"/>
      <c r="BY44" s="273"/>
      <c r="BZ44" s="648">
        <v>61.75</v>
      </c>
      <c r="CA44" s="107"/>
      <c r="CB44" s="273"/>
      <c r="CC44" s="24">
        <v>65</v>
      </c>
      <c r="CD44" s="107"/>
      <c r="CE44" s="107"/>
      <c r="CF44" s="107"/>
      <c r="CG44" s="107"/>
      <c r="CH44" s="273"/>
      <c r="CI44" s="688"/>
      <c r="CJ44" s="107"/>
      <c r="CK44" s="273"/>
      <c r="CL44" s="648">
        <v>63.299999237060547</v>
      </c>
      <c r="CM44" s="107"/>
      <c r="CN44" s="273"/>
      <c r="CO44" s="24">
        <v>75</v>
      </c>
      <c r="CP44" s="107"/>
      <c r="CQ44" s="273"/>
      <c r="CR44" s="24"/>
      <c r="CS44" s="107"/>
      <c r="CT44" s="273"/>
      <c r="CU44" s="24"/>
      <c r="CV44" s="107"/>
      <c r="CW44" s="273"/>
      <c r="CX44" s="24"/>
      <c r="CY44" s="107"/>
      <c r="CZ44" s="273"/>
      <c r="DA44" s="24"/>
      <c r="DB44" s="107"/>
      <c r="DC44" s="273"/>
      <c r="DD44" s="24">
        <v>65</v>
      </c>
      <c r="DE44" s="107"/>
      <c r="DF44" s="273"/>
      <c r="DG44" s="218"/>
      <c r="DH44" s="217"/>
      <c r="DI44" s="217" t="s">
        <v>1634</v>
      </c>
      <c r="DJ44" s="286">
        <v>69.45</v>
      </c>
      <c r="DK44" s="219" t="s">
        <v>124</v>
      </c>
      <c r="DL44" s="220">
        <f t="shared" si="6"/>
        <v>3.4725000000000001</v>
      </c>
      <c r="DM44" s="650">
        <f>COUNTIF(N44:DF44, Active!DM$1)+COUNTIF(N44:DF44, Active!DM$2)</f>
        <v>0</v>
      </c>
      <c r="DN44" s="233">
        <f>IF(COUNTIF($N44:$Q44, Active!ET$1)&gt;0, Active!DN$2, 0)</f>
        <v>0</v>
      </c>
      <c r="DO44" s="234">
        <f>IF(COUNTIF($R44:$U44, Active!ET$1)&gt;0, Active!DO$2, 0)</f>
        <v>0</v>
      </c>
      <c r="DP44" s="234">
        <f>IF(COUNTIF($V44:$Y44, Active!ET$1)&gt;0, Active!DP$2, 0)</f>
        <v>0</v>
      </c>
      <c r="DQ44" s="234">
        <f>IF(COUNTIF($Z44:$AA44, Active!ET$1)&gt;0, Active!DQ$2, 0)</f>
        <v>0</v>
      </c>
      <c r="DR44" s="234">
        <f>IF(COUNTIF($AB44:$AC44, Active!ET$1)&gt;0, Active!DR$2, 0)</f>
        <v>0</v>
      </c>
      <c r="DS44" s="235">
        <f>IF(COUNTIF($AD44:$AF44, Active!$ET$1)&gt;0, Active!DS$2, 0)</f>
        <v>0</v>
      </c>
      <c r="DT44" s="236">
        <f>IF(COUNTIF($AG44:$AI44, Active!$ET$1)&gt;0, Active!DT$2, 0)</f>
        <v>0</v>
      </c>
      <c r="DU44" s="236">
        <f>IF(COUNTIF($AJ44:$AL44, Active!$ET$1)&gt;0, Active!DU$2, 0)</f>
        <v>0</v>
      </c>
      <c r="DV44" s="236">
        <f>IF(COUNTIF($AM44:$AO44, Active!$ET$1)&gt;0, Active!DV$2, 0)</f>
        <v>0</v>
      </c>
      <c r="DW44" s="236">
        <f>IF(COUNTIF($AP44:$AR44, Active!$ET$1)&gt;0, Active!DW$2, 0)</f>
        <v>0</v>
      </c>
      <c r="DX44" s="236">
        <f>IF(COUNTIF($AS44:$AU44, Active!$ET$1)&gt;0, Active!DX$2, 0)</f>
        <v>0</v>
      </c>
      <c r="DY44" s="236">
        <f>IF(COUNTIF($AV44:$AX44, Active!$ET$1)&gt;0, Active!DY$2, 0)</f>
        <v>0</v>
      </c>
      <c r="DZ44" s="237">
        <f>IF(COUNTIF($AY44:$BA44, Active!$ET$1)&gt;0, Active!DZ$2, 0)</f>
        <v>0</v>
      </c>
      <c r="EA44" s="238">
        <f>IF(COUNTIF($BB44:$BD44, Active!$ET$1)&gt;0, Active!EA$2, 0)</f>
        <v>0</v>
      </c>
      <c r="EB44" s="238">
        <f>IF(COUNTIF($BE44:$BG44, Active!$ET$1)&gt;0, Active!EB$2, 0)</f>
        <v>0</v>
      </c>
      <c r="EC44" s="238">
        <f>IF(COUNTIF($BH44:$BJ44, Active!$ET$1)&gt;0, Active!EC$2, 0)</f>
        <v>0</v>
      </c>
      <c r="ED44" s="238">
        <f>IF(COUNTIF($BK44:$BM44, Active!$ET$1)&gt;0, Active!ED$2, 0)</f>
        <v>0</v>
      </c>
      <c r="EE44" s="238">
        <f>IF(COUNTIF($BN44:$BP44, Active!$ET$1)&gt;0, Active!EE$2, 0)</f>
        <v>0</v>
      </c>
      <c r="EF44" s="238">
        <f>IF(COUNTIF($BQ44:$BS44, Active!$ET$1)&gt;0, Active!EF$2, 0)</f>
        <v>0</v>
      </c>
      <c r="EG44" s="238">
        <f>IF(COUNTIF($BT44:$BV44, Active!$ET$1)&gt;0, Active!EG$2, 0)</f>
        <v>0</v>
      </c>
      <c r="EH44" s="239">
        <f>IF(COUNTIF($BW44:$BY44, Active!$ET$1)&gt;0, Active!EH$2, 0)</f>
        <v>0</v>
      </c>
      <c r="EI44" s="240">
        <f>IF(COUNTIF($BZ44:$CB44, Active!$ET$1)&gt;0, Active!EI$2, 0)</f>
        <v>0</v>
      </c>
      <c r="EJ44" s="240">
        <f>IF(COUNTIF($CC44:$CE44, Active!$ET$1)&gt;0, Active!EJ$2, 0)</f>
        <v>0</v>
      </c>
      <c r="EK44" s="240">
        <f>IF(COUNTIF($CF44:$CH44, Active!$ET$1)&gt;0, Active!EK$2, 0)</f>
        <v>0</v>
      </c>
      <c r="EL44" s="240">
        <f>IF(COUNTIF($CI44:$CK44, Active!$ET$1)&gt;0, Active!EL$2, 0)</f>
        <v>0</v>
      </c>
      <c r="EM44" s="240">
        <f>IF(COUNTIF($CL44:$CN44, Active!$ET$1)&gt;0, Active!EM$2, 0)</f>
        <v>0</v>
      </c>
      <c r="EN44" s="240">
        <f>IF(COUNTIF($CO44:$CQ44, Active!$ET$1)&gt;0, Active!EN$2, 0)</f>
        <v>0</v>
      </c>
      <c r="EO44" s="240">
        <f>IF(COUNTIF($CR44:$CT44, Active!$ET$1)&gt;0, Active!EO$2, 0)</f>
        <v>0</v>
      </c>
      <c r="EP44" s="240">
        <f>IF(COUNTIF($CU44:$CW44, Active!$ET$1)&gt;0, Active!EP$2, 0)</f>
        <v>0</v>
      </c>
      <c r="EQ44" s="240">
        <f>IF(COUNTIF($CX44:$CZ44, Active!$ET$1)&gt;0, Active!EQ$2, 0)</f>
        <v>0</v>
      </c>
      <c r="ER44" s="240">
        <f>IF(COUNTIF($DA44:$DC44, Active!$ET$1)&gt;0, Active!ER$2, 0)</f>
        <v>0</v>
      </c>
      <c r="ES44" s="240">
        <f>IF(COUNTIF($DD44:$DF44, Active!$ET$1)&gt;0, Active!ES$2, 0)</f>
        <v>0</v>
      </c>
      <c r="ET44" s="241">
        <f t="shared" si="7"/>
        <v>0</v>
      </c>
      <c r="EU44" s="242">
        <f>IF(COUNTIF($N44:$Q44, Active!GA$1)&gt;0, Active!EU$2, 0)</f>
        <v>0</v>
      </c>
      <c r="EV44" s="234">
        <f>IF(COUNTIF($R44:$U44, Active!GA$1)&gt;0, Active!EV$2, 0)</f>
        <v>0</v>
      </c>
      <c r="EW44" s="234">
        <f>IF(COUNTIF($V44:$Y44, Active!GA$1)&gt;0, Active!EW$2, 0)</f>
        <v>0</v>
      </c>
      <c r="EX44" s="234">
        <f>IF(COUNTIF($Z44:$AA44, Active!GA$1)&gt;0, Active!EX$2, 0)</f>
        <v>0</v>
      </c>
      <c r="EY44" s="234">
        <f>IF(COUNTIF($AB44:$AC44, Active!GA$1)&gt;0, Active!EY$2, 0)</f>
        <v>0</v>
      </c>
      <c r="EZ44" s="235">
        <f>IF(COUNTIF($AD44:$AF44, Active!$GA$1)&gt;0, Active!EZ$2, 0)</f>
        <v>0</v>
      </c>
      <c r="FA44" s="236">
        <f>IF(COUNTIF($AG44:$AI44, Active!$GA$1)&gt;0, Active!FA$2, 0)</f>
        <v>0</v>
      </c>
      <c r="FB44" s="236">
        <f>IF(COUNTIF($AJ44:$AL44, Active!$GA$1)&gt;0, Active!FB$2, 0)</f>
        <v>0</v>
      </c>
      <c r="FC44" s="236">
        <f>IF(COUNTIF($AM44:$AO44, Active!$GA$1)&gt;0, Active!FC$2, 0)</f>
        <v>0</v>
      </c>
      <c r="FD44" s="236">
        <f>IF(COUNTIF($AP44:$AR44, Active!$GA$1)&gt;0, Active!FD$2, 0)</f>
        <v>0</v>
      </c>
      <c r="FE44" s="236">
        <f>IF(COUNTIF($AS44:$AU44, Active!$GA$1)&gt;0, Active!FE$2, 0)</f>
        <v>0</v>
      </c>
      <c r="FF44" s="236">
        <f>IF(COUNTIF($AV44:$AX44, Active!$GA$1)&gt;0, Active!FF$2, 0)</f>
        <v>0</v>
      </c>
      <c r="FG44" s="237">
        <f>IF(COUNTIF($AY44:$BA44, Active!$GA$1)&gt;0, Active!FG$2, 0)</f>
        <v>0</v>
      </c>
      <c r="FH44" s="238">
        <f>IF(COUNTIF($BB44:$BD44, Active!$GA$1)&gt;0, Active!FH$2, 0)</f>
        <v>0</v>
      </c>
      <c r="FI44" s="238">
        <f>IF(COUNTIF($BE44:$BG44, Active!$GA$1)&gt;0, Active!FI$2, 0)</f>
        <v>0</v>
      </c>
      <c r="FJ44" s="238">
        <f>IF(COUNTIF($BH44:$BJ44, Active!$GA$1)&gt;0, Active!FJ$2, 0)</f>
        <v>0</v>
      </c>
      <c r="FK44" s="238">
        <f>IF(COUNTIF($BK44:$BM44, Active!$GA$1)&gt;0, Active!FK$2, 0)</f>
        <v>0</v>
      </c>
      <c r="FL44" s="238">
        <f>IF(COUNTIF($BN44:$BP44, Active!$GA$1)&gt;0, Active!FL$2, 0)</f>
        <v>0</v>
      </c>
      <c r="FM44" s="238">
        <f>IF(COUNTIF($BQ44:$BS44, Active!$GA$1)&gt;0, Active!FM$2, 0)</f>
        <v>0</v>
      </c>
      <c r="FN44" s="238">
        <f>IF(COUNTIF($BT44:$BV44, Active!$GA$1)&gt;0, Active!FN$2, 0)</f>
        <v>0</v>
      </c>
      <c r="FO44" s="239">
        <f>IF(COUNTIF($BW44:$BY44, Active!$GA$1)&gt;0, Active!FO$2, 0)</f>
        <v>0</v>
      </c>
      <c r="FP44" s="240">
        <f>IF(COUNTIF($BZ44:$CB44, Active!$GA$1)&gt;0, Active!FP$2, 0)</f>
        <v>0</v>
      </c>
      <c r="FQ44" s="240">
        <f>IF(COUNTIF($CC44:$CE44, Active!$GA$1)&gt;0, Active!FQ$2, 0)</f>
        <v>0</v>
      </c>
      <c r="FR44" s="240">
        <f>IF(COUNTIF($CF44:$CH44, Active!$GA$1)&gt;0, Active!FR$2, 0)</f>
        <v>0</v>
      </c>
      <c r="FS44" s="240">
        <f>IF(COUNTIF($CI44:$CK44, Active!$GA$1)&gt;0, Active!FS$2, 0)</f>
        <v>0</v>
      </c>
      <c r="FT44" s="240">
        <f>IF(COUNTIF($CL44:$CN44, Active!$GA$1)&gt;0, Active!FT$2, 0)</f>
        <v>0</v>
      </c>
      <c r="FU44" s="240">
        <f>IF(COUNTIF($CO44:$CQ44, Active!$GA$1)&gt;0, Active!FU$2, 0)</f>
        <v>0</v>
      </c>
      <c r="FV44" s="240">
        <f>IF(COUNTIF($CR44:$CT44, Active!$GA$1)&gt;0, Active!FV$2, 0)</f>
        <v>0</v>
      </c>
      <c r="FW44" s="240">
        <f>IF(COUNTIF($CU44:$CW44, Active!$GA$1)&gt;0, Active!FW$2, 0)</f>
        <v>0</v>
      </c>
      <c r="FX44" s="240">
        <f>IF(COUNTIF($CX44:$CZ44, Active!$GA$1)&gt;0, Active!FX$2, 0)</f>
        <v>0</v>
      </c>
      <c r="FY44" s="240">
        <f>IF(COUNTIF($DA44:$DC44, Active!$GA$1)&gt;0, Active!FY$2, 0)</f>
        <v>0</v>
      </c>
      <c r="FZ44" s="240">
        <f>IF(COUNTIF($DD44:$DF44, Active!$GA$1)&gt;0, Active!FZ$2, 0)</f>
        <v>0</v>
      </c>
      <c r="GA44" s="241">
        <f t="shared" si="8"/>
        <v>0</v>
      </c>
      <c r="GB44" s="242">
        <f>IF(COUNTIF($N44:$Q44, Active!HH$1)&gt;0, Active!GB$2, 0)</f>
        <v>0</v>
      </c>
      <c r="GC44" s="234">
        <f>IF(COUNTIF($R44:$U44, Active!HH$1)&gt;0, Active!GC$2, 0)</f>
        <v>0</v>
      </c>
      <c r="GD44" s="234">
        <f>IF(COUNTIF($V44:$Y44, Active!HH$1)&gt;0, Active!GD$2, 0)</f>
        <v>0</v>
      </c>
      <c r="GE44" s="234">
        <f>IF(COUNTIF($Z44:$AA44, Active!HH$1)&gt;0, Active!GE$2, 0)</f>
        <v>0</v>
      </c>
      <c r="GF44" s="234">
        <f>IF(COUNTIF($AB44:$AC44, Active!HH$1)&gt;0, Active!GF$2, 0)</f>
        <v>0</v>
      </c>
      <c r="GG44" s="235">
        <f>IF(COUNTIF($AD44:$AF44, Active!$HH$1)&gt;0, Active!GG$2, 0)</f>
        <v>0</v>
      </c>
      <c r="GH44" s="236">
        <f>IF(COUNTIF($AG44:$AI44, Active!$HH$1)&gt;0, Active!GH$2, 0)</f>
        <v>0</v>
      </c>
      <c r="GI44" s="236">
        <f>IF(COUNTIF($AJ44:$AL44, Active!$HH$1)&gt;0, Active!GI$2, 0)</f>
        <v>0</v>
      </c>
      <c r="GJ44" s="236">
        <f>IF(COUNTIF($AM44:$AO44, Active!$HH$1)&gt;0, Active!GJ$2, 0)</f>
        <v>0</v>
      </c>
      <c r="GK44" s="236">
        <f>IF(COUNTIF($AP44:$AR44, Active!$HH$1)&gt;0, Active!GK$2, 0)</f>
        <v>0</v>
      </c>
      <c r="GL44" s="236">
        <f>IF(COUNTIF($AS44:$AU44, Active!$HH$1)&gt;0, Active!GL$2, 0)</f>
        <v>0</v>
      </c>
      <c r="GM44" s="236">
        <f>IF(COUNTIF($AV44:$AX44, Active!$HH$1)&gt;0, Active!GM$2, 0)</f>
        <v>0</v>
      </c>
      <c r="GN44" s="237">
        <f>IF(COUNTIF($AY44:$BA44, Active!$HH$1)&gt;0, Active!GN$2, 0)</f>
        <v>0</v>
      </c>
      <c r="GO44" s="238">
        <f>IF(COUNTIF($BB44:$BD44, Active!$HH$1)&gt;0, Active!GO$2, 0)</f>
        <v>0</v>
      </c>
      <c r="GP44" s="238">
        <f>IF(COUNTIF($BE44:$BG44, Active!$HH$1)&gt;0, Active!GP$2, 0)</f>
        <v>0</v>
      </c>
      <c r="GQ44" s="238">
        <f>IF(COUNTIF($BH44:$BJ44, Active!$HH$1)&gt;0, Active!GQ$2, 0)</f>
        <v>0</v>
      </c>
      <c r="GR44" s="238">
        <f>IF(COUNTIF($BK44:$BM44, Active!$HH$1)&gt;0, Active!GR$2, 0)</f>
        <v>0</v>
      </c>
      <c r="GS44" s="238">
        <f>IF(COUNTIF($BN44:$BP44, Active!$HH$1)&gt;0, Active!GS$2, 0)</f>
        <v>0</v>
      </c>
      <c r="GT44" s="238">
        <f>IF(COUNTIF($BQ44:$BS44, Active!$HH$1)&gt;0, Active!GT$2, 0)</f>
        <v>0</v>
      </c>
      <c r="GU44" s="238">
        <f>IF(COUNTIF($BT44:$BV44, Active!$HH$1)&gt;0, Active!GU$2, 0)</f>
        <v>0</v>
      </c>
      <c r="GV44" s="239">
        <f>IF(COUNTIF($BW44:$BY44, Active!$HH$1)&gt;0, Active!GV$2, 0)</f>
        <v>0</v>
      </c>
      <c r="GW44" s="240">
        <f>IF(COUNTIF($BZ44:$CB44, Active!$HH$1)&gt;0, Active!GW$2, 0)</f>
        <v>0</v>
      </c>
      <c r="GX44" s="240">
        <f>IF(COUNTIF($CC44:$CE44, Active!$HH$1)&gt;0, Active!GX$2, 0)</f>
        <v>0</v>
      </c>
      <c r="GY44" s="240">
        <f>IF(COUNTIF($CF44:$CH44, Active!$HH$1)&gt;0, Active!GY$2, 0)</f>
        <v>0</v>
      </c>
      <c r="GZ44" s="240">
        <f>IF(COUNTIF($CI44:$CK44, Active!$HH$1)&gt;0, Active!GZ$2, 0)</f>
        <v>0</v>
      </c>
      <c r="HA44" s="240">
        <f>IF(COUNTIF($CL44:$CN44, Active!$HH$1)&gt;0, Active!HA$2, 0)</f>
        <v>0</v>
      </c>
      <c r="HB44" s="240">
        <f>IF(COUNTIF($CO44:$CQ44, Active!$HH$1)&gt;0, Active!HB$2, 0)</f>
        <v>0</v>
      </c>
      <c r="HC44" s="240">
        <f>IF(COUNTIF($CR44:$CT44, Active!$HH$1)&gt;0, Active!HC$2, 0)</f>
        <v>0</v>
      </c>
      <c r="HD44" s="240">
        <f>IF(COUNTIF($CU44:$CW44, Active!$HH$1)&gt;0, Active!HD$2, 0)</f>
        <v>0</v>
      </c>
      <c r="HE44" s="240">
        <f>IF(COUNTIF($CX44:$CZ44, Active!$HH$1)&gt;0, Active!HE$2, 0)</f>
        <v>0</v>
      </c>
      <c r="HF44" s="240">
        <f>IF(COUNTIF($DA44:$DC44, Active!$HH$1)&gt;0, Active!HF$2, 0)</f>
        <v>0</v>
      </c>
      <c r="HG44" s="240">
        <f>IF(COUNTIF($DD44:$DF44, Active!$HH$1)&gt;0, Active!HG$2, 0)</f>
        <v>0</v>
      </c>
      <c r="HH44" s="241">
        <f t="shared" si="9"/>
        <v>0</v>
      </c>
      <c r="HI44" s="243"/>
      <c r="HJ44" s="242">
        <f>IF(MAX($N44:$Q44)&gt;=40, Active!HJ$2, 0)</f>
        <v>3</v>
      </c>
      <c r="HK44" s="234">
        <f>IF(MAX($R44:$U44)&gt;=40, Active!HK$2, 0)</f>
        <v>3</v>
      </c>
      <c r="HL44" s="234">
        <f>IF(MAX($V44:$Y44)&gt;=40, Active!HL$2, 0)</f>
        <v>3</v>
      </c>
      <c r="HM44" s="234">
        <f>IF(MAX($Z44:$AA44)&gt;=40, Active!HM$2, 0)</f>
        <v>3</v>
      </c>
      <c r="HN44" s="234">
        <f>IF(MAX($AB44:$AC44)&gt;=40, Active!HN$2, 0)</f>
        <v>2</v>
      </c>
      <c r="HO44" s="235">
        <f>IF(MAX($AD44:$AF44)&gt;=40, Active!HO$2, 0)</f>
        <v>20</v>
      </c>
      <c r="HP44" s="236">
        <f>IF(MAX($AG44:$AI44)&gt;=40, Active!HP$2, 0)</f>
        <v>20</v>
      </c>
      <c r="HQ44" s="236">
        <f>IF(MAX($AJ44:$AL44)&gt;=40, Active!HQ$2, 0)</f>
        <v>20</v>
      </c>
      <c r="HR44" s="236">
        <f>IF(MAX($AM44:$AO44)&gt;=40, Active!HR$2, 0)</f>
        <v>20</v>
      </c>
      <c r="HS44" s="236">
        <f>IF(MAX($AP44:$AR44)&gt;=40, Active!HS$2, 0)</f>
        <v>10</v>
      </c>
      <c r="HT44" s="236">
        <f>IF(MAX($AS44:$AU44)&gt;=40, Active!HT$2, 0)</f>
        <v>20</v>
      </c>
      <c r="HU44" s="236">
        <f>IF(MAX($AV44:$AX44)&gt;=40, Active!HU$2, 0)</f>
        <v>10</v>
      </c>
      <c r="HV44" s="237">
        <f>IF(MAX($AY44:$BA44)&gt;=40, Active!HV$2, 0)</f>
        <v>20</v>
      </c>
      <c r="HW44" s="238">
        <f>IF(MAX($BB44:$BD44)&gt;=40, Active!HW$2, 0)</f>
        <v>20</v>
      </c>
      <c r="HX44" s="238">
        <f>IF(MAX($BE44:$BG44)&gt;=40, Active!HX$2, 0)</f>
        <v>20</v>
      </c>
      <c r="HY44" s="238">
        <f>IF(MAX($BH44:$BJ44)&gt;=40, Active!HY$2, 0)</f>
        <v>20</v>
      </c>
      <c r="HZ44" s="238">
        <f>IF(MAX($BK44:$BM44)&gt;=40, Active!HZ$2, 0)</f>
        <v>10</v>
      </c>
      <c r="IA44" s="238">
        <f>IF(MAX($BN44:$BP44)&gt;=40, Active!IA$2, 0)</f>
        <v>20</v>
      </c>
      <c r="IB44" s="238">
        <f>IF(MAX($BQ44:$BS44)&gt;=40, Active!IB$2, 0)</f>
        <v>10</v>
      </c>
      <c r="IC44" s="238">
        <f>IF(MAX($BT44:$BV44)&gt;=40, Active!IC$2, 0)</f>
        <v>6</v>
      </c>
      <c r="ID44" s="239">
        <f>IF(MAX($BW44:$BY44)&gt;=40, Active!ID$2, 0)</f>
        <v>20</v>
      </c>
      <c r="IE44" s="240">
        <f>IF(MAX($BZ44:$CB44)&gt;=40, Active!IE$2, 0)</f>
        <v>20</v>
      </c>
      <c r="IF44" s="240">
        <f>IF(MAX($CC44:$CE44)&gt;=40, Active!IF$2, 0)</f>
        <v>10</v>
      </c>
      <c r="IG44" s="240">
        <f>IF(MAX($CF44:$CH44)&gt;=40, Active!IG$2, 0)</f>
        <v>0</v>
      </c>
      <c r="IH44" s="240">
        <f>IF(MAX($CI44:$CK44)&gt;=40, Active!IH$2, 0)</f>
        <v>0</v>
      </c>
      <c r="II44" s="240">
        <f>IF(MAX($CL44:$CN44)&gt;=40, Active!II$2, 0)</f>
        <v>30</v>
      </c>
      <c r="IJ44" s="240">
        <f>IF(MAX($CO44:$CQ44)&gt;=40, Active!IJ$2, 0)</f>
        <v>20</v>
      </c>
      <c r="IK44" s="240">
        <f>IF(MAX($CR44:$CT44)&gt;=40, Active!IK$2, 0)</f>
        <v>0</v>
      </c>
      <c r="IL44" s="240">
        <f>IF(MAX($CU44:$CW44)&gt;=40, Active!IL$2, 0)</f>
        <v>0</v>
      </c>
      <c r="IM44" s="240">
        <f>IF(MAX($CX44:$CZ44)&gt;=40, Active!IM$2, 0)</f>
        <v>0</v>
      </c>
      <c r="IN44" s="240">
        <f>IF(MAX($DA44:$DC44)&gt;=40, Active!IN$2, 0)</f>
        <v>0</v>
      </c>
      <c r="IO44" s="240">
        <f>IF(MAX($DD44:$DF44)&gt;=40, Active!IO$2, 0)</f>
        <v>20</v>
      </c>
      <c r="IP44" s="416">
        <f t="shared" si="10"/>
        <v>360</v>
      </c>
      <c r="IQ44" s="416">
        <f t="shared" si="11"/>
        <v>20</v>
      </c>
    </row>
    <row r="45" spans="1:251" ht="15" customHeight="1" x14ac:dyDescent="0.25">
      <c r="A45" s="14" t="s">
        <v>1624</v>
      </c>
      <c r="B45" s="392">
        <v>12</v>
      </c>
      <c r="C45" s="13" t="s">
        <v>412</v>
      </c>
      <c r="D45" s="423">
        <v>43556</v>
      </c>
      <c r="E45" s="20" t="s">
        <v>278</v>
      </c>
      <c r="F45" s="6">
        <v>9658543</v>
      </c>
      <c r="G45" s="20">
        <v>1</v>
      </c>
      <c r="H45" s="20"/>
      <c r="I45" s="23"/>
      <c r="J45" s="6" t="s">
        <v>18</v>
      </c>
      <c r="K45" s="6" t="s">
        <v>18</v>
      </c>
      <c r="L45" s="424"/>
      <c r="M45" s="651" t="s">
        <v>518</v>
      </c>
      <c r="N45" s="24">
        <v>63.8</v>
      </c>
      <c r="O45" s="107"/>
      <c r="P45" s="108"/>
      <c r="Q45" s="444"/>
      <c r="R45" s="24" t="s">
        <v>976</v>
      </c>
      <c r="S45" s="107"/>
      <c r="T45" s="108"/>
      <c r="U45" s="649"/>
      <c r="V45" s="24">
        <v>77.3</v>
      </c>
      <c r="W45" s="107"/>
      <c r="X45" s="108"/>
      <c r="Y45" s="444"/>
      <c r="Z45" s="24" t="s">
        <v>16</v>
      </c>
      <c r="AA45" s="273"/>
      <c r="AB45" s="688">
        <v>64.080001831054688</v>
      </c>
      <c r="AC45" s="273"/>
      <c r="AD45" s="272">
        <v>100</v>
      </c>
      <c r="AE45" s="108"/>
      <c r="AF45" s="444"/>
      <c r="AG45" s="272">
        <v>100</v>
      </c>
      <c r="AH45" s="108"/>
      <c r="AI45" s="444"/>
      <c r="AJ45" s="272">
        <v>100</v>
      </c>
      <c r="AK45" s="108"/>
      <c r="AL45" s="444"/>
      <c r="AM45" s="272">
        <v>100</v>
      </c>
      <c r="AN45" s="108"/>
      <c r="AO45" s="444"/>
      <c r="AP45" s="272">
        <v>100</v>
      </c>
      <c r="AQ45" s="108"/>
      <c r="AR45" s="444"/>
      <c r="AS45" s="272">
        <v>100</v>
      </c>
      <c r="AT45" s="108"/>
      <c r="AU45" s="444"/>
      <c r="AV45" s="272">
        <v>100</v>
      </c>
      <c r="AW45" s="108"/>
      <c r="AX45" s="444"/>
      <c r="AY45" s="24">
        <v>40</v>
      </c>
      <c r="AZ45" s="107"/>
      <c r="BA45" s="273"/>
      <c r="BB45" s="24">
        <v>58</v>
      </c>
      <c r="BC45" s="107"/>
      <c r="BD45" s="273"/>
      <c r="BE45" s="24">
        <v>67</v>
      </c>
      <c r="BF45" s="107"/>
      <c r="BG45" s="273"/>
      <c r="BH45" s="24">
        <v>61</v>
      </c>
      <c r="BI45" s="107"/>
      <c r="BJ45" s="273"/>
      <c r="BK45" s="24">
        <v>50</v>
      </c>
      <c r="BL45" s="107"/>
      <c r="BM45" s="273"/>
      <c r="BN45" s="24">
        <v>61</v>
      </c>
      <c r="BO45" s="107"/>
      <c r="BP45" s="273"/>
      <c r="BQ45" s="24">
        <v>47</v>
      </c>
      <c r="BR45" s="107"/>
      <c r="BS45" s="273"/>
      <c r="BT45" s="24">
        <v>83.7</v>
      </c>
      <c r="BU45" s="291"/>
      <c r="BV45" s="273"/>
      <c r="BW45" s="680">
        <v>19.489999771118164</v>
      </c>
      <c r="BX45" s="645">
        <v>16</v>
      </c>
      <c r="BY45" s="699">
        <v>40</v>
      </c>
      <c r="BZ45" s="24">
        <v>52</v>
      </c>
      <c r="CA45" s="107"/>
      <c r="CB45" s="273"/>
      <c r="CC45" s="24">
        <v>46</v>
      </c>
      <c r="CD45" s="107"/>
      <c r="CE45" s="107"/>
      <c r="CF45" s="107"/>
      <c r="CG45" s="107"/>
      <c r="CH45" s="273"/>
      <c r="CI45" s="24"/>
      <c r="CJ45" s="107"/>
      <c r="CK45" s="273"/>
      <c r="CL45" s="281">
        <v>29.899999618530273</v>
      </c>
      <c r="CM45" s="107">
        <v>49.200000762939453</v>
      </c>
      <c r="CN45" s="273"/>
      <c r="CO45" s="24"/>
      <c r="CP45" s="107"/>
      <c r="CQ45" s="273"/>
      <c r="CR45" s="24"/>
      <c r="CS45" s="107"/>
      <c r="CT45" s="273"/>
      <c r="CU45" s="24"/>
      <c r="CV45" s="107"/>
      <c r="CW45" s="273"/>
      <c r="CX45" s="24"/>
      <c r="CY45" s="107"/>
      <c r="CZ45" s="273"/>
      <c r="DA45" s="24">
        <v>47.799999237060547</v>
      </c>
      <c r="DB45" s="107"/>
      <c r="DC45" s="273"/>
      <c r="DD45" s="24">
        <v>47.900001525878906</v>
      </c>
      <c r="DE45" s="107"/>
      <c r="DF45" s="273"/>
      <c r="DG45" s="218"/>
      <c r="DH45" s="217"/>
      <c r="DI45" s="217" t="s">
        <v>1634</v>
      </c>
      <c r="DJ45" s="286">
        <v>51.5</v>
      </c>
      <c r="DK45" s="219" t="s">
        <v>125</v>
      </c>
      <c r="DL45" s="220">
        <f t="shared" si="6"/>
        <v>2.5750000000000002</v>
      </c>
      <c r="DM45" s="650">
        <f>COUNTIF(N45:DF45, Active!DM$1)+COUNTIF(N45:DF45, Active!DM$2)</f>
        <v>0</v>
      </c>
      <c r="DN45" s="233">
        <f>IF(COUNTIF($N45:$Q45, Active!ET$1)&gt;0, Active!DN$2, 0)</f>
        <v>0</v>
      </c>
      <c r="DO45" s="234">
        <f>IF(COUNTIF($R45:$U45, Active!ET$1)&gt;0, Active!DO$2, 0)</f>
        <v>0</v>
      </c>
      <c r="DP45" s="234">
        <f>IF(COUNTIF($V45:$Y45, Active!ET$1)&gt;0, Active!DP$2, 0)</f>
        <v>0</v>
      </c>
      <c r="DQ45" s="234">
        <f>IF(COUNTIF($Z45:$AA45, Active!ET$1)&gt;0, Active!DQ$2, 0)</f>
        <v>0</v>
      </c>
      <c r="DR45" s="234">
        <f>IF(COUNTIF($AB45:$AC45, Active!ET$1)&gt;0, Active!DR$2, 0)</f>
        <v>0</v>
      </c>
      <c r="DS45" s="235">
        <f>IF(COUNTIF($AD45:$AF45, Active!$ET$1)&gt;0, Active!DS$2, 0)</f>
        <v>0</v>
      </c>
      <c r="DT45" s="236">
        <f>IF(COUNTIF($AG45:$AI45, Active!$ET$1)&gt;0, Active!DT$2, 0)</f>
        <v>0</v>
      </c>
      <c r="DU45" s="236">
        <f>IF(COUNTIF($AJ45:$AL45, Active!$ET$1)&gt;0, Active!DU$2, 0)</f>
        <v>0</v>
      </c>
      <c r="DV45" s="236">
        <f>IF(COUNTIF($AM45:$AO45, Active!$ET$1)&gt;0, Active!DV$2, 0)</f>
        <v>0</v>
      </c>
      <c r="DW45" s="236">
        <f>IF(COUNTIF($AP45:$AR45, Active!$ET$1)&gt;0, Active!DW$2, 0)</f>
        <v>0</v>
      </c>
      <c r="DX45" s="236">
        <f>IF(COUNTIF($AS45:$AU45, Active!$ET$1)&gt;0, Active!DX$2, 0)</f>
        <v>0</v>
      </c>
      <c r="DY45" s="236">
        <f>IF(COUNTIF($AV45:$AX45, Active!$ET$1)&gt;0, Active!DY$2, 0)</f>
        <v>0</v>
      </c>
      <c r="DZ45" s="237">
        <f>IF(COUNTIF($AY45:$BA45, Active!$ET$1)&gt;0, Active!DZ$2, 0)</f>
        <v>0</v>
      </c>
      <c r="EA45" s="238">
        <f>IF(COUNTIF($BB45:$BD45, Active!$ET$1)&gt;0, Active!EA$2, 0)</f>
        <v>0</v>
      </c>
      <c r="EB45" s="238">
        <f>IF(COUNTIF($BE45:$BG45, Active!$ET$1)&gt;0, Active!EB$2, 0)</f>
        <v>0</v>
      </c>
      <c r="EC45" s="238">
        <f>IF(COUNTIF($BH45:$BJ45, Active!$ET$1)&gt;0, Active!EC$2, 0)</f>
        <v>0</v>
      </c>
      <c r="ED45" s="238">
        <f>IF(COUNTIF($BK45:$BM45, Active!$ET$1)&gt;0, Active!ED$2, 0)</f>
        <v>0</v>
      </c>
      <c r="EE45" s="238">
        <f>IF(COUNTIF($BN45:$BP45, Active!$ET$1)&gt;0, Active!EE$2, 0)</f>
        <v>0</v>
      </c>
      <c r="EF45" s="238">
        <f>IF(COUNTIF($BQ45:$BS45, Active!$ET$1)&gt;0, Active!EF$2, 0)</f>
        <v>0</v>
      </c>
      <c r="EG45" s="238">
        <f>IF(COUNTIF($BT45:$BV45, Active!$ET$1)&gt;0, Active!EG$2, 0)</f>
        <v>0</v>
      </c>
      <c r="EH45" s="239">
        <f>IF(COUNTIF($BW45:$BY45, Active!$ET$1)&gt;0, Active!EH$2, 0)</f>
        <v>0</v>
      </c>
      <c r="EI45" s="240">
        <f>IF(COUNTIF($BZ45:$CB45, Active!$ET$1)&gt;0, Active!EI$2, 0)</f>
        <v>0</v>
      </c>
      <c r="EJ45" s="240">
        <f>IF(COUNTIF($CC45:$CE45, Active!$ET$1)&gt;0, Active!EJ$2, 0)</f>
        <v>0</v>
      </c>
      <c r="EK45" s="240">
        <f>IF(COUNTIF($CF45:$CH45, Active!$ET$1)&gt;0, Active!EK$2, 0)</f>
        <v>0</v>
      </c>
      <c r="EL45" s="240">
        <f>IF(COUNTIF($CI45:$CK45, Active!$ET$1)&gt;0, Active!EL$2, 0)</f>
        <v>0</v>
      </c>
      <c r="EM45" s="240">
        <f>IF(COUNTIF($CL45:$CN45, Active!$ET$1)&gt;0, Active!EM$2, 0)</f>
        <v>0</v>
      </c>
      <c r="EN45" s="240">
        <f>IF(COUNTIF($CO45:$CQ45, Active!$ET$1)&gt;0, Active!EN$2, 0)</f>
        <v>0</v>
      </c>
      <c r="EO45" s="240">
        <f>IF(COUNTIF($CR45:$CT45, Active!$ET$1)&gt;0, Active!EO$2, 0)</f>
        <v>0</v>
      </c>
      <c r="EP45" s="240">
        <f>IF(COUNTIF($CU45:$CW45, Active!$ET$1)&gt;0, Active!EP$2, 0)</f>
        <v>0</v>
      </c>
      <c r="EQ45" s="240">
        <f>IF(COUNTIF($CX45:$CZ45, Active!$ET$1)&gt;0, Active!EQ$2, 0)</f>
        <v>0</v>
      </c>
      <c r="ER45" s="240">
        <f>IF(COUNTIF($DA45:$DC45, Active!$ET$1)&gt;0, Active!ER$2, 0)</f>
        <v>0</v>
      </c>
      <c r="ES45" s="240">
        <f>IF(COUNTIF($DD45:$DF45, Active!$ET$1)&gt;0, Active!ES$2, 0)</f>
        <v>0</v>
      </c>
      <c r="ET45" s="241">
        <f t="shared" si="7"/>
        <v>0</v>
      </c>
      <c r="EU45" s="242">
        <f>IF(COUNTIF($N45:$Q45, Active!GA$1)&gt;0, Active!EU$2, 0)</f>
        <v>0</v>
      </c>
      <c r="EV45" s="234">
        <f>IF(COUNTIF($R45:$U45, Active!GA$1)&gt;0, Active!EV$2, 0)</f>
        <v>0</v>
      </c>
      <c r="EW45" s="234">
        <f>IF(COUNTIF($V45:$Y45, Active!GA$1)&gt;0, Active!EW$2, 0)</f>
        <v>0</v>
      </c>
      <c r="EX45" s="234">
        <f>IF(COUNTIF($Z45:$AA45, Active!GA$1)&gt;0, Active!EX$2, 0)</f>
        <v>0</v>
      </c>
      <c r="EY45" s="234">
        <f>IF(COUNTIF($AB45:$AC45, Active!GA$1)&gt;0, Active!EY$2, 0)</f>
        <v>0</v>
      </c>
      <c r="EZ45" s="235">
        <f>IF(COUNTIF($AD45:$AF45, Active!$GA$1)&gt;0, Active!EZ$2, 0)</f>
        <v>0</v>
      </c>
      <c r="FA45" s="236">
        <f>IF(COUNTIF($AG45:$AI45, Active!$GA$1)&gt;0, Active!FA$2, 0)</f>
        <v>0</v>
      </c>
      <c r="FB45" s="236">
        <f>IF(COUNTIF($AJ45:$AL45, Active!$GA$1)&gt;0, Active!FB$2, 0)</f>
        <v>0</v>
      </c>
      <c r="FC45" s="236">
        <f>IF(COUNTIF($AM45:$AO45, Active!$GA$1)&gt;0, Active!FC$2, 0)</f>
        <v>0</v>
      </c>
      <c r="FD45" s="236">
        <f>IF(COUNTIF($AP45:$AR45, Active!$GA$1)&gt;0, Active!FD$2, 0)</f>
        <v>0</v>
      </c>
      <c r="FE45" s="236">
        <f>IF(COUNTIF($AS45:$AU45, Active!$GA$1)&gt;0, Active!FE$2, 0)</f>
        <v>0</v>
      </c>
      <c r="FF45" s="236">
        <f>IF(COUNTIF($AV45:$AX45, Active!$GA$1)&gt;0, Active!FF$2, 0)</f>
        <v>0</v>
      </c>
      <c r="FG45" s="237">
        <f>IF(COUNTIF($AY45:$BA45, Active!$GA$1)&gt;0, Active!FG$2, 0)</f>
        <v>0</v>
      </c>
      <c r="FH45" s="238">
        <f>IF(COUNTIF($BB45:$BD45, Active!$GA$1)&gt;0, Active!FH$2, 0)</f>
        <v>0</v>
      </c>
      <c r="FI45" s="238">
        <f>IF(COUNTIF($BE45:$BG45, Active!$GA$1)&gt;0, Active!FI$2, 0)</f>
        <v>0</v>
      </c>
      <c r="FJ45" s="238">
        <f>IF(COUNTIF($BH45:$BJ45, Active!$GA$1)&gt;0, Active!FJ$2, 0)</f>
        <v>0</v>
      </c>
      <c r="FK45" s="238">
        <f>IF(COUNTIF($BK45:$BM45, Active!$GA$1)&gt;0, Active!FK$2, 0)</f>
        <v>0</v>
      </c>
      <c r="FL45" s="238">
        <f>IF(COUNTIF($BN45:$BP45, Active!$GA$1)&gt;0, Active!FL$2, 0)</f>
        <v>0</v>
      </c>
      <c r="FM45" s="238">
        <f>IF(COUNTIF($BQ45:$BS45, Active!$GA$1)&gt;0, Active!FM$2, 0)</f>
        <v>0</v>
      </c>
      <c r="FN45" s="238">
        <f>IF(COUNTIF($BT45:$BV45, Active!$GA$1)&gt;0, Active!FN$2, 0)</f>
        <v>0</v>
      </c>
      <c r="FO45" s="239">
        <f>IF(COUNTIF($BW45:$BY45, Active!$GA$1)&gt;0, Active!FO$2, 0)</f>
        <v>0</v>
      </c>
      <c r="FP45" s="240">
        <f>IF(COUNTIF($BZ45:$CB45, Active!$GA$1)&gt;0, Active!FP$2, 0)</f>
        <v>0</v>
      </c>
      <c r="FQ45" s="240">
        <f>IF(COUNTIF($CC45:$CE45, Active!$GA$1)&gt;0, Active!FQ$2, 0)</f>
        <v>0</v>
      </c>
      <c r="FR45" s="240">
        <f>IF(COUNTIF($CF45:$CH45, Active!$GA$1)&gt;0, Active!FR$2, 0)</f>
        <v>0</v>
      </c>
      <c r="FS45" s="240">
        <f>IF(COUNTIF($CI45:$CK45, Active!$GA$1)&gt;0, Active!FS$2, 0)</f>
        <v>0</v>
      </c>
      <c r="FT45" s="240">
        <f>IF(COUNTIF($CL45:$CN45, Active!$GA$1)&gt;0, Active!FT$2, 0)</f>
        <v>0</v>
      </c>
      <c r="FU45" s="240">
        <f>IF(COUNTIF($CO45:$CQ45, Active!$GA$1)&gt;0, Active!FU$2, 0)</f>
        <v>0</v>
      </c>
      <c r="FV45" s="240">
        <f>IF(COUNTIF($CR45:$CT45, Active!$GA$1)&gt;0, Active!FV$2, 0)</f>
        <v>0</v>
      </c>
      <c r="FW45" s="240">
        <f>IF(COUNTIF($CU45:$CW45, Active!$GA$1)&gt;0, Active!FW$2, 0)</f>
        <v>0</v>
      </c>
      <c r="FX45" s="240">
        <f>IF(COUNTIF($CX45:$CZ45, Active!$GA$1)&gt;0, Active!FX$2, 0)</f>
        <v>0</v>
      </c>
      <c r="FY45" s="240">
        <f>IF(COUNTIF($DA45:$DC45, Active!$GA$1)&gt;0, Active!FY$2, 0)</f>
        <v>0</v>
      </c>
      <c r="FZ45" s="240">
        <f>IF(COUNTIF($DD45:$DF45, Active!$GA$1)&gt;0, Active!FZ$2, 0)</f>
        <v>0</v>
      </c>
      <c r="GA45" s="241">
        <f t="shared" si="8"/>
        <v>0</v>
      </c>
      <c r="GB45" s="242">
        <f>IF(COUNTIF($N45:$Q45, Active!HH$1)&gt;0, Active!GB$2, 0)</f>
        <v>0</v>
      </c>
      <c r="GC45" s="234">
        <f>IF(COUNTIF($R45:$U45, Active!HH$1)&gt;0, Active!GC$2, 0)</f>
        <v>0</v>
      </c>
      <c r="GD45" s="234">
        <f>IF(COUNTIF($V45:$Y45, Active!HH$1)&gt;0, Active!GD$2, 0)</f>
        <v>0</v>
      </c>
      <c r="GE45" s="234">
        <f>IF(COUNTIF($Z45:$AA45, Active!HH$1)&gt;0, Active!GE$2, 0)</f>
        <v>0</v>
      </c>
      <c r="GF45" s="234">
        <f>IF(COUNTIF($AB45:$AC45, Active!HH$1)&gt;0, Active!GF$2, 0)</f>
        <v>0</v>
      </c>
      <c r="GG45" s="235">
        <f>IF(COUNTIF($AD45:$AF45, Active!$HH$1)&gt;0, Active!GG$2, 0)</f>
        <v>0</v>
      </c>
      <c r="GH45" s="236">
        <f>IF(COUNTIF($AG45:$AI45, Active!$HH$1)&gt;0, Active!GH$2, 0)</f>
        <v>0</v>
      </c>
      <c r="GI45" s="236">
        <f>IF(COUNTIF($AJ45:$AL45, Active!$HH$1)&gt;0, Active!GI$2, 0)</f>
        <v>0</v>
      </c>
      <c r="GJ45" s="236">
        <f>IF(COUNTIF($AM45:$AO45, Active!$HH$1)&gt;0, Active!GJ$2, 0)</f>
        <v>0</v>
      </c>
      <c r="GK45" s="236">
        <f>IF(COUNTIF($AP45:$AR45, Active!$HH$1)&gt;0, Active!GK$2, 0)</f>
        <v>0</v>
      </c>
      <c r="GL45" s="236">
        <f>IF(COUNTIF($AS45:$AU45, Active!$HH$1)&gt;0, Active!GL$2, 0)</f>
        <v>0</v>
      </c>
      <c r="GM45" s="236">
        <f>IF(COUNTIF($AV45:$AX45, Active!$HH$1)&gt;0, Active!GM$2, 0)</f>
        <v>0</v>
      </c>
      <c r="GN45" s="237">
        <f>IF(COUNTIF($AY45:$BA45, Active!$HH$1)&gt;0, Active!GN$2, 0)</f>
        <v>0</v>
      </c>
      <c r="GO45" s="238">
        <f>IF(COUNTIF($BB45:$BD45, Active!$HH$1)&gt;0, Active!GO$2, 0)</f>
        <v>0</v>
      </c>
      <c r="GP45" s="238">
        <f>IF(COUNTIF($BE45:$BG45, Active!$HH$1)&gt;0, Active!GP$2, 0)</f>
        <v>0</v>
      </c>
      <c r="GQ45" s="238">
        <f>IF(COUNTIF($BH45:$BJ45, Active!$HH$1)&gt;0, Active!GQ$2, 0)</f>
        <v>0</v>
      </c>
      <c r="GR45" s="238">
        <f>IF(COUNTIF($BK45:$BM45, Active!$HH$1)&gt;0, Active!GR$2, 0)</f>
        <v>0</v>
      </c>
      <c r="GS45" s="238">
        <f>IF(COUNTIF($BN45:$BP45, Active!$HH$1)&gt;0, Active!GS$2, 0)</f>
        <v>0</v>
      </c>
      <c r="GT45" s="238">
        <f>IF(COUNTIF($BQ45:$BS45, Active!$HH$1)&gt;0, Active!GT$2, 0)</f>
        <v>0</v>
      </c>
      <c r="GU45" s="238">
        <f>IF(COUNTIF($BT45:$BV45, Active!$HH$1)&gt;0, Active!GU$2, 0)</f>
        <v>0</v>
      </c>
      <c r="GV45" s="239">
        <f>IF(COUNTIF($BW45:$BY45, Active!$HH$1)&gt;0, Active!GV$2, 0)</f>
        <v>0</v>
      </c>
      <c r="GW45" s="240">
        <f>IF(COUNTIF($BZ45:$CB45, Active!$HH$1)&gt;0, Active!GW$2, 0)</f>
        <v>0</v>
      </c>
      <c r="GX45" s="240">
        <f>IF(COUNTIF($CC45:$CE45, Active!$HH$1)&gt;0, Active!GX$2, 0)</f>
        <v>0</v>
      </c>
      <c r="GY45" s="240">
        <f>IF(COUNTIF($CF45:$CH45, Active!$HH$1)&gt;0, Active!GY$2, 0)</f>
        <v>0</v>
      </c>
      <c r="GZ45" s="240">
        <f>IF(COUNTIF($CI45:$CK45, Active!$HH$1)&gt;0, Active!GZ$2, 0)</f>
        <v>0</v>
      </c>
      <c r="HA45" s="240">
        <f>IF(COUNTIF($CL45:$CN45, Active!$HH$1)&gt;0, Active!HA$2, 0)</f>
        <v>0</v>
      </c>
      <c r="HB45" s="240">
        <f>IF(COUNTIF($CO45:$CQ45, Active!$HH$1)&gt;0, Active!HB$2, 0)</f>
        <v>0</v>
      </c>
      <c r="HC45" s="240">
        <f>IF(COUNTIF($CR45:$CT45, Active!$HH$1)&gt;0, Active!HC$2, 0)</f>
        <v>0</v>
      </c>
      <c r="HD45" s="240">
        <f>IF(COUNTIF($CU45:$CW45, Active!$HH$1)&gt;0, Active!HD$2, 0)</f>
        <v>0</v>
      </c>
      <c r="HE45" s="240">
        <f>IF(COUNTIF($CX45:$CZ45, Active!$HH$1)&gt;0, Active!HE$2, 0)</f>
        <v>0</v>
      </c>
      <c r="HF45" s="240">
        <f>IF(COUNTIF($DA45:$DC45, Active!$HH$1)&gt;0, Active!HF$2, 0)</f>
        <v>0</v>
      </c>
      <c r="HG45" s="240">
        <f>IF(COUNTIF($DD45:$DF45, Active!$HH$1)&gt;0, Active!HG$2, 0)</f>
        <v>0</v>
      </c>
      <c r="HH45" s="241">
        <f t="shared" si="9"/>
        <v>0</v>
      </c>
      <c r="HI45" s="243"/>
      <c r="HJ45" s="242">
        <f>IF(MAX($N45:$Q45)&gt;=40, Active!HJ$2, 0)</f>
        <v>3</v>
      </c>
      <c r="HK45" s="234">
        <f>IF(MAX($R45:$U45)&gt;=40, Active!HK$2, 0)</f>
        <v>0</v>
      </c>
      <c r="HL45" s="234">
        <f>IF(MAX($V45:$Y45)&gt;=40, Active!HL$2, 0)</f>
        <v>3</v>
      </c>
      <c r="HM45" s="234">
        <f>IF(MAX($Z45:$AA45)&gt;=40, Active!HM$2, 0)</f>
        <v>0</v>
      </c>
      <c r="HN45" s="234">
        <f>IF(MAX($AB45:$AC45)&gt;=40, Active!HN$2, 0)</f>
        <v>2</v>
      </c>
      <c r="HO45" s="235">
        <f>IF(MAX($AD45:$AF45)&gt;=40, Active!HO$2, 0)</f>
        <v>20</v>
      </c>
      <c r="HP45" s="236">
        <f>IF(MAX($AG45:$AI45)&gt;=40, Active!HP$2, 0)</f>
        <v>20</v>
      </c>
      <c r="HQ45" s="236">
        <f>IF(MAX($AJ45:$AL45)&gt;=40, Active!HQ$2, 0)</f>
        <v>20</v>
      </c>
      <c r="HR45" s="236">
        <f>IF(MAX($AM45:$AO45)&gt;=40, Active!HR$2, 0)</f>
        <v>20</v>
      </c>
      <c r="HS45" s="236">
        <f>IF(MAX($AP45:$AR45)&gt;=40, Active!HS$2, 0)</f>
        <v>10</v>
      </c>
      <c r="HT45" s="236">
        <f>IF(MAX($AS45:$AU45)&gt;=40, Active!HT$2, 0)</f>
        <v>20</v>
      </c>
      <c r="HU45" s="236">
        <f>IF(MAX($AV45:$AX45)&gt;=40, Active!HU$2, 0)</f>
        <v>10</v>
      </c>
      <c r="HV45" s="237">
        <f>IF(MAX($AY45:$BA45)&gt;=40, Active!HV$2, 0)</f>
        <v>20</v>
      </c>
      <c r="HW45" s="238">
        <f>IF(MAX($BB45:$BD45)&gt;=40, Active!HW$2, 0)</f>
        <v>20</v>
      </c>
      <c r="HX45" s="238">
        <f>IF(MAX($BE45:$BG45)&gt;=40, Active!HX$2, 0)</f>
        <v>20</v>
      </c>
      <c r="HY45" s="238">
        <f>IF(MAX($BH45:$BJ45)&gt;=40, Active!HY$2, 0)</f>
        <v>20</v>
      </c>
      <c r="HZ45" s="238">
        <f>IF(MAX($BK45:$BM45)&gt;=40, Active!HZ$2, 0)</f>
        <v>10</v>
      </c>
      <c r="IA45" s="238">
        <f>IF(MAX($BN45:$BP45)&gt;=40, Active!IA$2, 0)</f>
        <v>20</v>
      </c>
      <c r="IB45" s="238">
        <f>IF(MAX($BQ45:$BS45)&gt;=40, Active!IB$2, 0)</f>
        <v>10</v>
      </c>
      <c r="IC45" s="238">
        <f>IF(MAX($BT45:$BV45)&gt;=40, Active!IC$2, 0)</f>
        <v>6</v>
      </c>
      <c r="ID45" s="239">
        <f>IF(MAX($BW45:$BY45)&gt;=40, Active!ID$2, 0)</f>
        <v>20</v>
      </c>
      <c r="IE45" s="240">
        <f>IF(MAX($BZ45:$CB45)&gt;=40, Active!IE$2, 0)</f>
        <v>20</v>
      </c>
      <c r="IF45" s="240">
        <f>IF(MAX($CC45:$CE45)&gt;=40, Active!IF$2, 0)</f>
        <v>10</v>
      </c>
      <c r="IG45" s="240">
        <f>IF(MAX($CF45:$CH45)&gt;=40, Active!IG$2, 0)</f>
        <v>0</v>
      </c>
      <c r="IH45" s="240">
        <f>IF(MAX($CI45:$CK45)&gt;=40, Active!IH$2, 0)</f>
        <v>0</v>
      </c>
      <c r="II45" s="240">
        <f>IF(MAX($CL45:$CN45)&gt;=40, Active!II$2, 0)</f>
        <v>30</v>
      </c>
      <c r="IJ45" s="240">
        <f>IF(MAX($CO45:$CQ45)&gt;=40, Active!IJ$2, 0)</f>
        <v>0</v>
      </c>
      <c r="IK45" s="240">
        <f>IF(MAX($CR45:$CT45)&gt;=40, Active!IK$2, 0)</f>
        <v>0</v>
      </c>
      <c r="IL45" s="240">
        <f>IF(MAX($CU45:$CW45)&gt;=40, Active!IL$2, 0)</f>
        <v>0</v>
      </c>
      <c r="IM45" s="240">
        <f>IF(MAX($CX45:$CZ45)&gt;=40, Active!IM$2, 0)</f>
        <v>0</v>
      </c>
      <c r="IN45" s="240">
        <f>IF(MAX($DA45:$DC45)&gt;=40, Active!IN$2, 0)</f>
        <v>20</v>
      </c>
      <c r="IO45" s="240">
        <f>IF(MAX($DD45:$DF45)&gt;=40, Active!IO$2, 0)</f>
        <v>20</v>
      </c>
      <c r="IP45" s="416">
        <f t="shared" si="10"/>
        <v>360</v>
      </c>
      <c r="IQ45" s="416">
        <f t="shared" si="11"/>
        <v>14</v>
      </c>
    </row>
    <row r="46" spans="1:251" ht="15" customHeight="1" x14ac:dyDescent="0.25">
      <c r="A46" s="14" t="s">
        <v>1629</v>
      </c>
      <c r="B46" s="392">
        <v>14</v>
      </c>
      <c r="C46" s="13" t="s">
        <v>471</v>
      </c>
      <c r="D46" s="423">
        <v>43191</v>
      </c>
      <c r="E46" s="20" t="s">
        <v>278</v>
      </c>
      <c r="F46" s="6">
        <v>8881735</v>
      </c>
      <c r="G46" s="20">
        <v>1</v>
      </c>
      <c r="H46" s="20"/>
      <c r="I46" s="23"/>
      <c r="J46" s="6" t="s">
        <v>18</v>
      </c>
      <c r="K46" s="6" t="s">
        <v>18</v>
      </c>
      <c r="L46" s="424"/>
      <c r="M46" s="651" t="s">
        <v>532</v>
      </c>
      <c r="N46" s="24">
        <v>52</v>
      </c>
      <c r="O46" s="107"/>
      <c r="P46" s="108"/>
      <c r="Q46" s="444"/>
      <c r="R46" s="24">
        <v>64</v>
      </c>
      <c r="S46" s="107"/>
      <c r="T46" s="108"/>
      <c r="U46" s="649"/>
      <c r="V46" s="24">
        <v>76</v>
      </c>
      <c r="W46" s="107"/>
      <c r="X46" s="108"/>
      <c r="Y46" s="444"/>
      <c r="Z46" s="24">
        <v>77</v>
      </c>
      <c r="AA46" s="273"/>
      <c r="AB46" s="24">
        <v>72</v>
      </c>
      <c r="AC46" s="273"/>
      <c r="AD46" s="24">
        <v>65</v>
      </c>
      <c r="AE46" s="107"/>
      <c r="AF46" s="273"/>
      <c r="AG46" s="24">
        <v>55</v>
      </c>
      <c r="AH46" s="107"/>
      <c r="AI46" s="273"/>
      <c r="AJ46" s="24">
        <v>81</v>
      </c>
      <c r="AK46" s="107"/>
      <c r="AL46" s="273"/>
      <c r="AM46" s="24">
        <v>53</v>
      </c>
      <c r="AN46" s="107"/>
      <c r="AO46" s="273"/>
      <c r="AP46" s="24">
        <v>61</v>
      </c>
      <c r="AQ46" s="107"/>
      <c r="AR46" s="273"/>
      <c r="AS46" s="24">
        <v>67</v>
      </c>
      <c r="AT46" s="107"/>
      <c r="AU46" s="273"/>
      <c r="AV46" s="24">
        <v>73</v>
      </c>
      <c r="AW46" s="107"/>
      <c r="AX46" s="273"/>
      <c r="AY46" s="24">
        <v>40</v>
      </c>
      <c r="AZ46" s="107"/>
      <c r="BA46" s="273"/>
      <c r="BB46" s="24">
        <v>52</v>
      </c>
      <c r="BC46" s="107"/>
      <c r="BD46" s="273"/>
      <c r="BE46" s="24">
        <v>51</v>
      </c>
      <c r="BF46" s="107"/>
      <c r="BG46" s="273"/>
      <c r="BH46" s="24">
        <v>58</v>
      </c>
      <c r="BI46" s="107"/>
      <c r="BJ46" s="273"/>
      <c r="BK46" s="24">
        <v>51</v>
      </c>
      <c r="BL46" s="107"/>
      <c r="BM46" s="273"/>
      <c r="BN46" s="24">
        <v>65</v>
      </c>
      <c r="BO46" s="107"/>
      <c r="BP46" s="273"/>
      <c r="BQ46" s="24">
        <v>41</v>
      </c>
      <c r="BR46" s="107"/>
      <c r="BS46" s="273"/>
      <c r="BT46" s="24">
        <v>80.900000000000006</v>
      </c>
      <c r="BU46" s="291"/>
      <c r="BV46" s="273"/>
      <c r="BW46" s="24">
        <v>41</v>
      </c>
      <c r="BX46" s="107"/>
      <c r="BY46" s="273"/>
      <c r="BZ46" s="24">
        <v>52</v>
      </c>
      <c r="CA46" s="107"/>
      <c r="CB46" s="273"/>
      <c r="CC46" s="24">
        <v>45</v>
      </c>
      <c r="CD46" s="107"/>
      <c r="CE46" s="107"/>
      <c r="CF46" s="107"/>
      <c r="CG46" s="107"/>
      <c r="CH46" s="273"/>
      <c r="CI46" s="24"/>
      <c r="CJ46" s="107"/>
      <c r="CK46" s="273"/>
      <c r="CL46" s="281">
        <v>0</v>
      </c>
      <c r="CM46" s="645">
        <v>24</v>
      </c>
      <c r="CN46" s="699">
        <v>40</v>
      </c>
      <c r="CO46" s="24"/>
      <c r="CP46" s="107"/>
      <c r="CQ46" s="273"/>
      <c r="CR46" s="24"/>
      <c r="CS46" s="107"/>
      <c r="CT46" s="273"/>
      <c r="CU46" s="24"/>
      <c r="CV46" s="107"/>
      <c r="CW46" s="273"/>
      <c r="CX46" s="24"/>
      <c r="CY46" s="107"/>
      <c r="CZ46" s="273"/>
      <c r="DA46" s="24">
        <v>45.900001525878906</v>
      </c>
      <c r="DB46" s="107"/>
      <c r="DC46" s="273"/>
      <c r="DD46" s="24">
        <v>55.299999237060547</v>
      </c>
      <c r="DE46" s="107"/>
      <c r="DF46" s="273"/>
      <c r="DG46" s="218"/>
      <c r="DH46" s="217"/>
      <c r="DI46" s="217" t="s">
        <v>1634</v>
      </c>
      <c r="DJ46" s="286">
        <v>49.86</v>
      </c>
      <c r="DK46" s="219" t="s">
        <v>125</v>
      </c>
      <c r="DL46" s="220">
        <f t="shared" si="6"/>
        <v>2.4929999999999999</v>
      </c>
      <c r="DM46" s="650">
        <f>COUNTIF(N46:DF46, DM$1)+COUNTIF(N46:DF46, DM$2)</f>
        <v>0</v>
      </c>
      <c r="DN46" s="233">
        <f>IF(COUNTIF($N46:$Q46, ET$1)&gt;0, DN$2, 0)</f>
        <v>0</v>
      </c>
      <c r="DO46" s="234">
        <f>IF(COUNTIF($R46:$U46, ET$1)&gt;0, DO$2, 0)</f>
        <v>0</v>
      </c>
      <c r="DP46" s="234">
        <f>IF(COUNTIF($V46:$Y46, ET$1)&gt;0, DP$2, 0)</f>
        <v>0</v>
      </c>
      <c r="DQ46" s="234">
        <f>IF(COUNTIF($Z46:$AA46, ET$1)&gt;0, DQ$2, 0)</f>
        <v>0</v>
      </c>
      <c r="DR46" s="234">
        <f>IF(COUNTIF($AB46:$AC46, ET$1)&gt;0, DR$2, 0)</f>
        <v>0</v>
      </c>
      <c r="DS46" s="235">
        <f>IF(COUNTIF($AD46:$AF46, $ET$1)&gt;0, DS$2, 0)</f>
        <v>0</v>
      </c>
      <c r="DT46" s="236">
        <f>IF(COUNTIF($AG46:$AI46, $ET$1)&gt;0, DT$2, 0)</f>
        <v>0</v>
      </c>
      <c r="DU46" s="236">
        <f>IF(COUNTIF($AJ46:$AL46, $ET$1)&gt;0, DU$2, 0)</f>
        <v>0</v>
      </c>
      <c r="DV46" s="236">
        <f>IF(COUNTIF($AM46:$AO46, $ET$1)&gt;0, DV$2, 0)</f>
        <v>0</v>
      </c>
      <c r="DW46" s="236">
        <f>IF(COUNTIF($AP46:$AR46, $ET$1)&gt;0, DW$2, 0)</f>
        <v>0</v>
      </c>
      <c r="DX46" s="236">
        <f>IF(COUNTIF($AS46:$AU46, $ET$1)&gt;0, DX$2, 0)</f>
        <v>0</v>
      </c>
      <c r="DY46" s="236">
        <f>IF(COUNTIF($AV46:$AX46, $ET$1)&gt;0, DY$2, 0)</f>
        <v>0</v>
      </c>
      <c r="DZ46" s="237">
        <f>IF(COUNTIF($AY46:$BA46, $ET$1)&gt;0, DZ$2, 0)</f>
        <v>0</v>
      </c>
      <c r="EA46" s="238">
        <f>IF(COUNTIF($BB46:$BD46, $ET$1)&gt;0, EA$2, 0)</f>
        <v>0</v>
      </c>
      <c r="EB46" s="238">
        <f>IF(COUNTIF($BE46:$BG46, $ET$1)&gt;0, EB$2, 0)</f>
        <v>0</v>
      </c>
      <c r="EC46" s="238">
        <f>IF(COUNTIF($BH46:$BJ46, $ET$1)&gt;0, EC$2, 0)</f>
        <v>0</v>
      </c>
      <c r="ED46" s="238">
        <f>IF(COUNTIF($BK46:$BM46, $ET$1)&gt;0, ED$2, 0)</f>
        <v>0</v>
      </c>
      <c r="EE46" s="238">
        <f>IF(COUNTIF($BN46:$BP46, $ET$1)&gt;0, EE$2, 0)</f>
        <v>0</v>
      </c>
      <c r="EF46" s="238">
        <f>IF(COUNTIF($BQ46:$BS46, $ET$1)&gt;0, EF$2, 0)</f>
        <v>0</v>
      </c>
      <c r="EG46" s="238">
        <f>IF(COUNTIF($BT46:$BV46, $ET$1)&gt;0, EG$2, 0)</f>
        <v>0</v>
      </c>
      <c r="EH46" s="239">
        <f>IF(COUNTIF($BW46:$BY46, $ET$1)&gt;0, EH$2, 0)</f>
        <v>0</v>
      </c>
      <c r="EI46" s="240">
        <f>IF(COUNTIF($BZ46:$CB46, $ET$1)&gt;0, EI$2, 0)</f>
        <v>0</v>
      </c>
      <c r="EJ46" s="240">
        <f>IF(COUNTIF($CC46:$CE46, $ET$1)&gt;0, EJ$2, 0)</f>
        <v>0</v>
      </c>
      <c r="EK46" s="240">
        <f>IF(COUNTIF($CF46:$CH46, $ET$1)&gt;0, EK$2, 0)</f>
        <v>0</v>
      </c>
      <c r="EL46" s="240">
        <f>IF(COUNTIF($CI46:$CK46, $ET$1)&gt;0, EL$2, 0)</f>
        <v>0</v>
      </c>
      <c r="EM46" s="240">
        <f>IF(COUNTIF($CL46:$CN46, $ET$1)&gt;0, EM$2, 0)</f>
        <v>6</v>
      </c>
      <c r="EN46" s="240">
        <f>IF(COUNTIF($CO46:$CQ46, $ET$1)&gt;0, EN$2, 0)</f>
        <v>0</v>
      </c>
      <c r="EO46" s="240">
        <f>IF(COUNTIF($CR46:$CT46, $ET$1)&gt;0, EO$2, 0)</f>
        <v>0</v>
      </c>
      <c r="EP46" s="240">
        <f>IF(COUNTIF($CU46:$CW46, $ET$1)&gt;0, EP$2, 0)</f>
        <v>0</v>
      </c>
      <c r="EQ46" s="240">
        <f>IF(COUNTIF($CX46:$CZ46, $ET$1)&gt;0, EQ$2, 0)</f>
        <v>0</v>
      </c>
      <c r="ER46" s="240">
        <f>IF(COUNTIF($DA46:$DC46, $ET$1)&gt;0, ER$2, 0)</f>
        <v>0</v>
      </c>
      <c r="ES46" s="240">
        <f>IF(COUNTIF($DD46:$DF46, $ET$1)&gt;0, ES$2, 0)</f>
        <v>0</v>
      </c>
      <c r="ET46" s="241">
        <f t="shared" si="7"/>
        <v>6</v>
      </c>
      <c r="EU46" s="242">
        <f>IF(COUNTIF($N46:$Q46, GA$1)&gt;0, EU$2, 0)</f>
        <v>0</v>
      </c>
      <c r="EV46" s="234">
        <f>IF(COUNTIF($R46:$U46, GA$1)&gt;0, EV$2, 0)</f>
        <v>0</v>
      </c>
      <c r="EW46" s="234">
        <f>IF(COUNTIF($V46:$Y46, GA$1)&gt;0, EW$2, 0)</f>
        <v>0</v>
      </c>
      <c r="EX46" s="234">
        <f>IF(COUNTIF($Z46:$AA46, GA$1)&gt;0, EX$2, 0)</f>
        <v>0</v>
      </c>
      <c r="EY46" s="234">
        <f>IF(COUNTIF($AB46:$AC46, GA$1)&gt;0, EY$2, 0)</f>
        <v>0</v>
      </c>
      <c r="EZ46" s="235">
        <f>IF(COUNTIF($AD46:$AF46, $GA$1)&gt;0, EZ$2, 0)</f>
        <v>0</v>
      </c>
      <c r="FA46" s="236">
        <f>IF(COUNTIF($AG46:$AI46, $GA$1)&gt;0, FA$2, 0)</f>
        <v>0</v>
      </c>
      <c r="FB46" s="236">
        <f>IF(COUNTIF($AJ46:$AL46, $GA$1)&gt;0, FB$2, 0)</f>
        <v>0</v>
      </c>
      <c r="FC46" s="236">
        <f>IF(COUNTIF($AM46:$AO46, $GA$1)&gt;0, FC$2, 0)</f>
        <v>0</v>
      </c>
      <c r="FD46" s="236">
        <f>IF(COUNTIF($AP46:$AR46, $GA$1)&gt;0, FD$2, 0)</f>
        <v>0</v>
      </c>
      <c r="FE46" s="236">
        <f>IF(COUNTIF($AS46:$AU46, $GA$1)&gt;0, FE$2, 0)</f>
        <v>0</v>
      </c>
      <c r="FF46" s="236">
        <f>IF(COUNTIF($AV46:$AX46, $GA$1)&gt;0, FF$2, 0)</f>
        <v>0</v>
      </c>
      <c r="FG46" s="237">
        <f>IF(COUNTIF($AY46:$BA46, $GA$1)&gt;0, FG$2, 0)</f>
        <v>0</v>
      </c>
      <c r="FH46" s="238">
        <f>IF(COUNTIF($BB46:$BD46, $GA$1)&gt;0, FH$2, 0)</f>
        <v>0</v>
      </c>
      <c r="FI46" s="238">
        <f>IF(COUNTIF($BE46:$BG46, $GA$1)&gt;0, FI$2, 0)</f>
        <v>0</v>
      </c>
      <c r="FJ46" s="238">
        <f>IF(COUNTIF($BH46:$BJ46, $GA$1)&gt;0, FJ$2, 0)</f>
        <v>0</v>
      </c>
      <c r="FK46" s="238">
        <f>IF(COUNTIF($BK46:$BM46, $GA$1)&gt;0, FK$2, 0)</f>
        <v>0</v>
      </c>
      <c r="FL46" s="238">
        <f>IF(COUNTIF($BN46:$BP46, $GA$1)&gt;0, FL$2, 0)</f>
        <v>0</v>
      </c>
      <c r="FM46" s="238">
        <f>IF(COUNTIF($BQ46:$BS46, $GA$1)&gt;0, FM$2, 0)</f>
        <v>0</v>
      </c>
      <c r="FN46" s="238">
        <f>IF(COUNTIF($BT46:$BV46, $GA$1)&gt;0, FN$2, 0)</f>
        <v>0</v>
      </c>
      <c r="FO46" s="239">
        <f>IF(COUNTIF($BW46:$BY46, $GA$1)&gt;0, FO$2, 0)</f>
        <v>0</v>
      </c>
      <c r="FP46" s="240">
        <f>IF(COUNTIF($BZ46:$CB46, $GA$1)&gt;0, FP$2, 0)</f>
        <v>0</v>
      </c>
      <c r="FQ46" s="240">
        <f>IF(COUNTIF($CC46:$CE46, $GA$1)&gt;0, FQ$2, 0)</f>
        <v>0</v>
      </c>
      <c r="FR46" s="240">
        <f>IF(COUNTIF($CF46:$CH46, $GA$1)&gt;0, FR$2, 0)</f>
        <v>0</v>
      </c>
      <c r="FS46" s="240">
        <f>IF(COUNTIF($CI46:$CK46, $GA$1)&gt;0, FS$2, 0)</f>
        <v>0</v>
      </c>
      <c r="FT46" s="240">
        <f>IF(COUNTIF($CL46:$CN46, $GA$1)&gt;0, FT$2, 0)</f>
        <v>6</v>
      </c>
      <c r="FU46" s="240">
        <f>IF(COUNTIF($CO46:$CQ46, $GA$1)&gt;0, FU$2, 0)</f>
        <v>0</v>
      </c>
      <c r="FV46" s="240">
        <f>IF(COUNTIF($CR46:$CT46, $GA$1)&gt;0, FV$2, 0)</f>
        <v>0</v>
      </c>
      <c r="FW46" s="240">
        <f>IF(COUNTIF($CU46:$CW46, $GA$1)&gt;0, FW$2, 0)</f>
        <v>0</v>
      </c>
      <c r="FX46" s="240">
        <f>IF(COUNTIF($CX46:$CZ46, $GA$1)&gt;0, FX$2, 0)</f>
        <v>0</v>
      </c>
      <c r="FY46" s="240">
        <f>IF(COUNTIF($DA46:$DC46, $GA$1)&gt;0, FY$2, 0)</f>
        <v>0</v>
      </c>
      <c r="FZ46" s="240">
        <f>IF(COUNTIF($DD46:$DF46, $GA$1)&gt;0, FZ$2, 0)</f>
        <v>0</v>
      </c>
      <c r="GA46" s="241">
        <f t="shared" si="8"/>
        <v>6</v>
      </c>
      <c r="GB46" s="242">
        <f>IF(COUNTIF($N46:$Q46, HH$1)&gt;0, GB$2, 0)</f>
        <v>0</v>
      </c>
      <c r="GC46" s="234">
        <f>IF(COUNTIF($R46:$U46, HH$1)&gt;0, GC$2, 0)</f>
        <v>0</v>
      </c>
      <c r="GD46" s="234">
        <f>IF(COUNTIF($V46:$Y46, HH$1)&gt;0, GD$2, 0)</f>
        <v>0</v>
      </c>
      <c r="GE46" s="234">
        <f>IF(COUNTIF($Z46:$AA46, HH$1)&gt;0, GE$2, 0)</f>
        <v>0</v>
      </c>
      <c r="GF46" s="234">
        <f>IF(COUNTIF($AB46:$AC46, HH$1)&gt;0, GF$2, 0)</f>
        <v>0</v>
      </c>
      <c r="GG46" s="235">
        <f>IF(COUNTIF($AD46:$AF46, $HH$1)&gt;0, GG$2, 0)</f>
        <v>0</v>
      </c>
      <c r="GH46" s="236">
        <f>IF(COUNTIF($AG46:$AI46, $HH$1)&gt;0, GH$2, 0)</f>
        <v>0</v>
      </c>
      <c r="GI46" s="236">
        <f>IF(COUNTIF($AJ46:$AL46, $HH$1)&gt;0, GI$2, 0)</f>
        <v>0</v>
      </c>
      <c r="GJ46" s="236">
        <f>IF(COUNTIF($AM46:$AO46, $HH$1)&gt;0, GJ$2, 0)</f>
        <v>0</v>
      </c>
      <c r="GK46" s="236">
        <f>IF(COUNTIF($AP46:$AR46, $HH$1)&gt;0, GK$2, 0)</f>
        <v>0</v>
      </c>
      <c r="GL46" s="236">
        <f>IF(COUNTIF($AS46:$AU46, $HH$1)&gt;0, GL$2, 0)</f>
        <v>0</v>
      </c>
      <c r="GM46" s="236">
        <f>IF(COUNTIF($AV46:$AX46, $HH$1)&gt;0, GM$2, 0)</f>
        <v>0</v>
      </c>
      <c r="GN46" s="237">
        <f>IF(COUNTIF($AY46:$BA46, $HH$1)&gt;0, GN$2, 0)</f>
        <v>0</v>
      </c>
      <c r="GO46" s="238">
        <f>IF(COUNTIF($BB46:$BD46, $HH$1)&gt;0, GO$2, 0)</f>
        <v>0</v>
      </c>
      <c r="GP46" s="238">
        <f>IF(COUNTIF($BE46:$BG46, $HH$1)&gt;0, GP$2, 0)</f>
        <v>0</v>
      </c>
      <c r="GQ46" s="238">
        <f>IF(COUNTIF($BH46:$BJ46, $HH$1)&gt;0, GQ$2, 0)</f>
        <v>0</v>
      </c>
      <c r="GR46" s="238">
        <f>IF(COUNTIF($BK46:$BM46, $HH$1)&gt;0, GR$2, 0)</f>
        <v>0</v>
      </c>
      <c r="GS46" s="238">
        <f>IF(COUNTIF($BN46:$BP46, $HH$1)&gt;0, GS$2, 0)</f>
        <v>0</v>
      </c>
      <c r="GT46" s="238">
        <f>IF(COUNTIF($BQ46:$BS46, $HH$1)&gt;0, GT$2, 0)</f>
        <v>0</v>
      </c>
      <c r="GU46" s="238">
        <f>IF(COUNTIF($BT46:$BV46, $HH$1)&gt;0, GU$2, 0)</f>
        <v>0</v>
      </c>
      <c r="GV46" s="239">
        <f>IF(COUNTIF($BW46:$BY46, $HH$1)&gt;0, GV$2, 0)</f>
        <v>0</v>
      </c>
      <c r="GW46" s="240">
        <f>IF(COUNTIF($BZ46:$CB46, $HH$1)&gt;0, GW$2, 0)</f>
        <v>0</v>
      </c>
      <c r="GX46" s="240">
        <f>IF(COUNTIF($CC46:$CE46, $HH$1)&gt;0, GX$2, 0)</f>
        <v>0</v>
      </c>
      <c r="GY46" s="240">
        <f>IF(COUNTIF($CF46:$CH46, $HH$1)&gt;0, GY$2, 0)</f>
        <v>0</v>
      </c>
      <c r="GZ46" s="240">
        <f>IF(COUNTIF($CI46:$CK46, $HH$1)&gt;0, GZ$2, 0)</f>
        <v>0</v>
      </c>
      <c r="HA46" s="240">
        <f>IF(COUNTIF($CL46:$CN46, $HH$1)&gt;0, HA$2, 0)</f>
        <v>6</v>
      </c>
      <c r="HB46" s="240">
        <f>IF(COUNTIF($CO46:$CQ46, $HH$1)&gt;0, HB$2, 0)</f>
        <v>0</v>
      </c>
      <c r="HC46" s="240">
        <f>IF(COUNTIF($CR46:$CT46, $HH$1)&gt;0, HC$2, 0)</f>
        <v>0</v>
      </c>
      <c r="HD46" s="240">
        <f>IF(COUNTIF($CU46:$CW46, $HH$1)&gt;0, HD$2, 0)</f>
        <v>0</v>
      </c>
      <c r="HE46" s="240">
        <f>IF(COUNTIF($CX46:$CZ46, $HH$1)&gt;0, HE$2, 0)</f>
        <v>0</v>
      </c>
      <c r="HF46" s="240">
        <f>IF(COUNTIF($DA46:$DC46, $HH$1)&gt;0, HF$2, 0)</f>
        <v>0</v>
      </c>
      <c r="HG46" s="240">
        <f>IF(COUNTIF($DD46:$DF46, $HH$1)&gt;0, HG$2, 0)</f>
        <v>0</v>
      </c>
      <c r="HH46" s="241">
        <f t="shared" si="9"/>
        <v>6</v>
      </c>
      <c r="HI46" s="243"/>
      <c r="HJ46" s="242">
        <f>IF(MAX($N46:$Q46)&gt;=40, HJ$2, 0)</f>
        <v>3</v>
      </c>
      <c r="HK46" s="234">
        <f>IF(MAX($R46:$U46)&gt;=40, HK$2, 0)</f>
        <v>3</v>
      </c>
      <c r="HL46" s="234">
        <f>IF(MAX($V46:$Y46)&gt;=40, HL$2, 0)</f>
        <v>3</v>
      </c>
      <c r="HM46" s="234">
        <f>IF(MAX($Z46:$AA46)&gt;=40, HM$2, 0)</f>
        <v>3</v>
      </c>
      <c r="HN46" s="234">
        <f>IF(MAX($AB46:$AC46)&gt;=40, HN$2, 0)</f>
        <v>2</v>
      </c>
      <c r="HO46" s="235">
        <f>IF(MAX($AD46:$AF46)&gt;=40, HO$2, 0)</f>
        <v>20</v>
      </c>
      <c r="HP46" s="236">
        <f>IF(MAX($AG46:$AI46)&gt;=40, HP$2, 0)</f>
        <v>20</v>
      </c>
      <c r="HQ46" s="236">
        <f>IF(MAX($AJ46:$AL46)&gt;=40, HQ$2, 0)</f>
        <v>20</v>
      </c>
      <c r="HR46" s="236">
        <f>IF(MAX($AM46:$AO46)&gt;=40, HR$2, 0)</f>
        <v>20</v>
      </c>
      <c r="HS46" s="236">
        <f>IF(MAX($AP46:$AR46)&gt;=40, HS$2, 0)</f>
        <v>10</v>
      </c>
      <c r="HT46" s="236">
        <f>IF(MAX($AS46:$AU46)&gt;=40, HT$2, 0)</f>
        <v>20</v>
      </c>
      <c r="HU46" s="236">
        <f>IF(MAX($AV46:$AX46)&gt;=40, HU$2, 0)</f>
        <v>10</v>
      </c>
      <c r="HV46" s="237">
        <f>IF(MAX($AY46:$BA46)&gt;=40, HV$2, 0)</f>
        <v>20</v>
      </c>
      <c r="HW46" s="238">
        <f>IF(MAX($BB46:$BD46)&gt;=40, HW$2, 0)</f>
        <v>20</v>
      </c>
      <c r="HX46" s="238">
        <f>IF(MAX($BE46:$BG46)&gt;=40, HX$2, 0)</f>
        <v>20</v>
      </c>
      <c r="HY46" s="238">
        <f>IF(MAX($BH46:$BJ46)&gt;=40, HY$2, 0)</f>
        <v>20</v>
      </c>
      <c r="HZ46" s="238">
        <f>IF(MAX($BK46:$BM46)&gt;=40, HZ$2, 0)</f>
        <v>10</v>
      </c>
      <c r="IA46" s="238">
        <f>IF(MAX($BN46:$BP46)&gt;=40, IA$2, 0)</f>
        <v>20</v>
      </c>
      <c r="IB46" s="238">
        <f>IF(MAX($BQ46:$BS46)&gt;=40, IB$2, 0)</f>
        <v>10</v>
      </c>
      <c r="IC46" s="238">
        <f>IF(MAX($BT46:$BV46)&gt;=40, IC$2, 0)</f>
        <v>6</v>
      </c>
      <c r="ID46" s="239">
        <f>IF(MAX($BW46:$BY46)&gt;=40, ID$2, 0)</f>
        <v>20</v>
      </c>
      <c r="IE46" s="240">
        <f>IF(MAX($BZ46:$CB46)&gt;=40, IE$2, 0)</f>
        <v>20</v>
      </c>
      <c r="IF46" s="240">
        <f>IF(MAX($CC46:$CE46)&gt;=40, IF$2, 0)</f>
        <v>10</v>
      </c>
      <c r="IG46" s="240">
        <f>IF(MAX($CF46:$CH46)&gt;=40, IG$2, 0)</f>
        <v>0</v>
      </c>
      <c r="IH46" s="240">
        <f>IF(MAX($CI46:$CK46)&gt;=40, IH$2, 0)</f>
        <v>0</v>
      </c>
      <c r="II46" s="240">
        <f>IF(MAX($CL46:$CN46)&gt;=40, II$2, 0)</f>
        <v>30</v>
      </c>
      <c r="IJ46" s="240">
        <f>IF(MAX($CO46:$CQ46)&gt;=40, IJ$2, 0)</f>
        <v>0</v>
      </c>
      <c r="IK46" s="240">
        <f>IF(MAX($CR46:$CT46)&gt;=40, IK$2, 0)</f>
        <v>0</v>
      </c>
      <c r="IL46" s="240">
        <f>IF(MAX($CU46:$CW46)&gt;=40, IL$2, 0)</f>
        <v>0</v>
      </c>
      <c r="IM46" s="240">
        <f>IF(MAX($CX46:$CZ46)&gt;=40, IM$2, 0)</f>
        <v>0</v>
      </c>
      <c r="IN46" s="240">
        <f>IF(MAX($DA46:$DC46)&gt;=40, IN$2, 0)</f>
        <v>20</v>
      </c>
      <c r="IO46" s="240">
        <f>IF(MAX($DD46:$DF46)&gt;=40, IO$2, 0)</f>
        <v>20</v>
      </c>
      <c r="IP46" s="416">
        <f t="shared" si="10"/>
        <v>360</v>
      </c>
      <c r="IQ46" s="416">
        <f t="shared" si="11"/>
        <v>20</v>
      </c>
    </row>
    <row r="47" spans="1:251" ht="15" customHeight="1" x14ac:dyDescent="0.25">
      <c r="A47" s="14" t="s">
        <v>1623</v>
      </c>
      <c r="B47" s="392">
        <v>16</v>
      </c>
      <c r="C47" s="13" t="s">
        <v>422</v>
      </c>
      <c r="D47" s="423">
        <v>43556</v>
      </c>
      <c r="E47" s="20" t="s">
        <v>278</v>
      </c>
      <c r="F47" s="6">
        <v>9658819</v>
      </c>
      <c r="G47" s="20">
        <v>1</v>
      </c>
      <c r="H47" s="20"/>
      <c r="I47" s="23"/>
      <c r="J47" s="6" t="s">
        <v>18</v>
      </c>
      <c r="K47" s="6" t="s">
        <v>18</v>
      </c>
      <c r="L47" s="424"/>
      <c r="M47" s="651" t="s">
        <v>529</v>
      </c>
      <c r="N47" s="24">
        <v>60.3</v>
      </c>
      <c r="O47" s="107"/>
      <c r="P47" s="108"/>
      <c r="Q47" s="444"/>
      <c r="R47" s="24">
        <v>55</v>
      </c>
      <c r="S47" s="107"/>
      <c r="T47" s="108"/>
      <c r="U47" s="649"/>
      <c r="V47" s="24">
        <v>70.599999999999994</v>
      </c>
      <c r="W47" s="107"/>
      <c r="X47" s="108"/>
      <c r="Y47" s="444"/>
      <c r="Z47" s="24">
        <v>67</v>
      </c>
      <c r="AA47" s="273"/>
      <c r="AB47" s="688">
        <v>53.279998779296875</v>
      </c>
      <c r="AC47" s="273"/>
      <c r="AD47" s="272">
        <v>100</v>
      </c>
      <c r="AE47" s="108"/>
      <c r="AF47" s="444"/>
      <c r="AG47" s="272">
        <v>100</v>
      </c>
      <c r="AH47" s="108"/>
      <c r="AI47" s="444"/>
      <c r="AJ47" s="272">
        <v>100</v>
      </c>
      <c r="AK47" s="108"/>
      <c r="AL47" s="444"/>
      <c r="AM47" s="272">
        <v>100</v>
      </c>
      <c r="AN47" s="108"/>
      <c r="AO47" s="444"/>
      <c r="AP47" s="272">
        <v>100</v>
      </c>
      <c r="AQ47" s="108"/>
      <c r="AR47" s="444"/>
      <c r="AS47" s="272">
        <v>100</v>
      </c>
      <c r="AT47" s="108"/>
      <c r="AU47" s="444"/>
      <c r="AV47" s="272">
        <v>100</v>
      </c>
      <c r="AW47" s="108"/>
      <c r="AX47" s="444"/>
      <c r="AY47" s="24">
        <v>44</v>
      </c>
      <c r="AZ47" s="653">
        <v>50.5</v>
      </c>
      <c r="BA47" s="273"/>
      <c r="BB47" s="24">
        <v>54</v>
      </c>
      <c r="BC47" s="107"/>
      <c r="BD47" s="273"/>
      <c r="BE47" s="24">
        <v>40</v>
      </c>
      <c r="BF47" s="107"/>
      <c r="BG47" s="273"/>
      <c r="BH47" s="24">
        <v>54</v>
      </c>
      <c r="BI47" s="107"/>
      <c r="BJ47" s="273"/>
      <c r="BK47" s="24">
        <v>66</v>
      </c>
      <c r="BL47" s="107"/>
      <c r="BM47" s="273"/>
      <c r="BN47" s="24">
        <v>58</v>
      </c>
      <c r="BO47" s="107"/>
      <c r="BP47" s="273"/>
      <c r="BQ47" s="24">
        <v>52</v>
      </c>
      <c r="BR47" s="107"/>
      <c r="BS47" s="273"/>
      <c r="BT47" s="24">
        <v>0</v>
      </c>
      <c r="BU47" s="291">
        <v>69.86</v>
      </c>
      <c r="BV47" s="273"/>
      <c r="BW47" s="24"/>
      <c r="BX47" s="679">
        <v>40</v>
      </c>
      <c r="BY47" s="273"/>
      <c r="BZ47" s="24">
        <v>64</v>
      </c>
      <c r="CA47" s="107"/>
      <c r="CB47" s="273"/>
      <c r="CC47" s="24"/>
      <c r="CD47" s="107"/>
      <c r="CE47" s="107"/>
      <c r="CF47" s="107">
        <v>56</v>
      </c>
      <c r="CG47" s="107"/>
      <c r="CH47" s="273"/>
      <c r="CI47" s="24"/>
      <c r="CJ47" s="107"/>
      <c r="CK47" s="273"/>
      <c r="CL47" s="281">
        <v>0</v>
      </c>
      <c r="CM47" s="107">
        <v>42.200000762939453</v>
      </c>
      <c r="CN47" s="273">
        <v>56</v>
      </c>
      <c r="CO47" s="24">
        <v>43</v>
      </c>
      <c r="CP47" s="107"/>
      <c r="CQ47" s="273"/>
      <c r="CR47" s="24"/>
      <c r="CS47" s="107"/>
      <c r="CT47" s="273"/>
      <c r="CU47" s="24"/>
      <c r="CV47" s="107"/>
      <c r="CW47" s="273"/>
      <c r="CX47" s="24"/>
      <c r="CY47" s="107"/>
      <c r="CZ47" s="273"/>
      <c r="DA47" s="24">
        <v>48.599998474121094</v>
      </c>
      <c r="DB47" s="107"/>
      <c r="DC47" s="273"/>
      <c r="DD47" s="24"/>
      <c r="DE47" s="107"/>
      <c r="DF47" s="273"/>
      <c r="DG47" s="218"/>
      <c r="DH47" s="217"/>
      <c r="DI47" s="217" t="s">
        <v>1634</v>
      </c>
      <c r="DJ47" s="219">
        <v>50.55</v>
      </c>
      <c r="DK47" s="219" t="s">
        <v>125</v>
      </c>
      <c r="DL47" s="220">
        <f t="shared" si="6"/>
        <v>2.5274999999999999</v>
      </c>
      <c r="DM47" s="650">
        <f>COUNTIF(N47:DF47, Active!DM$1)+COUNTIF(N47:DF47, Active!DM$2)</f>
        <v>0</v>
      </c>
      <c r="DN47" s="233">
        <f>IF(COUNTIF($N47:$Q47, Active!ET$1)&gt;0, Active!DN$2, 0)</f>
        <v>0</v>
      </c>
      <c r="DO47" s="234">
        <f>IF(COUNTIF($R47:$U47, Active!ET$1)&gt;0, Active!DO$2, 0)</f>
        <v>0</v>
      </c>
      <c r="DP47" s="234">
        <f>IF(COUNTIF($V47:$Y47, Active!ET$1)&gt;0, Active!DP$2, 0)</f>
        <v>0</v>
      </c>
      <c r="DQ47" s="234">
        <f>IF(COUNTIF($Z47:$AA47, Active!ET$1)&gt;0, Active!DQ$2, 0)</f>
        <v>0</v>
      </c>
      <c r="DR47" s="234">
        <f>IF(COUNTIF($AB47:$AC47, Active!ET$1)&gt;0, Active!DR$2, 0)</f>
        <v>0</v>
      </c>
      <c r="DS47" s="235">
        <f>IF(COUNTIF($AD47:$AF47, Active!$ET$1)&gt;0, Active!DS$2, 0)</f>
        <v>0</v>
      </c>
      <c r="DT47" s="236">
        <f>IF(COUNTIF($AG47:$AI47, Active!$ET$1)&gt;0, Active!DT$2, 0)</f>
        <v>0</v>
      </c>
      <c r="DU47" s="236">
        <f>IF(COUNTIF($AJ47:$AL47, Active!$ET$1)&gt;0, Active!DU$2, 0)</f>
        <v>0</v>
      </c>
      <c r="DV47" s="236">
        <f>IF(COUNTIF($AM47:$AO47, Active!$ET$1)&gt;0, Active!DV$2, 0)</f>
        <v>0</v>
      </c>
      <c r="DW47" s="236">
        <f>IF(COUNTIF($AP47:$AR47, Active!$ET$1)&gt;0, Active!DW$2, 0)</f>
        <v>0</v>
      </c>
      <c r="DX47" s="236">
        <f>IF(COUNTIF($AS47:$AU47, Active!$ET$1)&gt;0, Active!DX$2, 0)</f>
        <v>0</v>
      </c>
      <c r="DY47" s="236">
        <f>IF(COUNTIF($AV47:$AX47, Active!$ET$1)&gt;0, Active!DY$2, 0)</f>
        <v>0</v>
      </c>
      <c r="DZ47" s="237">
        <f>IF(COUNTIF($AY47:$BA47, Active!$ET$1)&gt;0, Active!DZ$2, 0)</f>
        <v>0</v>
      </c>
      <c r="EA47" s="238">
        <f>IF(COUNTIF($BB47:$BD47, Active!$ET$1)&gt;0, Active!EA$2, 0)</f>
        <v>0</v>
      </c>
      <c r="EB47" s="238">
        <f>IF(COUNTIF($BE47:$BG47, Active!$ET$1)&gt;0, Active!EB$2, 0)</f>
        <v>0</v>
      </c>
      <c r="EC47" s="238">
        <f>IF(COUNTIF($BH47:$BJ47, Active!$ET$1)&gt;0, Active!EC$2, 0)</f>
        <v>0</v>
      </c>
      <c r="ED47" s="238">
        <f>IF(COUNTIF($BK47:$BM47, Active!$ET$1)&gt;0, Active!ED$2, 0)</f>
        <v>0</v>
      </c>
      <c r="EE47" s="238">
        <f>IF(COUNTIF($BN47:$BP47, Active!$ET$1)&gt;0, Active!EE$2, 0)</f>
        <v>0</v>
      </c>
      <c r="EF47" s="238">
        <f>IF(COUNTIF($BQ47:$BS47, Active!$ET$1)&gt;0, Active!EF$2, 0)</f>
        <v>0</v>
      </c>
      <c r="EG47" s="238">
        <f>IF(COUNTIF($BT47:$BV47, Active!$ET$1)&gt;0, Active!EG$2, 0)</f>
        <v>0</v>
      </c>
      <c r="EH47" s="239">
        <f>IF(COUNTIF($BW47:$BY47, Active!$ET$1)&gt;0, Active!EH$2, 0)</f>
        <v>0</v>
      </c>
      <c r="EI47" s="240">
        <f>IF(COUNTIF($BZ47:$CB47, Active!$ET$1)&gt;0, Active!EI$2, 0)</f>
        <v>0</v>
      </c>
      <c r="EJ47" s="240">
        <f>IF(COUNTIF($CC47:$CE47, Active!$ET$1)&gt;0, Active!EJ$2, 0)</f>
        <v>0</v>
      </c>
      <c r="EK47" s="240">
        <f>IF(COUNTIF($CF47:$CH47, Active!$ET$1)&gt;0, Active!EK$2, 0)</f>
        <v>0</v>
      </c>
      <c r="EL47" s="240">
        <f>IF(COUNTIF($CI47:$CK47, Active!$ET$1)&gt;0, Active!EL$2, 0)</f>
        <v>0</v>
      </c>
      <c r="EM47" s="240">
        <f>IF(COUNTIF($CL47:$CN47, Active!$ET$1)&gt;0, Active!EM$2, 0)</f>
        <v>0</v>
      </c>
      <c r="EN47" s="240">
        <f>IF(COUNTIF($CO47:$CQ47, Active!$ET$1)&gt;0, Active!EN$2, 0)</f>
        <v>0</v>
      </c>
      <c r="EO47" s="240">
        <f>IF(COUNTIF($CR47:$CT47, Active!$ET$1)&gt;0, Active!EO$2, 0)</f>
        <v>0</v>
      </c>
      <c r="EP47" s="240">
        <f>IF(COUNTIF($CU47:$CW47, Active!$ET$1)&gt;0, Active!EP$2, 0)</f>
        <v>0</v>
      </c>
      <c r="EQ47" s="240">
        <f>IF(COUNTIF($CX47:$CZ47, Active!$ET$1)&gt;0, Active!EQ$2, 0)</f>
        <v>0</v>
      </c>
      <c r="ER47" s="240">
        <f>IF(COUNTIF($DA47:$DC47, Active!$ET$1)&gt;0, Active!ER$2, 0)</f>
        <v>0</v>
      </c>
      <c r="ES47" s="240">
        <f>IF(COUNTIF($DD47:$DF47, Active!$ET$1)&gt;0, Active!ES$2, 0)</f>
        <v>0</v>
      </c>
      <c r="ET47" s="241">
        <f t="shared" si="7"/>
        <v>0</v>
      </c>
      <c r="EU47" s="242">
        <f>IF(COUNTIF($N47:$Q47, Active!GA$1)&gt;0, Active!EU$2, 0)</f>
        <v>0</v>
      </c>
      <c r="EV47" s="234">
        <f>IF(COUNTIF($R47:$U47, Active!GA$1)&gt;0, Active!EV$2, 0)</f>
        <v>0</v>
      </c>
      <c r="EW47" s="234">
        <f>IF(COUNTIF($V47:$Y47, Active!GA$1)&gt;0, Active!EW$2, 0)</f>
        <v>0</v>
      </c>
      <c r="EX47" s="234">
        <f>IF(COUNTIF($Z47:$AA47, Active!GA$1)&gt;0, Active!EX$2, 0)</f>
        <v>0</v>
      </c>
      <c r="EY47" s="234">
        <f>IF(COUNTIF($AB47:$AC47, Active!GA$1)&gt;0, Active!EY$2, 0)</f>
        <v>0</v>
      </c>
      <c r="EZ47" s="235">
        <f>IF(COUNTIF($AD47:$AF47, Active!$GA$1)&gt;0, Active!EZ$2, 0)</f>
        <v>0</v>
      </c>
      <c r="FA47" s="236">
        <f>IF(COUNTIF($AG47:$AI47, Active!$GA$1)&gt;0, Active!FA$2, 0)</f>
        <v>0</v>
      </c>
      <c r="FB47" s="236">
        <f>IF(COUNTIF($AJ47:$AL47, Active!$GA$1)&gt;0, Active!FB$2, 0)</f>
        <v>0</v>
      </c>
      <c r="FC47" s="236">
        <f>IF(COUNTIF($AM47:$AO47, Active!$GA$1)&gt;0, Active!FC$2, 0)</f>
        <v>0</v>
      </c>
      <c r="FD47" s="236">
        <f>IF(COUNTIF($AP47:$AR47, Active!$GA$1)&gt;0, Active!FD$2, 0)</f>
        <v>0</v>
      </c>
      <c r="FE47" s="236">
        <f>IF(COUNTIF($AS47:$AU47, Active!$GA$1)&gt;0, Active!FE$2, 0)</f>
        <v>0</v>
      </c>
      <c r="FF47" s="236">
        <f>IF(COUNTIF($AV47:$AX47, Active!$GA$1)&gt;0, Active!FF$2, 0)</f>
        <v>0</v>
      </c>
      <c r="FG47" s="237">
        <f>IF(COUNTIF($AY47:$BA47, Active!$GA$1)&gt;0, Active!FG$2, 0)</f>
        <v>0</v>
      </c>
      <c r="FH47" s="238">
        <f>IF(COUNTIF($BB47:$BD47, Active!$GA$1)&gt;0, Active!FH$2, 0)</f>
        <v>0</v>
      </c>
      <c r="FI47" s="238">
        <f>IF(COUNTIF($BE47:$BG47, Active!$GA$1)&gt;0, Active!FI$2, 0)</f>
        <v>0</v>
      </c>
      <c r="FJ47" s="238">
        <f>IF(COUNTIF($BH47:$BJ47, Active!$GA$1)&gt;0, Active!FJ$2, 0)</f>
        <v>0</v>
      </c>
      <c r="FK47" s="238">
        <f>IF(COUNTIF($BK47:$BM47, Active!$GA$1)&gt;0, Active!FK$2, 0)</f>
        <v>0</v>
      </c>
      <c r="FL47" s="238">
        <f>IF(COUNTIF($BN47:$BP47, Active!$GA$1)&gt;0, Active!FL$2, 0)</f>
        <v>0</v>
      </c>
      <c r="FM47" s="238">
        <f>IF(COUNTIF($BQ47:$BS47, Active!$GA$1)&gt;0, Active!FM$2, 0)</f>
        <v>0</v>
      </c>
      <c r="FN47" s="238">
        <f>IF(COUNTIF($BT47:$BV47, Active!$GA$1)&gt;0, Active!FN$2, 0)</f>
        <v>0</v>
      </c>
      <c r="FO47" s="239">
        <f>IF(COUNTIF($BW47:$BY47, Active!$GA$1)&gt;0, Active!FO$2, 0)</f>
        <v>0</v>
      </c>
      <c r="FP47" s="240">
        <f>IF(COUNTIF($BZ47:$CB47, Active!$GA$1)&gt;0, Active!FP$2, 0)</f>
        <v>0</v>
      </c>
      <c r="FQ47" s="240">
        <f>IF(COUNTIF($CC47:$CE47, Active!$GA$1)&gt;0, Active!FQ$2, 0)</f>
        <v>0</v>
      </c>
      <c r="FR47" s="240">
        <f>IF(COUNTIF($CF47:$CH47, Active!$GA$1)&gt;0, Active!FR$2, 0)</f>
        <v>0</v>
      </c>
      <c r="FS47" s="240">
        <f>IF(COUNTIF($CI47:$CK47, Active!$GA$1)&gt;0, Active!FS$2, 0)</f>
        <v>0</v>
      </c>
      <c r="FT47" s="240">
        <f>IF(COUNTIF($CL47:$CN47, Active!$GA$1)&gt;0, Active!FT$2, 0)</f>
        <v>0</v>
      </c>
      <c r="FU47" s="240">
        <f>IF(COUNTIF($CO47:$CQ47, Active!$GA$1)&gt;0, Active!FU$2, 0)</f>
        <v>0</v>
      </c>
      <c r="FV47" s="240">
        <f>IF(COUNTIF($CR47:$CT47, Active!$GA$1)&gt;0, Active!FV$2, 0)</f>
        <v>0</v>
      </c>
      <c r="FW47" s="240">
        <f>IF(COUNTIF($CU47:$CW47, Active!$GA$1)&gt;0, Active!FW$2, 0)</f>
        <v>0</v>
      </c>
      <c r="FX47" s="240">
        <f>IF(COUNTIF($CX47:$CZ47, Active!$GA$1)&gt;0, Active!FX$2, 0)</f>
        <v>0</v>
      </c>
      <c r="FY47" s="240">
        <f>IF(COUNTIF($DA47:$DC47, Active!$GA$1)&gt;0, Active!FY$2, 0)</f>
        <v>0</v>
      </c>
      <c r="FZ47" s="240">
        <f>IF(COUNTIF($DD47:$DF47, Active!$GA$1)&gt;0, Active!FZ$2, 0)</f>
        <v>0</v>
      </c>
      <c r="GA47" s="241">
        <f t="shared" si="8"/>
        <v>0</v>
      </c>
      <c r="GB47" s="242">
        <f>IF(COUNTIF($N47:$Q47, Active!HH$1)&gt;0, Active!GB$2, 0)</f>
        <v>0</v>
      </c>
      <c r="GC47" s="234">
        <f>IF(COUNTIF($R47:$U47, Active!HH$1)&gt;0, Active!GC$2, 0)</f>
        <v>0</v>
      </c>
      <c r="GD47" s="234">
        <f>IF(COUNTIF($V47:$Y47, Active!HH$1)&gt;0, Active!GD$2, 0)</f>
        <v>0</v>
      </c>
      <c r="GE47" s="234">
        <f>IF(COUNTIF($Z47:$AA47, Active!HH$1)&gt;0, Active!GE$2, 0)</f>
        <v>0</v>
      </c>
      <c r="GF47" s="234">
        <f>IF(COUNTIF($AB47:$AC47, Active!HH$1)&gt;0, Active!GF$2, 0)</f>
        <v>0</v>
      </c>
      <c r="GG47" s="235">
        <f>IF(COUNTIF($AD47:$AF47, Active!$HH$1)&gt;0, Active!GG$2, 0)</f>
        <v>0</v>
      </c>
      <c r="GH47" s="236">
        <f>IF(COUNTIF($AG47:$AI47, Active!$HH$1)&gt;0, Active!GH$2, 0)</f>
        <v>0</v>
      </c>
      <c r="GI47" s="236">
        <f>IF(COUNTIF($AJ47:$AL47, Active!$HH$1)&gt;0, Active!GI$2, 0)</f>
        <v>0</v>
      </c>
      <c r="GJ47" s="236">
        <f>IF(COUNTIF($AM47:$AO47, Active!$HH$1)&gt;0, Active!GJ$2, 0)</f>
        <v>0</v>
      </c>
      <c r="GK47" s="236">
        <f>IF(COUNTIF($AP47:$AR47, Active!$HH$1)&gt;0, Active!GK$2, 0)</f>
        <v>0</v>
      </c>
      <c r="GL47" s="236">
        <f>IF(COUNTIF($AS47:$AU47, Active!$HH$1)&gt;0, Active!GL$2, 0)</f>
        <v>0</v>
      </c>
      <c r="GM47" s="236">
        <f>IF(COUNTIF($AV47:$AX47, Active!$HH$1)&gt;0, Active!GM$2, 0)</f>
        <v>0</v>
      </c>
      <c r="GN47" s="237">
        <f>IF(COUNTIF($AY47:$BA47, Active!$HH$1)&gt;0, Active!GN$2, 0)</f>
        <v>0</v>
      </c>
      <c r="GO47" s="238">
        <f>IF(COUNTIF($BB47:$BD47, Active!$HH$1)&gt;0, Active!GO$2, 0)</f>
        <v>0</v>
      </c>
      <c r="GP47" s="238">
        <f>IF(COUNTIF($BE47:$BG47, Active!$HH$1)&gt;0, Active!GP$2, 0)</f>
        <v>0</v>
      </c>
      <c r="GQ47" s="238">
        <f>IF(COUNTIF($BH47:$BJ47, Active!$HH$1)&gt;0, Active!GQ$2, 0)</f>
        <v>0</v>
      </c>
      <c r="GR47" s="238">
        <f>IF(COUNTIF($BK47:$BM47, Active!$HH$1)&gt;0, Active!GR$2, 0)</f>
        <v>0</v>
      </c>
      <c r="GS47" s="238">
        <f>IF(COUNTIF($BN47:$BP47, Active!$HH$1)&gt;0, Active!GS$2, 0)</f>
        <v>0</v>
      </c>
      <c r="GT47" s="238">
        <f>IF(COUNTIF($BQ47:$BS47, Active!$HH$1)&gt;0, Active!GT$2, 0)</f>
        <v>0</v>
      </c>
      <c r="GU47" s="238">
        <f>IF(COUNTIF($BT47:$BV47, Active!$HH$1)&gt;0, Active!GU$2, 0)</f>
        <v>0</v>
      </c>
      <c r="GV47" s="239">
        <f>IF(COUNTIF($BW47:$BY47, Active!$HH$1)&gt;0, Active!GV$2, 0)</f>
        <v>0</v>
      </c>
      <c r="GW47" s="240">
        <f>IF(COUNTIF($BZ47:$CB47, Active!$HH$1)&gt;0, Active!GW$2, 0)</f>
        <v>0</v>
      </c>
      <c r="GX47" s="240">
        <f>IF(COUNTIF($CC47:$CE47, Active!$HH$1)&gt;0, Active!GX$2, 0)</f>
        <v>0</v>
      </c>
      <c r="GY47" s="240">
        <f>IF(COUNTIF($CF47:$CH47, Active!$HH$1)&gt;0, Active!GY$2, 0)</f>
        <v>0</v>
      </c>
      <c r="GZ47" s="240">
        <f>IF(COUNTIF($CI47:$CK47, Active!$HH$1)&gt;0, Active!GZ$2, 0)</f>
        <v>0</v>
      </c>
      <c r="HA47" s="240">
        <f>IF(COUNTIF($CL47:$CN47, Active!$HH$1)&gt;0, Active!HA$2, 0)</f>
        <v>0</v>
      </c>
      <c r="HB47" s="240">
        <f>IF(COUNTIF($CO47:$CQ47, Active!$HH$1)&gt;0, Active!HB$2, 0)</f>
        <v>0</v>
      </c>
      <c r="HC47" s="240">
        <f>IF(COUNTIF($CR47:$CT47, Active!$HH$1)&gt;0, Active!HC$2, 0)</f>
        <v>0</v>
      </c>
      <c r="HD47" s="240">
        <f>IF(COUNTIF($CU47:$CW47, Active!$HH$1)&gt;0, Active!HD$2, 0)</f>
        <v>0</v>
      </c>
      <c r="HE47" s="240">
        <f>IF(COUNTIF($CX47:$CZ47, Active!$HH$1)&gt;0, Active!HE$2, 0)</f>
        <v>0</v>
      </c>
      <c r="HF47" s="240">
        <f>IF(COUNTIF($DA47:$DC47, Active!$HH$1)&gt;0, Active!HF$2, 0)</f>
        <v>0</v>
      </c>
      <c r="HG47" s="240">
        <f>IF(COUNTIF($DD47:$DF47, Active!$HH$1)&gt;0, Active!HG$2, 0)</f>
        <v>0</v>
      </c>
      <c r="HH47" s="241">
        <f t="shared" si="9"/>
        <v>0</v>
      </c>
      <c r="HI47" s="243"/>
      <c r="HJ47" s="242">
        <f>IF(MAX($N47:$Q47)&gt;=40, Active!HJ$2, 0)</f>
        <v>3</v>
      </c>
      <c r="HK47" s="234">
        <f>IF(MAX($R47:$U47)&gt;=40, Active!HK$2, 0)</f>
        <v>3</v>
      </c>
      <c r="HL47" s="234">
        <f>IF(MAX($V47:$Y47)&gt;=40, Active!HL$2, 0)</f>
        <v>3</v>
      </c>
      <c r="HM47" s="234">
        <f>IF(MAX($Z47:$AA47)&gt;=40, Active!HM$2, 0)</f>
        <v>3</v>
      </c>
      <c r="HN47" s="234">
        <f>IF(MAX($AB47:$AC47)&gt;=40, Active!HN$2, 0)</f>
        <v>2</v>
      </c>
      <c r="HO47" s="235">
        <f>IF(MAX($AD47:$AF47)&gt;=40, Active!HO$2, 0)</f>
        <v>20</v>
      </c>
      <c r="HP47" s="236">
        <f>IF(MAX($AG47:$AI47)&gt;=40, Active!HP$2, 0)</f>
        <v>20</v>
      </c>
      <c r="HQ47" s="236">
        <f>IF(MAX($AJ47:$AL47)&gt;=40, Active!HQ$2, 0)</f>
        <v>20</v>
      </c>
      <c r="HR47" s="236">
        <f>IF(MAX($AM47:$AO47)&gt;=40, Active!HR$2, 0)</f>
        <v>20</v>
      </c>
      <c r="HS47" s="236">
        <f>IF(MAX($AP47:$AR47)&gt;=40, Active!HS$2, 0)</f>
        <v>10</v>
      </c>
      <c r="HT47" s="236">
        <f>IF(MAX($AS47:$AU47)&gt;=40, Active!HT$2, 0)</f>
        <v>20</v>
      </c>
      <c r="HU47" s="236">
        <f>IF(MAX($AV47:$AX47)&gt;=40, Active!HU$2, 0)</f>
        <v>10</v>
      </c>
      <c r="HV47" s="237">
        <f>IF(MAX($AY47:$BA47)&gt;=40, Active!HV$2, 0)</f>
        <v>20</v>
      </c>
      <c r="HW47" s="238">
        <f>IF(MAX($BB47:$BD47)&gt;=40, Active!HW$2, 0)</f>
        <v>20</v>
      </c>
      <c r="HX47" s="238">
        <f>IF(MAX($BE47:$BG47)&gt;=40, Active!HX$2, 0)</f>
        <v>20</v>
      </c>
      <c r="HY47" s="238">
        <f>IF(MAX($BH47:$BJ47)&gt;=40, Active!HY$2, 0)</f>
        <v>20</v>
      </c>
      <c r="HZ47" s="238">
        <f>IF(MAX($BK47:$BM47)&gt;=40, Active!HZ$2, 0)</f>
        <v>10</v>
      </c>
      <c r="IA47" s="238">
        <f>IF(MAX($BN47:$BP47)&gt;=40, Active!IA$2, 0)</f>
        <v>20</v>
      </c>
      <c r="IB47" s="238">
        <f>IF(MAX($BQ47:$BS47)&gt;=40, Active!IB$2, 0)</f>
        <v>10</v>
      </c>
      <c r="IC47" s="238">
        <f>IF(MAX($BT47:$BV47)&gt;=40, Active!IC$2, 0)</f>
        <v>6</v>
      </c>
      <c r="ID47" s="239">
        <f>IF(MAX($BW47:$BY47)&gt;=40, Active!ID$2, 0)</f>
        <v>20</v>
      </c>
      <c r="IE47" s="240">
        <f>IF(MAX($BZ47:$CB47)&gt;=40, Active!IE$2, 0)</f>
        <v>20</v>
      </c>
      <c r="IF47" s="240">
        <f>IF(MAX($CC47:$CE47)&gt;=40, Active!IF$2, 0)</f>
        <v>0</v>
      </c>
      <c r="IG47" s="240">
        <f>IF(MAX($CF47:$CH47)&gt;=40, Active!IG$2, 0)</f>
        <v>10</v>
      </c>
      <c r="IH47" s="240">
        <f>IF(MAX($CI47:$CK47)&gt;=40, Active!IH$2, 0)</f>
        <v>0</v>
      </c>
      <c r="II47" s="240">
        <f>IF(MAX($CL47:$CN47)&gt;=40, Active!II$2, 0)</f>
        <v>30</v>
      </c>
      <c r="IJ47" s="240">
        <f>IF(MAX($CO47:$CQ47)&gt;=40, Active!IJ$2, 0)</f>
        <v>20</v>
      </c>
      <c r="IK47" s="240">
        <f>IF(MAX($CR47:$CT47)&gt;=40, Active!IK$2, 0)</f>
        <v>0</v>
      </c>
      <c r="IL47" s="240">
        <f>IF(MAX($CU47:$CW47)&gt;=40, Active!IL$2, 0)</f>
        <v>0</v>
      </c>
      <c r="IM47" s="240">
        <f>IF(MAX($CX47:$CZ47)&gt;=40, Active!IM$2, 0)</f>
        <v>0</v>
      </c>
      <c r="IN47" s="240">
        <f>IF(MAX($DA47:$DC47)&gt;=40, Active!IN$2, 0)</f>
        <v>20</v>
      </c>
      <c r="IO47" s="240">
        <f>IF(MAX($DD47:$DF47)&gt;=40, Active!IO$2, 0)</f>
        <v>0</v>
      </c>
      <c r="IP47" s="416">
        <f t="shared" si="10"/>
        <v>360</v>
      </c>
      <c r="IQ47" s="416">
        <f t="shared" si="11"/>
        <v>20</v>
      </c>
    </row>
    <row r="49" spans="1:251" ht="15" customHeight="1" x14ac:dyDescent="0.25">
      <c r="B49" s="392">
        <v>1</v>
      </c>
      <c r="C49" s="13"/>
      <c r="D49" s="423"/>
      <c r="E49" s="20"/>
      <c r="F49" s="6"/>
      <c r="G49" s="20"/>
      <c r="H49" s="20"/>
      <c r="I49" s="23"/>
      <c r="J49" s="6"/>
      <c r="K49" s="6"/>
      <c r="L49" s="424"/>
      <c r="M49" s="425"/>
      <c r="N49" s="24"/>
      <c r="O49" s="107"/>
      <c r="P49" s="107"/>
      <c r="Q49" s="273"/>
      <c r="R49" s="24"/>
      <c r="S49" s="107"/>
      <c r="T49" s="107"/>
      <c r="U49" s="290"/>
      <c r="V49" s="24"/>
      <c r="W49" s="107"/>
      <c r="X49" s="107"/>
      <c r="Y49" s="273"/>
      <c r="Z49" s="24"/>
      <c r="AA49" s="273"/>
      <c r="AB49" s="24"/>
      <c r="AC49" s="273"/>
      <c r="AD49" s="24"/>
      <c r="AE49" s="107"/>
      <c r="AF49" s="273"/>
      <c r="AG49" s="24"/>
      <c r="AH49" s="107"/>
      <c r="AI49" s="273"/>
      <c r="AJ49" s="24"/>
      <c r="AK49" s="107"/>
      <c r="AL49" s="273"/>
      <c r="AM49" s="24"/>
      <c r="AN49" s="107"/>
      <c r="AO49" s="273"/>
      <c r="AP49" s="24"/>
      <c r="AQ49" s="107"/>
      <c r="AR49" s="273"/>
      <c r="AS49" s="24"/>
      <c r="AT49" s="107"/>
      <c r="AU49" s="273"/>
      <c r="AV49" s="24"/>
      <c r="AW49" s="107"/>
      <c r="AX49" s="273"/>
      <c r="AY49" s="24"/>
      <c r="AZ49" s="107"/>
      <c r="BA49" s="273"/>
      <c r="BB49" s="24"/>
      <c r="BC49" s="107"/>
      <c r="BD49" s="273"/>
      <c r="BE49" s="24"/>
      <c r="BF49" s="107"/>
      <c r="BG49" s="273"/>
      <c r="BH49" s="24"/>
      <c r="BI49" s="107"/>
      <c r="BJ49" s="273"/>
      <c r="BK49" s="24"/>
      <c r="BL49" s="107"/>
      <c r="BM49" s="273"/>
      <c r="BN49" s="24"/>
      <c r="BO49" s="107"/>
      <c r="BP49" s="273"/>
      <c r="BQ49" s="24"/>
      <c r="BR49" s="107"/>
      <c r="BS49" s="273"/>
      <c r="BT49" s="24"/>
      <c r="BU49" s="291"/>
      <c r="BV49" s="273"/>
      <c r="BW49" s="24"/>
      <c r="BX49" s="107"/>
      <c r="BY49" s="273"/>
      <c r="BZ49" s="24"/>
      <c r="CA49" s="107"/>
      <c r="CB49" s="273"/>
      <c r="CC49" s="24"/>
      <c r="CD49" s="107"/>
      <c r="CE49" s="107"/>
      <c r="CF49" s="107"/>
      <c r="CG49" s="107"/>
      <c r="CH49" s="273"/>
      <c r="CI49" s="24"/>
      <c r="CJ49" s="107"/>
      <c r="CK49" s="273"/>
      <c r="CL49" s="24"/>
      <c r="CM49" s="107"/>
      <c r="CN49" s="273"/>
      <c r="CO49" s="24"/>
      <c r="CP49" s="107"/>
      <c r="CQ49" s="273"/>
      <c r="CR49" s="24"/>
      <c r="CS49" s="107"/>
      <c r="CT49" s="273"/>
      <c r="CU49" s="24"/>
      <c r="CV49" s="107"/>
      <c r="CW49" s="273"/>
      <c r="CX49" s="24"/>
      <c r="CY49" s="107"/>
      <c r="CZ49" s="273"/>
      <c r="DA49" s="24"/>
      <c r="DB49" s="107"/>
      <c r="DC49" s="273"/>
      <c r="DD49" s="24"/>
      <c r="DE49" s="107"/>
      <c r="DF49" s="273"/>
      <c r="DG49" s="218"/>
      <c r="DH49" s="217"/>
      <c r="DI49" s="217"/>
      <c r="DJ49" s="286"/>
      <c r="DK49" s="219"/>
      <c r="DL49" s="220">
        <f>IF(DJ49&gt;80, 4, (DJ49-50)/20+2.5)</f>
        <v>0</v>
      </c>
      <c r="DM49" s="61">
        <f>COUNTIF(N49:CZ49, DM$1)+COUNTIF(N49:CZ49, DM$2)</f>
        <v>0</v>
      </c>
      <c r="DN49" s="233">
        <f>IF(COUNTIF($N49:$Q49, ET$1)&gt;0, DN$2, 0)</f>
        <v>0</v>
      </c>
      <c r="DO49" s="234">
        <f>IF(COUNTIF($R49:$U49, ET$1)&gt;0, DO$2, 0)</f>
        <v>0</v>
      </c>
      <c r="DP49" s="234">
        <f>IF(COUNTIF($V49:$Y49, ET$1)&gt;0, DP$2, 0)</f>
        <v>0</v>
      </c>
      <c r="DQ49" s="234">
        <f>IF(COUNTIF($Z49:$AA49, ET$1)&gt;0, DQ$2, 0)</f>
        <v>0</v>
      </c>
      <c r="DR49" s="234">
        <f>IF(COUNTIF($AB49:$AC49, ET$1)&gt;0, DR$2, 0)</f>
        <v>0</v>
      </c>
      <c r="DS49" s="235">
        <f>IF(COUNTIF($AD49:$AF49, $ET$1)&gt;0, DS$2, 0)</f>
        <v>0</v>
      </c>
      <c r="DT49" s="236">
        <f>IF(COUNTIF($AG49:$AI49, $ET$1)&gt;0, DT$2, 0)</f>
        <v>0</v>
      </c>
      <c r="DU49" s="236">
        <f>IF(COUNTIF($AJ49:$AL49, $ET$1)&gt;0, DU$2, 0)</f>
        <v>0</v>
      </c>
      <c r="DV49" s="236">
        <f>IF(COUNTIF($AM49:$AO49, $ET$1)&gt;0, DV$2, 0)</f>
        <v>0</v>
      </c>
      <c r="DW49" s="236">
        <f>IF(COUNTIF($AP49:$AR49, $ET$1)&gt;0, DW$2, 0)</f>
        <v>0</v>
      </c>
      <c r="DX49" s="236">
        <f>IF(COUNTIF($AS49:$AU49, $ET$1)&gt;0, DX$2, 0)</f>
        <v>0</v>
      </c>
      <c r="DY49" s="236">
        <f>IF(COUNTIF($AV49:$AX49, $ET$1)&gt;0, DY$2, 0)</f>
        <v>0</v>
      </c>
      <c r="DZ49" s="237">
        <f>IF(COUNTIF($AY49:$BA49, $ET$1)&gt;0, DZ$2, 0)</f>
        <v>0</v>
      </c>
      <c r="EA49" s="238">
        <f>IF(COUNTIF($BB49:$BD49, $ET$1)&gt;0, EA$2, 0)</f>
        <v>0</v>
      </c>
      <c r="EB49" s="238">
        <f>IF(COUNTIF($BE49:$BG49, $ET$1)&gt;0, EB$2, 0)</f>
        <v>0</v>
      </c>
      <c r="EC49" s="238">
        <f>IF(COUNTIF($BH49:$BJ49, $ET$1)&gt;0, EC$2, 0)</f>
        <v>0</v>
      </c>
      <c r="ED49" s="238">
        <f>IF(COUNTIF($BK49:$BM49, $ET$1)&gt;0, ED$2, 0)</f>
        <v>0</v>
      </c>
      <c r="EE49" s="238">
        <f>IF(COUNTIF($BN49:$BP49, $ET$1)&gt;0, EE$2, 0)</f>
        <v>0</v>
      </c>
      <c r="EF49" s="238">
        <f>IF(COUNTIF($BQ49:$BS49, $ET$1)&gt;0, EF$2, 0)</f>
        <v>0</v>
      </c>
      <c r="EG49" s="238">
        <f>IF(COUNTIF($BT49:$BV49, $ET$1)&gt;0, EG$2, 0)</f>
        <v>0</v>
      </c>
      <c r="EH49" s="239">
        <f>IF(COUNTIF($BW49:$BY49, $ET$1)&gt;0, EH$2, 0)</f>
        <v>0</v>
      </c>
      <c r="EI49" s="240">
        <f>IF(COUNTIF($BZ49:$CB49, $ET$1)&gt;0, EI$2, 0)</f>
        <v>0</v>
      </c>
      <c r="EJ49" s="240">
        <f>IF(COUNTIF($CC49:$CE49, $ET$1)&gt;0, EJ$2, 0)</f>
        <v>0</v>
      </c>
      <c r="EK49" s="240">
        <f>IF(COUNTIF($CF49:$CH49, $ET$1)&gt;0, EK$2, 0)</f>
        <v>0</v>
      </c>
      <c r="EL49" s="240">
        <f>IF(COUNTIF($CI49:$CK49, $ET$1)&gt;0, EL$2, 0)</f>
        <v>0</v>
      </c>
      <c r="EM49" s="240">
        <f>IF(COUNTIF($CL49:$CN49, $ET$1)&gt;0, EM$2, 0)</f>
        <v>0</v>
      </c>
      <c r="EN49" s="240">
        <f>IF(COUNTIF($CO49:$CQ49, $ET$1)&gt;0, EN$2, 0)</f>
        <v>0</v>
      </c>
      <c r="EO49" s="240">
        <f>IF(COUNTIF($CR49:$CT49, $ET$1)&gt;0, EO$2, 0)</f>
        <v>0</v>
      </c>
      <c r="EP49" s="240">
        <f>IF(COUNTIF($CU49:$CW49, $ET$1)&gt;0, EP$2, 0)</f>
        <v>0</v>
      </c>
      <c r="EQ49" s="240">
        <f>IF(COUNTIF($CX49:$CZ49, $ET$1)&gt;0, EQ$2, 0)</f>
        <v>0</v>
      </c>
      <c r="ER49" s="240">
        <f>IF(COUNTIF($DA49:$DC49, $ET$1)&gt;0, ER$2, 0)</f>
        <v>0</v>
      </c>
      <c r="ES49" s="240">
        <f>IF(COUNTIF($DD49:$DF49, $ET$1)&gt;0, ES$2, 0)</f>
        <v>0</v>
      </c>
      <c r="ET49" s="241">
        <f>SUM(DN49:ES49)</f>
        <v>0</v>
      </c>
      <c r="EU49" s="242">
        <f>IF(COUNTIF($N49:$Q49, GA$1)&gt;0, EU$2, 0)</f>
        <v>0</v>
      </c>
      <c r="EV49" s="234">
        <f>IF(COUNTIF($R49:$U49, GA$1)&gt;0, EV$2, 0)</f>
        <v>0</v>
      </c>
      <c r="EW49" s="234">
        <f>IF(COUNTIF($V49:$Y49, GA$1)&gt;0, EW$2, 0)</f>
        <v>0</v>
      </c>
      <c r="EX49" s="234">
        <f>IF(COUNTIF($Z49:$AA49, GA$1)&gt;0, EX$2, 0)</f>
        <v>0</v>
      </c>
      <c r="EY49" s="234">
        <f>IF(COUNTIF($AB49:$AC49, GA$1)&gt;0, EY$2, 0)</f>
        <v>0</v>
      </c>
      <c r="EZ49" s="235">
        <f>IF(COUNTIF($AD49:$AF49, $GA$1)&gt;0, EZ$2, 0)</f>
        <v>0</v>
      </c>
      <c r="FA49" s="236">
        <f>IF(COUNTIF($AG49:$AI49, $GA$1)&gt;0, FA$2, 0)</f>
        <v>0</v>
      </c>
      <c r="FB49" s="236">
        <f>IF(COUNTIF($AJ49:$AL49, $GA$1)&gt;0, FB$2, 0)</f>
        <v>0</v>
      </c>
      <c r="FC49" s="236">
        <f>IF(COUNTIF($AM49:$AO49, $GA$1)&gt;0, FC$2, 0)</f>
        <v>0</v>
      </c>
      <c r="FD49" s="236">
        <f>IF(COUNTIF($AP49:$AR49, $GA$1)&gt;0, FD$2, 0)</f>
        <v>0</v>
      </c>
      <c r="FE49" s="236">
        <f>IF(COUNTIF($AS49:$AU49, $GA$1)&gt;0, FE$2, 0)</f>
        <v>0</v>
      </c>
      <c r="FF49" s="236">
        <f>IF(COUNTIF($AV49:$AX49, $GA$1)&gt;0, FF$2, 0)</f>
        <v>0</v>
      </c>
      <c r="FG49" s="237">
        <f>IF(COUNTIF($AY49:$BA49, $GA$1)&gt;0, FG$2, 0)</f>
        <v>0</v>
      </c>
      <c r="FH49" s="238">
        <f>IF(COUNTIF($BB49:$BD49, $GA$1)&gt;0, FH$2, 0)</f>
        <v>0</v>
      </c>
      <c r="FI49" s="238">
        <f>IF(COUNTIF($BE49:$BG49, $GA$1)&gt;0, FI$2, 0)</f>
        <v>0</v>
      </c>
      <c r="FJ49" s="238">
        <f>IF(COUNTIF($BH49:$BJ49, $GA$1)&gt;0, FJ$2, 0)</f>
        <v>0</v>
      </c>
      <c r="FK49" s="238">
        <f>IF(COUNTIF($BK49:$BM49, $GA$1)&gt;0, FK$2, 0)</f>
        <v>0</v>
      </c>
      <c r="FL49" s="238">
        <f>IF(COUNTIF($BN49:$BP49, $GA$1)&gt;0, FL$2, 0)</f>
        <v>0</v>
      </c>
      <c r="FM49" s="238">
        <f>IF(COUNTIF($BQ49:$BS49, $GA$1)&gt;0, FM$2, 0)</f>
        <v>0</v>
      </c>
      <c r="FN49" s="238">
        <f>IF(COUNTIF($BT49:$BV49, $GA$1)&gt;0, FN$2, 0)</f>
        <v>0</v>
      </c>
      <c r="FO49" s="239">
        <f>IF(COUNTIF($BW49:$BY49, $GA$1)&gt;0, FO$2, 0)</f>
        <v>0</v>
      </c>
      <c r="FP49" s="240">
        <f>IF(COUNTIF($BZ49:$CB49, $GA$1)&gt;0, FP$2, 0)</f>
        <v>0</v>
      </c>
      <c r="FQ49" s="240">
        <f>IF(COUNTIF($CC49:$CE49, $GA$1)&gt;0, FQ$2, 0)</f>
        <v>0</v>
      </c>
      <c r="FR49" s="240">
        <f>IF(COUNTIF($CF49:$CH49, $GA$1)&gt;0, FR$2, 0)</f>
        <v>0</v>
      </c>
      <c r="FS49" s="240">
        <f>IF(COUNTIF($CI49:$CK49, $GA$1)&gt;0, FS$2, 0)</f>
        <v>0</v>
      </c>
      <c r="FT49" s="240">
        <f>IF(COUNTIF($CL49:$CN49, $GA$1)&gt;0, FT$2, 0)</f>
        <v>0</v>
      </c>
      <c r="FU49" s="240">
        <f>IF(COUNTIF($CO49:$CQ49, $GA$1)&gt;0, FU$2, 0)</f>
        <v>0</v>
      </c>
      <c r="FV49" s="240">
        <f>IF(COUNTIF($CR49:$CT49, $GA$1)&gt;0, FV$2, 0)</f>
        <v>0</v>
      </c>
      <c r="FW49" s="240">
        <f>IF(COUNTIF($CU49:$CW49, $GA$1)&gt;0, FW$2, 0)</f>
        <v>0</v>
      </c>
      <c r="FX49" s="240">
        <f>IF(COUNTIF($CX49:$CZ49, $GA$1)&gt;0, FX$2, 0)</f>
        <v>0</v>
      </c>
      <c r="FY49" s="240">
        <f>IF(COUNTIF($DA49:$DC49, $GA$1)&gt;0, FY$2, 0)</f>
        <v>0</v>
      </c>
      <c r="FZ49" s="240">
        <f>IF(COUNTIF($DD49:$DF49, $GA$1)&gt;0, FZ$2, 0)</f>
        <v>0</v>
      </c>
      <c r="GA49" s="241">
        <f>SUM(EU49:FZ49)</f>
        <v>0</v>
      </c>
      <c r="GB49" s="242">
        <f>IF(COUNTIF($N49:$Q49, HH$1)&gt;0, GB$2, 0)</f>
        <v>0</v>
      </c>
      <c r="GC49" s="234">
        <f>IF(COUNTIF($R49:$U49, HH$1)&gt;0, GC$2, 0)</f>
        <v>0</v>
      </c>
      <c r="GD49" s="234">
        <f>IF(COUNTIF($V49:$Y49, HH$1)&gt;0, GD$2, 0)</f>
        <v>0</v>
      </c>
      <c r="GE49" s="234">
        <f>IF(COUNTIF($Z49:$AA49, HH$1)&gt;0, GE$2, 0)</f>
        <v>0</v>
      </c>
      <c r="GF49" s="234">
        <f>IF(COUNTIF($AB49:$AC49, HH$1)&gt;0, GF$2, 0)</f>
        <v>0</v>
      </c>
      <c r="GG49" s="235">
        <f>IF(COUNTIF($AD49:$AF49, $HH$1)&gt;0, GG$2, 0)</f>
        <v>0</v>
      </c>
      <c r="GH49" s="236">
        <f>IF(COUNTIF($AG49:$AI49, $HH$1)&gt;0, GH$2, 0)</f>
        <v>0</v>
      </c>
      <c r="GI49" s="236">
        <f>IF(COUNTIF($AJ49:$AL49, $HH$1)&gt;0, GI$2, 0)</f>
        <v>0</v>
      </c>
      <c r="GJ49" s="236">
        <f>IF(COUNTIF($AM49:$AO49, $HH$1)&gt;0, GJ$2, 0)</f>
        <v>0</v>
      </c>
      <c r="GK49" s="236">
        <f>IF(COUNTIF($AP49:$AR49, $HH$1)&gt;0, GK$2, 0)</f>
        <v>0</v>
      </c>
      <c r="GL49" s="236">
        <f>IF(COUNTIF($AS49:$AU49, $HH$1)&gt;0, GL$2, 0)</f>
        <v>0</v>
      </c>
      <c r="GM49" s="236">
        <f>IF(COUNTIF($AV49:$AX49, $HH$1)&gt;0, GM$2, 0)</f>
        <v>0</v>
      </c>
      <c r="GN49" s="237">
        <f>IF(COUNTIF($AY49:$BA49, $HH$1)&gt;0, GN$2, 0)</f>
        <v>0</v>
      </c>
      <c r="GO49" s="238">
        <f>IF(COUNTIF($BB49:$BD49, $HH$1)&gt;0, GO$2, 0)</f>
        <v>0</v>
      </c>
      <c r="GP49" s="238">
        <f>IF(COUNTIF($BE49:$BG49, $HH$1)&gt;0, GP$2, 0)</f>
        <v>0</v>
      </c>
      <c r="GQ49" s="238">
        <f>IF(COUNTIF($BH49:$BJ49, $HH$1)&gt;0, GQ$2, 0)</f>
        <v>0</v>
      </c>
      <c r="GR49" s="238">
        <f>IF(COUNTIF($BK49:$BM49, $HH$1)&gt;0, GR$2, 0)</f>
        <v>0</v>
      </c>
      <c r="GS49" s="238">
        <f>IF(COUNTIF($BN49:$BP49, $HH$1)&gt;0, GS$2, 0)</f>
        <v>0</v>
      </c>
      <c r="GT49" s="238">
        <f>IF(COUNTIF($BQ49:$BS49, $HH$1)&gt;0, GT$2, 0)</f>
        <v>0</v>
      </c>
      <c r="GU49" s="238">
        <f>IF(COUNTIF($BT49:$BV49, $HH$1)&gt;0, GU$2, 0)</f>
        <v>0</v>
      </c>
      <c r="GV49" s="239">
        <f>IF(COUNTIF($BW49:$BY49, $HH$1)&gt;0, GV$2, 0)</f>
        <v>0</v>
      </c>
      <c r="GW49" s="240">
        <f>IF(COUNTIF($BZ49:$CB49, $HH$1)&gt;0, GW$2, 0)</f>
        <v>0</v>
      </c>
      <c r="GX49" s="240">
        <f>IF(COUNTIF($CC49:$CE49, $HH$1)&gt;0, GX$2, 0)</f>
        <v>0</v>
      </c>
      <c r="GY49" s="240">
        <f>IF(COUNTIF($CF49:$CH49, $HH$1)&gt;0, GY$2, 0)</f>
        <v>0</v>
      </c>
      <c r="GZ49" s="240">
        <f>IF(COUNTIF($CI49:$CK49, $HH$1)&gt;0, GZ$2, 0)</f>
        <v>0</v>
      </c>
      <c r="HA49" s="240">
        <f>IF(COUNTIF($CL49:$CN49, $HH$1)&gt;0, HA$2, 0)</f>
        <v>0</v>
      </c>
      <c r="HB49" s="240">
        <f>IF(COUNTIF($CO49:$CQ49, $HH$1)&gt;0, HB$2, 0)</f>
        <v>0</v>
      </c>
      <c r="HC49" s="240">
        <f>IF(COUNTIF($CR49:$CT49, $HH$1)&gt;0, HC$2, 0)</f>
        <v>0</v>
      </c>
      <c r="HD49" s="240">
        <f>IF(COUNTIF($CU49:$CW49, $HH$1)&gt;0, HD$2, 0)</f>
        <v>0</v>
      </c>
      <c r="HE49" s="240">
        <f>IF(COUNTIF($CX49:$CZ49, $HH$1)&gt;0, HE$2, 0)</f>
        <v>0</v>
      </c>
      <c r="HF49" s="240">
        <f>IF(COUNTIF($DA49:$DC49, $HH$1)&gt;0, HF$2, 0)</f>
        <v>0</v>
      </c>
      <c r="HG49" s="240">
        <f>IF(COUNTIF($DD49:$DF49, $HH$1)&gt;0, HG$2, 0)</f>
        <v>0</v>
      </c>
      <c r="HH49" s="241">
        <f>SUM(GB49:HG49)</f>
        <v>0</v>
      </c>
      <c r="HI49" s="243"/>
      <c r="HJ49" s="242">
        <f>IF(MAX($N49:$Q49)&gt;=40, HJ$2, 0)</f>
        <v>0</v>
      </c>
      <c r="HK49" s="234">
        <f>IF(MAX($R49:$U49)&gt;=40, HK$2, 0)</f>
        <v>0</v>
      </c>
      <c r="HL49" s="234">
        <f>IF(MAX($V49:$Y49)&gt;=40, HL$2, 0)</f>
        <v>0</v>
      </c>
      <c r="HM49" s="234">
        <f>IF(MAX($Z49:$AA49)&gt;=40, HM$2, 0)</f>
        <v>0</v>
      </c>
      <c r="HN49" s="234">
        <f>IF(MAX($AB49:$AC49)&gt;=40, HN$2, 0)</f>
        <v>0</v>
      </c>
      <c r="HO49" s="235">
        <f>IF(MAX($AD49:$AF49)&gt;=40, HO$2, 0)</f>
        <v>0</v>
      </c>
      <c r="HP49" s="236">
        <f>IF(MAX($AG49:$AI49)&gt;=40, HP$2, 0)</f>
        <v>0</v>
      </c>
      <c r="HQ49" s="236">
        <f>IF(MAX($AJ49:$AL49)&gt;=40, HQ$2, 0)</f>
        <v>0</v>
      </c>
      <c r="HR49" s="236">
        <f>IF(MAX($AM49:$AO49)&gt;=40, HR$2, 0)</f>
        <v>0</v>
      </c>
      <c r="HS49" s="236">
        <f>IF(MAX($AP49:$AR49)&gt;=40, HS$2, 0)</f>
        <v>0</v>
      </c>
      <c r="HT49" s="236">
        <f>IF(MAX($AS49:$AU49)&gt;=40, HT$2, 0)</f>
        <v>0</v>
      </c>
      <c r="HU49" s="236">
        <f>IF(MAX($AV49:$AX49)&gt;=40, HU$2, 0)</f>
        <v>0</v>
      </c>
      <c r="HV49" s="237">
        <f>IF(MAX($AY49:$BA49)&gt;=40, HV$2, 0)</f>
        <v>0</v>
      </c>
      <c r="HW49" s="238">
        <f>IF(MAX($BB49:$BD49)&gt;=40, HW$2, 0)</f>
        <v>0</v>
      </c>
      <c r="HX49" s="238">
        <f>IF(MAX($BE49:$BG49)&gt;=40, HX$2, 0)</f>
        <v>0</v>
      </c>
      <c r="HY49" s="238">
        <f>IF(MAX($BH49:$BJ49)&gt;=40, HY$2, 0)</f>
        <v>0</v>
      </c>
      <c r="HZ49" s="238">
        <f>IF(MAX($BK49:$BM49)&gt;=40, HZ$2, 0)</f>
        <v>0</v>
      </c>
      <c r="IA49" s="238">
        <f>IF(MAX($BN49:$BP49)&gt;=40, IA$2, 0)</f>
        <v>0</v>
      </c>
      <c r="IB49" s="238">
        <f>IF(MAX($BQ49:$BS49)&gt;=40, IB$2, 0)</f>
        <v>0</v>
      </c>
      <c r="IC49" s="238">
        <f>IF(MAX($BT49:$BV49)&gt;=40, IC$2, 0)</f>
        <v>0</v>
      </c>
      <c r="ID49" s="239">
        <f>IF(MAX($BW49:$BY49)&gt;=40, ID$2, 0)</f>
        <v>0</v>
      </c>
      <c r="IE49" s="240">
        <f>IF(MAX($BZ49:$CB49)&gt;=40, IE$2, 0)</f>
        <v>0</v>
      </c>
      <c r="IF49" s="240">
        <f>IF(MAX($CC49:$CE49)&gt;=40, IF$2, 0)</f>
        <v>0</v>
      </c>
      <c r="IG49" s="240">
        <f>IF(MAX($CF49:$CH49)&gt;=40, IG$2, 0)</f>
        <v>0</v>
      </c>
      <c r="IH49" s="240">
        <f>IF(MAX($CI49:$CK49)&gt;=40, IH$2, 0)</f>
        <v>0</v>
      </c>
      <c r="II49" s="240">
        <f>IF(MAX($CL49:$CN49)&gt;=40, II$2, 0)</f>
        <v>0</v>
      </c>
      <c r="IJ49" s="240">
        <f>IF(MAX($CO49:$CQ49)&gt;=40, IJ$2, 0)</f>
        <v>0</v>
      </c>
      <c r="IK49" s="240">
        <f>IF(MAX($CR49:$CT49)&gt;=40, IK$2, 0)</f>
        <v>0</v>
      </c>
      <c r="IL49" s="240">
        <f>IF(MAX($CU49:$CW49)&gt;=40, IL$2, 0)</f>
        <v>0</v>
      </c>
      <c r="IM49" s="240">
        <f>IF(MAX($CX49:$CZ49)&gt;=40, IM$2, 0)</f>
        <v>0</v>
      </c>
      <c r="IN49" s="240">
        <f>IF(MAX($DA49:$DC49)&gt;=40, IN$2, 0)</f>
        <v>0</v>
      </c>
      <c r="IO49" s="240">
        <f>IF(MAX($DD49:$DF49)&gt;=40, IO$2, 0)</f>
        <v>0</v>
      </c>
      <c r="IP49" s="416">
        <f>SUM(HO49:IB49, ID49:IO49)</f>
        <v>0</v>
      </c>
      <c r="IQ49" s="416">
        <f>SUM(HJ49:HN49, IC49)</f>
        <v>0</v>
      </c>
    </row>
    <row r="50" spans="1:251" ht="15" customHeight="1" x14ac:dyDescent="0.25">
      <c r="B50" s="392">
        <v>2</v>
      </c>
      <c r="C50" s="13"/>
      <c r="D50" s="423"/>
      <c r="E50" s="20"/>
      <c r="F50" s="6"/>
      <c r="G50" s="20"/>
      <c r="H50" s="20"/>
      <c r="I50" s="23"/>
      <c r="J50" s="6"/>
      <c r="K50" s="6"/>
      <c r="L50" s="424"/>
      <c r="M50" s="425"/>
      <c r="N50" s="24"/>
      <c r="O50" s="107"/>
      <c r="P50" s="107"/>
      <c r="Q50" s="273"/>
      <c r="R50" s="24"/>
      <c r="S50" s="107"/>
      <c r="T50" s="107"/>
      <c r="U50" s="290"/>
      <c r="V50" s="24"/>
      <c r="W50" s="107"/>
      <c r="X50" s="107"/>
      <c r="Y50" s="273"/>
      <c r="Z50" s="24"/>
      <c r="AA50" s="273"/>
      <c r="AB50" s="24"/>
      <c r="AC50" s="273"/>
      <c r="AD50" s="24"/>
      <c r="AE50" s="107"/>
      <c r="AF50" s="273"/>
      <c r="AG50" s="24"/>
      <c r="AH50" s="107"/>
      <c r="AI50" s="273"/>
      <c r="AJ50" s="24"/>
      <c r="AK50" s="107"/>
      <c r="AL50" s="273"/>
      <c r="AM50" s="24"/>
      <c r="AN50" s="107"/>
      <c r="AO50" s="273"/>
      <c r="AP50" s="24"/>
      <c r="AQ50" s="107"/>
      <c r="AR50" s="273"/>
      <c r="AS50" s="24"/>
      <c r="AT50" s="107"/>
      <c r="AU50" s="273"/>
      <c r="AV50" s="24"/>
      <c r="AW50" s="107"/>
      <c r="AX50" s="273"/>
      <c r="AY50" s="24"/>
      <c r="AZ50" s="107"/>
      <c r="BA50" s="273"/>
      <c r="BB50" s="24"/>
      <c r="BC50" s="107"/>
      <c r="BD50" s="273"/>
      <c r="BE50" s="24"/>
      <c r="BF50" s="107"/>
      <c r="BG50" s="273"/>
      <c r="BH50" s="24"/>
      <c r="BI50" s="107"/>
      <c r="BJ50" s="273"/>
      <c r="BK50" s="24"/>
      <c r="BL50" s="107"/>
      <c r="BM50" s="273"/>
      <c r="BN50" s="24"/>
      <c r="BO50" s="107"/>
      <c r="BP50" s="273"/>
      <c r="BQ50" s="24"/>
      <c r="BR50" s="107"/>
      <c r="BS50" s="273"/>
      <c r="BT50" s="24"/>
      <c r="BU50" s="291"/>
      <c r="BV50" s="273"/>
      <c r="BW50" s="24"/>
      <c r="BX50" s="107"/>
      <c r="BY50" s="273"/>
      <c r="BZ50" s="24"/>
      <c r="CA50" s="107"/>
      <c r="CB50" s="273"/>
      <c r="CC50" s="24"/>
      <c r="CD50" s="107"/>
      <c r="CE50" s="107"/>
      <c r="CF50" s="107"/>
      <c r="CG50" s="107"/>
      <c r="CH50" s="273"/>
      <c r="CI50" s="24"/>
      <c r="CJ50" s="107"/>
      <c r="CK50" s="273"/>
      <c r="CL50" s="24"/>
      <c r="CM50" s="107"/>
      <c r="CN50" s="273"/>
      <c r="CO50" s="24"/>
      <c r="CP50" s="107"/>
      <c r="CQ50" s="273"/>
      <c r="CR50" s="24"/>
      <c r="CS50" s="107"/>
      <c r="CT50" s="273"/>
      <c r="CU50" s="24"/>
      <c r="CV50" s="107"/>
      <c r="CW50" s="273"/>
      <c r="CX50" s="24"/>
      <c r="CY50" s="107"/>
      <c r="CZ50" s="273"/>
      <c r="DA50" s="24"/>
      <c r="DB50" s="107"/>
      <c r="DC50" s="273"/>
      <c r="DD50" s="24"/>
      <c r="DE50" s="107"/>
      <c r="DF50" s="273"/>
      <c r="DG50" s="218"/>
      <c r="DH50" s="217"/>
      <c r="DI50" s="217"/>
      <c r="DJ50" s="286"/>
      <c r="DK50" s="219"/>
      <c r="DL50" s="220">
        <f>IF(DJ50&gt;80, 4, (DJ50-50)/20+2.5)</f>
        <v>0</v>
      </c>
      <c r="DM50" s="61">
        <f>COUNTIF(N50:CZ50, DM$1)+COUNTIF(N50:CZ50, DM$2)</f>
        <v>0</v>
      </c>
      <c r="DN50" s="233">
        <f>IF(COUNTIF($N50:$Q50, ET$1)&gt;0, DN$2, 0)</f>
        <v>0</v>
      </c>
      <c r="DO50" s="234">
        <f>IF(COUNTIF($R50:$U50, ET$1)&gt;0, DO$2, 0)</f>
        <v>0</v>
      </c>
      <c r="DP50" s="234">
        <f>IF(COUNTIF($V50:$Y50, ET$1)&gt;0, DP$2, 0)</f>
        <v>0</v>
      </c>
      <c r="DQ50" s="234">
        <f>IF(COUNTIF($Z50:$AA50, ET$1)&gt;0, DQ$2, 0)</f>
        <v>0</v>
      </c>
      <c r="DR50" s="234">
        <f>IF(COUNTIF($AB50:$AC50, ET$1)&gt;0, DR$2, 0)</f>
        <v>0</v>
      </c>
      <c r="DS50" s="235">
        <f>IF(COUNTIF($AD50:$AF50, $ET$1)&gt;0, DS$2, 0)</f>
        <v>0</v>
      </c>
      <c r="DT50" s="236">
        <f>IF(COUNTIF($AG50:$AI50, $ET$1)&gt;0, DT$2, 0)</f>
        <v>0</v>
      </c>
      <c r="DU50" s="236">
        <f>IF(COUNTIF($AJ50:$AL50, $ET$1)&gt;0, DU$2, 0)</f>
        <v>0</v>
      </c>
      <c r="DV50" s="236">
        <f>IF(COUNTIF($AM50:$AO50, $ET$1)&gt;0, DV$2, 0)</f>
        <v>0</v>
      </c>
      <c r="DW50" s="236">
        <f>IF(COUNTIF($AP50:$AR50, $ET$1)&gt;0, DW$2, 0)</f>
        <v>0</v>
      </c>
      <c r="DX50" s="236">
        <f>IF(COUNTIF($AS50:$AU50, $ET$1)&gt;0, DX$2, 0)</f>
        <v>0</v>
      </c>
      <c r="DY50" s="236">
        <f>IF(COUNTIF($AV50:$AX50, $ET$1)&gt;0, DY$2, 0)</f>
        <v>0</v>
      </c>
      <c r="DZ50" s="237">
        <f>IF(COUNTIF($AY50:$BA50, $ET$1)&gt;0, DZ$2, 0)</f>
        <v>0</v>
      </c>
      <c r="EA50" s="238">
        <f>IF(COUNTIF($BB50:$BD50, $ET$1)&gt;0, EA$2, 0)</f>
        <v>0</v>
      </c>
      <c r="EB50" s="238">
        <f>IF(COUNTIF($BE50:$BG50, $ET$1)&gt;0, EB$2, 0)</f>
        <v>0</v>
      </c>
      <c r="EC50" s="238">
        <f>IF(COUNTIF($BH50:$BJ50, $ET$1)&gt;0, EC$2, 0)</f>
        <v>0</v>
      </c>
      <c r="ED50" s="238">
        <f>IF(COUNTIF($BK50:$BM50, $ET$1)&gt;0, ED$2, 0)</f>
        <v>0</v>
      </c>
      <c r="EE50" s="238">
        <f>IF(COUNTIF($BN50:$BP50, $ET$1)&gt;0, EE$2, 0)</f>
        <v>0</v>
      </c>
      <c r="EF50" s="238">
        <f>IF(COUNTIF($BQ50:$BS50, $ET$1)&gt;0, EF$2, 0)</f>
        <v>0</v>
      </c>
      <c r="EG50" s="238">
        <f>IF(COUNTIF($BT50:$BV50, $ET$1)&gt;0, EG$2, 0)</f>
        <v>0</v>
      </c>
      <c r="EH50" s="239">
        <f>IF(COUNTIF($BW50:$BY50, $ET$1)&gt;0, EH$2, 0)</f>
        <v>0</v>
      </c>
      <c r="EI50" s="240">
        <f>IF(COUNTIF($BZ50:$CB50, $ET$1)&gt;0, EI$2, 0)</f>
        <v>0</v>
      </c>
      <c r="EJ50" s="240">
        <f>IF(COUNTIF($CC50:$CE50, $ET$1)&gt;0, EJ$2, 0)</f>
        <v>0</v>
      </c>
      <c r="EK50" s="240">
        <f>IF(COUNTIF($CF50:$CH50, $ET$1)&gt;0, EK$2, 0)</f>
        <v>0</v>
      </c>
      <c r="EL50" s="240">
        <f>IF(COUNTIF($CI50:$CK50, $ET$1)&gt;0, EL$2, 0)</f>
        <v>0</v>
      </c>
      <c r="EM50" s="240">
        <f>IF(COUNTIF($CL50:$CN50, $ET$1)&gt;0, EM$2, 0)</f>
        <v>0</v>
      </c>
      <c r="EN50" s="240">
        <f>IF(COUNTIF($CO50:$CQ50, $ET$1)&gt;0, EN$2, 0)</f>
        <v>0</v>
      </c>
      <c r="EO50" s="240">
        <f>IF(COUNTIF($CR50:$CT50, $ET$1)&gt;0, EO$2, 0)</f>
        <v>0</v>
      </c>
      <c r="EP50" s="240">
        <f>IF(COUNTIF($CU50:$CW50, $ET$1)&gt;0, EP$2, 0)</f>
        <v>0</v>
      </c>
      <c r="EQ50" s="240">
        <f>IF(COUNTIF($CX50:$CZ50, $ET$1)&gt;0, EQ$2, 0)</f>
        <v>0</v>
      </c>
      <c r="ER50" s="240">
        <f>IF(COUNTIF($DA50:$DC50, $ET$1)&gt;0, ER$2, 0)</f>
        <v>0</v>
      </c>
      <c r="ES50" s="240">
        <f>IF(COUNTIF($DD50:$DF50, $ET$1)&gt;0, ES$2, 0)</f>
        <v>0</v>
      </c>
      <c r="ET50" s="241">
        <f>SUM(DN50:ES50)</f>
        <v>0</v>
      </c>
      <c r="EU50" s="242">
        <f>IF(COUNTIF($N50:$Q50, GA$1)&gt;0, EU$2, 0)</f>
        <v>0</v>
      </c>
      <c r="EV50" s="234">
        <f>IF(COUNTIF($R50:$U50, GA$1)&gt;0, EV$2, 0)</f>
        <v>0</v>
      </c>
      <c r="EW50" s="234">
        <f>IF(COUNTIF($V50:$Y50, GA$1)&gt;0, EW$2, 0)</f>
        <v>0</v>
      </c>
      <c r="EX50" s="234">
        <f>IF(COUNTIF($Z50:$AA50, GA$1)&gt;0, EX$2, 0)</f>
        <v>0</v>
      </c>
      <c r="EY50" s="234">
        <f>IF(COUNTIF($AB50:$AC50, GA$1)&gt;0, EY$2, 0)</f>
        <v>0</v>
      </c>
      <c r="EZ50" s="235">
        <f>IF(COUNTIF($AD50:$AF50, $GA$1)&gt;0, EZ$2, 0)</f>
        <v>0</v>
      </c>
      <c r="FA50" s="236">
        <f>IF(COUNTIF($AG50:$AI50, $GA$1)&gt;0, FA$2, 0)</f>
        <v>0</v>
      </c>
      <c r="FB50" s="236">
        <f>IF(COUNTIF($AJ50:$AL50, $GA$1)&gt;0, FB$2, 0)</f>
        <v>0</v>
      </c>
      <c r="FC50" s="236">
        <f>IF(COUNTIF($AM50:$AO50, $GA$1)&gt;0, FC$2, 0)</f>
        <v>0</v>
      </c>
      <c r="FD50" s="236">
        <f>IF(COUNTIF($AP50:$AR50, $GA$1)&gt;0, FD$2, 0)</f>
        <v>0</v>
      </c>
      <c r="FE50" s="236">
        <f>IF(COUNTIF($AS50:$AU50, $GA$1)&gt;0, FE$2, 0)</f>
        <v>0</v>
      </c>
      <c r="FF50" s="236">
        <f>IF(COUNTIF($AV50:$AX50, $GA$1)&gt;0, FF$2, 0)</f>
        <v>0</v>
      </c>
      <c r="FG50" s="237">
        <f>IF(COUNTIF($AY50:$BA50, $GA$1)&gt;0, FG$2, 0)</f>
        <v>0</v>
      </c>
      <c r="FH50" s="238">
        <f>IF(COUNTIF($BB50:$BD50, $GA$1)&gt;0, FH$2, 0)</f>
        <v>0</v>
      </c>
      <c r="FI50" s="238">
        <f>IF(COUNTIF($BE50:$BG50, $GA$1)&gt;0, FI$2, 0)</f>
        <v>0</v>
      </c>
      <c r="FJ50" s="238">
        <f>IF(COUNTIF($BH50:$BJ50, $GA$1)&gt;0, FJ$2, 0)</f>
        <v>0</v>
      </c>
      <c r="FK50" s="238">
        <f>IF(COUNTIF($BK50:$BM50, $GA$1)&gt;0, FK$2, 0)</f>
        <v>0</v>
      </c>
      <c r="FL50" s="238">
        <f>IF(COUNTIF($BN50:$BP50, $GA$1)&gt;0, FL$2, 0)</f>
        <v>0</v>
      </c>
      <c r="FM50" s="238">
        <f>IF(COUNTIF($BQ50:$BS50, $GA$1)&gt;0, FM$2, 0)</f>
        <v>0</v>
      </c>
      <c r="FN50" s="238">
        <f>IF(COUNTIF($BT50:$BV50, $GA$1)&gt;0, FN$2, 0)</f>
        <v>0</v>
      </c>
      <c r="FO50" s="239">
        <f>IF(COUNTIF($BW50:$BY50, $GA$1)&gt;0, FO$2, 0)</f>
        <v>0</v>
      </c>
      <c r="FP50" s="240">
        <f>IF(COUNTIF($BZ50:$CB50, $GA$1)&gt;0, FP$2, 0)</f>
        <v>0</v>
      </c>
      <c r="FQ50" s="240">
        <f>IF(COUNTIF($CC50:$CE50, $GA$1)&gt;0, FQ$2, 0)</f>
        <v>0</v>
      </c>
      <c r="FR50" s="240">
        <f>IF(COUNTIF($CF50:$CH50, $GA$1)&gt;0, FR$2, 0)</f>
        <v>0</v>
      </c>
      <c r="FS50" s="240">
        <f>IF(COUNTIF($CI50:$CK50, $GA$1)&gt;0, FS$2, 0)</f>
        <v>0</v>
      </c>
      <c r="FT50" s="240">
        <f>IF(COUNTIF($CL50:$CN50, $GA$1)&gt;0, FT$2, 0)</f>
        <v>0</v>
      </c>
      <c r="FU50" s="240">
        <f>IF(COUNTIF($CO50:$CQ50, $GA$1)&gt;0, FU$2, 0)</f>
        <v>0</v>
      </c>
      <c r="FV50" s="240">
        <f>IF(COUNTIF($CR50:$CT50, $GA$1)&gt;0, FV$2, 0)</f>
        <v>0</v>
      </c>
      <c r="FW50" s="240">
        <f>IF(COUNTIF($CU50:$CW50, $GA$1)&gt;0, FW$2, 0)</f>
        <v>0</v>
      </c>
      <c r="FX50" s="240">
        <f>IF(COUNTIF($CX50:$CZ50, $GA$1)&gt;0, FX$2, 0)</f>
        <v>0</v>
      </c>
      <c r="FY50" s="240">
        <f>IF(COUNTIF($DA50:$DC50, $GA$1)&gt;0, FY$2, 0)</f>
        <v>0</v>
      </c>
      <c r="FZ50" s="240">
        <f>IF(COUNTIF($DD50:$DF50, $GA$1)&gt;0, FZ$2, 0)</f>
        <v>0</v>
      </c>
      <c r="GA50" s="241">
        <f>SUM(EU50:FZ50)</f>
        <v>0</v>
      </c>
      <c r="GB50" s="242">
        <f>IF(COUNTIF($N50:$Q50, HH$1)&gt;0, GB$2, 0)</f>
        <v>0</v>
      </c>
      <c r="GC50" s="234">
        <f>IF(COUNTIF($R50:$U50, HH$1)&gt;0, GC$2, 0)</f>
        <v>0</v>
      </c>
      <c r="GD50" s="234">
        <f>IF(COUNTIF($V50:$Y50, HH$1)&gt;0, GD$2, 0)</f>
        <v>0</v>
      </c>
      <c r="GE50" s="234">
        <f>IF(COUNTIF($Z50:$AA50, HH$1)&gt;0, GE$2, 0)</f>
        <v>0</v>
      </c>
      <c r="GF50" s="234">
        <f>IF(COUNTIF($AB50:$AC50, HH$1)&gt;0, GF$2, 0)</f>
        <v>0</v>
      </c>
      <c r="GG50" s="235">
        <f>IF(COUNTIF($AD50:$AF50, $HH$1)&gt;0, GG$2, 0)</f>
        <v>0</v>
      </c>
      <c r="GH50" s="236">
        <f>IF(COUNTIF($AG50:$AI50, $HH$1)&gt;0, GH$2, 0)</f>
        <v>0</v>
      </c>
      <c r="GI50" s="236">
        <f>IF(COUNTIF($AJ50:$AL50, $HH$1)&gt;0, GI$2, 0)</f>
        <v>0</v>
      </c>
      <c r="GJ50" s="236">
        <f>IF(COUNTIF($AM50:$AO50, $HH$1)&gt;0, GJ$2, 0)</f>
        <v>0</v>
      </c>
      <c r="GK50" s="236">
        <f>IF(COUNTIF($AP50:$AR50, $HH$1)&gt;0, GK$2, 0)</f>
        <v>0</v>
      </c>
      <c r="GL50" s="236">
        <f>IF(COUNTIF($AS50:$AU50, $HH$1)&gt;0, GL$2, 0)</f>
        <v>0</v>
      </c>
      <c r="GM50" s="236">
        <f>IF(COUNTIF($AV50:$AX50, $HH$1)&gt;0, GM$2, 0)</f>
        <v>0</v>
      </c>
      <c r="GN50" s="237">
        <f>IF(COUNTIF($AY50:$BA50, $HH$1)&gt;0, GN$2, 0)</f>
        <v>0</v>
      </c>
      <c r="GO50" s="238">
        <f>IF(COUNTIF($BB50:$BD50, $HH$1)&gt;0, GO$2, 0)</f>
        <v>0</v>
      </c>
      <c r="GP50" s="238">
        <f>IF(COUNTIF($BE50:$BG50, $HH$1)&gt;0, GP$2, 0)</f>
        <v>0</v>
      </c>
      <c r="GQ50" s="238">
        <f>IF(COUNTIF($BH50:$BJ50, $HH$1)&gt;0, GQ$2, 0)</f>
        <v>0</v>
      </c>
      <c r="GR50" s="238">
        <f>IF(COUNTIF($BK50:$BM50, $HH$1)&gt;0, GR$2, 0)</f>
        <v>0</v>
      </c>
      <c r="GS50" s="238">
        <f>IF(COUNTIF($BN50:$BP50, $HH$1)&gt;0, GS$2, 0)</f>
        <v>0</v>
      </c>
      <c r="GT50" s="238">
        <f>IF(COUNTIF($BQ50:$BS50, $HH$1)&gt;0, GT$2, 0)</f>
        <v>0</v>
      </c>
      <c r="GU50" s="238">
        <f>IF(COUNTIF($BT50:$BV50, $HH$1)&gt;0, GU$2, 0)</f>
        <v>0</v>
      </c>
      <c r="GV50" s="239">
        <f>IF(COUNTIF($BW50:$BY50, $HH$1)&gt;0, GV$2, 0)</f>
        <v>0</v>
      </c>
      <c r="GW50" s="240">
        <f>IF(COUNTIF($BZ50:$CB50, $HH$1)&gt;0, GW$2, 0)</f>
        <v>0</v>
      </c>
      <c r="GX50" s="240">
        <f>IF(COUNTIF($CC50:$CE50, $HH$1)&gt;0, GX$2, 0)</f>
        <v>0</v>
      </c>
      <c r="GY50" s="240">
        <f>IF(COUNTIF($CF50:$CH50, $HH$1)&gt;0, GY$2, 0)</f>
        <v>0</v>
      </c>
      <c r="GZ50" s="240">
        <f>IF(COUNTIF($CI50:$CK50, $HH$1)&gt;0, GZ$2, 0)</f>
        <v>0</v>
      </c>
      <c r="HA50" s="240">
        <f>IF(COUNTIF($CL50:$CN50, $HH$1)&gt;0, HA$2, 0)</f>
        <v>0</v>
      </c>
      <c r="HB50" s="240">
        <f>IF(COUNTIF($CO50:$CQ50, $HH$1)&gt;0, HB$2, 0)</f>
        <v>0</v>
      </c>
      <c r="HC50" s="240">
        <f>IF(COUNTIF($CR50:$CT50, $HH$1)&gt;0, HC$2, 0)</f>
        <v>0</v>
      </c>
      <c r="HD50" s="240">
        <f>IF(COUNTIF($CU50:$CW50, $HH$1)&gt;0, HD$2, 0)</f>
        <v>0</v>
      </c>
      <c r="HE50" s="240">
        <f>IF(COUNTIF($CX50:$CZ50, $HH$1)&gt;0, HE$2, 0)</f>
        <v>0</v>
      </c>
      <c r="HF50" s="240">
        <f>IF(COUNTIF($DA50:$DC50, $HH$1)&gt;0, HF$2, 0)</f>
        <v>0</v>
      </c>
      <c r="HG50" s="240">
        <f>IF(COUNTIF($DD50:$DF50, $HH$1)&gt;0, HG$2, 0)</f>
        <v>0</v>
      </c>
      <c r="HH50" s="241">
        <f>SUM(GB50:HG50)</f>
        <v>0</v>
      </c>
      <c r="HI50" s="243"/>
      <c r="HJ50" s="242">
        <f>IF(MAX($N50:$Q50)&gt;=40, HJ$2, 0)</f>
        <v>0</v>
      </c>
      <c r="HK50" s="234">
        <f>IF(MAX($R50:$U50)&gt;=40, HK$2, 0)</f>
        <v>0</v>
      </c>
      <c r="HL50" s="234">
        <f>IF(MAX($V50:$Y50)&gt;=40, HL$2, 0)</f>
        <v>0</v>
      </c>
      <c r="HM50" s="234">
        <f>IF(MAX($Z50:$AA50)&gt;=40, HM$2, 0)</f>
        <v>0</v>
      </c>
      <c r="HN50" s="234">
        <f>IF(MAX($AB50:$AC50)&gt;=40, HN$2, 0)</f>
        <v>0</v>
      </c>
      <c r="HO50" s="235">
        <f>IF(MAX($AD50:$AF50)&gt;=40, HO$2, 0)</f>
        <v>0</v>
      </c>
      <c r="HP50" s="236">
        <f>IF(MAX($AG50:$AI50)&gt;=40, HP$2, 0)</f>
        <v>0</v>
      </c>
      <c r="HQ50" s="236">
        <f>IF(MAX($AJ50:$AL50)&gt;=40, HQ$2, 0)</f>
        <v>0</v>
      </c>
      <c r="HR50" s="236">
        <f>IF(MAX($AM50:$AO50)&gt;=40, HR$2, 0)</f>
        <v>0</v>
      </c>
      <c r="HS50" s="236">
        <f>IF(MAX($AP50:$AR50)&gt;=40, HS$2, 0)</f>
        <v>0</v>
      </c>
      <c r="HT50" s="236">
        <f>IF(MAX($AS50:$AU50)&gt;=40, HT$2, 0)</f>
        <v>0</v>
      </c>
      <c r="HU50" s="236">
        <f>IF(MAX($AV50:$AX50)&gt;=40, HU$2, 0)</f>
        <v>0</v>
      </c>
      <c r="HV50" s="237">
        <f>IF(MAX($AY50:$BA50)&gt;=40, HV$2, 0)</f>
        <v>0</v>
      </c>
      <c r="HW50" s="238">
        <f>IF(MAX($BB50:$BD50)&gt;=40, HW$2, 0)</f>
        <v>0</v>
      </c>
      <c r="HX50" s="238">
        <f>IF(MAX($BE50:$BG50)&gt;=40, HX$2, 0)</f>
        <v>0</v>
      </c>
      <c r="HY50" s="238">
        <f>IF(MAX($BH50:$BJ50)&gt;=40, HY$2, 0)</f>
        <v>0</v>
      </c>
      <c r="HZ50" s="238">
        <f>IF(MAX($BK50:$BM50)&gt;=40, HZ$2, 0)</f>
        <v>0</v>
      </c>
      <c r="IA50" s="238">
        <f>IF(MAX($BN50:$BP50)&gt;=40, IA$2, 0)</f>
        <v>0</v>
      </c>
      <c r="IB50" s="238">
        <f>IF(MAX($BQ50:$BS50)&gt;=40, IB$2, 0)</f>
        <v>0</v>
      </c>
      <c r="IC50" s="238">
        <f>IF(MAX($BT50:$BV50)&gt;=40, IC$2, 0)</f>
        <v>0</v>
      </c>
      <c r="ID50" s="239">
        <f>IF(MAX($BW50:$BY50)&gt;=40, ID$2, 0)</f>
        <v>0</v>
      </c>
      <c r="IE50" s="240">
        <f>IF(MAX($BZ50:$CB50)&gt;=40, IE$2, 0)</f>
        <v>0</v>
      </c>
      <c r="IF50" s="240">
        <f>IF(MAX($CC50:$CE50)&gt;=40, IF$2, 0)</f>
        <v>0</v>
      </c>
      <c r="IG50" s="240">
        <f>IF(MAX($CF50:$CH50)&gt;=40, IG$2, 0)</f>
        <v>0</v>
      </c>
      <c r="IH50" s="240">
        <f>IF(MAX($CI50:$CK50)&gt;=40, IH$2, 0)</f>
        <v>0</v>
      </c>
      <c r="II50" s="240">
        <f>IF(MAX($CL50:$CN50)&gt;=40, II$2, 0)</f>
        <v>0</v>
      </c>
      <c r="IJ50" s="240">
        <f>IF(MAX($CO50:$CQ50)&gt;=40, IJ$2, 0)</f>
        <v>0</v>
      </c>
      <c r="IK50" s="240">
        <f>IF(MAX($CR50:$CT50)&gt;=40, IK$2, 0)</f>
        <v>0</v>
      </c>
      <c r="IL50" s="240">
        <f>IF(MAX($CU50:$CW50)&gt;=40, IL$2, 0)</f>
        <v>0</v>
      </c>
      <c r="IM50" s="240">
        <f>IF(MAX($CX50:$CZ50)&gt;=40, IM$2, 0)</f>
        <v>0</v>
      </c>
      <c r="IN50" s="240">
        <f>IF(MAX($DA50:$DC50)&gt;=40, IN$2, 0)</f>
        <v>0</v>
      </c>
      <c r="IO50" s="240">
        <f>IF(MAX($DD50:$DF50)&gt;=40, IO$2, 0)</f>
        <v>0</v>
      </c>
      <c r="IP50" s="416">
        <f>SUM(HO50:IB50, ID50:IO50)</f>
        <v>0</v>
      </c>
      <c r="IQ50" s="416">
        <f>SUM(HJ50:HN50, IC50)</f>
        <v>0</v>
      </c>
    </row>
    <row r="51" spans="1:251" ht="15" customHeight="1" x14ac:dyDescent="0.25">
      <c r="B51" s="392">
        <v>3</v>
      </c>
      <c r="C51" s="13"/>
      <c r="D51" s="423"/>
      <c r="E51" s="20"/>
      <c r="F51" s="6"/>
      <c r="G51" s="20"/>
      <c r="H51" s="20"/>
      <c r="I51" s="23"/>
      <c r="J51" s="6"/>
      <c r="K51" s="6"/>
      <c r="L51" s="424"/>
      <c r="M51" s="425"/>
      <c r="N51" s="24"/>
      <c r="O51" s="107"/>
      <c r="P51" s="107"/>
      <c r="Q51" s="273"/>
      <c r="R51" s="24"/>
      <c r="S51" s="107"/>
      <c r="T51" s="107"/>
      <c r="U51" s="290"/>
      <c r="V51" s="24"/>
      <c r="W51" s="107"/>
      <c r="X51" s="107"/>
      <c r="Y51" s="273"/>
      <c r="Z51" s="24"/>
      <c r="AA51" s="273"/>
      <c r="AB51" s="24"/>
      <c r="AC51" s="273"/>
      <c r="AD51" s="24"/>
      <c r="AE51" s="107"/>
      <c r="AF51" s="273"/>
      <c r="AG51" s="24"/>
      <c r="AH51" s="107"/>
      <c r="AI51" s="273"/>
      <c r="AJ51" s="24"/>
      <c r="AK51" s="107"/>
      <c r="AL51" s="273"/>
      <c r="AM51" s="24"/>
      <c r="AN51" s="107"/>
      <c r="AO51" s="273"/>
      <c r="AP51" s="24"/>
      <c r="AQ51" s="107"/>
      <c r="AR51" s="273"/>
      <c r="AS51" s="24"/>
      <c r="AT51" s="107"/>
      <c r="AU51" s="273"/>
      <c r="AV51" s="24"/>
      <c r="AW51" s="107"/>
      <c r="AX51" s="273"/>
      <c r="AY51" s="24"/>
      <c r="AZ51" s="107"/>
      <c r="BA51" s="273"/>
      <c r="BB51" s="24"/>
      <c r="BC51" s="107"/>
      <c r="BD51" s="273"/>
      <c r="BE51" s="24"/>
      <c r="BF51" s="107"/>
      <c r="BG51" s="273"/>
      <c r="BH51" s="24"/>
      <c r="BI51" s="107"/>
      <c r="BJ51" s="273"/>
      <c r="BK51" s="24"/>
      <c r="BL51" s="107"/>
      <c r="BM51" s="273"/>
      <c r="BN51" s="24"/>
      <c r="BO51" s="107"/>
      <c r="BP51" s="273"/>
      <c r="BQ51" s="24"/>
      <c r="BR51" s="107"/>
      <c r="BS51" s="273"/>
      <c r="BT51" s="24"/>
      <c r="BU51" s="291"/>
      <c r="BV51" s="273"/>
      <c r="BW51" s="24"/>
      <c r="BX51" s="107"/>
      <c r="BY51" s="273"/>
      <c r="BZ51" s="24"/>
      <c r="CA51" s="107"/>
      <c r="CB51" s="273"/>
      <c r="CC51" s="24"/>
      <c r="CD51" s="107"/>
      <c r="CE51" s="107"/>
      <c r="CF51" s="107"/>
      <c r="CG51" s="107"/>
      <c r="CH51" s="273"/>
      <c r="CI51" s="24"/>
      <c r="CJ51" s="107"/>
      <c r="CK51" s="273"/>
      <c r="CL51" s="24"/>
      <c r="CM51" s="107"/>
      <c r="CN51" s="273"/>
      <c r="CO51" s="24"/>
      <c r="CP51" s="107"/>
      <c r="CQ51" s="273"/>
      <c r="CR51" s="24"/>
      <c r="CS51" s="107"/>
      <c r="CT51" s="273"/>
      <c r="CU51" s="24"/>
      <c r="CV51" s="107"/>
      <c r="CW51" s="273"/>
      <c r="CX51" s="24"/>
      <c r="CY51" s="107"/>
      <c r="CZ51" s="273"/>
      <c r="DA51" s="24"/>
      <c r="DB51" s="107"/>
      <c r="DC51" s="273"/>
      <c r="DD51" s="24"/>
      <c r="DE51" s="107"/>
      <c r="DF51" s="273"/>
      <c r="DG51" s="218"/>
      <c r="DH51" s="217"/>
      <c r="DI51" s="217"/>
      <c r="DJ51" s="286"/>
      <c r="DK51" s="219"/>
      <c r="DL51" s="220">
        <f>IF(DJ51&gt;80, 4, (DJ51-50)/20+2.5)</f>
        <v>0</v>
      </c>
      <c r="DM51" s="61">
        <f>COUNTIF(N51:CZ51, DM$1)+COUNTIF(N51:CZ51, DM$2)</f>
        <v>0</v>
      </c>
      <c r="DN51" s="233">
        <f>IF(COUNTIF($N51:$Q51, ET$1)&gt;0, DN$2, 0)</f>
        <v>0</v>
      </c>
      <c r="DO51" s="234">
        <f>IF(COUNTIF($R51:$U51, ET$1)&gt;0, DO$2, 0)</f>
        <v>0</v>
      </c>
      <c r="DP51" s="234">
        <f>IF(COUNTIF($V51:$Y51, ET$1)&gt;0, DP$2, 0)</f>
        <v>0</v>
      </c>
      <c r="DQ51" s="234">
        <f>IF(COUNTIF($Z51:$AA51, ET$1)&gt;0, DQ$2, 0)</f>
        <v>0</v>
      </c>
      <c r="DR51" s="234">
        <f>IF(COUNTIF($AB51:$AC51, ET$1)&gt;0, DR$2, 0)</f>
        <v>0</v>
      </c>
      <c r="DS51" s="235">
        <f>IF(COUNTIF($AD51:$AF51, $ET$1)&gt;0, DS$2, 0)</f>
        <v>0</v>
      </c>
      <c r="DT51" s="236">
        <f>IF(COUNTIF($AG51:$AI51, $ET$1)&gt;0, DT$2, 0)</f>
        <v>0</v>
      </c>
      <c r="DU51" s="236">
        <f>IF(COUNTIF($AJ51:$AL51, $ET$1)&gt;0, DU$2, 0)</f>
        <v>0</v>
      </c>
      <c r="DV51" s="236">
        <f>IF(COUNTIF($AM51:$AO51, $ET$1)&gt;0, DV$2, 0)</f>
        <v>0</v>
      </c>
      <c r="DW51" s="236">
        <f>IF(COUNTIF($AP51:$AR51, $ET$1)&gt;0, DW$2, 0)</f>
        <v>0</v>
      </c>
      <c r="DX51" s="236">
        <f>IF(COUNTIF($AS51:$AU51, $ET$1)&gt;0, DX$2, 0)</f>
        <v>0</v>
      </c>
      <c r="DY51" s="236">
        <f>IF(COUNTIF($AV51:$AX51, $ET$1)&gt;0, DY$2, 0)</f>
        <v>0</v>
      </c>
      <c r="DZ51" s="237">
        <f>IF(COUNTIF($AY51:$BA51, $ET$1)&gt;0, DZ$2, 0)</f>
        <v>0</v>
      </c>
      <c r="EA51" s="238">
        <f>IF(COUNTIF($BB51:$BD51, $ET$1)&gt;0, EA$2, 0)</f>
        <v>0</v>
      </c>
      <c r="EB51" s="238">
        <f>IF(COUNTIF($BE51:$BG51, $ET$1)&gt;0, EB$2, 0)</f>
        <v>0</v>
      </c>
      <c r="EC51" s="238">
        <f>IF(COUNTIF($BH51:$BJ51, $ET$1)&gt;0, EC$2, 0)</f>
        <v>0</v>
      </c>
      <c r="ED51" s="238">
        <f>IF(COUNTIF($BK51:$BM51, $ET$1)&gt;0, ED$2, 0)</f>
        <v>0</v>
      </c>
      <c r="EE51" s="238">
        <f>IF(COUNTIF($BN51:$BP51, $ET$1)&gt;0, EE$2, 0)</f>
        <v>0</v>
      </c>
      <c r="EF51" s="238">
        <f>IF(COUNTIF($BQ51:$BS51, $ET$1)&gt;0, EF$2, 0)</f>
        <v>0</v>
      </c>
      <c r="EG51" s="238">
        <f>IF(COUNTIF($BT51:$BV51, $ET$1)&gt;0, EG$2, 0)</f>
        <v>0</v>
      </c>
      <c r="EH51" s="239">
        <f>IF(COUNTIF($BW51:$BY51, $ET$1)&gt;0, EH$2, 0)</f>
        <v>0</v>
      </c>
      <c r="EI51" s="240">
        <f>IF(COUNTIF($BZ51:$CB51, $ET$1)&gt;0, EI$2, 0)</f>
        <v>0</v>
      </c>
      <c r="EJ51" s="240">
        <f>IF(COUNTIF($CC51:$CE51, $ET$1)&gt;0, EJ$2, 0)</f>
        <v>0</v>
      </c>
      <c r="EK51" s="240">
        <f>IF(COUNTIF($CF51:$CH51, $ET$1)&gt;0, EK$2, 0)</f>
        <v>0</v>
      </c>
      <c r="EL51" s="240">
        <f>IF(COUNTIF($CI51:$CK51, $ET$1)&gt;0, EL$2, 0)</f>
        <v>0</v>
      </c>
      <c r="EM51" s="240">
        <f>IF(COUNTIF($CL51:$CN51, $ET$1)&gt;0, EM$2, 0)</f>
        <v>0</v>
      </c>
      <c r="EN51" s="240">
        <f>IF(COUNTIF($CO51:$CQ51, $ET$1)&gt;0, EN$2, 0)</f>
        <v>0</v>
      </c>
      <c r="EO51" s="240">
        <f>IF(COUNTIF($CR51:$CT51, $ET$1)&gt;0, EO$2, 0)</f>
        <v>0</v>
      </c>
      <c r="EP51" s="240">
        <f>IF(COUNTIF($CU51:$CW51, $ET$1)&gt;0, EP$2, 0)</f>
        <v>0</v>
      </c>
      <c r="EQ51" s="240">
        <f>IF(COUNTIF($CX51:$CZ51, $ET$1)&gt;0, EQ$2, 0)</f>
        <v>0</v>
      </c>
      <c r="ER51" s="240">
        <f>IF(COUNTIF($DA51:$DC51, $ET$1)&gt;0, ER$2, 0)</f>
        <v>0</v>
      </c>
      <c r="ES51" s="240">
        <f>IF(COUNTIF($DD51:$DF51, $ET$1)&gt;0, ES$2, 0)</f>
        <v>0</v>
      </c>
      <c r="ET51" s="241">
        <f>SUM(DN51:ES51)</f>
        <v>0</v>
      </c>
      <c r="EU51" s="242">
        <f>IF(COUNTIF($N51:$Q51, GA$1)&gt;0, EU$2, 0)</f>
        <v>0</v>
      </c>
      <c r="EV51" s="234">
        <f>IF(COUNTIF($R51:$U51, GA$1)&gt;0, EV$2, 0)</f>
        <v>0</v>
      </c>
      <c r="EW51" s="234">
        <f>IF(COUNTIF($V51:$Y51, GA$1)&gt;0, EW$2, 0)</f>
        <v>0</v>
      </c>
      <c r="EX51" s="234">
        <f>IF(COUNTIF($Z51:$AA51, GA$1)&gt;0, EX$2, 0)</f>
        <v>0</v>
      </c>
      <c r="EY51" s="234">
        <f>IF(COUNTIF($AB51:$AC51, GA$1)&gt;0, EY$2, 0)</f>
        <v>0</v>
      </c>
      <c r="EZ51" s="235">
        <f>IF(COUNTIF($AD51:$AF51, $GA$1)&gt;0, EZ$2, 0)</f>
        <v>0</v>
      </c>
      <c r="FA51" s="236">
        <f>IF(COUNTIF($AG51:$AI51, $GA$1)&gt;0, FA$2, 0)</f>
        <v>0</v>
      </c>
      <c r="FB51" s="236">
        <f>IF(COUNTIF($AJ51:$AL51, $GA$1)&gt;0, FB$2, 0)</f>
        <v>0</v>
      </c>
      <c r="FC51" s="236">
        <f>IF(COUNTIF($AM51:$AO51, $GA$1)&gt;0, FC$2, 0)</f>
        <v>0</v>
      </c>
      <c r="FD51" s="236">
        <f>IF(COUNTIF($AP51:$AR51, $GA$1)&gt;0, FD$2, 0)</f>
        <v>0</v>
      </c>
      <c r="FE51" s="236">
        <f>IF(COUNTIF($AS51:$AU51, $GA$1)&gt;0, FE$2, 0)</f>
        <v>0</v>
      </c>
      <c r="FF51" s="236">
        <f>IF(COUNTIF($AV51:$AX51, $GA$1)&gt;0, FF$2, 0)</f>
        <v>0</v>
      </c>
      <c r="FG51" s="237">
        <f>IF(COUNTIF($AY51:$BA51, $GA$1)&gt;0, FG$2, 0)</f>
        <v>0</v>
      </c>
      <c r="FH51" s="238">
        <f>IF(COUNTIF($BB51:$BD51, $GA$1)&gt;0, FH$2, 0)</f>
        <v>0</v>
      </c>
      <c r="FI51" s="238">
        <f>IF(COUNTIF($BE51:$BG51, $GA$1)&gt;0, FI$2, 0)</f>
        <v>0</v>
      </c>
      <c r="FJ51" s="238">
        <f>IF(COUNTIF($BH51:$BJ51, $GA$1)&gt;0, FJ$2, 0)</f>
        <v>0</v>
      </c>
      <c r="FK51" s="238">
        <f>IF(COUNTIF($BK51:$BM51, $GA$1)&gt;0, FK$2, 0)</f>
        <v>0</v>
      </c>
      <c r="FL51" s="238">
        <f>IF(COUNTIF($BN51:$BP51, $GA$1)&gt;0, FL$2, 0)</f>
        <v>0</v>
      </c>
      <c r="FM51" s="238">
        <f>IF(COUNTIF($BQ51:$BS51, $GA$1)&gt;0, FM$2, 0)</f>
        <v>0</v>
      </c>
      <c r="FN51" s="238">
        <f>IF(COUNTIF($BT51:$BV51, $GA$1)&gt;0, FN$2, 0)</f>
        <v>0</v>
      </c>
      <c r="FO51" s="239">
        <f>IF(COUNTIF($BW51:$BY51, $GA$1)&gt;0, FO$2, 0)</f>
        <v>0</v>
      </c>
      <c r="FP51" s="240">
        <f>IF(COUNTIF($BZ51:$CB51, $GA$1)&gt;0, FP$2, 0)</f>
        <v>0</v>
      </c>
      <c r="FQ51" s="240">
        <f>IF(COUNTIF($CC51:$CE51, $GA$1)&gt;0, FQ$2, 0)</f>
        <v>0</v>
      </c>
      <c r="FR51" s="240">
        <f>IF(COUNTIF($CF51:$CH51, $GA$1)&gt;0, FR$2, 0)</f>
        <v>0</v>
      </c>
      <c r="FS51" s="240">
        <f>IF(COUNTIF($CI51:$CK51, $GA$1)&gt;0, FS$2, 0)</f>
        <v>0</v>
      </c>
      <c r="FT51" s="240">
        <f>IF(COUNTIF($CL51:$CN51, $GA$1)&gt;0, FT$2, 0)</f>
        <v>0</v>
      </c>
      <c r="FU51" s="240">
        <f>IF(COUNTIF($CO51:$CQ51, $GA$1)&gt;0, FU$2, 0)</f>
        <v>0</v>
      </c>
      <c r="FV51" s="240">
        <f>IF(COUNTIF($CR51:$CT51, $GA$1)&gt;0, FV$2, 0)</f>
        <v>0</v>
      </c>
      <c r="FW51" s="240">
        <f>IF(COUNTIF($CU51:$CW51, $GA$1)&gt;0, FW$2, 0)</f>
        <v>0</v>
      </c>
      <c r="FX51" s="240">
        <f>IF(COUNTIF($CX51:$CZ51, $GA$1)&gt;0, FX$2, 0)</f>
        <v>0</v>
      </c>
      <c r="FY51" s="240">
        <f>IF(COUNTIF($DA51:$DC51, $GA$1)&gt;0, FY$2, 0)</f>
        <v>0</v>
      </c>
      <c r="FZ51" s="240">
        <f>IF(COUNTIF($DD51:$DF51, $GA$1)&gt;0, FZ$2, 0)</f>
        <v>0</v>
      </c>
      <c r="GA51" s="241">
        <f>SUM(EU51:FZ51)</f>
        <v>0</v>
      </c>
      <c r="GB51" s="242">
        <f>IF(COUNTIF($N51:$Q51, HH$1)&gt;0, GB$2, 0)</f>
        <v>0</v>
      </c>
      <c r="GC51" s="234">
        <f>IF(COUNTIF($R51:$U51, HH$1)&gt;0, GC$2, 0)</f>
        <v>0</v>
      </c>
      <c r="GD51" s="234">
        <f>IF(COUNTIF($V51:$Y51, HH$1)&gt;0, GD$2, 0)</f>
        <v>0</v>
      </c>
      <c r="GE51" s="234">
        <f>IF(COUNTIF($Z51:$AA51, HH$1)&gt;0, GE$2, 0)</f>
        <v>0</v>
      </c>
      <c r="GF51" s="234">
        <f>IF(COUNTIF($AB51:$AC51, HH$1)&gt;0, GF$2, 0)</f>
        <v>0</v>
      </c>
      <c r="GG51" s="235">
        <f>IF(COUNTIF($AD51:$AF51, $HH$1)&gt;0, GG$2, 0)</f>
        <v>0</v>
      </c>
      <c r="GH51" s="236">
        <f>IF(COUNTIF($AG51:$AI51, $HH$1)&gt;0, GH$2, 0)</f>
        <v>0</v>
      </c>
      <c r="GI51" s="236">
        <f>IF(COUNTIF($AJ51:$AL51, $HH$1)&gt;0, GI$2, 0)</f>
        <v>0</v>
      </c>
      <c r="GJ51" s="236">
        <f>IF(COUNTIF($AM51:$AO51, $HH$1)&gt;0, GJ$2, 0)</f>
        <v>0</v>
      </c>
      <c r="GK51" s="236">
        <f>IF(COUNTIF($AP51:$AR51, $HH$1)&gt;0, GK$2, 0)</f>
        <v>0</v>
      </c>
      <c r="GL51" s="236">
        <f>IF(COUNTIF($AS51:$AU51, $HH$1)&gt;0, GL$2, 0)</f>
        <v>0</v>
      </c>
      <c r="GM51" s="236">
        <f>IF(COUNTIF($AV51:$AX51, $HH$1)&gt;0, GM$2, 0)</f>
        <v>0</v>
      </c>
      <c r="GN51" s="237">
        <f>IF(COUNTIF($AY51:$BA51, $HH$1)&gt;0, GN$2, 0)</f>
        <v>0</v>
      </c>
      <c r="GO51" s="238">
        <f>IF(COUNTIF($BB51:$BD51, $HH$1)&gt;0, GO$2, 0)</f>
        <v>0</v>
      </c>
      <c r="GP51" s="238">
        <f>IF(COUNTIF($BE51:$BG51, $HH$1)&gt;0, GP$2, 0)</f>
        <v>0</v>
      </c>
      <c r="GQ51" s="238">
        <f>IF(COUNTIF($BH51:$BJ51, $HH$1)&gt;0, GQ$2, 0)</f>
        <v>0</v>
      </c>
      <c r="GR51" s="238">
        <f>IF(COUNTIF($BK51:$BM51, $HH$1)&gt;0, GR$2, 0)</f>
        <v>0</v>
      </c>
      <c r="GS51" s="238">
        <f>IF(COUNTIF($BN51:$BP51, $HH$1)&gt;0, GS$2, 0)</f>
        <v>0</v>
      </c>
      <c r="GT51" s="238">
        <f>IF(COUNTIF($BQ51:$BS51, $HH$1)&gt;0, GT$2, 0)</f>
        <v>0</v>
      </c>
      <c r="GU51" s="238">
        <f>IF(COUNTIF($BT51:$BV51, $HH$1)&gt;0, GU$2, 0)</f>
        <v>0</v>
      </c>
      <c r="GV51" s="239">
        <f>IF(COUNTIF($BW51:$BY51, $HH$1)&gt;0, GV$2, 0)</f>
        <v>0</v>
      </c>
      <c r="GW51" s="240">
        <f>IF(COUNTIF($BZ51:$CB51, $HH$1)&gt;0, GW$2, 0)</f>
        <v>0</v>
      </c>
      <c r="GX51" s="240">
        <f>IF(COUNTIF($CC51:$CE51, $HH$1)&gt;0, GX$2, 0)</f>
        <v>0</v>
      </c>
      <c r="GY51" s="240">
        <f>IF(COUNTIF($CF51:$CH51, $HH$1)&gt;0, GY$2, 0)</f>
        <v>0</v>
      </c>
      <c r="GZ51" s="240">
        <f>IF(COUNTIF($CI51:$CK51, $HH$1)&gt;0, GZ$2, 0)</f>
        <v>0</v>
      </c>
      <c r="HA51" s="240">
        <f>IF(COUNTIF($CL51:$CN51, $HH$1)&gt;0, HA$2, 0)</f>
        <v>0</v>
      </c>
      <c r="HB51" s="240">
        <f>IF(COUNTIF($CO51:$CQ51, $HH$1)&gt;0, HB$2, 0)</f>
        <v>0</v>
      </c>
      <c r="HC51" s="240">
        <f>IF(COUNTIF($CR51:$CT51, $HH$1)&gt;0, HC$2, 0)</f>
        <v>0</v>
      </c>
      <c r="HD51" s="240">
        <f>IF(COUNTIF($CU51:$CW51, $HH$1)&gt;0, HD$2, 0)</f>
        <v>0</v>
      </c>
      <c r="HE51" s="240">
        <f>IF(COUNTIF($CX51:$CZ51, $HH$1)&gt;0, HE$2, 0)</f>
        <v>0</v>
      </c>
      <c r="HF51" s="240">
        <f>IF(COUNTIF($DA51:$DC51, $HH$1)&gt;0, HF$2, 0)</f>
        <v>0</v>
      </c>
      <c r="HG51" s="240">
        <f>IF(COUNTIF($DD51:$DF51, $HH$1)&gt;0, HG$2, 0)</f>
        <v>0</v>
      </c>
      <c r="HH51" s="241">
        <f>SUM(GB51:HG51)</f>
        <v>0</v>
      </c>
      <c r="HI51" s="243"/>
      <c r="HJ51" s="242">
        <f>IF(MAX($N51:$Q51)&gt;=40, HJ$2, 0)</f>
        <v>0</v>
      </c>
      <c r="HK51" s="234">
        <f>IF(MAX($R51:$U51)&gt;=40, HK$2, 0)</f>
        <v>0</v>
      </c>
      <c r="HL51" s="234">
        <f>IF(MAX($V51:$Y51)&gt;=40, HL$2, 0)</f>
        <v>0</v>
      </c>
      <c r="HM51" s="234">
        <f>IF(MAX($Z51:$AA51)&gt;=40, HM$2, 0)</f>
        <v>0</v>
      </c>
      <c r="HN51" s="234">
        <f>IF(MAX($AB51:$AC51)&gt;=40, HN$2, 0)</f>
        <v>0</v>
      </c>
      <c r="HO51" s="235">
        <f>IF(MAX($AD51:$AF51)&gt;=40, HO$2, 0)</f>
        <v>0</v>
      </c>
      <c r="HP51" s="236">
        <f>IF(MAX($AG51:$AI51)&gt;=40, HP$2, 0)</f>
        <v>0</v>
      </c>
      <c r="HQ51" s="236">
        <f>IF(MAX($AJ51:$AL51)&gt;=40, HQ$2, 0)</f>
        <v>0</v>
      </c>
      <c r="HR51" s="236">
        <f>IF(MAX($AM51:$AO51)&gt;=40, HR$2, 0)</f>
        <v>0</v>
      </c>
      <c r="HS51" s="236">
        <f>IF(MAX($AP51:$AR51)&gt;=40, HS$2, 0)</f>
        <v>0</v>
      </c>
      <c r="HT51" s="236">
        <f>IF(MAX($AS51:$AU51)&gt;=40, HT$2, 0)</f>
        <v>0</v>
      </c>
      <c r="HU51" s="236">
        <f>IF(MAX($AV51:$AX51)&gt;=40, HU$2, 0)</f>
        <v>0</v>
      </c>
      <c r="HV51" s="237">
        <f>IF(MAX($AY51:$BA51)&gt;=40, HV$2, 0)</f>
        <v>0</v>
      </c>
      <c r="HW51" s="238">
        <f>IF(MAX($BB51:$BD51)&gt;=40, HW$2, 0)</f>
        <v>0</v>
      </c>
      <c r="HX51" s="238">
        <f>IF(MAX($BE51:$BG51)&gt;=40, HX$2, 0)</f>
        <v>0</v>
      </c>
      <c r="HY51" s="238">
        <f>IF(MAX($BH51:$BJ51)&gt;=40, HY$2, 0)</f>
        <v>0</v>
      </c>
      <c r="HZ51" s="238">
        <f>IF(MAX($BK51:$BM51)&gt;=40, HZ$2, 0)</f>
        <v>0</v>
      </c>
      <c r="IA51" s="238">
        <f>IF(MAX($BN51:$BP51)&gt;=40, IA$2, 0)</f>
        <v>0</v>
      </c>
      <c r="IB51" s="238">
        <f>IF(MAX($BQ51:$BS51)&gt;=40, IB$2, 0)</f>
        <v>0</v>
      </c>
      <c r="IC51" s="238">
        <f>IF(MAX($BT51:$BV51)&gt;=40, IC$2, 0)</f>
        <v>0</v>
      </c>
      <c r="ID51" s="239">
        <f>IF(MAX($BW51:$BY51)&gt;=40, ID$2, 0)</f>
        <v>0</v>
      </c>
      <c r="IE51" s="240">
        <f>IF(MAX($BZ51:$CB51)&gt;=40, IE$2, 0)</f>
        <v>0</v>
      </c>
      <c r="IF51" s="240">
        <f>IF(MAX($CC51:$CE51)&gt;=40, IF$2, 0)</f>
        <v>0</v>
      </c>
      <c r="IG51" s="240">
        <f>IF(MAX($CF51:$CH51)&gt;=40, IG$2, 0)</f>
        <v>0</v>
      </c>
      <c r="IH51" s="240">
        <f>IF(MAX($CI51:$CK51)&gt;=40, IH$2, 0)</f>
        <v>0</v>
      </c>
      <c r="II51" s="240">
        <f>IF(MAX($CL51:$CN51)&gt;=40, II$2, 0)</f>
        <v>0</v>
      </c>
      <c r="IJ51" s="240">
        <f>IF(MAX($CO51:$CQ51)&gt;=40, IJ$2, 0)</f>
        <v>0</v>
      </c>
      <c r="IK51" s="240">
        <f>IF(MAX($CR51:$CT51)&gt;=40, IK$2, 0)</f>
        <v>0</v>
      </c>
      <c r="IL51" s="240">
        <f>IF(MAX($CU51:$CW51)&gt;=40, IL$2, 0)</f>
        <v>0</v>
      </c>
      <c r="IM51" s="240">
        <f>IF(MAX($CX51:$CZ51)&gt;=40, IM$2, 0)</f>
        <v>0</v>
      </c>
      <c r="IN51" s="240">
        <f>IF(MAX($DA51:$DC51)&gt;=40, IN$2, 0)</f>
        <v>0</v>
      </c>
      <c r="IO51" s="240">
        <f>IF(MAX($DD51:$DF51)&gt;=40, IO$2, 0)</f>
        <v>0</v>
      </c>
      <c r="IP51" s="416">
        <f>SUM(HO51:IB51, ID51:IO51)</f>
        <v>0</v>
      </c>
      <c r="IQ51" s="416">
        <f>SUM(HJ51:HN51, IC51)</f>
        <v>0</v>
      </c>
    </row>
    <row r="52" spans="1:251" ht="15" customHeight="1" x14ac:dyDescent="0.25">
      <c r="B52" s="337"/>
      <c r="C52" s="393"/>
      <c r="D52" s="339"/>
      <c r="E52" s="337"/>
      <c r="F52" s="337"/>
      <c r="G52" s="337"/>
      <c r="H52" s="337"/>
      <c r="I52" s="340"/>
      <c r="J52" s="341"/>
      <c r="K52" s="341"/>
      <c r="L52" s="342"/>
      <c r="M52" s="343"/>
      <c r="N52" s="344"/>
      <c r="O52" s="345"/>
      <c r="P52" s="345"/>
      <c r="Q52" s="346"/>
      <c r="R52" s="344"/>
      <c r="S52" s="345"/>
      <c r="T52" s="345"/>
      <c r="U52" s="395"/>
      <c r="V52" s="344"/>
      <c r="W52" s="345"/>
      <c r="X52" s="345"/>
      <c r="Y52" s="346"/>
      <c r="Z52" s="344"/>
      <c r="AA52" s="346"/>
      <c r="AB52" s="344"/>
      <c r="AC52" s="346"/>
      <c r="AD52" s="344"/>
      <c r="AE52" s="345"/>
      <c r="AF52" s="346"/>
      <c r="AG52" s="344"/>
      <c r="AH52" s="345"/>
      <c r="AI52" s="346"/>
      <c r="AJ52" s="344"/>
      <c r="AK52" s="345"/>
      <c r="AL52" s="346"/>
      <c r="AM52" s="344"/>
      <c r="AN52" s="345"/>
      <c r="AO52" s="346"/>
      <c r="AP52" s="344"/>
      <c r="AQ52" s="345"/>
      <c r="AR52" s="346"/>
      <c r="AS52" s="344"/>
      <c r="AT52" s="345"/>
      <c r="AU52" s="346"/>
      <c r="AV52" s="344"/>
      <c r="AW52" s="345"/>
      <c r="AX52" s="346"/>
      <c r="AY52" s="344"/>
      <c r="AZ52" s="345"/>
      <c r="BA52" s="346"/>
      <c r="BB52" s="344"/>
      <c r="BC52" s="345"/>
      <c r="BD52" s="346"/>
      <c r="BE52" s="344"/>
      <c r="BF52" s="345"/>
      <c r="BG52" s="346"/>
      <c r="BH52" s="344"/>
      <c r="BI52" s="345"/>
      <c r="BJ52" s="346"/>
      <c r="BK52" s="344"/>
      <c r="BL52" s="345"/>
      <c r="BM52" s="346"/>
      <c r="BN52" s="344"/>
      <c r="BO52" s="345"/>
      <c r="BP52" s="346"/>
      <c r="BQ52" s="344"/>
      <c r="BR52" s="345"/>
      <c r="BS52" s="346"/>
      <c r="BT52" s="344"/>
      <c r="BU52" s="347"/>
      <c r="BV52" s="346"/>
      <c r="BW52" s="344"/>
      <c r="BX52" s="345"/>
      <c r="BY52" s="346"/>
      <c r="BZ52" s="344"/>
      <c r="CA52" s="345"/>
      <c r="CB52" s="346"/>
      <c r="CC52" s="344"/>
      <c r="CD52" s="345"/>
      <c r="CE52" s="345"/>
      <c r="CF52" s="345"/>
      <c r="CG52" s="345"/>
      <c r="CH52" s="346"/>
      <c r="CI52" s="344"/>
      <c r="CJ52" s="345"/>
      <c r="CK52" s="346"/>
      <c r="CL52" s="344"/>
      <c r="CM52" s="345"/>
      <c r="CN52" s="346"/>
      <c r="CO52" s="344"/>
      <c r="CP52" s="345"/>
      <c r="CQ52" s="346"/>
      <c r="CR52" s="344"/>
      <c r="CS52" s="345"/>
      <c r="CT52" s="346"/>
      <c r="CU52" s="344"/>
      <c r="CV52" s="345"/>
      <c r="CW52" s="346"/>
      <c r="CX52" s="344"/>
      <c r="CY52" s="345"/>
      <c r="CZ52" s="346"/>
      <c r="DA52" s="344"/>
      <c r="DB52" s="345"/>
      <c r="DC52" s="346"/>
      <c r="DD52" s="344"/>
      <c r="DE52" s="345"/>
      <c r="DF52" s="346"/>
      <c r="DG52" s="338"/>
      <c r="DH52" s="348"/>
      <c r="DI52" s="348"/>
      <c r="DJ52" s="349"/>
      <c r="DK52" s="343"/>
      <c r="DL52" s="350"/>
      <c r="DM52" s="351"/>
      <c r="DN52" s="352"/>
      <c r="DO52" s="353"/>
      <c r="DP52" s="353"/>
      <c r="DQ52" s="353"/>
      <c r="DR52" s="353"/>
      <c r="DS52" s="354"/>
      <c r="DT52" s="355"/>
      <c r="DU52" s="355"/>
      <c r="DV52" s="355"/>
      <c r="DW52" s="355"/>
      <c r="DX52" s="355"/>
      <c r="DY52" s="355"/>
      <c r="DZ52" s="356"/>
      <c r="EA52" s="357"/>
      <c r="EB52" s="357"/>
      <c r="EC52" s="357"/>
      <c r="ED52" s="357"/>
      <c r="EE52" s="357"/>
      <c r="EF52" s="357"/>
      <c r="EG52" s="357"/>
      <c r="EH52" s="358"/>
      <c r="EI52" s="359"/>
      <c r="EJ52" s="359"/>
      <c r="EK52" s="359"/>
      <c r="EL52" s="359"/>
      <c r="EM52" s="359"/>
      <c r="EN52" s="359"/>
      <c r="EO52" s="359"/>
      <c r="EP52" s="359"/>
      <c r="EQ52" s="359"/>
      <c r="ER52" s="359"/>
      <c r="ES52" s="359"/>
      <c r="ET52" s="360"/>
      <c r="EU52" s="352"/>
      <c r="EV52" s="353"/>
      <c r="EW52" s="353"/>
      <c r="EX52" s="353"/>
      <c r="EY52" s="353"/>
      <c r="EZ52" s="354"/>
      <c r="FA52" s="355"/>
      <c r="FB52" s="355"/>
      <c r="FC52" s="355"/>
      <c r="FD52" s="355"/>
      <c r="FE52" s="355"/>
      <c r="FF52" s="355"/>
      <c r="FG52" s="356"/>
      <c r="FH52" s="357"/>
      <c r="FI52" s="357"/>
      <c r="FJ52" s="357"/>
      <c r="FK52" s="357"/>
      <c r="FL52" s="357"/>
      <c r="FM52" s="357"/>
      <c r="FN52" s="357"/>
      <c r="FO52" s="358"/>
      <c r="FP52" s="359"/>
      <c r="FQ52" s="359"/>
      <c r="FR52" s="359"/>
      <c r="FS52" s="359"/>
      <c r="FT52" s="359"/>
      <c r="FU52" s="359"/>
      <c r="FV52" s="359"/>
      <c r="FW52" s="359"/>
      <c r="FX52" s="359"/>
      <c r="FY52" s="359"/>
      <c r="FZ52" s="359"/>
      <c r="GA52" s="360"/>
      <c r="GB52" s="352"/>
      <c r="GC52" s="353"/>
      <c r="GD52" s="353"/>
      <c r="GE52" s="353"/>
      <c r="GF52" s="353"/>
      <c r="GG52" s="354"/>
      <c r="GH52" s="355"/>
      <c r="GI52" s="355"/>
      <c r="GJ52" s="355"/>
      <c r="GK52" s="355"/>
      <c r="GL52" s="355"/>
      <c r="GM52" s="355"/>
      <c r="GN52" s="356"/>
      <c r="GO52" s="357"/>
      <c r="GP52" s="357"/>
      <c r="GQ52" s="357"/>
      <c r="GR52" s="357"/>
      <c r="GS52" s="357"/>
      <c r="GT52" s="357"/>
      <c r="GU52" s="357"/>
      <c r="GV52" s="358"/>
      <c r="GW52" s="359"/>
      <c r="GX52" s="359"/>
      <c r="GY52" s="359"/>
      <c r="GZ52" s="359"/>
      <c r="HA52" s="359"/>
      <c r="HB52" s="359"/>
      <c r="HC52" s="359"/>
      <c r="HD52" s="359"/>
      <c r="HE52" s="359"/>
      <c r="HF52" s="359"/>
      <c r="HG52" s="359"/>
      <c r="HH52" s="360"/>
      <c r="HI52" s="361"/>
      <c r="HJ52" s="352"/>
      <c r="HK52" s="353"/>
      <c r="HL52" s="353"/>
      <c r="HM52" s="353"/>
      <c r="HN52" s="353"/>
      <c r="HO52" s="354"/>
      <c r="HP52" s="355"/>
      <c r="HQ52" s="355"/>
      <c r="HR52" s="355"/>
      <c r="HS52" s="355"/>
      <c r="HT52" s="355"/>
      <c r="HU52" s="355"/>
      <c r="HV52" s="356"/>
      <c r="HW52" s="357"/>
      <c r="HX52" s="357"/>
      <c r="HY52" s="357"/>
      <c r="HZ52" s="357"/>
      <c r="IA52" s="357"/>
      <c r="IB52" s="357"/>
      <c r="IC52" s="357"/>
      <c r="ID52" s="358"/>
      <c r="IE52" s="359"/>
      <c r="IF52" s="359"/>
      <c r="IG52" s="359"/>
      <c r="IH52" s="359"/>
      <c r="II52" s="359"/>
      <c r="IJ52" s="359"/>
      <c r="IK52" s="359"/>
      <c r="IL52" s="359"/>
      <c r="IM52" s="359"/>
      <c r="IN52" s="359"/>
      <c r="IO52" s="359"/>
      <c r="IP52" s="415"/>
      <c r="IQ52" s="415"/>
    </row>
    <row r="53" spans="1:251" ht="15" x14ac:dyDescent="0.25">
      <c r="C53" s="363" t="s">
        <v>1636</v>
      </c>
      <c r="D53" s="317"/>
      <c r="E53" s="362">
        <f>COUNTIF(E5:E52, "G")</f>
        <v>19</v>
      </c>
      <c r="F53" s="318"/>
      <c r="G53" s="330"/>
      <c r="H53" s="318"/>
      <c r="I53" s="330"/>
      <c r="J53" s="330"/>
      <c r="K53" s="330"/>
      <c r="L53" s="330"/>
      <c r="M53" s="419"/>
      <c r="N53" s="331"/>
      <c r="O53" s="332"/>
      <c r="P53" s="332"/>
      <c r="Q53" s="333"/>
      <c r="R53" s="331"/>
      <c r="S53" s="332"/>
      <c r="T53" s="332"/>
      <c r="U53" s="332"/>
      <c r="V53" s="331"/>
      <c r="W53" s="332"/>
      <c r="X53" s="332"/>
      <c r="Y53" s="333"/>
      <c r="Z53" s="331"/>
      <c r="AA53" s="333"/>
      <c r="AB53" s="331"/>
      <c r="AC53" s="333"/>
      <c r="AD53" s="331"/>
      <c r="AE53" s="332"/>
      <c r="AF53" s="333"/>
      <c r="AG53" s="331"/>
      <c r="AH53" s="332"/>
      <c r="AI53" s="333"/>
      <c r="AJ53" s="331"/>
      <c r="AK53" s="332"/>
      <c r="AL53" s="333"/>
      <c r="AM53" s="331"/>
      <c r="AN53" s="332"/>
      <c r="AO53" s="333"/>
      <c r="AP53" s="331"/>
      <c r="AQ53" s="332"/>
      <c r="AR53" s="333"/>
      <c r="AS53" s="331"/>
      <c r="AT53" s="332"/>
      <c r="AU53" s="333"/>
      <c r="AV53" s="331"/>
      <c r="AW53" s="332"/>
      <c r="AX53" s="333"/>
      <c r="AY53" s="331"/>
      <c r="AZ53" s="332"/>
      <c r="BA53" s="333"/>
      <c r="BB53" s="331"/>
      <c r="BC53" s="332"/>
      <c r="BD53" s="333"/>
      <c r="BE53" s="331"/>
      <c r="BF53" s="332"/>
      <c r="BG53" s="333"/>
      <c r="BH53" s="331"/>
      <c r="BI53" s="332"/>
      <c r="BJ53" s="333"/>
      <c r="BK53" s="331"/>
      <c r="BL53" s="332"/>
      <c r="BM53" s="333"/>
      <c r="BN53" s="331"/>
      <c r="BO53" s="332"/>
      <c r="BP53" s="333"/>
      <c r="BQ53" s="331"/>
      <c r="BR53" s="332"/>
      <c r="BS53" s="333"/>
      <c r="BT53" s="331"/>
      <c r="BU53" s="332"/>
      <c r="BV53" s="332"/>
      <c r="BW53" s="331"/>
      <c r="BX53" s="332"/>
      <c r="BY53" s="333"/>
      <c r="BZ53" s="331"/>
      <c r="CA53" s="332"/>
      <c r="CB53" s="333"/>
      <c r="CC53" s="331" t="s">
        <v>900</v>
      </c>
      <c r="CD53" s="332"/>
      <c r="CE53" s="332"/>
      <c r="CF53" s="332"/>
      <c r="CG53" s="332"/>
      <c r="CH53" s="333"/>
      <c r="CI53" s="331"/>
      <c r="CJ53" s="332"/>
      <c r="CK53" s="333"/>
      <c r="CL53" s="331"/>
      <c r="CM53" s="332"/>
      <c r="CN53" s="333"/>
      <c r="CO53" s="331" t="s">
        <v>899</v>
      </c>
      <c r="CP53" s="332"/>
      <c r="CQ53" s="332"/>
      <c r="CR53" s="332"/>
      <c r="CS53" s="332"/>
      <c r="CT53" s="332"/>
      <c r="CU53" s="332"/>
      <c r="CV53" s="332"/>
      <c r="CW53" s="332"/>
      <c r="CX53" s="332"/>
      <c r="CY53" s="332"/>
      <c r="CZ53" s="332"/>
      <c r="DA53" s="332"/>
      <c r="DB53" s="332"/>
      <c r="DC53" s="332"/>
      <c r="DD53" s="332"/>
      <c r="DE53" s="332"/>
      <c r="DF53" s="333"/>
      <c r="DG53" s="330"/>
      <c r="DH53" s="372" t="s">
        <v>917</v>
      </c>
      <c r="DI53" s="370">
        <f>COUNTIF($DK5:$DK52, DI$2)</f>
        <v>11</v>
      </c>
      <c r="DJ53" s="370">
        <f>COUNTIF($DK5:$DK52, DJ$2)</f>
        <v>17</v>
      </c>
      <c r="DK53" s="370">
        <f>COUNTIF($DK5:$DK52, DK$2)</f>
        <v>10</v>
      </c>
      <c r="DL53" s="371">
        <f>COUNTIF($DK5:$DK52, DL$2)</f>
        <v>0</v>
      </c>
      <c r="DM53" s="319"/>
      <c r="DN53" s="320"/>
      <c r="DO53" s="321"/>
      <c r="DP53" s="321"/>
      <c r="DQ53" s="321"/>
      <c r="DR53" s="321"/>
      <c r="DS53" s="322"/>
      <c r="DT53" s="323"/>
      <c r="DU53" s="323"/>
      <c r="DV53" s="323"/>
      <c r="DW53" s="323"/>
      <c r="DX53" s="323"/>
      <c r="DY53" s="323"/>
      <c r="DZ53" s="324"/>
      <c r="EA53" s="325"/>
      <c r="EB53" s="325"/>
      <c r="EC53" s="325"/>
      <c r="ED53" s="325"/>
      <c r="EE53" s="325"/>
      <c r="EF53" s="325"/>
      <c r="EG53" s="325"/>
      <c r="EH53" s="326"/>
      <c r="EI53" s="327"/>
      <c r="EJ53" s="327"/>
      <c r="EK53" s="327"/>
      <c r="EL53" s="327"/>
      <c r="EM53" s="327"/>
      <c r="EN53" s="327"/>
      <c r="EO53" s="327"/>
      <c r="EP53" s="327"/>
      <c r="EQ53" s="327"/>
      <c r="ER53" s="327"/>
      <c r="ES53" s="327"/>
      <c r="ET53" s="328"/>
      <c r="EU53" s="320"/>
      <c r="EV53" s="321"/>
      <c r="EW53" s="321"/>
      <c r="EX53" s="321"/>
      <c r="EY53" s="321"/>
      <c r="EZ53" s="322"/>
      <c r="FA53" s="323"/>
      <c r="FB53" s="323"/>
      <c r="FC53" s="323"/>
      <c r="FD53" s="323"/>
      <c r="FE53" s="323"/>
      <c r="FF53" s="323"/>
      <c r="FG53" s="324"/>
      <c r="FH53" s="325"/>
      <c r="FI53" s="325"/>
      <c r="FJ53" s="325"/>
      <c r="FK53" s="325"/>
      <c r="FL53" s="325"/>
      <c r="FM53" s="325"/>
      <c r="FN53" s="325"/>
      <c r="FO53" s="326"/>
      <c r="FP53" s="327"/>
      <c r="FQ53" s="327"/>
      <c r="FR53" s="327"/>
      <c r="FS53" s="327"/>
      <c r="FT53" s="327"/>
      <c r="FU53" s="327"/>
      <c r="FV53" s="327"/>
      <c r="FW53" s="327"/>
      <c r="FX53" s="327"/>
      <c r="FY53" s="327"/>
      <c r="FZ53" s="327"/>
      <c r="GA53" s="328"/>
      <c r="GB53" s="320"/>
      <c r="GC53" s="321"/>
      <c r="GD53" s="321"/>
      <c r="GE53" s="321"/>
      <c r="GF53" s="321"/>
      <c r="GG53" s="322"/>
      <c r="GH53" s="323"/>
      <c r="GI53" s="323"/>
      <c r="GJ53" s="323"/>
      <c r="GK53" s="323"/>
      <c r="GL53" s="323"/>
      <c r="GM53" s="323"/>
      <c r="GN53" s="324"/>
      <c r="GO53" s="325"/>
      <c r="GP53" s="325"/>
      <c r="GQ53" s="325"/>
      <c r="GR53" s="325"/>
      <c r="GS53" s="325"/>
      <c r="GT53" s="325"/>
      <c r="GU53" s="325"/>
      <c r="GV53" s="326"/>
      <c r="GW53" s="327"/>
      <c r="GX53" s="327"/>
      <c r="GY53" s="327"/>
      <c r="GZ53" s="327"/>
      <c r="HA53" s="327"/>
      <c r="HB53" s="327"/>
      <c r="HC53" s="327"/>
      <c r="HD53" s="327"/>
      <c r="HE53" s="327"/>
      <c r="HF53" s="327"/>
      <c r="HG53" s="327"/>
      <c r="HH53" s="328"/>
      <c r="HI53" s="329"/>
      <c r="HJ53" s="320"/>
      <c r="HK53" s="321"/>
      <c r="HL53" s="321"/>
      <c r="HM53" s="321"/>
      <c r="HN53" s="321"/>
      <c r="HO53" s="322"/>
      <c r="HP53" s="323"/>
      <c r="HQ53" s="323"/>
      <c r="HR53" s="323"/>
      <c r="HS53" s="323"/>
      <c r="HT53" s="323"/>
      <c r="HU53" s="323"/>
      <c r="HV53" s="324"/>
      <c r="HW53" s="325"/>
      <c r="HX53" s="325"/>
      <c r="HY53" s="325"/>
      <c r="HZ53" s="325"/>
      <c r="IA53" s="325"/>
      <c r="IB53" s="325"/>
      <c r="IC53" s="325"/>
      <c r="ID53" s="326"/>
      <c r="IE53" s="327"/>
      <c r="IF53" s="327"/>
      <c r="IG53" s="327"/>
      <c r="IH53" s="327"/>
      <c r="II53" s="327"/>
      <c r="IJ53" s="327"/>
      <c r="IK53" s="327"/>
      <c r="IL53" s="327"/>
      <c r="IM53" s="327"/>
      <c r="IN53" s="327"/>
      <c r="IO53" s="327"/>
      <c r="IP53" s="417"/>
      <c r="IQ53" s="417"/>
    </row>
    <row r="54" spans="1:251" ht="15" customHeight="1" x14ac:dyDescent="0.25">
      <c r="A54" s="14" t="s">
        <v>1107</v>
      </c>
      <c r="B54" s="392">
        <v>1</v>
      </c>
      <c r="C54" s="13" t="s">
        <v>443</v>
      </c>
      <c r="D54" s="423">
        <v>43466</v>
      </c>
      <c r="E54" s="20">
        <v>8</v>
      </c>
      <c r="F54" s="6">
        <v>9546066</v>
      </c>
      <c r="G54" s="20">
        <v>1</v>
      </c>
      <c r="H54" s="20"/>
      <c r="I54" s="23"/>
      <c r="J54" s="6" t="s">
        <v>18</v>
      </c>
      <c r="K54" s="6" t="s">
        <v>18</v>
      </c>
      <c r="L54" s="424"/>
      <c r="M54" s="651" t="s">
        <v>501</v>
      </c>
      <c r="N54" s="24"/>
      <c r="O54" s="107"/>
      <c r="P54" s="108"/>
      <c r="Q54" s="444"/>
      <c r="R54" s="24"/>
      <c r="S54" s="107"/>
      <c r="T54" s="108"/>
      <c r="U54" s="649"/>
      <c r="V54" s="675">
        <v>73.779998779296875</v>
      </c>
      <c r="W54" s="107"/>
      <c r="X54" s="108"/>
      <c r="Y54" s="444"/>
      <c r="Z54" s="24" t="s">
        <v>17</v>
      </c>
      <c r="AA54" s="273"/>
      <c r="AB54" s="24"/>
      <c r="AC54" s="273"/>
      <c r="AD54" s="24">
        <v>77</v>
      </c>
      <c r="AE54" s="107"/>
      <c r="AF54" s="273"/>
      <c r="AG54" s="272">
        <v>100</v>
      </c>
      <c r="AH54" s="108"/>
      <c r="AI54" s="444"/>
      <c r="AJ54" s="272">
        <v>100</v>
      </c>
      <c r="AK54" s="108"/>
      <c r="AL54" s="444"/>
      <c r="AM54" s="24">
        <v>83</v>
      </c>
      <c r="AN54" s="107"/>
      <c r="AO54" s="273"/>
      <c r="AP54" s="24">
        <v>76</v>
      </c>
      <c r="AQ54" s="107"/>
      <c r="AR54" s="273"/>
      <c r="AS54" s="272">
        <v>100</v>
      </c>
      <c r="AT54" s="108"/>
      <c r="AU54" s="444"/>
      <c r="AV54" s="24">
        <v>70</v>
      </c>
      <c r="AW54" s="107"/>
      <c r="AX54" s="273"/>
      <c r="AY54" s="24">
        <v>48</v>
      </c>
      <c r="AZ54" s="107"/>
      <c r="BA54" s="273"/>
      <c r="BB54" s="24">
        <v>62</v>
      </c>
      <c r="BC54" s="107"/>
      <c r="BD54" s="273"/>
      <c r="BE54" s="24">
        <v>70</v>
      </c>
      <c r="BF54" s="107"/>
      <c r="BG54" s="273"/>
      <c r="BH54" s="24">
        <v>67</v>
      </c>
      <c r="BI54" s="107"/>
      <c r="BJ54" s="273"/>
      <c r="BK54" s="24">
        <v>64</v>
      </c>
      <c r="BL54" s="107"/>
      <c r="BM54" s="273"/>
      <c r="BN54" s="24">
        <v>63</v>
      </c>
      <c r="BO54" s="107"/>
      <c r="BP54" s="273"/>
      <c r="BQ54" s="24">
        <v>60</v>
      </c>
      <c r="BR54" s="107"/>
      <c r="BS54" s="273"/>
      <c r="BT54" s="24">
        <v>67.599999999999994</v>
      </c>
      <c r="BU54" s="291"/>
      <c r="BV54" s="273"/>
      <c r="BW54" s="24">
        <v>56</v>
      </c>
      <c r="BX54" s="107"/>
      <c r="BY54" s="273"/>
      <c r="BZ54" s="24">
        <v>72.5</v>
      </c>
      <c r="CA54" s="107"/>
      <c r="CB54" s="273"/>
      <c r="CC54" s="24">
        <v>52</v>
      </c>
      <c r="CD54" s="107"/>
      <c r="CE54" s="107"/>
      <c r="CF54" s="107"/>
      <c r="CG54" s="107"/>
      <c r="CH54" s="273"/>
      <c r="CI54" s="24"/>
      <c r="CJ54" s="107"/>
      <c r="CK54" s="273"/>
      <c r="CL54" s="24">
        <v>60.6</v>
      </c>
      <c r="CM54" s="107"/>
      <c r="CN54" s="273"/>
      <c r="CO54" s="24">
        <v>65</v>
      </c>
      <c r="CP54" s="107"/>
      <c r="CQ54" s="273"/>
      <c r="CR54" s="24"/>
      <c r="CS54" s="107"/>
      <c r="CT54" s="273"/>
      <c r="CU54" s="24"/>
      <c r="CV54" s="107"/>
      <c r="CW54" s="273"/>
      <c r="CX54" s="24"/>
      <c r="CY54" s="107"/>
      <c r="CZ54" s="273"/>
      <c r="DA54" s="24">
        <v>70</v>
      </c>
      <c r="DB54" s="107"/>
      <c r="DC54" s="273"/>
      <c r="DD54" s="24"/>
      <c r="DE54" s="107"/>
      <c r="DF54" s="273"/>
      <c r="DG54" s="218"/>
      <c r="DH54" s="217"/>
      <c r="DI54" s="217"/>
      <c r="DJ54" s="286">
        <v>67.25</v>
      </c>
      <c r="DK54" s="219"/>
      <c r="DL54" s="220">
        <f t="shared" ref="DL54:DL66" si="12">IF(DJ54&gt;80, 4, (DJ54-50)/20+2.5)</f>
        <v>3.3624999999999998</v>
      </c>
      <c r="DM54" s="650">
        <f>COUNTIF(N54:DF54, Active!DM$1)+COUNTIF(N54:DF54, Active!DM$2)</f>
        <v>0</v>
      </c>
      <c r="DN54" s="233">
        <f>IF(COUNTIF($N54:$Q54, Active!ET$1)&gt;0, Active!DN$2, 0)</f>
        <v>0</v>
      </c>
      <c r="DO54" s="234">
        <f>IF(COUNTIF($R54:$U54, Active!ET$1)&gt;0, Active!DO$2, 0)</f>
        <v>0</v>
      </c>
      <c r="DP54" s="234">
        <f>IF(COUNTIF($V54:$Y54, Active!ET$1)&gt;0, Active!DP$2, 0)</f>
        <v>0</v>
      </c>
      <c r="DQ54" s="234">
        <f>IF(COUNTIF($Z54:$AA54, Active!ET$1)&gt;0, Active!DQ$2, 0)</f>
        <v>0</v>
      </c>
      <c r="DR54" s="234">
        <f>IF(COUNTIF($AB54:$AC54, Active!ET$1)&gt;0, Active!DR$2, 0)</f>
        <v>0</v>
      </c>
      <c r="DS54" s="235">
        <f>IF(COUNTIF($AD54:$AF54, Active!$ET$1)&gt;0, Active!DS$2, 0)</f>
        <v>0</v>
      </c>
      <c r="DT54" s="236">
        <f>IF(COUNTIF($AG54:$AI54, Active!$ET$1)&gt;0, Active!DT$2, 0)</f>
        <v>0</v>
      </c>
      <c r="DU54" s="236">
        <f>IF(COUNTIF($AJ54:$AL54, Active!$ET$1)&gt;0, Active!DU$2, 0)</f>
        <v>0</v>
      </c>
      <c r="DV54" s="236">
        <f>IF(COUNTIF($AM54:$AO54, Active!$ET$1)&gt;0, Active!DV$2, 0)</f>
        <v>0</v>
      </c>
      <c r="DW54" s="236">
        <f>IF(COUNTIF($AP54:$AR54, Active!$ET$1)&gt;0, Active!DW$2, 0)</f>
        <v>0</v>
      </c>
      <c r="DX54" s="236">
        <f>IF(COUNTIF($AS54:$AU54, Active!$ET$1)&gt;0, Active!DX$2, 0)</f>
        <v>0</v>
      </c>
      <c r="DY54" s="236">
        <f>IF(COUNTIF($AV54:$AX54, Active!$ET$1)&gt;0, Active!DY$2, 0)</f>
        <v>0</v>
      </c>
      <c r="DZ54" s="237">
        <f>IF(COUNTIF($AY54:$BA54, Active!$ET$1)&gt;0, Active!DZ$2, 0)</f>
        <v>0</v>
      </c>
      <c r="EA54" s="238">
        <f>IF(COUNTIF($BB54:$BD54, Active!$ET$1)&gt;0, Active!EA$2, 0)</f>
        <v>0</v>
      </c>
      <c r="EB54" s="238">
        <f>IF(COUNTIF($BE54:$BG54, Active!$ET$1)&gt;0, Active!EB$2, 0)</f>
        <v>0</v>
      </c>
      <c r="EC54" s="238">
        <f>IF(COUNTIF($BH54:$BJ54, Active!$ET$1)&gt;0, Active!EC$2, 0)</f>
        <v>0</v>
      </c>
      <c r="ED54" s="238">
        <f>IF(COUNTIF($BK54:$BM54, Active!$ET$1)&gt;0, Active!ED$2, 0)</f>
        <v>0</v>
      </c>
      <c r="EE54" s="238">
        <f>IF(COUNTIF($BN54:$BP54, Active!$ET$1)&gt;0, Active!EE$2, 0)</f>
        <v>0</v>
      </c>
      <c r="EF54" s="238">
        <f>IF(COUNTIF($BQ54:$BS54, Active!$ET$1)&gt;0, Active!EF$2, 0)</f>
        <v>0</v>
      </c>
      <c r="EG54" s="238">
        <f>IF(COUNTIF($BT54:$BV54, Active!$ET$1)&gt;0, Active!EG$2, 0)</f>
        <v>0</v>
      </c>
      <c r="EH54" s="239">
        <f>IF(COUNTIF($BW54:$BY54, Active!$ET$1)&gt;0, Active!EH$2, 0)</f>
        <v>0</v>
      </c>
      <c r="EI54" s="240">
        <f>IF(COUNTIF($BZ54:$CB54, Active!$ET$1)&gt;0, Active!EI$2, 0)</f>
        <v>0</v>
      </c>
      <c r="EJ54" s="240">
        <f>IF(COUNTIF($CC54:$CE54, Active!$ET$1)&gt;0, Active!EJ$2, 0)</f>
        <v>0</v>
      </c>
      <c r="EK54" s="240">
        <f>IF(COUNTIF($CF54:$CH54, Active!$ET$1)&gt;0, Active!EK$2, 0)</f>
        <v>0</v>
      </c>
      <c r="EL54" s="240">
        <f>IF(COUNTIF($CI54:$CK54, Active!$ET$1)&gt;0, Active!EL$2, 0)</f>
        <v>0</v>
      </c>
      <c r="EM54" s="240">
        <f>IF(COUNTIF($CL54:$CN54, Active!$ET$1)&gt;0, Active!EM$2, 0)</f>
        <v>0</v>
      </c>
      <c r="EN54" s="240">
        <f>IF(COUNTIF($CO54:$CQ54, Active!$ET$1)&gt;0, Active!EN$2, 0)</f>
        <v>0</v>
      </c>
      <c r="EO54" s="240">
        <f>IF(COUNTIF($CR54:$CT54, Active!$ET$1)&gt;0, Active!EO$2, 0)</f>
        <v>0</v>
      </c>
      <c r="EP54" s="240">
        <f>IF(COUNTIF($CU54:$CW54, Active!$ET$1)&gt;0, Active!EP$2, 0)</f>
        <v>0</v>
      </c>
      <c r="EQ54" s="240">
        <f>IF(COUNTIF($CX54:$CZ54, Active!$ET$1)&gt;0, Active!EQ$2, 0)</f>
        <v>0</v>
      </c>
      <c r="ER54" s="240">
        <f>IF(COUNTIF($DA54:$DC54, Active!$ET$1)&gt;0, Active!ER$2, 0)</f>
        <v>0</v>
      </c>
      <c r="ES54" s="240">
        <f>IF(COUNTIF($DD54:$DF54, Active!$ET$1)&gt;0, Active!ES$2, 0)</f>
        <v>0</v>
      </c>
      <c r="ET54" s="241">
        <f t="shared" ref="ET54:ET66" si="13">SUM(DN54:ES54)</f>
        <v>0</v>
      </c>
      <c r="EU54" s="242">
        <f>IF(COUNTIF($N54:$Q54, Active!GA$1)&gt;0, Active!EU$2, 0)</f>
        <v>0</v>
      </c>
      <c r="EV54" s="234">
        <f>IF(COUNTIF($R54:$U54, Active!GA$1)&gt;0, Active!EV$2, 0)</f>
        <v>0</v>
      </c>
      <c r="EW54" s="234">
        <f>IF(COUNTIF($V54:$Y54, Active!GA$1)&gt;0, Active!EW$2, 0)</f>
        <v>0</v>
      </c>
      <c r="EX54" s="234">
        <f>IF(COUNTIF($Z54:$AA54, Active!GA$1)&gt;0, Active!EX$2, 0)</f>
        <v>0</v>
      </c>
      <c r="EY54" s="234">
        <f>IF(COUNTIF($AB54:$AC54, Active!GA$1)&gt;0, Active!EY$2, 0)</f>
        <v>0</v>
      </c>
      <c r="EZ54" s="235">
        <f>IF(COUNTIF($AD54:$AF54, Active!$GA$1)&gt;0, Active!EZ$2, 0)</f>
        <v>0</v>
      </c>
      <c r="FA54" s="236">
        <f>IF(COUNTIF($AG54:$AI54, Active!$GA$1)&gt;0, Active!FA$2, 0)</f>
        <v>0</v>
      </c>
      <c r="FB54" s="236">
        <f>IF(COUNTIF($AJ54:$AL54, Active!$GA$1)&gt;0, Active!FB$2, 0)</f>
        <v>0</v>
      </c>
      <c r="FC54" s="236">
        <f>IF(COUNTIF($AM54:$AO54, Active!$GA$1)&gt;0, Active!FC$2, 0)</f>
        <v>0</v>
      </c>
      <c r="FD54" s="236">
        <f>IF(COUNTIF($AP54:$AR54, Active!$GA$1)&gt;0, Active!FD$2, 0)</f>
        <v>0</v>
      </c>
      <c r="FE54" s="236">
        <f>IF(COUNTIF($AS54:$AU54, Active!$GA$1)&gt;0, Active!FE$2, 0)</f>
        <v>0</v>
      </c>
      <c r="FF54" s="236">
        <f>IF(COUNTIF($AV54:$AX54, Active!$GA$1)&gt;0, Active!FF$2, 0)</f>
        <v>0</v>
      </c>
      <c r="FG54" s="237">
        <f>IF(COUNTIF($AY54:$BA54, Active!$GA$1)&gt;0, Active!FG$2, 0)</f>
        <v>0</v>
      </c>
      <c r="FH54" s="238">
        <f>IF(COUNTIF($BB54:$BD54, Active!$GA$1)&gt;0, Active!FH$2, 0)</f>
        <v>0</v>
      </c>
      <c r="FI54" s="238">
        <f>IF(COUNTIF($BE54:$BG54, Active!$GA$1)&gt;0, Active!FI$2, 0)</f>
        <v>0</v>
      </c>
      <c r="FJ54" s="238">
        <f>IF(COUNTIF($BH54:$BJ54, Active!$GA$1)&gt;0, Active!FJ$2, 0)</f>
        <v>0</v>
      </c>
      <c r="FK54" s="238">
        <f>IF(COUNTIF($BK54:$BM54, Active!$GA$1)&gt;0, Active!FK$2, 0)</f>
        <v>0</v>
      </c>
      <c r="FL54" s="238">
        <f>IF(COUNTIF($BN54:$BP54, Active!$GA$1)&gt;0, Active!FL$2, 0)</f>
        <v>0</v>
      </c>
      <c r="FM54" s="238">
        <f>IF(COUNTIF($BQ54:$BS54, Active!$GA$1)&gt;0, Active!FM$2, 0)</f>
        <v>0</v>
      </c>
      <c r="FN54" s="238">
        <f>IF(COUNTIF($BT54:$BV54, Active!$GA$1)&gt;0, Active!FN$2, 0)</f>
        <v>0</v>
      </c>
      <c r="FO54" s="239">
        <f>IF(COUNTIF($BW54:$BY54, Active!$GA$1)&gt;0, Active!FO$2, 0)</f>
        <v>0</v>
      </c>
      <c r="FP54" s="240">
        <f>IF(COUNTIF($BZ54:$CB54, Active!$GA$1)&gt;0, Active!FP$2, 0)</f>
        <v>0</v>
      </c>
      <c r="FQ54" s="240">
        <f>IF(COUNTIF($CC54:$CE54, Active!$GA$1)&gt;0, Active!FQ$2, 0)</f>
        <v>0</v>
      </c>
      <c r="FR54" s="240">
        <f>IF(COUNTIF($CF54:$CH54, Active!$GA$1)&gt;0, Active!FR$2, 0)</f>
        <v>0</v>
      </c>
      <c r="FS54" s="240">
        <f>IF(COUNTIF($CI54:$CK54, Active!$GA$1)&gt;0, Active!FS$2, 0)</f>
        <v>0</v>
      </c>
      <c r="FT54" s="240">
        <f>IF(COUNTIF($CL54:$CN54, Active!$GA$1)&gt;0, Active!FT$2, 0)</f>
        <v>0</v>
      </c>
      <c r="FU54" s="240">
        <f>IF(COUNTIF($CO54:$CQ54, Active!$GA$1)&gt;0, Active!FU$2, 0)</f>
        <v>0</v>
      </c>
      <c r="FV54" s="240">
        <f>IF(COUNTIF($CR54:$CT54, Active!$GA$1)&gt;0, Active!FV$2, 0)</f>
        <v>0</v>
      </c>
      <c r="FW54" s="240">
        <f>IF(COUNTIF($CU54:$CW54, Active!$GA$1)&gt;0, Active!FW$2, 0)</f>
        <v>0</v>
      </c>
      <c r="FX54" s="240">
        <f>IF(COUNTIF($CX54:$CZ54, Active!$GA$1)&gt;0, Active!FX$2, 0)</f>
        <v>0</v>
      </c>
      <c r="FY54" s="240">
        <f>IF(COUNTIF($DA54:$DC54, Active!$GA$1)&gt;0, Active!FY$2, 0)</f>
        <v>0</v>
      </c>
      <c r="FZ54" s="240">
        <f>IF(COUNTIF($DD54:$DF54, Active!$GA$1)&gt;0, Active!FZ$2, 0)</f>
        <v>0</v>
      </c>
      <c r="GA54" s="241">
        <f t="shared" ref="GA54:GA66" si="14">SUM(EU54:FZ54)</f>
        <v>0</v>
      </c>
      <c r="GB54" s="242">
        <f>IF(COUNTIF($N54:$Q54, Active!HH$1)&gt;0, Active!GB$2, 0)</f>
        <v>0</v>
      </c>
      <c r="GC54" s="234">
        <f>IF(COUNTIF($R54:$U54, Active!HH$1)&gt;0, Active!GC$2, 0)</f>
        <v>0</v>
      </c>
      <c r="GD54" s="234">
        <f>IF(COUNTIF($V54:$Y54, Active!HH$1)&gt;0, Active!GD$2, 0)</f>
        <v>0</v>
      </c>
      <c r="GE54" s="234">
        <f>IF(COUNTIF($Z54:$AA54, Active!HH$1)&gt;0, Active!GE$2, 0)</f>
        <v>0</v>
      </c>
      <c r="GF54" s="234">
        <f>IF(COUNTIF($AB54:$AC54, Active!HH$1)&gt;0, Active!GF$2, 0)</f>
        <v>0</v>
      </c>
      <c r="GG54" s="235">
        <f>IF(COUNTIF($AD54:$AF54, Active!$HH$1)&gt;0, Active!GG$2, 0)</f>
        <v>0</v>
      </c>
      <c r="GH54" s="236">
        <f>IF(COUNTIF($AG54:$AI54, Active!$HH$1)&gt;0, Active!GH$2, 0)</f>
        <v>0</v>
      </c>
      <c r="GI54" s="236">
        <f>IF(COUNTIF($AJ54:$AL54, Active!$HH$1)&gt;0, Active!GI$2, 0)</f>
        <v>0</v>
      </c>
      <c r="GJ54" s="236">
        <f>IF(COUNTIF($AM54:$AO54, Active!$HH$1)&gt;0, Active!GJ$2, 0)</f>
        <v>0</v>
      </c>
      <c r="GK54" s="236">
        <f>IF(COUNTIF($AP54:$AR54, Active!$HH$1)&gt;0, Active!GK$2, 0)</f>
        <v>0</v>
      </c>
      <c r="GL54" s="236">
        <f>IF(COUNTIF($AS54:$AU54, Active!$HH$1)&gt;0, Active!GL$2, 0)</f>
        <v>0</v>
      </c>
      <c r="GM54" s="236">
        <f>IF(COUNTIF($AV54:$AX54, Active!$HH$1)&gt;0, Active!GM$2, 0)</f>
        <v>0</v>
      </c>
      <c r="GN54" s="237">
        <f>IF(COUNTIF($AY54:$BA54, Active!$HH$1)&gt;0, Active!GN$2, 0)</f>
        <v>0</v>
      </c>
      <c r="GO54" s="238">
        <f>IF(COUNTIF($BB54:$BD54, Active!$HH$1)&gt;0, Active!GO$2, 0)</f>
        <v>0</v>
      </c>
      <c r="GP54" s="238">
        <f>IF(COUNTIF($BE54:$BG54, Active!$HH$1)&gt;0, Active!GP$2, 0)</f>
        <v>0</v>
      </c>
      <c r="GQ54" s="238">
        <f>IF(COUNTIF($BH54:$BJ54, Active!$HH$1)&gt;0, Active!GQ$2, 0)</f>
        <v>0</v>
      </c>
      <c r="GR54" s="238">
        <f>IF(COUNTIF($BK54:$BM54, Active!$HH$1)&gt;0, Active!GR$2, 0)</f>
        <v>0</v>
      </c>
      <c r="GS54" s="238">
        <f>IF(COUNTIF($BN54:$BP54, Active!$HH$1)&gt;0, Active!GS$2, 0)</f>
        <v>0</v>
      </c>
      <c r="GT54" s="238">
        <f>IF(COUNTIF($BQ54:$BS54, Active!$HH$1)&gt;0, Active!GT$2, 0)</f>
        <v>0</v>
      </c>
      <c r="GU54" s="238">
        <f>IF(COUNTIF($BT54:$BV54, Active!$HH$1)&gt;0, Active!GU$2, 0)</f>
        <v>0</v>
      </c>
      <c r="GV54" s="239">
        <f>IF(COUNTIF($BW54:$BY54, Active!$HH$1)&gt;0, Active!GV$2, 0)</f>
        <v>0</v>
      </c>
      <c r="GW54" s="240">
        <f>IF(COUNTIF($BZ54:$CB54, Active!$HH$1)&gt;0, Active!GW$2, 0)</f>
        <v>0</v>
      </c>
      <c r="GX54" s="240">
        <f>IF(COUNTIF($CC54:$CE54, Active!$HH$1)&gt;0, Active!GX$2, 0)</f>
        <v>0</v>
      </c>
      <c r="GY54" s="240">
        <f>IF(COUNTIF($CF54:$CH54, Active!$HH$1)&gt;0, Active!GY$2, 0)</f>
        <v>0</v>
      </c>
      <c r="GZ54" s="240">
        <f>IF(COUNTIF($CI54:$CK54, Active!$HH$1)&gt;0, Active!GZ$2, 0)</f>
        <v>0</v>
      </c>
      <c r="HA54" s="240">
        <f>IF(COUNTIF($CL54:$CN54, Active!$HH$1)&gt;0, Active!HA$2, 0)</f>
        <v>0</v>
      </c>
      <c r="HB54" s="240">
        <f>IF(COUNTIF($CO54:$CQ54, Active!$HH$1)&gt;0, Active!HB$2, 0)</f>
        <v>0</v>
      </c>
      <c r="HC54" s="240">
        <f>IF(COUNTIF($CR54:$CT54, Active!$HH$1)&gt;0, Active!HC$2, 0)</f>
        <v>0</v>
      </c>
      <c r="HD54" s="240">
        <f>IF(COUNTIF($CU54:$CW54, Active!$HH$1)&gt;0, Active!HD$2, 0)</f>
        <v>0</v>
      </c>
      <c r="HE54" s="240">
        <f>IF(COUNTIF($CX54:$CZ54, Active!$HH$1)&gt;0, Active!HE$2, 0)</f>
        <v>0</v>
      </c>
      <c r="HF54" s="240">
        <f>IF(COUNTIF($DA54:$DC54, Active!$HH$1)&gt;0, Active!HF$2, 0)</f>
        <v>0</v>
      </c>
      <c r="HG54" s="240">
        <f>IF(COUNTIF($DD54:$DF54, Active!$HH$1)&gt;0, Active!HG$2, 0)</f>
        <v>0</v>
      </c>
      <c r="HH54" s="241">
        <f t="shared" ref="HH54:HH66" si="15">SUM(GB54:HG54)</f>
        <v>0</v>
      </c>
      <c r="HI54" s="243"/>
      <c r="HJ54" s="242">
        <f>IF(MAX($N54:$Q54)&gt;=40, Active!HJ$2, 0)</f>
        <v>0</v>
      </c>
      <c r="HK54" s="234">
        <f>IF(MAX($R54:$U54)&gt;=40, Active!HK$2, 0)</f>
        <v>0</v>
      </c>
      <c r="HL54" s="234">
        <f>IF(MAX($V54:$Y54)&gt;=40, Active!HL$2, 0)</f>
        <v>3</v>
      </c>
      <c r="HM54" s="234">
        <f>IF(MAX($Z54:$AA54)&gt;=40, Active!HM$2, 0)</f>
        <v>0</v>
      </c>
      <c r="HN54" s="234">
        <f>IF(MAX($AB54:$AC54)&gt;=40, Active!HN$2, 0)</f>
        <v>0</v>
      </c>
      <c r="HO54" s="235">
        <f>IF(MAX($AD54:$AF54)&gt;=40, Active!HO$2, 0)</f>
        <v>20</v>
      </c>
      <c r="HP54" s="236">
        <f>IF(MAX($AG54:$AI54)&gt;=40, Active!HP$2, 0)</f>
        <v>20</v>
      </c>
      <c r="HQ54" s="236">
        <f>IF(MAX($AJ54:$AL54)&gt;=40, Active!HQ$2, 0)</f>
        <v>20</v>
      </c>
      <c r="HR54" s="236">
        <f>IF(MAX($AM54:$AO54)&gt;=40, Active!HR$2, 0)</f>
        <v>20</v>
      </c>
      <c r="HS54" s="236">
        <f>IF(MAX($AP54:$AR54)&gt;=40, Active!HS$2, 0)</f>
        <v>10</v>
      </c>
      <c r="HT54" s="236">
        <f>IF(MAX($AS54:$AU54)&gt;=40, Active!HT$2, 0)</f>
        <v>20</v>
      </c>
      <c r="HU54" s="236">
        <f>IF(MAX($AV54:$AX54)&gt;=40, Active!HU$2, 0)</f>
        <v>10</v>
      </c>
      <c r="HV54" s="237">
        <f>IF(MAX($AY54:$BA54)&gt;=40, Active!HV$2, 0)</f>
        <v>20</v>
      </c>
      <c r="HW54" s="238">
        <f>IF(MAX($BB54:$BD54)&gt;=40, Active!HW$2, 0)</f>
        <v>20</v>
      </c>
      <c r="HX54" s="238">
        <f>IF(MAX($BE54:$BG54)&gt;=40, Active!HX$2, 0)</f>
        <v>20</v>
      </c>
      <c r="HY54" s="238">
        <f>IF(MAX($BH54:$BJ54)&gt;=40, Active!HY$2, 0)</f>
        <v>20</v>
      </c>
      <c r="HZ54" s="238">
        <f>IF(MAX($BK54:$BM54)&gt;=40, Active!HZ$2, 0)</f>
        <v>10</v>
      </c>
      <c r="IA54" s="238">
        <f>IF(MAX($BN54:$BP54)&gt;=40, Active!IA$2, 0)</f>
        <v>20</v>
      </c>
      <c r="IB54" s="238">
        <f>IF(MAX($BQ54:$BS54)&gt;=40, Active!IB$2, 0)</f>
        <v>10</v>
      </c>
      <c r="IC54" s="238">
        <f>IF(MAX($BT54:$BV54)&gt;=40, Active!IC$2, 0)</f>
        <v>6</v>
      </c>
      <c r="ID54" s="239">
        <f>IF(MAX($BW54:$BY54)&gt;=40, Active!ID$2, 0)</f>
        <v>20</v>
      </c>
      <c r="IE54" s="240">
        <f>IF(MAX($BZ54:$CB54)&gt;=40, Active!IE$2, 0)</f>
        <v>20</v>
      </c>
      <c r="IF54" s="240">
        <f>IF(MAX($CC54:$CE54)&gt;=40, Active!IF$2, 0)</f>
        <v>10</v>
      </c>
      <c r="IG54" s="240">
        <f>IF(MAX($CF54:$CH54)&gt;=40, Active!IG$2, 0)</f>
        <v>0</v>
      </c>
      <c r="IH54" s="240">
        <f>IF(MAX($CI54:$CK54)&gt;=40, Active!IH$2, 0)</f>
        <v>0</v>
      </c>
      <c r="II54" s="240">
        <f>IF(MAX($CL54:$CN54)&gt;=40, Active!II$2, 0)</f>
        <v>30</v>
      </c>
      <c r="IJ54" s="240">
        <f>IF(MAX($CO54:$CQ54)&gt;=40, Active!IJ$2, 0)</f>
        <v>20</v>
      </c>
      <c r="IK54" s="240">
        <f>IF(MAX($CR54:$CT54)&gt;=40, Active!IK$2, 0)</f>
        <v>0</v>
      </c>
      <c r="IL54" s="240">
        <f>IF(MAX($CU54:$CW54)&gt;=40, Active!IL$2, 0)</f>
        <v>0</v>
      </c>
      <c r="IM54" s="240">
        <f>IF(MAX($CX54:$CZ54)&gt;=40, Active!IM$2, 0)</f>
        <v>0</v>
      </c>
      <c r="IN54" s="240">
        <f>IF(MAX($DA54:$DC54)&gt;=40, Active!IN$2, 0)</f>
        <v>20</v>
      </c>
      <c r="IO54" s="240">
        <f>IF(MAX($DD54:$DF54)&gt;=40, Active!IO$2, 0)</f>
        <v>0</v>
      </c>
      <c r="IP54" s="416">
        <f t="shared" ref="IP54:IP66" si="16">SUM(HO54:IB54, ID54:IO54)</f>
        <v>360</v>
      </c>
      <c r="IQ54" s="416">
        <f t="shared" ref="IQ54:IQ66" si="17">SUM(HJ54:HN54, IC54)</f>
        <v>9</v>
      </c>
    </row>
    <row r="55" spans="1:251" ht="15" customHeight="1" x14ac:dyDescent="0.25">
      <c r="A55" s="14" t="s">
        <v>1599</v>
      </c>
      <c r="B55" s="392">
        <v>2</v>
      </c>
      <c r="C55" s="13" t="s">
        <v>402</v>
      </c>
      <c r="D55" s="423">
        <v>43678</v>
      </c>
      <c r="E55" s="20">
        <v>9</v>
      </c>
      <c r="F55" s="6">
        <v>9856312</v>
      </c>
      <c r="G55" s="20">
        <v>1</v>
      </c>
      <c r="H55" s="20"/>
      <c r="I55" s="23"/>
      <c r="J55" s="6" t="s">
        <v>18</v>
      </c>
      <c r="K55" s="6" t="s">
        <v>18</v>
      </c>
      <c r="L55" s="424"/>
      <c r="M55" s="651" t="s">
        <v>503</v>
      </c>
      <c r="N55" s="24">
        <v>59.099998474121094</v>
      </c>
      <c r="O55" s="107"/>
      <c r="P55" s="105"/>
      <c r="Q55" s="106"/>
      <c r="R55" s="690">
        <v>69.050003051757813</v>
      </c>
      <c r="S55" s="107"/>
      <c r="T55" s="105"/>
      <c r="U55" s="106"/>
      <c r="V55" s="688">
        <v>70.580001831054688</v>
      </c>
      <c r="W55" s="107"/>
      <c r="X55" s="105"/>
      <c r="Y55" s="106"/>
      <c r="Z55" s="690">
        <v>75</v>
      </c>
      <c r="AA55" s="273"/>
      <c r="AB55" s="24">
        <v>51.6</v>
      </c>
      <c r="AC55" s="273"/>
      <c r="AD55" s="272">
        <v>100</v>
      </c>
      <c r="AE55" s="108"/>
      <c r="AF55" s="444"/>
      <c r="AG55" s="272">
        <v>100</v>
      </c>
      <c r="AH55" s="108"/>
      <c r="AI55" s="444"/>
      <c r="AJ55" s="272">
        <v>100</v>
      </c>
      <c r="AK55" s="108"/>
      <c r="AL55" s="444"/>
      <c r="AM55" s="272">
        <v>100</v>
      </c>
      <c r="AN55" s="108"/>
      <c r="AO55" s="444"/>
      <c r="AP55" s="272">
        <v>100</v>
      </c>
      <c r="AQ55" s="108"/>
      <c r="AR55" s="444"/>
      <c r="AS55" s="272">
        <v>100</v>
      </c>
      <c r="AT55" s="108"/>
      <c r="AU55" s="444"/>
      <c r="AV55" s="272">
        <v>100</v>
      </c>
      <c r="AW55" s="108"/>
      <c r="AX55" s="444"/>
      <c r="AY55" s="24">
        <v>40</v>
      </c>
      <c r="AZ55" s="107"/>
      <c r="BA55" s="273"/>
      <c r="BB55" s="24">
        <v>57</v>
      </c>
      <c r="BC55" s="107"/>
      <c r="BD55" s="273"/>
      <c r="BE55" s="24">
        <v>63</v>
      </c>
      <c r="BF55" s="107"/>
      <c r="BG55" s="273"/>
      <c r="BH55" s="24">
        <v>68</v>
      </c>
      <c r="BI55" s="107"/>
      <c r="BJ55" s="273"/>
      <c r="BK55" s="24">
        <v>52</v>
      </c>
      <c r="BL55" s="107"/>
      <c r="BM55" s="273"/>
      <c r="BN55" s="24">
        <v>68</v>
      </c>
      <c r="BO55" s="107"/>
      <c r="BP55" s="273"/>
      <c r="BQ55" s="24">
        <v>54</v>
      </c>
      <c r="BR55" s="107"/>
      <c r="BS55" s="273"/>
      <c r="BT55" s="24">
        <v>84.3</v>
      </c>
      <c r="BU55" s="291"/>
      <c r="BV55" s="273"/>
      <c r="BW55" s="24">
        <v>47.180000305175781</v>
      </c>
      <c r="BX55" s="107"/>
      <c r="BY55" s="273"/>
      <c r="BZ55" s="24">
        <v>70</v>
      </c>
      <c r="CA55" s="107"/>
      <c r="CB55" s="273"/>
      <c r="CC55" s="24">
        <v>50</v>
      </c>
      <c r="CD55" s="107"/>
      <c r="CE55" s="107"/>
      <c r="CF55" s="107"/>
      <c r="CG55" s="107"/>
      <c r="CH55" s="273"/>
      <c r="CI55" s="24"/>
      <c r="CJ55" s="107"/>
      <c r="CK55" s="273"/>
      <c r="CL55" s="24">
        <v>40.900001525878906</v>
      </c>
      <c r="CM55" s="107"/>
      <c r="CN55" s="273"/>
      <c r="CO55" s="690">
        <v>73</v>
      </c>
      <c r="CP55" s="107"/>
      <c r="CQ55" s="273"/>
      <c r="CR55" s="24"/>
      <c r="CS55" s="107"/>
      <c r="CT55" s="273"/>
      <c r="CU55" s="24"/>
      <c r="CV55" s="107"/>
      <c r="CW55" s="273"/>
      <c r="CX55" s="24"/>
      <c r="CY55" s="107"/>
      <c r="CZ55" s="273"/>
      <c r="DA55" s="690">
        <v>57</v>
      </c>
      <c r="DB55" s="107"/>
      <c r="DC55" s="273"/>
      <c r="DD55" s="24"/>
      <c r="DE55" s="107"/>
      <c r="DF55" s="273"/>
      <c r="DG55" s="218"/>
      <c r="DH55" s="217"/>
      <c r="DI55" s="217"/>
      <c r="DJ55" s="286">
        <f t="shared" ref="DJ55:DJ66" si="18">AVERAGE(AY55:DF55)</f>
        <v>58.884285845075333</v>
      </c>
      <c r="DK55" s="219"/>
      <c r="DL55" s="220">
        <f t="shared" si="12"/>
        <v>2.9442142922537666</v>
      </c>
      <c r="DM55" s="650">
        <f>COUNTIF(N55:DF55, Active!DM$1)+COUNTIF(N55:DF55, Active!DM$2)</f>
        <v>0</v>
      </c>
      <c r="DN55" s="233">
        <f>IF(COUNTIF($N55:$Q55, Active!ET$1)&gt;0, Active!DN$2, 0)</f>
        <v>0</v>
      </c>
      <c r="DO55" s="234">
        <f>IF(COUNTIF($R55:$U55, Active!ET$1)&gt;0, Active!DO$2, 0)</f>
        <v>0</v>
      </c>
      <c r="DP55" s="234">
        <f>IF(COUNTIF($V55:$Y55, Active!ET$1)&gt;0, Active!DP$2, 0)</f>
        <v>0</v>
      </c>
      <c r="DQ55" s="234">
        <f>IF(COUNTIF($Z55:$AA55, Active!ET$1)&gt;0, Active!DQ$2, 0)</f>
        <v>0</v>
      </c>
      <c r="DR55" s="234">
        <f>IF(COUNTIF($AB55:$AC55, Active!ET$1)&gt;0, Active!DR$2, 0)</f>
        <v>0</v>
      </c>
      <c r="DS55" s="235">
        <f>IF(COUNTIF($AD55:$AF55, Active!$ET$1)&gt;0, Active!DS$2, 0)</f>
        <v>0</v>
      </c>
      <c r="DT55" s="236">
        <f>IF(COUNTIF($AG55:$AI55, Active!$ET$1)&gt;0, Active!DT$2, 0)</f>
        <v>0</v>
      </c>
      <c r="DU55" s="236">
        <f>IF(COUNTIF($AJ55:$AL55, Active!$ET$1)&gt;0, Active!DU$2, 0)</f>
        <v>0</v>
      </c>
      <c r="DV55" s="236">
        <f>IF(COUNTIF($AM55:$AO55, Active!$ET$1)&gt;0, Active!DV$2, 0)</f>
        <v>0</v>
      </c>
      <c r="DW55" s="236">
        <f>IF(COUNTIF($AP55:$AR55, Active!$ET$1)&gt;0, Active!DW$2, 0)</f>
        <v>0</v>
      </c>
      <c r="DX55" s="236">
        <f>IF(COUNTIF($AS55:$AU55, Active!$ET$1)&gt;0, Active!DX$2, 0)</f>
        <v>0</v>
      </c>
      <c r="DY55" s="236">
        <f>IF(COUNTIF($AV55:$AX55, Active!$ET$1)&gt;0, Active!DY$2, 0)</f>
        <v>0</v>
      </c>
      <c r="DZ55" s="237">
        <f>IF(COUNTIF($AY55:$BA55, Active!$ET$1)&gt;0, Active!DZ$2, 0)</f>
        <v>0</v>
      </c>
      <c r="EA55" s="238">
        <f>IF(COUNTIF($BB55:$BD55, Active!$ET$1)&gt;0, Active!EA$2, 0)</f>
        <v>0</v>
      </c>
      <c r="EB55" s="238">
        <f>IF(COUNTIF($BE55:$BG55, Active!$ET$1)&gt;0, Active!EB$2, 0)</f>
        <v>0</v>
      </c>
      <c r="EC55" s="238">
        <f>IF(COUNTIF($BH55:$BJ55, Active!$ET$1)&gt;0, Active!EC$2, 0)</f>
        <v>0</v>
      </c>
      <c r="ED55" s="238">
        <f>IF(COUNTIF($BK55:$BM55, Active!$ET$1)&gt;0, Active!ED$2, 0)</f>
        <v>0</v>
      </c>
      <c r="EE55" s="238">
        <f>IF(COUNTIF($BN55:$BP55, Active!$ET$1)&gt;0, Active!EE$2, 0)</f>
        <v>0</v>
      </c>
      <c r="EF55" s="238">
        <f>IF(COUNTIF($BQ55:$BS55, Active!$ET$1)&gt;0, Active!EF$2, 0)</f>
        <v>0</v>
      </c>
      <c r="EG55" s="238">
        <f>IF(COUNTIF($BT55:$BV55, Active!$ET$1)&gt;0, Active!EG$2, 0)</f>
        <v>0</v>
      </c>
      <c r="EH55" s="239">
        <f>IF(COUNTIF($BW55:$BY55, Active!$ET$1)&gt;0, Active!EH$2, 0)</f>
        <v>0</v>
      </c>
      <c r="EI55" s="240">
        <f>IF(COUNTIF($BZ55:$CB55, Active!$ET$1)&gt;0, Active!EI$2, 0)</f>
        <v>0</v>
      </c>
      <c r="EJ55" s="240">
        <f>IF(COUNTIF($CC55:$CE55, Active!$ET$1)&gt;0, Active!EJ$2, 0)</f>
        <v>0</v>
      </c>
      <c r="EK55" s="240">
        <f>IF(COUNTIF($CF55:$CH55, Active!$ET$1)&gt;0, Active!EK$2, 0)</f>
        <v>0</v>
      </c>
      <c r="EL55" s="240">
        <f>IF(COUNTIF($CI55:$CK55, Active!$ET$1)&gt;0, Active!EL$2, 0)</f>
        <v>0</v>
      </c>
      <c r="EM55" s="240">
        <f>IF(COUNTIF($CL55:$CN55, Active!$ET$1)&gt;0, Active!EM$2, 0)</f>
        <v>0</v>
      </c>
      <c r="EN55" s="240">
        <f>IF(COUNTIF($CO55:$CQ55, Active!$ET$1)&gt;0, Active!EN$2, 0)</f>
        <v>0</v>
      </c>
      <c r="EO55" s="240">
        <f>IF(COUNTIF($CR55:$CT55, Active!$ET$1)&gt;0, Active!EO$2, 0)</f>
        <v>0</v>
      </c>
      <c r="EP55" s="240">
        <f>IF(COUNTIF($CU55:$CW55, Active!$ET$1)&gt;0, Active!EP$2, 0)</f>
        <v>0</v>
      </c>
      <c r="EQ55" s="240">
        <f>IF(COUNTIF($CX55:$CZ55, Active!$ET$1)&gt;0, Active!EQ$2, 0)</f>
        <v>0</v>
      </c>
      <c r="ER55" s="240">
        <f>IF(COUNTIF($DA55:$DC55, Active!$ET$1)&gt;0, Active!ER$2, 0)</f>
        <v>0</v>
      </c>
      <c r="ES55" s="240">
        <f>IF(COUNTIF($DD55:$DF55, Active!$ET$1)&gt;0, Active!ES$2, 0)</f>
        <v>0</v>
      </c>
      <c r="ET55" s="241">
        <f t="shared" si="13"/>
        <v>0</v>
      </c>
      <c r="EU55" s="242">
        <f>IF(COUNTIF($N55:$Q55, Active!GA$1)&gt;0, Active!EU$2, 0)</f>
        <v>0</v>
      </c>
      <c r="EV55" s="234">
        <f>IF(COUNTIF($R55:$U55, Active!GA$1)&gt;0, Active!EV$2, 0)</f>
        <v>0</v>
      </c>
      <c r="EW55" s="234">
        <f>IF(COUNTIF($V55:$Y55, Active!GA$1)&gt;0, Active!EW$2, 0)</f>
        <v>0</v>
      </c>
      <c r="EX55" s="234">
        <f>IF(COUNTIF($Z55:$AA55, Active!GA$1)&gt;0, Active!EX$2, 0)</f>
        <v>0</v>
      </c>
      <c r="EY55" s="234">
        <f>IF(COUNTIF($AB55:$AC55, Active!GA$1)&gt;0, Active!EY$2, 0)</f>
        <v>0</v>
      </c>
      <c r="EZ55" s="235">
        <f>IF(COUNTIF($AD55:$AF55, Active!$GA$1)&gt;0, Active!EZ$2, 0)</f>
        <v>0</v>
      </c>
      <c r="FA55" s="236">
        <f>IF(COUNTIF($AG55:$AI55, Active!$GA$1)&gt;0, Active!FA$2, 0)</f>
        <v>0</v>
      </c>
      <c r="FB55" s="236">
        <f>IF(COUNTIF($AJ55:$AL55, Active!$GA$1)&gt;0, Active!FB$2, 0)</f>
        <v>0</v>
      </c>
      <c r="FC55" s="236">
        <f>IF(COUNTIF($AM55:$AO55, Active!$GA$1)&gt;0, Active!FC$2, 0)</f>
        <v>0</v>
      </c>
      <c r="FD55" s="236">
        <f>IF(COUNTIF($AP55:$AR55, Active!$GA$1)&gt;0, Active!FD$2, 0)</f>
        <v>0</v>
      </c>
      <c r="FE55" s="236">
        <f>IF(COUNTIF($AS55:$AU55, Active!$GA$1)&gt;0, Active!FE$2, 0)</f>
        <v>0</v>
      </c>
      <c r="FF55" s="236">
        <f>IF(COUNTIF($AV55:$AX55, Active!$GA$1)&gt;0, Active!FF$2, 0)</f>
        <v>0</v>
      </c>
      <c r="FG55" s="237">
        <f>IF(COUNTIF($AY55:$BA55, Active!$GA$1)&gt;0, Active!FG$2, 0)</f>
        <v>0</v>
      </c>
      <c r="FH55" s="238">
        <f>IF(COUNTIF($BB55:$BD55, Active!$GA$1)&gt;0, Active!FH$2, 0)</f>
        <v>0</v>
      </c>
      <c r="FI55" s="238">
        <f>IF(COUNTIF($BE55:$BG55, Active!$GA$1)&gt;0, Active!FI$2, 0)</f>
        <v>0</v>
      </c>
      <c r="FJ55" s="238">
        <f>IF(COUNTIF($BH55:$BJ55, Active!$GA$1)&gt;0, Active!FJ$2, 0)</f>
        <v>0</v>
      </c>
      <c r="FK55" s="238">
        <f>IF(COUNTIF($BK55:$BM55, Active!$GA$1)&gt;0, Active!FK$2, 0)</f>
        <v>0</v>
      </c>
      <c r="FL55" s="238">
        <f>IF(COUNTIF($BN55:$BP55, Active!$GA$1)&gt;0, Active!FL$2, 0)</f>
        <v>0</v>
      </c>
      <c r="FM55" s="238">
        <f>IF(COUNTIF($BQ55:$BS55, Active!$GA$1)&gt;0, Active!FM$2, 0)</f>
        <v>0</v>
      </c>
      <c r="FN55" s="238">
        <f>IF(COUNTIF($BT55:$BV55, Active!$GA$1)&gt;0, Active!FN$2, 0)</f>
        <v>0</v>
      </c>
      <c r="FO55" s="239">
        <f>IF(COUNTIF($BW55:$BY55, Active!$GA$1)&gt;0, Active!FO$2, 0)</f>
        <v>0</v>
      </c>
      <c r="FP55" s="240">
        <f>IF(COUNTIF($BZ55:$CB55, Active!$GA$1)&gt;0, Active!FP$2, 0)</f>
        <v>0</v>
      </c>
      <c r="FQ55" s="240">
        <f>IF(COUNTIF($CC55:$CE55, Active!$GA$1)&gt;0, Active!FQ$2, 0)</f>
        <v>0</v>
      </c>
      <c r="FR55" s="240">
        <f>IF(COUNTIF($CF55:$CH55, Active!$GA$1)&gt;0, Active!FR$2, 0)</f>
        <v>0</v>
      </c>
      <c r="FS55" s="240">
        <f>IF(COUNTIF($CI55:$CK55, Active!$GA$1)&gt;0, Active!FS$2, 0)</f>
        <v>0</v>
      </c>
      <c r="FT55" s="240">
        <f>IF(COUNTIF($CL55:$CN55, Active!$GA$1)&gt;0, Active!FT$2, 0)</f>
        <v>0</v>
      </c>
      <c r="FU55" s="240">
        <f>IF(COUNTIF($CO55:$CQ55, Active!$GA$1)&gt;0, Active!FU$2, 0)</f>
        <v>0</v>
      </c>
      <c r="FV55" s="240">
        <f>IF(COUNTIF($CR55:$CT55, Active!$GA$1)&gt;0, Active!FV$2, 0)</f>
        <v>0</v>
      </c>
      <c r="FW55" s="240">
        <f>IF(COUNTIF($CU55:$CW55, Active!$GA$1)&gt;0, Active!FW$2, 0)</f>
        <v>0</v>
      </c>
      <c r="FX55" s="240">
        <f>IF(COUNTIF($CX55:$CZ55, Active!$GA$1)&gt;0, Active!FX$2, 0)</f>
        <v>0</v>
      </c>
      <c r="FY55" s="240">
        <f>IF(COUNTIF($DA55:$DC55, Active!$GA$1)&gt;0, Active!FY$2, 0)</f>
        <v>0</v>
      </c>
      <c r="FZ55" s="240">
        <f>IF(COUNTIF($DD55:$DF55, Active!$GA$1)&gt;0, Active!FZ$2, 0)</f>
        <v>0</v>
      </c>
      <c r="GA55" s="241">
        <f t="shared" si="14"/>
        <v>0</v>
      </c>
      <c r="GB55" s="242">
        <f>IF(COUNTIF($N55:$Q55, Active!HH$1)&gt;0, Active!GB$2, 0)</f>
        <v>0</v>
      </c>
      <c r="GC55" s="234">
        <f>IF(COUNTIF($R55:$U55, Active!HH$1)&gt;0, Active!GC$2, 0)</f>
        <v>0</v>
      </c>
      <c r="GD55" s="234">
        <f>IF(COUNTIF($V55:$Y55, Active!HH$1)&gt;0, Active!GD$2, 0)</f>
        <v>0</v>
      </c>
      <c r="GE55" s="234">
        <f>IF(COUNTIF($Z55:$AA55, Active!HH$1)&gt;0, Active!GE$2, 0)</f>
        <v>0</v>
      </c>
      <c r="GF55" s="234">
        <f>IF(COUNTIF($AB55:$AC55, Active!HH$1)&gt;0, Active!GF$2, 0)</f>
        <v>0</v>
      </c>
      <c r="GG55" s="235">
        <f>IF(COUNTIF($AD55:$AF55, Active!$HH$1)&gt;0, Active!GG$2, 0)</f>
        <v>0</v>
      </c>
      <c r="GH55" s="236">
        <f>IF(COUNTIF($AG55:$AI55, Active!$HH$1)&gt;0, Active!GH$2, 0)</f>
        <v>0</v>
      </c>
      <c r="GI55" s="236">
        <f>IF(COUNTIF($AJ55:$AL55, Active!$HH$1)&gt;0, Active!GI$2, 0)</f>
        <v>0</v>
      </c>
      <c r="GJ55" s="236">
        <f>IF(COUNTIF($AM55:$AO55, Active!$HH$1)&gt;0, Active!GJ$2, 0)</f>
        <v>0</v>
      </c>
      <c r="GK55" s="236">
        <f>IF(COUNTIF($AP55:$AR55, Active!$HH$1)&gt;0, Active!GK$2, 0)</f>
        <v>0</v>
      </c>
      <c r="GL55" s="236">
        <f>IF(COUNTIF($AS55:$AU55, Active!$HH$1)&gt;0, Active!GL$2, 0)</f>
        <v>0</v>
      </c>
      <c r="GM55" s="236">
        <f>IF(COUNTIF($AV55:$AX55, Active!$HH$1)&gt;0, Active!GM$2, 0)</f>
        <v>0</v>
      </c>
      <c r="GN55" s="237">
        <f>IF(COUNTIF($AY55:$BA55, Active!$HH$1)&gt;0, Active!GN$2, 0)</f>
        <v>0</v>
      </c>
      <c r="GO55" s="238">
        <f>IF(COUNTIF($BB55:$BD55, Active!$HH$1)&gt;0, Active!GO$2, 0)</f>
        <v>0</v>
      </c>
      <c r="GP55" s="238">
        <f>IF(COUNTIF($BE55:$BG55, Active!$HH$1)&gt;0, Active!GP$2, 0)</f>
        <v>0</v>
      </c>
      <c r="GQ55" s="238">
        <f>IF(COUNTIF($BH55:$BJ55, Active!$HH$1)&gt;0, Active!GQ$2, 0)</f>
        <v>0</v>
      </c>
      <c r="GR55" s="238">
        <f>IF(COUNTIF($BK55:$BM55, Active!$HH$1)&gt;0, Active!GR$2, 0)</f>
        <v>0</v>
      </c>
      <c r="GS55" s="238">
        <f>IF(COUNTIF($BN55:$BP55, Active!$HH$1)&gt;0, Active!GS$2, 0)</f>
        <v>0</v>
      </c>
      <c r="GT55" s="238">
        <f>IF(COUNTIF($BQ55:$BS55, Active!$HH$1)&gt;0, Active!GT$2, 0)</f>
        <v>0</v>
      </c>
      <c r="GU55" s="238">
        <f>IF(COUNTIF($BT55:$BV55, Active!$HH$1)&gt;0, Active!GU$2, 0)</f>
        <v>0</v>
      </c>
      <c r="GV55" s="239">
        <f>IF(COUNTIF($BW55:$BY55, Active!$HH$1)&gt;0, Active!GV$2, 0)</f>
        <v>0</v>
      </c>
      <c r="GW55" s="240">
        <f>IF(COUNTIF($BZ55:$CB55, Active!$HH$1)&gt;0, Active!GW$2, 0)</f>
        <v>0</v>
      </c>
      <c r="GX55" s="240">
        <f>IF(COUNTIF($CC55:$CE55, Active!$HH$1)&gt;0, Active!GX$2, 0)</f>
        <v>0</v>
      </c>
      <c r="GY55" s="240">
        <f>IF(COUNTIF($CF55:$CH55, Active!$HH$1)&gt;0, Active!GY$2, 0)</f>
        <v>0</v>
      </c>
      <c r="GZ55" s="240">
        <f>IF(COUNTIF($CI55:$CK55, Active!$HH$1)&gt;0, Active!GZ$2, 0)</f>
        <v>0</v>
      </c>
      <c r="HA55" s="240">
        <f>IF(COUNTIF($CL55:$CN55, Active!$HH$1)&gt;0, Active!HA$2, 0)</f>
        <v>0</v>
      </c>
      <c r="HB55" s="240">
        <f>IF(COUNTIF($CO55:$CQ55, Active!$HH$1)&gt;0, Active!HB$2, 0)</f>
        <v>0</v>
      </c>
      <c r="HC55" s="240">
        <f>IF(COUNTIF($CR55:$CT55, Active!$HH$1)&gt;0, Active!HC$2, 0)</f>
        <v>0</v>
      </c>
      <c r="HD55" s="240">
        <f>IF(COUNTIF($CU55:$CW55, Active!$HH$1)&gt;0, Active!HD$2, 0)</f>
        <v>0</v>
      </c>
      <c r="HE55" s="240">
        <f>IF(COUNTIF($CX55:$CZ55, Active!$HH$1)&gt;0, Active!HE$2, 0)</f>
        <v>0</v>
      </c>
      <c r="HF55" s="240">
        <f>IF(COUNTIF($DA55:$DC55, Active!$HH$1)&gt;0, Active!HF$2, 0)</f>
        <v>0</v>
      </c>
      <c r="HG55" s="240">
        <f>IF(COUNTIF($DD55:$DF55, Active!$HH$1)&gt;0, Active!HG$2, 0)</f>
        <v>0</v>
      </c>
      <c r="HH55" s="241">
        <f t="shared" si="15"/>
        <v>0</v>
      </c>
      <c r="HI55" s="243"/>
      <c r="HJ55" s="242">
        <f>IF(MAX($N55:$Q55)&gt;=40, Active!HJ$2, 0)</f>
        <v>3</v>
      </c>
      <c r="HK55" s="234">
        <f>IF(MAX($R55:$U55)&gt;=40, Active!HK$2, 0)</f>
        <v>3</v>
      </c>
      <c r="HL55" s="234">
        <f>IF(MAX($V55:$Y55)&gt;=40, Active!HL$2, 0)</f>
        <v>3</v>
      </c>
      <c r="HM55" s="234">
        <f>IF(MAX($Z55:$AA55)&gt;=40, Active!HM$2, 0)</f>
        <v>3</v>
      </c>
      <c r="HN55" s="234">
        <f>IF(MAX($AB55:$AC55)&gt;=40, Active!HN$2, 0)</f>
        <v>2</v>
      </c>
      <c r="HO55" s="235">
        <f>IF(MAX($AD55:$AF55)&gt;=40, Active!HO$2, 0)</f>
        <v>20</v>
      </c>
      <c r="HP55" s="236">
        <f>IF(MAX($AG55:$AI55)&gt;=40, Active!HP$2, 0)</f>
        <v>20</v>
      </c>
      <c r="HQ55" s="236">
        <f>IF(MAX($AJ55:$AL55)&gt;=40, Active!HQ$2, 0)</f>
        <v>20</v>
      </c>
      <c r="HR55" s="236">
        <f>IF(MAX($AM55:$AO55)&gt;=40, Active!HR$2, 0)</f>
        <v>20</v>
      </c>
      <c r="HS55" s="236">
        <f>IF(MAX($AP55:$AR55)&gt;=40, Active!HS$2, 0)</f>
        <v>10</v>
      </c>
      <c r="HT55" s="236">
        <f>IF(MAX($AS55:$AU55)&gt;=40, Active!HT$2, 0)</f>
        <v>20</v>
      </c>
      <c r="HU55" s="236">
        <f>IF(MAX($AV55:$AX55)&gt;=40, Active!HU$2, 0)</f>
        <v>10</v>
      </c>
      <c r="HV55" s="237">
        <f>IF(MAX($AY55:$BA55)&gt;=40, Active!HV$2, 0)</f>
        <v>20</v>
      </c>
      <c r="HW55" s="238">
        <f>IF(MAX($BB55:$BD55)&gt;=40, Active!HW$2, 0)</f>
        <v>20</v>
      </c>
      <c r="HX55" s="238">
        <f>IF(MAX($BE55:$BG55)&gt;=40, Active!HX$2, 0)</f>
        <v>20</v>
      </c>
      <c r="HY55" s="238">
        <f>IF(MAX($BH55:$BJ55)&gt;=40, Active!HY$2, 0)</f>
        <v>20</v>
      </c>
      <c r="HZ55" s="238">
        <f>IF(MAX($BK55:$BM55)&gt;=40, Active!HZ$2, 0)</f>
        <v>10</v>
      </c>
      <c r="IA55" s="238">
        <f>IF(MAX($BN55:$BP55)&gt;=40, Active!IA$2, 0)</f>
        <v>20</v>
      </c>
      <c r="IB55" s="238">
        <f>IF(MAX($BQ55:$BS55)&gt;=40, Active!IB$2, 0)</f>
        <v>10</v>
      </c>
      <c r="IC55" s="238">
        <f>IF(MAX($BT55:$BV55)&gt;=40, Active!IC$2, 0)</f>
        <v>6</v>
      </c>
      <c r="ID55" s="239">
        <f>IF(MAX($BW55:$BY55)&gt;=40, Active!ID$2, 0)</f>
        <v>20</v>
      </c>
      <c r="IE55" s="240">
        <f>IF(MAX($BZ55:$CB55)&gt;=40, Active!IE$2, 0)</f>
        <v>20</v>
      </c>
      <c r="IF55" s="240">
        <f>IF(MAX($CC55:$CE55)&gt;=40, Active!IF$2, 0)</f>
        <v>10</v>
      </c>
      <c r="IG55" s="240">
        <f>IF(MAX($CF55:$CH55)&gt;=40, Active!IG$2, 0)</f>
        <v>0</v>
      </c>
      <c r="IH55" s="240">
        <f>IF(MAX($CI55:$CK55)&gt;=40, Active!IH$2, 0)</f>
        <v>0</v>
      </c>
      <c r="II55" s="240">
        <f>IF(MAX($CL55:$CN55)&gt;=40, Active!II$2, 0)</f>
        <v>30</v>
      </c>
      <c r="IJ55" s="240">
        <f>IF(MAX($CO55:$CQ55)&gt;=40, Active!IJ$2, 0)</f>
        <v>20</v>
      </c>
      <c r="IK55" s="240">
        <f>IF(MAX($CR55:$CT55)&gt;=40, Active!IK$2, 0)</f>
        <v>0</v>
      </c>
      <c r="IL55" s="240">
        <f>IF(MAX($CU55:$CW55)&gt;=40, Active!IL$2, 0)</f>
        <v>0</v>
      </c>
      <c r="IM55" s="240">
        <f>IF(MAX($CX55:$CZ55)&gt;=40, Active!IM$2, 0)</f>
        <v>0</v>
      </c>
      <c r="IN55" s="240">
        <f>IF(MAX($DA55:$DC55)&gt;=40, Active!IN$2, 0)</f>
        <v>20</v>
      </c>
      <c r="IO55" s="240">
        <f>IF(MAX($DD55:$DF55)&gt;=40, Active!IO$2, 0)</f>
        <v>0</v>
      </c>
      <c r="IP55" s="416">
        <f t="shared" si="16"/>
        <v>360</v>
      </c>
      <c r="IQ55" s="416">
        <f t="shared" si="17"/>
        <v>20</v>
      </c>
    </row>
    <row r="56" spans="1:251" ht="15" customHeight="1" x14ac:dyDescent="0.25">
      <c r="A56" s="14" t="s">
        <v>1599</v>
      </c>
      <c r="B56" s="392">
        <v>3</v>
      </c>
      <c r="C56" s="13" t="s">
        <v>403</v>
      </c>
      <c r="D56" s="423">
        <v>43678</v>
      </c>
      <c r="E56" s="20">
        <v>9</v>
      </c>
      <c r="F56" s="6">
        <v>9856529</v>
      </c>
      <c r="G56" s="20">
        <v>1</v>
      </c>
      <c r="H56" s="20"/>
      <c r="I56" s="23"/>
      <c r="J56" s="6" t="s">
        <v>18</v>
      </c>
      <c r="K56" s="6" t="s">
        <v>18</v>
      </c>
      <c r="L56" s="424"/>
      <c r="M56" s="651" t="s">
        <v>504</v>
      </c>
      <c r="N56" s="24">
        <v>76</v>
      </c>
      <c r="O56" s="107"/>
      <c r="P56" s="105"/>
      <c r="Q56" s="106"/>
      <c r="R56" s="690">
        <v>80.199996948242188</v>
      </c>
      <c r="S56" s="107"/>
      <c r="T56" s="105"/>
      <c r="U56" s="106"/>
      <c r="V56" s="688">
        <v>70.580001831054688</v>
      </c>
      <c r="W56" s="107"/>
      <c r="X56" s="105"/>
      <c r="Y56" s="106"/>
      <c r="Z56" s="690">
        <v>76.300003051757813</v>
      </c>
      <c r="AA56" s="273"/>
      <c r="AB56" s="24">
        <v>56.8</v>
      </c>
      <c r="AC56" s="273"/>
      <c r="AD56" s="272">
        <v>100</v>
      </c>
      <c r="AE56" s="108"/>
      <c r="AF56" s="444"/>
      <c r="AG56" s="272">
        <v>100</v>
      </c>
      <c r="AH56" s="108"/>
      <c r="AI56" s="444"/>
      <c r="AJ56" s="272">
        <v>100</v>
      </c>
      <c r="AK56" s="108"/>
      <c r="AL56" s="444"/>
      <c r="AM56" s="272">
        <v>100</v>
      </c>
      <c r="AN56" s="108"/>
      <c r="AO56" s="444"/>
      <c r="AP56" s="272">
        <v>100</v>
      </c>
      <c r="AQ56" s="108"/>
      <c r="AR56" s="444"/>
      <c r="AS56" s="272">
        <v>100</v>
      </c>
      <c r="AT56" s="108"/>
      <c r="AU56" s="444"/>
      <c r="AV56" s="272">
        <v>100</v>
      </c>
      <c r="AW56" s="108"/>
      <c r="AX56" s="444"/>
      <c r="AY56" s="24">
        <v>51</v>
      </c>
      <c r="AZ56" s="107"/>
      <c r="BA56" s="273"/>
      <c r="BB56" s="24">
        <v>61</v>
      </c>
      <c r="BC56" s="107"/>
      <c r="BD56" s="273"/>
      <c r="BE56" s="24">
        <v>76</v>
      </c>
      <c r="BF56" s="107"/>
      <c r="BG56" s="273"/>
      <c r="BH56" s="24">
        <v>74</v>
      </c>
      <c r="BI56" s="107"/>
      <c r="BJ56" s="273"/>
      <c r="BK56" s="24">
        <v>61</v>
      </c>
      <c r="BL56" s="107"/>
      <c r="BM56" s="273"/>
      <c r="BN56" s="24">
        <v>69</v>
      </c>
      <c r="BO56" s="107"/>
      <c r="BP56" s="273"/>
      <c r="BQ56" s="24">
        <v>65</v>
      </c>
      <c r="BR56" s="107"/>
      <c r="BS56" s="273"/>
      <c r="BT56" s="24">
        <v>66.7</v>
      </c>
      <c r="BU56" s="291"/>
      <c r="BV56" s="273"/>
      <c r="BW56" s="24">
        <v>42.799999237060547</v>
      </c>
      <c r="BX56" s="107"/>
      <c r="BY56" s="273"/>
      <c r="BZ56" s="24">
        <v>65</v>
      </c>
      <c r="CA56" s="107"/>
      <c r="CB56" s="273"/>
      <c r="CC56" s="24">
        <v>54</v>
      </c>
      <c r="CD56" s="107"/>
      <c r="CE56" s="107"/>
      <c r="CF56" s="107"/>
      <c r="CG56" s="107"/>
      <c r="CH56" s="273"/>
      <c r="CI56" s="24"/>
      <c r="CJ56" s="107"/>
      <c r="CK56" s="273"/>
      <c r="CL56" s="24">
        <v>40.799999237060547</v>
      </c>
      <c r="CM56" s="107"/>
      <c r="CN56" s="273"/>
      <c r="CO56" s="690">
        <v>74</v>
      </c>
      <c r="CP56" s="107"/>
      <c r="CQ56" s="273"/>
      <c r="CR56" s="24"/>
      <c r="CS56" s="107"/>
      <c r="CT56" s="273"/>
      <c r="CU56" s="24"/>
      <c r="CV56" s="107"/>
      <c r="CW56" s="273"/>
      <c r="CX56" s="24"/>
      <c r="CY56" s="107"/>
      <c r="CZ56" s="273"/>
      <c r="DA56" s="690">
        <v>60.099998474121094</v>
      </c>
      <c r="DB56" s="107"/>
      <c r="DC56" s="273"/>
      <c r="DD56" s="24"/>
      <c r="DE56" s="107"/>
      <c r="DF56" s="273"/>
      <c r="DG56" s="218"/>
      <c r="DH56" s="217"/>
      <c r="DI56" s="217"/>
      <c r="DJ56" s="286">
        <f t="shared" si="18"/>
        <v>61.457142639160161</v>
      </c>
      <c r="DK56" s="219"/>
      <c r="DL56" s="220">
        <f t="shared" si="12"/>
        <v>3.072857131958008</v>
      </c>
      <c r="DM56" s="650">
        <f>COUNTIF(N56:DF56, Active!DM$1)+COUNTIF(N56:DF56, Active!DM$2)</f>
        <v>0</v>
      </c>
      <c r="DN56" s="233">
        <f>IF(COUNTIF($N56:$Q56, Active!ET$1)&gt;0, Active!DN$2, 0)</f>
        <v>0</v>
      </c>
      <c r="DO56" s="234">
        <f>IF(COUNTIF($R56:$U56, Active!ET$1)&gt;0, Active!DO$2, 0)</f>
        <v>0</v>
      </c>
      <c r="DP56" s="234">
        <f>IF(COUNTIF($V56:$Y56, Active!ET$1)&gt;0, Active!DP$2, 0)</f>
        <v>0</v>
      </c>
      <c r="DQ56" s="234">
        <f>IF(COUNTIF($Z56:$AA56, Active!ET$1)&gt;0, Active!DQ$2, 0)</f>
        <v>0</v>
      </c>
      <c r="DR56" s="234">
        <f>IF(COUNTIF($AB56:$AC56, Active!ET$1)&gt;0, Active!DR$2, 0)</f>
        <v>0</v>
      </c>
      <c r="DS56" s="235">
        <f>IF(COUNTIF($AD56:$AF56, Active!$ET$1)&gt;0, Active!DS$2, 0)</f>
        <v>0</v>
      </c>
      <c r="DT56" s="236">
        <f>IF(COUNTIF($AG56:$AI56, Active!$ET$1)&gt;0, Active!DT$2, 0)</f>
        <v>0</v>
      </c>
      <c r="DU56" s="236">
        <f>IF(COUNTIF($AJ56:$AL56, Active!$ET$1)&gt;0, Active!DU$2, 0)</f>
        <v>0</v>
      </c>
      <c r="DV56" s="236">
        <f>IF(COUNTIF($AM56:$AO56, Active!$ET$1)&gt;0, Active!DV$2, 0)</f>
        <v>0</v>
      </c>
      <c r="DW56" s="236">
        <f>IF(COUNTIF($AP56:$AR56, Active!$ET$1)&gt;0, Active!DW$2, 0)</f>
        <v>0</v>
      </c>
      <c r="DX56" s="236">
        <f>IF(COUNTIF($AS56:$AU56, Active!$ET$1)&gt;0, Active!DX$2, 0)</f>
        <v>0</v>
      </c>
      <c r="DY56" s="236">
        <f>IF(COUNTIF($AV56:$AX56, Active!$ET$1)&gt;0, Active!DY$2, 0)</f>
        <v>0</v>
      </c>
      <c r="DZ56" s="237">
        <f>IF(COUNTIF($AY56:$BA56, Active!$ET$1)&gt;0, Active!DZ$2, 0)</f>
        <v>0</v>
      </c>
      <c r="EA56" s="238">
        <f>IF(COUNTIF($BB56:$BD56, Active!$ET$1)&gt;0, Active!EA$2, 0)</f>
        <v>0</v>
      </c>
      <c r="EB56" s="238">
        <f>IF(COUNTIF($BE56:$BG56, Active!$ET$1)&gt;0, Active!EB$2, 0)</f>
        <v>0</v>
      </c>
      <c r="EC56" s="238">
        <f>IF(COUNTIF($BH56:$BJ56, Active!$ET$1)&gt;0, Active!EC$2, 0)</f>
        <v>0</v>
      </c>
      <c r="ED56" s="238">
        <f>IF(COUNTIF($BK56:$BM56, Active!$ET$1)&gt;0, Active!ED$2, 0)</f>
        <v>0</v>
      </c>
      <c r="EE56" s="238">
        <f>IF(COUNTIF($BN56:$BP56, Active!$ET$1)&gt;0, Active!EE$2, 0)</f>
        <v>0</v>
      </c>
      <c r="EF56" s="238">
        <f>IF(COUNTIF($BQ56:$BS56, Active!$ET$1)&gt;0, Active!EF$2, 0)</f>
        <v>0</v>
      </c>
      <c r="EG56" s="238">
        <f>IF(COUNTIF($BT56:$BV56, Active!$ET$1)&gt;0, Active!EG$2, 0)</f>
        <v>0</v>
      </c>
      <c r="EH56" s="239">
        <f>IF(COUNTIF($BW56:$BY56, Active!$ET$1)&gt;0, Active!EH$2, 0)</f>
        <v>0</v>
      </c>
      <c r="EI56" s="240">
        <f>IF(COUNTIF($BZ56:$CB56, Active!$ET$1)&gt;0, Active!EI$2, 0)</f>
        <v>0</v>
      </c>
      <c r="EJ56" s="240">
        <f>IF(COUNTIF($CC56:$CE56, Active!$ET$1)&gt;0, Active!EJ$2, 0)</f>
        <v>0</v>
      </c>
      <c r="EK56" s="240">
        <f>IF(COUNTIF($CF56:$CH56, Active!$ET$1)&gt;0, Active!EK$2, 0)</f>
        <v>0</v>
      </c>
      <c r="EL56" s="240">
        <f>IF(COUNTIF($CI56:$CK56, Active!$ET$1)&gt;0, Active!EL$2, 0)</f>
        <v>0</v>
      </c>
      <c r="EM56" s="240">
        <f>IF(COUNTIF($CL56:$CN56, Active!$ET$1)&gt;0, Active!EM$2, 0)</f>
        <v>0</v>
      </c>
      <c r="EN56" s="240">
        <f>IF(COUNTIF($CO56:$CQ56, Active!$ET$1)&gt;0, Active!EN$2, 0)</f>
        <v>0</v>
      </c>
      <c r="EO56" s="240">
        <f>IF(COUNTIF($CR56:$CT56, Active!$ET$1)&gt;0, Active!EO$2, 0)</f>
        <v>0</v>
      </c>
      <c r="EP56" s="240">
        <f>IF(COUNTIF($CU56:$CW56, Active!$ET$1)&gt;0, Active!EP$2, 0)</f>
        <v>0</v>
      </c>
      <c r="EQ56" s="240">
        <f>IF(COUNTIF($CX56:$CZ56, Active!$ET$1)&gt;0, Active!EQ$2, 0)</f>
        <v>0</v>
      </c>
      <c r="ER56" s="240">
        <f>IF(COUNTIF($DA56:$DC56, Active!$ET$1)&gt;0, Active!ER$2, 0)</f>
        <v>0</v>
      </c>
      <c r="ES56" s="240">
        <f>IF(COUNTIF($DD56:$DF56, Active!$ET$1)&gt;0, Active!ES$2, 0)</f>
        <v>0</v>
      </c>
      <c r="ET56" s="241">
        <f t="shared" si="13"/>
        <v>0</v>
      </c>
      <c r="EU56" s="242">
        <f>IF(COUNTIF($N56:$Q56, Active!GA$1)&gt;0, Active!EU$2, 0)</f>
        <v>0</v>
      </c>
      <c r="EV56" s="234">
        <f>IF(COUNTIF($R56:$U56, Active!GA$1)&gt;0, Active!EV$2, 0)</f>
        <v>0</v>
      </c>
      <c r="EW56" s="234">
        <f>IF(COUNTIF($V56:$Y56, Active!GA$1)&gt;0, Active!EW$2, 0)</f>
        <v>0</v>
      </c>
      <c r="EX56" s="234">
        <f>IF(COUNTIF($Z56:$AA56, Active!GA$1)&gt;0, Active!EX$2, 0)</f>
        <v>0</v>
      </c>
      <c r="EY56" s="234">
        <f>IF(COUNTIF($AB56:$AC56, Active!GA$1)&gt;0, Active!EY$2, 0)</f>
        <v>0</v>
      </c>
      <c r="EZ56" s="235">
        <f>IF(COUNTIF($AD56:$AF56, Active!$GA$1)&gt;0, Active!EZ$2, 0)</f>
        <v>0</v>
      </c>
      <c r="FA56" s="236">
        <f>IF(COUNTIF($AG56:$AI56, Active!$GA$1)&gt;0, Active!FA$2, 0)</f>
        <v>0</v>
      </c>
      <c r="FB56" s="236">
        <f>IF(COUNTIF($AJ56:$AL56, Active!$GA$1)&gt;0, Active!FB$2, 0)</f>
        <v>0</v>
      </c>
      <c r="FC56" s="236">
        <f>IF(COUNTIF($AM56:$AO56, Active!$GA$1)&gt;0, Active!FC$2, 0)</f>
        <v>0</v>
      </c>
      <c r="FD56" s="236">
        <f>IF(COUNTIF($AP56:$AR56, Active!$GA$1)&gt;0, Active!FD$2, 0)</f>
        <v>0</v>
      </c>
      <c r="FE56" s="236">
        <f>IF(COUNTIF($AS56:$AU56, Active!$GA$1)&gt;0, Active!FE$2, 0)</f>
        <v>0</v>
      </c>
      <c r="FF56" s="236">
        <f>IF(COUNTIF($AV56:$AX56, Active!$GA$1)&gt;0, Active!FF$2, 0)</f>
        <v>0</v>
      </c>
      <c r="FG56" s="237">
        <f>IF(COUNTIF($AY56:$BA56, Active!$GA$1)&gt;0, Active!FG$2, 0)</f>
        <v>0</v>
      </c>
      <c r="FH56" s="238">
        <f>IF(COUNTIF($BB56:$BD56, Active!$GA$1)&gt;0, Active!FH$2, 0)</f>
        <v>0</v>
      </c>
      <c r="FI56" s="238">
        <f>IF(COUNTIF($BE56:$BG56, Active!$GA$1)&gt;0, Active!FI$2, 0)</f>
        <v>0</v>
      </c>
      <c r="FJ56" s="238">
        <f>IF(COUNTIF($BH56:$BJ56, Active!$GA$1)&gt;0, Active!FJ$2, 0)</f>
        <v>0</v>
      </c>
      <c r="FK56" s="238">
        <f>IF(COUNTIF($BK56:$BM56, Active!$GA$1)&gt;0, Active!FK$2, 0)</f>
        <v>0</v>
      </c>
      <c r="FL56" s="238">
        <f>IF(COUNTIF($BN56:$BP56, Active!$GA$1)&gt;0, Active!FL$2, 0)</f>
        <v>0</v>
      </c>
      <c r="FM56" s="238">
        <f>IF(COUNTIF($BQ56:$BS56, Active!$GA$1)&gt;0, Active!FM$2, 0)</f>
        <v>0</v>
      </c>
      <c r="FN56" s="238">
        <f>IF(COUNTIF($BT56:$BV56, Active!$GA$1)&gt;0, Active!FN$2, 0)</f>
        <v>0</v>
      </c>
      <c r="FO56" s="239">
        <f>IF(COUNTIF($BW56:$BY56, Active!$GA$1)&gt;0, Active!FO$2, 0)</f>
        <v>0</v>
      </c>
      <c r="FP56" s="240">
        <f>IF(COUNTIF($BZ56:$CB56, Active!$GA$1)&gt;0, Active!FP$2, 0)</f>
        <v>0</v>
      </c>
      <c r="FQ56" s="240">
        <f>IF(COUNTIF($CC56:$CE56, Active!$GA$1)&gt;0, Active!FQ$2, 0)</f>
        <v>0</v>
      </c>
      <c r="FR56" s="240">
        <f>IF(COUNTIF($CF56:$CH56, Active!$GA$1)&gt;0, Active!FR$2, 0)</f>
        <v>0</v>
      </c>
      <c r="FS56" s="240">
        <f>IF(COUNTIF($CI56:$CK56, Active!$GA$1)&gt;0, Active!FS$2, 0)</f>
        <v>0</v>
      </c>
      <c r="FT56" s="240">
        <f>IF(COUNTIF($CL56:$CN56, Active!$GA$1)&gt;0, Active!FT$2, 0)</f>
        <v>0</v>
      </c>
      <c r="FU56" s="240">
        <f>IF(COUNTIF($CO56:$CQ56, Active!$GA$1)&gt;0, Active!FU$2, 0)</f>
        <v>0</v>
      </c>
      <c r="FV56" s="240">
        <f>IF(COUNTIF($CR56:$CT56, Active!$GA$1)&gt;0, Active!FV$2, 0)</f>
        <v>0</v>
      </c>
      <c r="FW56" s="240">
        <f>IF(COUNTIF($CU56:$CW56, Active!$GA$1)&gt;0, Active!FW$2, 0)</f>
        <v>0</v>
      </c>
      <c r="FX56" s="240">
        <f>IF(COUNTIF($CX56:$CZ56, Active!$GA$1)&gt;0, Active!FX$2, 0)</f>
        <v>0</v>
      </c>
      <c r="FY56" s="240">
        <f>IF(COUNTIF($DA56:$DC56, Active!$GA$1)&gt;0, Active!FY$2, 0)</f>
        <v>0</v>
      </c>
      <c r="FZ56" s="240">
        <f>IF(COUNTIF($DD56:$DF56, Active!$GA$1)&gt;0, Active!FZ$2, 0)</f>
        <v>0</v>
      </c>
      <c r="GA56" s="241">
        <f t="shared" si="14"/>
        <v>0</v>
      </c>
      <c r="GB56" s="242">
        <f>IF(COUNTIF($N56:$Q56, Active!HH$1)&gt;0, Active!GB$2, 0)</f>
        <v>0</v>
      </c>
      <c r="GC56" s="234">
        <f>IF(COUNTIF($R56:$U56, Active!HH$1)&gt;0, Active!GC$2, 0)</f>
        <v>0</v>
      </c>
      <c r="GD56" s="234">
        <f>IF(COUNTIF($V56:$Y56, Active!HH$1)&gt;0, Active!GD$2, 0)</f>
        <v>0</v>
      </c>
      <c r="GE56" s="234">
        <f>IF(COUNTIF($Z56:$AA56, Active!HH$1)&gt;0, Active!GE$2, 0)</f>
        <v>0</v>
      </c>
      <c r="GF56" s="234">
        <f>IF(COUNTIF($AB56:$AC56, Active!HH$1)&gt;0, Active!GF$2, 0)</f>
        <v>0</v>
      </c>
      <c r="GG56" s="235">
        <f>IF(COUNTIF($AD56:$AF56, Active!$HH$1)&gt;0, Active!GG$2, 0)</f>
        <v>0</v>
      </c>
      <c r="GH56" s="236">
        <f>IF(COUNTIF($AG56:$AI56, Active!$HH$1)&gt;0, Active!GH$2, 0)</f>
        <v>0</v>
      </c>
      <c r="GI56" s="236">
        <f>IF(COUNTIF($AJ56:$AL56, Active!$HH$1)&gt;0, Active!GI$2, 0)</f>
        <v>0</v>
      </c>
      <c r="GJ56" s="236">
        <f>IF(COUNTIF($AM56:$AO56, Active!$HH$1)&gt;0, Active!GJ$2, 0)</f>
        <v>0</v>
      </c>
      <c r="GK56" s="236">
        <f>IF(COUNTIF($AP56:$AR56, Active!$HH$1)&gt;0, Active!GK$2, 0)</f>
        <v>0</v>
      </c>
      <c r="GL56" s="236">
        <f>IF(COUNTIF($AS56:$AU56, Active!$HH$1)&gt;0, Active!GL$2, 0)</f>
        <v>0</v>
      </c>
      <c r="GM56" s="236">
        <f>IF(COUNTIF($AV56:$AX56, Active!$HH$1)&gt;0, Active!GM$2, 0)</f>
        <v>0</v>
      </c>
      <c r="GN56" s="237">
        <f>IF(COUNTIF($AY56:$BA56, Active!$HH$1)&gt;0, Active!GN$2, 0)</f>
        <v>0</v>
      </c>
      <c r="GO56" s="238">
        <f>IF(COUNTIF($BB56:$BD56, Active!$HH$1)&gt;0, Active!GO$2, 0)</f>
        <v>0</v>
      </c>
      <c r="GP56" s="238">
        <f>IF(COUNTIF($BE56:$BG56, Active!$HH$1)&gt;0, Active!GP$2, 0)</f>
        <v>0</v>
      </c>
      <c r="GQ56" s="238">
        <f>IF(COUNTIF($BH56:$BJ56, Active!$HH$1)&gt;0, Active!GQ$2, 0)</f>
        <v>0</v>
      </c>
      <c r="GR56" s="238">
        <f>IF(COUNTIF($BK56:$BM56, Active!$HH$1)&gt;0, Active!GR$2, 0)</f>
        <v>0</v>
      </c>
      <c r="GS56" s="238">
        <f>IF(COUNTIF($BN56:$BP56, Active!$HH$1)&gt;0, Active!GS$2, 0)</f>
        <v>0</v>
      </c>
      <c r="GT56" s="238">
        <f>IF(COUNTIF($BQ56:$BS56, Active!$HH$1)&gt;0, Active!GT$2, 0)</f>
        <v>0</v>
      </c>
      <c r="GU56" s="238">
        <f>IF(COUNTIF($BT56:$BV56, Active!$HH$1)&gt;0, Active!GU$2, 0)</f>
        <v>0</v>
      </c>
      <c r="GV56" s="239">
        <f>IF(COUNTIF($BW56:$BY56, Active!$HH$1)&gt;0, Active!GV$2, 0)</f>
        <v>0</v>
      </c>
      <c r="GW56" s="240">
        <f>IF(COUNTIF($BZ56:$CB56, Active!$HH$1)&gt;0, Active!GW$2, 0)</f>
        <v>0</v>
      </c>
      <c r="GX56" s="240">
        <f>IF(COUNTIF($CC56:$CE56, Active!$HH$1)&gt;0, Active!GX$2, 0)</f>
        <v>0</v>
      </c>
      <c r="GY56" s="240">
        <f>IF(COUNTIF($CF56:$CH56, Active!$HH$1)&gt;0, Active!GY$2, 0)</f>
        <v>0</v>
      </c>
      <c r="GZ56" s="240">
        <f>IF(COUNTIF($CI56:$CK56, Active!$HH$1)&gt;0, Active!GZ$2, 0)</f>
        <v>0</v>
      </c>
      <c r="HA56" s="240">
        <f>IF(COUNTIF($CL56:$CN56, Active!$HH$1)&gt;0, Active!HA$2, 0)</f>
        <v>0</v>
      </c>
      <c r="HB56" s="240">
        <f>IF(COUNTIF($CO56:$CQ56, Active!$HH$1)&gt;0, Active!HB$2, 0)</f>
        <v>0</v>
      </c>
      <c r="HC56" s="240">
        <f>IF(COUNTIF($CR56:$CT56, Active!$HH$1)&gt;0, Active!HC$2, 0)</f>
        <v>0</v>
      </c>
      <c r="HD56" s="240">
        <f>IF(COUNTIF($CU56:$CW56, Active!$HH$1)&gt;0, Active!HD$2, 0)</f>
        <v>0</v>
      </c>
      <c r="HE56" s="240">
        <f>IF(COUNTIF($CX56:$CZ56, Active!$HH$1)&gt;0, Active!HE$2, 0)</f>
        <v>0</v>
      </c>
      <c r="HF56" s="240">
        <f>IF(COUNTIF($DA56:$DC56, Active!$HH$1)&gt;0, Active!HF$2, 0)</f>
        <v>0</v>
      </c>
      <c r="HG56" s="240">
        <f>IF(COUNTIF($DD56:$DF56, Active!$HH$1)&gt;0, Active!HG$2, 0)</f>
        <v>0</v>
      </c>
      <c r="HH56" s="241">
        <f t="shared" si="15"/>
        <v>0</v>
      </c>
      <c r="HI56" s="243"/>
      <c r="HJ56" s="242">
        <f>IF(MAX($N56:$Q56)&gt;=40, Active!HJ$2, 0)</f>
        <v>3</v>
      </c>
      <c r="HK56" s="234">
        <f>IF(MAX($R56:$U56)&gt;=40, Active!HK$2, 0)</f>
        <v>3</v>
      </c>
      <c r="HL56" s="234">
        <f>IF(MAX($V56:$Y56)&gt;=40, Active!HL$2, 0)</f>
        <v>3</v>
      </c>
      <c r="HM56" s="234">
        <f>IF(MAX($Z56:$AA56)&gt;=40, Active!HM$2, 0)</f>
        <v>3</v>
      </c>
      <c r="HN56" s="234">
        <f>IF(MAX($AB56:$AC56)&gt;=40, Active!HN$2, 0)</f>
        <v>2</v>
      </c>
      <c r="HO56" s="235">
        <f>IF(MAX($AD56:$AF56)&gt;=40, Active!HO$2, 0)</f>
        <v>20</v>
      </c>
      <c r="HP56" s="236">
        <f>IF(MAX($AG56:$AI56)&gt;=40, Active!HP$2, 0)</f>
        <v>20</v>
      </c>
      <c r="HQ56" s="236">
        <f>IF(MAX($AJ56:$AL56)&gt;=40, Active!HQ$2, 0)</f>
        <v>20</v>
      </c>
      <c r="HR56" s="236">
        <f>IF(MAX($AM56:$AO56)&gt;=40, Active!HR$2, 0)</f>
        <v>20</v>
      </c>
      <c r="HS56" s="236">
        <f>IF(MAX($AP56:$AR56)&gt;=40, Active!HS$2, 0)</f>
        <v>10</v>
      </c>
      <c r="HT56" s="236">
        <f>IF(MAX($AS56:$AU56)&gt;=40, Active!HT$2, 0)</f>
        <v>20</v>
      </c>
      <c r="HU56" s="236">
        <f>IF(MAX($AV56:$AX56)&gt;=40, Active!HU$2, 0)</f>
        <v>10</v>
      </c>
      <c r="HV56" s="237">
        <f>IF(MAX($AY56:$BA56)&gt;=40, Active!HV$2, 0)</f>
        <v>20</v>
      </c>
      <c r="HW56" s="238">
        <f>IF(MAX($BB56:$BD56)&gt;=40, Active!HW$2, 0)</f>
        <v>20</v>
      </c>
      <c r="HX56" s="238">
        <f>IF(MAX($BE56:$BG56)&gt;=40, Active!HX$2, 0)</f>
        <v>20</v>
      </c>
      <c r="HY56" s="238">
        <f>IF(MAX($BH56:$BJ56)&gt;=40, Active!HY$2, 0)</f>
        <v>20</v>
      </c>
      <c r="HZ56" s="238">
        <f>IF(MAX($BK56:$BM56)&gt;=40, Active!HZ$2, 0)</f>
        <v>10</v>
      </c>
      <c r="IA56" s="238">
        <f>IF(MAX($BN56:$BP56)&gt;=40, Active!IA$2, 0)</f>
        <v>20</v>
      </c>
      <c r="IB56" s="238">
        <f>IF(MAX($BQ56:$BS56)&gt;=40, Active!IB$2, 0)</f>
        <v>10</v>
      </c>
      <c r="IC56" s="238">
        <f>IF(MAX($BT56:$BV56)&gt;=40, Active!IC$2, 0)</f>
        <v>6</v>
      </c>
      <c r="ID56" s="239">
        <f>IF(MAX($BW56:$BY56)&gt;=40, Active!ID$2, 0)</f>
        <v>20</v>
      </c>
      <c r="IE56" s="240">
        <f>IF(MAX($BZ56:$CB56)&gt;=40, Active!IE$2, 0)</f>
        <v>20</v>
      </c>
      <c r="IF56" s="240">
        <f>IF(MAX($CC56:$CE56)&gt;=40, Active!IF$2, 0)</f>
        <v>10</v>
      </c>
      <c r="IG56" s="240">
        <f>IF(MAX($CF56:$CH56)&gt;=40, Active!IG$2, 0)</f>
        <v>0</v>
      </c>
      <c r="IH56" s="240">
        <f>IF(MAX($CI56:$CK56)&gt;=40, Active!IH$2, 0)</f>
        <v>0</v>
      </c>
      <c r="II56" s="240">
        <f>IF(MAX($CL56:$CN56)&gt;=40, Active!II$2, 0)</f>
        <v>30</v>
      </c>
      <c r="IJ56" s="240">
        <f>IF(MAX($CO56:$CQ56)&gt;=40, Active!IJ$2, 0)</f>
        <v>20</v>
      </c>
      <c r="IK56" s="240">
        <f>IF(MAX($CR56:$CT56)&gt;=40, Active!IK$2, 0)</f>
        <v>0</v>
      </c>
      <c r="IL56" s="240">
        <f>IF(MAX($CU56:$CW56)&gt;=40, Active!IL$2, 0)</f>
        <v>0</v>
      </c>
      <c r="IM56" s="240">
        <f>IF(MAX($CX56:$CZ56)&gt;=40, Active!IM$2, 0)</f>
        <v>0</v>
      </c>
      <c r="IN56" s="240">
        <f>IF(MAX($DA56:$DC56)&gt;=40, Active!IN$2, 0)</f>
        <v>20</v>
      </c>
      <c r="IO56" s="240">
        <f>IF(MAX($DD56:$DF56)&gt;=40, Active!IO$2, 0)</f>
        <v>0</v>
      </c>
      <c r="IP56" s="416">
        <f t="shared" si="16"/>
        <v>360</v>
      </c>
      <c r="IQ56" s="416">
        <f t="shared" si="17"/>
        <v>20</v>
      </c>
    </row>
    <row r="57" spans="1:251" ht="15" customHeight="1" x14ac:dyDescent="0.25">
      <c r="A57" s="14" t="s">
        <v>1599</v>
      </c>
      <c r="B57" s="392">
        <v>4</v>
      </c>
      <c r="C57" s="13" t="s">
        <v>404</v>
      </c>
      <c r="D57" s="423">
        <v>43678</v>
      </c>
      <c r="E57" s="20">
        <v>9</v>
      </c>
      <c r="F57" s="6">
        <v>9856323</v>
      </c>
      <c r="G57" s="20">
        <v>1</v>
      </c>
      <c r="H57" s="20"/>
      <c r="I57" s="23"/>
      <c r="J57" s="6" t="s">
        <v>18</v>
      </c>
      <c r="K57" s="6" t="s">
        <v>18</v>
      </c>
      <c r="L57" s="424"/>
      <c r="M57" s="651" t="s">
        <v>505</v>
      </c>
      <c r="N57" s="24">
        <v>61.5</v>
      </c>
      <c r="O57" s="107"/>
      <c r="P57" s="105"/>
      <c r="Q57" s="106"/>
      <c r="R57" s="690">
        <v>64.650001525878906</v>
      </c>
      <c r="S57" s="107"/>
      <c r="T57" s="105"/>
      <c r="U57" s="106"/>
      <c r="V57" s="688">
        <v>63.580001831054688</v>
      </c>
      <c r="W57" s="107"/>
      <c r="X57" s="105"/>
      <c r="Y57" s="106"/>
      <c r="Z57" s="690">
        <v>81.099998474121094</v>
      </c>
      <c r="AA57" s="273"/>
      <c r="AB57" s="24">
        <v>59.3</v>
      </c>
      <c r="AC57" s="273"/>
      <c r="AD57" s="272">
        <v>100</v>
      </c>
      <c r="AE57" s="108"/>
      <c r="AF57" s="444"/>
      <c r="AG57" s="272">
        <v>100</v>
      </c>
      <c r="AH57" s="108"/>
      <c r="AI57" s="444"/>
      <c r="AJ57" s="272">
        <v>100</v>
      </c>
      <c r="AK57" s="108"/>
      <c r="AL57" s="444"/>
      <c r="AM57" s="272">
        <v>100</v>
      </c>
      <c r="AN57" s="108"/>
      <c r="AO57" s="444"/>
      <c r="AP57" s="272">
        <v>100</v>
      </c>
      <c r="AQ57" s="108"/>
      <c r="AR57" s="444"/>
      <c r="AS57" s="272">
        <v>100</v>
      </c>
      <c r="AT57" s="108"/>
      <c r="AU57" s="444"/>
      <c r="AV57" s="272">
        <v>100</v>
      </c>
      <c r="AW57" s="108"/>
      <c r="AX57" s="444"/>
      <c r="AY57" s="24">
        <v>52</v>
      </c>
      <c r="AZ57" s="107"/>
      <c r="BA57" s="273"/>
      <c r="BB57" s="24">
        <v>80</v>
      </c>
      <c r="BC57" s="107"/>
      <c r="BD57" s="273"/>
      <c r="BE57" s="24">
        <v>74</v>
      </c>
      <c r="BF57" s="107"/>
      <c r="BG57" s="273"/>
      <c r="BH57" s="24">
        <v>78</v>
      </c>
      <c r="BI57" s="107"/>
      <c r="BJ57" s="273"/>
      <c r="BK57" s="24">
        <v>77</v>
      </c>
      <c r="BL57" s="107"/>
      <c r="BM57" s="273"/>
      <c r="BN57" s="24">
        <v>72</v>
      </c>
      <c r="BO57" s="107"/>
      <c r="BP57" s="273"/>
      <c r="BQ57" s="24">
        <v>76</v>
      </c>
      <c r="BR57" s="107"/>
      <c r="BS57" s="273"/>
      <c r="BT57" s="24">
        <v>90</v>
      </c>
      <c r="BU57" s="291"/>
      <c r="BV57" s="273"/>
      <c r="BW57" s="24">
        <v>56.680000305175781</v>
      </c>
      <c r="BX57" s="107"/>
      <c r="BY57" s="273"/>
      <c r="BZ57" s="24">
        <v>69</v>
      </c>
      <c r="CA57" s="107"/>
      <c r="CB57" s="273"/>
      <c r="CC57" s="24">
        <v>63</v>
      </c>
      <c r="CD57" s="107"/>
      <c r="CE57" s="107"/>
      <c r="CF57" s="107"/>
      <c r="CG57" s="107"/>
      <c r="CH57" s="273"/>
      <c r="CI57" s="24"/>
      <c r="CJ57" s="107"/>
      <c r="CK57" s="273"/>
      <c r="CL57" s="24">
        <v>66.099998474121094</v>
      </c>
      <c r="CM57" s="107"/>
      <c r="CN57" s="273"/>
      <c r="CO57" s="690">
        <v>81.5</v>
      </c>
      <c r="CP57" s="107"/>
      <c r="CQ57" s="273"/>
      <c r="CR57" s="24"/>
      <c r="CS57" s="107"/>
      <c r="CT57" s="273"/>
      <c r="CU57" s="24"/>
      <c r="CV57" s="107"/>
      <c r="CW57" s="273"/>
      <c r="CX57" s="24"/>
      <c r="CY57" s="107"/>
      <c r="CZ57" s="273"/>
      <c r="DA57" s="690">
        <v>62.799999237060547</v>
      </c>
      <c r="DB57" s="107"/>
      <c r="DC57" s="273"/>
      <c r="DD57" s="24"/>
      <c r="DE57" s="107"/>
      <c r="DF57" s="273"/>
      <c r="DG57" s="218"/>
      <c r="DH57" s="217"/>
      <c r="DI57" s="217"/>
      <c r="DJ57" s="286">
        <f t="shared" si="18"/>
        <v>71.29142842973981</v>
      </c>
      <c r="DK57" s="219"/>
      <c r="DL57" s="220">
        <f t="shared" si="12"/>
        <v>3.5645714214869906</v>
      </c>
      <c r="DM57" s="650">
        <f>COUNTIF(N57:DF57, Active!DM$1)+COUNTIF(N57:DF57, Active!DM$2)</f>
        <v>0</v>
      </c>
      <c r="DN57" s="233">
        <f>IF(COUNTIF($N57:$Q57, Active!ET$1)&gt;0, Active!DN$2, 0)</f>
        <v>0</v>
      </c>
      <c r="DO57" s="234">
        <f>IF(COUNTIF($R57:$U57, Active!ET$1)&gt;0, Active!DO$2, 0)</f>
        <v>0</v>
      </c>
      <c r="DP57" s="234">
        <f>IF(COUNTIF($V57:$Y57, Active!ET$1)&gt;0, Active!DP$2, 0)</f>
        <v>0</v>
      </c>
      <c r="DQ57" s="234">
        <f>IF(COUNTIF($Z57:$AA57, Active!ET$1)&gt;0, Active!DQ$2, 0)</f>
        <v>0</v>
      </c>
      <c r="DR57" s="234">
        <f>IF(COUNTIF($AB57:$AC57, Active!ET$1)&gt;0, Active!DR$2, 0)</f>
        <v>0</v>
      </c>
      <c r="DS57" s="235">
        <f>IF(COUNTIF($AD57:$AF57, Active!$ET$1)&gt;0, Active!DS$2, 0)</f>
        <v>0</v>
      </c>
      <c r="DT57" s="236">
        <f>IF(COUNTIF($AG57:$AI57, Active!$ET$1)&gt;0, Active!DT$2, 0)</f>
        <v>0</v>
      </c>
      <c r="DU57" s="236">
        <f>IF(COUNTIF($AJ57:$AL57, Active!$ET$1)&gt;0, Active!DU$2, 0)</f>
        <v>0</v>
      </c>
      <c r="DV57" s="236">
        <f>IF(COUNTIF($AM57:$AO57, Active!$ET$1)&gt;0, Active!DV$2, 0)</f>
        <v>0</v>
      </c>
      <c r="DW57" s="236">
        <f>IF(COUNTIF($AP57:$AR57, Active!$ET$1)&gt;0, Active!DW$2, 0)</f>
        <v>0</v>
      </c>
      <c r="DX57" s="236">
        <f>IF(COUNTIF($AS57:$AU57, Active!$ET$1)&gt;0, Active!DX$2, 0)</f>
        <v>0</v>
      </c>
      <c r="DY57" s="236">
        <f>IF(COUNTIF($AV57:$AX57, Active!$ET$1)&gt;0, Active!DY$2, 0)</f>
        <v>0</v>
      </c>
      <c r="DZ57" s="237">
        <f>IF(COUNTIF($AY57:$BA57, Active!$ET$1)&gt;0, Active!DZ$2, 0)</f>
        <v>0</v>
      </c>
      <c r="EA57" s="238">
        <f>IF(COUNTIF($BB57:$BD57, Active!$ET$1)&gt;0, Active!EA$2, 0)</f>
        <v>0</v>
      </c>
      <c r="EB57" s="238">
        <f>IF(COUNTIF($BE57:$BG57, Active!$ET$1)&gt;0, Active!EB$2, 0)</f>
        <v>0</v>
      </c>
      <c r="EC57" s="238">
        <f>IF(COUNTIF($BH57:$BJ57, Active!$ET$1)&gt;0, Active!EC$2, 0)</f>
        <v>0</v>
      </c>
      <c r="ED57" s="238">
        <f>IF(COUNTIF($BK57:$BM57, Active!$ET$1)&gt;0, Active!ED$2, 0)</f>
        <v>0</v>
      </c>
      <c r="EE57" s="238">
        <f>IF(COUNTIF($BN57:$BP57, Active!$ET$1)&gt;0, Active!EE$2, 0)</f>
        <v>0</v>
      </c>
      <c r="EF57" s="238">
        <f>IF(COUNTIF($BQ57:$BS57, Active!$ET$1)&gt;0, Active!EF$2, 0)</f>
        <v>0</v>
      </c>
      <c r="EG57" s="238">
        <f>IF(COUNTIF($BT57:$BV57, Active!$ET$1)&gt;0, Active!EG$2, 0)</f>
        <v>0</v>
      </c>
      <c r="EH57" s="239">
        <f>IF(COUNTIF($BW57:$BY57, Active!$ET$1)&gt;0, Active!EH$2, 0)</f>
        <v>0</v>
      </c>
      <c r="EI57" s="240">
        <f>IF(COUNTIF($BZ57:$CB57, Active!$ET$1)&gt;0, Active!EI$2, 0)</f>
        <v>0</v>
      </c>
      <c r="EJ57" s="240">
        <f>IF(COUNTIF($CC57:$CE57, Active!$ET$1)&gt;0, Active!EJ$2, 0)</f>
        <v>0</v>
      </c>
      <c r="EK57" s="240">
        <f>IF(COUNTIF($CF57:$CH57, Active!$ET$1)&gt;0, Active!EK$2, 0)</f>
        <v>0</v>
      </c>
      <c r="EL57" s="240">
        <f>IF(COUNTIF($CI57:$CK57, Active!$ET$1)&gt;0, Active!EL$2, 0)</f>
        <v>0</v>
      </c>
      <c r="EM57" s="240">
        <f>IF(COUNTIF($CL57:$CN57, Active!$ET$1)&gt;0, Active!EM$2, 0)</f>
        <v>0</v>
      </c>
      <c r="EN57" s="240">
        <f>IF(COUNTIF($CO57:$CQ57, Active!$ET$1)&gt;0, Active!EN$2, 0)</f>
        <v>0</v>
      </c>
      <c r="EO57" s="240">
        <f>IF(COUNTIF($CR57:$CT57, Active!$ET$1)&gt;0, Active!EO$2, 0)</f>
        <v>0</v>
      </c>
      <c r="EP57" s="240">
        <f>IF(COUNTIF($CU57:$CW57, Active!$ET$1)&gt;0, Active!EP$2, 0)</f>
        <v>0</v>
      </c>
      <c r="EQ57" s="240">
        <f>IF(COUNTIF($CX57:$CZ57, Active!$ET$1)&gt;0, Active!EQ$2, 0)</f>
        <v>0</v>
      </c>
      <c r="ER57" s="240">
        <f>IF(COUNTIF($DA57:$DC57, Active!$ET$1)&gt;0, Active!ER$2, 0)</f>
        <v>0</v>
      </c>
      <c r="ES57" s="240">
        <f>IF(COUNTIF($DD57:$DF57, Active!$ET$1)&gt;0, Active!ES$2, 0)</f>
        <v>0</v>
      </c>
      <c r="ET57" s="241">
        <f t="shared" si="13"/>
        <v>0</v>
      </c>
      <c r="EU57" s="242">
        <f>IF(COUNTIF($N57:$Q57, Active!GA$1)&gt;0, Active!EU$2, 0)</f>
        <v>0</v>
      </c>
      <c r="EV57" s="234">
        <f>IF(COUNTIF($R57:$U57, Active!GA$1)&gt;0, Active!EV$2, 0)</f>
        <v>0</v>
      </c>
      <c r="EW57" s="234">
        <f>IF(COUNTIF($V57:$Y57, Active!GA$1)&gt;0, Active!EW$2, 0)</f>
        <v>0</v>
      </c>
      <c r="EX57" s="234">
        <f>IF(COUNTIF($Z57:$AA57, Active!GA$1)&gt;0, Active!EX$2, 0)</f>
        <v>0</v>
      </c>
      <c r="EY57" s="234">
        <f>IF(COUNTIF($AB57:$AC57, Active!GA$1)&gt;0, Active!EY$2, 0)</f>
        <v>0</v>
      </c>
      <c r="EZ57" s="235">
        <f>IF(COUNTIF($AD57:$AF57, Active!$GA$1)&gt;0, Active!EZ$2, 0)</f>
        <v>0</v>
      </c>
      <c r="FA57" s="236">
        <f>IF(COUNTIF($AG57:$AI57, Active!$GA$1)&gt;0, Active!FA$2, 0)</f>
        <v>0</v>
      </c>
      <c r="FB57" s="236">
        <f>IF(COUNTIF($AJ57:$AL57, Active!$GA$1)&gt;0, Active!FB$2, 0)</f>
        <v>0</v>
      </c>
      <c r="FC57" s="236">
        <f>IF(COUNTIF($AM57:$AO57, Active!$GA$1)&gt;0, Active!FC$2, 0)</f>
        <v>0</v>
      </c>
      <c r="FD57" s="236">
        <f>IF(COUNTIF($AP57:$AR57, Active!$GA$1)&gt;0, Active!FD$2, 0)</f>
        <v>0</v>
      </c>
      <c r="FE57" s="236">
        <f>IF(COUNTIF($AS57:$AU57, Active!$GA$1)&gt;0, Active!FE$2, 0)</f>
        <v>0</v>
      </c>
      <c r="FF57" s="236">
        <f>IF(COUNTIF($AV57:$AX57, Active!$GA$1)&gt;0, Active!FF$2, 0)</f>
        <v>0</v>
      </c>
      <c r="FG57" s="237">
        <f>IF(COUNTIF($AY57:$BA57, Active!$GA$1)&gt;0, Active!FG$2, 0)</f>
        <v>0</v>
      </c>
      <c r="FH57" s="238">
        <f>IF(COUNTIF($BB57:$BD57, Active!$GA$1)&gt;0, Active!FH$2, 0)</f>
        <v>0</v>
      </c>
      <c r="FI57" s="238">
        <f>IF(COUNTIF($BE57:$BG57, Active!$GA$1)&gt;0, Active!FI$2, 0)</f>
        <v>0</v>
      </c>
      <c r="FJ57" s="238">
        <f>IF(COUNTIF($BH57:$BJ57, Active!$GA$1)&gt;0, Active!FJ$2, 0)</f>
        <v>0</v>
      </c>
      <c r="FK57" s="238">
        <f>IF(COUNTIF($BK57:$BM57, Active!$GA$1)&gt;0, Active!FK$2, 0)</f>
        <v>0</v>
      </c>
      <c r="FL57" s="238">
        <f>IF(COUNTIF($BN57:$BP57, Active!$GA$1)&gt;0, Active!FL$2, 0)</f>
        <v>0</v>
      </c>
      <c r="FM57" s="238">
        <f>IF(COUNTIF($BQ57:$BS57, Active!$GA$1)&gt;0, Active!FM$2, 0)</f>
        <v>0</v>
      </c>
      <c r="FN57" s="238">
        <f>IF(COUNTIF($BT57:$BV57, Active!$GA$1)&gt;0, Active!FN$2, 0)</f>
        <v>0</v>
      </c>
      <c r="FO57" s="239">
        <f>IF(COUNTIF($BW57:$BY57, Active!$GA$1)&gt;0, Active!FO$2, 0)</f>
        <v>0</v>
      </c>
      <c r="FP57" s="240">
        <f>IF(COUNTIF($BZ57:$CB57, Active!$GA$1)&gt;0, Active!FP$2, 0)</f>
        <v>0</v>
      </c>
      <c r="FQ57" s="240">
        <f>IF(COUNTIF($CC57:$CE57, Active!$GA$1)&gt;0, Active!FQ$2, 0)</f>
        <v>0</v>
      </c>
      <c r="FR57" s="240">
        <f>IF(COUNTIF($CF57:$CH57, Active!$GA$1)&gt;0, Active!FR$2, 0)</f>
        <v>0</v>
      </c>
      <c r="FS57" s="240">
        <f>IF(COUNTIF($CI57:$CK57, Active!$GA$1)&gt;0, Active!FS$2, 0)</f>
        <v>0</v>
      </c>
      <c r="FT57" s="240">
        <f>IF(COUNTIF($CL57:$CN57, Active!$GA$1)&gt;0, Active!FT$2, 0)</f>
        <v>0</v>
      </c>
      <c r="FU57" s="240">
        <f>IF(COUNTIF($CO57:$CQ57, Active!$GA$1)&gt;0, Active!FU$2, 0)</f>
        <v>0</v>
      </c>
      <c r="FV57" s="240">
        <f>IF(COUNTIF($CR57:$CT57, Active!$GA$1)&gt;0, Active!FV$2, 0)</f>
        <v>0</v>
      </c>
      <c r="FW57" s="240">
        <f>IF(COUNTIF($CU57:$CW57, Active!$GA$1)&gt;0, Active!FW$2, 0)</f>
        <v>0</v>
      </c>
      <c r="FX57" s="240">
        <f>IF(COUNTIF($CX57:$CZ57, Active!$GA$1)&gt;0, Active!FX$2, 0)</f>
        <v>0</v>
      </c>
      <c r="FY57" s="240">
        <f>IF(COUNTIF($DA57:$DC57, Active!$GA$1)&gt;0, Active!FY$2, 0)</f>
        <v>0</v>
      </c>
      <c r="FZ57" s="240">
        <f>IF(COUNTIF($DD57:$DF57, Active!$GA$1)&gt;0, Active!FZ$2, 0)</f>
        <v>0</v>
      </c>
      <c r="GA57" s="241">
        <f t="shared" si="14"/>
        <v>0</v>
      </c>
      <c r="GB57" s="242">
        <f>IF(COUNTIF($N57:$Q57, Active!HH$1)&gt;0, Active!GB$2, 0)</f>
        <v>0</v>
      </c>
      <c r="GC57" s="234">
        <f>IF(COUNTIF($R57:$U57, Active!HH$1)&gt;0, Active!GC$2, 0)</f>
        <v>0</v>
      </c>
      <c r="GD57" s="234">
        <f>IF(COUNTIF($V57:$Y57, Active!HH$1)&gt;0, Active!GD$2, 0)</f>
        <v>0</v>
      </c>
      <c r="GE57" s="234">
        <f>IF(COUNTIF($Z57:$AA57, Active!HH$1)&gt;0, Active!GE$2, 0)</f>
        <v>0</v>
      </c>
      <c r="GF57" s="234">
        <f>IF(COUNTIF($AB57:$AC57, Active!HH$1)&gt;0, Active!GF$2, 0)</f>
        <v>0</v>
      </c>
      <c r="GG57" s="235">
        <f>IF(COUNTIF($AD57:$AF57, Active!$HH$1)&gt;0, Active!GG$2, 0)</f>
        <v>0</v>
      </c>
      <c r="GH57" s="236">
        <f>IF(COUNTIF($AG57:$AI57, Active!$HH$1)&gt;0, Active!GH$2, 0)</f>
        <v>0</v>
      </c>
      <c r="GI57" s="236">
        <f>IF(COUNTIF($AJ57:$AL57, Active!$HH$1)&gt;0, Active!GI$2, 0)</f>
        <v>0</v>
      </c>
      <c r="GJ57" s="236">
        <f>IF(COUNTIF($AM57:$AO57, Active!$HH$1)&gt;0, Active!GJ$2, 0)</f>
        <v>0</v>
      </c>
      <c r="GK57" s="236">
        <f>IF(COUNTIF($AP57:$AR57, Active!$HH$1)&gt;0, Active!GK$2, 0)</f>
        <v>0</v>
      </c>
      <c r="GL57" s="236">
        <f>IF(COUNTIF($AS57:$AU57, Active!$HH$1)&gt;0, Active!GL$2, 0)</f>
        <v>0</v>
      </c>
      <c r="GM57" s="236">
        <f>IF(COUNTIF($AV57:$AX57, Active!$HH$1)&gt;0, Active!GM$2, 0)</f>
        <v>0</v>
      </c>
      <c r="GN57" s="237">
        <f>IF(COUNTIF($AY57:$BA57, Active!$HH$1)&gt;0, Active!GN$2, 0)</f>
        <v>0</v>
      </c>
      <c r="GO57" s="238">
        <f>IF(COUNTIF($BB57:$BD57, Active!$HH$1)&gt;0, Active!GO$2, 0)</f>
        <v>0</v>
      </c>
      <c r="GP57" s="238">
        <f>IF(COUNTIF($BE57:$BG57, Active!$HH$1)&gt;0, Active!GP$2, 0)</f>
        <v>0</v>
      </c>
      <c r="GQ57" s="238">
        <f>IF(COUNTIF($BH57:$BJ57, Active!$HH$1)&gt;0, Active!GQ$2, 0)</f>
        <v>0</v>
      </c>
      <c r="GR57" s="238">
        <f>IF(COUNTIF($BK57:$BM57, Active!$HH$1)&gt;0, Active!GR$2, 0)</f>
        <v>0</v>
      </c>
      <c r="GS57" s="238">
        <f>IF(COUNTIF($BN57:$BP57, Active!$HH$1)&gt;0, Active!GS$2, 0)</f>
        <v>0</v>
      </c>
      <c r="GT57" s="238">
        <f>IF(COUNTIF($BQ57:$BS57, Active!$HH$1)&gt;0, Active!GT$2, 0)</f>
        <v>0</v>
      </c>
      <c r="GU57" s="238">
        <f>IF(COUNTIF($BT57:$BV57, Active!$HH$1)&gt;0, Active!GU$2, 0)</f>
        <v>0</v>
      </c>
      <c r="GV57" s="239">
        <f>IF(COUNTIF($BW57:$BY57, Active!$HH$1)&gt;0, Active!GV$2, 0)</f>
        <v>0</v>
      </c>
      <c r="GW57" s="240">
        <f>IF(COUNTIF($BZ57:$CB57, Active!$HH$1)&gt;0, Active!GW$2, 0)</f>
        <v>0</v>
      </c>
      <c r="GX57" s="240">
        <f>IF(COUNTIF($CC57:$CE57, Active!$HH$1)&gt;0, Active!GX$2, 0)</f>
        <v>0</v>
      </c>
      <c r="GY57" s="240">
        <f>IF(COUNTIF($CF57:$CH57, Active!$HH$1)&gt;0, Active!GY$2, 0)</f>
        <v>0</v>
      </c>
      <c r="GZ57" s="240">
        <f>IF(COUNTIF($CI57:$CK57, Active!$HH$1)&gt;0, Active!GZ$2, 0)</f>
        <v>0</v>
      </c>
      <c r="HA57" s="240">
        <f>IF(COUNTIF($CL57:$CN57, Active!$HH$1)&gt;0, Active!HA$2, 0)</f>
        <v>0</v>
      </c>
      <c r="HB57" s="240">
        <f>IF(COUNTIF($CO57:$CQ57, Active!$HH$1)&gt;0, Active!HB$2, 0)</f>
        <v>0</v>
      </c>
      <c r="HC57" s="240">
        <f>IF(COUNTIF($CR57:$CT57, Active!$HH$1)&gt;0, Active!HC$2, 0)</f>
        <v>0</v>
      </c>
      <c r="HD57" s="240">
        <f>IF(COUNTIF($CU57:$CW57, Active!$HH$1)&gt;0, Active!HD$2, 0)</f>
        <v>0</v>
      </c>
      <c r="HE57" s="240">
        <f>IF(COUNTIF($CX57:$CZ57, Active!$HH$1)&gt;0, Active!HE$2, 0)</f>
        <v>0</v>
      </c>
      <c r="HF57" s="240">
        <f>IF(COUNTIF($DA57:$DC57, Active!$HH$1)&gt;0, Active!HF$2, 0)</f>
        <v>0</v>
      </c>
      <c r="HG57" s="240">
        <f>IF(COUNTIF($DD57:$DF57, Active!$HH$1)&gt;0, Active!HG$2, 0)</f>
        <v>0</v>
      </c>
      <c r="HH57" s="241">
        <f t="shared" si="15"/>
        <v>0</v>
      </c>
      <c r="HI57" s="243"/>
      <c r="HJ57" s="242">
        <f>IF(MAX($N57:$Q57)&gt;=40, Active!HJ$2, 0)</f>
        <v>3</v>
      </c>
      <c r="HK57" s="234">
        <f>IF(MAX($R57:$U57)&gt;=40, Active!HK$2, 0)</f>
        <v>3</v>
      </c>
      <c r="HL57" s="234">
        <f>IF(MAX($V57:$Y57)&gt;=40, Active!HL$2, 0)</f>
        <v>3</v>
      </c>
      <c r="HM57" s="234">
        <f>IF(MAX($Z57:$AA57)&gt;=40, Active!HM$2, 0)</f>
        <v>3</v>
      </c>
      <c r="HN57" s="234">
        <f>IF(MAX($AB57:$AC57)&gt;=40, Active!HN$2, 0)</f>
        <v>2</v>
      </c>
      <c r="HO57" s="235">
        <f>IF(MAX($AD57:$AF57)&gt;=40, Active!HO$2, 0)</f>
        <v>20</v>
      </c>
      <c r="HP57" s="236">
        <f>IF(MAX($AG57:$AI57)&gt;=40, Active!HP$2, 0)</f>
        <v>20</v>
      </c>
      <c r="HQ57" s="236">
        <f>IF(MAX($AJ57:$AL57)&gt;=40, Active!HQ$2, 0)</f>
        <v>20</v>
      </c>
      <c r="HR57" s="236">
        <f>IF(MAX($AM57:$AO57)&gt;=40, Active!HR$2, 0)</f>
        <v>20</v>
      </c>
      <c r="HS57" s="236">
        <f>IF(MAX($AP57:$AR57)&gt;=40, Active!HS$2, 0)</f>
        <v>10</v>
      </c>
      <c r="HT57" s="236">
        <f>IF(MAX($AS57:$AU57)&gt;=40, Active!HT$2, 0)</f>
        <v>20</v>
      </c>
      <c r="HU57" s="236">
        <f>IF(MAX($AV57:$AX57)&gt;=40, Active!HU$2, 0)</f>
        <v>10</v>
      </c>
      <c r="HV57" s="237">
        <f>IF(MAX($AY57:$BA57)&gt;=40, Active!HV$2, 0)</f>
        <v>20</v>
      </c>
      <c r="HW57" s="238">
        <f>IF(MAX($BB57:$BD57)&gt;=40, Active!HW$2, 0)</f>
        <v>20</v>
      </c>
      <c r="HX57" s="238">
        <f>IF(MAX($BE57:$BG57)&gt;=40, Active!HX$2, 0)</f>
        <v>20</v>
      </c>
      <c r="HY57" s="238">
        <f>IF(MAX($BH57:$BJ57)&gt;=40, Active!HY$2, 0)</f>
        <v>20</v>
      </c>
      <c r="HZ57" s="238">
        <f>IF(MAX($BK57:$BM57)&gt;=40, Active!HZ$2, 0)</f>
        <v>10</v>
      </c>
      <c r="IA57" s="238">
        <f>IF(MAX($BN57:$BP57)&gt;=40, Active!IA$2, 0)</f>
        <v>20</v>
      </c>
      <c r="IB57" s="238">
        <f>IF(MAX($BQ57:$BS57)&gt;=40, Active!IB$2, 0)</f>
        <v>10</v>
      </c>
      <c r="IC57" s="238">
        <f>IF(MAX($BT57:$BV57)&gt;=40, Active!IC$2, 0)</f>
        <v>6</v>
      </c>
      <c r="ID57" s="239">
        <f>IF(MAX($BW57:$BY57)&gt;=40, Active!ID$2, 0)</f>
        <v>20</v>
      </c>
      <c r="IE57" s="240">
        <f>IF(MAX($BZ57:$CB57)&gt;=40, Active!IE$2, 0)</f>
        <v>20</v>
      </c>
      <c r="IF57" s="240">
        <f>IF(MAX($CC57:$CE57)&gt;=40, Active!IF$2, 0)</f>
        <v>10</v>
      </c>
      <c r="IG57" s="240">
        <f>IF(MAX($CF57:$CH57)&gt;=40, Active!IG$2, 0)</f>
        <v>0</v>
      </c>
      <c r="IH57" s="240">
        <f>IF(MAX($CI57:$CK57)&gt;=40, Active!IH$2, 0)</f>
        <v>0</v>
      </c>
      <c r="II57" s="240">
        <f>IF(MAX($CL57:$CN57)&gt;=40, Active!II$2, 0)</f>
        <v>30</v>
      </c>
      <c r="IJ57" s="240">
        <f>IF(MAX($CO57:$CQ57)&gt;=40, Active!IJ$2, 0)</f>
        <v>20</v>
      </c>
      <c r="IK57" s="240">
        <f>IF(MAX($CR57:$CT57)&gt;=40, Active!IK$2, 0)</f>
        <v>0</v>
      </c>
      <c r="IL57" s="240">
        <f>IF(MAX($CU57:$CW57)&gt;=40, Active!IL$2, 0)</f>
        <v>0</v>
      </c>
      <c r="IM57" s="240">
        <f>IF(MAX($CX57:$CZ57)&gt;=40, Active!IM$2, 0)</f>
        <v>0</v>
      </c>
      <c r="IN57" s="240">
        <f>IF(MAX($DA57:$DC57)&gt;=40, Active!IN$2, 0)</f>
        <v>20</v>
      </c>
      <c r="IO57" s="240">
        <f>IF(MAX($DD57:$DF57)&gt;=40, Active!IO$2, 0)</f>
        <v>0</v>
      </c>
      <c r="IP57" s="416">
        <f t="shared" si="16"/>
        <v>360</v>
      </c>
      <c r="IQ57" s="416">
        <f t="shared" si="17"/>
        <v>20</v>
      </c>
    </row>
    <row r="58" spans="1:251" ht="15" customHeight="1" x14ac:dyDescent="0.25">
      <c r="A58" s="14" t="s">
        <v>1600</v>
      </c>
      <c r="B58" s="392">
        <v>5</v>
      </c>
      <c r="C58" s="13" t="s">
        <v>405</v>
      </c>
      <c r="D58" s="423">
        <v>43678</v>
      </c>
      <c r="E58" s="20">
        <v>9</v>
      </c>
      <c r="F58" s="6">
        <v>9856286</v>
      </c>
      <c r="G58" s="20">
        <v>1</v>
      </c>
      <c r="H58" s="20"/>
      <c r="I58" s="23"/>
      <c r="J58" s="6" t="s">
        <v>18</v>
      </c>
      <c r="K58" s="6" t="s">
        <v>18</v>
      </c>
      <c r="L58" s="424"/>
      <c r="M58" s="651" t="s">
        <v>506</v>
      </c>
      <c r="N58" s="24">
        <v>75.099998474121094</v>
      </c>
      <c r="O58" s="107"/>
      <c r="P58" s="105"/>
      <c r="Q58" s="106"/>
      <c r="R58" s="690">
        <v>72.949996948242188</v>
      </c>
      <c r="S58" s="107"/>
      <c r="T58" s="105"/>
      <c r="U58" s="106"/>
      <c r="V58" s="688">
        <v>69.050003051757813</v>
      </c>
      <c r="W58" s="107"/>
      <c r="X58" s="105"/>
      <c r="Y58" s="106"/>
      <c r="Z58" s="690">
        <v>75.650001525878906</v>
      </c>
      <c r="AA58" s="273"/>
      <c r="AB58" s="24">
        <v>62.6</v>
      </c>
      <c r="AC58" s="273"/>
      <c r="AD58" s="272">
        <v>100</v>
      </c>
      <c r="AE58" s="108"/>
      <c r="AF58" s="444"/>
      <c r="AG58" s="272">
        <v>100</v>
      </c>
      <c r="AH58" s="108"/>
      <c r="AI58" s="444"/>
      <c r="AJ58" s="272">
        <v>100</v>
      </c>
      <c r="AK58" s="108"/>
      <c r="AL58" s="444"/>
      <c r="AM58" s="272">
        <v>100</v>
      </c>
      <c r="AN58" s="108"/>
      <c r="AO58" s="444"/>
      <c r="AP58" s="272">
        <v>100</v>
      </c>
      <c r="AQ58" s="108"/>
      <c r="AR58" s="444"/>
      <c r="AS58" s="272">
        <v>100</v>
      </c>
      <c r="AT58" s="108"/>
      <c r="AU58" s="444"/>
      <c r="AV58" s="272">
        <v>100</v>
      </c>
      <c r="AW58" s="108"/>
      <c r="AX58" s="444"/>
      <c r="AY58" s="24">
        <v>65</v>
      </c>
      <c r="AZ58" s="107"/>
      <c r="BA58" s="273"/>
      <c r="BB58" s="24">
        <v>60</v>
      </c>
      <c r="BC58" s="107"/>
      <c r="BD58" s="273"/>
      <c r="BE58" s="24">
        <v>75</v>
      </c>
      <c r="BF58" s="107"/>
      <c r="BG58" s="273"/>
      <c r="BH58" s="24">
        <v>76</v>
      </c>
      <c r="BI58" s="107"/>
      <c r="BJ58" s="273"/>
      <c r="BK58" s="24">
        <v>75</v>
      </c>
      <c r="BL58" s="107"/>
      <c r="BM58" s="273"/>
      <c r="BN58" s="24">
        <v>73</v>
      </c>
      <c r="BO58" s="107"/>
      <c r="BP58" s="273"/>
      <c r="BQ58" s="24">
        <v>77</v>
      </c>
      <c r="BR58" s="107"/>
      <c r="BS58" s="273"/>
      <c r="BT58" s="24">
        <v>96</v>
      </c>
      <c r="BU58" s="291"/>
      <c r="BV58" s="273"/>
      <c r="BW58" s="24">
        <v>57.479999542236328</v>
      </c>
      <c r="BX58" s="107"/>
      <c r="BY58" s="273"/>
      <c r="BZ58" s="24">
        <v>74</v>
      </c>
      <c r="CA58" s="107"/>
      <c r="CB58" s="273"/>
      <c r="CC58" s="24"/>
      <c r="CD58" s="107"/>
      <c r="CE58" s="107"/>
      <c r="CF58" s="107">
        <v>75</v>
      </c>
      <c r="CG58" s="107"/>
      <c r="CH58" s="273"/>
      <c r="CI58" s="24"/>
      <c r="CJ58" s="107"/>
      <c r="CK58" s="273"/>
      <c r="CL58" s="24">
        <v>73.400001525878906</v>
      </c>
      <c r="CM58" s="107"/>
      <c r="CN58" s="273"/>
      <c r="CO58" s="690">
        <v>78</v>
      </c>
      <c r="CP58" s="107"/>
      <c r="CQ58" s="273"/>
      <c r="CR58" s="24"/>
      <c r="CS58" s="107"/>
      <c r="CT58" s="273"/>
      <c r="CU58" s="24"/>
      <c r="CV58" s="107"/>
      <c r="CW58" s="273"/>
      <c r="CX58" s="24"/>
      <c r="CY58" s="107"/>
      <c r="CZ58" s="273"/>
      <c r="DA58" s="690">
        <v>72.900001525878906</v>
      </c>
      <c r="DB58" s="107"/>
      <c r="DC58" s="273"/>
      <c r="DD58" s="24"/>
      <c r="DE58" s="107"/>
      <c r="DF58" s="273"/>
      <c r="DG58" s="218"/>
      <c r="DH58" s="217"/>
      <c r="DI58" s="217"/>
      <c r="DJ58" s="286">
        <f t="shared" si="18"/>
        <v>73.412857328142437</v>
      </c>
      <c r="DK58" s="219"/>
      <c r="DL58" s="220">
        <f t="shared" si="12"/>
        <v>3.670642866407122</v>
      </c>
      <c r="DM58" s="650">
        <f>COUNTIF(N58:DF58, Active!DM$1)+COUNTIF(N58:DF58, Active!DM$2)</f>
        <v>0</v>
      </c>
      <c r="DN58" s="233">
        <f>IF(COUNTIF($N58:$Q58, Active!ET$1)&gt;0, Active!DN$2, 0)</f>
        <v>0</v>
      </c>
      <c r="DO58" s="234">
        <f>IF(COUNTIF($R58:$U58, Active!ET$1)&gt;0, Active!DO$2, 0)</f>
        <v>0</v>
      </c>
      <c r="DP58" s="234">
        <f>IF(COUNTIF($V58:$Y58, Active!ET$1)&gt;0, Active!DP$2, 0)</f>
        <v>0</v>
      </c>
      <c r="DQ58" s="234">
        <f>IF(COUNTIF($Z58:$AA58, Active!ET$1)&gt;0, Active!DQ$2, 0)</f>
        <v>0</v>
      </c>
      <c r="DR58" s="234">
        <f>IF(COUNTIF($AB58:$AC58, Active!ET$1)&gt;0, Active!DR$2, 0)</f>
        <v>0</v>
      </c>
      <c r="DS58" s="235">
        <f>IF(COUNTIF($AD58:$AF58, Active!$ET$1)&gt;0, Active!DS$2, 0)</f>
        <v>0</v>
      </c>
      <c r="DT58" s="236">
        <f>IF(COUNTIF($AG58:$AI58, Active!$ET$1)&gt;0, Active!DT$2, 0)</f>
        <v>0</v>
      </c>
      <c r="DU58" s="236">
        <f>IF(COUNTIF($AJ58:$AL58, Active!$ET$1)&gt;0, Active!DU$2, 0)</f>
        <v>0</v>
      </c>
      <c r="DV58" s="236">
        <f>IF(COUNTIF($AM58:$AO58, Active!$ET$1)&gt;0, Active!DV$2, 0)</f>
        <v>0</v>
      </c>
      <c r="DW58" s="236">
        <f>IF(COUNTIF($AP58:$AR58, Active!$ET$1)&gt;0, Active!DW$2, 0)</f>
        <v>0</v>
      </c>
      <c r="DX58" s="236">
        <f>IF(COUNTIF($AS58:$AU58, Active!$ET$1)&gt;0, Active!DX$2, 0)</f>
        <v>0</v>
      </c>
      <c r="DY58" s="236">
        <f>IF(COUNTIF($AV58:$AX58, Active!$ET$1)&gt;0, Active!DY$2, 0)</f>
        <v>0</v>
      </c>
      <c r="DZ58" s="237">
        <f>IF(COUNTIF($AY58:$BA58, Active!$ET$1)&gt;0, Active!DZ$2, 0)</f>
        <v>0</v>
      </c>
      <c r="EA58" s="238">
        <f>IF(COUNTIF($BB58:$BD58, Active!$ET$1)&gt;0, Active!EA$2, 0)</f>
        <v>0</v>
      </c>
      <c r="EB58" s="238">
        <f>IF(COUNTIF($BE58:$BG58, Active!$ET$1)&gt;0, Active!EB$2, 0)</f>
        <v>0</v>
      </c>
      <c r="EC58" s="238">
        <f>IF(COUNTIF($BH58:$BJ58, Active!$ET$1)&gt;0, Active!EC$2, 0)</f>
        <v>0</v>
      </c>
      <c r="ED58" s="238">
        <f>IF(COUNTIF($BK58:$BM58, Active!$ET$1)&gt;0, Active!ED$2, 0)</f>
        <v>0</v>
      </c>
      <c r="EE58" s="238">
        <f>IF(COUNTIF($BN58:$BP58, Active!$ET$1)&gt;0, Active!EE$2, 0)</f>
        <v>0</v>
      </c>
      <c r="EF58" s="238">
        <f>IF(COUNTIF($BQ58:$BS58, Active!$ET$1)&gt;0, Active!EF$2, 0)</f>
        <v>0</v>
      </c>
      <c r="EG58" s="238">
        <f>IF(COUNTIF($BT58:$BV58, Active!$ET$1)&gt;0, Active!EG$2, 0)</f>
        <v>0</v>
      </c>
      <c r="EH58" s="239">
        <f>IF(COUNTIF($BW58:$BY58, Active!$ET$1)&gt;0, Active!EH$2, 0)</f>
        <v>0</v>
      </c>
      <c r="EI58" s="240">
        <f>IF(COUNTIF($BZ58:$CB58, Active!$ET$1)&gt;0, Active!EI$2, 0)</f>
        <v>0</v>
      </c>
      <c r="EJ58" s="240">
        <f>IF(COUNTIF($CC58:$CE58, Active!$ET$1)&gt;0, Active!EJ$2, 0)</f>
        <v>0</v>
      </c>
      <c r="EK58" s="240">
        <f>IF(COUNTIF($CF58:$CH58, Active!$ET$1)&gt;0, Active!EK$2, 0)</f>
        <v>0</v>
      </c>
      <c r="EL58" s="240">
        <f>IF(COUNTIF($CI58:$CK58, Active!$ET$1)&gt;0, Active!EL$2, 0)</f>
        <v>0</v>
      </c>
      <c r="EM58" s="240">
        <f>IF(COUNTIF($CL58:$CN58, Active!$ET$1)&gt;0, Active!EM$2, 0)</f>
        <v>0</v>
      </c>
      <c r="EN58" s="240">
        <f>IF(COUNTIF($CO58:$CQ58, Active!$ET$1)&gt;0, Active!EN$2, 0)</f>
        <v>0</v>
      </c>
      <c r="EO58" s="240">
        <f>IF(COUNTIF($CR58:$CT58, Active!$ET$1)&gt;0, Active!EO$2, 0)</f>
        <v>0</v>
      </c>
      <c r="EP58" s="240">
        <f>IF(COUNTIF($CU58:$CW58, Active!$ET$1)&gt;0, Active!EP$2, 0)</f>
        <v>0</v>
      </c>
      <c r="EQ58" s="240">
        <f>IF(COUNTIF($CX58:$CZ58, Active!$ET$1)&gt;0, Active!EQ$2, 0)</f>
        <v>0</v>
      </c>
      <c r="ER58" s="240">
        <f>IF(COUNTIF($DA58:$DC58, Active!$ET$1)&gt;0, Active!ER$2, 0)</f>
        <v>0</v>
      </c>
      <c r="ES58" s="240">
        <f>IF(COUNTIF($DD58:$DF58, Active!$ET$1)&gt;0, Active!ES$2, 0)</f>
        <v>0</v>
      </c>
      <c r="ET58" s="241">
        <f t="shared" si="13"/>
        <v>0</v>
      </c>
      <c r="EU58" s="242">
        <f>IF(COUNTIF($N58:$Q58, Active!GA$1)&gt;0, Active!EU$2, 0)</f>
        <v>0</v>
      </c>
      <c r="EV58" s="234">
        <f>IF(COUNTIF($R58:$U58, Active!GA$1)&gt;0, Active!EV$2, 0)</f>
        <v>0</v>
      </c>
      <c r="EW58" s="234">
        <f>IF(COUNTIF($V58:$Y58, Active!GA$1)&gt;0, Active!EW$2, 0)</f>
        <v>0</v>
      </c>
      <c r="EX58" s="234">
        <f>IF(COUNTIF($Z58:$AA58, Active!GA$1)&gt;0, Active!EX$2, 0)</f>
        <v>0</v>
      </c>
      <c r="EY58" s="234">
        <f>IF(COUNTIF($AB58:$AC58, Active!GA$1)&gt;0, Active!EY$2, 0)</f>
        <v>0</v>
      </c>
      <c r="EZ58" s="235">
        <f>IF(COUNTIF($AD58:$AF58, Active!$GA$1)&gt;0, Active!EZ$2, 0)</f>
        <v>0</v>
      </c>
      <c r="FA58" s="236">
        <f>IF(COUNTIF($AG58:$AI58, Active!$GA$1)&gt;0, Active!FA$2, 0)</f>
        <v>0</v>
      </c>
      <c r="FB58" s="236">
        <f>IF(COUNTIF($AJ58:$AL58, Active!$GA$1)&gt;0, Active!FB$2, 0)</f>
        <v>0</v>
      </c>
      <c r="FC58" s="236">
        <f>IF(COUNTIF($AM58:$AO58, Active!$GA$1)&gt;0, Active!FC$2, 0)</f>
        <v>0</v>
      </c>
      <c r="FD58" s="236">
        <f>IF(COUNTIF($AP58:$AR58, Active!$GA$1)&gt;0, Active!FD$2, 0)</f>
        <v>0</v>
      </c>
      <c r="FE58" s="236">
        <f>IF(COUNTIF($AS58:$AU58, Active!$GA$1)&gt;0, Active!FE$2, 0)</f>
        <v>0</v>
      </c>
      <c r="FF58" s="236">
        <f>IF(COUNTIF($AV58:$AX58, Active!$GA$1)&gt;0, Active!FF$2, 0)</f>
        <v>0</v>
      </c>
      <c r="FG58" s="237">
        <f>IF(COUNTIF($AY58:$BA58, Active!$GA$1)&gt;0, Active!FG$2, 0)</f>
        <v>0</v>
      </c>
      <c r="FH58" s="238">
        <f>IF(COUNTIF($BB58:$BD58, Active!$GA$1)&gt;0, Active!FH$2, 0)</f>
        <v>0</v>
      </c>
      <c r="FI58" s="238">
        <f>IF(COUNTIF($BE58:$BG58, Active!$GA$1)&gt;0, Active!FI$2, 0)</f>
        <v>0</v>
      </c>
      <c r="FJ58" s="238">
        <f>IF(COUNTIF($BH58:$BJ58, Active!$GA$1)&gt;0, Active!FJ$2, 0)</f>
        <v>0</v>
      </c>
      <c r="FK58" s="238">
        <f>IF(COUNTIF($BK58:$BM58, Active!$GA$1)&gt;0, Active!FK$2, 0)</f>
        <v>0</v>
      </c>
      <c r="FL58" s="238">
        <f>IF(COUNTIF($BN58:$BP58, Active!$GA$1)&gt;0, Active!FL$2, 0)</f>
        <v>0</v>
      </c>
      <c r="FM58" s="238">
        <f>IF(COUNTIF($BQ58:$BS58, Active!$GA$1)&gt;0, Active!FM$2, 0)</f>
        <v>0</v>
      </c>
      <c r="FN58" s="238">
        <f>IF(COUNTIF($BT58:$BV58, Active!$GA$1)&gt;0, Active!FN$2, 0)</f>
        <v>0</v>
      </c>
      <c r="FO58" s="239">
        <f>IF(COUNTIF($BW58:$BY58, Active!$GA$1)&gt;0, Active!FO$2, 0)</f>
        <v>0</v>
      </c>
      <c r="FP58" s="240">
        <f>IF(COUNTIF($BZ58:$CB58, Active!$GA$1)&gt;0, Active!FP$2, 0)</f>
        <v>0</v>
      </c>
      <c r="FQ58" s="240">
        <f>IF(COUNTIF($CC58:$CE58, Active!$GA$1)&gt;0, Active!FQ$2, 0)</f>
        <v>0</v>
      </c>
      <c r="FR58" s="240">
        <f>IF(COUNTIF($CF58:$CH58, Active!$GA$1)&gt;0, Active!FR$2, 0)</f>
        <v>0</v>
      </c>
      <c r="FS58" s="240">
        <f>IF(COUNTIF($CI58:$CK58, Active!$GA$1)&gt;0, Active!FS$2, 0)</f>
        <v>0</v>
      </c>
      <c r="FT58" s="240">
        <f>IF(COUNTIF($CL58:$CN58, Active!$GA$1)&gt;0, Active!FT$2, 0)</f>
        <v>0</v>
      </c>
      <c r="FU58" s="240">
        <f>IF(COUNTIF($CO58:$CQ58, Active!$GA$1)&gt;0, Active!FU$2, 0)</f>
        <v>0</v>
      </c>
      <c r="FV58" s="240">
        <f>IF(COUNTIF($CR58:$CT58, Active!$GA$1)&gt;0, Active!FV$2, 0)</f>
        <v>0</v>
      </c>
      <c r="FW58" s="240">
        <f>IF(COUNTIF($CU58:$CW58, Active!$GA$1)&gt;0, Active!FW$2, 0)</f>
        <v>0</v>
      </c>
      <c r="FX58" s="240">
        <f>IF(COUNTIF($CX58:$CZ58, Active!$GA$1)&gt;0, Active!FX$2, 0)</f>
        <v>0</v>
      </c>
      <c r="FY58" s="240">
        <f>IF(COUNTIF($DA58:$DC58, Active!$GA$1)&gt;0, Active!FY$2, 0)</f>
        <v>0</v>
      </c>
      <c r="FZ58" s="240">
        <f>IF(COUNTIF($DD58:$DF58, Active!$GA$1)&gt;0, Active!FZ$2, 0)</f>
        <v>0</v>
      </c>
      <c r="GA58" s="241">
        <f t="shared" si="14"/>
        <v>0</v>
      </c>
      <c r="GB58" s="242">
        <f>IF(COUNTIF($N58:$Q58, Active!HH$1)&gt;0, Active!GB$2, 0)</f>
        <v>0</v>
      </c>
      <c r="GC58" s="234">
        <f>IF(COUNTIF($R58:$U58, Active!HH$1)&gt;0, Active!GC$2, 0)</f>
        <v>0</v>
      </c>
      <c r="GD58" s="234">
        <f>IF(COUNTIF($V58:$Y58, Active!HH$1)&gt;0, Active!GD$2, 0)</f>
        <v>0</v>
      </c>
      <c r="GE58" s="234">
        <f>IF(COUNTIF($Z58:$AA58, Active!HH$1)&gt;0, Active!GE$2, 0)</f>
        <v>0</v>
      </c>
      <c r="GF58" s="234">
        <f>IF(COUNTIF($AB58:$AC58, Active!HH$1)&gt;0, Active!GF$2, 0)</f>
        <v>0</v>
      </c>
      <c r="GG58" s="235">
        <f>IF(COUNTIF($AD58:$AF58, Active!$HH$1)&gt;0, Active!GG$2, 0)</f>
        <v>0</v>
      </c>
      <c r="GH58" s="236">
        <f>IF(COUNTIF($AG58:$AI58, Active!$HH$1)&gt;0, Active!GH$2, 0)</f>
        <v>0</v>
      </c>
      <c r="GI58" s="236">
        <f>IF(COUNTIF($AJ58:$AL58, Active!$HH$1)&gt;0, Active!GI$2, 0)</f>
        <v>0</v>
      </c>
      <c r="GJ58" s="236">
        <f>IF(COUNTIF($AM58:$AO58, Active!$HH$1)&gt;0, Active!GJ$2, 0)</f>
        <v>0</v>
      </c>
      <c r="GK58" s="236">
        <f>IF(COUNTIF($AP58:$AR58, Active!$HH$1)&gt;0, Active!GK$2, 0)</f>
        <v>0</v>
      </c>
      <c r="GL58" s="236">
        <f>IF(COUNTIF($AS58:$AU58, Active!$HH$1)&gt;0, Active!GL$2, 0)</f>
        <v>0</v>
      </c>
      <c r="GM58" s="236">
        <f>IF(COUNTIF($AV58:$AX58, Active!$HH$1)&gt;0, Active!GM$2, 0)</f>
        <v>0</v>
      </c>
      <c r="GN58" s="237">
        <f>IF(COUNTIF($AY58:$BA58, Active!$HH$1)&gt;0, Active!GN$2, 0)</f>
        <v>0</v>
      </c>
      <c r="GO58" s="238">
        <f>IF(COUNTIF($BB58:$BD58, Active!$HH$1)&gt;0, Active!GO$2, 0)</f>
        <v>0</v>
      </c>
      <c r="GP58" s="238">
        <f>IF(COUNTIF($BE58:$BG58, Active!$HH$1)&gt;0, Active!GP$2, 0)</f>
        <v>0</v>
      </c>
      <c r="GQ58" s="238">
        <f>IF(COUNTIF($BH58:$BJ58, Active!$HH$1)&gt;0, Active!GQ$2, 0)</f>
        <v>0</v>
      </c>
      <c r="GR58" s="238">
        <f>IF(COUNTIF($BK58:$BM58, Active!$HH$1)&gt;0, Active!GR$2, 0)</f>
        <v>0</v>
      </c>
      <c r="GS58" s="238">
        <f>IF(COUNTIF($BN58:$BP58, Active!$HH$1)&gt;0, Active!GS$2, 0)</f>
        <v>0</v>
      </c>
      <c r="GT58" s="238">
        <f>IF(COUNTIF($BQ58:$BS58, Active!$HH$1)&gt;0, Active!GT$2, 0)</f>
        <v>0</v>
      </c>
      <c r="GU58" s="238">
        <f>IF(COUNTIF($BT58:$BV58, Active!$HH$1)&gt;0, Active!GU$2, 0)</f>
        <v>0</v>
      </c>
      <c r="GV58" s="239">
        <f>IF(COUNTIF($BW58:$BY58, Active!$HH$1)&gt;0, Active!GV$2, 0)</f>
        <v>0</v>
      </c>
      <c r="GW58" s="240">
        <f>IF(COUNTIF($BZ58:$CB58, Active!$HH$1)&gt;0, Active!GW$2, 0)</f>
        <v>0</v>
      </c>
      <c r="GX58" s="240">
        <f>IF(COUNTIF($CC58:$CE58, Active!$HH$1)&gt;0, Active!GX$2, 0)</f>
        <v>0</v>
      </c>
      <c r="GY58" s="240">
        <f>IF(COUNTIF($CF58:$CH58, Active!$HH$1)&gt;0, Active!GY$2, 0)</f>
        <v>0</v>
      </c>
      <c r="GZ58" s="240">
        <f>IF(COUNTIF($CI58:$CK58, Active!$HH$1)&gt;0, Active!GZ$2, 0)</f>
        <v>0</v>
      </c>
      <c r="HA58" s="240">
        <f>IF(COUNTIF($CL58:$CN58, Active!$HH$1)&gt;0, Active!HA$2, 0)</f>
        <v>0</v>
      </c>
      <c r="HB58" s="240">
        <f>IF(COUNTIF($CO58:$CQ58, Active!$HH$1)&gt;0, Active!HB$2, 0)</f>
        <v>0</v>
      </c>
      <c r="HC58" s="240">
        <f>IF(COUNTIF($CR58:$CT58, Active!$HH$1)&gt;0, Active!HC$2, 0)</f>
        <v>0</v>
      </c>
      <c r="HD58" s="240">
        <f>IF(COUNTIF($CU58:$CW58, Active!$HH$1)&gt;0, Active!HD$2, 0)</f>
        <v>0</v>
      </c>
      <c r="HE58" s="240">
        <f>IF(COUNTIF($CX58:$CZ58, Active!$HH$1)&gt;0, Active!HE$2, 0)</f>
        <v>0</v>
      </c>
      <c r="HF58" s="240">
        <f>IF(COUNTIF($DA58:$DC58, Active!$HH$1)&gt;0, Active!HF$2, 0)</f>
        <v>0</v>
      </c>
      <c r="HG58" s="240">
        <f>IF(COUNTIF($DD58:$DF58, Active!$HH$1)&gt;0, Active!HG$2, 0)</f>
        <v>0</v>
      </c>
      <c r="HH58" s="241">
        <f t="shared" si="15"/>
        <v>0</v>
      </c>
      <c r="HI58" s="243"/>
      <c r="HJ58" s="242">
        <f>IF(MAX($N58:$Q58)&gt;=40, Active!HJ$2, 0)</f>
        <v>3</v>
      </c>
      <c r="HK58" s="234">
        <f>IF(MAX($R58:$U58)&gt;=40, Active!HK$2, 0)</f>
        <v>3</v>
      </c>
      <c r="HL58" s="234">
        <f>IF(MAX($V58:$Y58)&gt;=40, Active!HL$2, 0)</f>
        <v>3</v>
      </c>
      <c r="HM58" s="234">
        <f>IF(MAX($Z58:$AA58)&gt;=40, Active!HM$2, 0)</f>
        <v>3</v>
      </c>
      <c r="HN58" s="234">
        <f>IF(MAX($AB58:$AC58)&gt;=40, Active!HN$2, 0)</f>
        <v>2</v>
      </c>
      <c r="HO58" s="235">
        <f>IF(MAX($AD58:$AF58)&gt;=40, Active!HO$2, 0)</f>
        <v>20</v>
      </c>
      <c r="HP58" s="236">
        <f>IF(MAX($AG58:$AI58)&gt;=40, Active!HP$2, 0)</f>
        <v>20</v>
      </c>
      <c r="HQ58" s="236">
        <f>IF(MAX($AJ58:$AL58)&gt;=40, Active!HQ$2, 0)</f>
        <v>20</v>
      </c>
      <c r="HR58" s="236">
        <f>IF(MAX($AM58:$AO58)&gt;=40, Active!HR$2, 0)</f>
        <v>20</v>
      </c>
      <c r="HS58" s="236">
        <f>IF(MAX($AP58:$AR58)&gt;=40, Active!HS$2, 0)</f>
        <v>10</v>
      </c>
      <c r="HT58" s="236">
        <f>IF(MAX($AS58:$AU58)&gt;=40, Active!HT$2, 0)</f>
        <v>20</v>
      </c>
      <c r="HU58" s="236">
        <f>IF(MAX($AV58:$AX58)&gt;=40, Active!HU$2, 0)</f>
        <v>10</v>
      </c>
      <c r="HV58" s="237">
        <f>IF(MAX($AY58:$BA58)&gt;=40, Active!HV$2, 0)</f>
        <v>20</v>
      </c>
      <c r="HW58" s="238">
        <f>IF(MAX($BB58:$BD58)&gt;=40, Active!HW$2, 0)</f>
        <v>20</v>
      </c>
      <c r="HX58" s="238">
        <f>IF(MAX($BE58:$BG58)&gt;=40, Active!HX$2, 0)</f>
        <v>20</v>
      </c>
      <c r="HY58" s="238">
        <f>IF(MAX($BH58:$BJ58)&gt;=40, Active!HY$2, 0)</f>
        <v>20</v>
      </c>
      <c r="HZ58" s="238">
        <f>IF(MAX($BK58:$BM58)&gt;=40, Active!HZ$2, 0)</f>
        <v>10</v>
      </c>
      <c r="IA58" s="238">
        <f>IF(MAX($BN58:$BP58)&gt;=40, Active!IA$2, 0)</f>
        <v>20</v>
      </c>
      <c r="IB58" s="238">
        <f>IF(MAX($BQ58:$BS58)&gt;=40, Active!IB$2, 0)</f>
        <v>10</v>
      </c>
      <c r="IC58" s="238">
        <f>IF(MAX($BT58:$BV58)&gt;=40, Active!IC$2, 0)</f>
        <v>6</v>
      </c>
      <c r="ID58" s="239">
        <f>IF(MAX($BW58:$BY58)&gt;=40, Active!ID$2, 0)</f>
        <v>20</v>
      </c>
      <c r="IE58" s="240">
        <f>IF(MAX($BZ58:$CB58)&gt;=40, Active!IE$2, 0)</f>
        <v>20</v>
      </c>
      <c r="IF58" s="240">
        <f>IF(MAX($CC58:$CE58)&gt;=40, Active!IF$2, 0)</f>
        <v>0</v>
      </c>
      <c r="IG58" s="240">
        <f>IF(MAX($CF58:$CH58)&gt;=40, Active!IG$2, 0)</f>
        <v>10</v>
      </c>
      <c r="IH58" s="240">
        <f>IF(MAX($CI58:$CK58)&gt;=40, Active!IH$2, 0)</f>
        <v>0</v>
      </c>
      <c r="II58" s="240">
        <f>IF(MAX($CL58:$CN58)&gt;=40, Active!II$2, 0)</f>
        <v>30</v>
      </c>
      <c r="IJ58" s="240">
        <f>IF(MAX($CO58:$CQ58)&gt;=40, Active!IJ$2, 0)</f>
        <v>20</v>
      </c>
      <c r="IK58" s="240">
        <f>IF(MAX($CR58:$CT58)&gt;=40, Active!IK$2, 0)</f>
        <v>0</v>
      </c>
      <c r="IL58" s="240">
        <f>IF(MAX($CU58:$CW58)&gt;=40, Active!IL$2, 0)</f>
        <v>0</v>
      </c>
      <c r="IM58" s="240">
        <f>IF(MAX($CX58:$CZ58)&gt;=40, Active!IM$2, 0)</f>
        <v>0</v>
      </c>
      <c r="IN58" s="240">
        <f>IF(MAX($DA58:$DC58)&gt;=40, Active!IN$2, 0)</f>
        <v>20</v>
      </c>
      <c r="IO58" s="240">
        <f>IF(MAX($DD58:$DF58)&gt;=40, Active!IO$2, 0)</f>
        <v>0</v>
      </c>
      <c r="IP58" s="416">
        <f t="shared" si="16"/>
        <v>360</v>
      </c>
      <c r="IQ58" s="416">
        <f t="shared" si="17"/>
        <v>20</v>
      </c>
    </row>
    <row r="59" spans="1:251" ht="15" customHeight="1" x14ac:dyDescent="0.25">
      <c r="A59" s="14" t="s">
        <v>1601</v>
      </c>
      <c r="B59" s="392">
        <v>6</v>
      </c>
      <c r="C59" s="13" t="s">
        <v>406</v>
      </c>
      <c r="D59" s="423">
        <v>43678</v>
      </c>
      <c r="E59" s="20">
        <v>9</v>
      </c>
      <c r="F59" s="6">
        <v>9856264</v>
      </c>
      <c r="G59" s="20">
        <v>1</v>
      </c>
      <c r="H59" s="20"/>
      <c r="I59" s="23"/>
      <c r="J59" s="6" t="s">
        <v>18</v>
      </c>
      <c r="K59" s="6" t="s">
        <v>18</v>
      </c>
      <c r="L59" s="424"/>
      <c r="M59" s="651" t="s">
        <v>507</v>
      </c>
      <c r="N59" s="24">
        <v>62.400001525878906</v>
      </c>
      <c r="O59" s="107"/>
      <c r="P59" s="105"/>
      <c r="Q59" s="106"/>
      <c r="R59" s="690">
        <v>64.349998474121094</v>
      </c>
      <c r="S59" s="107"/>
      <c r="T59" s="105"/>
      <c r="U59" s="106"/>
      <c r="V59" s="688">
        <v>65.050003051757813</v>
      </c>
      <c r="W59" s="107"/>
      <c r="X59" s="105"/>
      <c r="Y59" s="106"/>
      <c r="Z59" s="690">
        <v>76.400001525878906</v>
      </c>
      <c r="AA59" s="273"/>
      <c r="AB59" s="24">
        <v>53.7</v>
      </c>
      <c r="AC59" s="273"/>
      <c r="AD59" s="272">
        <v>100</v>
      </c>
      <c r="AE59" s="108"/>
      <c r="AF59" s="444"/>
      <c r="AG59" s="272">
        <v>100</v>
      </c>
      <c r="AH59" s="108"/>
      <c r="AI59" s="444"/>
      <c r="AJ59" s="272">
        <v>100</v>
      </c>
      <c r="AK59" s="108"/>
      <c r="AL59" s="444"/>
      <c r="AM59" s="272">
        <v>100</v>
      </c>
      <c r="AN59" s="108"/>
      <c r="AO59" s="444"/>
      <c r="AP59" s="272">
        <v>100</v>
      </c>
      <c r="AQ59" s="108"/>
      <c r="AR59" s="444"/>
      <c r="AS59" s="272">
        <v>100</v>
      </c>
      <c r="AT59" s="108"/>
      <c r="AU59" s="444"/>
      <c r="AV59" s="272">
        <v>100</v>
      </c>
      <c r="AW59" s="108"/>
      <c r="AX59" s="444"/>
      <c r="AY59" s="24">
        <v>45</v>
      </c>
      <c r="AZ59" s="107"/>
      <c r="BA59" s="273"/>
      <c r="BB59" s="24">
        <v>64</v>
      </c>
      <c r="BC59" s="107"/>
      <c r="BD59" s="273"/>
      <c r="BE59" s="24">
        <v>77</v>
      </c>
      <c r="BF59" s="107"/>
      <c r="BG59" s="273"/>
      <c r="BH59" s="24">
        <v>72</v>
      </c>
      <c r="BI59" s="107"/>
      <c r="BJ59" s="273"/>
      <c r="BK59" s="24">
        <v>51</v>
      </c>
      <c r="BL59" s="107"/>
      <c r="BM59" s="273"/>
      <c r="BN59" s="24">
        <v>64</v>
      </c>
      <c r="BO59" s="107"/>
      <c r="BP59" s="273"/>
      <c r="BQ59" s="24">
        <v>67</v>
      </c>
      <c r="BR59" s="107"/>
      <c r="BS59" s="273"/>
      <c r="BT59" s="24">
        <v>70</v>
      </c>
      <c r="BU59" s="291"/>
      <c r="BV59" s="273"/>
      <c r="BW59" s="24">
        <v>44.150001525878906</v>
      </c>
      <c r="BX59" s="107"/>
      <c r="BY59" s="273"/>
      <c r="BZ59" s="24">
        <v>60</v>
      </c>
      <c r="CA59" s="107"/>
      <c r="CB59" s="273"/>
      <c r="CC59" s="24">
        <v>56</v>
      </c>
      <c r="CD59" s="107"/>
      <c r="CE59" s="107"/>
      <c r="CF59" s="107"/>
      <c r="CG59" s="107"/>
      <c r="CH59" s="273"/>
      <c r="CI59" s="24"/>
      <c r="CJ59" s="107"/>
      <c r="CK59" s="273"/>
      <c r="CL59" s="281">
        <v>26.799999237060547</v>
      </c>
      <c r="CM59" s="691">
        <v>49.5</v>
      </c>
      <c r="CN59" s="273"/>
      <c r="CO59" s="690">
        <v>74</v>
      </c>
      <c r="CP59" s="107"/>
      <c r="CQ59" s="273"/>
      <c r="CR59" s="24"/>
      <c r="CS59" s="107"/>
      <c r="CT59" s="273"/>
      <c r="CU59" s="24"/>
      <c r="CV59" s="107"/>
      <c r="CW59" s="273"/>
      <c r="CX59" s="24"/>
      <c r="CY59" s="107"/>
      <c r="CZ59" s="273"/>
      <c r="DA59" s="690">
        <v>60</v>
      </c>
      <c r="DB59" s="107"/>
      <c r="DC59" s="273"/>
      <c r="DD59" s="24"/>
      <c r="DE59" s="107"/>
      <c r="DF59" s="273"/>
      <c r="DG59" s="218"/>
      <c r="DH59" s="217"/>
      <c r="DI59" s="217"/>
      <c r="DJ59" s="286">
        <f t="shared" si="18"/>
        <v>58.696666717529297</v>
      </c>
      <c r="DK59" s="219"/>
      <c r="DL59" s="220">
        <f t="shared" si="12"/>
        <v>2.9348333358764647</v>
      </c>
      <c r="DM59" s="650">
        <f>COUNTIF(N59:DF59, Active!DM$1)+COUNTIF(N59:DF59, Active!DM$2)</f>
        <v>0</v>
      </c>
      <c r="DN59" s="233">
        <f>IF(COUNTIF($N59:$Q59, Active!ET$1)&gt;0, Active!DN$2, 0)</f>
        <v>0</v>
      </c>
      <c r="DO59" s="234">
        <f>IF(COUNTIF($R59:$U59, Active!ET$1)&gt;0, Active!DO$2, 0)</f>
        <v>0</v>
      </c>
      <c r="DP59" s="234">
        <f>IF(COUNTIF($V59:$Y59, Active!ET$1)&gt;0, Active!DP$2, 0)</f>
        <v>0</v>
      </c>
      <c r="DQ59" s="234">
        <f>IF(COUNTIF($Z59:$AA59, Active!ET$1)&gt;0, Active!DQ$2, 0)</f>
        <v>0</v>
      </c>
      <c r="DR59" s="234">
        <f>IF(COUNTIF($AB59:$AC59, Active!ET$1)&gt;0, Active!DR$2, 0)</f>
        <v>0</v>
      </c>
      <c r="DS59" s="235">
        <f>IF(COUNTIF($AD59:$AF59, Active!$ET$1)&gt;0, Active!DS$2, 0)</f>
        <v>0</v>
      </c>
      <c r="DT59" s="236">
        <f>IF(COUNTIF($AG59:$AI59, Active!$ET$1)&gt;0, Active!DT$2, 0)</f>
        <v>0</v>
      </c>
      <c r="DU59" s="236">
        <f>IF(COUNTIF($AJ59:$AL59, Active!$ET$1)&gt;0, Active!DU$2, 0)</f>
        <v>0</v>
      </c>
      <c r="DV59" s="236">
        <f>IF(COUNTIF($AM59:$AO59, Active!$ET$1)&gt;0, Active!DV$2, 0)</f>
        <v>0</v>
      </c>
      <c r="DW59" s="236">
        <f>IF(COUNTIF($AP59:$AR59, Active!$ET$1)&gt;0, Active!DW$2, 0)</f>
        <v>0</v>
      </c>
      <c r="DX59" s="236">
        <f>IF(COUNTIF($AS59:$AU59, Active!$ET$1)&gt;0, Active!DX$2, 0)</f>
        <v>0</v>
      </c>
      <c r="DY59" s="236">
        <f>IF(COUNTIF($AV59:$AX59, Active!$ET$1)&gt;0, Active!DY$2, 0)</f>
        <v>0</v>
      </c>
      <c r="DZ59" s="237">
        <f>IF(COUNTIF($AY59:$BA59, Active!$ET$1)&gt;0, Active!DZ$2, 0)</f>
        <v>0</v>
      </c>
      <c r="EA59" s="238">
        <f>IF(COUNTIF($BB59:$BD59, Active!$ET$1)&gt;0, Active!EA$2, 0)</f>
        <v>0</v>
      </c>
      <c r="EB59" s="238">
        <f>IF(COUNTIF($BE59:$BG59, Active!$ET$1)&gt;0, Active!EB$2, 0)</f>
        <v>0</v>
      </c>
      <c r="EC59" s="238">
        <f>IF(COUNTIF($BH59:$BJ59, Active!$ET$1)&gt;0, Active!EC$2, 0)</f>
        <v>0</v>
      </c>
      <c r="ED59" s="238">
        <f>IF(COUNTIF($BK59:$BM59, Active!$ET$1)&gt;0, Active!ED$2, 0)</f>
        <v>0</v>
      </c>
      <c r="EE59" s="238">
        <f>IF(COUNTIF($BN59:$BP59, Active!$ET$1)&gt;0, Active!EE$2, 0)</f>
        <v>0</v>
      </c>
      <c r="EF59" s="238">
        <f>IF(COUNTIF($BQ59:$BS59, Active!$ET$1)&gt;0, Active!EF$2, 0)</f>
        <v>0</v>
      </c>
      <c r="EG59" s="238">
        <f>IF(COUNTIF($BT59:$BV59, Active!$ET$1)&gt;0, Active!EG$2, 0)</f>
        <v>0</v>
      </c>
      <c r="EH59" s="239">
        <f>IF(COUNTIF($BW59:$BY59, Active!$ET$1)&gt;0, Active!EH$2, 0)</f>
        <v>0</v>
      </c>
      <c r="EI59" s="240">
        <f>IF(COUNTIF($BZ59:$CB59, Active!$ET$1)&gt;0, Active!EI$2, 0)</f>
        <v>0</v>
      </c>
      <c r="EJ59" s="240">
        <f>IF(COUNTIF($CC59:$CE59, Active!$ET$1)&gt;0, Active!EJ$2, 0)</f>
        <v>0</v>
      </c>
      <c r="EK59" s="240">
        <f>IF(COUNTIF($CF59:$CH59, Active!$ET$1)&gt;0, Active!EK$2, 0)</f>
        <v>0</v>
      </c>
      <c r="EL59" s="240">
        <f>IF(COUNTIF($CI59:$CK59, Active!$ET$1)&gt;0, Active!EL$2, 0)</f>
        <v>0</v>
      </c>
      <c r="EM59" s="240">
        <f>IF(COUNTIF($CL59:$CN59, Active!$ET$1)&gt;0, Active!EM$2, 0)</f>
        <v>0</v>
      </c>
      <c r="EN59" s="240">
        <f>IF(COUNTIF($CO59:$CQ59, Active!$ET$1)&gt;0, Active!EN$2, 0)</f>
        <v>0</v>
      </c>
      <c r="EO59" s="240">
        <f>IF(COUNTIF($CR59:$CT59, Active!$ET$1)&gt;0, Active!EO$2, 0)</f>
        <v>0</v>
      </c>
      <c r="EP59" s="240">
        <f>IF(COUNTIF($CU59:$CW59, Active!$ET$1)&gt;0, Active!EP$2, 0)</f>
        <v>0</v>
      </c>
      <c r="EQ59" s="240">
        <f>IF(COUNTIF($CX59:$CZ59, Active!$ET$1)&gt;0, Active!EQ$2, 0)</f>
        <v>0</v>
      </c>
      <c r="ER59" s="240">
        <f>IF(COUNTIF($DA59:$DC59, Active!$ET$1)&gt;0, Active!ER$2, 0)</f>
        <v>0</v>
      </c>
      <c r="ES59" s="240">
        <f>IF(COUNTIF($DD59:$DF59, Active!$ET$1)&gt;0, Active!ES$2, 0)</f>
        <v>0</v>
      </c>
      <c r="ET59" s="241">
        <f t="shared" si="13"/>
        <v>0</v>
      </c>
      <c r="EU59" s="242">
        <f>IF(COUNTIF($N59:$Q59, Active!GA$1)&gt;0, Active!EU$2, 0)</f>
        <v>0</v>
      </c>
      <c r="EV59" s="234">
        <f>IF(COUNTIF($R59:$U59, Active!GA$1)&gt;0, Active!EV$2, 0)</f>
        <v>0</v>
      </c>
      <c r="EW59" s="234">
        <f>IF(COUNTIF($V59:$Y59, Active!GA$1)&gt;0, Active!EW$2, 0)</f>
        <v>0</v>
      </c>
      <c r="EX59" s="234">
        <f>IF(COUNTIF($Z59:$AA59, Active!GA$1)&gt;0, Active!EX$2, 0)</f>
        <v>0</v>
      </c>
      <c r="EY59" s="234">
        <f>IF(COUNTIF($AB59:$AC59, Active!GA$1)&gt;0, Active!EY$2, 0)</f>
        <v>0</v>
      </c>
      <c r="EZ59" s="235">
        <f>IF(COUNTIF($AD59:$AF59, Active!$GA$1)&gt;0, Active!EZ$2, 0)</f>
        <v>0</v>
      </c>
      <c r="FA59" s="236">
        <f>IF(COUNTIF($AG59:$AI59, Active!$GA$1)&gt;0, Active!FA$2, 0)</f>
        <v>0</v>
      </c>
      <c r="FB59" s="236">
        <f>IF(COUNTIF($AJ59:$AL59, Active!$GA$1)&gt;0, Active!FB$2, 0)</f>
        <v>0</v>
      </c>
      <c r="FC59" s="236">
        <f>IF(COUNTIF($AM59:$AO59, Active!$GA$1)&gt;0, Active!FC$2, 0)</f>
        <v>0</v>
      </c>
      <c r="FD59" s="236">
        <f>IF(COUNTIF($AP59:$AR59, Active!$GA$1)&gt;0, Active!FD$2, 0)</f>
        <v>0</v>
      </c>
      <c r="FE59" s="236">
        <f>IF(COUNTIF($AS59:$AU59, Active!$GA$1)&gt;0, Active!FE$2, 0)</f>
        <v>0</v>
      </c>
      <c r="FF59" s="236">
        <f>IF(COUNTIF($AV59:$AX59, Active!$GA$1)&gt;0, Active!FF$2, 0)</f>
        <v>0</v>
      </c>
      <c r="FG59" s="237">
        <f>IF(COUNTIF($AY59:$BA59, Active!$GA$1)&gt;0, Active!FG$2, 0)</f>
        <v>0</v>
      </c>
      <c r="FH59" s="238">
        <f>IF(COUNTIF($BB59:$BD59, Active!$GA$1)&gt;0, Active!FH$2, 0)</f>
        <v>0</v>
      </c>
      <c r="FI59" s="238">
        <f>IF(COUNTIF($BE59:$BG59, Active!$GA$1)&gt;0, Active!FI$2, 0)</f>
        <v>0</v>
      </c>
      <c r="FJ59" s="238">
        <f>IF(COUNTIF($BH59:$BJ59, Active!$GA$1)&gt;0, Active!FJ$2, 0)</f>
        <v>0</v>
      </c>
      <c r="FK59" s="238">
        <f>IF(COUNTIF($BK59:$BM59, Active!$GA$1)&gt;0, Active!FK$2, 0)</f>
        <v>0</v>
      </c>
      <c r="FL59" s="238">
        <f>IF(COUNTIF($BN59:$BP59, Active!$GA$1)&gt;0, Active!FL$2, 0)</f>
        <v>0</v>
      </c>
      <c r="FM59" s="238">
        <f>IF(COUNTIF($BQ59:$BS59, Active!$GA$1)&gt;0, Active!FM$2, 0)</f>
        <v>0</v>
      </c>
      <c r="FN59" s="238">
        <f>IF(COUNTIF($BT59:$BV59, Active!$GA$1)&gt;0, Active!FN$2, 0)</f>
        <v>0</v>
      </c>
      <c r="FO59" s="239">
        <f>IF(COUNTIF($BW59:$BY59, Active!$GA$1)&gt;0, Active!FO$2, 0)</f>
        <v>0</v>
      </c>
      <c r="FP59" s="240">
        <f>IF(COUNTIF($BZ59:$CB59, Active!$GA$1)&gt;0, Active!FP$2, 0)</f>
        <v>0</v>
      </c>
      <c r="FQ59" s="240">
        <f>IF(COUNTIF($CC59:$CE59, Active!$GA$1)&gt;0, Active!FQ$2, 0)</f>
        <v>0</v>
      </c>
      <c r="FR59" s="240">
        <f>IF(COUNTIF($CF59:$CH59, Active!$GA$1)&gt;0, Active!FR$2, 0)</f>
        <v>0</v>
      </c>
      <c r="FS59" s="240">
        <f>IF(COUNTIF($CI59:$CK59, Active!$GA$1)&gt;0, Active!FS$2, 0)</f>
        <v>0</v>
      </c>
      <c r="FT59" s="240">
        <f>IF(COUNTIF($CL59:$CN59, Active!$GA$1)&gt;0, Active!FT$2, 0)</f>
        <v>0</v>
      </c>
      <c r="FU59" s="240">
        <f>IF(COUNTIF($CO59:$CQ59, Active!$GA$1)&gt;0, Active!FU$2, 0)</f>
        <v>0</v>
      </c>
      <c r="FV59" s="240">
        <f>IF(COUNTIF($CR59:$CT59, Active!$GA$1)&gt;0, Active!FV$2, 0)</f>
        <v>0</v>
      </c>
      <c r="FW59" s="240">
        <f>IF(COUNTIF($CU59:$CW59, Active!$GA$1)&gt;0, Active!FW$2, 0)</f>
        <v>0</v>
      </c>
      <c r="FX59" s="240">
        <f>IF(COUNTIF($CX59:$CZ59, Active!$GA$1)&gt;0, Active!FX$2, 0)</f>
        <v>0</v>
      </c>
      <c r="FY59" s="240">
        <f>IF(COUNTIF($DA59:$DC59, Active!$GA$1)&gt;0, Active!FY$2, 0)</f>
        <v>0</v>
      </c>
      <c r="FZ59" s="240">
        <f>IF(COUNTIF($DD59:$DF59, Active!$GA$1)&gt;0, Active!FZ$2, 0)</f>
        <v>0</v>
      </c>
      <c r="GA59" s="241">
        <f t="shared" si="14"/>
        <v>0</v>
      </c>
      <c r="GB59" s="242">
        <f>IF(COUNTIF($N59:$Q59, Active!HH$1)&gt;0, Active!GB$2, 0)</f>
        <v>0</v>
      </c>
      <c r="GC59" s="234">
        <f>IF(COUNTIF($R59:$U59, Active!HH$1)&gt;0, Active!GC$2, 0)</f>
        <v>0</v>
      </c>
      <c r="GD59" s="234">
        <f>IF(COUNTIF($V59:$Y59, Active!HH$1)&gt;0, Active!GD$2, 0)</f>
        <v>0</v>
      </c>
      <c r="GE59" s="234">
        <f>IF(COUNTIF($Z59:$AA59, Active!HH$1)&gt;0, Active!GE$2, 0)</f>
        <v>0</v>
      </c>
      <c r="GF59" s="234">
        <f>IF(COUNTIF($AB59:$AC59, Active!HH$1)&gt;0, Active!GF$2, 0)</f>
        <v>0</v>
      </c>
      <c r="GG59" s="235">
        <f>IF(COUNTIF($AD59:$AF59, Active!$HH$1)&gt;0, Active!GG$2, 0)</f>
        <v>0</v>
      </c>
      <c r="GH59" s="236">
        <f>IF(COUNTIF($AG59:$AI59, Active!$HH$1)&gt;0, Active!GH$2, 0)</f>
        <v>0</v>
      </c>
      <c r="GI59" s="236">
        <f>IF(COUNTIF($AJ59:$AL59, Active!$HH$1)&gt;0, Active!GI$2, 0)</f>
        <v>0</v>
      </c>
      <c r="GJ59" s="236">
        <f>IF(COUNTIF($AM59:$AO59, Active!$HH$1)&gt;0, Active!GJ$2, 0)</f>
        <v>0</v>
      </c>
      <c r="GK59" s="236">
        <f>IF(COUNTIF($AP59:$AR59, Active!$HH$1)&gt;0, Active!GK$2, 0)</f>
        <v>0</v>
      </c>
      <c r="GL59" s="236">
        <f>IF(COUNTIF($AS59:$AU59, Active!$HH$1)&gt;0, Active!GL$2, 0)</f>
        <v>0</v>
      </c>
      <c r="GM59" s="236">
        <f>IF(COUNTIF($AV59:$AX59, Active!$HH$1)&gt;0, Active!GM$2, 0)</f>
        <v>0</v>
      </c>
      <c r="GN59" s="237">
        <f>IF(COUNTIF($AY59:$BA59, Active!$HH$1)&gt;0, Active!GN$2, 0)</f>
        <v>0</v>
      </c>
      <c r="GO59" s="238">
        <f>IF(COUNTIF($BB59:$BD59, Active!$HH$1)&gt;0, Active!GO$2, 0)</f>
        <v>0</v>
      </c>
      <c r="GP59" s="238">
        <f>IF(COUNTIF($BE59:$BG59, Active!$HH$1)&gt;0, Active!GP$2, 0)</f>
        <v>0</v>
      </c>
      <c r="GQ59" s="238">
        <f>IF(COUNTIF($BH59:$BJ59, Active!$HH$1)&gt;0, Active!GQ$2, 0)</f>
        <v>0</v>
      </c>
      <c r="GR59" s="238">
        <f>IF(COUNTIF($BK59:$BM59, Active!$HH$1)&gt;0, Active!GR$2, 0)</f>
        <v>0</v>
      </c>
      <c r="GS59" s="238">
        <f>IF(COUNTIF($BN59:$BP59, Active!$HH$1)&gt;0, Active!GS$2, 0)</f>
        <v>0</v>
      </c>
      <c r="GT59" s="238">
        <f>IF(COUNTIF($BQ59:$BS59, Active!$HH$1)&gt;0, Active!GT$2, 0)</f>
        <v>0</v>
      </c>
      <c r="GU59" s="238">
        <f>IF(COUNTIF($BT59:$BV59, Active!$HH$1)&gt;0, Active!GU$2, 0)</f>
        <v>0</v>
      </c>
      <c r="GV59" s="239">
        <f>IF(COUNTIF($BW59:$BY59, Active!$HH$1)&gt;0, Active!GV$2, 0)</f>
        <v>0</v>
      </c>
      <c r="GW59" s="240">
        <f>IF(COUNTIF($BZ59:$CB59, Active!$HH$1)&gt;0, Active!GW$2, 0)</f>
        <v>0</v>
      </c>
      <c r="GX59" s="240">
        <f>IF(COUNTIF($CC59:$CE59, Active!$HH$1)&gt;0, Active!GX$2, 0)</f>
        <v>0</v>
      </c>
      <c r="GY59" s="240">
        <f>IF(COUNTIF($CF59:$CH59, Active!$HH$1)&gt;0, Active!GY$2, 0)</f>
        <v>0</v>
      </c>
      <c r="GZ59" s="240">
        <f>IF(COUNTIF($CI59:$CK59, Active!$HH$1)&gt;0, Active!GZ$2, 0)</f>
        <v>0</v>
      </c>
      <c r="HA59" s="240">
        <f>IF(COUNTIF($CL59:$CN59, Active!$HH$1)&gt;0, Active!HA$2, 0)</f>
        <v>0</v>
      </c>
      <c r="HB59" s="240">
        <f>IF(COUNTIF($CO59:$CQ59, Active!$HH$1)&gt;0, Active!HB$2, 0)</f>
        <v>0</v>
      </c>
      <c r="HC59" s="240">
        <f>IF(COUNTIF($CR59:$CT59, Active!$HH$1)&gt;0, Active!HC$2, 0)</f>
        <v>0</v>
      </c>
      <c r="HD59" s="240">
        <f>IF(COUNTIF($CU59:$CW59, Active!$HH$1)&gt;0, Active!HD$2, 0)</f>
        <v>0</v>
      </c>
      <c r="HE59" s="240">
        <f>IF(COUNTIF($CX59:$CZ59, Active!$HH$1)&gt;0, Active!HE$2, 0)</f>
        <v>0</v>
      </c>
      <c r="HF59" s="240">
        <f>IF(COUNTIF($DA59:$DC59, Active!$HH$1)&gt;0, Active!HF$2, 0)</f>
        <v>0</v>
      </c>
      <c r="HG59" s="240">
        <f>IF(COUNTIF($DD59:$DF59, Active!$HH$1)&gt;0, Active!HG$2, 0)</f>
        <v>0</v>
      </c>
      <c r="HH59" s="241">
        <f t="shared" si="15"/>
        <v>0</v>
      </c>
      <c r="HI59" s="243"/>
      <c r="HJ59" s="242">
        <f>IF(MAX($N59:$Q59)&gt;=40, Active!HJ$2, 0)</f>
        <v>3</v>
      </c>
      <c r="HK59" s="234">
        <f>IF(MAX($R59:$U59)&gt;=40, Active!HK$2, 0)</f>
        <v>3</v>
      </c>
      <c r="HL59" s="234">
        <f>IF(MAX($V59:$Y59)&gt;=40, Active!HL$2, 0)</f>
        <v>3</v>
      </c>
      <c r="HM59" s="234">
        <f>IF(MAX($Z59:$AA59)&gt;=40, Active!HM$2, 0)</f>
        <v>3</v>
      </c>
      <c r="HN59" s="234">
        <f>IF(MAX($AB59:$AC59)&gt;=40, Active!HN$2, 0)</f>
        <v>2</v>
      </c>
      <c r="HO59" s="235">
        <f>IF(MAX($AD59:$AF59)&gt;=40, Active!HO$2, 0)</f>
        <v>20</v>
      </c>
      <c r="HP59" s="236">
        <f>IF(MAX($AG59:$AI59)&gt;=40, Active!HP$2, 0)</f>
        <v>20</v>
      </c>
      <c r="HQ59" s="236">
        <f>IF(MAX($AJ59:$AL59)&gt;=40, Active!HQ$2, 0)</f>
        <v>20</v>
      </c>
      <c r="HR59" s="236">
        <f>IF(MAX($AM59:$AO59)&gt;=40, Active!HR$2, 0)</f>
        <v>20</v>
      </c>
      <c r="HS59" s="236">
        <f>IF(MAX($AP59:$AR59)&gt;=40, Active!HS$2, 0)</f>
        <v>10</v>
      </c>
      <c r="HT59" s="236">
        <f>IF(MAX($AS59:$AU59)&gt;=40, Active!HT$2, 0)</f>
        <v>20</v>
      </c>
      <c r="HU59" s="236">
        <f>IF(MAX($AV59:$AX59)&gt;=40, Active!HU$2, 0)</f>
        <v>10</v>
      </c>
      <c r="HV59" s="237">
        <f>IF(MAX($AY59:$BA59)&gt;=40, Active!HV$2, 0)</f>
        <v>20</v>
      </c>
      <c r="HW59" s="238">
        <f>IF(MAX($BB59:$BD59)&gt;=40, Active!HW$2, 0)</f>
        <v>20</v>
      </c>
      <c r="HX59" s="238">
        <f>IF(MAX($BE59:$BG59)&gt;=40, Active!HX$2, 0)</f>
        <v>20</v>
      </c>
      <c r="HY59" s="238">
        <f>IF(MAX($BH59:$BJ59)&gt;=40, Active!HY$2, 0)</f>
        <v>20</v>
      </c>
      <c r="HZ59" s="238">
        <f>IF(MAX($BK59:$BM59)&gt;=40, Active!HZ$2, 0)</f>
        <v>10</v>
      </c>
      <c r="IA59" s="238">
        <f>IF(MAX($BN59:$BP59)&gt;=40, Active!IA$2, 0)</f>
        <v>20</v>
      </c>
      <c r="IB59" s="238">
        <f>IF(MAX($BQ59:$BS59)&gt;=40, Active!IB$2, 0)</f>
        <v>10</v>
      </c>
      <c r="IC59" s="238">
        <f>IF(MAX($BT59:$BV59)&gt;=40, Active!IC$2, 0)</f>
        <v>6</v>
      </c>
      <c r="ID59" s="239">
        <f>IF(MAX($BW59:$BY59)&gt;=40, Active!ID$2, 0)</f>
        <v>20</v>
      </c>
      <c r="IE59" s="240">
        <f>IF(MAX($BZ59:$CB59)&gt;=40, Active!IE$2, 0)</f>
        <v>20</v>
      </c>
      <c r="IF59" s="240">
        <f>IF(MAX($CC59:$CE59)&gt;=40, Active!IF$2, 0)</f>
        <v>10</v>
      </c>
      <c r="IG59" s="240">
        <f>IF(MAX($CF59:$CH59)&gt;=40, Active!IG$2, 0)</f>
        <v>0</v>
      </c>
      <c r="IH59" s="240">
        <f>IF(MAX($CI59:$CK59)&gt;=40, Active!IH$2, 0)</f>
        <v>0</v>
      </c>
      <c r="II59" s="240">
        <f>IF(MAX($CL59:$CN59)&gt;=40, Active!II$2, 0)</f>
        <v>30</v>
      </c>
      <c r="IJ59" s="240">
        <f>IF(MAX($CO59:$CQ59)&gt;=40, Active!IJ$2, 0)</f>
        <v>20</v>
      </c>
      <c r="IK59" s="240">
        <f>IF(MAX($CR59:$CT59)&gt;=40, Active!IK$2, 0)</f>
        <v>0</v>
      </c>
      <c r="IL59" s="240">
        <f>IF(MAX($CU59:$CW59)&gt;=40, Active!IL$2, 0)</f>
        <v>0</v>
      </c>
      <c r="IM59" s="240">
        <f>IF(MAX($CX59:$CZ59)&gt;=40, Active!IM$2, 0)</f>
        <v>0</v>
      </c>
      <c r="IN59" s="240">
        <f>IF(MAX($DA59:$DC59)&gt;=40, Active!IN$2, 0)</f>
        <v>20</v>
      </c>
      <c r="IO59" s="240">
        <f>IF(MAX($DD59:$DF59)&gt;=40, Active!IO$2, 0)</f>
        <v>0</v>
      </c>
      <c r="IP59" s="416">
        <f t="shared" si="16"/>
        <v>360</v>
      </c>
      <c r="IQ59" s="416">
        <f t="shared" si="17"/>
        <v>20</v>
      </c>
    </row>
    <row r="60" spans="1:251" ht="15" customHeight="1" x14ac:dyDescent="0.25">
      <c r="A60" s="14" t="s">
        <v>1599</v>
      </c>
      <c r="B60" s="392">
        <v>7</v>
      </c>
      <c r="C60" s="13" t="s">
        <v>407</v>
      </c>
      <c r="D60" s="423">
        <v>43678</v>
      </c>
      <c r="E60" s="20">
        <v>9</v>
      </c>
      <c r="F60" s="6">
        <v>9856242</v>
      </c>
      <c r="G60" s="20">
        <v>1</v>
      </c>
      <c r="H60" s="20"/>
      <c r="I60" s="23"/>
      <c r="J60" s="6" t="s">
        <v>18</v>
      </c>
      <c r="K60" s="6" t="s">
        <v>18</v>
      </c>
      <c r="L60" s="424"/>
      <c r="M60" s="651" t="s">
        <v>508</v>
      </c>
      <c r="N60" s="24">
        <v>59.700000762939453</v>
      </c>
      <c r="O60" s="107"/>
      <c r="P60" s="105"/>
      <c r="Q60" s="106"/>
      <c r="R60" s="690">
        <v>64.300003051757813</v>
      </c>
      <c r="S60" s="107"/>
      <c r="T60" s="105"/>
      <c r="U60" s="106"/>
      <c r="V60" s="688">
        <v>70.080001831054688</v>
      </c>
      <c r="W60" s="107"/>
      <c r="X60" s="105"/>
      <c r="Y60" s="106"/>
      <c r="Z60" s="690">
        <v>80</v>
      </c>
      <c r="AA60" s="273"/>
      <c r="AB60" s="24">
        <v>60.5</v>
      </c>
      <c r="AC60" s="273"/>
      <c r="AD60" s="272">
        <v>100</v>
      </c>
      <c r="AE60" s="108"/>
      <c r="AF60" s="444"/>
      <c r="AG60" s="272">
        <v>100</v>
      </c>
      <c r="AH60" s="108"/>
      <c r="AI60" s="444"/>
      <c r="AJ60" s="272">
        <v>100</v>
      </c>
      <c r="AK60" s="108"/>
      <c r="AL60" s="444"/>
      <c r="AM60" s="272">
        <v>100</v>
      </c>
      <c r="AN60" s="108"/>
      <c r="AO60" s="444"/>
      <c r="AP60" s="272">
        <v>100</v>
      </c>
      <c r="AQ60" s="108"/>
      <c r="AR60" s="444"/>
      <c r="AS60" s="272">
        <v>100</v>
      </c>
      <c r="AT60" s="108"/>
      <c r="AU60" s="444"/>
      <c r="AV60" s="272">
        <v>100</v>
      </c>
      <c r="AW60" s="108"/>
      <c r="AX60" s="444"/>
      <c r="AY60" s="24">
        <v>70</v>
      </c>
      <c r="AZ60" s="107"/>
      <c r="BA60" s="273"/>
      <c r="BB60" s="24">
        <v>81</v>
      </c>
      <c r="BC60" s="107"/>
      <c r="BD60" s="273"/>
      <c r="BE60" s="24">
        <v>67</v>
      </c>
      <c r="BF60" s="107"/>
      <c r="BG60" s="273"/>
      <c r="BH60" s="24">
        <v>77</v>
      </c>
      <c r="BI60" s="107"/>
      <c r="BJ60" s="273"/>
      <c r="BK60" s="24">
        <v>70</v>
      </c>
      <c r="BL60" s="107"/>
      <c r="BM60" s="273"/>
      <c r="BN60" s="24">
        <v>75</v>
      </c>
      <c r="BO60" s="107"/>
      <c r="BP60" s="273"/>
      <c r="BQ60" s="24">
        <v>70</v>
      </c>
      <c r="BR60" s="107"/>
      <c r="BS60" s="273"/>
      <c r="BT60" s="24">
        <v>84.7</v>
      </c>
      <c r="BU60" s="291"/>
      <c r="BV60" s="273"/>
      <c r="BW60" s="24">
        <v>60.900001525878906</v>
      </c>
      <c r="BX60" s="107"/>
      <c r="BY60" s="273"/>
      <c r="BZ60" s="24">
        <v>74</v>
      </c>
      <c r="CA60" s="107"/>
      <c r="CB60" s="273"/>
      <c r="CC60" s="24">
        <v>70</v>
      </c>
      <c r="CD60" s="107"/>
      <c r="CE60" s="107"/>
      <c r="CF60" s="107"/>
      <c r="CG60" s="107"/>
      <c r="CH60" s="273"/>
      <c r="CI60" s="24"/>
      <c r="CJ60" s="107"/>
      <c r="CK60" s="273"/>
      <c r="CL60" s="24">
        <v>52.799999237060547</v>
      </c>
      <c r="CM60" s="107"/>
      <c r="CN60" s="273"/>
      <c r="CO60" s="690">
        <v>73.5</v>
      </c>
      <c r="CP60" s="107"/>
      <c r="CQ60" s="273"/>
      <c r="CR60" s="24"/>
      <c r="CS60" s="107"/>
      <c r="CT60" s="273"/>
      <c r="CU60" s="24"/>
      <c r="CV60" s="107"/>
      <c r="CW60" s="273"/>
      <c r="CX60" s="24"/>
      <c r="CY60" s="107"/>
      <c r="CZ60" s="273"/>
      <c r="DA60" s="690">
        <v>67.800003051757813</v>
      </c>
      <c r="DB60" s="107"/>
      <c r="DC60" s="273"/>
      <c r="DD60" s="24"/>
      <c r="DE60" s="107"/>
      <c r="DF60" s="273"/>
      <c r="DG60" s="218"/>
      <c r="DH60" s="217"/>
      <c r="DI60" s="217"/>
      <c r="DJ60" s="286">
        <f t="shared" si="18"/>
        <v>70.978571701049802</v>
      </c>
      <c r="DK60" s="219"/>
      <c r="DL60" s="220">
        <f t="shared" si="12"/>
        <v>3.5489285850524901</v>
      </c>
      <c r="DM60" s="650">
        <f>COUNTIF(N60:DF60, Active!DM$1)+COUNTIF(N60:DF60, Active!DM$2)</f>
        <v>0</v>
      </c>
      <c r="DN60" s="233">
        <f>IF(COUNTIF($N60:$Q60, Active!ET$1)&gt;0, Active!DN$2, 0)</f>
        <v>0</v>
      </c>
      <c r="DO60" s="234">
        <f>IF(COUNTIF($R60:$U60, Active!ET$1)&gt;0, Active!DO$2, 0)</f>
        <v>0</v>
      </c>
      <c r="DP60" s="234">
        <f>IF(COUNTIF($V60:$Y60, Active!ET$1)&gt;0, Active!DP$2, 0)</f>
        <v>0</v>
      </c>
      <c r="DQ60" s="234">
        <f>IF(COUNTIF($Z60:$AA60, Active!ET$1)&gt;0, Active!DQ$2, 0)</f>
        <v>0</v>
      </c>
      <c r="DR60" s="234">
        <f>IF(COUNTIF($AB60:$AC60, Active!ET$1)&gt;0, Active!DR$2, 0)</f>
        <v>0</v>
      </c>
      <c r="DS60" s="235">
        <f>IF(COUNTIF($AD60:$AF60, Active!$ET$1)&gt;0, Active!DS$2, 0)</f>
        <v>0</v>
      </c>
      <c r="DT60" s="236">
        <f>IF(COUNTIF($AG60:$AI60, Active!$ET$1)&gt;0, Active!DT$2, 0)</f>
        <v>0</v>
      </c>
      <c r="DU60" s="236">
        <f>IF(COUNTIF($AJ60:$AL60, Active!$ET$1)&gt;0, Active!DU$2, 0)</f>
        <v>0</v>
      </c>
      <c r="DV60" s="236">
        <f>IF(COUNTIF($AM60:$AO60, Active!$ET$1)&gt;0, Active!DV$2, 0)</f>
        <v>0</v>
      </c>
      <c r="DW60" s="236">
        <f>IF(COUNTIF($AP60:$AR60, Active!$ET$1)&gt;0, Active!DW$2, 0)</f>
        <v>0</v>
      </c>
      <c r="DX60" s="236">
        <f>IF(COUNTIF($AS60:$AU60, Active!$ET$1)&gt;0, Active!DX$2, 0)</f>
        <v>0</v>
      </c>
      <c r="DY60" s="236">
        <f>IF(COUNTIF($AV60:$AX60, Active!$ET$1)&gt;0, Active!DY$2, 0)</f>
        <v>0</v>
      </c>
      <c r="DZ60" s="237">
        <f>IF(COUNTIF($AY60:$BA60, Active!$ET$1)&gt;0, Active!DZ$2, 0)</f>
        <v>0</v>
      </c>
      <c r="EA60" s="238">
        <f>IF(COUNTIF($BB60:$BD60, Active!$ET$1)&gt;0, Active!EA$2, 0)</f>
        <v>0</v>
      </c>
      <c r="EB60" s="238">
        <f>IF(COUNTIF($BE60:$BG60, Active!$ET$1)&gt;0, Active!EB$2, 0)</f>
        <v>0</v>
      </c>
      <c r="EC60" s="238">
        <f>IF(COUNTIF($BH60:$BJ60, Active!$ET$1)&gt;0, Active!EC$2, 0)</f>
        <v>0</v>
      </c>
      <c r="ED60" s="238">
        <f>IF(COUNTIF($BK60:$BM60, Active!$ET$1)&gt;0, Active!ED$2, 0)</f>
        <v>0</v>
      </c>
      <c r="EE60" s="238">
        <f>IF(COUNTIF($BN60:$BP60, Active!$ET$1)&gt;0, Active!EE$2, 0)</f>
        <v>0</v>
      </c>
      <c r="EF60" s="238">
        <f>IF(COUNTIF($BQ60:$BS60, Active!$ET$1)&gt;0, Active!EF$2, 0)</f>
        <v>0</v>
      </c>
      <c r="EG60" s="238">
        <f>IF(COUNTIF($BT60:$BV60, Active!$ET$1)&gt;0, Active!EG$2, 0)</f>
        <v>0</v>
      </c>
      <c r="EH60" s="239">
        <f>IF(COUNTIF($BW60:$BY60, Active!$ET$1)&gt;0, Active!EH$2, 0)</f>
        <v>0</v>
      </c>
      <c r="EI60" s="240">
        <f>IF(COUNTIF($BZ60:$CB60, Active!$ET$1)&gt;0, Active!EI$2, 0)</f>
        <v>0</v>
      </c>
      <c r="EJ60" s="240">
        <f>IF(COUNTIF($CC60:$CE60, Active!$ET$1)&gt;0, Active!EJ$2, 0)</f>
        <v>0</v>
      </c>
      <c r="EK60" s="240">
        <f>IF(COUNTIF($CF60:$CH60, Active!$ET$1)&gt;0, Active!EK$2, 0)</f>
        <v>0</v>
      </c>
      <c r="EL60" s="240">
        <f>IF(COUNTIF($CI60:$CK60, Active!$ET$1)&gt;0, Active!EL$2, 0)</f>
        <v>0</v>
      </c>
      <c r="EM60" s="240">
        <f>IF(COUNTIF($CL60:$CN60, Active!$ET$1)&gt;0, Active!EM$2, 0)</f>
        <v>0</v>
      </c>
      <c r="EN60" s="240">
        <f>IF(COUNTIF($CO60:$CQ60, Active!$ET$1)&gt;0, Active!EN$2, 0)</f>
        <v>0</v>
      </c>
      <c r="EO60" s="240">
        <f>IF(COUNTIF($CR60:$CT60, Active!$ET$1)&gt;0, Active!EO$2, 0)</f>
        <v>0</v>
      </c>
      <c r="EP60" s="240">
        <f>IF(COUNTIF($CU60:$CW60, Active!$ET$1)&gt;0, Active!EP$2, 0)</f>
        <v>0</v>
      </c>
      <c r="EQ60" s="240">
        <f>IF(COUNTIF($CX60:$CZ60, Active!$ET$1)&gt;0, Active!EQ$2, 0)</f>
        <v>0</v>
      </c>
      <c r="ER60" s="240">
        <f>IF(COUNTIF($DA60:$DC60, Active!$ET$1)&gt;0, Active!ER$2, 0)</f>
        <v>0</v>
      </c>
      <c r="ES60" s="240">
        <f>IF(COUNTIF($DD60:$DF60, Active!$ET$1)&gt;0, Active!ES$2, 0)</f>
        <v>0</v>
      </c>
      <c r="ET60" s="241">
        <f t="shared" si="13"/>
        <v>0</v>
      </c>
      <c r="EU60" s="242">
        <f>IF(COUNTIF($N60:$Q60, Active!GA$1)&gt;0, Active!EU$2, 0)</f>
        <v>0</v>
      </c>
      <c r="EV60" s="234">
        <f>IF(COUNTIF($R60:$U60, Active!GA$1)&gt;0, Active!EV$2, 0)</f>
        <v>0</v>
      </c>
      <c r="EW60" s="234">
        <f>IF(COUNTIF($V60:$Y60, Active!GA$1)&gt;0, Active!EW$2, 0)</f>
        <v>0</v>
      </c>
      <c r="EX60" s="234">
        <f>IF(COUNTIF($Z60:$AA60, Active!GA$1)&gt;0, Active!EX$2, 0)</f>
        <v>0</v>
      </c>
      <c r="EY60" s="234">
        <f>IF(COUNTIF($AB60:$AC60, Active!GA$1)&gt;0, Active!EY$2, 0)</f>
        <v>0</v>
      </c>
      <c r="EZ60" s="235">
        <f>IF(COUNTIF($AD60:$AF60, Active!$GA$1)&gt;0, Active!EZ$2, 0)</f>
        <v>0</v>
      </c>
      <c r="FA60" s="236">
        <f>IF(COUNTIF($AG60:$AI60, Active!$GA$1)&gt;0, Active!FA$2, 0)</f>
        <v>0</v>
      </c>
      <c r="FB60" s="236">
        <f>IF(COUNTIF($AJ60:$AL60, Active!$GA$1)&gt;0, Active!FB$2, 0)</f>
        <v>0</v>
      </c>
      <c r="FC60" s="236">
        <f>IF(COUNTIF($AM60:$AO60, Active!$GA$1)&gt;0, Active!FC$2, 0)</f>
        <v>0</v>
      </c>
      <c r="FD60" s="236">
        <f>IF(COUNTIF($AP60:$AR60, Active!$GA$1)&gt;0, Active!FD$2, 0)</f>
        <v>0</v>
      </c>
      <c r="FE60" s="236">
        <f>IF(COUNTIF($AS60:$AU60, Active!$GA$1)&gt;0, Active!FE$2, 0)</f>
        <v>0</v>
      </c>
      <c r="FF60" s="236">
        <f>IF(COUNTIF($AV60:$AX60, Active!$GA$1)&gt;0, Active!FF$2, 0)</f>
        <v>0</v>
      </c>
      <c r="FG60" s="237">
        <f>IF(COUNTIF($AY60:$BA60, Active!$GA$1)&gt;0, Active!FG$2, 0)</f>
        <v>0</v>
      </c>
      <c r="FH60" s="238">
        <f>IF(COUNTIF($BB60:$BD60, Active!$GA$1)&gt;0, Active!FH$2, 0)</f>
        <v>0</v>
      </c>
      <c r="FI60" s="238">
        <f>IF(COUNTIF($BE60:$BG60, Active!$GA$1)&gt;0, Active!FI$2, 0)</f>
        <v>0</v>
      </c>
      <c r="FJ60" s="238">
        <f>IF(COUNTIF($BH60:$BJ60, Active!$GA$1)&gt;0, Active!FJ$2, 0)</f>
        <v>0</v>
      </c>
      <c r="FK60" s="238">
        <f>IF(COUNTIF($BK60:$BM60, Active!$GA$1)&gt;0, Active!FK$2, 0)</f>
        <v>0</v>
      </c>
      <c r="FL60" s="238">
        <f>IF(COUNTIF($BN60:$BP60, Active!$GA$1)&gt;0, Active!FL$2, 0)</f>
        <v>0</v>
      </c>
      <c r="FM60" s="238">
        <f>IF(COUNTIF($BQ60:$BS60, Active!$GA$1)&gt;0, Active!FM$2, 0)</f>
        <v>0</v>
      </c>
      <c r="FN60" s="238">
        <f>IF(COUNTIF($BT60:$BV60, Active!$GA$1)&gt;0, Active!FN$2, 0)</f>
        <v>0</v>
      </c>
      <c r="FO60" s="239">
        <f>IF(COUNTIF($BW60:$BY60, Active!$GA$1)&gt;0, Active!FO$2, 0)</f>
        <v>0</v>
      </c>
      <c r="FP60" s="240">
        <f>IF(COUNTIF($BZ60:$CB60, Active!$GA$1)&gt;0, Active!FP$2, 0)</f>
        <v>0</v>
      </c>
      <c r="FQ60" s="240">
        <f>IF(COUNTIF($CC60:$CE60, Active!$GA$1)&gt;0, Active!FQ$2, 0)</f>
        <v>0</v>
      </c>
      <c r="FR60" s="240">
        <f>IF(COUNTIF($CF60:$CH60, Active!$GA$1)&gt;0, Active!FR$2, 0)</f>
        <v>0</v>
      </c>
      <c r="FS60" s="240">
        <f>IF(COUNTIF($CI60:$CK60, Active!$GA$1)&gt;0, Active!FS$2, 0)</f>
        <v>0</v>
      </c>
      <c r="FT60" s="240">
        <f>IF(COUNTIF($CL60:$CN60, Active!$GA$1)&gt;0, Active!FT$2, 0)</f>
        <v>0</v>
      </c>
      <c r="FU60" s="240">
        <f>IF(COUNTIF($CO60:$CQ60, Active!$GA$1)&gt;0, Active!FU$2, 0)</f>
        <v>0</v>
      </c>
      <c r="FV60" s="240">
        <f>IF(COUNTIF($CR60:$CT60, Active!$GA$1)&gt;0, Active!FV$2, 0)</f>
        <v>0</v>
      </c>
      <c r="FW60" s="240">
        <f>IF(COUNTIF($CU60:$CW60, Active!$GA$1)&gt;0, Active!FW$2, 0)</f>
        <v>0</v>
      </c>
      <c r="FX60" s="240">
        <f>IF(COUNTIF($CX60:$CZ60, Active!$GA$1)&gt;0, Active!FX$2, 0)</f>
        <v>0</v>
      </c>
      <c r="FY60" s="240">
        <f>IF(COUNTIF($DA60:$DC60, Active!$GA$1)&gt;0, Active!FY$2, 0)</f>
        <v>0</v>
      </c>
      <c r="FZ60" s="240">
        <f>IF(COUNTIF($DD60:$DF60, Active!$GA$1)&gt;0, Active!FZ$2, 0)</f>
        <v>0</v>
      </c>
      <c r="GA60" s="241">
        <f t="shared" si="14"/>
        <v>0</v>
      </c>
      <c r="GB60" s="242">
        <f>IF(COUNTIF($N60:$Q60, Active!HH$1)&gt;0, Active!GB$2, 0)</f>
        <v>0</v>
      </c>
      <c r="GC60" s="234">
        <f>IF(COUNTIF($R60:$U60, Active!HH$1)&gt;0, Active!GC$2, 0)</f>
        <v>0</v>
      </c>
      <c r="GD60" s="234">
        <f>IF(COUNTIF($V60:$Y60, Active!HH$1)&gt;0, Active!GD$2, 0)</f>
        <v>0</v>
      </c>
      <c r="GE60" s="234">
        <f>IF(COUNTIF($Z60:$AA60, Active!HH$1)&gt;0, Active!GE$2, 0)</f>
        <v>0</v>
      </c>
      <c r="GF60" s="234">
        <f>IF(COUNTIF($AB60:$AC60, Active!HH$1)&gt;0, Active!GF$2, 0)</f>
        <v>0</v>
      </c>
      <c r="GG60" s="235">
        <f>IF(COUNTIF($AD60:$AF60, Active!$HH$1)&gt;0, Active!GG$2, 0)</f>
        <v>0</v>
      </c>
      <c r="GH60" s="236">
        <f>IF(COUNTIF($AG60:$AI60, Active!$HH$1)&gt;0, Active!GH$2, 0)</f>
        <v>0</v>
      </c>
      <c r="GI60" s="236">
        <f>IF(COUNTIF($AJ60:$AL60, Active!$HH$1)&gt;0, Active!GI$2, 0)</f>
        <v>0</v>
      </c>
      <c r="GJ60" s="236">
        <f>IF(COUNTIF($AM60:$AO60, Active!$HH$1)&gt;0, Active!GJ$2, 0)</f>
        <v>0</v>
      </c>
      <c r="GK60" s="236">
        <f>IF(COUNTIF($AP60:$AR60, Active!$HH$1)&gt;0, Active!GK$2, 0)</f>
        <v>0</v>
      </c>
      <c r="GL60" s="236">
        <f>IF(COUNTIF($AS60:$AU60, Active!$HH$1)&gt;0, Active!GL$2, 0)</f>
        <v>0</v>
      </c>
      <c r="GM60" s="236">
        <f>IF(COUNTIF($AV60:$AX60, Active!$HH$1)&gt;0, Active!GM$2, 0)</f>
        <v>0</v>
      </c>
      <c r="GN60" s="237">
        <f>IF(COUNTIF($AY60:$BA60, Active!$HH$1)&gt;0, Active!GN$2, 0)</f>
        <v>0</v>
      </c>
      <c r="GO60" s="238">
        <f>IF(COUNTIF($BB60:$BD60, Active!$HH$1)&gt;0, Active!GO$2, 0)</f>
        <v>0</v>
      </c>
      <c r="GP60" s="238">
        <f>IF(COUNTIF($BE60:$BG60, Active!$HH$1)&gt;0, Active!GP$2, 0)</f>
        <v>0</v>
      </c>
      <c r="GQ60" s="238">
        <f>IF(COUNTIF($BH60:$BJ60, Active!$HH$1)&gt;0, Active!GQ$2, 0)</f>
        <v>0</v>
      </c>
      <c r="GR60" s="238">
        <f>IF(COUNTIF($BK60:$BM60, Active!$HH$1)&gt;0, Active!GR$2, 0)</f>
        <v>0</v>
      </c>
      <c r="GS60" s="238">
        <f>IF(COUNTIF($BN60:$BP60, Active!$HH$1)&gt;0, Active!GS$2, 0)</f>
        <v>0</v>
      </c>
      <c r="GT60" s="238">
        <f>IF(COUNTIF($BQ60:$BS60, Active!$HH$1)&gt;0, Active!GT$2, 0)</f>
        <v>0</v>
      </c>
      <c r="GU60" s="238">
        <f>IF(COUNTIF($BT60:$BV60, Active!$HH$1)&gt;0, Active!GU$2, 0)</f>
        <v>0</v>
      </c>
      <c r="GV60" s="239">
        <f>IF(COUNTIF($BW60:$BY60, Active!$HH$1)&gt;0, Active!GV$2, 0)</f>
        <v>0</v>
      </c>
      <c r="GW60" s="240">
        <f>IF(COUNTIF($BZ60:$CB60, Active!$HH$1)&gt;0, Active!GW$2, 0)</f>
        <v>0</v>
      </c>
      <c r="GX60" s="240">
        <f>IF(COUNTIF($CC60:$CE60, Active!$HH$1)&gt;0, Active!GX$2, 0)</f>
        <v>0</v>
      </c>
      <c r="GY60" s="240">
        <f>IF(COUNTIF($CF60:$CH60, Active!$HH$1)&gt;0, Active!GY$2, 0)</f>
        <v>0</v>
      </c>
      <c r="GZ60" s="240">
        <f>IF(COUNTIF($CI60:$CK60, Active!$HH$1)&gt;0, Active!GZ$2, 0)</f>
        <v>0</v>
      </c>
      <c r="HA60" s="240">
        <f>IF(COUNTIF($CL60:$CN60, Active!$HH$1)&gt;0, Active!HA$2, 0)</f>
        <v>0</v>
      </c>
      <c r="HB60" s="240">
        <f>IF(COUNTIF($CO60:$CQ60, Active!$HH$1)&gt;0, Active!HB$2, 0)</f>
        <v>0</v>
      </c>
      <c r="HC60" s="240">
        <f>IF(COUNTIF($CR60:$CT60, Active!$HH$1)&gt;0, Active!HC$2, 0)</f>
        <v>0</v>
      </c>
      <c r="HD60" s="240">
        <f>IF(COUNTIF($CU60:$CW60, Active!$HH$1)&gt;0, Active!HD$2, 0)</f>
        <v>0</v>
      </c>
      <c r="HE60" s="240">
        <f>IF(COUNTIF($CX60:$CZ60, Active!$HH$1)&gt;0, Active!HE$2, 0)</f>
        <v>0</v>
      </c>
      <c r="HF60" s="240">
        <f>IF(COUNTIF($DA60:$DC60, Active!$HH$1)&gt;0, Active!HF$2, 0)</f>
        <v>0</v>
      </c>
      <c r="HG60" s="240">
        <f>IF(COUNTIF($DD60:$DF60, Active!$HH$1)&gt;0, Active!HG$2, 0)</f>
        <v>0</v>
      </c>
      <c r="HH60" s="241">
        <f t="shared" si="15"/>
        <v>0</v>
      </c>
      <c r="HI60" s="243"/>
      <c r="HJ60" s="242">
        <f>IF(MAX($N60:$Q60)&gt;=40, Active!HJ$2, 0)</f>
        <v>3</v>
      </c>
      <c r="HK60" s="234">
        <f>IF(MAX($R60:$U60)&gt;=40, Active!HK$2, 0)</f>
        <v>3</v>
      </c>
      <c r="HL60" s="234">
        <f>IF(MAX($V60:$Y60)&gt;=40, Active!HL$2, 0)</f>
        <v>3</v>
      </c>
      <c r="HM60" s="234">
        <f>IF(MAX($Z60:$AA60)&gt;=40, Active!HM$2, 0)</f>
        <v>3</v>
      </c>
      <c r="HN60" s="234">
        <f>IF(MAX($AB60:$AC60)&gt;=40, Active!HN$2, 0)</f>
        <v>2</v>
      </c>
      <c r="HO60" s="235">
        <f>IF(MAX($AD60:$AF60)&gt;=40, Active!HO$2, 0)</f>
        <v>20</v>
      </c>
      <c r="HP60" s="236">
        <f>IF(MAX($AG60:$AI60)&gt;=40, Active!HP$2, 0)</f>
        <v>20</v>
      </c>
      <c r="HQ60" s="236">
        <f>IF(MAX($AJ60:$AL60)&gt;=40, Active!HQ$2, 0)</f>
        <v>20</v>
      </c>
      <c r="HR60" s="236">
        <f>IF(MAX($AM60:$AO60)&gt;=40, Active!HR$2, 0)</f>
        <v>20</v>
      </c>
      <c r="HS60" s="236">
        <f>IF(MAX($AP60:$AR60)&gt;=40, Active!HS$2, 0)</f>
        <v>10</v>
      </c>
      <c r="HT60" s="236">
        <f>IF(MAX($AS60:$AU60)&gt;=40, Active!HT$2, 0)</f>
        <v>20</v>
      </c>
      <c r="HU60" s="236">
        <f>IF(MAX($AV60:$AX60)&gt;=40, Active!HU$2, 0)</f>
        <v>10</v>
      </c>
      <c r="HV60" s="237">
        <f>IF(MAX($AY60:$BA60)&gt;=40, Active!HV$2, 0)</f>
        <v>20</v>
      </c>
      <c r="HW60" s="238">
        <f>IF(MAX($BB60:$BD60)&gt;=40, Active!HW$2, 0)</f>
        <v>20</v>
      </c>
      <c r="HX60" s="238">
        <f>IF(MAX($BE60:$BG60)&gt;=40, Active!HX$2, 0)</f>
        <v>20</v>
      </c>
      <c r="HY60" s="238">
        <f>IF(MAX($BH60:$BJ60)&gt;=40, Active!HY$2, 0)</f>
        <v>20</v>
      </c>
      <c r="HZ60" s="238">
        <f>IF(MAX($BK60:$BM60)&gt;=40, Active!HZ$2, 0)</f>
        <v>10</v>
      </c>
      <c r="IA60" s="238">
        <f>IF(MAX($BN60:$BP60)&gt;=40, Active!IA$2, 0)</f>
        <v>20</v>
      </c>
      <c r="IB60" s="238">
        <f>IF(MAX($BQ60:$BS60)&gt;=40, Active!IB$2, 0)</f>
        <v>10</v>
      </c>
      <c r="IC60" s="238">
        <f>IF(MAX($BT60:$BV60)&gt;=40, Active!IC$2, 0)</f>
        <v>6</v>
      </c>
      <c r="ID60" s="239">
        <f>IF(MAX($BW60:$BY60)&gt;=40, Active!ID$2, 0)</f>
        <v>20</v>
      </c>
      <c r="IE60" s="240">
        <f>IF(MAX($BZ60:$CB60)&gt;=40, Active!IE$2, 0)</f>
        <v>20</v>
      </c>
      <c r="IF60" s="240">
        <f>IF(MAX($CC60:$CE60)&gt;=40, Active!IF$2, 0)</f>
        <v>10</v>
      </c>
      <c r="IG60" s="240">
        <f>IF(MAX($CF60:$CH60)&gt;=40, Active!IG$2, 0)</f>
        <v>0</v>
      </c>
      <c r="IH60" s="240">
        <f>IF(MAX($CI60:$CK60)&gt;=40, Active!IH$2, 0)</f>
        <v>0</v>
      </c>
      <c r="II60" s="240">
        <f>IF(MAX($CL60:$CN60)&gt;=40, Active!II$2, 0)</f>
        <v>30</v>
      </c>
      <c r="IJ60" s="240">
        <f>IF(MAX($CO60:$CQ60)&gt;=40, Active!IJ$2, 0)</f>
        <v>20</v>
      </c>
      <c r="IK60" s="240">
        <f>IF(MAX($CR60:$CT60)&gt;=40, Active!IK$2, 0)</f>
        <v>0</v>
      </c>
      <c r="IL60" s="240">
        <f>IF(MAX($CU60:$CW60)&gt;=40, Active!IL$2, 0)</f>
        <v>0</v>
      </c>
      <c r="IM60" s="240">
        <f>IF(MAX($CX60:$CZ60)&gt;=40, Active!IM$2, 0)</f>
        <v>0</v>
      </c>
      <c r="IN60" s="240">
        <f>IF(MAX($DA60:$DC60)&gt;=40, Active!IN$2, 0)</f>
        <v>20</v>
      </c>
      <c r="IO60" s="240">
        <f>IF(MAX($DD60:$DF60)&gt;=40, Active!IO$2, 0)</f>
        <v>0</v>
      </c>
      <c r="IP60" s="416">
        <f t="shared" si="16"/>
        <v>360</v>
      </c>
      <c r="IQ60" s="416">
        <f t="shared" si="17"/>
        <v>20</v>
      </c>
    </row>
    <row r="61" spans="1:251" ht="15" customHeight="1" x14ac:dyDescent="0.25">
      <c r="A61" s="14" t="s">
        <v>1599</v>
      </c>
      <c r="B61" s="392">
        <v>8</v>
      </c>
      <c r="C61" s="13" t="s">
        <v>408</v>
      </c>
      <c r="D61" s="423">
        <v>43678</v>
      </c>
      <c r="E61" s="20">
        <v>9</v>
      </c>
      <c r="F61" s="6">
        <v>9856301</v>
      </c>
      <c r="G61" s="20">
        <v>1</v>
      </c>
      <c r="H61" s="20"/>
      <c r="I61" s="23"/>
      <c r="J61" s="6" t="s">
        <v>18</v>
      </c>
      <c r="K61" s="6" t="s">
        <v>18</v>
      </c>
      <c r="L61" s="424"/>
      <c r="M61" s="651" t="s">
        <v>509</v>
      </c>
      <c r="N61" s="24">
        <v>58.110000610351563</v>
      </c>
      <c r="O61" s="107"/>
      <c r="P61" s="105"/>
      <c r="Q61" s="106"/>
      <c r="R61" s="690">
        <v>64.050003051757813</v>
      </c>
      <c r="S61" s="107"/>
      <c r="T61" s="105"/>
      <c r="U61" s="106"/>
      <c r="V61" s="688">
        <v>67.589996337890625</v>
      </c>
      <c r="W61" s="107"/>
      <c r="X61" s="105"/>
      <c r="Y61" s="106"/>
      <c r="Z61" s="690">
        <v>80.400001525878906</v>
      </c>
      <c r="AA61" s="273"/>
      <c r="AB61" s="24">
        <v>58.5</v>
      </c>
      <c r="AC61" s="273"/>
      <c r="AD61" s="272">
        <v>100</v>
      </c>
      <c r="AE61" s="108"/>
      <c r="AF61" s="444"/>
      <c r="AG61" s="272">
        <v>100</v>
      </c>
      <c r="AH61" s="108"/>
      <c r="AI61" s="444"/>
      <c r="AJ61" s="272">
        <v>100</v>
      </c>
      <c r="AK61" s="108"/>
      <c r="AL61" s="444"/>
      <c r="AM61" s="272">
        <v>100</v>
      </c>
      <c r="AN61" s="108"/>
      <c r="AO61" s="444"/>
      <c r="AP61" s="272">
        <v>100</v>
      </c>
      <c r="AQ61" s="108"/>
      <c r="AR61" s="444"/>
      <c r="AS61" s="272">
        <v>100</v>
      </c>
      <c r="AT61" s="108"/>
      <c r="AU61" s="444"/>
      <c r="AV61" s="272">
        <v>100</v>
      </c>
      <c r="AW61" s="108"/>
      <c r="AX61" s="444"/>
      <c r="AY61" s="24">
        <v>43</v>
      </c>
      <c r="AZ61" s="107"/>
      <c r="BA61" s="273"/>
      <c r="BB61" s="24">
        <v>71</v>
      </c>
      <c r="BC61" s="107"/>
      <c r="BD61" s="273"/>
      <c r="BE61" s="24">
        <v>68</v>
      </c>
      <c r="BF61" s="107"/>
      <c r="BG61" s="273"/>
      <c r="BH61" s="24">
        <v>72</v>
      </c>
      <c r="BI61" s="107"/>
      <c r="BJ61" s="273"/>
      <c r="BK61" s="24">
        <v>67</v>
      </c>
      <c r="BL61" s="107"/>
      <c r="BM61" s="273"/>
      <c r="BN61" s="24">
        <v>69</v>
      </c>
      <c r="BO61" s="107"/>
      <c r="BP61" s="273"/>
      <c r="BQ61" s="24">
        <v>56</v>
      </c>
      <c r="BR61" s="107"/>
      <c r="BS61" s="273"/>
      <c r="BT61" s="24">
        <v>71.7</v>
      </c>
      <c r="BU61" s="291"/>
      <c r="BV61" s="273"/>
      <c r="BW61" s="24">
        <v>50.790000915527344</v>
      </c>
      <c r="BX61" s="107"/>
      <c r="BY61" s="273"/>
      <c r="BZ61" s="24">
        <v>67</v>
      </c>
      <c r="CA61" s="107"/>
      <c r="CB61" s="273"/>
      <c r="CC61" s="24">
        <v>60</v>
      </c>
      <c r="CD61" s="107"/>
      <c r="CE61" s="107"/>
      <c r="CF61" s="107"/>
      <c r="CG61" s="107"/>
      <c r="CH61" s="273"/>
      <c r="CI61" s="24"/>
      <c r="CJ61" s="107"/>
      <c r="CK61" s="273"/>
      <c r="CL61" s="24">
        <v>50.200000762939453</v>
      </c>
      <c r="CM61" s="107"/>
      <c r="CN61" s="273"/>
      <c r="CO61" s="690">
        <v>60.5</v>
      </c>
      <c r="CP61" s="107"/>
      <c r="CQ61" s="273"/>
      <c r="CR61" s="24"/>
      <c r="CS61" s="107"/>
      <c r="CT61" s="273"/>
      <c r="CU61" s="24"/>
      <c r="CV61" s="107"/>
      <c r="CW61" s="273"/>
      <c r="CX61" s="24"/>
      <c r="CY61" s="107"/>
      <c r="CZ61" s="273"/>
      <c r="DA61" s="690">
        <v>62.400001525878906</v>
      </c>
      <c r="DB61" s="107"/>
      <c r="DC61" s="273"/>
      <c r="DD61" s="24"/>
      <c r="DE61" s="107"/>
      <c r="DF61" s="273"/>
      <c r="DG61" s="218"/>
      <c r="DH61" s="217"/>
      <c r="DI61" s="217"/>
      <c r="DJ61" s="286">
        <f t="shared" si="18"/>
        <v>62.042143086024694</v>
      </c>
      <c r="DK61" s="219"/>
      <c r="DL61" s="220">
        <f t="shared" si="12"/>
        <v>3.1021071543012346</v>
      </c>
      <c r="DM61" s="650">
        <f>COUNTIF(N61:DF61, Active!DM$1)+COUNTIF(N61:DF61, Active!DM$2)</f>
        <v>0</v>
      </c>
      <c r="DN61" s="233">
        <f>IF(COUNTIF($N61:$Q61, Active!ET$1)&gt;0, Active!DN$2, 0)</f>
        <v>0</v>
      </c>
      <c r="DO61" s="234">
        <f>IF(COUNTIF($R61:$U61, Active!ET$1)&gt;0, Active!DO$2, 0)</f>
        <v>0</v>
      </c>
      <c r="DP61" s="234">
        <f>IF(COUNTIF($V61:$Y61, Active!ET$1)&gt;0, Active!DP$2, 0)</f>
        <v>0</v>
      </c>
      <c r="DQ61" s="234">
        <f>IF(COUNTIF($Z61:$AA61, Active!ET$1)&gt;0, Active!DQ$2, 0)</f>
        <v>0</v>
      </c>
      <c r="DR61" s="234">
        <f>IF(COUNTIF($AB61:$AC61, Active!ET$1)&gt;0, Active!DR$2, 0)</f>
        <v>0</v>
      </c>
      <c r="DS61" s="235">
        <f>IF(COUNTIF($AD61:$AF61, Active!$ET$1)&gt;0, Active!DS$2, 0)</f>
        <v>0</v>
      </c>
      <c r="DT61" s="236">
        <f>IF(COUNTIF($AG61:$AI61, Active!$ET$1)&gt;0, Active!DT$2, 0)</f>
        <v>0</v>
      </c>
      <c r="DU61" s="236">
        <f>IF(COUNTIF($AJ61:$AL61, Active!$ET$1)&gt;0, Active!DU$2, 0)</f>
        <v>0</v>
      </c>
      <c r="DV61" s="236">
        <f>IF(COUNTIF($AM61:$AO61, Active!$ET$1)&gt;0, Active!DV$2, 0)</f>
        <v>0</v>
      </c>
      <c r="DW61" s="236">
        <f>IF(COUNTIF($AP61:$AR61, Active!$ET$1)&gt;0, Active!DW$2, 0)</f>
        <v>0</v>
      </c>
      <c r="DX61" s="236">
        <f>IF(COUNTIF($AS61:$AU61, Active!$ET$1)&gt;0, Active!DX$2, 0)</f>
        <v>0</v>
      </c>
      <c r="DY61" s="236">
        <f>IF(COUNTIF($AV61:$AX61, Active!$ET$1)&gt;0, Active!DY$2, 0)</f>
        <v>0</v>
      </c>
      <c r="DZ61" s="237">
        <f>IF(COUNTIF($AY61:$BA61, Active!$ET$1)&gt;0, Active!DZ$2, 0)</f>
        <v>0</v>
      </c>
      <c r="EA61" s="238">
        <f>IF(COUNTIF($BB61:$BD61, Active!$ET$1)&gt;0, Active!EA$2, 0)</f>
        <v>0</v>
      </c>
      <c r="EB61" s="238">
        <f>IF(COUNTIF($BE61:$BG61, Active!$ET$1)&gt;0, Active!EB$2, 0)</f>
        <v>0</v>
      </c>
      <c r="EC61" s="238">
        <f>IF(COUNTIF($BH61:$BJ61, Active!$ET$1)&gt;0, Active!EC$2, 0)</f>
        <v>0</v>
      </c>
      <c r="ED61" s="238">
        <f>IF(COUNTIF($BK61:$BM61, Active!$ET$1)&gt;0, Active!ED$2, 0)</f>
        <v>0</v>
      </c>
      <c r="EE61" s="238">
        <f>IF(COUNTIF($BN61:$BP61, Active!$ET$1)&gt;0, Active!EE$2, 0)</f>
        <v>0</v>
      </c>
      <c r="EF61" s="238">
        <f>IF(COUNTIF($BQ61:$BS61, Active!$ET$1)&gt;0, Active!EF$2, 0)</f>
        <v>0</v>
      </c>
      <c r="EG61" s="238">
        <f>IF(COUNTIF($BT61:$BV61, Active!$ET$1)&gt;0, Active!EG$2, 0)</f>
        <v>0</v>
      </c>
      <c r="EH61" s="239">
        <f>IF(COUNTIF($BW61:$BY61, Active!$ET$1)&gt;0, Active!EH$2, 0)</f>
        <v>0</v>
      </c>
      <c r="EI61" s="240">
        <f>IF(COUNTIF($BZ61:$CB61, Active!$ET$1)&gt;0, Active!EI$2, 0)</f>
        <v>0</v>
      </c>
      <c r="EJ61" s="240">
        <f>IF(COUNTIF($CC61:$CE61, Active!$ET$1)&gt;0, Active!EJ$2, 0)</f>
        <v>0</v>
      </c>
      <c r="EK61" s="240">
        <f>IF(COUNTIF($CF61:$CH61, Active!$ET$1)&gt;0, Active!EK$2, 0)</f>
        <v>0</v>
      </c>
      <c r="EL61" s="240">
        <f>IF(COUNTIF($CI61:$CK61, Active!$ET$1)&gt;0, Active!EL$2, 0)</f>
        <v>0</v>
      </c>
      <c r="EM61" s="240">
        <f>IF(COUNTIF($CL61:$CN61, Active!$ET$1)&gt;0, Active!EM$2, 0)</f>
        <v>0</v>
      </c>
      <c r="EN61" s="240">
        <f>IF(COUNTIF($CO61:$CQ61, Active!$ET$1)&gt;0, Active!EN$2, 0)</f>
        <v>0</v>
      </c>
      <c r="EO61" s="240">
        <f>IF(COUNTIF($CR61:$CT61, Active!$ET$1)&gt;0, Active!EO$2, 0)</f>
        <v>0</v>
      </c>
      <c r="EP61" s="240">
        <f>IF(COUNTIF($CU61:$CW61, Active!$ET$1)&gt;0, Active!EP$2, 0)</f>
        <v>0</v>
      </c>
      <c r="EQ61" s="240">
        <f>IF(COUNTIF($CX61:$CZ61, Active!$ET$1)&gt;0, Active!EQ$2, 0)</f>
        <v>0</v>
      </c>
      <c r="ER61" s="240">
        <f>IF(COUNTIF($DA61:$DC61, Active!$ET$1)&gt;0, Active!ER$2, 0)</f>
        <v>0</v>
      </c>
      <c r="ES61" s="240">
        <f>IF(COUNTIF($DD61:$DF61, Active!$ET$1)&gt;0, Active!ES$2, 0)</f>
        <v>0</v>
      </c>
      <c r="ET61" s="241">
        <f t="shared" si="13"/>
        <v>0</v>
      </c>
      <c r="EU61" s="242">
        <f>IF(COUNTIF($N61:$Q61, Active!GA$1)&gt;0, Active!EU$2, 0)</f>
        <v>0</v>
      </c>
      <c r="EV61" s="234">
        <f>IF(COUNTIF($R61:$U61, Active!GA$1)&gt;0, Active!EV$2, 0)</f>
        <v>0</v>
      </c>
      <c r="EW61" s="234">
        <f>IF(COUNTIF($V61:$Y61, Active!GA$1)&gt;0, Active!EW$2, 0)</f>
        <v>0</v>
      </c>
      <c r="EX61" s="234">
        <f>IF(COUNTIF($Z61:$AA61, Active!GA$1)&gt;0, Active!EX$2, 0)</f>
        <v>0</v>
      </c>
      <c r="EY61" s="234">
        <f>IF(COUNTIF($AB61:$AC61, Active!GA$1)&gt;0, Active!EY$2, 0)</f>
        <v>0</v>
      </c>
      <c r="EZ61" s="235">
        <f>IF(COUNTIF($AD61:$AF61, Active!$GA$1)&gt;0, Active!EZ$2, 0)</f>
        <v>0</v>
      </c>
      <c r="FA61" s="236">
        <f>IF(COUNTIF($AG61:$AI61, Active!$GA$1)&gt;0, Active!FA$2, 0)</f>
        <v>0</v>
      </c>
      <c r="FB61" s="236">
        <f>IF(COUNTIF($AJ61:$AL61, Active!$GA$1)&gt;0, Active!FB$2, 0)</f>
        <v>0</v>
      </c>
      <c r="FC61" s="236">
        <f>IF(COUNTIF($AM61:$AO61, Active!$GA$1)&gt;0, Active!FC$2, 0)</f>
        <v>0</v>
      </c>
      <c r="FD61" s="236">
        <f>IF(COUNTIF($AP61:$AR61, Active!$GA$1)&gt;0, Active!FD$2, 0)</f>
        <v>0</v>
      </c>
      <c r="FE61" s="236">
        <f>IF(COUNTIF($AS61:$AU61, Active!$GA$1)&gt;0, Active!FE$2, 0)</f>
        <v>0</v>
      </c>
      <c r="FF61" s="236">
        <f>IF(COUNTIF($AV61:$AX61, Active!$GA$1)&gt;0, Active!FF$2, 0)</f>
        <v>0</v>
      </c>
      <c r="FG61" s="237">
        <f>IF(COUNTIF($AY61:$BA61, Active!$GA$1)&gt;0, Active!FG$2, 0)</f>
        <v>0</v>
      </c>
      <c r="FH61" s="238">
        <f>IF(COUNTIF($BB61:$BD61, Active!$GA$1)&gt;0, Active!FH$2, 0)</f>
        <v>0</v>
      </c>
      <c r="FI61" s="238">
        <f>IF(COUNTIF($BE61:$BG61, Active!$GA$1)&gt;0, Active!FI$2, 0)</f>
        <v>0</v>
      </c>
      <c r="FJ61" s="238">
        <f>IF(COUNTIF($BH61:$BJ61, Active!$GA$1)&gt;0, Active!FJ$2, 0)</f>
        <v>0</v>
      </c>
      <c r="FK61" s="238">
        <f>IF(COUNTIF($BK61:$BM61, Active!$GA$1)&gt;0, Active!FK$2, 0)</f>
        <v>0</v>
      </c>
      <c r="FL61" s="238">
        <f>IF(COUNTIF($BN61:$BP61, Active!$GA$1)&gt;0, Active!FL$2, 0)</f>
        <v>0</v>
      </c>
      <c r="FM61" s="238">
        <f>IF(COUNTIF($BQ61:$BS61, Active!$GA$1)&gt;0, Active!FM$2, 0)</f>
        <v>0</v>
      </c>
      <c r="FN61" s="238">
        <f>IF(COUNTIF($BT61:$BV61, Active!$GA$1)&gt;0, Active!FN$2, 0)</f>
        <v>0</v>
      </c>
      <c r="FO61" s="239">
        <f>IF(COUNTIF($BW61:$BY61, Active!$GA$1)&gt;0, Active!FO$2, 0)</f>
        <v>0</v>
      </c>
      <c r="FP61" s="240">
        <f>IF(COUNTIF($BZ61:$CB61, Active!$GA$1)&gt;0, Active!FP$2, 0)</f>
        <v>0</v>
      </c>
      <c r="FQ61" s="240">
        <f>IF(COUNTIF($CC61:$CE61, Active!$GA$1)&gt;0, Active!FQ$2, 0)</f>
        <v>0</v>
      </c>
      <c r="FR61" s="240">
        <f>IF(COUNTIF($CF61:$CH61, Active!$GA$1)&gt;0, Active!FR$2, 0)</f>
        <v>0</v>
      </c>
      <c r="FS61" s="240">
        <f>IF(COUNTIF($CI61:$CK61, Active!$GA$1)&gt;0, Active!FS$2, 0)</f>
        <v>0</v>
      </c>
      <c r="FT61" s="240">
        <f>IF(COUNTIF($CL61:$CN61, Active!$GA$1)&gt;0, Active!FT$2, 0)</f>
        <v>0</v>
      </c>
      <c r="FU61" s="240">
        <f>IF(COUNTIF($CO61:$CQ61, Active!$GA$1)&gt;0, Active!FU$2, 0)</f>
        <v>0</v>
      </c>
      <c r="FV61" s="240">
        <f>IF(COUNTIF($CR61:$CT61, Active!$GA$1)&gt;0, Active!FV$2, 0)</f>
        <v>0</v>
      </c>
      <c r="FW61" s="240">
        <f>IF(COUNTIF($CU61:$CW61, Active!$GA$1)&gt;0, Active!FW$2, 0)</f>
        <v>0</v>
      </c>
      <c r="FX61" s="240">
        <f>IF(COUNTIF($CX61:$CZ61, Active!$GA$1)&gt;0, Active!FX$2, 0)</f>
        <v>0</v>
      </c>
      <c r="FY61" s="240">
        <f>IF(COUNTIF($DA61:$DC61, Active!$GA$1)&gt;0, Active!FY$2, 0)</f>
        <v>0</v>
      </c>
      <c r="FZ61" s="240">
        <f>IF(COUNTIF($DD61:$DF61, Active!$GA$1)&gt;0, Active!FZ$2, 0)</f>
        <v>0</v>
      </c>
      <c r="GA61" s="241">
        <f t="shared" si="14"/>
        <v>0</v>
      </c>
      <c r="GB61" s="242">
        <f>IF(COUNTIF($N61:$Q61, Active!HH$1)&gt;0, Active!GB$2, 0)</f>
        <v>0</v>
      </c>
      <c r="GC61" s="234">
        <f>IF(COUNTIF($R61:$U61, Active!HH$1)&gt;0, Active!GC$2, 0)</f>
        <v>0</v>
      </c>
      <c r="GD61" s="234">
        <f>IF(COUNTIF($V61:$Y61, Active!HH$1)&gt;0, Active!GD$2, 0)</f>
        <v>0</v>
      </c>
      <c r="GE61" s="234">
        <f>IF(COUNTIF($Z61:$AA61, Active!HH$1)&gt;0, Active!GE$2, 0)</f>
        <v>0</v>
      </c>
      <c r="GF61" s="234">
        <f>IF(COUNTIF($AB61:$AC61, Active!HH$1)&gt;0, Active!GF$2, 0)</f>
        <v>0</v>
      </c>
      <c r="GG61" s="235">
        <f>IF(COUNTIF($AD61:$AF61, Active!$HH$1)&gt;0, Active!GG$2, 0)</f>
        <v>0</v>
      </c>
      <c r="GH61" s="236">
        <f>IF(COUNTIF($AG61:$AI61, Active!$HH$1)&gt;0, Active!GH$2, 0)</f>
        <v>0</v>
      </c>
      <c r="GI61" s="236">
        <f>IF(COUNTIF($AJ61:$AL61, Active!$HH$1)&gt;0, Active!GI$2, 0)</f>
        <v>0</v>
      </c>
      <c r="GJ61" s="236">
        <f>IF(COUNTIF($AM61:$AO61, Active!$HH$1)&gt;0, Active!GJ$2, 0)</f>
        <v>0</v>
      </c>
      <c r="GK61" s="236">
        <f>IF(COUNTIF($AP61:$AR61, Active!$HH$1)&gt;0, Active!GK$2, 0)</f>
        <v>0</v>
      </c>
      <c r="GL61" s="236">
        <f>IF(COUNTIF($AS61:$AU61, Active!$HH$1)&gt;0, Active!GL$2, 0)</f>
        <v>0</v>
      </c>
      <c r="GM61" s="236">
        <f>IF(COUNTIF($AV61:$AX61, Active!$HH$1)&gt;0, Active!GM$2, 0)</f>
        <v>0</v>
      </c>
      <c r="GN61" s="237">
        <f>IF(COUNTIF($AY61:$BA61, Active!$HH$1)&gt;0, Active!GN$2, 0)</f>
        <v>0</v>
      </c>
      <c r="GO61" s="238">
        <f>IF(COUNTIF($BB61:$BD61, Active!$HH$1)&gt;0, Active!GO$2, 0)</f>
        <v>0</v>
      </c>
      <c r="GP61" s="238">
        <f>IF(COUNTIF($BE61:$BG61, Active!$HH$1)&gt;0, Active!GP$2, 0)</f>
        <v>0</v>
      </c>
      <c r="GQ61" s="238">
        <f>IF(COUNTIF($BH61:$BJ61, Active!$HH$1)&gt;0, Active!GQ$2, 0)</f>
        <v>0</v>
      </c>
      <c r="GR61" s="238">
        <f>IF(COUNTIF($BK61:$BM61, Active!$HH$1)&gt;0, Active!GR$2, 0)</f>
        <v>0</v>
      </c>
      <c r="GS61" s="238">
        <f>IF(COUNTIF($BN61:$BP61, Active!$HH$1)&gt;0, Active!GS$2, 0)</f>
        <v>0</v>
      </c>
      <c r="GT61" s="238">
        <f>IF(COUNTIF($BQ61:$BS61, Active!$HH$1)&gt;0, Active!GT$2, 0)</f>
        <v>0</v>
      </c>
      <c r="GU61" s="238">
        <f>IF(COUNTIF($BT61:$BV61, Active!$HH$1)&gt;0, Active!GU$2, 0)</f>
        <v>0</v>
      </c>
      <c r="GV61" s="239">
        <f>IF(COUNTIF($BW61:$BY61, Active!$HH$1)&gt;0, Active!GV$2, 0)</f>
        <v>0</v>
      </c>
      <c r="GW61" s="240">
        <f>IF(COUNTIF($BZ61:$CB61, Active!$HH$1)&gt;0, Active!GW$2, 0)</f>
        <v>0</v>
      </c>
      <c r="GX61" s="240">
        <f>IF(COUNTIF($CC61:$CE61, Active!$HH$1)&gt;0, Active!GX$2, 0)</f>
        <v>0</v>
      </c>
      <c r="GY61" s="240">
        <f>IF(COUNTIF($CF61:$CH61, Active!$HH$1)&gt;0, Active!GY$2, 0)</f>
        <v>0</v>
      </c>
      <c r="GZ61" s="240">
        <f>IF(COUNTIF($CI61:$CK61, Active!$HH$1)&gt;0, Active!GZ$2, 0)</f>
        <v>0</v>
      </c>
      <c r="HA61" s="240">
        <f>IF(COUNTIF($CL61:$CN61, Active!$HH$1)&gt;0, Active!HA$2, 0)</f>
        <v>0</v>
      </c>
      <c r="HB61" s="240">
        <f>IF(COUNTIF($CO61:$CQ61, Active!$HH$1)&gt;0, Active!HB$2, 0)</f>
        <v>0</v>
      </c>
      <c r="HC61" s="240">
        <f>IF(COUNTIF($CR61:$CT61, Active!$HH$1)&gt;0, Active!HC$2, 0)</f>
        <v>0</v>
      </c>
      <c r="HD61" s="240">
        <f>IF(COUNTIF($CU61:$CW61, Active!$HH$1)&gt;0, Active!HD$2, 0)</f>
        <v>0</v>
      </c>
      <c r="HE61" s="240">
        <f>IF(COUNTIF($CX61:$CZ61, Active!$HH$1)&gt;0, Active!HE$2, 0)</f>
        <v>0</v>
      </c>
      <c r="HF61" s="240">
        <f>IF(COUNTIF($DA61:$DC61, Active!$HH$1)&gt;0, Active!HF$2, 0)</f>
        <v>0</v>
      </c>
      <c r="HG61" s="240">
        <f>IF(COUNTIF($DD61:$DF61, Active!$HH$1)&gt;0, Active!HG$2, 0)</f>
        <v>0</v>
      </c>
      <c r="HH61" s="241">
        <f t="shared" si="15"/>
        <v>0</v>
      </c>
      <c r="HI61" s="243"/>
      <c r="HJ61" s="242">
        <f>IF(MAX($N61:$Q61)&gt;=40, Active!HJ$2, 0)</f>
        <v>3</v>
      </c>
      <c r="HK61" s="234">
        <f>IF(MAX($R61:$U61)&gt;=40, Active!HK$2, 0)</f>
        <v>3</v>
      </c>
      <c r="HL61" s="234">
        <f>IF(MAX($V61:$Y61)&gt;=40, Active!HL$2, 0)</f>
        <v>3</v>
      </c>
      <c r="HM61" s="234">
        <f>IF(MAX($Z61:$AA61)&gt;=40, Active!HM$2, 0)</f>
        <v>3</v>
      </c>
      <c r="HN61" s="234">
        <f>IF(MAX($AB61:$AC61)&gt;=40, Active!HN$2, 0)</f>
        <v>2</v>
      </c>
      <c r="HO61" s="235">
        <f>IF(MAX($AD61:$AF61)&gt;=40, Active!HO$2, 0)</f>
        <v>20</v>
      </c>
      <c r="HP61" s="236">
        <f>IF(MAX($AG61:$AI61)&gt;=40, Active!HP$2, 0)</f>
        <v>20</v>
      </c>
      <c r="HQ61" s="236">
        <f>IF(MAX($AJ61:$AL61)&gt;=40, Active!HQ$2, 0)</f>
        <v>20</v>
      </c>
      <c r="HR61" s="236">
        <f>IF(MAX($AM61:$AO61)&gt;=40, Active!HR$2, 0)</f>
        <v>20</v>
      </c>
      <c r="HS61" s="236">
        <f>IF(MAX($AP61:$AR61)&gt;=40, Active!HS$2, 0)</f>
        <v>10</v>
      </c>
      <c r="HT61" s="236">
        <f>IF(MAX($AS61:$AU61)&gt;=40, Active!HT$2, 0)</f>
        <v>20</v>
      </c>
      <c r="HU61" s="236">
        <f>IF(MAX($AV61:$AX61)&gt;=40, Active!HU$2, 0)</f>
        <v>10</v>
      </c>
      <c r="HV61" s="237">
        <f>IF(MAX($AY61:$BA61)&gt;=40, Active!HV$2, 0)</f>
        <v>20</v>
      </c>
      <c r="HW61" s="238">
        <f>IF(MAX($BB61:$BD61)&gt;=40, Active!HW$2, 0)</f>
        <v>20</v>
      </c>
      <c r="HX61" s="238">
        <f>IF(MAX($BE61:$BG61)&gt;=40, Active!HX$2, 0)</f>
        <v>20</v>
      </c>
      <c r="HY61" s="238">
        <f>IF(MAX($BH61:$BJ61)&gt;=40, Active!HY$2, 0)</f>
        <v>20</v>
      </c>
      <c r="HZ61" s="238">
        <f>IF(MAX($BK61:$BM61)&gt;=40, Active!HZ$2, 0)</f>
        <v>10</v>
      </c>
      <c r="IA61" s="238">
        <f>IF(MAX($BN61:$BP61)&gt;=40, Active!IA$2, 0)</f>
        <v>20</v>
      </c>
      <c r="IB61" s="238">
        <f>IF(MAX($BQ61:$BS61)&gt;=40, Active!IB$2, 0)</f>
        <v>10</v>
      </c>
      <c r="IC61" s="238">
        <f>IF(MAX($BT61:$BV61)&gt;=40, Active!IC$2, 0)</f>
        <v>6</v>
      </c>
      <c r="ID61" s="239">
        <f>IF(MAX($BW61:$BY61)&gt;=40, Active!ID$2, 0)</f>
        <v>20</v>
      </c>
      <c r="IE61" s="240">
        <f>IF(MAX($BZ61:$CB61)&gt;=40, Active!IE$2, 0)</f>
        <v>20</v>
      </c>
      <c r="IF61" s="240">
        <f>IF(MAX($CC61:$CE61)&gt;=40, Active!IF$2, 0)</f>
        <v>10</v>
      </c>
      <c r="IG61" s="240">
        <f>IF(MAX($CF61:$CH61)&gt;=40, Active!IG$2, 0)</f>
        <v>0</v>
      </c>
      <c r="IH61" s="240">
        <f>IF(MAX($CI61:$CK61)&gt;=40, Active!IH$2, 0)</f>
        <v>0</v>
      </c>
      <c r="II61" s="240">
        <f>IF(MAX($CL61:$CN61)&gt;=40, Active!II$2, 0)</f>
        <v>30</v>
      </c>
      <c r="IJ61" s="240">
        <f>IF(MAX($CO61:$CQ61)&gt;=40, Active!IJ$2, 0)</f>
        <v>20</v>
      </c>
      <c r="IK61" s="240">
        <f>IF(MAX($CR61:$CT61)&gt;=40, Active!IK$2, 0)</f>
        <v>0</v>
      </c>
      <c r="IL61" s="240">
        <f>IF(MAX($CU61:$CW61)&gt;=40, Active!IL$2, 0)</f>
        <v>0</v>
      </c>
      <c r="IM61" s="240">
        <f>IF(MAX($CX61:$CZ61)&gt;=40, Active!IM$2, 0)</f>
        <v>0</v>
      </c>
      <c r="IN61" s="240">
        <f>IF(MAX($DA61:$DC61)&gt;=40, Active!IN$2, 0)</f>
        <v>20</v>
      </c>
      <c r="IO61" s="240">
        <f>IF(MAX($DD61:$DF61)&gt;=40, Active!IO$2, 0)</f>
        <v>0</v>
      </c>
      <c r="IP61" s="416">
        <f t="shared" si="16"/>
        <v>360</v>
      </c>
      <c r="IQ61" s="416">
        <f t="shared" si="17"/>
        <v>20</v>
      </c>
    </row>
    <row r="62" spans="1:251" ht="15" customHeight="1" x14ac:dyDescent="0.25">
      <c r="A62" s="14" t="s">
        <v>1599</v>
      </c>
      <c r="B62" s="392">
        <v>9</v>
      </c>
      <c r="C62" s="13" t="s">
        <v>409</v>
      </c>
      <c r="D62" s="423">
        <v>43678</v>
      </c>
      <c r="E62" s="20">
        <v>9</v>
      </c>
      <c r="F62" s="6">
        <v>9856389</v>
      </c>
      <c r="G62" s="20">
        <v>1</v>
      </c>
      <c r="H62" s="20"/>
      <c r="I62" s="23"/>
      <c r="J62" s="6" t="s">
        <v>18</v>
      </c>
      <c r="K62" s="6" t="s">
        <v>18</v>
      </c>
      <c r="L62" s="424"/>
      <c r="M62" s="651" t="s">
        <v>510</v>
      </c>
      <c r="N62" s="24">
        <v>61.110000610351563</v>
      </c>
      <c r="O62" s="107"/>
      <c r="P62" s="105"/>
      <c r="Q62" s="106"/>
      <c r="R62" s="690">
        <v>68.599998474121094</v>
      </c>
      <c r="S62" s="107"/>
      <c r="T62" s="105"/>
      <c r="U62" s="106"/>
      <c r="V62" s="688">
        <v>69.550003051757813</v>
      </c>
      <c r="W62" s="107"/>
      <c r="X62" s="105"/>
      <c r="Y62" s="106"/>
      <c r="Z62" s="690">
        <v>75.449996948242188</v>
      </c>
      <c r="AA62" s="273"/>
      <c r="AB62" s="24">
        <v>61.8</v>
      </c>
      <c r="AC62" s="273"/>
      <c r="AD62" s="272">
        <v>100</v>
      </c>
      <c r="AE62" s="108"/>
      <c r="AF62" s="444"/>
      <c r="AG62" s="272">
        <v>100</v>
      </c>
      <c r="AH62" s="108"/>
      <c r="AI62" s="444"/>
      <c r="AJ62" s="272">
        <v>100</v>
      </c>
      <c r="AK62" s="108"/>
      <c r="AL62" s="444"/>
      <c r="AM62" s="272">
        <v>100</v>
      </c>
      <c r="AN62" s="108"/>
      <c r="AO62" s="444"/>
      <c r="AP62" s="272">
        <v>100</v>
      </c>
      <c r="AQ62" s="108"/>
      <c r="AR62" s="444"/>
      <c r="AS62" s="272">
        <v>100</v>
      </c>
      <c r="AT62" s="108"/>
      <c r="AU62" s="444"/>
      <c r="AV62" s="272">
        <v>100</v>
      </c>
      <c r="AW62" s="108"/>
      <c r="AX62" s="444"/>
      <c r="AY62" s="24">
        <v>60</v>
      </c>
      <c r="AZ62" s="107"/>
      <c r="BA62" s="273"/>
      <c r="BB62" s="24">
        <v>71</v>
      </c>
      <c r="BC62" s="107"/>
      <c r="BD62" s="273"/>
      <c r="BE62" s="24">
        <v>79</v>
      </c>
      <c r="BF62" s="107"/>
      <c r="BG62" s="273"/>
      <c r="BH62" s="24">
        <v>71</v>
      </c>
      <c r="BI62" s="107"/>
      <c r="BJ62" s="273"/>
      <c r="BK62" s="24">
        <v>77</v>
      </c>
      <c r="BL62" s="107"/>
      <c r="BM62" s="273"/>
      <c r="BN62" s="24">
        <v>72</v>
      </c>
      <c r="BO62" s="107"/>
      <c r="BP62" s="273"/>
      <c r="BQ62" s="24">
        <v>72</v>
      </c>
      <c r="BR62" s="107"/>
      <c r="BS62" s="273"/>
      <c r="BT62" s="24">
        <v>83</v>
      </c>
      <c r="BU62" s="291"/>
      <c r="BV62" s="273"/>
      <c r="BW62" s="24">
        <v>63.25</v>
      </c>
      <c r="BX62" s="107"/>
      <c r="BY62" s="273"/>
      <c r="BZ62" s="24">
        <v>70</v>
      </c>
      <c r="CA62" s="107"/>
      <c r="CB62" s="273"/>
      <c r="CC62" s="24"/>
      <c r="CD62" s="107"/>
      <c r="CE62" s="107"/>
      <c r="CF62" s="107">
        <v>75</v>
      </c>
      <c r="CG62" s="107"/>
      <c r="CH62" s="273"/>
      <c r="CI62" s="24"/>
      <c r="CJ62" s="107"/>
      <c r="CK62" s="273"/>
      <c r="CL62" s="24">
        <v>71.199996948242188</v>
      </c>
      <c r="CM62" s="107"/>
      <c r="CN62" s="273"/>
      <c r="CO62" s="690">
        <v>81</v>
      </c>
      <c r="CP62" s="107"/>
      <c r="CQ62" s="273"/>
      <c r="CR62" s="24"/>
      <c r="CS62" s="107"/>
      <c r="CT62" s="273"/>
      <c r="CU62" s="24"/>
      <c r="CV62" s="107"/>
      <c r="CW62" s="273"/>
      <c r="CX62" s="24"/>
      <c r="CY62" s="107"/>
      <c r="CZ62" s="273"/>
      <c r="DA62" s="690">
        <v>71.400001525878906</v>
      </c>
      <c r="DB62" s="107"/>
      <c r="DC62" s="273"/>
      <c r="DD62" s="24"/>
      <c r="DE62" s="107"/>
      <c r="DF62" s="273"/>
      <c r="DG62" s="218"/>
      <c r="DH62" s="217"/>
      <c r="DI62" s="217"/>
      <c r="DJ62" s="286">
        <f t="shared" si="18"/>
        <v>72.632142748151509</v>
      </c>
      <c r="DK62" s="219"/>
      <c r="DL62" s="220">
        <f t="shared" si="12"/>
        <v>3.6316071374075753</v>
      </c>
      <c r="DM62" s="650">
        <f>COUNTIF(N62:DF62, Active!DM$1)+COUNTIF(N62:DF62, Active!DM$2)</f>
        <v>0</v>
      </c>
      <c r="DN62" s="233">
        <f>IF(COUNTIF($N62:$Q62, Active!ET$1)&gt;0, Active!DN$2, 0)</f>
        <v>0</v>
      </c>
      <c r="DO62" s="234">
        <f>IF(COUNTIF($R62:$U62, Active!ET$1)&gt;0, Active!DO$2, 0)</f>
        <v>0</v>
      </c>
      <c r="DP62" s="234">
        <f>IF(COUNTIF($V62:$Y62, Active!ET$1)&gt;0, Active!DP$2, 0)</f>
        <v>0</v>
      </c>
      <c r="DQ62" s="234">
        <f>IF(COUNTIF($Z62:$AA62, Active!ET$1)&gt;0, Active!DQ$2, 0)</f>
        <v>0</v>
      </c>
      <c r="DR62" s="234">
        <f>IF(COUNTIF($AB62:$AC62, Active!ET$1)&gt;0, Active!DR$2, 0)</f>
        <v>0</v>
      </c>
      <c r="DS62" s="235">
        <f>IF(COUNTIF($AD62:$AF62, Active!$ET$1)&gt;0, Active!DS$2, 0)</f>
        <v>0</v>
      </c>
      <c r="DT62" s="236">
        <f>IF(COUNTIF($AG62:$AI62, Active!$ET$1)&gt;0, Active!DT$2, 0)</f>
        <v>0</v>
      </c>
      <c r="DU62" s="236">
        <f>IF(COUNTIF($AJ62:$AL62, Active!$ET$1)&gt;0, Active!DU$2, 0)</f>
        <v>0</v>
      </c>
      <c r="DV62" s="236">
        <f>IF(COUNTIF($AM62:$AO62, Active!$ET$1)&gt;0, Active!DV$2, 0)</f>
        <v>0</v>
      </c>
      <c r="DW62" s="236">
        <f>IF(COUNTIF($AP62:$AR62, Active!$ET$1)&gt;0, Active!DW$2, 0)</f>
        <v>0</v>
      </c>
      <c r="DX62" s="236">
        <f>IF(COUNTIF($AS62:$AU62, Active!$ET$1)&gt;0, Active!DX$2, 0)</f>
        <v>0</v>
      </c>
      <c r="DY62" s="236">
        <f>IF(COUNTIF($AV62:$AX62, Active!$ET$1)&gt;0, Active!DY$2, 0)</f>
        <v>0</v>
      </c>
      <c r="DZ62" s="237">
        <f>IF(COUNTIF($AY62:$BA62, Active!$ET$1)&gt;0, Active!DZ$2, 0)</f>
        <v>0</v>
      </c>
      <c r="EA62" s="238">
        <f>IF(COUNTIF($BB62:$BD62, Active!$ET$1)&gt;0, Active!EA$2, 0)</f>
        <v>0</v>
      </c>
      <c r="EB62" s="238">
        <f>IF(COUNTIF($BE62:$BG62, Active!$ET$1)&gt;0, Active!EB$2, 0)</f>
        <v>0</v>
      </c>
      <c r="EC62" s="238">
        <f>IF(COUNTIF($BH62:$BJ62, Active!$ET$1)&gt;0, Active!EC$2, 0)</f>
        <v>0</v>
      </c>
      <c r="ED62" s="238">
        <f>IF(COUNTIF($BK62:$BM62, Active!$ET$1)&gt;0, Active!ED$2, 0)</f>
        <v>0</v>
      </c>
      <c r="EE62" s="238">
        <f>IF(COUNTIF($BN62:$BP62, Active!$ET$1)&gt;0, Active!EE$2, 0)</f>
        <v>0</v>
      </c>
      <c r="EF62" s="238">
        <f>IF(COUNTIF($BQ62:$BS62, Active!$ET$1)&gt;0, Active!EF$2, 0)</f>
        <v>0</v>
      </c>
      <c r="EG62" s="238">
        <f>IF(COUNTIF($BT62:$BV62, Active!$ET$1)&gt;0, Active!EG$2, 0)</f>
        <v>0</v>
      </c>
      <c r="EH62" s="239">
        <f>IF(COUNTIF($BW62:$BY62, Active!$ET$1)&gt;0, Active!EH$2, 0)</f>
        <v>0</v>
      </c>
      <c r="EI62" s="240">
        <f>IF(COUNTIF($BZ62:$CB62, Active!$ET$1)&gt;0, Active!EI$2, 0)</f>
        <v>0</v>
      </c>
      <c r="EJ62" s="240">
        <f>IF(COUNTIF($CC62:$CE62, Active!$ET$1)&gt;0, Active!EJ$2, 0)</f>
        <v>0</v>
      </c>
      <c r="EK62" s="240">
        <f>IF(COUNTIF($CF62:$CH62, Active!$ET$1)&gt;0, Active!EK$2, 0)</f>
        <v>0</v>
      </c>
      <c r="EL62" s="240">
        <f>IF(COUNTIF($CI62:$CK62, Active!$ET$1)&gt;0, Active!EL$2, 0)</f>
        <v>0</v>
      </c>
      <c r="EM62" s="240">
        <f>IF(COUNTIF($CL62:$CN62, Active!$ET$1)&gt;0, Active!EM$2, 0)</f>
        <v>0</v>
      </c>
      <c r="EN62" s="240">
        <f>IF(COUNTIF($CO62:$CQ62, Active!$ET$1)&gt;0, Active!EN$2, 0)</f>
        <v>0</v>
      </c>
      <c r="EO62" s="240">
        <f>IF(COUNTIF($CR62:$CT62, Active!$ET$1)&gt;0, Active!EO$2, 0)</f>
        <v>0</v>
      </c>
      <c r="EP62" s="240">
        <f>IF(COUNTIF($CU62:$CW62, Active!$ET$1)&gt;0, Active!EP$2, 0)</f>
        <v>0</v>
      </c>
      <c r="EQ62" s="240">
        <f>IF(COUNTIF($CX62:$CZ62, Active!$ET$1)&gt;0, Active!EQ$2, 0)</f>
        <v>0</v>
      </c>
      <c r="ER62" s="240">
        <f>IF(COUNTIF($DA62:$DC62, Active!$ET$1)&gt;0, Active!ER$2, 0)</f>
        <v>0</v>
      </c>
      <c r="ES62" s="240">
        <f>IF(COUNTIF($DD62:$DF62, Active!$ET$1)&gt;0, Active!ES$2, 0)</f>
        <v>0</v>
      </c>
      <c r="ET62" s="241">
        <f t="shared" si="13"/>
        <v>0</v>
      </c>
      <c r="EU62" s="242">
        <f>IF(COUNTIF($N62:$Q62, Active!GA$1)&gt;0, Active!EU$2, 0)</f>
        <v>0</v>
      </c>
      <c r="EV62" s="234">
        <f>IF(COUNTIF($R62:$U62, Active!GA$1)&gt;0, Active!EV$2, 0)</f>
        <v>0</v>
      </c>
      <c r="EW62" s="234">
        <f>IF(COUNTIF($V62:$Y62, Active!GA$1)&gt;0, Active!EW$2, 0)</f>
        <v>0</v>
      </c>
      <c r="EX62" s="234">
        <f>IF(COUNTIF($Z62:$AA62, Active!GA$1)&gt;0, Active!EX$2, 0)</f>
        <v>0</v>
      </c>
      <c r="EY62" s="234">
        <f>IF(COUNTIF($AB62:$AC62, Active!GA$1)&gt;0, Active!EY$2, 0)</f>
        <v>0</v>
      </c>
      <c r="EZ62" s="235">
        <f>IF(COUNTIF($AD62:$AF62, Active!$GA$1)&gt;0, Active!EZ$2, 0)</f>
        <v>0</v>
      </c>
      <c r="FA62" s="236">
        <f>IF(COUNTIF($AG62:$AI62, Active!$GA$1)&gt;0, Active!FA$2, 0)</f>
        <v>0</v>
      </c>
      <c r="FB62" s="236">
        <f>IF(COUNTIF($AJ62:$AL62, Active!$GA$1)&gt;0, Active!FB$2, 0)</f>
        <v>0</v>
      </c>
      <c r="FC62" s="236">
        <f>IF(COUNTIF($AM62:$AO62, Active!$GA$1)&gt;0, Active!FC$2, 0)</f>
        <v>0</v>
      </c>
      <c r="FD62" s="236">
        <f>IF(COUNTIF($AP62:$AR62, Active!$GA$1)&gt;0, Active!FD$2, 0)</f>
        <v>0</v>
      </c>
      <c r="FE62" s="236">
        <f>IF(COUNTIF($AS62:$AU62, Active!$GA$1)&gt;0, Active!FE$2, 0)</f>
        <v>0</v>
      </c>
      <c r="FF62" s="236">
        <f>IF(COUNTIF($AV62:$AX62, Active!$GA$1)&gt;0, Active!FF$2, 0)</f>
        <v>0</v>
      </c>
      <c r="FG62" s="237">
        <f>IF(COUNTIF($AY62:$BA62, Active!$GA$1)&gt;0, Active!FG$2, 0)</f>
        <v>0</v>
      </c>
      <c r="FH62" s="238">
        <f>IF(COUNTIF($BB62:$BD62, Active!$GA$1)&gt;0, Active!FH$2, 0)</f>
        <v>0</v>
      </c>
      <c r="FI62" s="238">
        <f>IF(COUNTIF($BE62:$BG62, Active!$GA$1)&gt;0, Active!FI$2, 0)</f>
        <v>0</v>
      </c>
      <c r="FJ62" s="238">
        <f>IF(COUNTIF($BH62:$BJ62, Active!$GA$1)&gt;0, Active!FJ$2, 0)</f>
        <v>0</v>
      </c>
      <c r="FK62" s="238">
        <f>IF(COUNTIF($BK62:$BM62, Active!$GA$1)&gt;0, Active!FK$2, 0)</f>
        <v>0</v>
      </c>
      <c r="FL62" s="238">
        <f>IF(COUNTIF($BN62:$BP62, Active!$GA$1)&gt;0, Active!FL$2, 0)</f>
        <v>0</v>
      </c>
      <c r="FM62" s="238">
        <f>IF(COUNTIF($BQ62:$BS62, Active!$GA$1)&gt;0, Active!FM$2, 0)</f>
        <v>0</v>
      </c>
      <c r="FN62" s="238">
        <f>IF(COUNTIF($BT62:$BV62, Active!$GA$1)&gt;0, Active!FN$2, 0)</f>
        <v>0</v>
      </c>
      <c r="FO62" s="239">
        <f>IF(COUNTIF($BW62:$BY62, Active!$GA$1)&gt;0, Active!FO$2, 0)</f>
        <v>0</v>
      </c>
      <c r="FP62" s="240">
        <f>IF(COUNTIF($BZ62:$CB62, Active!$GA$1)&gt;0, Active!FP$2, 0)</f>
        <v>0</v>
      </c>
      <c r="FQ62" s="240">
        <f>IF(COUNTIF($CC62:$CE62, Active!$GA$1)&gt;0, Active!FQ$2, 0)</f>
        <v>0</v>
      </c>
      <c r="FR62" s="240">
        <f>IF(COUNTIF($CF62:$CH62, Active!$GA$1)&gt;0, Active!FR$2, 0)</f>
        <v>0</v>
      </c>
      <c r="FS62" s="240">
        <f>IF(COUNTIF($CI62:$CK62, Active!$GA$1)&gt;0, Active!FS$2, 0)</f>
        <v>0</v>
      </c>
      <c r="FT62" s="240">
        <f>IF(COUNTIF($CL62:$CN62, Active!$GA$1)&gt;0, Active!FT$2, 0)</f>
        <v>0</v>
      </c>
      <c r="FU62" s="240">
        <f>IF(COUNTIF($CO62:$CQ62, Active!$GA$1)&gt;0, Active!FU$2, 0)</f>
        <v>0</v>
      </c>
      <c r="FV62" s="240">
        <f>IF(COUNTIF($CR62:$CT62, Active!$GA$1)&gt;0, Active!FV$2, 0)</f>
        <v>0</v>
      </c>
      <c r="FW62" s="240">
        <f>IF(COUNTIF($CU62:$CW62, Active!$GA$1)&gt;0, Active!FW$2, 0)</f>
        <v>0</v>
      </c>
      <c r="FX62" s="240">
        <f>IF(COUNTIF($CX62:$CZ62, Active!$GA$1)&gt;0, Active!FX$2, 0)</f>
        <v>0</v>
      </c>
      <c r="FY62" s="240">
        <f>IF(COUNTIF($DA62:$DC62, Active!$GA$1)&gt;0, Active!FY$2, 0)</f>
        <v>0</v>
      </c>
      <c r="FZ62" s="240">
        <f>IF(COUNTIF($DD62:$DF62, Active!$GA$1)&gt;0, Active!FZ$2, 0)</f>
        <v>0</v>
      </c>
      <c r="GA62" s="241">
        <f t="shared" si="14"/>
        <v>0</v>
      </c>
      <c r="GB62" s="242">
        <f>IF(COUNTIF($N62:$Q62, Active!HH$1)&gt;0, Active!GB$2, 0)</f>
        <v>0</v>
      </c>
      <c r="GC62" s="234">
        <f>IF(COUNTIF($R62:$U62, Active!HH$1)&gt;0, Active!GC$2, 0)</f>
        <v>0</v>
      </c>
      <c r="GD62" s="234">
        <f>IF(COUNTIF($V62:$Y62, Active!HH$1)&gt;0, Active!GD$2, 0)</f>
        <v>0</v>
      </c>
      <c r="GE62" s="234">
        <f>IF(COUNTIF($Z62:$AA62, Active!HH$1)&gt;0, Active!GE$2, 0)</f>
        <v>0</v>
      </c>
      <c r="GF62" s="234">
        <f>IF(COUNTIF($AB62:$AC62, Active!HH$1)&gt;0, Active!GF$2, 0)</f>
        <v>0</v>
      </c>
      <c r="GG62" s="235">
        <f>IF(COUNTIF($AD62:$AF62, Active!$HH$1)&gt;0, Active!GG$2, 0)</f>
        <v>0</v>
      </c>
      <c r="GH62" s="236">
        <f>IF(COUNTIF($AG62:$AI62, Active!$HH$1)&gt;0, Active!GH$2, 0)</f>
        <v>0</v>
      </c>
      <c r="GI62" s="236">
        <f>IF(COUNTIF($AJ62:$AL62, Active!$HH$1)&gt;0, Active!GI$2, 0)</f>
        <v>0</v>
      </c>
      <c r="GJ62" s="236">
        <f>IF(COUNTIF($AM62:$AO62, Active!$HH$1)&gt;0, Active!GJ$2, 0)</f>
        <v>0</v>
      </c>
      <c r="GK62" s="236">
        <f>IF(COUNTIF($AP62:$AR62, Active!$HH$1)&gt;0, Active!GK$2, 0)</f>
        <v>0</v>
      </c>
      <c r="GL62" s="236">
        <f>IF(COUNTIF($AS62:$AU62, Active!$HH$1)&gt;0, Active!GL$2, 0)</f>
        <v>0</v>
      </c>
      <c r="GM62" s="236">
        <f>IF(COUNTIF($AV62:$AX62, Active!$HH$1)&gt;0, Active!GM$2, 0)</f>
        <v>0</v>
      </c>
      <c r="GN62" s="237">
        <f>IF(COUNTIF($AY62:$BA62, Active!$HH$1)&gt;0, Active!GN$2, 0)</f>
        <v>0</v>
      </c>
      <c r="GO62" s="238">
        <f>IF(COUNTIF($BB62:$BD62, Active!$HH$1)&gt;0, Active!GO$2, 0)</f>
        <v>0</v>
      </c>
      <c r="GP62" s="238">
        <f>IF(COUNTIF($BE62:$BG62, Active!$HH$1)&gt;0, Active!GP$2, 0)</f>
        <v>0</v>
      </c>
      <c r="GQ62" s="238">
        <f>IF(COUNTIF($BH62:$BJ62, Active!$HH$1)&gt;0, Active!GQ$2, 0)</f>
        <v>0</v>
      </c>
      <c r="GR62" s="238">
        <f>IF(COUNTIF($BK62:$BM62, Active!$HH$1)&gt;0, Active!GR$2, 0)</f>
        <v>0</v>
      </c>
      <c r="GS62" s="238">
        <f>IF(COUNTIF($BN62:$BP62, Active!$HH$1)&gt;0, Active!GS$2, 0)</f>
        <v>0</v>
      </c>
      <c r="GT62" s="238">
        <f>IF(COUNTIF($BQ62:$BS62, Active!$HH$1)&gt;0, Active!GT$2, 0)</f>
        <v>0</v>
      </c>
      <c r="GU62" s="238">
        <f>IF(COUNTIF($BT62:$BV62, Active!$HH$1)&gt;0, Active!GU$2, 0)</f>
        <v>0</v>
      </c>
      <c r="GV62" s="239">
        <f>IF(COUNTIF($BW62:$BY62, Active!$HH$1)&gt;0, Active!GV$2, 0)</f>
        <v>0</v>
      </c>
      <c r="GW62" s="240">
        <f>IF(COUNTIF($BZ62:$CB62, Active!$HH$1)&gt;0, Active!GW$2, 0)</f>
        <v>0</v>
      </c>
      <c r="GX62" s="240">
        <f>IF(COUNTIF($CC62:$CE62, Active!$HH$1)&gt;0, Active!GX$2, 0)</f>
        <v>0</v>
      </c>
      <c r="GY62" s="240">
        <f>IF(COUNTIF($CF62:$CH62, Active!$HH$1)&gt;0, Active!GY$2, 0)</f>
        <v>0</v>
      </c>
      <c r="GZ62" s="240">
        <f>IF(COUNTIF($CI62:$CK62, Active!$HH$1)&gt;0, Active!GZ$2, 0)</f>
        <v>0</v>
      </c>
      <c r="HA62" s="240">
        <f>IF(COUNTIF($CL62:$CN62, Active!$HH$1)&gt;0, Active!HA$2, 0)</f>
        <v>0</v>
      </c>
      <c r="HB62" s="240">
        <f>IF(COUNTIF($CO62:$CQ62, Active!$HH$1)&gt;0, Active!HB$2, 0)</f>
        <v>0</v>
      </c>
      <c r="HC62" s="240">
        <f>IF(COUNTIF($CR62:$CT62, Active!$HH$1)&gt;0, Active!HC$2, 0)</f>
        <v>0</v>
      </c>
      <c r="HD62" s="240">
        <f>IF(COUNTIF($CU62:$CW62, Active!$HH$1)&gt;0, Active!HD$2, 0)</f>
        <v>0</v>
      </c>
      <c r="HE62" s="240">
        <f>IF(COUNTIF($CX62:$CZ62, Active!$HH$1)&gt;0, Active!HE$2, 0)</f>
        <v>0</v>
      </c>
      <c r="HF62" s="240">
        <f>IF(COUNTIF($DA62:$DC62, Active!$HH$1)&gt;0, Active!HF$2, 0)</f>
        <v>0</v>
      </c>
      <c r="HG62" s="240">
        <f>IF(COUNTIF($DD62:$DF62, Active!$HH$1)&gt;0, Active!HG$2, 0)</f>
        <v>0</v>
      </c>
      <c r="HH62" s="241">
        <f t="shared" si="15"/>
        <v>0</v>
      </c>
      <c r="HI62" s="243"/>
      <c r="HJ62" s="242">
        <f>IF(MAX($N62:$Q62)&gt;=40, Active!HJ$2, 0)</f>
        <v>3</v>
      </c>
      <c r="HK62" s="234">
        <f>IF(MAX($R62:$U62)&gt;=40, Active!HK$2, 0)</f>
        <v>3</v>
      </c>
      <c r="HL62" s="234">
        <f>IF(MAX($V62:$Y62)&gt;=40, Active!HL$2, 0)</f>
        <v>3</v>
      </c>
      <c r="HM62" s="234">
        <f>IF(MAX($Z62:$AA62)&gt;=40, Active!HM$2, 0)</f>
        <v>3</v>
      </c>
      <c r="HN62" s="234">
        <f>IF(MAX($AB62:$AC62)&gt;=40, Active!HN$2, 0)</f>
        <v>2</v>
      </c>
      <c r="HO62" s="235">
        <f>IF(MAX($AD62:$AF62)&gt;=40, Active!HO$2, 0)</f>
        <v>20</v>
      </c>
      <c r="HP62" s="236">
        <f>IF(MAX($AG62:$AI62)&gt;=40, Active!HP$2, 0)</f>
        <v>20</v>
      </c>
      <c r="HQ62" s="236">
        <f>IF(MAX($AJ62:$AL62)&gt;=40, Active!HQ$2, 0)</f>
        <v>20</v>
      </c>
      <c r="HR62" s="236">
        <f>IF(MAX($AM62:$AO62)&gt;=40, Active!HR$2, 0)</f>
        <v>20</v>
      </c>
      <c r="HS62" s="236">
        <f>IF(MAX($AP62:$AR62)&gt;=40, Active!HS$2, 0)</f>
        <v>10</v>
      </c>
      <c r="HT62" s="236">
        <f>IF(MAX($AS62:$AU62)&gt;=40, Active!HT$2, 0)</f>
        <v>20</v>
      </c>
      <c r="HU62" s="236">
        <f>IF(MAX($AV62:$AX62)&gt;=40, Active!HU$2, 0)</f>
        <v>10</v>
      </c>
      <c r="HV62" s="237">
        <f>IF(MAX($AY62:$BA62)&gt;=40, Active!HV$2, 0)</f>
        <v>20</v>
      </c>
      <c r="HW62" s="238">
        <f>IF(MAX($BB62:$BD62)&gt;=40, Active!HW$2, 0)</f>
        <v>20</v>
      </c>
      <c r="HX62" s="238">
        <f>IF(MAX($BE62:$BG62)&gt;=40, Active!HX$2, 0)</f>
        <v>20</v>
      </c>
      <c r="HY62" s="238">
        <f>IF(MAX($BH62:$BJ62)&gt;=40, Active!HY$2, 0)</f>
        <v>20</v>
      </c>
      <c r="HZ62" s="238">
        <f>IF(MAX($BK62:$BM62)&gt;=40, Active!HZ$2, 0)</f>
        <v>10</v>
      </c>
      <c r="IA62" s="238">
        <f>IF(MAX($BN62:$BP62)&gt;=40, Active!IA$2, 0)</f>
        <v>20</v>
      </c>
      <c r="IB62" s="238">
        <f>IF(MAX($BQ62:$BS62)&gt;=40, Active!IB$2, 0)</f>
        <v>10</v>
      </c>
      <c r="IC62" s="238">
        <f>IF(MAX($BT62:$BV62)&gt;=40, Active!IC$2, 0)</f>
        <v>6</v>
      </c>
      <c r="ID62" s="239">
        <f>IF(MAX($BW62:$BY62)&gt;=40, Active!ID$2, 0)</f>
        <v>20</v>
      </c>
      <c r="IE62" s="240">
        <f>IF(MAX($BZ62:$CB62)&gt;=40, Active!IE$2, 0)</f>
        <v>20</v>
      </c>
      <c r="IF62" s="240">
        <f>IF(MAX($CC62:$CE62)&gt;=40, Active!IF$2, 0)</f>
        <v>0</v>
      </c>
      <c r="IG62" s="240">
        <f>IF(MAX($CF62:$CH62)&gt;=40, Active!IG$2, 0)</f>
        <v>10</v>
      </c>
      <c r="IH62" s="240">
        <f>IF(MAX($CI62:$CK62)&gt;=40, Active!IH$2, 0)</f>
        <v>0</v>
      </c>
      <c r="II62" s="240">
        <f>IF(MAX($CL62:$CN62)&gt;=40, Active!II$2, 0)</f>
        <v>30</v>
      </c>
      <c r="IJ62" s="240">
        <f>IF(MAX($CO62:$CQ62)&gt;=40, Active!IJ$2, 0)</f>
        <v>20</v>
      </c>
      <c r="IK62" s="240">
        <f>IF(MAX($CR62:$CT62)&gt;=40, Active!IK$2, 0)</f>
        <v>0</v>
      </c>
      <c r="IL62" s="240">
        <f>IF(MAX($CU62:$CW62)&gt;=40, Active!IL$2, 0)</f>
        <v>0</v>
      </c>
      <c r="IM62" s="240">
        <f>IF(MAX($CX62:$CZ62)&gt;=40, Active!IM$2, 0)</f>
        <v>0</v>
      </c>
      <c r="IN62" s="240">
        <f>IF(MAX($DA62:$DC62)&gt;=40, Active!IN$2, 0)</f>
        <v>20</v>
      </c>
      <c r="IO62" s="240">
        <f>IF(MAX($DD62:$DF62)&gt;=40, Active!IO$2, 0)</f>
        <v>0</v>
      </c>
      <c r="IP62" s="416">
        <f t="shared" si="16"/>
        <v>360</v>
      </c>
      <c r="IQ62" s="416">
        <f t="shared" si="17"/>
        <v>20</v>
      </c>
    </row>
    <row r="63" spans="1:251" ht="15" customHeight="1" x14ac:dyDescent="0.25">
      <c r="A63" s="14" t="s">
        <v>1602</v>
      </c>
      <c r="B63" s="392">
        <v>10</v>
      </c>
      <c r="C63" s="13" t="s">
        <v>449</v>
      </c>
      <c r="D63" s="423">
        <v>43313</v>
      </c>
      <c r="E63" s="20">
        <v>9</v>
      </c>
      <c r="F63" s="6">
        <v>9057492</v>
      </c>
      <c r="G63" s="20">
        <v>1</v>
      </c>
      <c r="H63" s="20"/>
      <c r="I63" s="23"/>
      <c r="J63" s="6" t="s">
        <v>18</v>
      </c>
      <c r="K63" s="6" t="s">
        <v>18</v>
      </c>
      <c r="L63" s="424"/>
      <c r="M63" s="651" t="s">
        <v>511</v>
      </c>
      <c r="N63" s="24">
        <v>68.099999999999994</v>
      </c>
      <c r="O63" s="107"/>
      <c r="P63" s="108"/>
      <c r="Q63" s="444"/>
      <c r="R63" s="24">
        <v>55</v>
      </c>
      <c r="S63" s="107"/>
      <c r="T63" s="108"/>
      <c r="U63" s="649"/>
      <c r="V63" s="24">
        <v>78</v>
      </c>
      <c r="W63" s="107"/>
      <c r="X63" s="108"/>
      <c r="Y63" s="444"/>
      <c r="Z63" s="24">
        <v>81.2</v>
      </c>
      <c r="AA63" s="273"/>
      <c r="AB63" s="24">
        <v>81.16</v>
      </c>
      <c r="AC63" s="273"/>
      <c r="AD63" s="24">
        <v>72</v>
      </c>
      <c r="AE63" s="107"/>
      <c r="AF63" s="273"/>
      <c r="AG63" s="24">
        <v>79</v>
      </c>
      <c r="AH63" s="107"/>
      <c r="AI63" s="273"/>
      <c r="AJ63" s="24">
        <v>90</v>
      </c>
      <c r="AK63" s="107"/>
      <c r="AL63" s="273"/>
      <c r="AM63" s="24">
        <v>49</v>
      </c>
      <c r="AN63" s="107"/>
      <c r="AO63" s="273"/>
      <c r="AP63" s="24">
        <v>60</v>
      </c>
      <c r="AQ63" s="107"/>
      <c r="AR63" s="273"/>
      <c r="AS63" s="24">
        <v>73</v>
      </c>
      <c r="AT63" s="107"/>
      <c r="AU63" s="273"/>
      <c r="AV63" s="24">
        <v>76</v>
      </c>
      <c r="AW63" s="107"/>
      <c r="AX63" s="273"/>
      <c r="AY63" s="24">
        <v>40</v>
      </c>
      <c r="AZ63" s="107"/>
      <c r="BA63" s="273"/>
      <c r="BB63" s="24">
        <v>57</v>
      </c>
      <c r="BC63" s="107"/>
      <c r="BD63" s="273"/>
      <c r="BE63" s="24">
        <v>43</v>
      </c>
      <c r="BF63" s="107"/>
      <c r="BG63" s="273"/>
      <c r="BH63" s="24">
        <v>63</v>
      </c>
      <c r="BI63" s="107"/>
      <c r="BJ63" s="273"/>
      <c r="BK63" s="24">
        <v>60</v>
      </c>
      <c r="BL63" s="107"/>
      <c r="BM63" s="273"/>
      <c r="BN63" s="24">
        <v>63</v>
      </c>
      <c r="BO63" s="107"/>
      <c r="BP63" s="273"/>
      <c r="BQ63" s="24">
        <v>40</v>
      </c>
      <c r="BR63" s="107"/>
      <c r="BS63" s="273"/>
      <c r="BT63" s="24">
        <v>84.6</v>
      </c>
      <c r="BU63" s="291"/>
      <c r="BV63" s="273"/>
      <c r="BW63" s="24">
        <v>40.599998474121094</v>
      </c>
      <c r="BX63" s="107"/>
      <c r="BY63" s="273"/>
      <c r="BZ63" s="24">
        <v>62</v>
      </c>
      <c r="CA63" s="107"/>
      <c r="CB63" s="273"/>
      <c r="CC63" s="24">
        <v>61</v>
      </c>
      <c r="CD63" s="107"/>
      <c r="CE63" s="107"/>
      <c r="CF63" s="107"/>
      <c r="CG63" s="107"/>
      <c r="CH63" s="273"/>
      <c r="CI63" s="24"/>
      <c r="CJ63" s="107"/>
      <c r="CK63" s="273"/>
      <c r="CL63" s="24">
        <v>47.299999237060547</v>
      </c>
      <c r="CM63" s="107"/>
      <c r="CN63" s="273"/>
      <c r="CO63" s="690">
        <v>81.5</v>
      </c>
      <c r="CP63" s="107"/>
      <c r="CQ63" s="273"/>
      <c r="CR63" s="24"/>
      <c r="CS63" s="107"/>
      <c r="CT63" s="273"/>
      <c r="CU63" s="24"/>
      <c r="CV63" s="107"/>
      <c r="CW63" s="273"/>
      <c r="CX63" s="24"/>
      <c r="CY63" s="107"/>
      <c r="CZ63" s="273"/>
      <c r="DA63" s="690">
        <v>60</v>
      </c>
      <c r="DB63" s="107"/>
      <c r="DC63" s="273"/>
      <c r="DD63" s="24"/>
      <c r="DE63" s="107"/>
      <c r="DF63" s="273"/>
      <c r="DG63" s="218"/>
      <c r="DH63" s="217"/>
      <c r="DI63" s="217"/>
      <c r="DJ63" s="286">
        <f t="shared" si="18"/>
        <v>57.357142693655831</v>
      </c>
      <c r="DK63" s="219"/>
      <c r="DL63" s="220">
        <f t="shared" si="12"/>
        <v>2.8678571346827915</v>
      </c>
      <c r="DM63" s="650">
        <f>COUNTIF(N63:DF63, Active!DM$1)+COUNTIF(N63:DF63, Active!DM$2)</f>
        <v>0</v>
      </c>
      <c r="DN63" s="233">
        <f>IF(COUNTIF($N63:$Q63, Active!ET$1)&gt;0, Active!DN$2, 0)</f>
        <v>0</v>
      </c>
      <c r="DO63" s="234">
        <f>IF(COUNTIF($R63:$U63, Active!ET$1)&gt;0, Active!DO$2, 0)</f>
        <v>0</v>
      </c>
      <c r="DP63" s="234">
        <f>IF(COUNTIF($V63:$Y63, Active!ET$1)&gt;0, Active!DP$2, 0)</f>
        <v>0</v>
      </c>
      <c r="DQ63" s="234">
        <f>IF(COUNTIF($Z63:$AA63, Active!ET$1)&gt;0, Active!DQ$2, 0)</f>
        <v>0</v>
      </c>
      <c r="DR63" s="234">
        <f>IF(COUNTIF($AB63:$AC63, Active!ET$1)&gt;0, Active!DR$2, 0)</f>
        <v>0</v>
      </c>
      <c r="DS63" s="235">
        <f>IF(COUNTIF($AD63:$AF63, Active!$ET$1)&gt;0, Active!DS$2, 0)</f>
        <v>0</v>
      </c>
      <c r="DT63" s="236">
        <f>IF(COUNTIF($AG63:$AI63, Active!$ET$1)&gt;0, Active!DT$2, 0)</f>
        <v>0</v>
      </c>
      <c r="DU63" s="236">
        <f>IF(COUNTIF($AJ63:$AL63, Active!$ET$1)&gt;0, Active!DU$2, 0)</f>
        <v>0</v>
      </c>
      <c r="DV63" s="236">
        <f>IF(COUNTIF($AM63:$AO63, Active!$ET$1)&gt;0, Active!DV$2, 0)</f>
        <v>0</v>
      </c>
      <c r="DW63" s="236">
        <f>IF(COUNTIF($AP63:$AR63, Active!$ET$1)&gt;0, Active!DW$2, 0)</f>
        <v>0</v>
      </c>
      <c r="DX63" s="236">
        <f>IF(COUNTIF($AS63:$AU63, Active!$ET$1)&gt;0, Active!DX$2, 0)</f>
        <v>0</v>
      </c>
      <c r="DY63" s="236">
        <f>IF(COUNTIF($AV63:$AX63, Active!$ET$1)&gt;0, Active!DY$2, 0)</f>
        <v>0</v>
      </c>
      <c r="DZ63" s="237">
        <f>IF(COUNTIF($AY63:$BA63, Active!$ET$1)&gt;0, Active!DZ$2, 0)</f>
        <v>0</v>
      </c>
      <c r="EA63" s="238">
        <f>IF(COUNTIF($BB63:$BD63, Active!$ET$1)&gt;0, Active!EA$2, 0)</f>
        <v>0</v>
      </c>
      <c r="EB63" s="238">
        <f>IF(COUNTIF($BE63:$BG63, Active!$ET$1)&gt;0, Active!EB$2, 0)</f>
        <v>0</v>
      </c>
      <c r="EC63" s="238">
        <f>IF(COUNTIF($BH63:$BJ63, Active!$ET$1)&gt;0, Active!EC$2, 0)</f>
        <v>0</v>
      </c>
      <c r="ED63" s="238">
        <f>IF(COUNTIF($BK63:$BM63, Active!$ET$1)&gt;0, Active!ED$2, 0)</f>
        <v>0</v>
      </c>
      <c r="EE63" s="238">
        <f>IF(COUNTIF($BN63:$BP63, Active!$ET$1)&gt;0, Active!EE$2, 0)</f>
        <v>0</v>
      </c>
      <c r="EF63" s="238">
        <f>IF(COUNTIF($BQ63:$BS63, Active!$ET$1)&gt;0, Active!EF$2, 0)</f>
        <v>0</v>
      </c>
      <c r="EG63" s="238">
        <f>IF(COUNTIF($BT63:$BV63, Active!$ET$1)&gt;0, Active!EG$2, 0)</f>
        <v>0</v>
      </c>
      <c r="EH63" s="239">
        <f>IF(COUNTIF($BW63:$BY63, Active!$ET$1)&gt;0, Active!EH$2, 0)</f>
        <v>0</v>
      </c>
      <c r="EI63" s="240">
        <f>IF(COUNTIF($BZ63:$CB63, Active!$ET$1)&gt;0, Active!EI$2, 0)</f>
        <v>0</v>
      </c>
      <c r="EJ63" s="240">
        <f>IF(COUNTIF($CC63:$CE63, Active!$ET$1)&gt;0, Active!EJ$2, 0)</f>
        <v>0</v>
      </c>
      <c r="EK63" s="240">
        <f>IF(COUNTIF($CF63:$CH63, Active!$ET$1)&gt;0, Active!EK$2, 0)</f>
        <v>0</v>
      </c>
      <c r="EL63" s="240">
        <f>IF(COUNTIF($CI63:$CK63, Active!$ET$1)&gt;0, Active!EL$2, 0)</f>
        <v>0</v>
      </c>
      <c r="EM63" s="240">
        <f>IF(COUNTIF($CL63:$CN63, Active!$ET$1)&gt;0, Active!EM$2, 0)</f>
        <v>0</v>
      </c>
      <c r="EN63" s="240">
        <f>IF(COUNTIF($CO63:$CQ63, Active!$ET$1)&gt;0, Active!EN$2, 0)</f>
        <v>0</v>
      </c>
      <c r="EO63" s="240">
        <f>IF(COUNTIF($CR63:$CT63, Active!$ET$1)&gt;0, Active!EO$2, 0)</f>
        <v>0</v>
      </c>
      <c r="EP63" s="240">
        <f>IF(COUNTIF($CU63:$CW63, Active!$ET$1)&gt;0, Active!EP$2, 0)</f>
        <v>0</v>
      </c>
      <c r="EQ63" s="240">
        <f>IF(COUNTIF($CX63:$CZ63, Active!$ET$1)&gt;0, Active!EQ$2, 0)</f>
        <v>0</v>
      </c>
      <c r="ER63" s="240">
        <f>IF(COUNTIF($DA63:$DC63, Active!$ET$1)&gt;0, Active!ER$2, 0)</f>
        <v>0</v>
      </c>
      <c r="ES63" s="240">
        <f>IF(COUNTIF($DD63:$DF63, Active!$ET$1)&gt;0, Active!ES$2, 0)</f>
        <v>0</v>
      </c>
      <c r="ET63" s="241">
        <f t="shared" si="13"/>
        <v>0</v>
      </c>
      <c r="EU63" s="242">
        <f>IF(COUNTIF($N63:$Q63, Active!GA$1)&gt;0, Active!EU$2, 0)</f>
        <v>0</v>
      </c>
      <c r="EV63" s="234">
        <f>IF(COUNTIF($R63:$U63, Active!GA$1)&gt;0, Active!EV$2, 0)</f>
        <v>0</v>
      </c>
      <c r="EW63" s="234">
        <f>IF(COUNTIF($V63:$Y63, Active!GA$1)&gt;0, Active!EW$2, 0)</f>
        <v>0</v>
      </c>
      <c r="EX63" s="234">
        <f>IF(COUNTIF($Z63:$AA63, Active!GA$1)&gt;0, Active!EX$2, 0)</f>
        <v>0</v>
      </c>
      <c r="EY63" s="234">
        <f>IF(COUNTIF($AB63:$AC63, Active!GA$1)&gt;0, Active!EY$2, 0)</f>
        <v>0</v>
      </c>
      <c r="EZ63" s="235">
        <f>IF(COUNTIF($AD63:$AF63, Active!$GA$1)&gt;0, Active!EZ$2, 0)</f>
        <v>0</v>
      </c>
      <c r="FA63" s="236">
        <f>IF(COUNTIF($AG63:$AI63, Active!$GA$1)&gt;0, Active!FA$2, 0)</f>
        <v>0</v>
      </c>
      <c r="FB63" s="236">
        <f>IF(COUNTIF($AJ63:$AL63, Active!$GA$1)&gt;0, Active!FB$2, 0)</f>
        <v>0</v>
      </c>
      <c r="FC63" s="236">
        <f>IF(COUNTIF($AM63:$AO63, Active!$GA$1)&gt;0, Active!FC$2, 0)</f>
        <v>0</v>
      </c>
      <c r="FD63" s="236">
        <f>IF(COUNTIF($AP63:$AR63, Active!$GA$1)&gt;0, Active!FD$2, 0)</f>
        <v>0</v>
      </c>
      <c r="FE63" s="236">
        <f>IF(COUNTIF($AS63:$AU63, Active!$GA$1)&gt;0, Active!FE$2, 0)</f>
        <v>0</v>
      </c>
      <c r="FF63" s="236">
        <f>IF(COUNTIF($AV63:$AX63, Active!$GA$1)&gt;0, Active!FF$2, 0)</f>
        <v>0</v>
      </c>
      <c r="FG63" s="237">
        <f>IF(COUNTIF($AY63:$BA63, Active!$GA$1)&gt;0, Active!FG$2, 0)</f>
        <v>0</v>
      </c>
      <c r="FH63" s="238">
        <f>IF(COUNTIF($BB63:$BD63, Active!$GA$1)&gt;0, Active!FH$2, 0)</f>
        <v>0</v>
      </c>
      <c r="FI63" s="238">
        <f>IF(COUNTIF($BE63:$BG63, Active!$GA$1)&gt;0, Active!FI$2, 0)</f>
        <v>0</v>
      </c>
      <c r="FJ63" s="238">
        <f>IF(COUNTIF($BH63:$BJ63, Active!$GA$1)&gt;0, Active!FJ$2, 0)</f>
        <v>0</v>
      </c>
      <c r="FK63" s="238">
        <f>IF(COUNTIF($BK63:$BM63, Active!$GA$1)&gt;0, Active!FK$2, 0)</f>
        <v>0</v>
      </c>
      <c r="FL63" s="238">
        <f>IF(COUNTIF($BN63:$BP63, Active!$GA$1)&gt;0, Active!FL$2, 0)</f>
        <v>0</v>
      </c>
      <c r="FM63" s="238">
        <f>IF(COUNTIF($BQ63:$BS63, Active!$GA$1)&gt;0, Active!FM$2, 0)</f>
        <v>0</v>
      </c>
      <c r="FN63" s="238">
        <f>IF(COUNTIF($BT63:$BV63, Active!$GA$1)&gt;0, Active!FN$2, 0)</f>
        <v>0</v>
      </c>
      <c r="FO63" s="239">
        <f>IF(COUNTIF($BW63:$BY63, Active!$GA$1)&gt;0, Active!FO$2, 0)</f>
        <v>0</v>
      </c>
      <c r="FP63" s="240">
        <f>IF(COUNTIF($BZ63:$CB63, Active!$GA$1)&gt;0, Active!FP$2, 0)</f>
        <v>0</v>
      </c>
      <c r="FQ63" s="240">
        <f>IF(COUNTIF($CC63:$CE63, Active!$GA$1)&gt;0, Active!FQ$2, 0)</f>
        <v>0</v>
      </c>
      <c r="FR63" s="240">
        <f>IF(COUNTIF($CF63:$CH63, Active!$GA$1)&gt;0, Active!FR$2, 0)</f>
        <v>0</v>
      </c>
      <c r="FS63" s="240">
        <f>IF(COUNTIF($CI63:$CK63, Active!$GA$1)&gt;0, Active!FS$2, 0)</f>
        <v>0</v>
      </c>
      <c r="FT63" s="240">
        <f>IF(COUNTIF($CL63:$CN63, Active!$GA$1)&gt;0, Active!FT$2, 0)</f>
        <v>0</v>
      </c>
      <c r="FU63" s="240">
        <f>IF(COUNTIF($CO63:$CQ63, Active!$GA$1)&gt;0, Active!FU$2, 0)</f>
        <v>0</v>
      </c>
      <c r="FV63" s="240">
        <f>IF(COUNTIF($CR63:$CT63, Active!$GA$1)&gt;0, Active!FV$2, 0)</f>
        <v>0</v>
      </c>
      <c r="FW63" s="240">
        <f>IF(COUNTIF($CU63:$CW63, Active!$GA$1)&gt;0, Active!FW$2, 0)</f>
        <v>0</v>
      </c>
      <c r="FX63" s="240">
        <f>IF(COUNTIF($CX63:$CZ63, Active!$GA$1)&gt;0, Active!FX$2, 0)</f>
        <v>0</v>
      </c>
      <c r="FY63" s="240">
        <f>IF(COUNTIF($DA63:$DC63, Active!$GA$1)&gt;0, Active!FY$2, 0)</f>
        <v>0</v>
      </c>
      <c r="FZ63" s="240">
        <f>IF(COUNTIF($DD63:$DF63, Active!$GA$1)&gt;0, Active!FZ$2, 0)</f>
        <v>0</v>
      </c>
      <c r="GA63" s="241">
        <f t="shared" si="14"/>
        <v>0</v>
      </c>
      <c r="GB63" s="242">
        <f>IF(COUNTIF($N63:$Q63, Active!HH$1)&gt;0, Active!GB$2, 0)</f>
        <v>0</v>
      </c>
      <c r="GC63" s="234">
        <f>IF(COUNTIF($R63:$U63, Active!HH$1)&gt;0, Active!GC$2, 0)</f>
        <v>0</v>
      </c>
      <c r="GD63" s="234">
        <f>IF(COUNTIF($V63:$Y63, Active!HH$1)&gt;0, Active!GD$2, 0)</f>
        <v>0</v>
      </c>
      <c r="GE63" s="234">
        <f>IF(COUNTIF($Z63:$AA63, Active!HH$1)&gt;0, Active!GE$2, 0)</f>
        <v>0</v>
      </c>
      <c r="GF63" s="234">
        <f>IF(COUNTIF($AB63:$AC63, Active!HH$1)&gt;0, Active!GF$2, 0)</f>
        <v>0</v>
      </c>
      <c r="GG63" s="235">
        <f>IF(COUNTIF($AD63:$AF63, Active!$HH$1)&gt;0, Active!GG$2, 0)</f>
        <v>0</v>
      </c>
      <c r="GH63" s="236">
        <f>IF(COUNTIF($AG63:$AI63, Active!$HH$1)&gt;0, Active!GH$2, 0)</f>
        <v>0</v>
      </c>
      <c r="GI63" s="236">
        <f>IF(COUNTIF($AJ63:$AL63, Active!$HH$1)&gt;0, Active!GI$2, 0)</f>
        <v>0</v>
      </c>
      <c r="GJ63" s="236">
        <f>IF(COUNTIF($AM63:$AO63, Active!$HH$1)&gt;0, Active!GJ$2, 0)</f>
        <v>0</v>
      </c>
      <c r="GK63" s="236">
        <f>IF(COUNTIF($AP63:$AR63, Active!$HH$1)&gt;0, Active!GK$2, 0)</f>
        <v>0</v>
      </c>
      <c r="GL63" s="236">
        <f>IF(COUNTIF($AS63:$AU63, Active!$HH$1)&gt;0, Active!GL$2, 0)</f>
        <v>0</v>
      </c>
      <c r="GM63" s="236">
        <f>IF(COUNTIF($AV63:$AX63, Active!$HH$1)&gt;0, Active!GM$2, 0)</f>
        <v>0</v>
      </c>
      <c r="GN63" s="237">
        <f>IF(COUNTIF($AY63:$BA63, Active!$HH$1)&gt;0, Active!GN$2, 0)</f>
        <v>0</v>
      </c>
      <c r="GO63" s="238">
        <f>IF(COUNTIF($BB63:$BD63, Active!$HH$1)&gt;0, Active!GO$2, 0)</f>
        <v>0</v>
      </c>
      <c r="GP63" s="238">
        <f>IF(COUNTIF($BE63:$BG63, Active!$HH$1)&gt;0, Active!GP$2, 0)</f>
        <v>0</v>
      </c>
      <c r="GQ63" s="238">
        <f>IF(COUNTIF($BH63:$BJ63, Active!$HH$1)&gt;0, Active!GQ$2, 0)</f>
        <v>0</v>
      </c>
      <c r="GR63" s="238">
        <f>IF(COUNTIF($BK63:$BM63, Active!$HH$1)&gt;0, Active!GR$2, 0)</f>
        <v>0</v>
      </c>
      <c r="GS63" s="238">
        <f>IF(COUNTIF($BN63:$BP63, Active!$HH$1)&gt;0, Active!GS$2, 0)</f>
        <v>0</v>
      </c>
      <c r="GT63" s="238">
        <f>IF(COUNTIF($BQ63:$BS63, Active!$HH$1)&gt;0, Active!GT$2, 0)</f>
        <v>0</v>
      </c>
      <c r="GU63" s="238">
        <f>IF(COUNTIF($BT63:$BV63, Active!$HH$1)&gt;0, Active!GU$2, 0)</f>
        <v>0</v>
      </c>
      <c r="GV63" s="239">
        <f>IF(COUNTIF($BW63:$BY63, Active!$HH$1)&gt;0, Active!GV$2, 0)</f>
        <v>0</v>
      </c>
      <c r="GW63" s="240">
        <f>IF(COUNTIF($BZ63:$CB63, Active!$HH$1)&gt;0, Active!GW$2, 0)</f>
        <v>0</v>
      </c>
      <c r="GX63" s="240">
        <f>IF(COUNTIF($CC63:$CE63, Active!$HH$1)&gt;0, Active!GX$2, 0)</f>
        <v>0</v>
      </c>
      <c r="GY63" s="240">
        <f>IF(COUNTIF($CF63:$CH63, Active!$HH$1)&gt;0, Active!GY$2, 0)</f>
        <v>0</v>
      </c>
      <c r="GZ63" s="240">
        <f>IF(COUNTIF($CI63:$CK63, Active!$HH$1)&gt;0, Active!GZ$2, 0)</f>
        <v>0</v>
      </c>
      <c r="HA63" s="240">
        <f>IF(COUNTIF($CL63:$CN63, Active!$HH$1)&gt;0, Active!HA$2, 0)</f>
        <v>0</v>
      </c>
      <c r="HB63" s="240">
        <f>IF(COUNTIF($CO63:$CQ63, Active!$HH$1)&gt;0, Active!HB$2, 0)</f>
        <v>0</v>
      </c>
      <c r="HC63" s="240">
        <f>IF(COUNTIF($CR63:$CT63, Active!$HH$1)&gt;0, Active!HC$2, 0)</f>
        <v>0</v>
      </c>
      <c r="HD63" s="240">
        <f>IF(COUNTIF($CU63:$CW63, Active!$HH$1)&gt;0, Active!HD$2, 0)</f>
        <v>0</v>
      </c>
      <c r="HE63" s="240">
        <f>IF(COUNTIF($CX63:$CZ63, Active!$HH$1)&gt;0, Active!HE$2, 0)</f>
        <v>0</v>
      </c>
      <c r="HF63" s="240">
        <f>IF(COUNTIF($DA63:$DC63, Active!$HH$1)&gt;0, Active!HF$2, 0)</f>
        <v>0</v>
      </c>
      <c r="HG63" s="240">
        <f>IF(COUNTIF($DD63:$DF63, Active!$HH$1)&gt;0, Active!HG$2, 0)</f>
        <v>0</v>
      </c>
      <c r="HH63" s="241">
        <f t="shared" si="15"/>
        <v>0</v>
      </c>
      <c r="HI63" s="243"/>
      <c r="HJ63" s="242">
        <f>IF(MAX($N63:$Q63)&gt;=40, Active!HJ$2, 0)</f>
        <v>3</v>
      </c>
      <c r="HK63" s="234">
        <f>IF(MAX($R63:$U63)&gt;=40, Active!HK$2, 0)</f>
        <v>3</v>
      </c>
      <c r="HL63" s="234">
        <f>IF(MAX($V63:$Y63)&gt;=40, Active!HL$2, 0)</f>
        <v>3</v>
      </c>
      <c r="HM63" s="234">
        <f>IF(MAX($Z63:$AA63)&gt;=40, Active!HM$2, 0)</f>
        <v>3</v>
      </c>
      <c r="HN63" s="234">
        <f>IF(MAX($AB63:$AC63)&gt;=40, Active!HN$2, 0)</f>
        <v>2</v>
      </c>
      <c r="HO63" s="235">
        <f>IF(MAX($AD63:$AF63)&gt;=40, Active!HO$2, 0)</f>
        <v>20</v>
      </c>
      <c r="HP63" s="236">
        <f>IF(MAX($AG63:$AI63)&gt;=40, Active!HP$2, 0)</f>
        <v>20</v>
      </c>
      <c r="HQ63" s="236">
        <f>IF(MAX($AJ63:$AL63)&gt;=40, Active!HQ$2, 0)</f>
        <v>20</v>
      </c>
      <c r="HR63" s="236">
        <f>IF(MAX($AM63:$AO63)&gt;=40, Active!HR$2, 0)</f>
        <v>20</v>
      </c>
      <c r="HS63" s="236">
        <f>IF(MAX($AP63:$AR63)&gt;=40, Active!HS$2, 0)</f>
        <v>10</v>
      </c>
      <c r="HT63" s="236">
        <f>IF(MAX($AS63:$AU63)&gt;=40, Active!HT$2, 0)</f>
        <v>20</v>
      </c>
      <c r="HU63" s="236">
        <f>IF(MAX($AV63:$AX63)&gt;=40, Active!HU$2, 0)</f>
        <v>10</v>
      </c>
      <c r="HV63" s="237">
        <f>IF(MAX($AY63:$BA63)&gt;=40, Active!HV$2, 0)</f>
        <v>20</v>
      </c>
      <c r="HW63" s="238">
        <f>IF(MAX($BB63:$BD63)&gt;=40, Active!HW$2, 0)</f>
        <v>20</v>
      </c>
      <c r="HX63" s="238">
        <f>IF(MAX($BE63:$BG63)&gt;=40, Active!HX$2, 0)</f>
        <v>20</v>
      </c>
      <c r="HY63" s="238">
        <f>IF(MAX($BH63:$BJ63)&gt;=40, Active!HY$2, 0)</f>
        <v>20</v>
      </c>
      <c r="HZ63" s="238">
        <f>IF(MAX($BK63:$BM63)&gt;=40, Active!HZ$2, 0)</f>
        <v>10</v>
      </c>
      <c r="IA63" s="238">
        <f>IF(MAX($BN63:$BP63)&gt;=40, Active!IA$2, 0)</f>
        <v>20</v>
      </c>
      <c r="IB63" s="238">
        <f>IF(MAX($BQ63:$BS63)&gt;=40, Active!IB$2, 0)</f>
        <v>10</v>
      </c>
      <c r="IC63" s="238">
        <f>IF(MAX($BT63:$BV63)&gt;=40, Active!IC$2, 0)</f>
        <v>6</v>
      </c>
      <c r="ID63" s="239">
        <f>IF(MAX($BW63:$BY63)&gt;=40, Active!ID$2, 0)</f>
        <v>20</v>
      </c>
      <c r="IE63" s="240">
        <f>IF(MAX($BZ63:$CB63)&gt;=40, Active!IE$2, 0)</f>
        <v>20</v>
      </c>
      <c r="IF63" s="240">
        <f>IF(MAX($CC63:$CE63)&gt;=40, Active!IF$2, 0)</f>
        <v>10</v>
      </c>
      <c r="IG63" s="240">
        <f>IF(MAX($CF63:$CH63)&gt;=40, Active!IG$2, 0)</f>
        <v>0</v>
      </c>
      <c r="IH63" s="240">
        <f>IF(MAX($CI63:$CK63)&gt;=40, Active!IH$2, 0)</f>
        <v>0</v>
      </c>
      <c r="II63" s="240">
        <f>IF(MAX($CL63:$CN63)&gt;=40, Active!II$2, 0)</f>
        <v>30</v>
      </c>
      <c r="IJ63" s="240">
        <f>IF(MAX($CO63:$CQ63)&gt;=40, Active!IJ$2, 0)</f>
        <v>20</v>
      </c>
      <c r="IK63" s="240">
        <f>IF(MAX($CR63:$CT63)&gt;=40, Active!IK$2, 0)</f>
        <v>0</v>
      </c>
      <c r="IL63" s="240">
        <f>IF(MAX($CU63:$CW63)&gt;=40, Active!IL$2, 0)</f>
        <v>0</v>
      </c>
      <c r="IM63" s="240">
        <f>IF(MAX($CX63:$CZ63)&gt;=40, Active!IM$2, 0)</f>
        <v>0</v>
      </c>
      <c r="IN63" s="240">
        <f>IF(MAX($DA63:$DC63)&gt;=40, Active!IN$2, 0)</f>
        <v>20</v>
      </c>
      <c r="IO63" s="240">
        <f>IF(MAX($DD63:$DF63)&gt;=40, Active!IO$2, 0)</f>
        <v>0</v>
      </c>
      <c r="IP63" s="416">
        <f t="shared" si="16"/>
        <v>360</v>
      </c>
      <c r="IQ63" s="416">
        <f t="shared" si="17"/>
        <v>20</v>
      </c>
    </row>
    <row r="64" spans="1:251" ht="15" customHeight="1" x14ac:dyDescent="0.25">
      <c r="A64" s="14" t="s">
        <v>1597</v>
      </c>
      <c r="B64" s="392">
        <v>11</v>
      </c>
      <c r="C64" s="13" t="s">
        <v>411</v>
      </c>
      <c r="D64" s="423">
        <v>43556</v>
      </c>
      <c r="E64" s="20">
        <v>9</v>
      </c>
      <c r="F64" s="6">
        <v>9658532</v>
      </c>
      <c r="G64" s="20">
        <v>1</v>
      </c>
      <c r="H64" s="20"/>
      <c r="I64" s="23"/>
      <c r="J64" s="6" t="s">
        <v>18</v>
      </c>
      <c r="K64" s="6" t="s">
        <v>18</v>
      </c>
      <c r="L64" s="424"/>
      <c r="M64" s="651" t="s">
        <v>517</v>
      </c>
      <c r="N64" s="24">
        <v>60.2</v>
      </c>
      <c r="O64" s="107"/>
      <c r="P64" s="108"/>
      <c r="Q64" s="444"/>
      <c r="R64" s="24" t="s">
        <v>976</v>
      </c>
      <c r="S64" s="107"/>
      <c r="T64" s="108"/>
      <c r="U64" s="649"/>
      <c r="V64" s="24">
        <v>88</v>
      </c>
      <c r="W64" s="107"/>
      <c r="X64" s="108"/>
      <c r="Y64" s="444"/>
      <c r="Z64" s="24" t="s">
        <v>18</v>
      </c>
      <c r="AA64" s="273"/>
      <c r="AB64" s="688">
        <v>58.880001068115234</v>
      </c>
      <c r="AC64" s="273"/>
      <c r="AD64" s="272">
        <v>100</v>
      </c>
      <c r="AE64" s="108"/>
      <c r="AF64" s="444"/>
      <c r="AG64" s="272">
        <v>100</v>
      </c>
      <c r="AH64" s="108"/>
      <c r="AI64" s="444"/>
      <c r="AJ64" s="272">
        <v>100</v>
      </c>
      <c r="AK64" s="108"/>
      <c r="AL64" s="444"/>
      <c r="AM64" s="272">
        <v>100</v>
      </c>
      <c r="AN64" s="108"/>
      <c r="AO64" s="444"/>
      <c r="AP64" s="272">
        <v>100</v>
      </c>
      <c r="AQ64" s="108"/>
      <c r="AR64" s="444"/>
      <c r="AS64" s="272">
        <v>100</v>
      </c>
      <c r="AT64" s="108"/>
      <c r="AU64" s="444"/>
      <c r="AV64" s="272">
        <v>100</v>
      </c>
      <c r="AW64" s="108"/>
      <c r="AX64" s="444"/>
      <c r="AY64" s="24">
        <v>54</v>
      </c>
      <c r="AZ64" s="107"/>
      <c r="BA64" s="273"/>
      <c r="BB64" s="24">
        <v>77</v>
      </c>
      <c r="BC64" s="107"/>
      <c r="BD64" s="273"/>
      <c r="BE64" s="24">
        <v>77</v>
      </c>
      <c r="BF64" s="107"/>
      <c r="BG64" s="273"/>
      <c r="BH64" s="24">
        <v>68</v>
      </c>
      <c r="BI64" s="107"/>
      <c r="BJ64" s="273"/>
      <c r="BK64" s="24">
        <v>59</v>
      </c>
      <c r="BL64" s="107"/>
      <c r="BM64" s="273"/>
      <c r="BN64" s="24">
        <v>66</v>
      </c>
      <c r="BO64" s="107"/>
      <c r="BP64" s="273"/>
      <c r="BQ64" s="24">
        <v>68</v>
      </c>
      <c r="BR64" s="107"/>
      <c r="BS64" s="273"/>
      <c r="BT64" s="24">
        <v>84</v>
      </c>
      <c r="BU64" s="291"/>
      <c r="BV64" s="273"/>
      <c r="BW64" s="24">
        <v>50</v>
      </c>
      <c r="BX64" s="107"/>
      <c r="BY64" s="273"/>
      <c r="BZ64" s="24">
        <v>53</v>
      </c>
      <c r="CA64" s="107"/>
      <c r="CB64" s="273"/>
      <c r="CC64" s="24">
        <v>46</v>
      </c>
      <c r="CD64" s="107"/>
      <c r="CE64" s="107"/>
      <c r="CF64" s="107"/>
      <c r="CG64" s="107"/>
      <c r="CH64" s="273"/>
      <c r="CI64" s="24"/>
      <c r="CJ64" s="107"/>
      <c r="CK64" s="273"/>
      <c r="CL64" s="281">
        <v>25.100000381469727</v>
      </c>
      <c r="CM64" s="691">
        <v>57.400001525878906</v>
      </c>
      <c r="CN64" s="273"/>
      <c r="CO64" s="24"/>
      <c r="CP64" s="107"/>
      <c r="CQ64" s="273"/>
      <c r="CR64" s="24"/>
      <c r="CS64" s="107"/>
      <c r="CT64" s="273"/>
      <c r="CU64" s="24"/>
      <c r="CV64" s="107"/>
      <c r="CW64" s="273"/>
      <c r="CX64" s="24"/>
      <c r="CY64" s="107"/>
      <c r="CZ64" s="273"/>
      <c r="DA64" s="24">
        <v>58.5</v>
      </c>
      <c r="DB64" s="107"/>
      <c r="DC64" s="273"/>
      <c r="DD64" s="24">
        <v>55.700000762939453</v>
      </c>
      <c r="DE64" s="107"/>
      <c r="DF64" s="273"/>
      <c r="DG64" s="218"/>
      <c r="DH64" s="217"/>
      <c r="DI64" s="217"/>
      <c r="DJ64" s="286">
        <f t="shared" si="18"/>
        <v>59.91333351135254</v>
      </c>
      <c r="DK64" s="219"/>
      <c r="DL64" s="220">
        <f t="shared" si="12"/>
        <v>2.9956666755676271</v>
      </c>
      <c r="DM64" s="650">
        <f>COUNTIF(N64:DF64, Active!DM$1)+COUNTIF(N64:DF64, Active!DM$2)</f>
        <v>0</v>
      </c>
      <c r="DN64" s="233">
        <f>IF(COUNTIF($N64:$Q64, Active!ET$1)&gt;0, Active!DN$2, 0)</f>
        <v>0</v>
      </c>
      <c r="DO64" s="234">
        <f>IF(COUNTIF($R64:$U64, Active!ET$1)&gt;0, Active!DO$2, 0)</f>
        <v>0</v>
      </c>
      <c r="DP64" s="234">
        <f>IF(COUNTIF($V64:$Y64, Active!ET$1)&gt;0, Active!DP$2, 0)</f>
        <v>0</v>
      </c>
      <c r="DQ64" s="234">
        <f>IF(COUNTIF($Z64:$AA64, Active!ET$1)&gt;0, Active!DQ$2, 0)</f>
        <v>0</v>
      </c>
      <c r="DR64" s="234">
        <f>IF(COUNTIF($AB64:$AC64, Active!ET$1)&gt;0, Active!DR$2, 0)</f>
        <v>0</v>
      </c>
      <c r="DS64" s="235">
        <f>IF(COUNTIF($AD64:$AF64, Active!$ET$1)&gt;0, Active!DS$2, 0)</f>
        <v>0</v>
      </c>
      <c r="DT64" s="236">
        <f>IF(COUNTIF($AG64:$AI64, Active!$ET$1)&gt;0, Active!DT$2, 0)</f>
        <v>0</v>
      </c>
      <c r="DU64" s="236">
        <f>IF(COUNTIF($AJ64:$AL64, Active!$ET$1)&gt;0, Active!DU$2, 0)</f>
        <v>0</v>
      </c>
      <c r="DV64" s="236">
        <f>IF(COUNTIF($AM64:$AO64, Active!$ET$1)&gt;0, Active!DV$2, 0)</f>
        <v>0</v>
      </c>
      <c r="DW64" s="236">
        <f>IF(COUNTIF($AP64:$AR64, Active!$ET$1)&gt;0, Active!DW$2, 0)</f>
        <v>0</v>
      </c>
      <c r="DX64" s="236">
        <f>IF(COUNTIF($AS64:$AU64, Active!$ET$1)&gt;0, Active!DX$2, 0)</f>
        <v>0</v>
      </c>
      <c r="DY64" s="236">
        <f>IF(COUNTIF($AV64:$AX64, Active!$ET$1)&gt;0, Active!DY$2, 0)</f>
        <v>0</v>
      </c>
      <c r="DZ64" s="237">
        <f>IF(COUNTIF($AY64:$BA64, Active!$ET$1)&gt;0, Active!DZ$2, 0)</f>
        <v>0</v>
      </c>
      <c r="EA64" s="238">
        <f>IF(COUNTIF($BB64:$BD64, Active!$ET$1)&gt;0, Active!EA$2, 0)</f>
        <v>0</v>
      </c>
      <c r="EB64" s="238">
        <f>IF(COUNTIF($BE64:$BG64, Active!$ET$1)&gt;0, Active!EB$2, 0)</f>
        <v>0</v>
      </c>
      <c r="EC64" s="238">
        <f>IF(COUNTIF($BH64:$BJ64, Active!$ET$1)&gt;0, Active!EC$2, 0)</f>
        <v>0</v>
      </c>
      <c r="ED64" s="238">
        <f>IF(COUNTIF($BK64:$BM64, Active!$ET$1)&gt;0, Active!ED$2, 0)</f>
        <v>0</v>
      </c>
      <c r="EE64" s="238">
        <f>IF(COUNTIF($BN64:$BP64, Active!$ET$1)&gt;0, Active!EE$2, 0)</f>
        <v>0</v>
      </c>
      <c r="EF64" s="238">
        <f>IF(COUNTIF($BQ64:$BS64, Active!$ET$1)&gt;0, Active!EF$2, 0)</f>
        <v>0</v>
      </c>
      <c r="EG64" s="238">
        <f>IF(COUNTIF($BT64:$BV64, Active!$ET$1)&gt;0, Active!EG$2, 0)</f>
        <v>0</v>
      </c>
      <c r="EH64" s="239">
        <f>IF(COUNTIF($BW64:$BY64, Active!$ET$1)&gt;0, Active!EH$2, 0)</f>
        <v>0</v>
      </c>
      <c r="EI64" s="240">
        <f>IF(COUNTIF($BZ64:$CB64, Active!$ET$1)&gt;0, Active!EI$2, 0)</f>
        <v>0</v>
      </c>
      <c r="EJ64" s="240">
        <f>IF(COUNTIF($CC64:$CE64, Active!$ET$1)&gt;0, Active!EJ$2, 0)</f>
        <v>0</v>
      </c>
      <c r="EK64" s="240">
        <f>IF(COUNTIF($CF64:$CH64, Active!$ET$1)&gt;0, Active!EK$2, 0)</f>
        <v>0</v>
      </c>
      <c r="EL64" s="240">
        <f>IF(COUNTIF($CI64:$CK64, Active!$ET$1)&gt;0, Active!EL$2, 0)</f>
        <v>0</v>
      </c>
      <c r="EM64" s="240">
        <f>IF(COUNTIF($CL64:$CN64, Active!$ET$1)&gt;0, Active!EM$2, 0)</f>
        <v>0</v>
      </c>
      <c r="EN64" s="240">
        <f>IF(COUNTIF($CO64:$CQ64, Active!$ET$1)&gt;0, Active!EN$2, 0)</f>
        <v>0</v>
      </c>
      <c r="EO64" s="240">
        <f>IF(COUNTIF($CR64:$CT64, Active!$ET$1)&gt;0, Active!EO$2, 0)</f>
        <v>0</v>
      </c>
      <c r="EP64" s="240">
        <f>IF(COUNTIF($CU64:$CW64, Active!$ET$1)&gt;0, Active!EP$2, 0)</f>
        <v>0</v>
      </c>
      <c r="EQ64" s="240">
        <f>IF(COUNTIF($CX64:$CZ64, Active!$ET$1)&gt;0, Active!EQ$2, 0)</f>
        <v>0</v>
      </c>
      <c r="ER64" s="240">
        <f>IF(COUNTIF($DA64:$DC64, Active!$ET$1)&gt;0, Active!ER$2, 0)</f>
        <v>0</v>
      </c>
      <c r="ES64" s="240">
        <f>IF(COUNTIF($DD64:$DF64, Active!$ET$1)&gt;0, Active!ES$2, 0)</f>
        <v>0</v>
      </c>
      <c r="ET64" s="241">
        <f t="shared" si="13"/>
        <v>0</v>
      </c>
      <c r="EU64" s="242">
        <f>IF(COUNTIF($N64:$Q64, Active!GA$1)&gt;0, Active!EU$2, 0)</f>
        <v>0</v>
      </c>
      <c r="EV64" s="234">
        <f>IF(COUNTIF($R64:$U64, Active!GA$1)&gt;0, Active!EV$2, 0)</f>
        <v>0</v>
      </c>
      <c r="EW64" s="234">
        <f>IF(COUNTIF($V64:$Y64, Active!GA$1)&gt;0, Active!EW$2, 0)</f>
        <v>0</v>
      </c>
      <c r="EX64" s="234">
        <f>IF(COUNTIF($Z64:$AA64, Active!GA$1)&gt;0, Active!EX$2, 0)</f>
        <v>0</v>
      </c>
      <c r="EY64" s="234">
        <f>IF(COUNTIF($AB64:$AC64, Active!GA$1)&gt;0, Active!EY$2, 0)</f>
        <v>0</v>
      </c>
      <c r="EZ64" s="235">
        <f>IF(COUNTIF($AD64:$AF64, Active!$GA$1)&gt;0, Active!EZ$2, 0)</f>
        <v>0</v>
      </c>
      <c r="FA64" s="236">
        <f>IF(COUNTIF($AG64:$AI64, Active!$GA$1)&gt;0, Active!FA$2, 0)</f>
        <v>0</v>
      </c>
      <c r="FB64" s="236">
        <f>IF(COUNTIF($AJ64:$AL64, Active!$GA$1)&gt;0, Active!FB$2, 0)</f>
        <v>0</v>
      </c>
      <c r="FC64" s="236">
        <f>IF(COUNTIF($AM64:$AO64, Active!$GA$1)&gt;0, Active!FC$2, 0)</f>
        <v>0</v>
      </c>
      <c r="FD64" s="236">
        <f>IF(COUNTIF($AP64:$AR64, Active!$GA$1)&gt;0, Active!FD$2, 0)</f>
        <v>0</v>
      </c>
      <c r="FE64" s="236">
        <f>IF(COUNTIF($AS64:$AU64, Active!$GA$1)&gt;0, Active!FE$2, 0)</f>
        <v>0</v>
      </c>
      <c r="FF64" s="236">
        <f>IF(COUNTIF($AV64:$AX64, Active!$GA$1)&gt;0, Active!FF$2, 0)</f>
        <v>0</v>
      </c>
      <c r="FG64" s="237">
        <f>IF(COUNTIF($AY64:$BA64, Active!$GA$1)&gt;0, Active!FG$2, 0)</f>
        <v>0</v>
      </c>
      <c r="FH64" s="238">
        <f>IF(COUNTIF($BB64:$BD64, Active!$GA$1)&gt;0, Active!FH$2, 0)</f>
        <v>0</v>
      </c>
      <c r="FI64" s="238">
        <f>IF(COUNTIF($BE64:$BG64, Active!$GA$1)&gt;0, Active!FI$2, 0)</f>
        <v>0</v>
      </c>
      <c r="FJ64" s="238">
        <f>IF(COUNTIF($BH64:$BJ64, Active!$GA$1)&gt;0, Active!FJ$2, 0)</f>
        <v>0</v>
      </c>
      <c r="FK64" s="238">
        <f>IF(COUNTIF($BK64:$BM64, Active!$GA$1)&gt;0, Active!FK$2, 0)</f>
        <v>0</v>
      </c>
      <c r="FL64" s="238">
        <f>IF(COUNTIF($BN64:$BP64, Active!$GA$1)&gt;0, Active!FL$2, 0)</f>
        <v>0</v>
      </c>
      <c r="FM64" s="238">
        <f>IF(COUNTIF($BQ64:$BS64, Active!$GA$1)&gt;0, Active!FM$2, 0)</f>
        <v>0</v>
      </c>
      <c r="FN64" s="238">
        <f>IF(COUNTIF($BT64:$BV64, Active!$GA$1)&gt;0, Active!FN$2, 0)</f>
        <v>0</v>
      </c>
      <c r="FO64" s="239">
        <f>IF(COUNTIF($BW64:$BY64, Active!$GA$1)&gt;0, Active!FO$2, 0)</f>
        <v>0</v>
      </c>
      <c r="FP64" s="240">
        <f>IF(COUNTIF($BZ64:$CB64, Active!$GA$1)&gt;0, Active!FP$2, 0)</f>
        <v>0</v>
      </c>
      <c r="FQ64" s="240">
        <f>IF(COUNTIF($CC64:$CE64, Active!$GA$1)&gt;0, Active!FQ$2, 0)</f>
        <v>0</v>
      </c>
      <c r="FR64" s="240">
        <f>IF(COUNTIF($CF64:$CH64, Active!$GA$1)&gt;0, Active!FR$2, 0)</f>
        <v>0</v>
      </c>
      <c r="FS64" s="240">
        <f>IF(COUNTIF($CI64:$CK64, Active!$GA$1)&gt;0, Active!FS$2, 0)</f>
        <v>0</v>
      </c>
      <c r="FT64" s="240">
        <f>IF(COUNTIF($CL64:$CN64, Active!$GA$1)&gt;0, Active!FT$2, 0)</f>
        <v>0</v>
      </c>
      <c r="FU64" s="240">
        <f>IF(COUNTIF($CO64:$CQ64, Active!$GA$1)&gt;0, Active!FU$2, 0)</f>
        <v>0</v>
      </c>
      <c r="FV64" s="240">
        <f>IF(COUNTIF($CR64:$CT64, Active!$GA$1)&gt;0, Active!FV$2, 0)</f>
        <v>0</v>
      </c>
      <c r="FW64" s="240">
        <f>IF(COUNTIF($CU64:$CW64, Active!$GA$1)&gt;0, Active!FW$2, 0)</f>
        <v>0</v>
      </c>
      <c r="FX64" s="240">
        <f>IF(COUNTIF($CX64:$CZ64, Active!$GA$1)&gt;0, Active!FX$2, 0)</f>
        <v>0</v>
      </c>
      <c r="FY64" s="240">
        <f>IF(COUNTIF($DA64:$DC64, Active!$GA$1)&gt;0, Active!FY$2, 0)</f>
        <v>0</v>
      </c>
      <c r="FZ64" s="240">
        <f>IF(COUNTIF($DD64:$DF64, Active!$GA$1)&gt;0, Active!FZ$2, 0)</f>
        <v>0</v>
      </c>
      <c r="GA64" s="241">
        <f t="shared" si="14"/>
        <v>0</v>
      </c>
      <c r="GB64" s="242">
        <f>IF(COUNTIF($N64:$Q64, Active!HH$1)&gt;0, Active!GB$2, 0)</f>
        <v>0</v>
      </c>
      <c r="GC64" s="234">
        <f>IF(COUNTIF($R64:$U64, Active!HH$1)&gt;0, Active!GC$2, 0)</f>
        <v>0</v>
      </c>
      <c r="GD64" s="234">
        <f>IF(COUNTIF($V64:$Y64, Active!HH$1)&gt;0, Active!GD$2, 0)</f>
        <v>0</v>
      </c>
      <c r="GE64" s="234">
        <f>IF(COUNTIF($Z64:$AA64, Active!HH$1)&gt;0, Active!GE$2, 0)</f>
        <v>0</v>
      </c>
      <c r="GF64" s="234">
        <f>IF(COUNTIF($AB64:$AC64, Active!HH$1)&gt;0, Active!GF$2, 0)</f>
        <v>0</v>
      </c>
      <c r="GG64" s="235">
        <f>IF(COUNTIF($AD64:$AF64, Active!$HH$1)&gt;0, Active!GG$2, 0)</f>
        <v>0</v>
      </c>
      <c r="GH64" s="236">
        <f>IF(COUNTIF($AG64:$AI64, Active!$HH$1)&gt;0, Active!GH$2, 0)</f>
        <v>0</v>
      </c>
      <c r="GI64" s="236">
        <f>IF(COUNTIF($AJ64:$AL64, Active!$HH$1)&gt;0, Active!GI$2, 0)</f>
        <v>0</v>
      </c>
      <c r="GJ64" s="236">
        <f>IF(COUNTIF($AM64:$AO64, Active!$HH$1)&gt;0, Active!GJ$2, 0)</f>
        <v>0</v>
      </c>
      <c r="GK64" s="236">
        <f>IF(COUNTIF($AP64:$AR64, Active!$HH$1)&gt;0, Active!GK$2, 0)</f>
        <v>0</v>
      </c>
      <c r="GL64" s="236">
        <f>IF(COUNTIF($AS64:$AU64, Active!$HH$1)&gt;0, Active!GL$2, 0)</f>
        <v>0</v>
      </c>
      <c r="GM64" s="236">
        <f>IF(COUNTIF($AV64:$AX64, Active!$HH$1)&gt;0, Active!GM$2, 0)</f>
        <v>0</v>
      </c>
      <c r="GN64" s="237">
        <f>IF(COUNTIF($AY64:$BA64, Active!$HH$1)&gt;0, Active!GN$2, 0)</f>
        <v>0</v>
      </c>
      <c r="GO64" s="238">
        <f>IF(COUNTIF($BB64:$BD64, Active!$HH$1)&gt;0, Active!GO$2, 0)</f>
        <v>0</v>
      </c>
      <c r="GP64" s="238">
        <f>IF(COUNTIF($BE64:$BG64, Active!$HH$1)&gt;0, Active!GP$2, 0)</f>
        <v>0</v>
      </c>
      <c r="GQ64" s="238">
        <f>IF(COUNTIF($BH64:$BJ64, Active!$HH$1)&gt;0, Active!GQ$2, 0)</f>
        <v>0</v>
      </c>
      <c r="GR64" s="238">
        <f>IF(COUNTIF($BK64:$BM64, Active!$HH$1)&gt;0, Active!GR$2, 0)</f>
        <v>0</v>
      </c>
      <c r="GS64" s="238">
        <f>IF(COUNTIF($BN64:$BP64, Active!$HH$1)&gt;0, Active!GS$2, 0)</f>
        <v>0</v>
      </c>
      <c r="GT64" s="238">
        <f>IF(COUNTIF($BQ64:$BS64, Active!$HH$1)&gt;0, Active!GT$2, 0)</f>
        <v>0</v>
      </c>
      <c r="GU64" s="238">
        <f>IF(COUNTIF($BT64:$BV64, Active!$HH$1)&gt;0, Active!GU$2, 0)</f>
        <v>0</v>
      </c>
      <c r="GV64" s="239">
        <f>IF(COUNTIF($BW64:$BY64, Active!$HH$1)&gt;0, Active!GV$2, 0)</f>
        <v>0</v>
      </c>
      <c r="GW64" s="240">
        <f>IF(COUNTIF($BZ64:$CB64, Active!$HH$1)&gt;0, Active!GW$2, 0)</f>
        <v>0</v>
      </c>
      <c r="GX64" s="240">
        <f>IF(COUNTIF($CC64:$CE64, Active!$HH$1)&gt;0, Active!GX$2, 0)</f>
        <v>0</v>
      </c>
      <c r="GY64" s="240">
        <f>IF(COUNTIF($CF64:$CH64, Active!$HH$1)&gt;0, Active!GY$2, 0)</f>
        <v>0</v>
      </c>
      <c r="GZ64" s="240">
        <f>IF(COUNTIF($CI64:$CK64, Active!$HH$1)&gt;0, Active!GZ$2, 0)</f>
        <v>0</v>
      </c>
      <c r="HA64" s="240">
        <f>IF(COUNTIF($CL64:$CN64, Active!$HH$1)&gt;0, Active!HA$2, 0)</f>
        <v>0</v>
      </c>
      <c r="HB64" s="240">
        <f>IF(COUNTIF($CO64:$CQ64, Active!$HH$1)&gt;0, Active!HB$2, 0)</f>
        <v>0</v>
      </c>
      <c r="HC64" s="240">
        <f>IF(COUNTIF($CR64:$CT64, Active!$HH$1)&gt;0, Active!HC$2, 0)</f>
        <v>0</v>
      </c>
      <c r="HD64" s="240">
        <f>IF(COUNTIF($CU64:$CW64, Active!$HH$1)&gt;0, Active!HD$2, 0)</f>
        <v>0</v>
      </c>
      <c r="HE64" s="240">
        <f>IF(COUNTIF($CX64:$CZ64, Active!$HH$1)&gt;0, Active!HE$2, 0)</f>
        <v>0</v>
      </c>
      <c r="HF64" s="240">
        <f>IF(COUNTIF($DA64:$DC64, Active!$HH$1)&gt;0, Active!HF$2, 0)</f>
        <v>0</v>
      </c>
      <c r="HG64" s="240">
        <f>IF(COUNTIF($DD64:$DF64, Active!$HH$1)&gt;0, Active!HG$2, 0)</f>
        <v>0</v>
      </c>
      <c r="HH64" s="241">
        <f t="shared" si="15"/>
        <v>0</v>
      </c>
      <c r="HI64" s="243"/>
      <c r="HJ64" s="242">
        <f>IF(MAX($N64:$Q64)&gt;=40, Active!HJ$2, 0)</f>
        <v>3</v>
      </c>
      <c r="HK64" s="234">
        <f>IF(MAX($R64:$U64)&gt;=40, Active!HK$2, 0)</f>
        <v>0</v>
      </c>
      <c r="HL64" s="234">
        <f>IF(MAX($V64:$Y64)&gt;=40, Active!HL$2, 0)</f>
        <v>3</v>
      </c>
      <c r="HM64" s="234">
        <f>IF(MAX($Z64:$AA64)&gt;=40, Active!HM$2, 0)</f>
        <v>0</v>
      </c>
      <c r="HN64" s="234">
        <f>IF(MAX($AB64:$AC64)&gt;=40, Active!HN$2, 0)</f>
        <v>2</v>
      </c>
      <c r="HO64" s="235">
        <f>IF(MAX($AD64:$AF64)&gt;=40, Active!HO$2, 0)</f>
        <v>20</v>
      </c>
      <c r="HP64" s="236">
        <f>IF(MAX($AG64:$AI64)&gt;=40, Active!HP$2, 0)</f>
        <v>20</v>
      </c>
      <c r="HQ64" s="236">
        <f>IF(MAX($AJ64:$AL64)&gt;=40, Active!HQ$2, 0)</f>
        <v>20</v>
      </c>
      <c r="HR64" s="236">
        <f>IF(MAX($AM64:$AO64)&gt;=40, Active!HR$2, 0)</f>
        <v>20</v>
      </c>
      <c r="HS64" s="236">
        <f>IF(MAX($AP64:$AR64)&gt;=40, Active!HS$2, 0)</f>
        <v>10</v>
      </c>
      <c r="HT64" s="236">
        <f>IF(MAX($AS64:$AU64)&gt;=40, Active!HT$2, 0)</f>
        <v>20</v>
      </c>
      <c r="HU64" s="236">
        <f>IF(MAX($AV64:$AX64)&gt;=40, Active!HU$2, 0)</f>
        <v>10</v>
      </c>
      <c r="HV64" s="237">
        <f>IF(MAX($AY64:$BA64)&gt;=40, Active!HV$2, 0)</f>
        <v>20</v>
      </c>
      <c r="HW64" s="238">
        <f>IF(MAX($BB64:$BD64)&gt;=40, Active!HW$2, 0)</f>
        <v>20</v>
      </c>
      <c r="HX64" s="238">
        <f>IF(MAX($BE64:$BG64)&gt;=40, Active!HX$2, 0)</f>
        <v>20</v>
      </c>
      <c r="HY64" s="238">
        <f>IF(MAX($BH64:$BJ64)&gt;=40, Active!HY$2, 0)</f>
        <v>20</v>
      </c>
      <c r="HZ64" s="238">
        <f>IF(MAX($BK64:$BM64)&gt;=40, Active!HZ$2, 0)</f>
        <v>10</v>
      </c>
      <c r="IA64" s="238">
        <f>IF(MAX($BN64:$BP64)&gt;=40, Active!IA$2, 0)</f>
        <v>20</v>
      </c>
      <c r="IB64" s="238">
        <f>IF(MAX($BQ64:$BS64)&gt;=40, Active!IB$2, 0)</f>
        <v>10</v>
      </c>
      <c r="IC64" s="238">
        <f>IF(MAX($BT64:$BV64)&gt;=40, Active!IC$2, 0)</f>
        <v>6</v>
      </c>
      <c r="ID64" s="239">
        <f>IF(MAX($BW64:$BY64)&gt;=40, Active!ID$2, 0)</f>
        <v>20</v>
      </c>
      <c r="IE64" s="240">
        <f>IF(MAX($BZ64:$CB64)&gt;=40, Active!IE$2, 0)</f>
        <v>20</v>
      </c>
      <c r="IF64" s="240">
        <f>IF(MAX($CC64:$CE64)&gt;=40, Active!IF$2, 0)</f>
        <v>10</v>
      </c>
      <c r="IG64" s="240">
        <f>IF(MAX($CF64:$CH64)&gt;=40, Active!IG$2, 0)</f>
        <v>0</v>
      </c>
      <c r="IH64" s="240">
        <f>IF(MAX($CI64:$CK64)&gt;=40, Active!IH$2, 0)</f>
        <v>0</v>
      </c>
      <c r="II64" s="240">
        <f>IF(MAX($CL64:$CN64)&gt;=40, Active!II$2, 0)</f>
        <v>30</v>
      </c>
      <c r="IJ64" s="240">
        <f>IF(MAX($CO64:$CQ64)&gt;=40, Active!IJ$2, 0)</f>
        <v>0</v>
      </c>
      <c r="IK64" s="240">
        <f>IF(MAX($CR64:$CT64)&gt;=40, Active!IK$2, 0)</f>
        <v>0</v>
      </c>
      <c r="IL64" s="240">
        <f>IF(MAX($CU64:$CW64)&gt;=40, Active!IL$2, 0)</f>
        <v>0</v>
      </c>
      <c r="IM64" s="240">
        <f>IF(MAX($CX64:$CZ64)&gt;=40, Active!IM$2, 0)</f>
        <v>0</v>
      </c>
      <c r="IN64" s="240">
        <f>IF(MAX($DA64:$DC64)&gt;=40, Active!IN$2, 0)</f>
        <v>20</v>
      </c>
      <c r="IO64" s="240">
        <f>IF(MAX($DD64:$DF64)&gt;=40, Active!IO$2, 0)</f>
        <v>20</v>
      </c>
      <c r="IP64" s="416">
        <f t="shared" si="16"/>
        <v>360</v>
      </c>
      <c r="IQ64" s="416">
        <f t="shared" si="17"/>
        <v>14</v>
      </c>
    </row>
    <row r="65" spans="1:251" ht="15" customHeight="1" x14ac:dyDescent="0.25">
      <c r="A65" s="14" t="s">
        <v>1598</v>
      </c>
      <c r="B65" s="392">
        <v>13</v>
      </c>
      <c r="C65" s="676" t="s">
        <v>431</v>
      </c>
      <c r="D65" s="423">
        <v>43466</v>
      </c>
      <c r="E65" s="20" t="s">
        <v>278</v>
      </c>
      <c r="F65" s="6">
        <v>9546217</v>
      </c>
      <c r="G65" s="20">
        <v>1</v>
      </c>
      <c r="H65" s="20"/>
      <c r="I65" s="23"/>
      <c r="J65" s="6" t="s">
        <v>18</v>
      </c>
      <c r="K65" s="6" t="s">
        <v>18</v>
      </c>
      <c r="L65" s="424"/>
      <c r="M65" s="651" t="s">
        <v>538</v>
      </c>
      <c r="N65" s="24">
        <v>62.6</v>
      </c>
      <c r="O65" s="107"/>
      <c r="P65" s="108"/>
      <c r="Q65" s="444"/>
      <c r="R65" s="24">
        <v>70</v>
      </c>
      <c r="S65" s="107"/>
      <c r="T65" s="108"/>
      <c r="U65" s="649"/>
      <c r="V65" s="24" t="s">
        <v>17</v>
      </c>
      <c r="W65" s="107"/>
      <c r="X65" s="108"/>
      <c r="Y65" s="444"/>
      <c r="Z65" s="24" t="s">
        <v>18</v>
      </c>
      <c r="AA65" s="273"/>
      <c r="AB65" s="688">
        <v>68.480003356933594</v>
      </c>
      <c r="AC65" s="273"/>
      <c r="AD65" s="272">
        <v>100</v>
      </c>
      <c r="AE65" s="108"/>
      <c r="AF65" s="444"/>
      <c r="AG65" s="272">
        <v>100</v>
      </c>
      <c r="AH65" s="108"/>
      <c r="AI65" s="444"/>
      <c r="AJ65" s="272">
        <v>100</v>
      </c>
      <c r="AK65" s="108"/>
      <c r="AL65" s="444"/>
      <c r="AM65" s="272">
        <v>100</v>
      </c>
      <c r="AN65" s="108"/>
      <c r="AO65" s="444"/>
      <c r="AP65" s="272">
        <v>100</v>
      </c>
      <c r="AQ65" s="108"/>
      <c r="AR65" s="444"/>
      <c r="AS65" s="272">
        <v>100</v>
      </c>
      <c r="AT65" s="108"/>
      <c r="AU65" s="444"/>
      <c r="AV65" s="272">
        <v>100</v>
      </c>
      <c r="AW65" s="108"/>
      <c r="AX65" s="444"/>
      <c r="AY65" s="24">
        <v>61</v>
      </c>
      <c r="AZ65" s="107"/>
      <c r="BA65" s="273"/>
      <c r="BB65" s="24">
        <v>70</v>
      </c>
      <c r="BC65" s="107"/>
      <c r="BD65" s="273"/>
      <c r="BE65" s="24">
        <v>55</v>
      </c>
      <c r="BF65" s="107"/>
      <c r="BG65" s="273"/>
      <c r="BH65" s="24">
        <v>59</v>
      </c>
      <c r="BI65" s="107"/>
      <c r="BJ65" s="273"/>
      <c r="BK65" s="24">
        <v>81</v>
      </c>
      <c r="BL65" s="107"/>
      <c r="BM65" s="273"/>
      <c r="BN65" s="24">
        <v>75</v>
      </c>
      <c r="BO65" s="107"/>
      <c r="BP65" s="273"/>
      <c r="BQ65" s="24">
        <v>56</v>
      </c>
      <c r="BR65" s="107"/>
      <c r="BS65" s="273"/>
      <c r="BT65" s="24">
        <v>76.7</v>
      </c>
      <c r="BU65" s="291"/>
      <c r="BV65" s="273"/>
      <c r="BW65" s="24">
        <v>48</v>
      </c>
      <c r="BX65" s="107"/>
      <c r="BY65" s="273"/>
      <c r="BZ65" s="24">
        <v>57</v>
      </c>
      <c r="CA65" s="107"/>
      <c r="CB65" s="273"/>
      <c r="CC65" s="24"/>
      <c r="CD65" s="107"/>
      <c r="CE65" s="107"/>
      <c r="CF65" s="107">
        <v>50</v>
      </c>
      <c r="CG65" s="107"/>
      <c r="CH65" s="273"/>
      <c r="CI65" s="24"/>
      <c r="CJ65" s="107"/>
      <c r="CK65" s="273"/>
      <c r="CL65" s="24">
        <v>42.599998474121094</v>
      </c>
      <c r="CM65" s="107"/>
      <c r="CN65" s="273"/>
      <c r="CO65" s="24"/>
      <c r="CP65" s="107"/>
      <c r="CQ65" s="273"/>
      <c r="CR65" s="24"/>
      <c r="CS65" s="107"/>
      <c r="CT65" s="273"/>
      <c r="CU65" s="281">
        <v>-48.5</v>
      </c>
      <c r="CV65" s="691">
        <v>57</v>
      </c>
      <c r="CW65" s="273"/>
      <c r="CX65" s="24"/>
      <c r="CY65" s="107"/>
      <c r="CZ65" s="273"/>
      <c r="DA65" s="24">
        <v>66.699996948242188</v>
      </c>
      <c r="DB65" s="107"/>
      <c r="DC65" s="273"/>
      <c r="DD65" s="24"/>
      <c r="DE65" s="107"/>
      <c r="DF65" s="273"/>
      <c r="DG65" s="218"/>
      <c r="DH65" s="217"/>
      <c r="DI65" s="217"/>
      <c r="DJ65" s="286">
        <f t="shared" si="18"/>
        <v>53.766666361490891</v>
      </c>
      <c r="DK65" s="219"/>
      <c r="DL65" s="220">
        <f t="shared" si="12"/>
        <v>2.6883333180745446</v>
      </c>
      <c r="DM65" s="650">
        <f>COUNTIF(N65:DF65, Active!DM$1)+COUNTIF(N65:DF65, Active!DM$2)</f>
        <v>0</v>
      </c>
      <c r="DN65" s="233">
        <f>IF(COUNTIF($N65:$Q65, Active!ET$1)&gt;0, Active!DN$2, 0)</f>
        <v>0</v>
      </c>
      <c r="DO65" s="234">
        <f>IF(COUNTIF($R65:$U65, Active!ET$1)&gt;0, Active!DO$2, 0)</f>
        <v>0</v>
      </c>
      <c r="DP65" s="234">
        <f>IF(COUNTIF($V65:$Y65, Active!ET$1)&gt;0, Active!DP$2, 0)</f>
        <v>0</v>
      </c>
      <c r="DQ65" s="234">
        <f>IF(COUNTIF($Z65:$AA65, Active!ET$1)&gt;0, Active!DQ$2, 0)</f>
        <v>0</v>
      </c>
      <c r="DR65" s="234">
        <f>IF(COUNTIF($AB65:$AC65, Active!ET$1)&gt;0, Active!DR$2, 0)</f>
        <v>0</v>
      </c>
      <c r="DS65" s="235">
        <f>IF(COUNTIF($AD65:$AF65, Active!$ET$1)&gt;0, Active!DS$2, 0)</f>
        <v>0</v>
      </c>
      <c r="DT65" s="236">
        <f>IF(COUNTIF($AG65:$AI65, Active!$ET$1)&gt;0, Active!DT$2, 0)</f>
        <v>0</v>
      </c>
      <c r="DU65" s="236">
        <f>IF(COUNTIF($AJ65:$AL65, Active!$ET$1)&gt;0, Active!DU$2, 0)</f>
        <v>0</v>
      </c>
      <c r="DV65" s="236">
        <f>IF(COUNTIF($AM65:$AO65, Active!$ET$1)&gt;0, Active!DV$2, 0)</f>
        <v>0</v>
      </c>
      <c r="DW65" s="236">
        <f>IF(COUNTIF($AP65:$AR65, Active!$ET$1)&gt;0, Active!DW$2, 0)</f>
        <v>0</v>
      </c>
      <c r="DX65" s="236">
        <f>IF(COUNTIF($AS65:$AU65, Active!$ET$1)&gt;0, Active!DX$2, 0)</f>
        <v>0</v>
      </c>
      <c r="DY65" s="236">
        <f>IF(COUNTIF($AV65:$AX65, Active!$ET$1)&gt;0, Active!DY$2, 0)</f>
        <v>0</v>
      </c>
      <c r="DZ65" s="237">
        <f>IF(COUNTIF($AY65:$BA65, Active!$ET$1)&gt;0, Active!DZ$2, 0)</f>
        <v>0</v>
      </c>
      <c r="EA65" s="238">
        <f>IF(COUNTIF($BB65:$BD65, Active!$ET$1)&gt;0, Active!EA$2, 0)</f>
        <v>0</v>
      </c>
      <c r="EB65" s="238">
        <f>IF(COUNTIF($BE65:$BG65, Active!$ET$1)&gt;0, Active!EB$2, 0)</f>
        <v>0</v>
      </c>
      <c r="EC65" s="238">
        <f>IF(COUNTIF($BH65:$BJ65, Active!$ET$1)&gt;0, Active!EC$2, 0)</f>
        <v>0</v>
      </c>
      <c r="ED65" s="238">
        <f>IF(COUNTIF($BK65:$BM65, Active!$ET$1)&gt;0, Active!ED$2, 0)</f>
        <v>0</v>
      </c>
      <c r="EE65" s="238">
        <f>IF(COUNTIF($BN65:$BP65, Active!$ET$1)&gt;0, Active!EE$2, 0)</f>
        <v>0</v>
      </c>
      <c r="EF65" s="238">
        <f>IF(COUNTIF($BQ65:$BS65, Active!$ET$1)&gt;0, Active!EF$2, 0)</f>
        <v>0</v>
      </c>
      <c r="EG65" s="238">
        <f>IF(COUNTIF($BT65:$BV65, Active!$ET$1)&gt;0, Active!EG$2, 0)</f>
        <v>0</v>
      </c>
      <c r="EH65" s="239">
        <f>IF(COUNTIF($BW65:$BY65, Active!$ET$1)&gt;0, Active!EH$2, 0)</f>
        <v>0</v>
      </c>
      <c r="EI65" s="240">
        <f>IF(COUNTIF($BZ65:$CB65, Active!$ET$1)&gt;0, Active!EI$2, 0)</f>
        <v>0</v>
      </c>
      <c r="EJ65" s="240">
        <f>IF(COUNTIF($CC65:$CE65, Active!$ET$1)&gt;0, Active!EJ$2, 0)</f>
        <v>0</v>
      </c>
      <c r="EK65" s="240">
        <f>IF(COUNTIF($CF65:$CH65, Active!$ET$1)&gt;0, Active!EK$2, 0)</f>
        <v>0</v>
      </c>
      <c r="EL65" s="240">
        <f>IF(COUNTIF($CI65:$CK65, Active!$ET$1)&gt;0, Active!EL$2, 0)</f>
        <v>0</v>
      </c>
      <c r="EM65" s="240">
        <f>IF(COUNTIF($CL65:$CN65, Active!$ET$1)&gt;0, Active!EM$2, 0)</f>
        <v>0</v>
      </c>
      <c r="EN65" s="240">
        <f>IF(COUNTIF($CO65:$CQ65, Active!$ET$1)&gt;0, Active!EN$2, 0)</f>
        <v>0</v>
      </c>
      <c r="EO65" s="240">
        <f>IF(COUNTIF($CR65:$CT65, Active!$ET$1)&gt;0, Active!EO$2, 0)</f>
        <v>0</v>
      </c>
      <c r="EP65" s="240">
        <f>IF(COUNTIF($CU65:$CW65, Active!$ET$1)&gt;0, Active!EP$2, 0)</f>
        <v>0</v>
      </c>
      <c r="EQ65" s="240">
        <f>IF(COUNTIF($CX65:$CZ65, Active!$ET$1)&gt;0, Active!EQ$2, 0)</f>
        <v>0</v>
      </c>
      <c r="ER65" s="240">
        <f>IF(COUNTIF($DA65:$DC65, Active!$ET$1)&gt;0, Active!ER$2, 0)</f>
        <v>0</v>
      </c>
      <c r="ES65" s="240">
        <f>IF(COUNTIF($DD65:$DF65, Active!$ET$1)&gt;0, Active!ES$2, 0)</f>
        <v>0</v>
      </c>
      <c r="ET65" s="241">
        <f t="shared" si="13"/>
        <v>0</v>
      </c>
      <c r="EU65" s="242">
        <f>IF(COUNTIF($N65:$Q65, Active!GA$1)&gt;0, Active!EU$2, 0)</f>
        <v>0</v>
      </c>
      <c r="EV65" s="234">
        <f>IF(COUNTIF($R65:$U65, Active!GA$1)&gt;0, Active!EV$2, 0)</f>
        <v>0</v>
      </c>
      <c r="EW65" s="234">
        <f>IF(COUNTIF($V65:$Y65, Active!GA$1)&gt;0, Active!EW$2, 0)</f>
        <v>0</v>
      </c>
      <c r="EX65" s="234">
        <f>IF(COUNTIF($Z65:$AA65, Active!GA$1)&gt;0, Active!EX$2, 0)</f>
        <v>0</v>
      </c>
      <c r="EY65" s="234">
        <f>IF(COUNTIF($AB65:$AC65, Active!GA$1)&gt;0, Active!EY$2, 0)</f>
        <v>0</v>
      </c>
      <c r="EZ65" s="235">
        <f>IF(COUNTIF($AD65:$AF65, Active!$GA$1)&gt;0, Active!EZ$2, 0)</f>
        <v>0</v>
      </c>
      <c r="FA65" s="236">
        <f>IF(COUNTIF($AG65:$AI65, Active!$GA$1)&gt;0, Active!FA$2, 0)</f>
        <v>0</v>
      </c>
      <c r="FB65" s="236">
        <f>IF(COUNTIF($AJ65:$AL65, Active!$GA$1)&gt;0, Active!FB$2, 0)</f>
        <v>0</v>
      </c>
      <c r="FC65" s="236">
        <f>IF(COUNTIF($AM65:$AO65, Active!$GA$1)&gt;0, Active!FC$2, 0)</f>
        <v>0</v>
      </c>
      <c r="FD65" s="236">
        <f>IF(COUNTIF($AP65:$AR65, Active!$GA$1)&gt;0, Active!FD$2, 0)</f>
        <v>0</v>
      </c>
      <c r="FE65" s="236">
        <f>IF(COUNTIF($AS65:$AU65, Active!$GA$1)&gt;0, Active!FE$2, 0)</f>
        <v>0</v>
      </c>
      <c r="FF65" s="236">
        <f>IF(COUNTIF($AV65:$AX65, Active!$GA$1)&gt;0, Active!FF$2, 0)</f>
        <v>0</v>
      </c>
      <c r="FG65" s="237">
        <f>IF(COUNTIF($AY65:$BA65, Active!$GA$1)&gt;0, Active!FG$2, 0)</f>
        <v>0</v>
      </c>
      <c r="FH65" s="238">
        <f>IF(COUNTIF($BB65:$BD65, Active!$GA$1)&gt;0, Active!FH$2, 0)</f>
        <v>0</v>
      </c>
      <c r="FI65" s="238">
        <f>IF(COUNTIF($BE65:$BG65, Active!$GA$1)&gt;0, Active!FI$2, 0)</f>
        <v>0</v>
      </c>
      <c r="FJ65" s="238">
        <f>IF(COUNTIF($BH65:$BJ65, Active!$GA$1)&gt;0, Active!FJ$2, 0)</f>
        <v>0</v>
      </c>
      <c r="FK65" s="238">
        <f>IF(COUNTIF($BK65:$BM65, Active!$GA$1)&gt;0, Active!FK$2, 0)</f>
        <v>0</v>
      </c>
      <c r="FL65" s="238">
        <f>IF(COUNTIF($BN65:$BP65, Active!$GA$1)&gt;0, Active!FL$2, 0)</f>
        <v>0</v>
      </c>
      <c r="FM65" s="238">
        <f>IF(COUNTIF($BQ65:$BS65, Active!$GA$1)&gt;0, Active!FM$2, 0)</f>
        <v>0</v>
      </c>
      <c r="FN65" s="238">
        <f>IF(COUNTIF($BT65:$BV65, Active!$GA$1)&gt;0, Active!FN$2, 0)</f>
        <v>0</v>
      </c>
      <c r="FO65" s="239">
        <f>IF(COUNTIF($BW65:$BY65, Active!$GA$1)&gt;0, Active!FO$2, 0)</f>
        <v>0</v>
      </c>
      <c r="FP65" s="240">
        <f>IF(COUNTIF($BZ65:$CB65, Active!$GA$1)&gt;0, Active!FP$2, 0)</f>
        <v>0</v>
      </c>
      <c r="FQ65" s="240">
        <f>IF(COUNTIF($CC65:$CE65, Active!$GA$1)&gt;0, Active!FQ$2, 0)</f>
        <v>0</v>
      </c>
      <c r="FR65" s="240">
        <f>IF(COUNTIF($CF65:$CH65, Active!$GA$1)&gt;0, Active!FR$2, 0)</f>
        <v>0</v>
      </c>
      <c r="FS65" s="240">
        <f>IF(COUNTIF($CI65:$CK65, Active!$GA$1)&gt;0, Active!FS$2, 0)</f>
        <v>0</v>
      </c>
      <c r="FT65" s="240">
        <f>IF(COUNTIF($CL65:$CN65, Active!$GA$1)&gt;0, Active!FT$2, 0)</f>
        <v>0</v>
      </c>
      <c r="FU65" s="240">
        <f>IF(COUNTIF($CO65:$CQ65, Active!$GA$1)&gt;0, Active!FU$2, 0)</f>
        <v>0</v>
      </c>
      <c r="FV65" s="240">
        <f>IF(COUNTIF($CR65:$CT65, Active!$GA$1)&gt;0, Active!FV$2, 0)</f>
        <v>0</v>
      </c>
      <c r="FW65" s="240">
        <f>IF(COUNTIF($CU65:$CW65, Active!$GA$1)&gt;0, Active!FW$2, 0)</f>
        <v>0</v>
      </c>
      <c r="FX65" s="240">
        <f>IF(COUNTIF($CX65:$CZ65, Active!$GA$1)&gt;0, Active!FX$2, 0)</f>
        <v>0</v>
      </c>
      <c r="FY65" s="240">
        <f>IF(COUNTIF($DA65:$DC65, Active!$GA$1)&gt;0, Active!FY$2, 0)</f>
        <v>0</v>
      </c>
      <c r="FZ65" s="240">
        <f>IF(COUNTIF($DD65:$DF65, Active!$GA$1)&gt;0, Active!FZ$2, 0)</f>
        <v>0</v>
      </c>
      <c r="GA65" s="241">
        <f t="shared" si="14"/>
        <v>0</v>
      </c>
      <c r="GB65" s="242">
        <f>IF(COUNTIF($N65:$Q65, Active!HH$1)&gt;0, Active!GB$2, 0)</f>
        <v>0</v>
      </c>
      <c r="GC65" s="234">
        <f>IF(COUNTIF($R65:$U65, Active!HH$1)&gt;0, Active!GC$2, 0)</f>
        <v>0</v>
      </c>
      <c r="GD65" s="234">
        <f>IF(COUNTIF($V65:$Y65, Active!HH$1)&gt;0, Active!GD$2, 0)</f>
        <v>0</v>
      </c>
      <c r="GE65" s="234">
        <f>IF(COUNTIF($Z65:$AA65, Active!HH$1)&gt;0, Active!GE$2, 0)</f>
        <v>0</v>
      </c>
      <c r="GF65" s="234">
        <f>IF(COUNTIF($AB65:$AC65, Active!HH$1)&gt;0, Active!GF$2, 0)</f>
        <v>0</v>
      </c>
      <c r="GG65" s="235">
        <f>IF(COUNTIF($AD65:$AF65, Active!$HH$1)&gt;0, Active!GG$2, 0)</f>
        <v>0</v>
      </c>
      <c r="GH65" s="236">
        <f>IF(COUNTIF($AG65:$AI65, Active!$HH$1)&gt;0, Active!GH$2, 0)</f>
        <v>0</v>
      </c>
      <c r="GI65" s="236">
        <f>IF(COUNTIF($AJ65:$AL65, Active!$HH$1)&gt;0, Active!GI$2, 0)</f>
        <v>0</v>
      </c>
      <c r="GJ65" s="236">
        <f>IF(COUNTIF($AM65:$AO65, Active!$HH$1)&gt;0, Active!GJ$2, 0)</f>
        <v>0</v>
      </c>
      <c r="GK65" s="236">
        <f>IF(COUNTIF($AP65:$AR65, Active!$HH$1)&gt;0, Active!GK$2, 0)</f>
        <v>0</v>
      </c>
      <c r="GL65" s="236">
        <f>IF(COUNTIF($AS65:$AU65, Active!$HH$1)&gt;0, Active!GL$2, 0)</f>
        <v>0</v>
      </c>
      <c r="GM65" s="236">
        <f>IF(COUNTIF($AV65:$AX65, Active!$HH$1)&gt;0, Active!GM$2, 0)</f>
        <v>0</v>
      </c>
      <c r="GN65" s="237">
        <f>IF(COUNTIF($AY65:$BA65, Active!$HH$1)&gt;0, Active!GN$2, 0)</f>
        <v>0</v>
      </c>
      <c r="GO65" s="238">
        <f>IF(COUNTIF($BB65:$BD65, Active!$HH$1)&gt;0, Active!GO$2, 0)</f>
        <v>0</v>
      </c>
      <c r="GP65" s="238">
        <f>IF(COUNTIF($BE65:$BG65, Active!$HH$1)&gt;0, Active!GP$2, 0)</f>
        <v>0</v>
      </c>
      <c r="GQ65" s="238">
        <f>IF(COUNTIF($BH65:$BJ65, Active!$HH$1)&gt;0, Active!GQ$2, 0)</f>
        <v>0</v>
      </c>
      <c r="GR65" s="238">
        <f>IF(COUNTIF($BK65:$BM65, Active!$HH$1)&gt;0, Active!GR$2, 0)</f>
        <v>0</v>
      </c>
      <c r="GS65" s="238">
        <f>IF(COUNTIF($BN65:$BP65, Active!$HH$1)&gt;0, Active!GS$2, 0)</f>
        <v>0</v>
      </c>
      <c r="GT65" s="238">
        <f>IF(COUNTIF($BQ65:$BS65, Active!$HH$1)&gt;0, Active!GT$2, 0)</f>
        <v>0</v>
      </c>
      <c r="GU65" s="238">
        <f>IF(COUNTIF($BT65:$BV65, Active!$HH$1)&gt;0, Active!GU$2, 0)</f>
        <v>0</v>
      </c>
      <c r="GV65" s="239">
        <f>IF(COUNTIF($BW65:$BY65, Active!$HH$1)&gt;0, Active!GV$2, 0)</f>
        <v>0</v>
      </c>
      <c r="GW65" s="240">
        <f>IF(COUNTIF($BZ65:$CB65, Active!$HH$1)&gt;0, Active!GW$2, 0)</f>
        <v>0</v>
      </c>
      <c r="GX65" s="240">
        <f>IF(COUNTIF($CC65:$CE65, Active!$HH$1)&gt;0, Active!GX$2, 0)</f>
        <v>0</v>
      </c>
      <c r="GY65" s="240">
        <f>IF(COUNTIF($CF65:$CH65, Active!$HH$1)&gt;0, Active!GY$2, 0)</f>
        <v>0</v>
      </c>
      <c r="GZ65" s="240">
        <f>IF(COUNTIF($CI65:$CK65, Active!$HH$1)&gt;0, Active!GZ$2, 0)</f>
        <v>0</v>
      </c>
      <c r="HA65" s="240">
        <f>IF(COUNTIF($CL65:$CN65, Active!$HH$1)&gt;0, Active!HA$2, 0)</f>
        <v>0</v>
      </c>
      <c r="HB65" s="240">
        <f>IF(COUNTIF($CO65:$CQ65, Active!$HH$1)&gt;0, Active!HB$2, 0)</f>
        <v>0</v>
      </c>
      <c r="HC65" s="240">
        <f>IF(COUNTIF($CR65:$CT65, Active!$HH$1)&gt;0, Active!HC$2, 0)</f>
        <v>0</v>
      </c>
      <c r="HD65" s="240">
        <f>IF(COUNTIF($CU65:$CW65, Active!$HH$1)&gt;0, Active!HD$2, 0)</f>
        <v>0</v>
      </c>
      <c r="HE65" s="240">
        <f>IF(COUNTIF($CX65:$CZ65, Active!$HH$1)&gt;0, Active!HE$2, 0)</f>
        <v>0</v>
      </c>
      <c r="HF65" s="240">
        <f>IF(COUNTIF($DA65:$DC65, Active!$HH$1)&gt;0, Active!HF$2, 0)</f>
        <v>0</v>
      </c>
      <c r="HG65" s="240">
        <f>IF(COUNTIF($DD65:$DF65, Active!$HH$1)&gt;0, Active!HG$2, 0)</f>
        <v>0</v>
      </c>
      <c r="HH65" s="241">
        <f t="shared" si="15"/>
        <v>0</v>
      </c>
      <c r="HI65" s="243"/>
      <c r="HJ65" s="242">
        <f>IF(MAX($N65:$Q65)&gt;=40, Active!HJ$2, 0)</f>
        <v>3</v>
      </c>
      <c r="HK65" s="234">
        <f>IF(MAX($R65:$U65)&gt;=40, Active!HK$2, 0)</f>
        <v>3</v>
      </c>
      <c r="HL65" s="234">
        <f>IF(MAX($V65:$Y65)&gt;=40, Active!HL$2, 0)</f>
        <v>0</v>
      </c>
      <c r="HM65" s="234">
        <f>IF(MAX($Z65:$AA65)&gt;=40, Active!HM$2, 0)</f>
        <v>0</v>
      </c>
      <c r="HN65" s="234">
        <f>IF(MAX($AB65:$AC65)&gt;=40, Active!HN$2, 0)</f>
        <v>2</v>
      </c>
      <c r="HO65" s="235">
        <f>IF(MAX($AD65:$AF65)&gt;=40, Active!HO$2, 0)</f>
        <v>20</v>
      </c>
      <c r="HP65" s="236">
        <f>IF(MAX($AG65:$AI65)&gt;=40, Active!HP$2, 0)</f>
        <v>20</v>
      </c>
      <c r="HQ65" s="236">
        <f>IF(MAX($AJ65:$AL65)&gt;=40, Active!HQ$2, 0)</f>
        <v>20</v>
      </c>
      <c r="HR65" s="236">
        <f>IF(MAX($AM65:$AO65)&gt;=40, Active!HR$2, 0)</f>
        <v>20</v>
      </c>
      <c r="HS65" s="236">
        <f>IF(MAX($AP65:$AR65)&gt;=40, Active!HS$2, 0)</f>
        <v>10</v>
      </c>
      <c r="HT65" s="236">
        <f>IF(MAX($AS65:$AU65)&gt;=40, Active!HT$2, 0)</f>
        <v>20</v>
      </c>
      <c r="HU65" s="236">
        <f>IF(MAX($AV65:$AX65)&gt;=40, Active!HU$2, 0)</f>
        <v>10</v>
      </c>
      <c r="HV65" s="237">
        <f>IF(MAX($AY65:$BA65)&gt;=40, Active!HV$2, 0)</f>
        <v>20</v>
      </c>
      <c r="HW65" s="238">
        <f>IF(MAX($BB65:$BD65)&gt;=40, Active!HW$2, 0)</f>
        <v>20</v>
      </c>
      <c r="HX65" s="238">
        <f>IF(MAX($BE65:$BG65)&gt;=40, Active!HX$2, 0)</f>
        <v>20</v>
      </c>
      <c r="HY65" s="238">
        <f>IF(MAX($BH65:$BJ65)&gt;=40, Active!HY$2, 0)</f>
        <v>20</v>
      </c>
      <c r="HZ65" s="238">
        <f>IF(MAX($BK65:$BM65)&gt;=40, Active!HZ$2, 0)</f>
        <v>10</v>
      </c>
      <c r="IA65" s="238">
        <f>IF(MAX($BN65:$BP65)&gt;=40, Active!IA$2, 0)</f>
        <v>20</v>
      </c>
      <c r="IB65" s="238">
        <f>IF(MAX($BQ65:$BS65)&gt;=40, Active!IB$2, 0)</f>
        <v>10</v>
      </c>
      <c r="IC65" s="238">
        <f>IF(MAX($BT65:$BV65)&gt;=40, Active!IC$2, 0)</f>
        <v>6</v>
      </c>
      <c r="ID65" s="239">
        <f>IF(MAX($BW65:$BY65)&gt;=40, Active!ID$2, 0)</f>
        <v>20</v>
      </c>
      <c r="IE65" s="240">
        <f>IF(MAX($BZ65:$CB65)&gt;=40, Active!IE$2, 0)</f>
        <v>20</v>
      </c>
      <c r="IF65" s="240">
        <f>IF(MAX($CC65:$CE65)&gt;=40, Active!IF$2, 0)</f>
        <v>0</v>
      </c>
      <c r="IG65" s="240">
        <f>IF(MAX($CF65:$CH65)&gt;=40, Active!IG$2, 0)</f>
        <v>10</v>
      </c>
      <c r="IH65" s="240">
        <f>IF(MAX($CI65:$CK65)&gt;=40, Active!IH$2, 0)</f>
        <v>0</v>
      </c>
      <c r="II65" s="240">
        <f>IF(MAX($CL65:$CN65)&gt;=40, Active!II$2, 0)</f>
        <v>30</v>
      </c>
      <c r="IJ65" s="240">
        <f>IF(MAX($CO65:$CQ65)&gt;=40, Active!IJ$2, 0)</f>
        <v>0</v>
      </c>
      <c r="IK65" s="240">
        <f>IF(MAX($CR65:$CT65)&gt;=40, Active!IK$2, 0)</f>
        <v>0</v>
      </c>
      <c r="IL65" s="240">
        <f>IF(MAX($CU65:$CW65)&gt;=40, Active!IL$2, 0)</f>
        <v>20</v>
      </c>
      <c r="IM65" s="240">
        <f>IF(MAX($CX65:$CZ65)&gt;=40, Active!IM$2, 0)</f>
        <v>0</v>
      </c>
      <c r="IN65" s="240">
        <f>IF(MAX($DA65:$DC65)&gt;=40, Active!IN$2, 0)</f>
        <v>20</v>
      </c>
      <c r="IO65" s="240">
        <f>IF(MAX($DD65:$DF65)&gt;=40, Active!IO$2, 0)</f>
        <v>0</v>
      </c>
      <c r="IP65" s="416">
        <f t="shared" si="16"/>
        <v>360</v>
      </c>
      <c r="IQ65" s="416">
        <f t="shared" si="17"/>
        <v>14</v>
      </c>
    </row>
    <row r="66" spans="1:251" ht="15" customHeight="1" x14ac:dyDescent="0.25">
      <c r="A66" s="14" t="s">
        <v>983</v>
      </c>
      <c r="B66" s="392">
        <v>18</v>
      </c>
      <c r="C66" s="676" t="s">
        <v>482</v>
      </c>
      <c r="D66" s="423">
        <v>42826</v>
      </c>
      <c r="E66" s="20" t="s">
        <v>278</v>
      </c>
      <c r="F66" s="6">
        <v>8117726</v>
      </c>
      <c r="G66" s="20">
        <v>1</v>
      </c>
      <c r="H66" s="20"/>
      <c r="I66" s="23"/>
      <c r="J66" s="6" t="s">
        <v>18</v>
      </c>
      <c r="K66" s="6" t="s">
        <v>18</v>
      </c>
      <c r="L66" s="424"/>
      <c r="M66" s="651" t="s">
        <v>579</v>
      </c>
      <c r="N66" s="24" t="s">
        <v>17</v>
      </c>
      <c r="O66" s="107"/>
      <c r="P66" s="108"/>
      <c r="Q66" s="444"/>
      <c r="R66" s="24" t="s">
        <v>16</v>
      </c>
      <c r="S66" s="107"/>
      <c r="T66" s="108"/>
      <c r="U66" s="649"/>
      <c r="V66" s="24" t="s">
        <v>17</v>
      </c>
      <c r="W66" s="107"/>
      <c r="X66" s="108"/>
      <c r="Y66" s="444"/>
      <c r="Z66" s="24">
        <v>63.5</v>
      </c>
      <c r="AA66" s="273"/>
      <c r="AB66" s="24">
        <v>50.049999237060547</v>
      </c>
      <c r="AC66" s="273"/>
      <c r="AD66" s="24">
        <v>61.099998474121094</v>
      </c>
      <c r="AE66" s="107"/>
      <c r="AF66" s="273"/>
      <c r="AG66" s="24">
        <v>64</v>
      </c>
      <c r="AH66" s="107"/>
      <c r="AI66" s="273"/>
      <c r="AJ66" s="24">
        <v>78.599998474121094</v>
      </c>
      <c r="AK66" s="107"/>
      <c r="AL66" s="273"/>
      <c r="AM66" s="281">
        <v>-51.580001831054688</v>
      </c>
      <c r="AN66" s="107">
        <v>51.580001831054688</v>
      </c>
      <c r="AO66" s="273"/>
      <c r="AP66" s="24">
        <v>69.199996948242188</v>
      </c>
      <c r="AQ66" s="107"/>
      <c r="AR66" s="273"/>
      <c r="AS66" s="24">
        <v>69.25</v>
      </c>
      <c r="AT66" s="107"/>
      <c r="AU66" s="273"/>
      <c r="AV66" s="24">
        <v>63</v>
      </c>
      <c r="AW66" s="107"/>
      <c r="AX66" s="273"/>
      <c r="AY66" s="24">
        <v>60</v>
      </c>
      <c r="AZ66" s="107"/>
      <c r="BA66" s="273"/>
      <c r="BB66" s="24">
        <v>68</v>
      </c>
      <c r="BC66" s="107"/>
      <c r="BD66" s="273"/>
      <c r="BE66" s="24">
        <v>40</v>
      </c>
      <c r="BF66" s="107"/>
      <c r="BG66" s="273"/>
      <c r="BH66" s="24">
        <v>66</v>
      </c>
      <c r="BI66" s="107"/>
      <c r="BJ66" s="273"/>
      <c r="BK66" s="24">
        <v>42</v>
      </c>
      <c r="BL66" s="107"/>
      <c r="BM66" s="273"/>
      <c r="BN66" s="24">
        <v>61</v>
      </c>
      <c r="BO66" s="107"/>
      <c r="BP66" s="273"/>
      <c r="BQ66" s="24">
        <v>46</v>
      </c>
      <c r="BR66" s="107"/>
      <c r="BS66" s="273"/>
      <c r="BT66" s="24">
        <v>71</v>
      </c>
      <c r="BU66" s="291"/>
      <c r="BV66" s="273"/>
      <c r="BW66" s="281">
        <v>31.350000381469727</v>
      </c>
      <c r="BX66" s="691">
        <v>49.5</v>
      </c>
      <c r="BY66" s="273"/>
      <c r="BZ66" s="24">
        <v>45</v>
      </c>
      <c r="CA66" s="107"/>
      <c r="CB66" s="273"/>
      <c r="CC66" s="24">
        <v>55</v>
      </c>
      <c r="CD66" s="107"/>
      <c r="CE66" s="107"/>
      <c r="CF66" s="107"/>
      <c r="CG66" s="107"/>
      <c r="CH66" s="273"/>
      <c r="CI66" s="24"/>
      <c r="CJ66" s="107"/>
      <c r="CK66" s="273"/>
      <c r="CL66" s="24">
        <v>50</v>
      </c>
      <c r="CM66" s="107"/>
      <c r="CN66" s="273"/>
      <c r="CO66" s="24"/>
      <c r="CP66" s="107"/>
      <c r="CQ66" s="273"/>
      <c r="CR66" s="24">
        <v>40</v>
      </c>
      <c r="CS66" s="107"/>
      <c r="CT66" s="273"/>
      <c r="CU66" s="24"/>
      <c r="CV66" s="107"/>
      <c r="CW66" s="273"/>
      <c r="CX66" s="24"/>
      <c r="CY66" s="107"/>
      <c r="CZ66" s="273"/>
      <c r="DA66" s="24">
        <v>61</v>
      </c>
      <c r="DB66" s="107"/>
      <c r="DC66" s="273"/>
      <c r="DD66" s="24"/>
      <c r="DE66" s="107"/>
      <c r="DF66" s="273"/>
      <c r="DG66" s="218"/>
      <c r="DH66" s="217"/>
      <c r="DI66" s="217"/>
      <c r="DJ66" s="286">
        <f t="shared" si="18"/>
        <v>52.390000025431313</v>
      </c>
      <c r="DK66" s="219"/>
      <c r="DL66" s="220">
        <f t="shared" si="12"/>
        <v>2.6195000012715655</v>
      </c>
      <c r="DM66" s="650">
        <f>COUNTIF(N66:DF66, Active!DM$1)+COUNTIF(N66:DF66, Active!DM$2)</f>
        <v>0</v>
      </c>
      <c r="DN66" s="233">
        <f>IF(COUNTIF($N66:$Q66, Active!ET$1)&gt;0, Active!DN$2, 0)</f>
        <v>0</v>
      </c>
      <c r="DO66" s="234">
        <f>IF(COUNTIF($R66:$U66, Active!ET$1)&gt;0, Active!DO$2, 0)</f>
        <v>0</v>
      </c>
      <c r="DP66" s="234">
        <f>IF(COUNTIF($V66:$Y66, Active!ET$1)&gt;0, Active!DP$2, 0)</f>
        <v>0</v>
      </c>
      <c r="DQ66" s="234">
        <f>IF(COUNTIF($Z66:$AA66, Active!ET$1)&gt;0, Active!DQ$2, 0)</f>
        <v>0</v>
      </c>
      <c r="DR66" s="234">
        <f>IF(COUNTIF($AB66:$AC66, Active!ET$1)&gt;0, Active!DR$2, 0)</f>
        <v>0</v>
      </c>
      <c r="DS66" s="235">
        <f>IF(COUNTIF($AD66:$AF66, Active!$ET$1)&gt;0, Active!DS$2, 0)</f>
        <v>0</v>
      </c>
      <c r="DT66" s="236">
        <f>IF(COUNTIF($AG66:$AI66, Active!$ET$1)&gt;0, Active!DT$2, 0)</f>
        <v>0</v>
      </c>
      <c r="DU66" s="236">
        <f>IF(COUNTIF($AJ66:$AL66, Active!$ET$1)&gt;0, Active!DU$2, 0)</f>
        <v>0</v>
      </c>
      <c r="DV66" s="236">
        <f>IF(COUNTIF($AM66:$AO66, Active!$ET$1)&gt;0, Active!DV$2, 0)</f>
        <v>0</v>
      </c>
      <c r="DW66" s="236">
        <f>IF(COUNTIF($AP66:$AR66, Active!$ET$1)&gt;0, Active!DW$2, 0)</f>
        <v>0</v>
      </c>
      <c r="DX66" s="236">
        <f>IF(COUNTIF($AS66:$AU66, Active!$ET$1)&gt;0, Active!DX$2, 0)</f>
        <v>0</v>
      </c>
      <c r="DY66" s="236">
        <f>IF(COUNTIF($AV66:$AX66, Active!$ET$1)&gt;0, Active!DY$2, 0)</f>
        <v>0</v>
      </c>
      <c r="DZ66" s="237">
        <f>IF(COUNTIF($AY66:$BA66, Active!$ET$1)&gt;0, Active!DZ$2, 0)</f>
        <v>0</v>
      </c>
      <c r="EA66" s="238">
        <f>IF(COUNTIF($BB66:$BD66, Active!$ET$1)&gt;0, Active!EA$2, 0)</f>
        <v>0</v>
      </c>
      <c r="EB66" s="238">
        <f>IF(COUNTIF($BE66:$BG66, Active!$ET$1)&gt;0, Active!EB$2, 0)</f>
        <v>0</v>
      </c>
      <c r="EC66" s="238">
        <f>IF(COUNTIF($BH66:$BJ66, Active!$ET$1)&gt;0, Active!EC$2, 0)</f>
        <v>0</v>
      </c>
      <c r="ED66" s="238">
        <f>IF(COUNTIF($BK66:$BM66, Active!$ET$1)&gt;0, Active!ED$2, 0)</f>
        <v>0</v>
      </c>
      <c r="EE66" s="238">
        <f>IF(COUNTIF($BN66:$BP66, Active!$ET$1)&gt;0, Active!EE$2, 0)</f>
        <v>0</v>
      </c>
      <c r="EF66" s="238">
        <f>IF(COUNTIF($BQ66:$BS66, Active!$ET$1)&gt;0, Active!EF$2, 0)</f>
        <v>0</v>
      </c>
      <c r="EG66" s="238">
        <f>IF(COUNTIF($BT66:$BV66, Active!$ET$1)&gt;0, Active!EG$2, 0)</f>
        <v>0</v>
      </c>
      <c r="EH66" s="239">
        <f>IF(COUNTIF($BW66:$BY66, Active!$ET$1)&gt;0, Active!EH$2, 0)</f>
        <v>0</v>
      </c>
      <c r="EI66" s="240">
        <f>IF(COUNTIF($BZ66:$CB66, Active!$ET$1)&gt;0, Active!EI$2, 0)</f>
        <v>0</v>
      </c>
      <c r="EJ66" s="240">
        <f>IF(COUNTIF($CC66:$CE66, Active!$ET$1)&gt;0, Active!EJ$2, 0)</f>
        <v>0</v>
      </c>
      <c r="EK66" s="240">
        <f>IF(COUNTIF($CF66:$CH66, Active!$ET$1)&gt;0, Active!EK$2, 0)</f>
        <v>0</v>
      </c>
      <c r="EL66" s="240">
        <f>IF(COUNTIF($CI66:$CK66, Active!$ET$1)&gt;0, Active!EL$2, 0)</f>
        <v>0</v>
      </c>
      <c r="EM66" s="240">
        <f>IF(COUNTIF($CL66:$CN66, Active!$ET$1)&gt;0, Active!EM$2, 0)</f>
        <v>0</v>
      </c>
      <c r="EN66" s="240">
        <f>IF(COUNTIF($CO66:$CQ66, Active!$ET$1)&gt;0, Active!EN$2, 0)</f>
        <v>0</v>
      </c>
      <c r="EO66" s="240">
        <f>IF(COUNTIF($CR66:$CT66, Active!$ET$1)&gt;0, Active!EO$2, 0)</f>
        <v>0</v>
      </c>
      <c r="EP66" s="240">
        <f>IF(COUNTIF($CU66:$CW66, Active!$ET$1)&gt;0, Active!EP$2, 0)</f>
        <v>0</v>
      </c>
      <c r="EQ66" s="240">
        <f>IF(COUNTIF($CX66:$CZ66, Active!$ET$1)&gt;0, Active!EQ$2, 0)</f>
        <v>0</v>
      </c>
      <c r="ER66" s="240">
        <f>IF(COUNTIF($DA66:$DC66, Active!$ET$1)&gt;0, Active!ER$2, 0)</f>
        <v>0</v>
      </c>
      <c r="ES66" s="240">
        <f>IF(COUNTIF($DD66:$DF66, Active!$ET$1)&gt;0, Active!ES$2, 0)</f>
        <v>0</v>
      </c>
      <c r="ET66" s="241">
        <f t="shared" si="13"/>
        <v>0</v>
      </c>
      <c r="EU66" s="242">
        <f>IF(COUNTIF($N66:$Q66, Active!GA$1)&gt;0, Active!EU$2, 0)</f>
        <v>0</v>
      </c>
      <c r="EV66" s="234">
        <f>IF(COUNTIF($R66:$U66, Active!GA$1)&gt;0, Active!EV$2, 0)</f>
        <v>0</v>
      </c>
      <c r="EW66" s="234">
        <f>IF(COUNTIF($V66:$Y66, Active!GA$1)&gt;0, Active!EW$2, 0)</f>
        <v>0</v>
      </c>
      <c r="EX66" s="234">
        <f>IF(COUNTIF($Z66:$AA66, Active!GA$1)&gt;0, Active!EX$2, 0)</f>
        <v>0</v>
      </c>
      <c r="EY66" s="234">
        <f>IF(COUNTIF($AB66:$AC66, Active!GA$1)&gt;0, Active!EY$2, 0)</f>
        <v>0</v>
      </c>
      <c r="EZ66" s="235">
        <f>IF(COUNTIF($AD66:$AF66, Active!$GA$1)&gt;0, Active!EZ$2, 0)</f>
        <v>0</v>
      </c>
      <c r="FA66" s="236">
        <f>IF(COUNTIF($AG66:$AI66, Active!$GA$1)&gt;0, Active!FA$2, 0)</f>
        <v>0</v>
      </c>
      <c r="FB66" s="236">
        <f>IF(COUNTIF($AJ66:$AL66, Active!$GA$1)&gt;0, Active!FB$2, 0)</f>
        <v>0</v>
      </c>
      <c r="FC66" s="236">
        <f>IF(COUNTIF($AM66:$AO66, Active!$GA$1)&gt;0, Active!FC$2, 0)</f>
        <v>0</v>
      </c>
      <c r="FD66" s="236">
        <f>IF(COUNTIF($AP66:$AR66, Active!$GA$1)&gt;0, Active!FD$2, 0)</f>
        <v>0</v>
      </c>
      <c r="FE66" s="236">
        <f>IF(COUNTIF($AS66:$AU66, Active!$GA$1)&gt;0, Active!FE$2, 0)</f>
        <v>0</v>
      </c>
      <c r="FF66" s="236">
        <f>IF(COUNTIF($AV66:$AX66, Active!$GA$1)&gt;0, Active!FF$2, 0)</f>
        <v>0</v>
      </c>
      <c r="FG66" s="237">
        <f>IF(COUNTIF($AY66:$BA66, Active!$GA$1)&gt;0, Active!FG$2, 0)</f>
        <v>0</v>
      </c>
      <c r="FH66" s="238">
        <f>IF(COUNTIF($BB66:$BD66, Active!$GA$1)&gt;0, Active!FH$2, 0)</f>
        <v>0</v>
      </c>
      <c r="FI66" s="238">
        <f>IF(COUNTIF($BE66:$BG66, Active!$GA$1)&gt;0, Active!FI$2, 0)</f>
        <v>0</v>
      </c>
      <c r="FJ66" s="238">
        <f>IF(COUNTIF($BH66:$BJ66, Active!$GA$1)&gt;0, Active!FJ$2, 0)</f>
        <v>0</v>
      </c>
      <c r="FK66" s="238">
        <f>IF(COUNTIF($BK66:$BM66, Active!$GA$1)&gt;0, Active!FK$2, 0)</f>
        <v>0</v>
      </c>
      <c r="FL66" s="238">
        <f>IF(COUNTIF($BN66:$BP66, Active!$GA$1)&gt;0, Active!FL$2, 0)</f>
        <v>0</v>
      </c>
      <c r="FM66" s="238">
        <f>IF(COUNTIF($BQ66:$BS66, Active!$GA$1)&gt;0, Active!FM$2, 0)</f>
        <v>0</v>
      </c>
      <c r="FN66" s="238">
        <f>IF(COUNTIF($BT66:$BV66, Active!$GA$1)&gt;0, Active!FN$2, 0)</f>
        <v>0</v>
      </c>
      <c r="FO66" s="239">
        <f>IF(COUNTIF($BW66:$BY66, Active!$GA$1)&gt;0, Active!FO$2, 0)</f>
        <v>0</v>
      </c>
      <c r="FP66" s="240">
        <f>IF(COUNTIF($BZ66:$CB66, Active!$GA$1)&gt;0, Active!FP$2, 0)</f>
        <v>0</v>
      </c>
      <c r="FQ66" s="240">
        <f>IF(COUNTIF($CC66:$CE66, Active!$GA$1)&gt;0, Active!FQ$2, 0)</f>
        <v>0</v>
      </c>
      <c r="FR66" s="240">
        <f>IF(COUNTIF($CF66:$CH66, Active!$GA$1)&gt;0, Active!FR$2, 0)</f>
        <v>0</v>
      </c>
      <c r="FS66" s="240">
        <f>IF(COUNTIF($CI66:$CK66, Active!$GA$1)&gt;0, Active!FS$2, 0)</f>
        <v>0</v>
      </c>
      <c r="FT66" s="240">
        <f>IF(COUNTIF($CL66:$CN66, Active!$GA$1)&gt;0, Active!FT$2, 0)</f>
        <v>0</v>
      </c>
      <c r="FU66" s="240">
        <f>IF(COUNTIF($CO66:$CQ66, Active!$GA$1)&gt;0, Active!FU$2, 0)</f>
        <v>0</v>
      </c>
      <c r="FV66" s="240">
        <f>IF(COUNTIF($CR66:$CT66, Active!$GA$1)&gt;0, Active!FV$2, 0)</f>
        <v>0</v>
      </c>
      <c r="FW66" s="240">
        <f>IF(COUNTIF($CU66:$CW66, Active!$GA$1)&gt;0, Active!FW$2, 0)</f>
        <v>0</v>
      </c>
      <c r="FX66" s="240">
        <f>IF(COUNTIF($CX66:$CZ66, Active!$GA$1)&gt;0, Active!FX$2, 0)</f>
        <v>0</v>
      </c>
      <c r="FY66" s="240">
        <f>IF(COUNTIF($DA66:$DC66, Active!$GA$1)&gt;0, Active!FY$2, 0)</f>
        <v>0</v>
      </c>
      <c r="FZ66" s="240">
        <f>IF(COUNTIF($DD66:$DF66, Active!$GA$1)&gt;0, Active!FZ$2, 0)</f>
        <v>0</v>
      </c>
      <c r="GA66" s="241">
        <f t="shared" si="14"/>
        <v>0</v>
      </c>
      <c r="GB66" s="242">
        <f>IF(COUNTIF($N66:$Q66, Active!HH$1)&gt;0, Active!GB$2, 0)</f>
        <v>0</v>
      </c>
      <c r="GC66" s="234">
        <f>IF(COUNTIF($R66:$U66, Active!HH$1)&gt;0, Active!GC$2, 0)</f>
        <v>0</v>
      </c>
      <c r="GD66" s="234">
        <f>IF(COUNTIF($V66:$Y66, Active!HH$1)&gt;0, Active!GD$2, 0)</f>
        <v>0</v>
      </c>
      <c r="GE66" s="234">
        <f>IF(COUNTIF($Z66:$AA66, Active!HH$1)&gt;0, Active!GE$2, 0)</f>
        <v>0</v>
      </c>
      <c r="GF66" s="234">
        <f>IF(COUNTIF($AB66:$AC66, Active!HH$1)&gt;0, Active!GF$2, 0)</f>
        <v>0</v>
      </c>
      <c r="GG66" s="235">
        <f>IF(COUNTIF($AD66:$AF66, Active!$HH$1)&gt;0, Active!GG$2, 0)</f>
        <v>0</v>
      </c>
      <c r="GH66" s="236">
        <f>IF(COUNTIF($AG66:$AI66, Active!$HH$1)&gt;0, Active!GH$2, 0)</f>
        <v>0</v>
      </c>
      <c r="GI66" s="236">
        <f>IF(COUNTIF($AJ66:$AL66, Active!$HH$1)&gt;0, Active!GI$2, 0)</f>
        <v>0</v>
      </c>
      <c r="GJ66" s="236">
        <f>IF(COUNTIF($AM66:$AO66, Active!$HH$1)&gt;0, Active!GJ$2, 0)</f>
        <v>0</v>
      </c>
      <c r="GK66" s="236">
        <f>IF(COUNTIF($AP66:$AR66, Active!$HH$1)&gt;0, Active!GK$2, 0)</f>
        <v>0</v>
      </c>
      <c r="GL66" s="236">
        <f>IF(COUNTIF($AS66:$AU66, Active!$HH$1)&gt;0, Active!GL$2, 0)</f>
        <v>0</v>
      </c>
      <c r="GM66" s="236">
        <f>IF(COUNTIF($AV66:$AX66, Active!$HH$1)&gt;0, Active!GM$2, 0)</f>
        <v>0</v>
      </c>
      <c r="GN66" s="237">
        <f>IF(COUNTIF($AY66:$BA66, Active!$HH$1)&gt;0, Active!GN$2, 0)</f>
        <v>0</v>
      </c>
      <c r="GO66" s="238">
        <f>IF(COUNTIF($BB66:$BD66, Active!$HH$1)&gt;0, Active!GO$2, 0)</f>
        <v>0</v>
      </c>
      <c r="GP66" s="238">
        <f>IF(COUNTIF($BE66:$BG66, Active!$HH$1)&gt;0, Active!GP$2, 0)</f>
        <v>0</v>
      </c>
      <c r="GQ66" s="238">
        <f>IF(COUNTIF($BH66:$BJ66, Active!$HH$1)&gt;0, Active!GQ$2, 0)</f>
        <v>0</v>
      </c>
      <c r="GR66" s="238">
        <f>IF(COUNTIF($BK66:$BM66, Active!$HH$1)&gt;0, Active!GR$2, 0)</f>
        <v>0</v>
      </c>
      <c r="GS66" s="238">
        <f>IF(COUNTIF($BN66:$BP66, Active!$HH$1)&gt;0, Active!GS$2, 0)</f>
        <v>0</v>
      </c>
      <c r="GT66" s="238">
        <f>IF(COUNTIF($BQ66:$BS66, Active!$HH$1)&gt;0, Active!GT$2, 0)</f>
        <v>0</v>
      </c>
      <c r="GU66" s="238">
        <f>IF(COUNTIF($BT66:$BV66, Active!$HH$1)&gt;0, Active!GU$2, 0)</f>
        <v>0</v>
      </c>
      <c r="GV66" s="239">
        <f>IF(COUNTIF($BW66:$BY66, Active!$HH$1)&gt;0, Active!GV$2, 0)</f>
        <v>0</v>
      </c>
      <c r="GW66" s="240">
        <f>IF(COUNTIF($BZ66:$CB66, Active!$HH$1)&gt;0, Active!GW$2, 0)</f>
        <v>0</v>
      </c>
      <c r="GX66" s="240">
        <f>IF(COUNTIF($CC66:$CE66, Active!$HH$1)&gt;0, Active!GX$2, 0)</f>
        <v>0</v>
      </c>
      <c r="GY66" s="240">
        <f>IF(COUNTIF($CF66:$CH66, Active!$HH$1)&gt;0, Active!GY$2, 0)</f>
        <v>0</v>
      </c>
      <c r="GZ66" s="240">
        <f>IF(COUNTIF($CI66:$CK66, Active!$HH$1)&gt;0, Active!GZ$2, 0)</f>
        <v>0</v>
      </c>
      <c r="HA66" s="240">
        <f>IF(COUNTIF($CL66:$CN66, Active!$HH$1)&gt;0, Active!HA$2, 0)</f>
        <v>0</v>
      </c>
      <c r="HB66" s="240">
        <f>IF(COUNTIF($CO66:$CQ66, Active!$HH$1)&gt;0, Active!HB$2, 0)</f>
        <v>0</v>
      </c>
      <c r="HC66" s="240">
        <f>IF(COUNTIF($CR66:$CT66, Active!$HH$1)&gt;0, Active!HC$2, 0)</f>
        <v>0</v>
      </c>
      <c r="HD66" s="240">
        <f>IF(COUNTIF($CU66:$CW66, Active!$HH$1)&gt;0, Active!HD$2, 0)</f>
        <v>0</v>
      </c>
      <c r="HE66" s="240">
        <f>IF(COUNTIF($CX66:$CZ66, Active!$HH$1)&gt;0, Active!HE$2, 0)</f>
        <v>0</v>
      </c>
      <c r="HF66" s="240">
        <f>IF(COUNTIF($DA66:$DC66, Active!$HH$1)&gt;0, Active!HF$2, 0)</f>
        <v>0</v>
      </c>
      <c r="HG66" s="240">
        <f>IF(COUNTIF($DD66:$DF66, Active!$HH$1)&gt;0, Active!HG$2, 0)</f>
        <v>0</v>
      </c>
      <c r="HH66" s="241">
        <f t="shared" si="15"/>
        <v>0</v>
      </c>
      <c r="HI66" s="243"/>
      <c r="HJ66" s="242">
        <f>IF(MAX($N66:$Q66)&gt;=40, Active!HJ$2, 0)</f>
        <v>0</v>
      </c>
      <c r="HK66" s="234">
        <f>IF(MAX($R66:$U66)&gt;=40, Active!HK$2, 0)</f>
        <v>0</v>
      </c>
      <c r="HL66" s="234">
        <f>IF(MAX($V66:$Y66)&gt;=40, Active!HL$2, 0)</f>
        <v>0</v>
      </c>
      <c r="HM66" s="234">
        <f>IF(MAX($Z66:$AA66)&gt;=40, Active!HM$2, 0)</f>
        <v>3</v>
      </c>
      <c r="HN66" s="234">
        <f>IF(MAX($AB66:$AC66)&gt;=40, Active!HN$2, 0)</f>
        <v>2</v>
      </c>
      <c r="HO66" s="235">
        <f>IF(MAX($AD66:$AF66)&gt;=40, Active!HO$2, 0)</f>
        <v>20</v>
      </c>
      <c r="HP66" s="236">
        <f>IF(MAX($AG66:$AI66)&gt;=40, Active!HP$2, 0)</f>
        <v>20</v>
      </c>
      <c r="HQ66" s="236">
        <f>IF(MAX($AJ66:$AL66)&gt;=40, Active!HQ$2, 0)</f>
        <v>20</v>
      </c>
      <c r="HR66" s="236">
        <f>IF(MAX($AM66:$AO66)&gt;=40, Active!HR$2, 0)</f>
        <v>20</v>
      </c>
      <c r="HS66" s="236">
        <f>IF(MAX($AP66:$AR66)&gt;=40, Active!HS$2, 0)</f>
        <v>10</v>
      </c>
      <c r="HT66" s="236">
        <f>IF(MAX($AS66:$AU66)&gt;=40, Active!HT$2, 0)</f>
        <v>20</v>
      </c>
      <c r="HU66" s="236">
        <f>IF(MAX($AV66:$AX66)&gt;=40, Active!HU$2, 0)</f>
        <v>10</v>
      </c>
      <c r="HV66" s="237">
        <f>IF(MAX($AY66:$BA66)&gt;=40, Active!HV$2, 0)</f>
        <v>20</v>
      </c>
      <c r="HW66" s="238">
        <f>IF(MAX($BB66:$BD66)&gt;=40, Active!HW$2, 0)</f>
        <v>20</v>
      </c>
      <c r="HX66" s="238">
        <f>IF(MAX($BE66:$BG66)&gt;=40, Active!HX$2, 0)</f>
        <v>20</v>
      </c>
      <c r="HY66" s="238">
        <f>IF(MAX($BH66:$BJ66)&gt;=40, Active!HY$2, 0)</f>
        <v>20</v>
      </c>
      <c r="HZ66" s="238">
        <f>IF(MAX($BK66:$BM66)&gt;=40, Active!HZ$2, 0)</f>
        <v>10</v>
      </c>
      <c r="IA66" s="238">
        <f>IF(MAX($BN66:$BP66)&gt;=40, Active!IA$2, 0)</f>
        <v>20</v>
      </c>
      <c r="IB66" s="238">
        <f>IF(MAX($BQ66:$BS66)&gt;=40, Active!IB$2, 0)</f>
        <v>10</v>
      </c>
      <c r="IC66" s="238">
        <f>IF(MAX($BT66:$BV66)&gt;=40, Active!IC$2, 0)</f>
        <v>6</v>
      </c>
      <c r="ID66" s="239">
        <f>IF(MAX($BW66:$BY66)&gt;=40, Active!ID$2, 0)</f>
        <v>20</v>
      </c>
      <c r="IE66" s="240">
        <f>IF(MAX($BZ66:$CB66)&gt;=40, Active!IE$2, 0)</f>
        <v>20</v>
      </c>
      <c r="IF66" s="240">
        <f>IF(MAX($CC66:$CE66)&gt;=40, Active!IF$2, 0)</f>
        <v>10</v>
      </c>
      <c r="IG66" s="240">
        <f>IF(MAX($CF66:$CH66)&gt;=40, Active!IG$2, 0)</f>
        <v>0</v>
      </c>
      <c r="IH66" s="240">
        <f>IF(MAX($CI66:$CK66)&gt;=40, Active!IH$2, 0)</f>
        <v>0</v>
      </c>
      <c r="II66" s="240">
        <f>IF(MAX($CL66:$CN66)&gt;=40, Active!II$2, 0)</f>
        <v>30</v>
      </c>
      <c r="IJ66" s="240">
        <f>IF(MAX($CO66:$CQ66)&gt;=40, Active!IJ$2, 0)</f>
        <v>0</v>
      </c>
      <c r="IK66" s="240">
        <f>IF(MAX($CR66:$CT66)&gt;=40, Active!IK$2, 0)</f>
        <v>20</v>
      </c>
      <c r="IL66" s="240">
        <f>IF(MAX($CU66:$CW66)&gt;=40, Active!IL$2, 0)</f>
        <v>0</v>
      </c>
      <c r="IM66" s="240">
        <f>IF(MAX($CX66:$CZ66)&gt;=40, Active!IM$2, 0)</f>
        <v>0</v>
      </c>
      <c r="IN66" s="240">
        <f>IF(MAX($DA66:$DC66)&gt;=40, Active!IN$2, 0)</f>
        <v>20</v>
      </c>
      <c r="IO66" s="240">
        <f>IF(MAX($DD66:$DF66)&gt;=40, Active!IO$2, 0)</f>
        <v>0</v>
      </c>
      <c r="IP66" s="416">
        <f t="shared" si="16"/>
        <v>360</v>
      </c>
      <c r="IQ66" s="416">
        <f t="shared" si="17"/>
        <v>11</v>
      </c>
    </row>
    <row r="67" spans="1:251" ht="15" customHeight="1" x14ac:dyDescent="0.25">
      <c r="A67" s="14" t="s">
        <v>1390</v>
      </c>
      <c r="B67" s="392">
        <v>1</v>
      </c>
      <c r="C67" s="13" t="s">
        <v>469</v>
      </c>
      <c r="D67" s="423">
        <v>43191</v>
      </c>
      <c r="E67" s="20" t="s">
        <v>278</v>
      </c>
      <c r="F67" s="6">
        <v>8881713</v>
      </c>
      <c r="G67" s="20">
        <v>1</v>
      </c>
      <c r="H67" s="20"/>
      <c r="I67" s="23"/>
      <c r="J67" s="6" t="s">
        <v>18</v>
      </c>
      <c r="K67" s="6" t="s">
        <v>18</v>
      </c>
      <c r="L67" s="424"/>
      <c r="M67" s="651" t="s">
        <v>530</v>
      </c>
      <c r="N67" s="24" t="s">
        <v>21</v>
      </c>
      <c r="O67" s="107"/>
      <c r="P67" s="108"/>
      <c r="Q67" s="444"/>
      <c r="R67" s="24" t="s">
        <v>976</v>
      </c>
      <c r="S67" s="107"/>
      <c r="T67" s="108"/>
      <c r="U67" s="649"/>
      <c r="V67" s="24" t="s">
        <v>18</v>
      </c>
      <c r="W67" s="107"/>
      <c r="X67" s="108"/>
      <c r="Y67" s="444"/>
      <c r="Z67" s="24" t="s">
        <v>18</v>
      </c>
      <c r="AA67" s="273"/>
      <c r="AB67" s="24" t="s">
        <v>19</v>
      </c>
      <c r="AC67" s="273"/>
      <c r="AD67" s="24">
        <v>75</v>
      </c>
      <c r="AE67" s="107"/>
      <c r="AF67" s="273"/>
      <c r="AG67" s="24">
        <v>89</v>
      </c>
      <c r="AH67" s="107"/>
      <c r="AI67" s="273"/>
      <c r="AJ67" s="24">
        <v>88</v>
      </c>
      <c r="AK67" s="107"/>
      <c r="AL67" s="273"/>
      <c r="AM67" s="24">
        <v>75</v>
      </c>
      <c r="AN67" s="107"/>
      <c r="AO67" s="273"/>
      <c r="AP67" s="24">
        <v>73</v>
      </c>
      <c r="AQ67" s="107"/>
      <c r="AR67" s="273"/>
      <c r="AS67" s="24">
        <v>70</v>
      </c>
      <c r="AT67" s="107"/>
      <c r="AU67" s="273"/>
      <c r="AV67" s="24">
        <v>75</v>
      </c>
      <c r="AW67" s="107"/>
      <c r="AX67" s="273"/>
      <c r="AY67" s="24">
        <v>63</v>
      </c>
      <c r="AZ67" s="107"/>
      <c r="BA67" s="273"/>
      <c r="BB67" s="24">
        <v>76</v>
      </c>
      <c r="BC67" s="107"/>
      <c r="BD67" s="273"/>
      <c r="BE67" s="24">
        <v>76</v>
      </c>
      <c r="BF67" s="107"/>
      <c r="BG67" s="273"/>
      <c r="BH67" s="24">
        <v>73</v>
      </c>
      <c r="BI67" s="107"/>
      <c r="BJ67" s="273"/>
      <c r="BK67" s="24">
        <v>47</v>
      </c>
      <c r="BL67" s="107"/>
      <c r="BM67" s="273"/>
      <c r="BN67" s="24">
        <v>60</v>
      </c>
      <c r="BO67" s="107"/>
      <c r="BP67" s="273"/>
      <c r="BQ67" s="24">
        <v>54</v>
      </c>
      <c r="BR67" s="107"/>
      <c r="BS67" s="273"/>
      <c r="BT67" s="24">
        <v>85.3</v>
      </c>
      <c r="BU67" s="291"/>
      <c r="BV67" s="273"/>
      <c r="BW67" s="24">
        <v>45</v>
      </c>
      <c r="BX67" s="107"/>
      <c r="BY67" s="273"/>
      <c r="BZ67" s="24">
        <v>60</v>
      </c>
      <c r="CA67" s="107"/>
      <c r="CB67" s="273"/>
      <c r="CC67" s="24">
        <v>52</v>
      </c>
      <c r="CD67" s="107"/>
      <c r="CE67" s="107"/>
      <c r="CF67" s="107"/>
      <c r="CG67" s="107"/>
      <c r="CH67" s="273"/>
      <c r="CI67" s="24"/>
      <c r="CJ67" s="107"/>
      <c r="CK67" s="273"/>
      <c r="CL67" s="24">
        <v>53</v>
      </c>
      <c r="CM67" s="107"/>
      <c r="CN67" s="273"/>
      <c r="CO67" s="24"/>
      <c r="CP67" s="107"/>
      <c r="CQ67" s="273"/>
      <c r="CR67" s="24"/>
      <c r="CS67" s="107"/>
      <c r="CT67" s="273"/>
      <c r="CU67" s="24"/>
      <c r="CV67" s="107"/>
      <c r="CW67" s="273"/>
      <c r="CX67" s="24"/>
      <c r="CY67" s="107"/>
      <c r="CZ67" s="273"/>
      <c r="DA67" s="24">
        <v>57.299999237060547</v>
      </c>
      <c r="DB67" s="107"/>
      <c r="DC67" s="273"/>
      <c r="DD67" s="24">
        <v>55</v>
      </c>
      <c r="DE67" s="107"/>
      <c r="DF67" s="273"/>
      <c r="DG67" s="218"/>
      <c r="DH67" s="217"/>
      <c r="DI67" s="217" t="s">
        <v>1387</v>
      </c>
      <c r="DJ67" s="286">
        <v>61.45</v>
      </c>
      <c r="DK67" s="219" t="s">
        <v>124</v>
      </c>
      <c r="DL67" s="220">
        <f t="shared" ref="DL67:DL77" si="19">IF(DJ67&gt;80, 4, (DJ67-50)/20+2.5)</f>
        <v>3.0725000000000002</v>
      </c>
      <c r="DM67" s="650">
        <f>COUNTIF(N67:DF67, Active!DM$1)+COUNTIF(N67:DF67, Active!DM$2)</f>
        <v>0</v>
      </c>
      <c r="DN67" s="233">
        <f>IF(COUNTIF($N67:$Q67, Active!ET$1)&gt;0, Active!DN$2, 0)</f>
        <v>0</v>
      </c>
      <c r="DO67" s="234">
        <f>IF(COUNTIF($R67:$U67, Active!ET$1)&gt;0, Active!DO$2, 0)</f>
        <v>0</v>
      </c>
      <c r="DP67" s="234">
        <f>IF(COUNTIF($V67:$Y67, Active!ET$1)&gt;0, Active!DP$2, 0)</f>
        <v>0</v>
      </c>
      <c r="DQ67" s="234">
        <f>IF(COUNTIF($Z67:$AA67, Active!ET$1)&gt;0, Active!DQ$2, 0)</f>
        <v>0</v>
      </c>
      <c r="DR67" s="234">
        <f>IF(COUNTIF($AB67:$AC67, Active!ET$1)&gt;0, Active!DR$2, 0)</f>
        <v>0</v>
      </c>
      <c r="DS67" s="235">
        <f>IF(COUNTIF($AD67:$AF67, Active!$ET$1)&gt;0, Active!DS$2, 0)</f>
        <v>0</v>
      </c>
      <c r="DT67" s="236">
        <f>IF(COUNTIF($AG67:$AI67, Active!$ET$1)&gt;0, Active!DT$2, 0)</f>
        <v>0</v>
      </c>
      <c r="DU67" s="236">
        <f>IF(COUNTIF($AJ67:$AL67, Active!$ET$1)&gt;0, Active!DU$2, 0)</f>
        <v>0</v>
      </c>
      <c r="DV67" s="236">
        <f>IF(COUNTIF($AM67:$AO67, Active!$ET$1)&gt;0, Active!DV$2, 0)</f>
        <v>0</v>
      </c>
      <c r="DW67" s="236">
        <f>IF(COUNTIF($AP67:$AR67, Active!$ET$1)&gt;0, Active!DW$2, 0)</f>
        <v>0</v>
      </c>
      <c r="DX67" s="236">
        <f>IF(COUNTIF($AS67:$AU67, Active!$ET$1)&gt;0, Active!DX$2, 0)</f>
        <v>0</v>
      </c>
      <c r="DY67" s="236">
        <f>IF(COUNTIF($AV67:$AX67, Active!$ET$1)&gt;0, Active!DY$2, 0)</f>
        <v>0</v>
      </c>
      <c r="DZ67" s="237">
        <f>IF(COUNTIF($AY67:$BA67, Active!$ET$1)&gt;0, Active!DZ$2, 0)</f>
        <v>0</v>
      </c>
      <c r="EA67" s="238">
        <f>IF(COUNTIF($BB67:$BD67, Active!$ET$1)&gt;0, Active!EA$2, 0)</f>
        <v>0</v>
      </c>
      <c r="EB67" s="238">
        <f>IF(COUNTIF($BE67:$BG67, Active!$ET$1)&gt;0, Active!EB$2, 0)</f>
        <v>0</v>
      </c>
      <c r="EC67" s="238">
        <f>IF(COUNTIF($BH67:$BJ67, Active!$ET$1)&gt;0, Active!EC$2, 0)</f>
        <v>0</v>
      </c>
      <c r="ED67" s="238">
        <f>IF(COUNTIF($BK67:$BM67, Active!$ET$1)&gt;0, Active!ED$2, 0)</f>
        <v>0</v>
      </c>
      <c r="EE67" s="238">
        <f>IF(COUNTIF($BN67:$BP67, Active!$ET$1)&gt;0, Active!EE$2, 0)</f>
        <v>0</v>
      </c>
      <c r="EF67" s="238">
        <f>IF(COUNTIF($BQ67:$BS67, Active!$ET$1)&gt;0, Active!EF$2, 0)</f>
        <v>0</v>
      </c>
      <c r="EG67" s="238">
        <f>IF(COUNTIF($BT67:$BV67, Active!$ET$1)&gt;0, Active!EG$2, 0)</f>
        <v>0</v>
      </c>
      <c r="EH67" s="239">
        <f>IF(COUNTIF($BW67:$BY67, Active!$ET$1)&gt;0, Active!EH$2, 0)</f>
        <v>0</v>
      </c>
      <c r="EI67" s="240">
        <f>IF(COUNTIF($BZ67:$CB67, Active!$ET$1)&gt;0, Active!EI$2, 0)</f>
        <v>0</v>
      </c>
      <c r="EJ67" s="240">
        <f>IF(COUNTIF($CC67:$CE67, Active!$ET$1)&gt;0, Active!EJ$2, 0)</f>
        <v>0</v>
      </c>
      <c r="EK67" s="240">
        <f>IF(COUNTIF($CF67:$CH67, Active!$ET$1)&gt;0, Active!EK$2, 0)</f>
        <v>0</v>
      </c>
      <c r="EL67" s="240">
        <f>IF(COUNTIF($CI67:$CK67, Active!$ET$1)&gt;0, Active!EL$2, 0)</f>
        <v>0</v>
      </c>
      <c r="EM67" s="240">
        <f>IF(COUNTIF($CL67:$CN67, Active!$ET$1)&gt;0, Active!EM$2, 0)</f>
        <v>0</v>
      </c>
      <c r="EN67" s="240">
        <f>IF(COUNTIF($CO67:$CQ67, Active!$ET$1)&gt;0, Active!EN$2, 0)</f>
        <v>0</v>
      </c>
      <c r="EO67" s="240">
        <f>IF(COUNTIF($CR67:$CT67, Active!$ET$1)&gt;0, Active!EO$2, 0)</f>
        <v>0</v>
      </c>
      <c r="EP67" s="240">
        <f>IF(COUNTIF($CU67:$CW67, Active!$ET$1)&gt;0, Active!EP$2, 0)</f>
        <v>0</v>
      </c>
      <c r="EQ67" s="240">
        <f>IF(COUNTIF($CX67:$CZ67, Active!$ET$1)&gt;0, Active!EQ$2, 0)</f>
        <v>0</v>
      </c>
      <c r="ER67" s="240">
        <f>IF(COUNTIF($DA67:$DC67, Active!$ET$1)&gt;0, Active!ER$2, 0)</f>
        <v>0</v>
      </c>
      <c r="ES67" s="240">
        <f>IF(COUNTIF($DD67:$DF67, Active!$ET$1)&gt;0, Active!ES$2, 0)</f>
        <v>0</v>
      </c>
      <c r="ET67" s="241">
        <f t="shared" ref="ET67:ET77" si="20">SUM(DN67:ES67)</f>
        <v>0</v>
      </c>
      <c r="EU67" s="242">
        <f>IF(COUNTIF($N67:$Q67, Active!GA$1)&gt;0, Active!EU$2, 0)</f>
        <v>0</v>
      </c>
      <c r="EV67" s="234">
        <f>IF(COUNTIF($R67:$U67, Active!GA$1)&gt;0, Active!EV$2, 0)</f>
        <v>0</v>
      </c>
      <c r="EW67" s="234">
        <f>IF(COUNTIF($V67:$Y67, Active!GA$1)&gt;0, Active!EW$2, 0)</f>
        <v>0</v>
      </c>
      <c r="EX67" s="234">
        <f>IF(COUNTIF($Z67:$AA67, Active!GA$1)&gt;0, Active!EX$2, 0)</f>
        <v>0</v>
      </c>
      <c r="EY67" s="234">
        <f>IF(COUNTIF($AB67:$AC67, Active!GA$1)&gt;0, Active!EY$2, 0)</f>
        <v>0</v>
      </c>
      <c r="EZ67" s="235">
        <f>IF(COUNTIF($AD67:$AF67, Active!$GA$1)&gt;0, Active!EZ$2, 0)</f>
        <v>0</v>
      </c>
      <c r="FA67" s="236">
        <f>IF(COUNTIF($AG67:$AI67, Active!$GA$1)&gt;0, Active!FA$2, 0)</f>
        <v>0</v>
      </c>
      <c r="FB67" s="236">
        <f>IF(COUNTIF($AJ67:$AL67, Active!$GA$1)&gt;0, Active!FB$2, 0)</f>
        <v>0</v>
      </c>
      <c r="FC67" s="236">
        <f>IF(COUNTIF($AM67:$AO67, Active!$GA$1)&gt;0, Active!FC$2, 0)</f>
        <v>0</v>
      </c>
      <c r="FD67" s="236">
        <f>IF(COUNTIF($AP67:$AR67, Active!$GA$1)&gt;0, Active!FD$2, 0)</f>
        <v>0</v>
      </c>
      <c r="FE67" s="236">
        <f>IF(COUNTIF($AS67:$AU67, Active!$GA$1)&gt;0, Active!FE$2, 0)</f>
        <v>0</v>
      </c>
      <c r="FF67" s="236">
        <f>IF(COUNTIF($AV67:$AX67, Active!$GA$1)&gt;0, Active!FF$2, 0)</f>
        <v>0</v>
      </c>
      <c r="FG67" s="237">
        <f>IF(COUNTIF($AY67:$BA67, Active!$GA$1)&gt;0, Active!FG$2, 0)</f>
        <v>0</v>
      </c>
      <c r="FH67" s="238">
        <f>IF(COUNTIF($BB67:$BD67, Active!$GA$1)&gt;0, Active!FH$2, 0)</f>
        <v>0</v>
      </c>
      <c r="FI67" s="238">
        <f>IF(COUNTIF($BE67:$BG67, Active!$GA$1)&gt;0, Active!FI$2, 0)</f>
        <v>0</v>
      </c>
      <c r="FJ67" s="238">
        <f>IF(COUNTIF($BH67:$BJ67, Active!$GA$1)&gt;0, Active!FJ$2, 0)</f>
        <v>0</v>
      </c>
      <c r="FK67" s="238">
        <f>IF(COUNTIF($BK67:$BM67, Active!$GA$1)&gt;0, Active!FK$2, 0)</f>
        <v>0</v>
      </c>
      <c r="FL67" s="238">
        <f>IF(COUNTIF($BN67:$BP67, Active!$GA$1)&gt;0, Active!FL$2, 0)</f>
        <v>0</v>
      </c>
      <c r="FM67" s="238">
        <f>IF(COUNTIF($BQ67:$BS67, Active!$GA$1)&gt;0, Active!FM$2, 0)</f>
        <v>0</v>
      </c>
      <c r="FN67" s="238">
        <f>IF(COUNTIF($BT67:$BV67, Active!$GA$1)&gt;0, Active!FN$2, 0)</f>
        <v>0</v>
      </c>
      <c r="FO67" s="239">
        <f>IF(COUNTIF($BW67:$BY67, Active!$GA$1)&gt;0, Active!FO$2, 0)</f>
        <v>0</v>
      </c>
      <c r="FP67" s="240">
        <f>IF(COUNTIF($BZ67:$CB67, Active!$GA$1)&gt;0, Active!FP$2, 0)</f>
        <v>0</v>
      </c>
      <c r="FQ67" s="240">
        <f>IF(COUNTIF($CC67:$CE67, Active!$GA$1)&gt;0, Active!FQ$2, 0)</f>
        <v>0</v>
      </c>
      <c r="FR67" s="240">
        <f>IF(COUNTIF($CF67:$CH67, Active!$GA$1)&gt;0, Active!FR$2, 0)</f>
        <v>0</v>
      </c>
      <c r="FS67" s="240">
        <f>IF(COUNTIF($CI67:$CK67, Active!$GA$1)&gt;0, Active!FS$2, 0)</f>
        <v>0</v>
      </c>
      <c r="FT67" s="240">
        <f>IF(COUNTIF($CL67:$CN67, Active!$GA$1)&gt;0, Active!FT$2, 0)</f>
        <v>0</v>
      </c>
      <c r="FU67" s="240">
        <f>IF(COUNTIF($CO67:$CQ67, Active!$GA$1)&gt;0, Active!FU$2, 0)</f>
        <v>0</v>
      </c>
      <c r="FV67" s="240">
        <f>IF(COUNTIF($CR67:$CT67, Active!$GA$1)&gt;0, Active!FV$2, 0)</f>
        <v>0</v>
      </c>
      <c r="FW67" s="240">
        <f>IF(COUNTIF($CU67:$CW67, Active!$GA$1)&gt;0, Active!FW$2, 0)</f>
        <v>0</v>
      </c>
      <c r="FX67" s="240">
        <f>IF(COUNTIF($CX67:$CZ67, Active!$GA$1)&gt;0, Active!FX$2, 0)</f>
        <v>0</v>
      </c>
      <c r="FY67" s="240">
        <f>IF(COUNTIF($DA67:$DC67, Active!$GA$1)&gt;0, Active!FY$2, 0)</f>
        <v>0</v>
      </c>
      <c r="FZ67" s="240">
        <f>IF(COUNTIF($DD67:$DF67, Active!$GA$1)&gt;0, Active!FZ$2, 0)</f>
        <v>0</v>
      </c>
      <c r="GA67" s="241">
        <f t="shared" ref="GA67:GA77" si="21">SUM(EU67:FZ67)</f>
        <v>0</v>
      </c>
      <c r="GB67" s="242">
        <f>IF(COUNTIF($N67:$Q67, Active!HH$1)&gt;0, Active!GB$2, 0)</f>
        <v>0</v>
      </c>
      <c r="GC67" s="234">
        <f>IF(COUNTIF($R67:$U67, Active!HH$1)&gt;0, Active!GC$2, 0)</f>
        <v>0</v>
      </c>
      <c r="GD67" s="234">
        <f>IF(COUNTIF($V67:$Y67, Active!HH$1)&gt;0, Active!GD$2, 0)</f>
        <v>0</v>
      </c>
      <c r="GE67" s="234">
        <f>IF(COUNTIF($Z67:$AA67, Active!HH$1)&gt;0, Active!GE$2, 0)</f>
        <v>0</v>
      </c>
      <c r="GF67" s="234">
        <f>IF(COUNTIF($AB67:$AC67, Active!HH$1)&gt;0, Active!GF$2, 0)</f>
        <v>0</v>
      </c>
      <c r="GG67" s="235">
        <f>IF(COUNTIF($AD67:$AF67, Active!$HH$1)&gt;0, Active!GG$2, 0)</f>
        <v>0</v>
      </c>
      <c r="GH67" s="236">
        <f>IF(COUNTIF($AG67:$AI67, Active!$HH$1)&gt;0, Active!GH$2, 0)</f>
        <v>0</v>
      </c>
      <c r="GI67" s="236">
        <f>IF(COUNTIF($AJ67:$AL67, Active!$HH$1)&gt;0, Active!GI$2, 0)</f>
        <v>0</v>
      </c>
      <c r="GJ67" s="236">
        <f>IF(COUNTIF($AM67:$AO67, Active!$HH$1)&gt;0, Active!GJ$2, 0)</f>
        <v>0</v>
      </c>
      <c r="GK67" s="236">
        <f>IF(COUNTIF($AP67:$AR67, Active!$HH$1)&gt;0, Active!GK$2, 0)</f>
        <v>0</v>
      </c>
      <c r="GL67" s="236">
        <f>IF(COUNTIF($AS67:$AU67, Active!$HH$1)&gt;0, Active!GL$2, 0)</f>
        <v>0</v>
      </c>
      <c r="GM67" s="236">
        <f>IF(COUNTIF($AV67:$AX67, Active!$HH$1)&gt;0, Active!GM$2, 0)</f>
        <v>0</v>
      </c>
      <c r="GN67" s="237">
        <f>IF(COUNTIF($AY67:$BA67, Active!$HH$1)&gt;0, Active!GN$2, 0)</f>
        <v>0</v>
      </c>
      <c r="GO67" s="238">
        <f>IF(COUNTIF($BB67:$BD67, Active!$HH$1)&gt;0, Active!GO$2, 0)</f>
        <v>0</v>
      </c>
      <c r="GP67" s="238">
        <f>IF(COUNTIF($BE67:$BG67, Active!$HH$1)&gt;0, Active!GP$2, 0)</f>
        <v>0</v>
      </c>
      <c r="GQ67" s="238">
        <f>IF(COUNTIF($BH67:$BJ67, Active!$HH$1)&gt;0, Active!GQ$2, 0)</f>
        <v>0</v>
      </c>
      <c r="GR67" s="238">
        <f>IF(COUNTIF($BK67:$BM67, Active!$HH$1)&gt;0, Active!GR$2, 0)</f>
        <v>0</v>
      </c>
      <c r="GS67" s="238">
        <f>IF(COUNTIF($BN67:$BP67, Active!$HH$1)&gt;0, Active!GS$2, 0)</f>
        <v>0</v>
      </c>
      <c r="GT67" s="238">
        <f>IF(COUNTIF($BQ67:$BS67, Active!$HH$1)&gt;0, Active!GT$2, 0)</f>
        <v>0</v>
      </c>
      <c r="GU67" s="238">
        <f>IF(COUNTIF($BT67:$BV67, Active!$HH$1)&gt;0, Active!GU$2, 0)</f>
        <v>0</v>
      </c>
      <c r="GV67" s="239">
        <f>IF(COUNTIF($BW67:$BY67, Active!$HH$1)&gt;0, Active!GV$2, 0)</f>
        <v>0</v>
      </c>
      <c r="GW67" s="240">
        <f>IF(COUNTIF($BZ67:$CB67, Active!$HH$1)&gt;0, Active!GW$2, 0)</f>
        <v>0</v>
      </c>
      <c r="GX67" s="240">
        <f>IF(COUNTIF($CC67:$CE67, Active!$HH$1)&gt;0, Active!GX$2, 0)</f>
        <v>0</v>
      </c>
      <c r="GY67" s="240">
        <f>IF(COUNTIF($CF67:$CH67, Active!$HH$1)&gt;0, Active!GY$2, 0)</f>
        <v>0</v>
      </c>
      <c r="GZ67" s="240">
        <f>IF(COUNTIF($CI67:$CK67, Active!$HH$1)&gt;0, Active!GZ$2, 0)</f>
        <v>0</v>
      </c>
      <c r="HA67" s="240">
        <f>IF(COUNTIF($CL67:$CN67, Active!$HH$1)&gt;0, Active!HA$2, 0)</f>
        <v>0</v>
      </c>
      <c r="HB67" s="240">
        <f>IF(COUNTIF($CO67:$CQ67, Active!$HH$1)&gt;0, Active!HB$2, 0)</f>
        <v>0</v>
      </c>
      <c r="HC67" s="240">
        <f>IF(COUNTIF($CR67:$CT67, Active!$HH$1)&gt;0, Active!HC$2, 0)</f>
        <v>0</v>
      </c>
      <c r="HD67" s="240">
        <f>IF(COUNTIF($CU67:$CW67, Active!$HH$1)&gt;0, Active!HD$2, 0)</f>
        <v>0</v>
      </c>
      <c r="HE67" s="240">
        <f>IF(COUNTIF($CX67:$CZ67, Active!$HH$1)&gt;0, Active!HE$2, 0)</f>
        <v>0</v>
      </c>
      <c r="HF67" s="240">
        <f>IF(COUNTIF($DA67:$DC67, Active!$HH$1)&gt;0, Active!HF$2, 0)</f>
        <v>0</v>
      </c>
      <c r="HG67" s="240">
        <f>IF(COUNTIF($DD67:$DF67, Active!$HH$1)&gt;0, Active!HG$2, 0)</f>
        <v>0</v>
      </c>
      <c r="HH67" s="241">
        <f t="shared" ref="HH67:HH77" si="22">SUM(GB67:HG67)</f>
        <v>0</v>
      </c>
      <c r="HI67" s="243"/>
      <c r="HJ67" s="242">
        <f>IF(MAX($N67:$Q67)&gt;=40, Active!HJ$2, 0)</f>
        <v>0</v>
      </c>
      <c r="HK67" s="234">
        <f>IF(MAX($R67:$U67)&gt;=40, Active!HK$2, 0)</f>
        <v>0</v>
      </c>
      <c r="HL67" s="234">
        <f>IF(MAX($V67:$Y67)&gt;=40, Active!HL$2, 0)</f>
        <v>0</v>
      </c>
      <c r="HM67" s="234">
        <f>IF(MAX($Z67:$AA67)&gt;=40, Active!HM$2, 0)</f>
        <v>0</v>
      </c>
      <c r="HN67" s="234">
        <f>IF(MAX($AB67:$AC67)&gt;=40, Active!HN$2, 0)</f>
        <v>0</v>
      </c>
      <c r="HO67" s="235">
        <f>IF(MAX($AD67:$AF67)&gt;=40, Active!HO$2, 0)</f>
        <v>20</v>
      </c>
      <c r="HP67" s="236">
        <f>IF(MAX($AG67:$AI67)&gt;=40, Active!HP$2, 0)</f>
        <v>20</v>
      </c>
      <c r="HQ67" s="236">
        <f>IF(MAX($AJ67:$AL67)&gt;=40, Active!HQ$2, 0)</f>
        <v>20</v>
      </c>
      <c r="HR67" s="236">
        <f>IF(MAX($AM67:$AO67)&gt;=40, Active!HR$2, 0)</f>
        <v>20</v>
      </c>
      <c r="HS67" s="236">
        <f>IF(MAX($AP67:$AR67)&gt;=40, Active!HS$2, 0)</f>
        <v>10</v>
      </c>
      <c r="HT67" s="236">
        <f>IF(MAX($AS67:$AU67)&gt;=40, Active!HT$2, 0)</f>
        <v>20</v>
      </c>
      <c r="HU67" s="236">
        <f>IF(MAX($AV67:$AX67)&gt;=40, Active!HU$2, 0)</f>
        <v>10</v>
      </c>
      <c r="HV67" s="237">
        <f>IF(MAX($AY67:$BA67)&gt;=40, Active!HV$2, 0)</f>
        <v>20</v>
      </c>
      <c r="HW67" s="238">
        <f>IF(MAX($BB67:$BD67)&gt;=40, Active!HW$2, 0)</f>
        <v>20</v>
      </c>
      <c r="HX67" s="238">
        <f>IF(MAX($BE67:$BG67)&gt;=40, Active!HX$2, 0)</f>
        <v>20</v>
      </c>
      <c r="HY67" s="238">
        <f>IF(MAX($BH67:$BJ67)&gt;=40, Active!HY$2, 0)</f>
        <v>20</v>
      </c>
      <c r="HZ67" s="238">
        <f>IF(MAX($BK67:$BM67)&gt;=40, Active!HZ$2, 0)</f>
        <v>10</v>
      </c>
      <c r="IA67" s="238">
        <f>IF(MAX($BN67:$BP67)&gt;=40, Active!IA$2, 0)</f>
        <v>20</v>
      </c>
      <c r="IB67" s="238">
        <f>IF(MAX($BQ67:$BS67)&gt;=40, Active!IB$2, 0)</f>
        <v>10</v>
      </c>
      <c r="IC67" s="238">
        <f>IF(MAX($BT67:$BV67)&gt;=40, Active!IC$2, 0)</f>
        <v>6</v>
      </c>
      <c r="ID67" s="239">
        <f>IF(MAX($BW67:$BY67)&gt;=40, Active!ID$2, 0)</f>
        <v>20</v>
      </c>
      <c r="IE67" s="240">
        <f>IF(MAX($BZ67:$CB67)&gt;=40, Active!IE$2, 0)</f>
        <v>20</v>
      </c>
      <c r="IF67" s="240">
        <f>IF(MAX($CC67:$CE67)&gt;=40, Active!IF$2, 0)</f>
        <v>10</v>
      </c>
      <c r="IG67" s="240">
        <f>IF(MAX($CF67:$CH67)&gt;=40, Active!IG$2, 0)</f>
        <v>0</v>
      </c>
      <c r="IH67" s="240">
        <f>IF(MAX($CI67:$CK67)&gt;=40, Active!IH$2, 0)</f>
        <v>0</v>
      </c>
      <c r="II67" s="240">
        <f>IF(MAX($CL67:$CN67)&gt;=40, Active!II$2, 0)</f>
        <v>30</v>
      </c>
      <c r="IJ67" s="240">
        <f>IF(MAX($CO67:$CQ67)&gt;=40, Active!IJ$2, 0)</f>
        <v>0</v>
      </c>
      <c r="IK67" s="240">
        <f>IF(MAX($CR67:$CT67)&gt;=40, Active!IK$2, 0)</f>
        <v>0</v>
      </c>
      <c r="IL67" s="240">
        <f>IF(MAX($CU67:$CW67)&gt;=40, Active!IL$2, 0)</f>
        <v>0</v>
      </c>
      <c r="IM67" s="240">
        <f>IF(MAX($CX67:$CZ67)&gt;=40, Active!IM$2, 0)</f>
        <v>0</v>
      </c>
      <c r="IN67" s="240">
        <f>IF(MAX($DA67:$DC67)&gt;=40, Active!IN$2, 0)</f>
        <v>20</v>
      </c>
      <c r="IO67" s="240">
        <f>IF(MAX($DD67:$DF67)&gt;=40, Active!IO$2, 0)</f>
        <v>20</v>
      </c>
      <c r="IP67" s="416">
        <f t="shared" ref="IP67:IP77" si="23">SUM(HO67:IB67, ID67:IO67)</f>
        <v>360</v>
      </c>
      <c r="IQ67" s="416">
        <f t="shared" ref="IQ67:IQ77" si="24">SUM(HJ67:HN67, IC67)</f>
        <v>6</v>
      </c>
    </row>
    <row r="68" spans="1:251" ht="15" customHeight="1" x14ac:dyDescent="0.25">
      <c r="A68" s="14" t="s">
        <v>1107</v>
      </c>
      <c r="B68" s="392">
        <v>12</v>
      </c>
      <c r="C68" s="13" t="s">
        <v>420</v>
      </c>
      <c r="D68" s="423">
        <v>43556</v>
      </c>
      <c r="E68" s="20" t="s">
        <v>278</v>
      </c>
      <c r="F68" s="6">
        <v>9658761</v>
      </c>
      <c r="G68" s="20">
        <v>1</v>
      </c>
      <c r="H68" s="20"/>
      <c r="I68" s="23"/>
      <c r="J68" s="6" t="s">
        <v>18</v>
      </c>
      <c r="K68" s="6" t="s">
        <v>18</v>
      </c>
      <c r="L68" s="424"/>
      <c r="M68" s="425" t="s">
        <v>527</v>
      </c>
      <c r="N68" s="24">
        <v>62.7</v>
      </c>
      <c r="O68" s="107"/>
      <c r="P68" s="108"/>
      <c r="Q68" s="444"/>
      <c r="R68" s="24" t="s">
        <v>976</v>
      </c>
      <c r="S68" s="107"/>
      <c r="T68" s="108"/>
      <c r="U68" s="649"/>
      <c r="V68" s="24">
        <v>65.8</v>
      </c>
      <c r="W68" s="107"/>
      <c r="X68" s="108"/>
      <c r="Y68" s="444"/>
      <c r="Z68" s="24" t="s">
        <v>16</v>
      </c>
      <c r="AA68" s="273"/>
      <c r="AB68" s="688">
        <v>63.049999237060547</v>
      </c>
      <c r="AC68" s="273"/>
      <c r="AD68" s="272">
        <v>100</v>
      </c>
      <c r="AE68" s="108"/>
      <c r="AF68" s="444"/>
      <c r="AG68" s="272">
        <v>100</v>
      </c>
      <c r="AH68" s="108"/>
      <c r="AI68" s="444"/>
      <c r="AJ68" s="272">
        <v>100</v>
      </c>
      <c r="AK68" s="108"/>
      <c r="AL68" s="444"/>
      <c r="AM68" s="272">
        <v>100</v>
      </c>
      <c r="AN68" s="108"/>
      <c r="AO68" s="444"/>
      <c r="AP68" s="272">
        <v>100</v>
      </c>
      <c r="AQ68" s="108"/>
      <c r="AR68" s="444"/>
      <c r="AS68" s="272">
        <v>100</v>
      </c>
      <c r="AT68" s="108"/>
      <c r="AU68" s="444"/>
      <c r="AV68" s="272">
        <v>100</v>
      </c>
      <c r="AW68" s="108"/>
      <c r="AX68" s="444"/>
      <c r="AY68" s="24">
        <v>80</v>
      </c>
      <c r="AZ68" s="107"/>
      <c r="BA68" s="273"/>
      <c r="BB68" s="24">
        <v>74</v>
      </c>
      <c r="BC68" s="107"/>
      <c r="BD68" s="273"/>
      <c r="BE68" s="24">
        <v>79</v>
      </c>
      <c r="BF68" s="107"/>
      <c r="BG68" s="273"/>
      <c r="BH68" s="24">
        <v>76</v>
      </c>
      <c r="BI68" s="107"/>
      <c r="BJ68" s="273"/>
      <c r="BK68" s="24">
        <v>62</v>
      </c>
      <c r="BL68" s="107"/>
      <c r="BM68" s="273"/>
      <c r="BN68" s="24">
        <v>71</v>
      </c>
      <c r="BO68" s="107"/>
      <c r="BP68" s="273"/>
      <c r="BQ68" s="24">
        <v>78</v>
      </c>
      <c r="BR68" s="107"/>
      <c r="BS68" s="273"/>
      <c r="BT68" s="24">
        <v>77</v>
      </c>
      <c r="BU68" s="291"/>
      <c r="BV68" s="273"/>
      <c r="BW68" s="24">
        <v>59</v>
      </c>
      <c r="BX68" s="107"/>
      <c r="BY68" s="273"/>
      <c r="BZ68" s="24">
        <v>68</v>
      </c>
      <c r="CA68" s="107"/>
      <c r="CB68" s="273"/>
      <c r="CC68" s="24">
        <v>49</v>
      </c>
      <c r="CD68" s="107"/>
      <c r="CE68" s="107"/>
      <c r="CF68" s="107"/>
      <c r="CG68" s="107"/>
      <c r="CH68" s="273"/>
      <c r="CI68" s="24"/>
      <c r="CJ68" s="107"/>
      <c r="CK68" s="273"/>
      <c r="CL68" s="24">
        <v>70.699996948242188</v>
      </c>
      <c r="CM68" s="107"/>
      <c r="CN68" s="273"/>
      <c r="CO68" s="24"/>
      <c r="CP68" s="107"/>
      <c r="CQ68" s="273"/>
      <c r="CR68" s="24"/>
      <c r="CS68" s="107"/>
      <c r="CT68" s="273"/>
      <c r="CU68" s="24">
        <v>73</v>
      </c>
      <c r="CV68" s="107"/>
      <c r="CW68" s="273"/>
      <c r="CX68" s="24"/>
      <c r="CY68" s="107"/>
      <c r="CZ68" s="273"/>
      <c r="DA68" s="24"/>
      <c r="DB68" s="107"/>
      <c r="DC68" s="273"/>
      <c r="DD68" s="24">
        <v>73.800003051757813</v>
      </c>
      <c r="DE68" s="107"/>
      <c r="DF68" s="273"/>
      <c r="DG68" s="218"/>
      <c r="DH68" s="217"/>
      <c r="DI68" s="217" t="s">
        <v>1387</v>
      </c>
      <c r="DJ68" s="286">
        <v>72.819999999999993</v>
      </c>
      <c r="DK68" s="219" t="s">
        <v>126</v>
      </c>
      <c r="DL68" s="220">
        <f t="shared" si="19"/>
        <v>3.6409999999999996</v>
      </c>
      <c r="DM68" s="650">
        <f>COUNTIF(N68:DF68, Active!DM$1)+COUNTIF(N68:DF68, Active!DM$2)</f>
        <v>0</v>
      </c>
      <c r="DN68" s="233">
        <f>IF(COUNTIF($N68:$Q68, Active!ET$1)&gt;0, Active!DN$2, 0)</f>
        <v>0</v>
      </c>
      <c r="DO68" s="234">
        <f>IF(COUNTIF($R68:$U68, Active!ET$1)&gt;0, Active!DO$2, 0)</f>
        <v>0</v>
      </c>
      <c r="DP68" s="234">
        <f>IF(COUNTIF($V68:$Y68, Active!ET$1)&gt;0, Active!DP$2, 0)</f>
        <v>0</v>
      </c>
      <c r="DQ68" s="234">
        <f>IF(COUNTIF($Z68:$AA68, Active!ET$1)&gt;0, Active!DQ$2, 0)</f>
        <v>0</v>
      </c>
      <c r="DR68" s="234">
        <f>IF(COUNTIF($AB68:$AC68, Active!ET$1)&gt;0, Active!DR$2, 0)</f>
        <v>0</v>
      </c>
      <c r="DS68" s="235">
        <f>IF(COUNTIF($AD68:$AF68, Active!$ET$1)&gt;0, Active!DS$2, 0)</f>
        <v>0</v>
      </c>
      <c r="DT68" s="236">
        <f>IF(COUNTIF($AG68:$AI68, Active!$ET$1)&gt;0, Active!DT$2, 0)</f>
        <v>0</v>
      </c>
      <c r="DU68" s="236">
        <f>IF(COUNTIF($AJ68:$AL68, Active!$ET$1)&gt;0, Active!DU$2, 0)</f>
        <v>0</v>
      </c>
      <c r="DV68" s="236">
        <f>IF(COUNTIF($AM68:$AO68, Active!$ET$1)&gt;0, Active!DV$2, 0)</f>
        <v>0</v>
      </c>
      <c r="DW68" s="236">
        <f>IF(COUNTIF($AP68:$AR68, Active!$ET$1)&gt;0, Active!DW$2, 0)</f>
        <v>0</v>
      </c>
      <c r="DX68" s="236">
        <f>IF(COUNTIF($AS68:$AU68, Active!$ET$1)&gt;0, Active!DX$2, 0)</f>
        <v>0</v>
      </c>
      <c r="DY68" s="236">
        <f>IF(COUNTIF($AV68:$AX68, Active!$ET$1)&gt;0, Active!DY$2, 0)</f>
        <v>0</v>
      </c>
      <c r="DZ68" s="237">
        <f>IF(COUNTIF($AY68:$BA68, Active!$ET$1)&gt;0, Active!DZ$2, 0)</f>
        <v>0</v>
      </c>
      <c r="EA68" s="238">
        <f>IF(COUNTIF($BB68:$BD68, Active!$ET$1)&gt;0, Active!EA$2, 0)</f>
        <v>0</v>
      </c>
      <c r="EB68" s="238">
        <f>IF(COUNTIF($BE68:$BG68, Active!$ET$1)&gt;0, Active!EB$2, 0)</f>
        <v>0</v>
      </c>
      <c r="EC68" s="238">
        <f>IF(COUNTIF($BH68:$BJ68, Active!$ET$1)&gt;0, Active!EC$2, 0)</f>
        <v>0</v>
      </c>
      <c r="ED68" s="238">
        <f>IF(COUNTIF($BK68:$BM68, Active!$ET$1)&gt;0, Active!ED$2, 0)</f>
        <v>0</v>
      </c>
      <c r="EE68" s="238">
        <f>IF(COUNTIF($BN68:$BP68, Active!$ET$1)&gt;0, Active!EE$2, 0)</f>
        <v>0</v>
      </c>
      <c r="EF68" s="238">
        <f>IF(COUNTIF($BQ68:$BS68, Active!$ET$1)&gt;0, Active!EF$2, 0)</f>
        <v>0</v>
      </c>
      <c r="EG68" s="238">
        <f>IF(COUNTIF($BT68:$BV68, Active!$ET$1)&gt;0, Active!EG$2, 0)</f>
        <v>0</v>
      </c>
      <c r="EH68" s="239">
        <f>IF(COUNTIF($BW68:$BY68, Active!$ET$1)&gt;0, Active!EH$2, 0)</f>
        <v>0</v>
      </c>
      <c r="EI68" s="240">
        <f>IF(COUNTIF($BZ68:$CB68, Active!$ET$1)&gt;0, Active!EI$2, 0)</f>
        <v>0</v>
      </c>
      <c r="EJ68" s="240">
        <f>IF(COUNTIF($CC68:$CE68, Active!$ET$1)&gt;0, Active!EJ$2, 0)</f>
        <v>0</v>
      </c>
      <c r="EK68" s="240">
        <f>IF(COUNTIF($CF68:$CH68, Active!$ET$1)&gt;0, Active!EK$2, 0)</f>
        <v>0</v>
      </c>
      <c r="EL68" s="240">
        <f>IF(COUNTIF($CI68:$CK68, Active!$ET$1)&gt;0, Active!EL$2, 0)</f>
        <v>0</v>
      </c>
      <c r="EM68" s="240">
        <f>IF(COUNTIF($CL68:$CN68, Active!$ET$1)&gt;0, Active!EM$2, 0)</f>
        <v>0</v>
      </c>
      <c r="EN68" s="240">
        <f>IF(COUNTIF($CO68:$CQ68, Active!$ET$1)&gt;0, Active!EN$2, 0)</f>
        <v>0</v>
      </c>
      <c r="EO68" s="240">
        <f>IF(COUNTIF($CR68:$CT68, Active!$ET$1)&gt;0, Active!EO$2, 0)</f>
        <v>0</v>
      </c>
      <c r="EP68" s="240">
        <f>IF(COUNTIF($CU68:$CW68, Active!$ET$1)&gt;0, Active!EP$2, 0)</f>
        <v>0</v>
      </c>
      <c r="EQ68" s="240">
        <f>IF(COUNTIF($CX68:$CZ68, Active!$ET$1)&gt;0, Active!EQ$2, 0)</f>
        <v>0</v>
      </c>
      <c r="ER68" s="240">
        <f>IF(COUNTIF($DA68:$DC68, Active!$ET$1)&gt;0, Active!ER$2, 0)</f>
        <v>0</v>
      </c>
      <c r="ES68" s="240">
        <f>IF(COUNTIF($DD68:$DF68, Active!$ET$1)&gt;0, Active!ES$2, 0)</f>
        <v>0</v>
      </c>
      <c r="ET68" s="241">
        <f t="shared" si="20"/>
        <v>0</v>
      </c>
      <c r="EU68" s="242">
        <f>IF(COUNTIF($N68:$Q68, Active!GA$1)&gt;0, Active!EU$2, 0)</f>
        <v>0</v>
      </c>
      <c r="EV68" s="234">
        <f>IF(COUNTIF($R68:$U68, Active!GA$1)&gt;0, Active!EV$2, 0)</f>
        <v>0</v>
      </c>
      <c r="EW68" s="234">
        <f>IF(COUNTIF($V68:$Y68, Active!GA$1)&gt;0, Active!EW$2, 0)</f>
        <v>0</v>
      </c>
      <c r="EX68" s="234">
        <f>IF(COUNTIF($Z68:$AA68, Active!GA$1)&gt;0, Active!EX$2, 0)</f>
        <v>0</v>
      </c>
      <c r="EY68" s="234">
        <f>IF(COUNTIF($AB68:$AC68, Active!GA$1)&gt;0, Active!EY$2, 0)</f>
        <v>0</v>
      </c>
      <c r="EZ68" s="235">
        <f>IF(COUNTIF($AD68:$AF68, Active!$GA$1)&gt;0, Active!EZ$2, 0)</f>
        <v>0</v>
      </c>
      <c r="FA68" s="236">
        <f>IF(COUNTIF($AG68:$AI68, Active!$GA$1)&gt;0, Active!FA$2, 0)</f>
        <v>0</v>
      </c>
      <c r="FB68" s="236">
        <f>IF(COUNTIF($AJ68:$AL68, Active!$GA$1)&gt;0, Active!FB$2, 0)</f>
        <v>0</v>
      </c>
      <c r="FC68" s="236">
        <f>IF(COUNTIF($AM68:$AO68, Active!$GA$1)&gt;0, Active!FC$2, 0)</f>
        <v>0</v>
      </c>
      <c r="FD68" s="236">
        <f>IF(COUNTIF($AP68:$AR68, Active!$GA$1)&gt;0, Active!FD$2, 0)</f>
        <v>0</v>
      </c>
      <c r="FE68" s="236">
        <f>IF(COUNTIF($AS68:$AU68, Active!$GA$1)&gt;0, Active!FE$2, 0)</f>
        <v>0</v>
      </c>
      <c r="FF68" s="236">
        <f>IF(COUNTIF($AV68:$AX68, Active!$GA$1)&gt;0, Active!FF$2, 0)</f>
        <v>0</v>
      </c>
      <c r="FG68" s="237">
        <f>IF(COUNTIF($AY68:$BA68, Active!$GA$1)&gt;0, Active!FG$2, 0)</f>
        <v>0</v>
      </c>
      <c r="FH68" s="238">
        <f>IF(COUNTIF($BB68:$BD68, Active!$GA$1)&gt;0, Active!FH$2, 0)</f>
        <v>0</v>
      </c>
      <c r="FI68" s="238">
        <f>IF(COUNTIF($BE68:$BG68, Active!$GA$1)&gt;0, Active!FI$2, 0)</f>
        <v>0</v>
      </c>
      <c r="FJ68" s="238">
        <f>IF(COUNTIF($BH68:$BJ68, Active!$GA$1)&gt;0, Active!FJ$2, 0)</f>
        <v>0</v>
      </c>
      <c r="FK68" s="238">
        <f>IF(COUNTIF($BK68:$BM68, Active!$GA$1)&gt;0, Active!FK$2, 0)</f>
        <v>0</v>
      </c>
      <c r="FL68" s="238">
        <f>IF(COUNTIF($BN68:$BP68, Active!$GA$1)&gt;0, Active!FL$2, 0)</f>
        <v>0</v>
      </c>
      <c r="FM68" s="238">
        <f>IF(COUNTIF($BQ68:$BS68, Active!$GA$1)&gt;0, Active!FM$2, 0)</f>
        <v>0</v>
      </c>
      <c r="FN68" s="238">
        <f>IF(COUNTIF($BT68:$BV68, Active!$GA$1)&gt;0, Active!FN$2, 0)</f>
        <v>0</v>
      </c>
      <c r="FO68" s="239">
        <f>IF(COUNTIF($BW68:$BY68, Active!$GA$1)&gt;0, Active!FO$2, 0)</f>
        <v>0</v>
      </c>
      <c r="FP68" s="240">
        <f>IF(COUNTIF($BZ68:$CB68, Active!$GA$1)&gt;0, Active!FP$2, 0)</f>
        <v>0</v>
      </c>
      <c r="FQ68" s="240">
        <f>IF(COUNTIF($CC68:$CE68, Active!$GA$1)&gt;0, Active!FQ$2, 0)</f>
        <v>0</v>
      </c>
      <c r="FR68" s="240">
        <f>IF(COUNTIF($CF68:$CH68, Active!$GA$1)&gt;0, Active!FR$2, 0)</f>
        <v>0</v>
      </c>
      <c r="FS68" s="240">
        <f>IF(COUNTIF($CI68:$CK68, Active!$GA$1)&gt;0, Active!FS$2, 0)</f>
        <v>0</v>
      </c>
      <c r="FT68" s="240">
        <f>IF(COUNTIF($CL68:$CN68, Active!$GA$1)&gt;0, Active!FT$2, 0)</f>
        <v>0</v>
      </c>
      <c r="FU68" s="240">
        <f>IF(COUNTIF($CO68:$CQ68, Active!$GA$1)&gt;0, Active!FU$2, 0)</f>
        <v>0</v>
      </c>
      <c r="FV68" s="240">
        <f>IF(COUNTIF($CR68:$CT68, Active!$GA$1)&gt;0, Active!FV$2, 0)</f>
        <v>0</v>
      </c>
      <c r="FW68" s="240">
        <f>IF(COUNTIF($CU68:$CW68, Active!$GA$1)&gt;0, Active!FW$2, 0)</f>
        <v>0</v>
      </c>
      <c r="FX68" s="240">
        <f>IF(COUNTIF($CX68:$CZ68, Active!$GA$1)&gt;0, Active!FX$2, 0)</f>
        <v>0</v>
      </c>
      <c r="FY68" s="240">
        <f>IF(COUNTIF($DA68:$DC68, Active!$GA$1)&gt;0, Active!FY$2, 0)</f>
        <v>0</v>
      </c>
      <c r="FZ68" s="240">
        <f>IF(COUNTIF($DD68:$DF68, Active!$GA$1)&gt;0, Active!FZ$2, 0)</f>
        <v>0</v>
      </c>
      <c r="GA68" s="241">
        <f t="shared" si="21"/>
        <v>0</v>
      </c>
      <c r="GB68" s="242">
        <f>IF(COUNTIF($N68:$Q68, Active!HH$1)&gt;0, Active!GB$2, 0)</f>
        <v>0</v>
      </c>
      <c r="GC68" s="234">
        <f>IF(COUNTIF($R68:$U68, Active!HH$1)&gt;0, Active!GC$2, 0)</f>
        <v>0</v>
      </c>
      <c r="GD68" s="234">
        <f>IF(COUNTIF($V68:$Y68, Active!HH$1)&gt;0, Active!GD$2, 0)</f>
        <v>0</v>
      </c>
      <c r="GE68" s="234">
        <f>IF(COUNTIF($Z68:$AA68, Active!HH$1)&gt;0, Active!GE$2, 0)</f>
        <v>0</v>
      </c>
      <c r="GF68" s="234">
        <f>IF(COUNTIF($AB68:$AC68, Active!HH$1)&gt;0, Active!GF$2, 0)</f>
        <v>0</v>
      </c>
      <c r="GG68" s="235">
        <f>IF(COUNTIF($AD68:$AF68, Active!$HH$1)&gt;0, Active!GG$2, 0)</f>
        <v>0</v>
      </c>
      <c r="GH68" s="236">
        <f>IF(COUNTIF($AG68:$AI68, Active!$HH$1)&gt;0, Active!GH$2, 0)</f>
        <v>0</v>
      </c>
      <c r="GI68" s="236">
        <f>IF(COUNTIF($AJ68:$AL68, Active!$HH$1)&gt;0, Active!GI$2, 0)</f>
        <v>0</v>
      </c>
      <c r="GJ68" s="236">
        <f>IF(COUNTIF($AM68:$AO68, Active!$HH$1)&gt;0, Active!GJ$2, 0)</f>
        <v>0</v>
      </c>
      <c r="GK68" s="236">
        <f>IF(COUNTIF($AP68:$AR68, Active!$HH$1)&gt;0, Active!GK$2, 0)</f>
        <v>0</v>
      </c>
      <c r="GL68" s="236">
        <f>IF(COUNTIF($AS68:$AU68, Active!$HH$1)&gt;0, Active!GL$2, 0)</f>
        <v>0</v>
      </c>
      <c r="GM68" s="236">
        <f>IF(COUNTIF($AV68:$AX68, Active!$HH$1)&gt;0, Active!GM$2, 0)</f>
        <v>0</v>
      </c>
      <c r="GN68" s="237">
        <f>IF(COUNTIF($AY68:$BA68, Active!$HH$1)&gt;0, Active!GN$2, 0)</f>
        <v>0</v>
      </c>
      <c r="GO68" s="238">
        <f>IF(COUNTIF($BB68:$BD68, Active!$HH$1)&gt;0, Active!GO$2, 0)</f>
        <v>0</v>
      </c>
      <c r="GP68" s="238">
        <f>IF(COUNTIF($BE68:$BG68, Active!$HH$1)&gt;0, Active!GP$2, 0)</f>
        <v>0</v>
      </c>
      <c r="GQ68" s="238">
        <f>IF(COUNTIF($BH68:$BJ68, Active!$HH$1)&gt;0, Active!GQ$2, 0)</f>
        <v>0</v>
      </c>
      <c r="GR68" s="238">
        <f>IF(COUNTIF($BK68:$BM68, Active!$HH$1)&gt;0, Active!GR$2, 0)</f>
        <v>0</v>
      </c>
      <c r="GS68" s="238">
        <f>IF(COUNTIF($BN68:$BP68, Active!$HH$1)&gt;0, Active!GS$2, 0)</f>
        <v>0</v>
      </c>
      <c r="GT68" s="238">
        <f>IF(COUNTIF($BQ68:$BS68, Active!$HH$1)&gt;0, Active!GT$2, 0)</f>
        <v>0</v>
      </c>
      <c r="GU68" s="238">
        <f>IF(COUNTIF($BT68:$BV68, Active!$HH$1)&gt;0, Active!GU$2, 0)</f>
        <v>0</v>
      </c>
      <c r="GV68" s="239">
        <f>IF(COUNTIF($BW68:$BY68, Active!$HH$1)&gt;0, Active!GV$2, 0)</f>
        <v>0</v>
      </c>
      <c r="GW68" s="240">
        <f>IF(COUNTIF($BZ68:$CB68, Active!$HH$1)&gt;0, Active!GW$2, 0)</f>
        <v>0</v>
      </c>
      <c r="GX68" s="240">
        <f>IF(COUNTIF($CC68:$CE68, Active!$HH$1)&gt;0, Active!GX$2, 0)</f>
        <v>0</v>
      </c>
      <c r="GY68" s="240">
        <f>IF(COUNTIF($CF68:$CH68, Active!$HH$1)&gt;0, Active!GY$2, 0)</f>
        <v>0</v>
      </c>
      <c r="GZ68" s="240">
        <f>IF(COUNTIF($CI68:$CK68, Active!$HH$1)&gt;0, Active!GZ$2, 0)</f>
        <v>0</v>
      </c>
      <c r="HA68" s="240">
        <f>IF(COUNTIF($CL68:$CN68, Active!$HH$1)&gt;0, Active!HA$2, 0)</f>
        <v>0</v>
      </c>
      <c r="HB68" s="240">
        <f>IF(COUNTIF($CO68:$CQ68, Active!$HH$1)&gt;0, Active!HB$2, 0)</f>
        <v>0</v>
      </c>
      <c r="HC68" s="240">
        <f>IF(COUNTIF($CR68:$CT68, Active!$HH$1)&gt;0, Active!HC$2, 0)</f>
        <v>0</v>
      </c>
      <c r="HD68" s="240">
        <f>IF(COUNTIF($CU68:$CW68, Active!$HH$1)&gt;0, Active!HD$2, 0)</f>
        <v>0</v>
      </c>
      <c r="HE68" s="240">
        <f>IF(COUNTIF($CX68:$CZ68, Active!$HH$1)&gt;0, Active!HE$2, 0)</f>
        <v>0</v>
      </c>
      <c r="HF68" s="240">
        <f>IF(COUNTIF($DA68:$DC68, Active!$HH$1)&gt;0, Active!HF$2, 0)</f>
        <v>0</v>
      </c>
      <c r="HG68" s="240">
        <f>IF(COUNTIF($DD68:$DF68, Active!$HH$1)&gt;0, Active!HG$2, 0)</f>
        <v>0</v>
      </c>
      <c r="HH68" s="241">
        <f t="shared" si="22"/>
        <v>0</v>
      </c>
      <c r="HI68" s="243"/>
      <c r="HJ68" s="242">
        <f>IF(MAX($N68:$Q68)&gt;=40, Active!HJ$2, 0)</f>
        <v>3</v>
      </c>
      <c r="HK68" s="234">
        <f>IF(MAX($R68:$U68)&gt;=40, Active!HK$2, 0)</f>
        <v>0</v>
      </c>
      <c r="HL68" s="234">
        <f>IF(MAX($V68:$Y68)&gt;=40, Active!HL$2, 0)</f>
        <v>3</v>
      </c>
      <c r="HM68" s="234">
        <f>IF(MAX($Z68:$AA68)&gt;=40, Active!HM$2, 0)</f>
        <v>0</v>
      </c>
      <c r="HN68" s="234">
        <f>IF(MAX($AB68:$AC68)&gt;=40, Active!HN$2, 0)</f>
        <v>2</v>
      </c>
      <c r="HO68" s="235">
        <f>IF(MAX($AD68:$AF68)&gt;=40, Active!HO$2, 0)</f>
        <v>20</v>
      </c>
      <c r="HP68" s="236">
        <f>IF(MAX($AG68:$AI68)&gt;=40, Active!HP$2, 0)</f>
        <v>20</v>
      </c>
      <c r="HQ68" s="236">
        <f>IF(MAX($AJ68:$AL68)&gt;=40, Active!HQ$2, 0)</f>
        <v>20</v>
      </c>
      <c r="HR68" s="236">
        <f>IF(MAX($AM68:$AO68)&gt;=40, Active!HR$2, 0)</f>
        <v>20</v>
      </c>
      <c r="HS68" s="236">
        <f>IF(MAX($AP68:$AR68)&gt;=40, Active!HS$2, 0)</f>
        <v>10</v>
      </c>
      <c r="HT68" s="236">
        <f>IF(MAX($AS68:$AU68)&gt;=40, Active!HT$2, 0)</f>
        <v>20</v>
      </c>
      <c r="HU68" s="236">
        <f>IF(MAX($AV68:$AX68)&gt;=40, Active!HU$2, 0)</f>
        <v>10</v>
      </c>
      <c r="HV68" s="237">
        <f>IF(MAX($AY68:$BA68)&gt;=40, Active!HV$2, 0)</f>
        <v>20</v>
      </c>
      <c r="HW68" s="238">
        <f>IF(MAX($BB68:$BD68)&gt;=40, Active!HW$2, 0)</f>
        <v>20</v>
      </c>
      <c r="HX68" s="238">
        <f>IF(MAX($BE68:$BG68)&gt;=40, Active!HX$2, 0)</f>
        <v>20</v>
      </c>
      <c r="HY68" s="238">
        <f>IF(MAX($BH68:$BJ68)&gt;=40, Active!HY$2, 0)</f>
        <v>20</v>
      </c>
      <c r="HZ68" s="238">
        <f>IF(MAX($BK68:$BM68)&gt;=40, Active!HZ$2, 0)</f>
        <v>10</v>
      </c>
      <c r="IA68" s="238">
        <f>IF(MAX($BN68:$BP68)&gt;=40, Active!IA$2, 0)</f>
        <v>20</v>
      </c>
      <c r="IB68" s="238">
        <f>IF(MAX($BQ68:$BS68)&gt;=40, Active!IB$2, 0)</f>
        <v>10</v>
      </c>
      <c r="IC68" s="238">
        <f>IF(MAX($BT68:$BV68)&gt;=40, Active!IC$2, 0)</f>
        <v>6</v>
      </c>
      <c r="ID68" s="239">
        <f>IF(MAX($BW68:$BY68)&gt;=40, Active!ID$2, 0)</f>
        <v>20</v>
      </c>
      <c r="IE68" s="240">
        <f>IF(MAX($BZ68:$CB68)&gt;=40, Active!IE$2, 0)</f>
        <v>20</v>
      </c>
      <c r="IF68" s="240">
        <f>IF(MAX($CC68:$CE68)&gt;=40, Active!IF$2, 0)</f>
        <v>10</v>
      </c>
      <c r="IG68" s="240">
        <f>IF(MAX($CF68:$CH68)&gt;=40, Active!IG$2, 0)</f>
        <v>0</v>
      </c>
      <c r="IH68" s="240">
        <f>IF(MAX($CI68:$CK68)&gt;=40, Active!IH$2, 0)</f>
        <v>0</v>
      </c>
      <c r="II68" s="240">
        <f>IF(MAX($CL68:$CN68)&gt;=40, Active!II$2, 0)</f>
        <v>30</v>
      </c>
      <c r="IJ68" s="240">
        <f>IF(MAX($CO68:$CQ68)&gt;=40, Active!IJ$2, 0)</f>
        <v>0</v>
      </c>
      <c r="IK68" s="240">
        <f>IF(MAX($CR68:$CT68)&gt;=40, Active!IK$2, 0)</f>
        <v>0</v>
      </c>
      <c r="IL68" s="240">
        <f>IF(MAX($CU68:$CW68)&gt;=40, Active!IL$2, 0)</f>
        <v>20</v>
      </c>
      <c r="IM68" s="240">
        <f>IF(MAX($CX68:$CZ68)&gt;=40, Active!IM$2, 0)</f>
        <v>0</v>
      </c>
      <c r="IN68" s="240">
        <f>IF(MAX($DA68:$DC68)&gt;=40, Active!IN$2, 0)</f>
        <v>0</v>
      </c>
      <c r="IO68" s="240">
        <f>IF(MAX($DD68:$DF68)&gt;=40, Active!IO$2, 0)</f>
        <v>20</v>
      </c>
      <c r="IP68" s="416">
        <f t="shared" si="23"/>
        <v>360</v>
      </c>
      <c r="IQ68" s="416">
        <f t="shared" si="24"/>
        <v>14</v>
      </c>
    </row>
    <row r="69" spans="1:251" ht="15" customHeight="1" x14ac:dyDescent="0.25">
      <c r="A69" s="14" t="s">
        <v>1391</v>
      </c>
      <c r="B69" s="392">
        <v>13</v>
      </c>
      <c r="C69" s="13" t="s">
        <v>421</v>
      </c>
      <c r="D69" s="423">
        <v>43556</v>
      </c>
      <c r="E69" s="20" t="s">
        <v>278</v>
      </c>
      <c r="F69" s="6">
        <v>9658794</v>
      </c>
      <c r="G69" s="20">
        <v>1</v>
      </c>
      <c r="H69" s="20"/>
      <c r="I69" s="23"/>
      <c r="J69" s="6" t="s">
        <v>18</v>
      </c>
      <c r="K69" s="6" t="s">
        <v>18</v>
      </c>
      <c r="L69" s="424"/>
      <c r="M69" s="425" t="s">
        <v>528</v>
      </c>
      <c r="N69" s="24">
        <v>62.8</v>
      </c>
      <c r="O69" s="107"/>
      <c r="P69" s="108"/>
      <c r="Q69" s="444"/>
      <c r="R69" s="24" t="s">
        <v>976</v>
      </c>
      <c r="S69" s="107"/>
      <c r="T69" s="108"/>
      <c r="U69" s="649"/>
      <c r="V69" s="24">
        <v>69.099999999999994</v>
      </c>
      <c r="W69" s="107"/>
      <c r="X69" s="108"/>
      <c r="Y69" s="444"/>
      <c r="Z69" s="24" t="s">
        <v>16</v>
      </c>
      <c r="AA69" s="273"/>
      <c r="AB69" s="688">
        <v>52.680000305175781</v>
      </c>
      <c r="AC69" s="273"/>
      <c r="AD69" s="272">
        <v>100</v>
      </c>
      <c r="AE69" s="108"/>
      <c r="AF69" s="444"/>
      <c r="AG69" s="272">
        <v>100</v>
      </c>
      <c r="AH69" s="108"/>
      <c r="AI69" s="444"/>
      <c r="AJ69" s="272">
        <v>100</v>
      </c>
      <c r="AK69" s="108"/>
      <c r="AL69" s="444"/>
      <c r="AM69" s="272">
        <v>100</v>
      </c>
      <c r="AN69" s="108"/>
      <c r="AO69" s="444"/>
      <c r="AP69" s="272">
        <v>100</v>
      </c>
      <c r="AQ69" s="108"/>
      <c r="AR69" s="444"/>
      <c r="AS69" s="272">
        <v>100</v>
      </c>
      <c r="AT69" s="108"/>
      <c r="AU69" s="444"/>
      <c r="AV69" s="272">
        <v>100</v>
      </c>
      <c r="AW69" s="108"/>
      <c r="AX69" s="444"/>
      <c r="AY69" s="24">
        <v>45</v>
      </c>
      <c r="AZ69" s="653">
        <v>52.5</v>
      </c>
      <c r="BA69" s="273"/>
      <c r="BB69" s="24">
        <v>68</v>
      </c>
      <c r="BC69" s="107"/>
      <c r="BD69" s="273"/>
      <c r="BE69" s="24">
        <v>56</v>
      </c>
      <c r="BF69" s="107"/>
      <c r="BG69" s="273"/>
      <c r="BH69" s="24">
        <v>65</v>
      </c>
      <c r="BI69" s="107"/>
      <c r="BJ69" s="273"/>
      <c r="BK69" s="24">
        <v>65</v>
      </c>
      <c r="BL69" s="107"/>
      <c r="BM69" s="273"/>
      <c r="BN69" s="24">
        <v>58</v>
      </c>
      <c r="BO69" s="107"/>
      <c r="BP69" s="273"/>
      <c r="BQ69" s="24">
        <v>49</v>
      </c>
      <c r="BR69" s="107"/>
      <c r="BS69" s="273"/>
      <c r="BT69" s="24">
        <v>75</v>
      </c>
      <c r="BU69" s="291"/>
      <c r="BV69" s="273"/>
      <c r="BW69" s="24"/>
      <c r="BX69" s="679">
        <v>40</v>
      </c>
      <c r="BY69" s="273"/>
      <c r="BZ69" s="24">
        <v>57</v>
      </c>
      <c r="CA69" s="107"/>
      <c r="CB69" s="273"/>
      <c r="CC69" s="24"/>
      <c r="CD69" s="107"/>
      <c r="CE69" s="107"/>
      <c r="CF69" s="107">
        <v>54</v>
      </c>
      <c r="CG69" s="107"/>
      <c r="CH69" s="273"/>
      <c r="CI69" s="24"/>
      <c r="CJ69" s="107"/>
      <c r="CK69" s="273"/>
      <c r="CL69" s="24">
        <v>40.799999237060547</v>
      </c>
      <c r="CM69" s="107"/>
      <c r="CN69" s="273"/>
      <c r="CO69" s="24">
        <v>41</v>
      </c>
      <c r="CP69" s="107"/>
      <c r="CQ69" s="273"/>
      <c r="CR69" s="24"/>
      <c r="CS69" s="107"/>
      <c r="CT69" s="273"/>
      <c r="CU69" s="24"/>
      <c r="CV69" s="107"/>
      <c r="CW69" s="273"/>
      <c r="CX69" s="24"/>
      <c r="CY69" s="107"/>
      <c r="CZ69" s="273"/>
      <c r="DA69" s="24">
        <v>47.400001525878906</v>
      </c>
      <c r="DB69" s="107"/>
      <c r="DC69" s="273"/>
      <c r="DD69" s="24"/>
      <c r="DE69" s="107"/>
      <c r="DF69" s="273"/>
      <c r="DG69" s="218"/>
      <c r="DH69" s="217"/>
      <c r="DI69" s="217" t="s">
        <v>1402</v>
      </c>
      <c r="DJ69" s="286">
        <f>AVERAGE(AY69:DF69)</f>
        <v>54.246666717529294</v>
      </c>
      <c r="DK69" s="219"/>
      <c r="DL69" s="220">
        <f t="shared" si="19"/>
        <v>2.7123333358764645</v>
      </c>
      <c r="DM69" s="650">
        <f>COUNTIF(N69:DF69, Active!DM$1)+COUNTIF(N69:DF69, Active!DM$2)</f>
        <v>0</v>
      </c>
      <c r="DN69" s="233">
        <f>IF(COUNTIF($N69:$Q69, Active!ET$1)&gt;0, Active!DN$2, 0)</f>
        <v>0</v>
      </c>
      <c r="DO69" s="234">
        <f>IF(COUNTIF($R69:$U69, Active!ET$1)&gt;0, Active!DO$2, 0)</f>
        <v>0</v>
      </c>
      <c r="DP69" s="234">
        <f>IF(COUNTIF($V69:$Y69, Active!ET$1)&gt;0, Active!DP$2, 0)</f>
        <v>0</v>
      </c>
      <c r="DQ69" s="234">
        <f>IF(COUNTIF($Z69:$AA69, Active!ET$1)&gt;0, Active!DQ$2, 0)</f>
        <v>0</v>
      </c>
      <c r="DR69" s="234">
        <f>IF(COUNTIF($AB69:$AC69, Active!ET$1)&gt;0, Active!DR$2, 0)</f>
        <v>0</v>
      </c>
      <c r="DS69" s="235">
        <f>IF(COUNTIF($AD69:$AF69, Active!$ET$1)&gt;0, Active!DS$2, 0)</f>
        <v>0</v>
      </c>
      <c r="DT69" s="236">
        <f>IF(COUNTIF($AG69:$AI69, Active!$ET$1)&gt;0, Active!DT$2, 0)</f>
        <v>0</v>
      </c>
      <c r="DU69" s="236">
        <f>IF(COUNTIF($AJ69:$AL69, Active!$ET$1)&gt;0, Active!DU$2, 0)</f>
        <v>0</v>
      </c>
      <c r="DV69" s="236">
        <f>IF(COUNTIF($AM69:$AO69, Active!$ET$1)&gt;0, Active!DV$2, 0)</f>
        <v>0</v>
      </c>
      <c r="DW69" s="236">
        <f>IF(COUNTIF($AP69:$AR69, Active!$ET$1)&gt;0, Active!DW$2, 0)</f>
        <v>0</v>
      </c>
      <c r="DX69" s="236">
        <f>IF(COUNTIF($AS69:$AU69, Active!$ET$1)&gt;0, Active!DX$2, 0)</f>
        <v>0</v>
      </c>
      <c r="DY69" s="236">
        <f>IF(COUNTIF($AV69:$AX69, Active!$ET$1)&gt;0, Active!DY$2, 0)</f>
        <v>0</v>
      </c>
      <c r="DZ69" s="237">
        <f>IF(COUNTIF($AY69:$BA69, Active!$ET$1)&gt;0, Active!DZ$2, 0)</f>
        <v>0</v>
      </c>
      <c r="EA69" s="238">
        <f>IF(COUNTIF($BB69:$BD69, Active!$ET$1)&gt;0, Active!EA$2, 0)</f>
        <v>0</v>
      </c>
      <c r="EB69" s="238">
        <f>IF(COUNTIF($BE69:$BG69, Active!$ET$1)&gt;0, Active!EB$2, 0)</f>
        <v>0</v>
      </c>
      <c r="EC69" s="238">
        <f>IF(COUNTIF($BH69:$BJ69, Active!$ET$1)&gt;0, Active!EC$2, 0)</f>
        <v>0</v>
      </c>
      <c r="ED69" s="238">
        <f>IF(COUNTIF($BK69:$BM69, Active!$ET$1)&gt;0, Active!ED$2, 0)</f>
        <v>0</v>
      </c>
      <c r="EE69" s="238">
        <f>IF(COUNTIF($BN69:$BP69, Active!$ET$1)&gt;0, Active!EE$2, 0)</f>
        <v>0</v>
      </c>
      <c r="EF69" s="238">
        <f>IF(COUNTIF($BQ69:$BS69, Active!$ET$1)&gt;0, Active!EF$2, 0)</f>
        <v>0</v>
      </c>
      <c r="EG69" s="238">
        <f>IF(COUNTIF($BT69:$BV69, Active!$ET$1)&gt;0, Active!EG$2, 0)</f>
        <v>0</v>
      </c>
      <c r="EH69" s="239">
        <f>IF(COUNTIF($BW69:$BY69, Active!$ET$1)&gt;0, Active!EH$2, 0)</f>
        <v>0</v>
      </c>
      <c r="EI69" s="240">
        <f>IF(COUNTIF($BZ69:$CB69, Active!$ET$1)&gt;0, Active!EI$2, 0)</f>
        <v>0</v>
      </c>
      <c r="EJ69" s="240">
        <f>IF(COUNTIF($CC69:$CE69, Active!$ET$1)&gt;0, Active!EJ$2, 0)</f>
        <v>0</v>
      </c>
      <c r="EK69" s="240">
        <f>IF(COUNTIF($CF69:$CH69, Active!$ET$1)&gt;0, Active!EK$2, 0)</f>
        <v>0</v>
      </c>
      <c r="EL69" s="240">
        <f>IF(COUNTIF($CI69:$CK69, Active!$ET$1)&gt;0, Active!EL$2, 0)</f>
        <v>0</v>
      </c>
      <c r="EM69" s="240">
        <f>IF(COUNTIF($CL69:$CN69, Active!$ET$1)&gt;0, Active!EM$2, 0)</f>
        <v>0</v>
      </c>
      <c r="EN69" s="240">
        <f>IF(COUNTIF($CO69:$CQ69, Active!$ET$1)&gt;0, Active!EN$2, 0)</f>
        <v>0</v>
      </c>
      <c r="EO69" s="240">
        <f>IF(COUNTIF($CR69:$CT69, Active!$ET$1)&gt;0, Active!EO$2, 0)</f>
        <v>0</v>
      </c>
      <c r="EP69" s="240">
        <f>IF(COUNTIF($CU69:$CW69, Active!$ET$1)&gt;0, Active!EP$2, 0)</f>
        <v>0</v>
      </c>
      <c r="EQ69" s="240">
        <f>IF(COUNTIF($CX69:$CZ69, Active!$ET$1)&gt;0, Active!EQ$2, 0)</f>
        <v>0</v>
      </c>
      <c r="ER69" s="240">
        <f>IF(COUNTIF($DA69:$DC69, Active!$ET$1)&gt;0, Active!ER$2, 0)</f>
        <v>0</v>
      </c>
      <c r="ES69" s="240">
        <f>IF(COUNTIF($DD69:$DF69, Active!$ET$1)&gt;0, Active!ES$2, 0)</f>
        <v>0</v>
      </c>
      <c r="ET69" s="241">
        <f t="shared" si="20"/>
        <v>0</v>
      </c>
      <c r="EU69" s="242">
        <f>IF(COUNTIF($N69:$Q69, Active!GA$1)&gt;0, Active!EU$2, 0)</f>
        <v>0</v>
      </c>
      <c r="EV69" s="234">
        <f>IF(COUNTIF($R69:$U69, Active!GA$1)&gt;0, Active!EV$2, 0)</f>
        <v>0</v>
      </c>
      <c r="EW69" s="234">
        <f>IF(COUNTIF($V69:$Y69, Active!GA$1)&gt;0, Active!EW$2, 0)</f>
        <v>0</v>
      </c>
      <c r="EX69" s="234">
        <f>IF(COUNTIF($Z69:$AA69, Active!GA$1)&gt;0, Active!EX$2, 0)</f>
        <v>0</v>
      </c>
      <c r="EY69" s="234">
        <f>IF(COUNTIF($AB69:$AC69, Active!GA$1)&gt;0, Active!EY$2, 0)</f>
        <v>0</v>
      </c>
      <c r="EZ69" s="235">
        <f>IF(COUNTIF($AD69:$AF69, Active!$GA$1)&gt;0, Active!EZ$2, 0)</f>
        <v>0</v>
      </c>
      <c r="FA69" s="236">
        <f>IF(COUNTIF($AG69:$AI69, Active!$GA$1)&gt;0, Active!FA$2, 0)</f>
        <v>0</v>
      </c>
      <c r="FB69" s="236">
        <f>IF(COUNTIF($AJ69:$AL69, Active!$GA$1)&gt;0, Active!FB$2, 0)</f>
        <v>0</v>
      </c>
      <c r="FC69" s="236">
        <f>IF(COUNTIF($AM69:$AO69, Active!$GA$1)&gt;0, Active!FC$2, 0)</f>
        <v>0</v>
      </c>
      <c r="FD69" s="236">
        <f>IF(COUNTIF($AP69:$AR69, Active!$GA$1)&gt;0, Active!FD$2, 0)</f>
        <v>0</v>
      </c>
      <c r="FE69" s="236">
        <f>IF(COUNTIF($AS69:$AU69, Active!$GA$1)&gt;0, Active!FE$2, 0)</f>
        <v>0</v>
      </c>
      <c r="FF69" s="236">
        <f>IF(COUNTIF($AV69:$AX69, Active!$GA$1)&gt;0, Active!FF$2, 0)</f>
        <v>0</v>
      </c>
      <c r="FG69" s="237">
        <f>IF(COUNTIF($AY69:$BA69, Active!$GA$1)&gt;0, Active!FG$2, 0)</f>
        <v>0</v>
      </c>
      <c r="FH69" s="238">
        <f>IF(COUNTIF($BB69:$BD69, Active!$GA$1)&gt;0, Active!FH$2, 0)</f>
        <v>0</v>
      </c>
      <c r="FI69" s="238">
        <f>IF(COUNTIF($BE69:$BG69, Active!$GA$1)&gt;0, Active!FI$2, 0)</f>
        <v>0</v>
      </c>
      <c r="FJ69" s="238">
        <f>IF(COUNTIF($BH69:$BJ69, Active!$GA$1)&gt;0, Active!FJ$2, 0)</f>
        <v>0</v>
      </c>
      <c r="FK69" s="238">
        <f>IF(COUNTIF($BK69:$BM69, Active!$GA$1)&gt;0, Active!FK$2, 0)</f>
        <v>0</v>
      </c>
      <c r="FL69" s="238">
        <f>IF(COUNTIF($BN69:$BP69, Active!$GA$1)&gt;0, Active!FL$2, 0)</f>
        <v>0</v>
      </c>
      <c r="FM69" s="238">
        <f>IF(COUNTIF($BQ69:$BS69, Active!$GA$1)&gt;0, Active!FM$2, 0)</f>
        <v>0</v>
      </c>
      <c r="FN69" s="238">
        <f>IF(COUNTIF($BT69:$BV69, Active!$GA$1)&gt;0, Active!FN$2, 0)</f>
        <v>0</v>
      </c>
      <c r="FO69" s="239">
        <f>IF(COUNTIF($BW69:$BY69, Active!$GA$1)&gt;0, Active!FO$2, 0)</f>
        <v>0</v>
      </c>
      <c r="FP69" s="240">
        <f>IF(COUNTIF($BZ69:$CB69, Active!$GA$1)&gt;0, Active!FP$2, 0)</f>
        <v>0</v>
      </c>
      <c r="FQ69" s="240">
        <f>IF(COUNTIF($CC69:$CE69, Active!$GA$1)&gt;0, Active!FQ$2, 0)</f>
        <v>0</v>
      </c>
      <c r="FR69" s="240">
        <f>IF(COUNTIF($CF69:$CH69, Active!$GA$1)&gt;0, Active!FR$2, 0)</f>
        <v>0</v>
      </c>
      <c r="FS69" s="240">
        <f>IF(COUNTIF($CI69:$CK69, Active!$GA$1)&gt;0, Active!FS$2, 0)</f>
        <v>0</v>
      </c>
      <c r="FT69" s="240">
        <f>IF(COUNTIF($CL69:$CN69, Active!$GA$1)&gt;0, Active!FT$2, 0)</f>
        <v>0</v>
      </c>
      <c r="FU69" s="240">
        <f>IF(COUNTIF($CO69:$CQ69, Active!$GA$1)&gt;0, Active!FU$2, 0)</f>
        <v>0</v>
      </c>
      <c r="FV69" s="240">
        <f>IF(COUNTIF($CR69:$CT69, Active!$GA$1)&gt;0, Active!FV$2, 0)</f>
        <v>0</v>
      </c>
      <c r="FW69" s="240">
        <f>IF(COUNTIF($CU69:$CW69, Active!$GA$1)&gt;0, Active!FW$2, 0)</f>
        <v>0</v>
      </c>
      <c r="FX69" s="240">
        <f>IF(COUNTIF($CX69:$CZ69, Active!$GA$1)&gt;0, Active!FX$2, 0)</f>
        <v>0</v>
      </c>
      <c r="FY69" s="240">
        <f>IF(COUNTIF($DA69:$DC69, Active!$GA$1)&gt;0, Active!FY$2, 0)</f>
        <v>0</v>
      </c>
      <c r="FZ69" s="240">
        <f>IF(COUNTIF($DD69:$DF69, Active!$GA$1)&gt;0, Active!FZ$2, 0)</f>
        <v>0</v>
      </c>
      <c r="GA69" s="241">
        <f t="shared" si="21"/>
        <v>0</v>
      </c>
      <c r="GB69" s="242">
        <f>IF(COUNTIF($N69:$Q69, Active!HH$1)&gt;0, Active!GB$2, 0)</f>
        <v>0</v>
      </c>
      <c r="GC69" s="234">
        <f>IF(COUNTIF($R69:$U69, Active!HH$1)&gt;0, Active!GC$2, 0)</f>
        <v>0</v>
      </c>
      <c r="GD69" s="234">
        <f>IF(COUNTIF($V69:$Y69, Active!HH$1)&gt;0, Active!GD$2, 0)</f>
        <v>0</v>
      </c>
      <c r="GE69" s="234">
        <f>IF(COUNTIF($Z69:$AA69, Active!HH$1)&gt;0, Active!GE$2, 0)</f>
        <v>0</v>
      </c>
      <c r="GF69" s="234">
        <f>IF(COUNTIF($AB69:$AC69, Active!HH$1)&gt;0, Active!GF$2, 0)</f>
        <v>0</v>
      </c>
      <c r="GG69" s="235">
        <f>IF(COUNTIF($AD69:$AF69, Active!$HH$1)&gt;0, Active!GG$2, 0)</f>
        <v>0</v>
      </c>
      <c r="GH69" s="236">
        <f>IF(COUNTIF($AG69:$AI69, Active!$HH$1)&gt;0, Active!GH$2, 0)</f>
        <v>0</v>
      </c>
      <c r="GI69" s="236">
        <f>IF(COUNTIF($AJ69:$AL69, Active!$HH$1)&gt;0, Active!GI$2, 0)</f>
        <v>0</v>
      </c>
      <c r="GJ69" s="236">
        <f>IF(COUNTIF($AM69:$AO69, Active!$HH$1)&gt;0, Active!GJ$2, 0)</f>
        <v>0</v>
      </c>
      <c r="GK69" s="236">
        <f>IF(COUNTIF($AP69:$AR69, Active!$HH$1)&gt;0, Active!GK$2, 0)</f>
        <v>0</v>
      </c>
      <c r="GL69" s="236">
        <f>IF(COUNTIF($AS69:$AU69, Active!$HH$1)&gt;0, Active!GL$2, 0)</f>
        <v>0</v>
      </c>
      <c r="GM69" s="236">
        <f>IF(COUNTIF($AV69:$AX69, Active!$HH$1)&gt;0, Active!GM$2, 0)</f>
        <v>0</v>
      </c>
      <c r="GN69" s="237">
        <f>IF(COUNTIF($AY69:$BA69, Active!$HH$1)&gt;0, Active!GN$2, 0)</f>
        <v>0</v>
      </c>
      <c r="GO69" s="238">
        <f>IF(COUNTIF($BB69:$BD69, Active!$HH$1)&gt;0, Active!GO$2, 0)</f>
        <v>0</v>
      </c>
      <c r="GP69" s="238">
        <f>IF(COUNTIF($BE69:$BG69, Active!$HH$1)&gt;0, Active!GP$2, 0)</f>
        <v>0</v>
      </c>
      <c r="GQ69" s="238">
        <f>IF(COUNTIF($BH69:$BJ69, Active!$HH$1)&gt;0, Active!GQ$2, 0)</f>
        <v>0</v>
      </c>
      <c r="GR69" s="238">
        <f>IF(COUNTIF($BK69:$BM69, Active!$HH$1)&gt;0, Active!GR$2, 0)</f>
        <v>0</v>
      </c>
      <c r="GS69" s="238">
        <f>IF(COUNTIF($BN69:$BP69, Active!$HH$1)&gt;0, Active!GS$2, 0)</f>
        <v>0</v>
      </c>
      <c r="GT69" s="238">
        <f>IF(COUNTIF($BQ69:$BS69, Active!$HH$1)&gt;0, Active!GT$2, 0)</f>
        <v>0</v>
      </c>
      <c r="GU69" s="238">
        <f>IF(COUNTIF($BT69:$BV69, Active!$HH$1)&gt;0, Active!GU$2, 0)</f>
        <v>0</v>
      </c>
      <c r="GV69" s="239">
        <f>IF(COUNTIF($BW69:$BY69, Active!$HH$1)&gt;0, Active!GV$2, 0)</f>
        <v>0</v>
      </c>
      <c r="GW69" s="240">
        <f>IF(COUNTIF($BZ69:$CB69, Active!$HH$1)&gt;0, Active!GW$2, 0)</f>
        <v>0</v>
      </c>
      <c r="GX69" s="240">
        <f>IF(COUNTIF($CC69:$CE69, Active!$HH$1)&gt;0, Active!GX$2, 0)</f>
        <v>0</v>
      </c>
      <c r="GY69" s="240">
        <f>IF(COUNTIF($CF69:$CH69, Active!$HH$1)&gt;0, Active!GY$2, 0)</f>
        <v>0</v>
      </c>
      <c r="GZ69" s="240">
        <f>IF(COUNTIF($CI69:$CK69, Active!$HH$1)&gt;0, Active!GZ$2, 0)</f>
        <v>0</v>
      </c>
      <c r="HA69" s="240">
        <f>IF(COUNTIF($CL69:$CN69, Active!$HH$1)&gt;0, Active!HA$2, 0)</f>
        <v>0</v>
      </c>
      <c r="HB69" s="240">
        <f>IF(COUNTIF($CO69:$CQ69, Active!$HH$1)&gt;0, Active!HB$2, 0)</f>
        <v>0</v>
      </c>
      <c r="HC69" s="240">
        <f>IF(COUNTIF($CR69:$CT69, Active!$HH$1)&gt;0, Active!HC$2, 0)</f>
        <v>0</v>
      </c>
      <c r="HD69" s="240">
        <f>IF(COUNTIF($CU69:$CW69, Active!$HH$1)&gt;0, Active!HD$2, 0)</f>
        <v>0</v>
      </c>
      <c r="HE69" s="240">
        <f>IF(COUNTIF($CX69:$CZ69, Active!$HH$1)&gt;0, Active!HE$2, 0)</f>
        <v>0</v>
      </c>
      <c r="HF69" s="240">
        <f>IF(COUNTIF($DA69:$DC69, Active!$HH$1)&gt;0, Active!HF$2, 0)</f>
        <v>0</v>
      </c>
      <c r="HG69" s="240">
        <f>IF(COUNTIF($DD69:$DF69, Active!$HH$1)&gt;0, Active!HG$2, 0)</f>
        <v>0</v>
      </c>
      <c r="HH69" s="241">
        <f t="shared" si="22"/>
        <v>0</v>
      </c>
      <c r="HI69" s="243"/>
      <c r="HJ69" s="242">
        <f>IF(MAX($N69:$Q69)&gt;=40, Active!HJ$2, 0)</f>
        <v>3</v>
      </c>
      <c r="HK69" s="234">
        <f>IF(MAX($R69:$U69)&gt;=40, Active!HK$2, 0)</f>
        <v>0</v>
      </c>
      <c r="HL69" s="234">
        <f>IF(MAX($V69:$Y69)&gt;=40, Active!HL$2, 0)</f>
        <v>3</v>
      </c>
      <c r="HM69" s="234">
        <f>IF(MAX($Z69:$AA69)&gt;=40, Active!HM$2, 0)</f>
        <v>0</v>
      </c>
      <c r="HN69" s="234">
        <f>IF(MAX($AB69:$AC69)&gt;=40, Active!HN$2, 0)</f>
        <v>2</v>
      </c>
      <c r="HO69" s="235">
        <f>IF(MAX($AD69:$AF69)&gt;=40, Active!HO$2, 0)</f>
        <v>20</v>
      </c>
      <c r="HP69" s="236">
        <f>IF(MAX($AG69:$AI69)&gt;=40, Active!HP$2, 0)</f>
        <v>20</v>
      </c>
      <c r="HQ69" s="236">
        <f>IF(MAX($AJ69:$AL69)&gt;=40, Active!HQ$2, 0)</f>
        <v>20</v>
      </c>
      <c r="HR69" s="236">
        <f>IF(MAX($AM69:$AO69)&gt;=40, Active!HR$2, 0)</f>
        <v>20</v>
      </c>
      <c r="HS69" s="236">
        <f>IF(MAX($AP69:$AR69)&gt;=40, Active!HS$2, 0)</f>
        <v>10</v>
      </c>
      <c r="HT69" s="236">
        <f>IF(MAX($AS69:$AU69)&gt;=40, Active!HT$2, 0)</f>
        <v>20</v>
      </c>
      <c r="HU69" s="236">
        <f>IF(MAX($AV69:$AX69)&gt;=40, Active!HU$2, 0)</f>
        <v>10</v>
      </c>
      <c r="HV69" s="237">
        <f>IF(MAX($AY69:$BA69)&gt;=40, Active!HV$2, 0)</f>
        <v>20</v>
      </c>
      <c r="HW69" s="238">
        <f>IF(MAX($BB69:$BD69)&gt;=40, Active!HW$2, 0)</f>
        <v>20</v>
      </c>
      <c r="HX69" s="238">
        <f>IF(MAX($BE69:$BG69)&gt;=40, Active!HX$2, 0)</f>
        <v>20</v>
      </c>
      <c r="HY69" s="238">
        <f>IF(MAX($BH69:$BJ69)&gt;=40, Active!HY$2, 0)</f>
        <v>20</v>
      </c>
      <c r="HZ69" s="238">
        <f>IF(MAX($BK69:$BM69)&gt;=40, Active!HZ$2, 0)</f>
        <v>10</v>
      </c>
      <c r="IA69" s="238">
        <f>IF(MAX($BN69:$BP69)&gt;=40, Active!IA$2, 0)</f>
        <v>20</v>
      </c>
      <c r="IB69" s="238">
        <f>IF(MAX($BQ69:$BS69)&gt;=40, Active!IB$2, 0)</f>
        <v>10</v>
      </c>
      <c r="IC69" s="238">
        <f>IF(MAX($BT69:$BV69)&gt;=40, Active!IC$2, 0)</f>
        <v>6</v>
      </c>
      <c r="ID69" s="239">
        <f>IF(MAX($BW69:$BY69)&gt;=40, Active!ID$2, 0)</f>
        <v>20</v>
      </c>
      <c r="IE69" s="240">
        <f>IF(MAX($BZ69:$CB69)&gt;=40, Active!IE$2, 0)</f>
        <v>20</v>
      </c>
      <c r="IF69" s="240">
        <f>IF(MAX($CC69:$CE69)&gt;=40, Active!IF$2, 0)</f>
        <v>0</v>
      </c>
      <c r="IG69" s="240">
        <f>IF(MAX($CF69:$CH69)&gt;=40, Active!IG$2, 0)</f>
        <v>10</v>
      </c>
      <c r="IH69" s="240">
        <f>IF(MAX($CI69:$CK69)&gt;=40, Active!IH$2, 0)</f>
        <v>0</v>
      </c>
      <c r="II69" s="240">
        <f>IF(MAX($CL69:$CN69)&gt;=40, Active!II$2, 0)</f>
        <v>30</v>
      </c>
      <c r="IJ69" s="240">
        <f>IF(MAX($CO69:$CQ69)&gt;=40, Active!IJ$2, 0)</f>
        <v>20</v>
      </c>
      <c r="IK69" s="240">
        <f>IF(MAX($CR69:$CT69)&gt;=40, Active!IK$2, 0)</f>
        <v>0</v>
      </c>
      <c r="IL69" s="240">
        <f>IF(MAX($CU69:$CW69)&gt;=40, Active!IL$2, 0)</f>
        <v>0</v>
      </c>
      <c r="IM69" s="240">
        <f>IF(MAX($CX69:$CZ69)&gt;=40, Active!IM$2, 0)</f>
        <v>0</v>
      </c>
      <c r="IN69" s="240">
        <f>IF(MAX($DA69:$DC69)&gt;=40, Active!IN$2, 0)</f>
        <v>20</v>
      </c>
      <c r="IO69" s="240">
        <f>IF(MAX($DD69:$DF69)&gt;=40, Active!IO$2, 0)</f>
        <v>0</v>
      </c>
      <c r="IP69" s="416">
        <f t="shared" si="23"/>
        <v>360</v>
      </c>
      <c r="IQ69" s="416">
        <f t="shared" si="24"/>
        <v>14</v>
      </c>
    </row>
    <row r="70" spans="1:251" ht="15" customHeight="1" x14ac:dyDescent="0.25">
      <c r="A70" s="14" t="s">
        <v>1107</v>
      </c>
      <c r="B70" s="392">
        <v>4</v>
      </c>
      <c r="C70" s="13" t="s">
        <v>614</v>
      </c>
      <c r="D70" s="423">
        <v>43556</v>
      </c>
      <c r="E70" s="20" t="s">
        <v>278</v>
      </c>
      <c r="F70" s="6">
        <v>9658554</v>
      </c>
      <c r="G70" s="20">
        <v>1</v>
      </c>
      <c r="H70" s="20"/>
      <c r="I70" s="23"/>
      <c r="J70" s="6" t="s">
        <v>18</v>
      </c>
      <c r="K70" s="6" t="s">
        <v>18</v>
      </c>
      <c r="L70" s="424"/>
      <c r="M70" s="425" t="s">
        <v>519</v>
      </c>
      <c r="N70" s="24">
        <v>64.3</v>
      </c>
      <c r="O70" s="107"/>
      <c r="P70" s="108"/>
      <c r="Q70" s="444"/>
      <c r="R70" s="24" t="s">
        <v>976</v>
      </c>
      <c r="S70" s="107"/>
      <c r="T70" s="108"/>
      <c r="U70" s="649"/>
      <c r="V70" s="24">
        <v>81.8</v>
      </c>
      <c r="W70" s="107"/>
      <c r="X70" s="108"/>
      <c r="Y70" s="444"/>
      <c r="Z70" s="24" t="s">
        <v>17</v>
      </c>
      <c r="AA70" s="273"/>
      <c r="AB70" s="688">
        <v>62.979999542236328</v>
      </c>
      <c r="AC70" s="273"/>
      <c r="AD70" s="272">
        <v>100</v>
      </c>
      <c r="AE70" s="108"/>
      <c r="AF70" s="444"/>
      <c r="AG70" s="272">
        <v>100</v>
      </c>
      <c r="AH70" s="108"/>
      <c r="AI70" s="444"/>
      <c r="AJ70" s="272">
        <v>100</v>
      </c>
      <c r="AK70" s="108"/>
      <c r="AL70" s="444"/>
      <c r="AM70" s="272">
        <v>100</v>
      </c>
      <c r="AN70" s="108"/>
      <c r="AO70" s="444"/>
      <c r="AP70" s="272">
        <v>100</v>
      </c>
      <c r="AQ70" s="108"/>
      <c r="AR70" s="444"/>
      <c r="AS70" s="272">
        <v>100</v>
      </c>
      <c r="AT70" s="108"/>
      <c r="AU70" s="444"/>
      <c r="AV70" s="272">
        <v>100</v>
      </c>
      <c r="AW70" s="108"/>
      <c r="AX70" s="444"/>
      <c r="AY70" s="24">
        <v>65</v>
      </c>
      <c r="AZ70" s="107"/>
      <c r="BA70" s="273"/>
      <c r="BB70" s="24">
        <v>74</v>
      </c>
      <c r="BC70" s="107"/>
      <c r="BD70" s="273"/>
      <c r="BE70" s="24">
        <v>67</v>
      </c>
      <c r="BF70" s="107"/>
      <c r="BG70" s="273"/>
      <c r="BH70" s="24">
        <v>74</v>
      </c>
      <c r="BI70" s="107"/>
      <c r="BJ70" s="273"/>
      <c r="BK70" s="24">
        <v>75</v>
      </c>
      <c r="BL70" s="107"/>
      <c r="BM70" s="273"/>
      <c r="BN70" s="24">
        <v>75</v>
      </c>
      <c r="BO70" s="107"/>
      <c r="BP70" s="273"/>
      <c r="BQ70" s="24">
        <v>71</v>
      </c>
      <c r="BR70" s="107"/>
      <c r="BS70" s="273"/>
      <c r="BT70" s="24">
        <v>96</v>
      </c>
      <c r="BU70" s="291"/>
      <c r="BV70" s="273"/>
      <c r="BW70" s="24">
        <v>63</v>
      </c>
      <c r="BX70" s="107"/>
      <c r="BY70" s="273"/>
      <c r="BZ70" s="24">
        <v>70</v>
      </c>
      <c r="CA70" s="107"/>
      <c r="CB70" s="273"/>
      <c r="CC70" s="24">
        <v>70</v>
      </c>
      <c r="CD70" s="107"/>
      <c r="CE70" s="107"/>
      <c r="CF70" s="107"/>
      <c r="CG70" s="107"/>
      <c r="CH70" s="273"/>
      <c r="CI70" s="24"/>
      <c r="CJ70" s="107"/>
      <c r="CK70" s="273"/>
      <c r="CL70" s="24">
        <v>68.150001525878906</v>
      </c>
      <c r="CM70" s="107"/>
      <c r="CN70" s="273"/>
      <c r="CO70" s="24"/>
      <c r="CP70" s="107"/>
      <c r="CQ70" s="273"/>
      <c r="CR70" s="24"/>
      <c r="CS70" s="107"/>
      <c r="CT70" s="273"/>
      <c r="CU70" s="24"/>
      <c r="CV70" s="107"/>
      <c r="CW70" s="273"/>
      <c r="CX70" s="24"/>
      <c r="CY70" s="107"/>
      <c r="CZ70" s="273"/>
      <c r="DA70" s="24">
        <v>70.300003051757813</v>
      </c>
      <c r="DB70" s="107"/>
      <c r="DC70" s="273"/>
      <c r="DD70" s="24">
        <v>74.099998474121094</v>
      </c>
      <c r="DE70" s="107"/>
      <c r="DF70" s="273"/>
      <c r="DG70" s="218"/>
      <c r="DH70" s="217"/>
      <c r="DI70" s="217" t="s">
        <v>1387</v>
      </c>
      <c r="DJ70" s="286">
        <v>70.819999999999993</v>
      </c>
      <c r="DK70" s="219" t="s">
        <v>126</v>
      </c>
      <c r="DL70" s="220">
        <f t="shared" si="19"/>
        <v>3.5409999999999995</v>
      </c>
      <c r="DM70" s="650">
        <f>COUNTIF(N70:DF70, Active!DM$1)+COUNTIF(N70:DF70, Active!DM$2)</f>
        <v>0</v>
      </c>
      <c r="DN70" s="233">
        <f>IF(COUNTIF($N70:$Q70, Active!ET$1)&gt;0, Active!DN$2, 0)</f>
        <v>0</v>
      </c>
      <c r="DO70" s="234">
        <f>IF(COUNTIF($R70:$U70, Active!ET$1)&gt;0, Active!DO$2, 0)</f>
        <v>0</v>
      </c>
      <c r="DP70" s="234">
        <f>IF(COUNTIF($V70:$Y70, Active!ET$1)&gt;0, Active!DP$2, 0)</f>
        <v>0</v>
      </c>
      <c r="DQ70" s="234">
        <f>IF(COUNTIF($Z70:$AA70, Active!ET$1)&gt;0, Active!DQ$2, 0)</f>
        <v>0</v>
      </c>
      <c r="DR70" s="234">
        <f>IF(COUNTIF($AB70:$AC70, Active!ET$1)&gt;0, Active!DR$2, 0)</f>
        <v>0</v>
      </c>
      <c r="DS70" s="235">
        <f>IF(COUNTIF($AD70:$AF70, Active!$ET$1)&gt;0, Active!DS$2, 0)</f>
        <v>0</v>
      </c>
      <c r="DT70" s="236">
        <f>IF(COUNTIF($AG70:$AI70, Active!$ET$1)&gt;0, Active!DT$2, 0)</f>
        <v>0</v>
      </c>
      <c r="DU70" s="236">
        <f>IF(COUNTIF($AJ70:$AL70, Active!$ET$1)&gt;0, Active!DU$2, 0)</f>
        <v>0</v>
      </c>
      <c r="DV70" s="236">
        <f>IF(COUNTIF($AM70:$AO70, Active!$ET$1)&gt;0, Active!DV$2, 0)</f>
        <v>0</v>
      </c>
      <c r="DW70" s="236">
        <f>IF(COUNTIF($AP70:$AR70, Active!$ET$1)&gt;0, Active!DW$2, 0)</f>
        <v>0</v>
      </c>
      <c r="DX70" s="236">
        <f>IF(COUNTIF($AS70:$AU70, Active!$ET$1)&gt;0, Active!DX$2, 0)</f>
        <v>0</v>
      </c>
      <c r="DY70" s="236">
        <f>IF(COUNTIF($AV70:$AX70, Active!$ET$1)&gt;0, Active!DY$2, 0)</f>
        <v>0</v>
      </c>
      <c r="DZ70" s="237">
        <f>IF(COUNTIF($AY70:$BA70, Active!$ET$1)&gt;0, Active!DZ$2, 0)</f>
        <v>0</v>
      </c>
      <c r="EA70" s="238">
        <f>IF(COUNTIF($BB70:$BD70, Active!$ET$1)&gt;0, Active!EA$2, 0)</f>
        <v>0</v>
      </c>
      <c r="EB70" s="238">
        <f>IF(COUNTIF($BE70:$BG70, Active!$ET$1)&gt;0, Active!EB$2, 0)</f>
        <v>0</v>
      </c>
      <c r="EC70" s="238">
        <f>IF(COUNTIF($BH70:$BJ70, Active!$ET$1)&gt;0, Active!EC$2, 0)</f>
        <v>0</v>
      </c>
      <c r="ED70" s="238">
        <f>IF(COUNTIF($BK70:$BM70, Active!$ET$1)&gt;0, Active!ED$2, 0)</f>
        <v>0</v>
      </c>
      <c r="EE70" s="238">
        <f>IF(COUNTIF($BN70:$BP70, Active!$ET$1)&gt;0, Active!EE$2, 0)</f>
        <v>0</v>
      </c>
      <c r="EF70" s="238">
        <f>IF(COUNTIF($BQ70:$BS70, Active!$ET$1)&gt;0, Active!EF$2, 0)</f>
        <v>0</v>
      </c>
      <c r="EG70" s="238">
        <f>IF(COUNTIF($BT70:$BV70, Active!$ET$1)&gt;0, Active!EG$2, 0)</f>
        <v>0</v>
      </c>
      <c r="EH70" s="239">
        <f>IF(COUNTIF($BW70:$BY70, Active!$ET$1)&gt;0, Active!EH$2, 0)</f>
        <v>0</v>
      </c>
      <c r="EI70" s="240">
        <f>IF(COUNTIF($BZ70:$CB70, Active!$ET$1)&gt;0, Active!EI$2, 0)</f>
        <v>0</v>
      </c>
      <c r="EJ70" s="240">
        <f>IF(COUNTIF($CC70:$CE70, Active!$ET$1)&gt;0, Active!EJ$2, 0)</f>
        <v>0</v>
      </c>
      <c r="EK70" s="240">
        <f>IF(COUNTIF($CF70:$CH70, Active!$ET$1)&gt;0, Active!EK$2, 0)</f>
        <v>0</v>
      </c>
      <c r="EL70" s="240">
        <f>IF(COUNTIF($CI70:$CK70, Active!$ET$1)&gt;0, Active!EL$2, 0)</f>
        <v>0</v>
      </c>
      <c r="EM70" s="240">
        <f>IF(COUNTIF($CL70:$CN70, Active!$ET$1)&gt;0, Active!EM$2, 0)</f>
        <v>0</v>
      </c>
      <c r="EN70" s="240">
        <f>IF(COUNTIF($CO70:$CQ70, Active!$ET$1)&gt;0, Active!EN$2, 0)</f>
        <v>0</v>
      </c>
      <c r="EO70" s="240">
        <f>IF(COUNTIF($CR70:$CT70, Active!$ET$1)&gt;0, Active!EO$2, 0)</f>
        <v>0</v>
      </c>
      <c r="EP70" s="240">
        <f>IF(COUNTIF($CU70:$CW70, Active!$ET$1)&gt;0, Active!EP$2, 0)</f>
        <v>0</v>
      </c>
      <c r="EQ70" s="240">
        <f>IF(COUNTIF($CX70:$CZ70, Active!$ET$1)&gt;0, Active!EQ$2, 0)</f>
        <v>0</v>
      </c>
      <c r="ER70" s="240">
        <f>IF(COUNTIF($DA70:$DC70, Active!$ET$1)&gt;0, Active!ER$2, 0)</f>
        <v>0</v>
      </c>
      <c r="ES70" s="240">
        <f>IF(COUNTIF($DD70:$DF70, Active!$ET$1)&gt;0, Active!ES$2, 0)</f>
        <v>0</v>
      </c>
      <c r="ET70" s="241">
        <f t="shared" si="20"/>
        <v>0</v>
      </c>
      <c r="EU70" s="242">
        <f>IF(COUNTIF($N70:$Q70, Active!GA$1)&gt;0, Active!EU$2, 0)</f>
        <v>0</v>
      </c>
      <c r="EV70" s="234">
        <f>IF(COUNTIF($R70:$U70, Active!GA$1)&gt;0, Active!EV$2, 0)</f>
        <v>0</v>
      </c>
      <c r="EW70" s="234">
        <f>IF(COUNTIF($V70:$Y70, Active!GA$1)&gt;0, Active!EW$2, 0)</f>
        <v>0</v>
      </c>
      <c r="EX70" s="234">
        <f>IF(COUNTIF($Z70:$AA70, Active!GA$1)&gt;0, Active!EX$2, 0)</f>
        <v>0</v>
      </c>
      <c r="EY70" s="234">
        <f>IF(COUNTIF($AB70:$AC70, Active!GA$1)&gt;0, Active!EY$2, 0)</f>
        <v>0</v>
      </c>
      <c r="EZ70" s="235">
        <f>IF(COUNTIF($AD70:$AF70, Active!$GA$1)&gt;0, Active!EZ$2, 0)</f>
        <v>0</v>
      </c>
      <c r="FA70" s="236">
        <f>IF(COUNTIF($AG70:$AI70, Active!$GA$1)&gt;0, Active!FA$2, 0)</f>
        <v>0</v>
      </c>
      <c r="FB70" s="236">
        <f>IF(COUNTIF($AJ70:$AL70, Active!$GA$1)&gt;0, Active!FB$2, 0)</f>
        <v>0</v>
      </c>
      <c r="FC70" s="236">
        <f>IF(COUNTIF($AM70:$AO70, Active!$GA$1)&gt;0, Active!FC$2, 0)</f>
        <v>0</v>
      </c>
      <c r="FD70" s="236">
        <f>IF(COUNTIF($AP70:$AR70, Active!$GA$1)&gt;0, Active!FD$2, 0)</f>
        <v>0</v>
      </c>
      <c r="FE70" s="236">
        <f>IF(COUNTIF($AS70:$AU70, Active!$GA$1)&gt;0, Active!FE$2, 0)</f>
        <v>0</v>
      </c>
      <c r="FF70" s="236">
        <f>IF(COUNTIF($AV70:$AX70, Active!$GA$1)&gt;0, Active!FF$2, 0)</f>
        <v>0</v>
      </c>
      <c r="FG70" s="237">
        <f>IF(COUNTIF($AY70:$BA70, Active!$GA$1)&gt;0, Active!FG$2, 0)</f>
        <v>0</v>
      </c>
      <c r="FH70" s="238">
        <f>IF(COUNTIF($BB70:$BD70, Active!$GA$1)&gt;0, Active!FH$2, 0)</f>
        <v>0</v>
      </c>
      <c r="FI70" s="238">
        <f>IF(COUNTIF($BE70:$BG70, Active!$GA$1)&gt;0, Active!FI$2, 0)</f>
        <v>0</v>
      </c>
      <c r="FJ70" s="238">
        <f>IF(COUNTIF($BH70:$BJ70, Active!$GA$1)&gt;0, Active!FJ$2, 0)</f>
        <v>0</v>
      </c>
      <c r="FK70" s="238">
        <f>IF(COUNTIF($BK70:$BM70, Active!$GA$1)&gt;0, Active!FK$2, 0)</f>
        <v>0</v>
      </c>
      <c r="FL70" s="238">
        <f>IF(COUNTIF($BN70:$BP70, Active!$GA$1)&gt;0, Active!FL$2, 0)</f>
        <v>0</v>
      </c>
      <c r="FM70" s="238">
        <f>IF(COUNTIF($BQ70:$BS70, Active!$GA$1)&gt;0, Active!FM$2, 0)</f>
        <v>0</v>
      </c>
      <c r="FN70" s="238">
        <f>IF(COUNTIF($BT70:$BV70, Active!$GA$1)&gt;0, Active!FN$2, 0)</f>
        <v>0</v>
      </c>
      <c r="FO70" s="239">
        <f>IF(COUNTIF($BW70:$BY70, Active!$GA$1)&gt;0, Active!FO$2, 0)</f>
        <v>0</v>
      </c>
      <c r="FP70" s="240">
        <f>IF(COUNTIF($BZ70:$CB70, Active!$GA$1)&gt;0, Active!FP$2, 0)</f>
        <v>0</v>
      </c>
      <c r="FQ70" s="240">
        <f>IF(COUNTIF($CC70:$CE70, Active!$GA$1)&gt;0, Active!FQ$2, 0)</f>
        <v>0</v>
      </c>
      <c r="FR70" s="240">
        <f>IF(COUNTIF($CF70:$CH70, Active!$GA$1)&gt;0, Active!FR$2, 0)</f>
        <v>0</v>
      </c>
      <c r="FS70" s="240">
        <f>IF(COUNTIF($CI70:$CK70, Active!$GA$1)&gt;0, Active!FS$2, 0)</f>
        <v>0</v>
      </c>
      <c r="FT70" s="240">
        <f>IF(COUNTIF($CL70:$CN70, Active!$GA$1)&gt;0, Active!FT$2, 0)</f>
        <v>0</v>
      </c>
      <c r="FU70" s="240">
        <f>IF(COUNTIF($CO70:$CQ70, Active!$GA$1)&gt;0, Active!FU$2, 0)</f>
        <v>0</v>
      </c>
      <c r="FV70" s="240">
        <f>IF(COUNTIF($CR70:$CT70, Active!$GA$1)&gt;0, Active!FV$2, 0)</f>
        <v>0</v>
      </c>
      <c r="FW70" s="240">
        <f>IF(COUNTIF($CU70:$CW70, Active!$GA$1)&gt;0, Active!FW$2, 0)</f>
        <v>0</v>
      </c>
      <c r="FX70" s="240">
        <f>IF(COUNTIF($CX70:$CZ70, Active!$GA$1)&gt;0, Active!FX$2, 0)</f>
        <v>0</v>
      </c>
      <c r="FY70" s="240">
        <f>IF(COUNTIF($DA70:$DC70, Active!$GA$1)&gt;0, Active!FY$2, 0)</f>
        <v>0</v>
      </c>
      <c r="FZ70" s="240">
        <f>IF(COUNTIF($DD70:$DF70, Active!$GA$1)&gt;0, Active!FZ$2, 0)</f>
        <v>0</v>
      </c>
      <c r="GA70" s="241">
        <f t="shared" si="21"/>
        <v>0</v>
      </c>
      <c r="GB70" s="242">
        <f>IF(COUNTIF($N70:$Q70, Active!HH$1)&gt;0, Active!GB$2, 0)</f>
        <v>0</v>
      </c>
      <c r="GC70" s="234">
        <f>IF(COUNTIF($R70:$U70, Active!HH$1)&gt;0, Active!GC$2, 0)</f>
        <v>0</v>
      </c>
      <c r="GD70" s="234">
        <f>IF(COUNTIF($V70:$Y70, Active!HH$1)&gt;0, Active!GD$2, 0)</f>
        <v>0</v>
      </c>
      <c r="GE70" s="234">
        <f>IF(COUNTIF($Z70:$AA70, Active!HH$1)&gt;0, Active!GE$2, 0)</f>
        <v>0</v>
      </c>
      <c r="GF70" s="234">
        <f>IF(COUNTIF($AB70:$AC70, Active!HH$1)&gt;0, Active!GF$2, 0)</f>
        <v>0</v>
      </c>
      <c r="GG70" s="235">
        <f>IF(COUNTIF($AD70:$AF70, Active!$HH$1)&gt;0, Active!GG$2, 0)</f>
        <v>0</v>
      </c>
      <c r="GH70" s="236">
        <f>IF(COUNTIF($AG70:$AI70, Active!$HH$1)&gt;0, Active!GH$2, 0)</f>
        <v>0</v>
      </c>
      <c r="GI70" s="236">
        <f>IF(COUNTIF($AJ70:$AL70, Active!$HH$1)&gt;0, Active!GI$2, 0)</f>
        <v>0</v>
      </c>
      <c r="GJ70" s="236">
        <f>IF(COUNTIF($AM70:$AO70, Active!$HH$1)&gt;0, Active!GJ$2, 0)</f>
        <v>0</v>
      </c>
      <c r="GK70" s="236">
        <f>IF(COUNTIF($AP70:$AR70, Active!$HH$1)&gt;0, Active!GK$2, 0)</f>
        <v>0</v>
      </c>
      <c r="GL70" s="236">
        <f>IF(COUNTIF($AS70:$AU70, Active!$HH$1)&gt;0, Active!GL$2, 0)</f>
        <v>0</v>
      </c>
      <c r="GM70" s="236">
        <f>IF(COUNTIF($AV70:$AX70, Active!$HH$1)&gt;0, Active!GM$2, 0)</f>
        <v>0</v>
      </c>
      <c r="GN70" s="237">
        <f>IF(COUNTIF($AY70:$BA70, Active!$HH$1)&gt;0, Active!GN$2, 0)</f>
        <v>0</v>
      </c>
      <c r="GO70" s="238">
        <f>IF(COUNTIF($BB70:$BD70, Active!$HH$1)&gt;0, Active!GO$2, 0)</f>
        <v>0</v>
      </c>
      <c r="GP70" s="238">
        <f>IF(COUNTIF($BE70:$BG70, Active!$HH$1)&gt;0, Active!GP$2, 0)</f>
        <v>0</v>
      </c>
      <c r="GQ70" s="238">
        <f>IF(COUNTIF($BH70:$BJ70, Active!$HH$1)&gt;0, Active!GQ$2, 0)</f>
        <v>0</v>
      </c>
      <c r="GR70" s="238">
        <f>IF(COUNTIF($BK70:$BM70, Active!$HH$1)&gt;0, Active!GR$2, 0)</f>
        <v>0</v>
      </c>
      <c r="GS70" s="238">
        <f>IF(COUNTIF($BN70:$BP70, Active!$HH$1)&gt;0, Active!GS$2, 0)</f>
        <v>0</v>
      </c>
      <c r="GT70" s="238">
        <f>IF(COUNTIF($BQ70:$BS70, Active!$HH$1)&gt;0, Active!GT$2, 0)</f>
        <v>0</v>
      </c>
      <c r="GU70" s="238">
        <f>IF(COUNTIF($BT70:$BV70, Active!$HH$1)&gt;0, Active!GU$2, 0)</f>
        <v>0</v>
      </c>
      <c r="GV70" s="239">
        <f>IF(COUNTIF($BW70:$BY70, Active!$HH$1)&gt;0, Active!GV$2, 0)</f>
        <v>0</v>
      </c>
      <c r="GW70" s="240">
        <f>IF(COUNTIF($BZ70:$CB70, Active!$HH$1)&gt;0, Active!GW$2, 0)</f>
        <v>0</v>
      </c>
      <c r="GX70" s="240">
        <f>IF(COUNTIF($CC70:$CE70, Active!$HH$1)&gt;0, Active!GX$2, 0)</f>
        <v>0</v>
      </c>
      <c r="GY70" s="240">
        <f>IF(COUNTIF($CF70:$CH70, Active!$HH$1)&gt;0, Active!GY$2, 0)</f>
        <v>0</v>
      </c>
      <c r="GZ70" s="240">
        <f>IF(COUNTIF($CI70:$CK70, Active!$HH$1)&gt;0, Active!GZ$2, 0)</f>
        <v>0</v>
      </c>
      <c r="HA70" s="240">
        <f>IF(COUNTIF($CL70:$CN70, Active!$HH$1)&gt;0, Active!HA$2, 0)</f>
        <v>0</v>
      </c>
      <c r="HB70" s="240">
        <f>IF(COUNTIF($CO70:$CQ70, Active!$HH$1)&gt;0, Active!HB$2, 0)</f>
        <v>0</v>
      </c>
      <c r="HC70" s="240">
        <f>IF(COUNTIF($CR70:$CT70, Active!$HH$1)&gt;0, Active!HC$2, 0)</f>
        <v>0</v>
      </c>
      <c r="HD70" s="240">
        <f>IF(COUNTIF($CU70:$CW70, Active!$HH$1)&gt;0, Active!HD$2, 0)</f>
        <v>0</v>
      </c>
      <c r="HE70" s="240">
        <f>IF(COUNTIF($CX70:$CZ70, Active!$HH$1)&gt;0, Active!HE$2, 0)</f>
        <v>0</v>
      </c>
      <c r="HF70" s="240">
        <f>IF(COUNTIF($DA70:$DC70, Active!$HH$1)&gt;0, Active!HF$2, 0)</f>
        <v>0</v>
      </c>
      <c r="HG70" s="240">
        <f>IF(COUNTIF($DD70:$DF70, Active!$HH$1)&gt;0, Active!HG$2, 0)</f>
        <v>0</v>
      </c>
      <c r="HH70" s="241">
        <f t="shared" si="22"/>
        <v>0</v>
      </c>
      <c r="HI70" s="243"/>
      <c r="HJ70" s="242">
        <f>IF(MAX($N70:$Q70)&gt;=40, Active!HJ$2, 0)</f>
        <v>3</v>
      </c>
      <c r="HK70" s="234">
        <f>IF(MAX($R70:$U70)&gt;=40, Active!HK$2, 0)</f>
        <v>0</v>
      </c>
      <c r="HL70" s="234">
        <f>IF(MAX($V70:$Y70)&gt;=40, Active!HL$2, 0)</f>
        <v>3</v>
      </c>
      <c r="HM70" s="234">
        <f>IF(MAX($Z70:$AA70)&gt;=40, Active!HM$2, 0)</f>
        <v>0</v>
      </c>
      <c r="HN70" s="234">
        <f>IF(MAX($AB70:$AC70)&gt;=40, Active!HN$2, 0)</f>
        <v>2</v>
      </c>
      <c r="HO70" s="235">
        <f>IF(MAX($AD70:$AF70)&gt;=40, Active!HO$2, 0)</f>
        <v>20</v>
      </c>
      <c r="HP70" s="236">
        <f>IF(MAX($AG70:$AI70)&gt;=40, Active!HP$2, 0)</f>
        <v>20</v>
      </c>
      <c r="HQ70" s="236">
        <f>IF(MAX($AJ70:$AL70)&gt;=40, Active!HQ$2, 0)</f>
        <v>20</v>
      </c>
      <c r="HR70" s="236">
        <f>IF(MAX($AM70:$AO70)&gt;=40, Active!HR$2, 0)</f>
        <v>20</v>
      </c>
      <c r="HS70" s="236">
        <f>IF(MAX($AP70:$AR70)&gt;=40, Active!HS$2, 0)</f>
        <v>10</v>
      </c>
      <c r="HT70" s="236">
        <f>IF(MAX($AS70:$AU70)&gt;=40, Active!HT$2, 0)</f>
        <v>20</v>
      </c>
      <c r="HU70" s="236">
        <f>IF(MAX($AV70:$AX70)&gt;=40, Active!HU$2, 0)</f>
        <v>10</v>
      </c>
      <c r="HV70" s="237">
        <f>IF(MAX($AY70:$BA70)&gt;=40, Active!HV$2, 0)</f>
        <v>20</v>
      </c>
      <c r="HW70" s="238">
        <f>IF(MAX($BB70:$BD70)&gt;=40, Active!HW$2, 0)</f>
        <v>20</v>
      </c>
      <c r="HX70" s="238">
        <f>IF(MAX($BE70:$BG70)&gt;=40, Active!HX$2, 0)</f>
        <v>20</v>
      </c>
      <c r="HY70" s="238">
        <f>IF(MAX($BH70:$BJ70)&gt;=40, Active!HY$2, 0)</f>
        <v>20</v>
      </c>
      <c r="HZ70" s="238">
        <f>IF(MAX($BK70:$BM70)&gt;=40, Active!HZ$2, 0)</f>
        <v>10</v>
      </c>
      <c r="IA70" s="238">
        <f>IF(MAX($BN70:$BP70)&gt;=40, Active!IA$2, 0)</f>
        <v>20</v>
      </c>
      <c r="IB70" s="238">
        <f>IF(MAX($BQ70:$BS70)&gt;=40, Active!IB$2, 0)</f>
        <v>10</v>
      </c>
      <c r="IC70" s="238">
        <f>IF(MAX($BT70:$BV70)&gt;=40, Active!IC$2, 0)</f>
        <v>6</v>
      </c>
      <c r="ID70" s="239">
        <f>IF(MAX($BW70:$BY70)&gt;=40, Active!ID$2, 0)</f>
        <v>20</v>
      </c>
      <c r="IE70" s="240">
        <f>IF(MAX($BZ70:$CB70)&gt;=40, Active!IE$2, 0)</f>
        <v>20</v>
      </c>
      <c r="IF70" s="240">
        <f>IF(MAX($CC70:$CE70)&gt;=40, Active!IF$2, 0)</f>
        <v>10</v>
      </c>
      <c r="IG70" s="240">
        <f>IF(MAX($CF70:$CH70)&gt;=40, Active!IG$2, 0)</f>
        <v>0</v>
      </c>
      <c r="IH70" s="240">
        <f>IF(MAX($CI70:$CK70)&gt;=40, Active!IH$2, 0)</f>
        <v>0</v>
      </c>
      <c r="II70" s="240">
        <f>IF(MAX($CL70:$CN70)&gt;=40, Active!II$2, 0)</f>
        <v>30</v>
      </c>
      <c r="IJ70" s="240">
        <f>IF(MAX($CO70:$CQ70)&gt;=40, Active!IJ$2, 0)</f>
        <v>0</v>
      </c>
      <c r="IK70" s="240">
        <f>IF(MAX($CR70:$CT70)&gt;=40, Active!IK$2, 0)</f>
        <v>0</v>
      </c>
      <c r="IL70" s="240">
        <f>IF(MAX($CU70:$CW70)&gt;=40, Active!IL$2, 0)</f>
        <v>0</v>
      </c>
      <c r="IM70" s="240">
        <f>IF(MAX($CX70:$CZ70)&gt;=40, Active!IM$2, 0)</f>
        <v>0</v>
      </c>
      <c r="IN70" s="240">
        <f>IF(MAX($DA70:$DC70)&gt;=40, Active!IN$2, 0)</f>
        <v>20</v>
      </c>
      <c r="IO70" s="240">
        <f>IF(MAX($DD70:$DF70)&gt;=40, Active!IO$2, 0)</f>
        <v>20</v>
      </c>
      <c r="IP70" s="416">
        <f t="shared" si="23"/>
        <v>360</v>
      </c>
      <c r="IQ70" s="416">
        <f t="shared" si="24"/>
        <v>14</v>
      </c>
    </row>
    <row r="71" spans="1:251" ht="15" customHeight="1" x14ac:dyDescent="0.25">
      <c r="A71" s="14" t="s">
        <v>1107</v>
      </c>
      <c r="B71" s="392">
        <v>5</v>
      </c>
      <c r="C71" s="13" t="s">
        <v>413</v>
      </c>
      <c r="D71" s="423">
        <v>43556</v>
      </c>
      <c r="E71" s="20" t="s">
        <v>278</v>
      </c>
      <c r="F71" s="6">
        <v>9658565</v>
      </c>
      <c r="G71" s="20">
        <v>1</v>
      </c>
      <c r="H71" s="20"/>
      <c r="I71" s="23"/>
      <c r="J71" s="6" t="s">
        <v>18</v>
      </c>
      <c r="K71" s="6" t="s">
        <v>18</v>
      </c>
      <c r="L71" s="424"/>
      <c r="M71" s="425" t="s">
        <v>520</v>
      </c>
      <c r="N71" s="24">
        <v>63.3</v>
      </c>
      <c r="O71" s="107"/>
      <c r="P71" s="108"/>
      <c r="Q71" s="444"/>
      <c r="R71" s="24" t="s">
        <v>976</v>
      </c>
      <c r="S71" s="107"/>
      <c r="T71" s="108"/>
      <c r="U71" s="649"/>
      <c r="V71" s="24">
        <v>81.8</v>
      </c>
      <c r="W71" s="107"/>
      <c r="X71" s="108"/>
      <c r="Y71" s="444"/>
      <c r="Z71" s="24" t="s">
        <v>17</v>
      </c>
      <c r="AA71" s="273"/>
      <c r="AB71" s="688">
        <v>66.180000305175781</v>
      </c>
      <c r="AC71" s="273"/>
      <c r="AD71" s="272">
        <v>100</v>
      </c>
      <c r="AE71" s="108"/>
      <c r="AF71" s="444"/>
      <c r="AG71" s="272">
        <v>100</v>
      </c>
      <c r="AH71" s="108"/>
      <c r="AI71" s="444"/>
      <c r="AJ71" s="272">
        <v>100</v>
      </c>
      <c r="AK71" s="108"/>
      <c r="AL71" s="444"/>
      <c r="AM71" s="272">
        <v>100</v>
      </c>
      <c r="AN71" s="108"/>
      <c r="AO71" s="444"/>
      <c r="AP71" s="272">
        <v>100</v>
      </c>
      <c r="AQ71" s="108"/>
      <c r="AR71" s="444"/>
      <c r="AS71" s="272">
        <v>100</v>
      </c>
      <c r="AT71" s="108"/>
      <c r="AU71" s="444"/>
      <c r="AV71" s="272">
        <v>100</v>
      </c>
      <c r="AW71" s="108"/>
      <c r="AX71" s="444"/>
      <c r="AY71" s="24">
        <v>51</v>
      </c>
      <c r="AZ71" s="107"/>
      <c r="BA71" s="273"/>
      <c r="BB71" s="24">
        <v>70</v>
      </c>
      <c r="BC71" s="107"/>
      <c r="BD71" s="273"/>
      <c r="BE71" s="24">
        <v>78</v>
      </c>
      <c r="BF71" s="107"/>
      <c r="BG71" s="273"/>
      <c r="BH71" s="24">
        <v>65</v>
      </c>
      <c r="BI71" s="107"/>
      <c r="BJ71" s="273"/>
      <c r="BK71" s="24">
        <v>66</v>
      </c>
      <c r="BL71" s="107"/>
      <c r="BM71" s="273"/>
      <c r="BN71" s="24">
        <v>74</v>
      </c>
      <c r="BO71" s="107"/>
      <c r="BP71" s="273"/>
      <c r="BQ71" s="24">
        <v>71</v>
      </c>
      <c r="BR71" s="107"/>
      <c r="BS71" s="273"/>
      <c r="BT71" s="24">
        <v>92.1</v>
      </c>
      <c r="BU71" s="291"/>
      <c r="BV71" s="273"/>
      <c r="BW71" s="24">
        <v>65</v>
      </c>
      <c r="BX71" s="107"/>
      <c r="BY71" s="273"/>
      <c r="BZ71" s="24">
        <v>64</v>
      </c>
      <c r="CA71" s="107"/>
      <c r="CB71" s="273"/>
      <c r="CC71" s="24">
        <v>70</v>
      </c>
      <c r="CD71" s="107"/>
      <c r="CE71" s="107"/>
      <c r="CF71" s="107"/>
      <c r="CG71" s="107"/>
      <c r="CH71" s="273"/>
      <c r="CI71" s="24"/>
      <c r="CJ71" s="107"/>
      <c r="CK71" s="273"/>
      <c r="CL71" s="24">
        <v>63.900001525878906</v>
      </c>
      <c r="CM71" s="107"/>
      <c r="CN71" s="273"/>
      <c r="CO71" s="24"/>
      <c r="CP71" s="107"/>
      <c r="CQ71" s="273"/>
      <c r="CR71" s="24"/>
      <c r="CS71" s="107"/>
      <c r="CT71" s="273"/>
      <c r="CU71" s="24"/>
      <c r="CV71" s="107"/>
      <c r="CW71" s="273"/>
      <c r="CX71" s="24"/>
      <c r="CY71" s="107"/>
      <c r="CZ71" s="273"/>
      <c r="DA71" s="24">
        <v>70.300003051757813</v>
      </c>
      <c r="DB71" s="107"/>
      <c r="DC71" s="273"/>
      <c r="DD71" s="24">
        <v>72.699996948242188</v>
      </c>
      <c r="DE71" s="107"/>
      <c r="DF71" s="273"/>
      <c r="DG71" s="218"/>
      <c r="DH71" s="217"/>
      <c r="DI71" s="217" t="s">
        <v>1387</v>
      </c>
      <c r="DJ71" s="286">
        <v>68.95</v>
      </c>
      <c r="DK71" s="219" t="s">
        <v>124</v>
      </c>
      <c r="DL71" s="220">
        <f t="shared" si="19"/>
        <v>3.4475000000000002</v>
      </c>
      <c r="DM71" s="650">
        <f>COUNTIF(N71:DF71, Active!DM$1)+COUNTIF(N71:DF71, Active!DM$2)</f>
        <v>0</v>
      </c>
      <c r="DN71" s="233">
        <f>IF(COUNTIF($N71:$Q71, Active!ET$1)&gt;0, Active!DN$2, 0)</f>
        <v>0</v>
      </c>
      <c r="DO71" s="234">
        <f>IF(COUNTIF($R71:$U71, Active!ET$1)&gt;0, Active!DO$2, 0)</f>
        <v>0</v>
      </c>
      <c r="DP71" s="234">
        <f>IF(COUNTIF($V71:$Y71, Active!ET$1)&gt;0, Active!DP$2, 0)</f>
        <v>0</v>
      </c>
      <c r="DQ71" s="234">
        <f>IF(COUNTIF($Z71:$AA71, Active!ET$1)&gt;0, Active!DQ$2, 0)</f>
        <v>0</v>
      </c>
      <c r="DR71" s="234">
        <f>IF(COUNTIF($AB71:$AC71, Active!ET$1)&gt;0, Active!DR$2, 0)</f>
        <v>0</v>
      </c>
      <c r="DS71" s="235">
        <f>IF(COUNTIF($AD71:$AF71, Active!$ET$1)&gt;0, Active!DS$2, 0)</f>
        <v>0</v>
      </c>
      <c r="DT71" s="236">
        <f>IF(COUNTIF($AG71:$AI71, Active!$ET$1)&gt;0, Active!DT$2, 0)</f>
        <v>0</v>
      </c>
      <c r="DU71" s="236">
        <f>IF(COUNTIF($AJ71:$AL71, Active!$ET$1)&gt;0, Active!DU$2, 0)</f>
        <v>0</v>
      </c>
      <c r="DV71" s="236">
        <f>IF(COUNTIF($AM71:$AO71, Active!$ET$1)&gt;0, Active!DV$2, 0)</f>
        <v>0</v>
      </c>
      <c r="DW71" s="236">
        <f>IF(COUNTIF($AP71:$AR71, Active!$ET$1)&gt;0, Active!DW$2, 0)</f>
        <v>0</v>
      </c>
      <c r="DX71" s="236">
        <f>IF(COUNTIF($AS71:$AU71, Active!$ET$1)&gt;0, Active!DX$2, 0)</f>
        <v>0</v>
      </c>
      <c r="DY71" s="236">
        <f>IF(COUNTIF($AV71:$AX71, Active!$ET$1)&gt;0, Active!DY$2, 0)</f>
        <v>0</v>
      </c>
      <c r="DZ71" s="237">
        <f>IF(COUNTIF($AY71:$BA71, Active!$ET$1)&gt;0, Active!DZ$2, 0)</f>
        <v>0</v>
      </c>
      <c r="EA71" s="238">
        <f>IF(COUNTIF($BB71:$BD71, Active!$ET$1)&gt;0, Active!EA$2, 0)</f>
        <v>0</v>
      </c>
      <c r="EB71" s="238">
        <f>IF(COUNTIF($BE71:$BG71, Active!$ET$1)&gt;0, Active!EB$2, 0)</f>
        <v>0</v>
      </c>
      <c r="EC71" s="238">
        <f>IF(COUNTIF($BH71:$BJ71, Active!$ET$1)&gt;0, Active!EC$2, 0)</f>
        <v>0</v>
      </c>
      <c r="ED71" s="238">
        <f>IF(COUNTIF($BK71:$BM71, Active!$ET$1)&gt;0, Active!ED$2, 0)</f>
        <v>0</v>
      </c>
      <c r="EE71" s="238">
        <f>IF(COUNTIF($BN71:$BP71, Active!$ET$1)&gt;0, Active!EE$2, 0)</f>
        <v>0</v>
      </c>
      <c r="EF71" s="238">
        <f>IF(COUNTIF($BQ71:$BS71, Active!$ET$1)&gt;0, Active!EF$2, 0)</f>
        <v>0</v>
      </c>
      <c r="EG71" s="238">
        <f>IF(COUNTIF($BT71:$BV71, Active!$ET$1)&gt;0, Active!EG$2, 0)</f>
        <v>0</v>
      </c>
      <c r="EH71" s="239">
        <f>IF(COUNTIF($BW71:$BY71, Active!$ET$1)&gt;0, Active!EH$2, 0)</f>
        <v>0</v>
      </c>
      <c r="EI71" s="240">
        <f>IF(COUNTIF($BZ71:$CB71, Active!$ET$1)&gt;0, Active!EI$2, 0)</f>
        <v>0</v>
      </c>
      <c r="EJ71" s="240">
        <f>IF(COUNTIF($CC71:$CE71, Active!$ET$1)&gt;0, Active!EJ$2, 0)</f>
        <v>0</v>
      </c>
      <c r="EK71" s="240">
        <f>IF(COUNTIF($CF71:$CH71, Active!$ET$1)&gt;0, Active!EK$2, 0)</f>
        <v>0</v>
      </c>
      <c r="EL71" s="240">
        <f>IF(COUNTIF($CI71:$CK71, Active!$ET$1)&gt;0, Active!EL$2, 0)</f>
        <v>0</v>
      </c>
      <c r="EM71" s="240">
        <f>IF(COUNTIF($CL71:$CN71, Active!$ET$1)&gt;0, Active!EM$2, 0)</f>
        <v>0</v>
      </c>
      <c r="EN71" s="240">
        <f>IF(COUNTIF($CO71:$CQ71, Active!$ET$1)&gt;0, Active!EN$2, 0)</f>
        <v>0</v>
      </c>
      <c r="EO71" s="240">
        <f>IF(COUNTIF($CR71:$CT71, Active!$ET$1)&gt;0, Active!EO$2, 0)</f>
        <v>0</v>
      </c>
      <c r="EP71" s="240">
        <f>IF(COUNTIF($CU71:$CW71, Active!$ET$1)&gt;0, Active!EP$2, 0)</f>
        <v>0</v>
      </c>
      <c r="EQ71" s="240">
        <f>IF(COUNTIF($CX71:$CZ71, Active!$ET$1)&gt;0, Active!EQ$2, 0)</f>
        <v>0</v>
      </c>
      <c r="ER71" s="240">
        <f>IF(COUNTIF($DA71:$DC71, Active!$ET$1)&gt;0, Active!ER$2, 0)</f>
        <v>0</v>
      </c>
      <c r="ES71" s="240">
        <f>IF(COUNTIF($DD71:$DF71, Active!$ET$1)&gt;0, Active!ES$2, 0)</f>
        <v>0</v>
      </c>
      <c r="ET71" s="241">
        <f t="shared" si="20"/>
        <v>0</v>
      </c>
      <c r="EU71" s="242">
        <f>IF(COUNTIF($N71:$Q71, Active!GA$1)&gt;0, Active!EU$2, 0)</f>
        <v>0</v>
      </c>
      <c r="EV71" s="234">
        <f>IF(COUNTIF($R71:$U71, Active!GA$1)&gt;0, Active!EV$2, 0)</f>
        <v>0</v>
      </c>
      <c r="EW71" s="234">
        <f>IF(COUNTIF($V71:$Y71, Active!GA$1)&gt;0, Active!EW$2, 0)</f>
        <v>0</v>
      </c>
      <c r="EX71" s="234">
        <f>IF(COUNTIF($Z71:$AA71, Active!GA$1)&gt;0, Active!EX$2, 0)</f>
        <v>0</v>
      </c>
      <c r="EY71" s="234">
        <f>IF(COUNTIF($AB71:$AC71, Active!GA$1)&gt;0, Active!EY$2, 0)</f>
        <v>0</v>
      </c>
      <c r="EZ71" s="235">
        <f>IF(COUNTIF($AD71:$AF71, Active!$GA$1)&gt;0, Active!EZ$2, 0)</f>
        <v>0</v>
      </c>
      <c r="FA71" s="236">
        <f>IF(COUNTIF($AG71:$AI71, Active!$GA$1)&gt;0, Active!FA$2, 0)</f>
        <v>0</v>
      </c>
      <c r="FB71" s="236">
        <f>IF(COUNTIF($AJ71:$AL71, Active!$GA$1)&gt;0, Active!FB$2, 0)</f>
        <v>0</v>
      </c>
      <c r="FC71" s="236">
        <f>IF(COUNTIF($AM71:$AO71, Active!$GA$1)&gt;0, Active!FC$2, 0)</f>
        <v>0</v>
      </c>
      <c r="FD71" s="236">
        <f>IF(COUNTIF($AP71:$AR71, Active!$GA$1)&gt;0, Active!FD$2, 0)</f>
        <v>0</v>
      </c>
      <c r="FE71" s="236">
        <f>IF(COUNTIF($AS71:$AU71, Active!$GA$1)&gt;0, Active!FE$2, 0)</f>
        <v>0</v>
      </c>
      <c r="FF71" s="236">
        <f>IF(COUNTIF($AV71:$AX71, Active!$GA$1)&gt;0, Active!FF$2, 0)</f>
        <v>0</v>
      </c>
      <c r="FG71" s="237">
        <f>IF(COUNTIF($AY71:$BA71, Active!$GA$1)&gt;0, Active!FG$2, 0)</f>
        <v>0</v>
      </c>
      <c r="FH71" s="238">
        <f>IF(COUNTIF($BB71:$BD71, Active!$GA$1)&gt;0, Active!FH$2, 0)</f>
        <v>0</v>
      </c>
      <c r="FI71" s="238">
        <f>IF(COUNTIF($BE71:$BG71, Active!$GA$1)&gt;0, Active!FI$2, 0)</f>
        <v>0</v>
      </c>
      <c r="FJ71" s="238">
        <f>IF(COUNTIF($BH71:$BJ71, Active!$GA$1)&gt;0, Active!FJ$2, 0)</f>
        <v>0</v>
      </c>
      <c r="FK71" s="238">
        <f>IF(COUNTIF($BK71:$BM71, Active!$GA$1)&gt;0, Active!FK$2, 0)</f>
        <v>0</v>
      </c>
      <c r="FL71" s="238">
        <f>IF(COUNTIF($BN71:$BP71, Active!$GA$1)&gt;0, Active!FL$2, 0)</f>
        <v>0</v>
      </c>
      <c r="FM71" s="238">
        <f>IF(COUNTIF($BQ71:$BS71, Active!$GA$1)&gt;0, Active!FM$2, 0)</f>
        <v>0</v>
      </c>
      <c r="FN71" s="238">
        <f>IF(COUNTIF($BT71:$BV71, Active!$GA$1)&gt;0, Active!FN$2, 0)</f>
        <v>0</v>
      </c>
      <c r="FO71" s="239">
        <f>IF(COUNTIF($BW71:$BY71, Active!$GA$1)&gt;0, Active!FO$2, 0)</f>
        <v>0</v>
      </c>
      <c r="FP71" s="240">
        <f>IF(COUNTIF($BZ71:$CB71, Active!$GA$1)&gt;0, Active!FP$2, 0)</f>
        <v>0</v>
      </c>
      <c r="FQ71" s="240">
        <f>IF(COUNTIF($CC71:$CE71, Active!$GA$1)&gt;0, Active!FQ$2, 0)</f>
        <v>0</v>
      </c>
      <c r="FR71" s="240">
        <f>IF(COUNTIF($CF71:$CH71, Active!$GA$1)&gt;0, Active!FR$2, 0)</f>
        <v>0</v>
      </c>
      <c r="FS71" s="240">
        <f>IF(COUNTIF($CI71:$CK71, Active!$GA$1)&gt;0, Active!FS$2, 0)</f>
        <v>0</v>
      </c>
      <c r="FT71" s="240">
        <f>IF(COUNTIF($CL71:$CN71, Active!$GA$1)&gt;0, Active!FT$2, 0)</f>
        <v>0</v>
      </c>
      <c r="FU71" s="240">
        <f>IF(COUNTIF($CO71:$CQ71, Active!$GA$1)&gt;0, Active!FU$2, 0)</f>
        <v>0</v>
      </c>
      <c r="FV71" s="240">
        <f>IF(COUNTIF($CR71:$CT71, Active!$GA$1)&gt;0, Active!FV$2, 0)</f>
        <v>0</v>
      </c>
      <c r="FW71" s="240">
        <f>IF(COUNTIF($CU71:$CW71, Active!$GA$1)&gt;0, Active!FW$2, 0)</f>
        <v>0</v>
      </c>
      <c r="FX71" s="240">
        <f>IF(COUNTIF($CX71:$CZ71, Active!$GA$1)&gt;0, Active!FX$2, 0)</f>
        <v>0</v>
      </c>
      <c r="FY71" s="240">
        <f>IF(COUNTIF($DA71:$DC71, Active!$GA$1)&gt;0, Active!FY$2, 0)</f>
        <v>0</v>
      </c>
      <c r="FZ71" s="240">
        <f>IF(COUNTIF($DD71:$DF71, Active!$GA$1)&gt;0, Active!FZ$2, 0)</f>
        <v>0</v>
      </c>
      <c r="GA71" s="241">
        <f t="shared" si="21"/>
        <v>0</v>
      </c>
      <c r="GB71" s="242">
        <f>IF(COUNTIF($N71:$Q71, Active!HH$1)&gt;0, Active!GB$2, 0)</f>
        <v>0</v>
      </c>
      <c r="GC71" s="234">
        <f>IF(COUNTIF($R71:$U71, Active!HH$1)&gt;0, Active!GC$2, 0)</f>
        <v>0</v>
      </c>
      <c r="GD71" s="234">
        <f>IF(COUNTIF($V71:$Y71, Active!HH$1)&gt;0, Active!GD$2, 0)</f>
        <v>0</v>
      </c>
      <c r="GE71" s="234">
        <f>IF(COUNTIF($Z71:$AA71, Active!HH$1)&gt;0, Active!GE$2, 0)</f>
        <v>0</v>
      </c>
      <c r="GF71" s="234">
        <f>IF(COUNTIF($AB71:$AC71, Active!HH$1)&gt;0, Active!GF$2, 0)</f>
        <v>0</v>
      </c>
      <c r="GG71" s="235">
        <f>IF(COUNTIF($AD71:$AF71, Active!$HH$1)&gt;0, Active!GG$2, 0)</f>
        <v>0</v>
      </c>
      <c r="GH71" s="236">
        <f>IF(COUNTIF($AG71:$AI71, Active!$HH$1)&gt;0, Active!GH$2, 0)</f>
        <v>0</v>
      </c>
      <c r="GI71" s="236">
        <f>IF(COUNTIF($AJ71:$AL71, Active!$HH$1)&gt;0, Active!GI$2, 0)</f>
        <v>0</v>
      </c>
      <c r="GJ71" s="236">
        <f>IF(COUNTIF($AM71:$AO71, Active!$HH$1)&gt;0, Active!GJ$2, 0)</f>
        <v>0</v>
      </c>
      <c r="GK71" s="236">
        <f>IF(COUNTIF($AP71:$AR71, Active!$HH$1)&gt;0, Active!GK$2, 0)</f>
        <v>0</v>
      </c>
      <c r="GL71" s="236">
        <f>IF(COUNTIF($AS71:$AU71, Active!$HH$1)&gt;0, Active!GL$2, 0)</f>
        <v>0</v>
      </c>
      <c r="GM71" s="236">
        <f>IF(COUNTIF($AV71:$AX71, Active!$HH$1)&gt;0, Active!GM$2, 0)</f>
        <v>0</v>
      </c>
      <c r="GN71" s="237">
        <f>IF(COUNTIF($AY71:$BA71, Active!$HH$1)&gt;0, Active!GN$2, 0)</f>
        <v>0</v>
      </c>
      <c r="GO71" s="238">
        <f>IF(COUNTIF($BB71:$BD71, Active!$HH$1)&gt;0, Active!GO$2, 0)</f>
        <v>0</v>
      </c>
      <c r="GP71" s="238">
        <f>IF(COUNTIF($BE71:$BG71, Active!$HH$1)&gt;0, Active!GP$2, 0)</f>
        <v>0</v>
      </c>
      <c r="GQ71" s="238">
        <f>IF(COUNTIF($BH71:$BJ71, Active!$HH$1)&gt;0, Active!GQ$2, 0)</f>
        <v>0</v>
      </c>
      <c r="GR71" s="238">
        <f>IF(COUNTIF($BK71:$BM71, Active!$HH$1)&gt;0, Active!GR$2, 0)</f>
        <v>0</v>
      </c>
      <c r="GS71" s="238">
        <f>IF(COUNTIF($BN71:$BP71, Active!$HH$1)&gt;0, Active!GS$2, 0)</f>
        <v>0</v>
      </c>
      <c r="GT71" s="238">
        <f>IF(COUNTIF($BQ71:$BS71, Active!$HH$1)&gt;0, Active!GT$2, 0)</f>
        <v>0</v>
      </c>
      <c r="GU71" s="238">
        <f>IF(COUNTIF($BT71:$BV71, Active!$HH$1)&gt;0, Active!GU$2, 0)</f>
        <v>0</v>
      </c>
      <c r="GV71" s="239">
        <f>IF(COUNTIF($BW71:$BY71, Active!$HH$1)&gt;0, Active!GV$2, 0)</f>
        <v>0</v>
      </c>
      <c r="GW71" s="240">
        <f>IF(COUNTIF($BZ71:$CB71, Active!$HH$1)&gt;0, Active!GW$2, 0)</f>
        <v>0</v>
      </c>
      <c r="GX71" s="240">
        <f>IF(COUNTIF($CC71:$CE71, Active!$HH$1)&gt;0, Active!GX$2, 0)</f>
        <v>0</v>
      </c>
      <c r="GY71" s="240">
        <f>IF(COUNTIF($CF71:$CH71, Active!$HH$1)&gt;0, Active!GY$2, 0)</f>
        <v>0</v>
      </c>
      <c r="GZ71" s="240">
        <f>IF(COUNTIF($CI71:$CK71, Active!$HH$1)&gt;0, Active!GZ$2, 0)</f>
        <v>0</v>
      </c>
      <c r="HA71" s="240">
        <f>IF(COUNTIF($CL71:$CN71, Active!$HH$1)&gt;0, Active!HA$2, 0)</f>
        <v>0</v>
      </c>
      <c r="HB71" s="240">
        <f>IF(COUNTIF($CO71:$CQ71, Active!$HH$1)&gt;0, Active!HB$2, 0)</f>
        <v>0</v>
      </c>
      <c r="HC71" s="240">
        <f>IF(COUNTIF($CR71:$CT71, Active!$HH$1)&gt;0, Active!HC$2, 0)</f>
        <v>0</v>
      </c>
      <c r="HD71" s="240">
        <f>IF(COUNTIF($CU71:$CW71, Active!$HH$1)&gt;0, Active!HD$2, 0)</f>
        <v>0</v>
      </c>
      <c r="HE71" s="240">
        <f>IF(COUNTIF($CX71:$CZ71, Active!$HH$1)&gt;0, Active!HE$2, 0)</f>
        <v>0</v>
      </c>
      <c r="HF71" s="240">
        <f>IF(COUNTIF($DA71:$DC71, Active!$HH$1)&gt;0, Active!HF$2, 0)</f>
        <v>0</v>
      </c>
      <c r="HG71" s="240">
        <f>IF(COUNTIF($DD71:$DF71, Active!$HH$1)&gt;0, Active!HG$2, 0)</f>
        <v>0</v>
      </c>
      <c r="HH71" s="241">
        <f t="shared" si="22"/>
        <v>0</v>
      </c>
      <c r="HI71" s="243"/>
      <c r="HJ71" s="242">
        <f>IF(MAX($N71:$Q71)&gt;=40, Active!HJ$2, 0)</f>
        <v>3</v>
      </c>
      <c r="HK71" s="234">
        <f>IF(MAX($R71:$U71)&gt;=40, Active!HK$2, 0)</f>
        <v>0</v>
      </c>
      <c r="HL71" s="234">
        <f>IF(MAX($V71:$Y71)&gt;=40, Active!HL$2, 0)</f>
        <v>3</v>
      </c>
      <c r="HM71" s="234">
        <f>IF(MAX($Z71:$AA71)&gt;=40, Active!HM$2, 0)</f>
        <v>0</v>
      </c>
      <c r="HN71" s="234">
        <f>IF(MAX($AB71:$AC71)&gt;=40, Active!HN$2, 0)</f>
        <v>2</v>
      </c>
      <c r="HO71" s="235">
        <f>IF(MAX($AD71:$AF71)&gt;=40, Active!HO$2, 0)</f>
        <v>20</v>
      </c>
      <c r="HP71" s="236">
        <f>IF(MAX($AG71:$AI71)&gt;=40, Active!HP$2, 0)</f>
        <v>20</v>
      </c>
      <c r="HQ71" s="236">
        <f>IF(MAX($AJ71:$AL71)&gt;=40, Active!HQ$2, 0)</f>
        <v>20</v>
      </c>
      <c r="HR71" s="236">
        <f>IF(MAX($AM71:$AO71)&gt;=40, Active!HR$2, 0)</f>
        <v>20</v>
      </c>
      <c r="HS71" s="236">
        <f>IF(MAX($AP71:$AR71)&gt;=40, Active!HS$2, 0)</f>
        <v>10</v>
      </c>
      <c r="HT71" s="236">
        <f>IF(MAX($AS71:$AU71)&gt;=40, Active!HT$2, 0)</f>
        <v>20</v>
      </c>
      <c r="HU71" s="236">
        <f>IF(MAX($AV71:$AX71)&gt;=40, Active!HU$2, 0)</f>
        <v>10</v>
      </c>
      <c r="HV71" s="237">
        <f>IF(MAX($AY71:$BA71)&gt;=40, Active!HV$2, 0)</f>
        <v>20</v>
      </c>
      <c r="HW71" s="238">
        <f>IF(MAX($BB71:$BD71)&gt;=40, Active!HW$2, 0)</f>
        <v>20</v>
      </c>
      <c r="HX71" s="238">
        <f>IF(MAX($BE71:$BG71)&gt;=40, Active!HX$2, 0)</f>
        <v>20</v>
      </c>
      <c r="HY71" s="238">
        <f>IF(MAX($BH71:$BJ71)&gt;=40, Active!HY$2, 0)</f>
        <v>20</v>
      </c>
      <c r="HZ71" s="238">
        <f>IF(MAX($BK71:$BM71)&gt;=40, Active!HZ$2, 0)</f>
        <v>10</v>
      </c>
      <c r="IA71" s="238">
        <f>IF(MAX($BN71:$BP71)&gt;=40, Active!IA$2, 0)</f>
        <v>20</v>
      </c>
      <c r="IB71" s="238">
        <f>IF(MAX($BQ71:$BS71)&gt;=40, Active!IB$2, 0)</f>
        <v>10</v>
      </c>
      <c r="IC71" s="238">
        <f>IF(MAX($BT71:$BV71)&gt;=40, Active!IC$2, 0)</f>
        <v>6</v>
      </c>
      <c r="ID71" s="239">
        <f>IF(MAX($BW71:$BY71)&gt;=40, Active!ID$2, 0)</f>
        <v>20</v>
      </c>
      <c r="IE71" s="240">
        <f>IF(MAX($BZ71:$CB71)&gt;=40, Active!IE$2, 0)</f>
        <v>20</v>
      </c>
      <c r="IF71" s="240">
        <f>IF(MAX($CC71:$CE71)&gt;=40, Active!IF$2, 0)</f>
        <v>10</v>
      </c>
      <c r="IG71" s="240">
        <f>IF(MAX($CF71:$CH71)&gt;=40, Active!IG$2, 0)</f>
        <v>0</v>
      </c>
      <c r="IH71" s="240">
        <f>IF(MAX($CI71:$CK71)&gt;=40, Active!IH$2, 0)</f>
        <v>0</v>
      </c>
      <c r="II71" s="240">
        <f>IF(MAX($CL71:$CN71)&gt;=40, Active!II$2, 0)</f>
        <v>30</v>
      </c>
      <c r="IJ71" s="240">
        <f>IF(MAX($CO71:$CQ71)&gt;=40, Active!IJ$2, 0)</f>
        <v>0</v>
      </c>
      <c r="IK71" s="240">
        <f>IF(MAX($CR71:$CT71)&gt;=40, Active!IK$2, 0)</f>
        <v>0</v>
      </c>
      <c r="IL71" s="240">
        <f>IF(MAX($CU71:$CW71)&gt;=40, Active!IL$2, 0)</f>
        <v>0</v>
      </c>
      <c r="IM71" s="240">
        <f>IF(MAX($CX71:$CZ71)&gt;=40, Active!IM$2, 0)</f>
        <v>0</v>
      </c>
      <c r="IN71" s="240">
        <f>IF(MAX($DA71:$DC71)&gt;=40, Active!IN$2, 0)</f>
        <v>20</v>
      </c>
      <c r="IO71" s="240">
        <f>IF(MAX($DD71:$DF71)&gt;=40, Active!IO$2, 0)</f>
        <v>20</v>
      </c>
      <c r="IP71" s="416">
        <f t="shared" si="23"/>
        <v>360</v>
      </c>
      <c r="IQ71" s="416">
        <f t="shared" si="24"/>
        <v>14</v>
      </c>
    </row>
    <row r="72" spans="1:251" ht="15" customHeight="1" x14ac:dyDescent="0.25">
      <c r="A72" s="14" t="s">
        <v>1107</v>
      </c>
      <c r="B72" s="392">
        <v>6</v>
      </c>
      <c r="C72" s="13" t="s">
        <v>414</v>
      </c>
      <c r="D72" s="423">
        <v>43556</v>
      </c>
      <c r="E72" s="20" t="s">
        <v>278</v>
      </c>
      <c r="F72" s="6">
        <v>9658587</v>
      </c>
      <c r="G72" s="20">
        <v>1</v>
      </c>
      <c r="H72" s="20"/>
      <c r="I72" s="23"/>
      <c r="J72" s="6" t="s">
        <v>18</v>
      </c>
      <c r="K72" s="6" t="s">
        <v>18</v>
      </c>
      <c r="L72" s="424"/>
      <c r="M72" s="425" t="s">
        <v>521</v>
      </c>
      <c r="N72" s="24">
        <v>62.8</v>
      </c>
      <c r="O72" s="107"/>
      <c r="P72" s="108"/>
      <c r="Q72" s="444"/>
      <c r="R72" s="24" t="s">
        <v>976</v>
      </c>
      <c r="S72" s="107"/>
      <c r="T72" s="108"/>
      <c r="U72" s="649"/>
      <c r="V72" s="24">
        <v>59.7</v>
      </c>
      <c r="W72" s="107"/>
      <c r="X72" s="108"/>
      <c r="Y72" s="444"/>
      <c r="Z72" s="24" t="s">
        <v>21</v>
      </c>
      <c r="AA72" s="273"/>
      <c r="AB72" s="688">
        <v>65.279998779296875</v>
      </c>
      <c r="AC72" s="273"/>
      <c r="AD72" s="272">
        <v>100</v>
      </c>
      <c r="AE72" s="108"/>
      <c r="AF72" s="444"/>
      <c r="AG72" s="272">
        <v>100</v>
      </c>
      <c r="AH72" s="108"/>
      <c r="AI72" s="444"/>
      <c r="AJ72" s="272">
        <v>100</v>
      </c>
      <c r="AK72" s="108"/>
      <c r="AL72" s="444"/>
      <c r="AM72" s="272">
        <v>100</v>
      </c>
      <c r="AN72" s="108"/>
      <c r="AO72" s="444"/>
      <c r="AP72" s="272">
        <v>100</v>
      </c>
      <c r="AQ72" s="108"/>
      <c r="AR72" s="444"/>
      <c r="AS72" s="272">
        <v>100</v>
      </c>
      <c r="AT72" s="108"/>
      <c r="AU72" s="444"/>
      <c r="AV72" s="272">
        <v>100</v>
      </c>
      <c r="AW72" s="108"/>
      <c r="AX72" s="444"/>
      <c r="AY72" s="24">
        <v>53</v>
      </c>
      <c r="AZ72" s="107"/>
      <c r="BA72" s="273"/>
      <c r="BB72" s="24">
        <v>69</v>
      </c>
      <c r="BC72" s="107"/>
      <c r="BD72" s="273"/>
      <c r="BE72" s="24">
        <v>59</v>
      </c>
      <c r="BF72" s="107"/>
      <c r="BG72" s="273"/>
      <c r="BH72" s="24">
        <v>51</v>
      </c>
      <c r="BI72" s="107"/>
      <c r="BJ72" s="273"/>
      <c r="BK72" s="24">
        <v>73</v>
      </c>
      <c r="BL72" s="107"/>
      <c r="BM72" s="273"/>
      <c r="BN72" s="24">
        <v>66</v>
      </c>
      <c r="BO72" s="107"/>
      <c r="BP72" s="273"/>
      <c r="BQ72" s="24">
        <v>64</v>
      </c>
      <c r="BR72" s="107"/>
      <c r="BS72" s="273"/>
      <c r="BT72" s="24">
        <v>75.599999999999994</v>
      </c>
      <c r="BU72" s="291"/>
      <c r="BV72" s="273"/>
      <c r="BW72" s="24">
        <v>50</v>
      </c>
      <c r="BX72" s="107"/>
      <c r="BY72" s="273"/>
      <c r="BZ72" s="24">
        <v>54</v>
      </c>
      <c r="CA72" s="107"/>
      <c r="CB72" s="273"/>
      <c r="CC72" s="24">
        <v>46</v>
      </c>
      <c r="CD72" s="107"/>
      <c r="CE72" s="107"/>
      <c r="CF72" s="107"/>
      <c r="CG72" s="107"/>
      <c r="CH72" s="273"/>
      <c r="CI72" s="24"/>
      <c r="CJ72" s="107"/>
      <c r="CK72" s="273"/>
      <c r="CL72" s="24">
        <v>43.400001525878906</v>
      </c>
      <c r="CM72" s="107"/>
      <c r="CN72" s="273"/>
      <c r="CO72" s="24"/>
      <c r="CP72" s="107"/>
      <c r="CQ72" s="273"/>
      <c r="CR72" s="24"/>
      <c r="CS72" s="107"/>
      <c r="CT72" s="273"/>
      <c r="CU72" s="24">
        <v>55</v>
      </c>
      <c r="CV72" s="107"/>
      <c r="CW72" s="273"/>
      <c r="CX72" s="24"/>
      <c r="CY72" s="107"/>
      <c r="CZ72" s="273"/>
      <c r="DA72" s="24"/>
      <c r="DB72" s="107"/>
      <c r="DC72" s="273"/>
      <c r="DD72" s="24">
        <v>62.799999237060547</v>
      </c>
      <c r="DE72" s="107"/>
      <c r="DF72" s="273"/>
      <c r="DG72" s="218"/>
      <c r="DH72" s="217"/>
      <c r="DI72" s="217" t="s">
        <v>1387</v>
      </c>
      <c r="DJ72" s="286">
        <v>57.55</v>
      </c>
      <c r="DK72" s="219" t="s">
        <v>125</v>
      </c>
      <c r="DL72" s="220">
        <f t="shared" si="19"/>
        <v>2.8774999999999999</v>
      </c>
      <c r="DM72" s="650">
        <f>COUNTIF(N72:DF72, Active!DM$1)+COUNTIF(N72:DF72, Active!DM$2)</f>
        <v>0</v>
      </c>
      <c r="DN72" s="233">
        <f>IF(COUNTIF($N72:$Q72, Active!ET$1)&gt;0, Active!DN$2, 0)</f>
        <v>0</v>
      </c>
      <c r="DO72" s="234">
        <f>IF(COUNTIF($R72:$U72, Active!ET$1)&gt;0, Active!DO$2, 0)</f>
        <v>0</v>
      </c>
      <c r="DP72" s="234">
        <f>IF(COUNTIF($V72:$Y72, Active!ET$1)&gt;0, Active!DP$2, 0)</f>
        <v>0</v>
      </c>
      <c r="DQ72" s="234">
        <f>IF(COUNTIF($Z72:$AA72, Active!ET$1)&gt;0, Active!DQ$2, 0)</f>
        <v>0</v>
      </c>
      <c r="DR72" s="234">
        <f>IF(COUNTIF($AB72:$AC72, Active!ET$1)&gt;0, Active!DR$2, 0)</f>
        <v>0</v>
      </c>
      <c r="DS72" s="235">
        <f>IF(COUNTIF($AD72:$AF72, Active!$ET$1)&gt;0, Active!DS$2, 0)</f>
        <v>0</v>
      </c>
      <c r="DT72" s="236">
        <f>IF(COUNTIF($AG72:$AI72, Active!$ET$1)&gt;0, Active!DT$2, 0)</f>
        <v>0</v>
      </c>
      <c r="DU72" s="236">
        <f>IF(COUNTIF($AJ72:$AL72, Active!$ET$1)&gt;0, Active!DU$2, 0)</f>
        <v>0</v>
      </c>
      <c r="DV72" s="236">
        <f>IF(COUNTIF($AM72:$AO72, Active!$ET$1)&gt;0, Active!DV$2, 0)</f>
        <v>0</v>
      </c>
      <c r="DW72" s="236">
        <f>IF(COUNTIF($AP72:$AR72, Active!$ET$1)&gt;0, Active!DW$2, 0)</f>
        <v>0</v>
      </c>
      <c r="DX72" s="236">
        <f>IF(COUNTIF($AS72:$AU72, Active!$ET$1)&gt;0, Active!DX$2, 0)</f>
        <v>0</v>
      </c>
      <c r="DY72" s="236">
        <f>IF(COUNTIF($AV72:$AX72, Active!$ET$1)&gt;0, Active!DY$2, 0)</f>
        <v>0</v>
      </c>
      <c r="DZ72" s="237">
        <f>IF(COUNTIF($AY72:$BA72, Active!$ET$1)&gt;0, Active!DZ$2, 0)</f>
        <v>0</v>
      </c>
      <c r="EA72" s="238">
        <f>IF(COUNTIF($BB72:$BD72, Active!$ET$1)&gt;0, Active!EA$2, 0)</f>
        <v>0</v>
      </c>
      <c r="EB72" s="238">
        <f>IF(COUNTIF($BE72:$BG72, Active!$ET$1)&gt;0, Active!EB$2, 0)</f>
        <v>0</v>
      </c>
      <c r="EC72" s="238">
        <f>IF(COUNTIF($BH72:$BJ72, Active!$ET$1)&gt;0, Active!EC$2, 0)</f>
        <v>0</v>
      </c>
      <c r="ED72" s="238">
        <f>IF(COUNTIF($BK72:$BM72, Active!$ET$1)&gt;0, Active!ED$2, 0)</f>
        <v>0</v>
      </c>
      <c r="EE72" s="238">
        <f>IF(COUNTIF($BN72:$BP72, Active!$ET$1)&gt;0, Active!EE$2, 0)</f>
        <v>0</v>
      </c>
      <c r="EF72" s="238">
        <f>IF(COUNTIF($BQ72:$BS72, Active!$ET$1)&gt;0, Active!EF$2, 0)</f>
        <v>0</v>
      </c>
      <c r="EG72" s="238">
        <f>IF(COUNTIF($BT72:$BV72, Active!$ET$1)&gt;0, Active!EG$2, 0)</f>
        <v>0</v>
      </c>
      <c r="EH72" s="239">
        <f>IF(COUNTIF($BW72:$BY72, Active!$ET$1)&gt;0, Active!EH$2, 0)</f>
        <v>0</v>
      </c>
      <c r="EI72" s="240">
        <f>IF(COUNTIF($BZ72:$CB72, Active!$ET$1)&gt;0, Active!EI$2, 0)</f>
        <v>0</v>
      </c>
      <c r="EJ72" s="240">
        <f>IF(COUNTIF($CC72:$CE72, Active!$ET$1)&gt;0, Active!EJ$2, 0)</f>
        <v>0</v>
      </c>
      <c r="EK72" s="240">
        <f>IF(COUNTIF($CF72:$CH72, Active!$ET$1)&gt;0, Active!EK$2, 0)</f>
        <v>0</v>
      </c>
      <c r="EL72" s="240">
        <f>IF(COUNTIF($CI72:$CK72, Active!$ET$1)&gt;0, Active!EL$2, 0)</f>
        <v>0</v>
      </c>
      <c r="EM72" s="240">
        <f>IF(COUNTIF($CL72:$CN72, Active!$ET$1)&gt;0, Active!EM$2, 0)</f>
        <v>0</v>
      </c>
      <c r="EN72" s="240">
        <f>IF(COUNTIF($CO72:$CQ72, Active!$ET$1)&gt;0, Active!EN$2, 0)</f>
        <v>0</v>
      </c>
      <c r="EO72" s="240">
        <f>IF(COUNTIF($CR72:$CT72, Active!$ET$1)&gt;0, Active!EO$2, 0)</f>
        <v>0</v>
      </c>
      <c r="EP72" s="240">
        <f>IF(COUNTIF($CU72:$CW72, Active!$ET$1)&gt;0, Active!EP$2, 0)</f>
        <v>0</v>
      </c>
      <c r="EQ72" s="240">
        <f>IF(COUNTIF($CX72:$CZ72, Active!$ET$1)&gt;0, Active!EQ$2, 0)</f>
        <v>0</v>
      </c>
      <c r="ER72" s="240">
        <f>IF(COUNTIF($DA72:$DC72, Active!$ET$1)&gt;0, Active!ER$2, 0)</f>
        <v>0</v>
      </c>
      <c r="ES72" s="240">
        <f>IF(COUNTIF($DD72:$DF72, Active!$ET$1)&gt;0, Active!ES$2, 0)</f>
        <v>0</v>
      </c>
      <c r="ET72" s="241">
        <f t="shared" si="20"/>
        <v>0</v>
      </c>
      <c r="EU72" s="242">
        <f>IF(COUNTIF($N72:$Q72, Active!GA$1)&gt;0, Active!EU$2, 0)</f>
        <v>0</v>
      </c>
      <c r="EV72" s="234">
        <f>IF(COUNTIF($R72:$U72, Active!GA$1)&gt;0, Active!EV$2, 0)</f>
        <v>0</v>
      </c>
      <c r="EW72" s="234">
        <f>IF(COUNTIF($V72:$Y72, Active!GA$1)&gt;0, Active!EW$2, 0)</f>
        <v>0</v>
      </c>
      <c r="EX72" s="234">
        <f>IF(COUNTIF($Z72:$AA72, Active!GA$1)&gt;0, Active!EX$2, 0)</f>
        <v>0</v>
      </c>
      <c r="EY72" s="234">
        <f>IF(COUNTIF($AB72:$AC72, Active!GA$1)&gt;0, Active!EY$2, 0)</f>
        <v>0</v>
      </c>
      <c r="EZ72" s="235">
        <f>IF(COUNTIF($AD72:$AF72, Active!$GA$1)&gt;0, Active!EZ$2, 0)</f>
        <v>0</v>
      </c>
      <c r="FA72" s="236">
        <f>IF(COUNTIF($AG72:$AI72, Active!$GA$1)&gt;0, Active!FA$2, 0)</f>
        <v>0</v>
      </c>
      <c r="FB72" s="236">
        <f>IF(COUNTIF($AJ72:$AL72, Active!$GA$1)&gt;0, Active!FB$2, 0)</f>
        <v>0</v>
      </c>
      <c r="FC72" s="236">
        <f>IF(COUNTIF($AM72:$AO72, Active!$GA$1)&gt;0, Active!FC$2, 0)</f>
        <v>0</v>
      </c>
      <c r="FD72" s="236">
        <f>IF(COUNTIF($AP72:$AR72, Active!$GA$1)&gt;0, Active!FD$2, 0)</f>
        <v>0</v>
      </c>
      <c r="FE72" s="236">
        <f>IF(COUNTIF($AS72:$AU72, Active!$GA$1)&gt;0, Active!FE$2, 0)</f>
        <v>0</v>
      </c>
      <c r="FF72" s="236">
        <f>IF(COUNTIF($AV72:$AX72, Active!$GA$1)&gt;0, Active!FF$2, 0)</f>
        <v>0</v>
      </c>
      <c r="FG72" s="237">
        <f>IF(COUNTIF($AY72:$BA72, Active!$GA$1)&gt;0, Active!FG$2, 0)</f>
        <v>0</v>
      </c>
      <c r="FH72" s="238">
        <f>IF(COUNTIF($BB72:$BD72, Active!$GA$1)&gt;0, Active!FH$2, 0)</f>
        <v>0</v>
      </c>
      <c r="FI72" s="238">
        <f>IF(COUNTIF($BE72:$BG72, Active!$GA$1)&gt;0, Active!FI$2, 0)</f>
        <v>0</v>
      </c>
      <c r="FJ72" s="238">
        <f>IF(COUNTIF($BH72:$BJ72, Active!$GA$1)&gt;0, Active!FJ$2, 0)</f>
        <v>0</v>
      </c>
      <c r="FK72" s="238">
        <f>IF(COUNTIF($BK72:$BM72, Active!$GA$1)&gt;0, Active!FK$2, 0)</f>
        <v>0</v>
      </c>
      <c r="FL72" s="238">
        <f>IF(COUNTIF($BN72:$BP72, Active!$GA$1)&gt;0, Active!FL$2, 0)</f>
        <v>0</v>
      </c>
      <c r="FM72" s="238">
        <f>IF(COUNTIF($BQ72:$BS72, Active!$GA$1)&gt;0, Active!FM$2, 0)</f>
        <v>0</v>
      </c>
      <c r="FN72" s="238">
        <f>IF(COUNTIF($BT72:$BV72, Active!$GA$1)&gt;0, Active!FN$2, 0)</f>
        <v>0</v>
      </c>
      <c r="FO72" s="239">
        <f>IF(COUNTIF($BW72:$BY72, Active!$GA$1)&gt;0, Active!FO$2, 0)</f>
        <v>0</v>
      </c>
      <c r="FP72" s="240">
        <f>IF(COUNTIF($BZ72:$CB72, Active!$GA$1)&gt;0, Active!FP$2, 0)</f>
        <v>0</v>
      </c>
      <c r="FQ72" s="240">
        <f>IF(COUNTIF($CC72:$CE72, Active!$GA$1)&gt;0, Active!FQ$2, 0)</f>
        <v>0</v>
      </c>
      <c r="FR72" s="240">
        <f>IF(COUNTIF($CF72:$CH72, Active!$GA$1)&gt;0, Active!FR$2, 0)</f>
        <v>0</v>
      </c>
      <c r="FS72" s="240">
        <f>IF(COUNTIF($CI72:$CK72, Active!$GA$1)&gt;0, Active!FS$2, 0)</f>
        <v>0</v>
      </c>
      <c r="FT72" s="240">
        <f>IF(COUNTIF($CL72:$CN72, Active!$GA$1)&gt;0, Active!FT$2, 0)</f>
        <v>0</v>
      </c>
      <c r="FU72" s="240">
        <f>IF(COUNTIF($CO72:$CQ72, Active!$GA$1)&gt;0, Active!FU$2, 0)</f>
        <v>0</v>
      </c>
      <c r="FV72" s="240">
        <f>IF(COUNTIF($CR72:$CT72, Active!$GA$1)&gt;0, Active!FV$2, 0)</f>
        <v>0</v>
      </c>
      <c r="FW72" s="240">
        <f>IF(COUNTIF($CU72:$CW72, Active!$GA$1)&gt;0, Active!FW$2, 0)</f>
        <v>0</v>
      </c>
      <c r="FX72" s="240">
        <f>IF(COUNTIF($CX72:$CZ72, Active!$GA$1)&gt;0, Active!FX$2, 0)</f>
        <v>0</v>
      </c>
      <c r="FY72" s="240">
        <f>IF(COUNTIF($DA72:$DC72, Active!$GA$1)&gt;0, Active!FY$2, 0)</f>
        <v>0</v>
      </c>
      <c r="FZ72" s="240">
        <f>IF(COUNTIF($DD72:$DF72, Active!$GA$1)&gt;0, Active!FZ$2, 0)</f>
        <v>0</v>
      </c>
      <c r="GA72" s="241">
        <f t="shared" si="21"/>
        <v>0</v>
      </c>
      <c r="GB72" s="242">
        <f>IF(COUNTIF($N72:$Q72, Active!HH$1)&gt;0, Active!GB$2, 0)</f>
        <v>0</v>
      </c>
      <c r="GC72" s="234">
        <f>IF(COUNTIF($R72:$U72, Active!HH$1)&gt;0, Active!GC$2, 0)</f>
        <v>0</v>
      </c>
      <c r="GD72" s="234">
        <f>IF(COUNTIF($V72:$Y72, Active!HH$1)&gt;0, Active!GD$2, 0)</f>
        <v>0</v>
      </c>
      <c r="GE72" s="234">
        <f>IF(COUNTIF($Z72:$AA72, Active!HH$1)&gt;0, Active!GE$2, 0)</f>
        <v>0</v>
      </c>
      <c r="GF72" s="234">
        <f>IF(COUNTIF($AB72:$AC72, Active!HH$1)&gt;0, Active!GF$2, 0)</f>
        <v>0</v>
      </c>
      <c r="GG72" s="235">
        <f>IF(COUNTIF($AD72:$AF72, Active!$HH$1)&gt;0, Active!GG$2, 0)</f>
        <v>0</v>
      </c>
      <c r="GH72" s="236">
        <f>IF(COUNTIF($AG72:$AI72, Active!$HH$1)&gt;0, Active!GH$2, 0)</f>
        <v>0</v>
      </c>
      <c r="GI72" s="236">
        <f>IF(COUNTIF($AJ72:$AL72, Active!$HH$1)&gt;0, Active!GI$2, 0)</f>
        <v>0</v>
      </c>
      <c r="GJ72" s="236">
        <f>IF(COUNTIF($AM72:$AO72, Active!$HH$1)&gt;0, Active!GJ$2, 0)</f>
        <v>0</v>
      </c>
      <c r="GK72" s="236">
        <f>IF(COUNTIF($AP72:$AR72, Active!$HH$1)&gt;0, Active!GK$2, 0)</f>
        <v>0</v>
      </c>
      <c r="GL72" s="236">
        <f>IF(COUNTIF($AS72:$AU72, Active!$HH$1)&gt;0, Active!GL$2, 0)</f>
        <v>0</v>
      </c>
      <c r="GM72" s="236">
        <f>IF(COUNTIF($AV72:$AX72, Active!$HH$1)&gt;0, Active!GM$2, 0)</f>
        <v>0</v>
      </c>
      <c r="GN72" s="237">
        <f>IF(COUNTIF($AY72:$BA72, Active!$HH$1)&gt;0, Active!GN$2, 0)</f>
        <v>0</v>
      </c>
      <c r="GO72" s="238">
        <f>IF(COUNTIF($BB72:$BD72, Active!$HH$1)&gt;0, Active!GO$2, 0)</f>
        <v>0</v>
      </c>
      <c r="GP72" s="238">
        <f>IF(COUNTIF($BE72:$BG72, Active!$HH$1)&gt;0, Active!GP$2, 0)</f>
        <v>0</v>
      </c>
      <c r="GQ72" s="238">
        <f>IF(COUNTIF($BH72:$BJ72, Active!$HH$1)&gt;0, Active!GQ$2, 0)</f>
        <v>0</v>
      </c>
      <c r="GR72" s="238">
        <f>IF(COUNTIF($BK72:$BM72, Active!$HH$1)&gt;0, Active!GR$2, 0)</f>
        <v>0</v>
      </c>
      <c r="GS72" s="238">
        <f>IF(COUNTIF($BN72:$BP72, Active!$HH$1)&gt;0, Active!GS$2, 0)</f>
        <v>0</v>
      </c>
      <c r="GT72" s="238">
        <f>IF(COUNTIF($BQ72:$BS72, Active!$HH$1)&gt;0, Active!GT$2, 0)</f>
        <v>0</v>
      </c>
      <c r="GU72" s="238">
        <f>IF(COUNTIF($BT72:$BV72, Active!$HH$1)&gt;0, Active!GU$2, 0)</f>
        <v>0</v>
      </c>
      <c r="GV72" s="239">
        <f>IF(COUNTIF($BW72:$BY72, Active!$HH$1)&gt;0, Active!GV$2, 0)</f>
        <v>0</v>
      </c>
      <c r="GW72" s="240">
        <f>IF(COUNTIF($BZ72:$CB72, Active!$HH$1)&gt;0, Active!GW$2, 0)</f>
        <v>0</v>
      </c>
      <c r="GX72" s="240">
        <f>IF(COUNTIF($CC72:$CE72, Active!$HH$1)&gt;0, Active!GX$2, 0)</f>
        <v>0</v>
      </c>
      <c r="GY72" s="240">
        <f>IF(COUNTIF($CF72:$CH72, Active!$HH$1)&gt;0, Active!GY$2, 0)</f>
        <v>0</v>
      </c>
      <c r="GZ72" s="240">
        <f>IF(COUNTIF($CI72:$CK72, Active!$HH$1)&gt;0, Active!GZ$2, 0)</f>
        <v>0</v>
      </c>
      <c r="HA72" s="240">
        <f>IF(COUNTIF($CL72:$CN72, Active!$HH$1)&gt;0, Active!HA$2, 0)</f>
        <v>0</v>
      </c>
      <c r="HB72" s="240">
        <f>IF(COUNTIF($CO72:$CQ72, Active!$HH$1)&gt;0, Active!HB$2, 0)</f>
        <v>0</v>
      </c>
      <c r="HC72" s="240">
        <f>IF(COUNTIF($CR72:$CT72, Active!$HH$1)&gt;0, Active!HC$2, 0)</f>
        <v>0</v>
      </c>
      <c r="HD72" s="240">
        <f>IF(COUNTIF($CU72:$CW72, Active!$HH$1)&gt;0, Active!HD$2, 0)</f>
        <v>0</v>
      </c>
      <c r="HE72" s="240">
        <f>IF(COUNTIF($CX72:$CZ72, Active!$HH$1)&gt;0, Active!HE$2, 0)</f>
        <v>0</v>
      </c>
      <c r="HF72" s="240">
        <f>IF(COUNTIF($DA72:$DC72, Active!$HH$1)&gt;0, Active!HF$2, 0)</f>
        <v>0</v>
      </c>
      <c r="HG72" s="240">
        <f>IF(COUNTIF($DD72:$DF72, Active!$HH$1)&gt;0, Active!HG$2, 0)</f>
        <v>0</v>
      </c>
      <c r="HH72" s="241">
        <f t="shared" si="22"/>
        <v>0</v>
      </c>
      <c r="HI72" s="243"/>
      <c r="HJ72" s="242">
        <f>IF(MAX($N72:$Q72)&gt;=40, Active!HJ$2, 0)</f>
        <v>3</v>
      </c>
      <c r="HK72" s="234">
        <f>IF(MAX($R72:$U72)&gt;=40, Active!HK$2, 0)</f>
        <v>0</v>
      </c>
      <c r="HL72" s="234">
        <f>IF(MAX($V72:$Y72)&gt;=40, Active!HL$2, 0)</f>
        <v>3</v>
      </c>
      <c r="HM72" s="234">
        <f>IF(MAX($Z72:$AA72)&gt;=40, Active!HM$2, 0)</f>
        <v>0</v>
      </c>
      <c r="HN72" s="234">
        <f>IF(MAX($AB72:$AC72)&gt;=40, Active!HN$2, 0)</f>
        <v>2</v>
      </c>
      <c r="HO72" s="235">
        <f>IF(MAX($AD72:$AF72)&gt;=40, Active!HO$2, 0)</f>
        <v>20</v>
      </c>
      <c r="HP72" s="236">
        <f>IF(MAX($AG72:$AI72)&gt;=40, Active!HP$2, 0)</f>
        <v>20</v>
      </c>
      <c r="HQ72" s="236">
        <f>IF(MAX($AJ72:$AL72)&gt;=40, Active!HQ$2, 0)</f>
        <v>20</v>
      </c>
      <c r="HR72" s="236">
        <f>IF(MAX($AM72:$AO72)&gt;=40, Active!HR$2, 0)</f>
        <v>20</v>
      </c>
      <c r="HS72" s="236">
        <f>IF(MAX($AP72:$AR72)&gt;=40, Active!HS$2, 0)</f>
        <v>10</v>
      </c>
      <c r="HT72" s="236">
        <f>IF(MAX($AS72:$AU72)&gt;=40, Active!HT$2, 0)</f>
        <v>20</v>
      </c>
      <c r="HU72" s="236">
        <f>IF(MAX($AV72:$AX72)&gt;=40, Active!HU$2, 0)</f>
        <v>10</v>
      </c>
      <c r="HV72" s="237">
        <f>IF(MAX($AY72:$BA72)&gt;=40, Active!HV$2, 0)</f>
        <v>20</v>
      </c>
      <c r="HW72" s="238">
        <f>IF(MAX($BB72:$BD72)&gt;=40, Active!HW$2, 0)</f>
        <v>20</v>
      </c>
      <c r="HX72" s="238">
        <f>IF(MAX($BE72:$BG72)&gt;=40, Active!HX$2, 0)</f>
        <v>20</v>
      </c>
      <c r="HY72" s="238">
        <f>IF(MAX($BH72:$BJ72)&gt;=40, Active!HY$2, 0)</f>
        <v>20</v>
      </c>
      <c r="HZ72" s="238">
        <f>IF(MAX($BK72:$BM72)&gt;=40, Active!HZ$2, 0)</f>
        <v>10</v>
      </c>
      <c r="IA72" s="238">
        <f>IF(MAX($BN72:$BP72)&gt;=40, Active!IA$2, 0)</f>
        <v>20</v>
      </c>
      <c r="IB72" s="238">
        <f>IF(MAX($BQ72:$BS72)&gt;=40, Active!IB$2, 0)</f>
        <v>10</v>
      </c>
      <c r="IC72" s="238">
        <f>IF(MAX($BT72:$BV72)&gt;=40, Active!IC$2, 0)</f>
        <v>6</v>
      </c>
      <c r="ID72" s="239">
        <f>IF(MAX($BW72:$BY72)&gt;=40, Active!ID$2, 0)</f>
        <v>20</v>
      </c>
      <c r="IE72" s="240">
        <f>IF(MAX($BZ72:$CB72)&gt;=40, Active!IE$2, 0)</f>
        <v>20</v>
      </c>
      <c r="IF72" s="240">
        <f>IF(MAX($CC72:$CE72)&gt;=40, Active!IF$2, 0)</f>
        <v>10</v>
      </c>
      <c r="IG72" s="240">
        <f>IF(MAX($CF72:$CH72)&gt;=40, Active!IG$2, 0)</f>
        <v>0</v>
      </c>
      <c r="IH72" s="240">
        <f>IF(MAX($CI72:$CK72)&gt;=40, Active!IH$2, 0)</f>
        <v>0</v>
      </c>
      <c r="II72" s="240">
        <f>IF(MAX($CL72:$CN72)&gt;=40, Active!II$2, 0)</f>
        <v>30</v>
      </c>
      <c r="IJ72" s="240">
        <f>IF(MAX($CO72:$CQ72)&gt;=40, Active!IJ$2, 0)</f>
        <v>0</v>
      </c>
      <c r="IK72" s="240">
        <f>IF(MAX($CR72:$CT72)&gt;=40, Active!IK$2, 0)</f>
        <v>0</v>
      </c>
      <c r="IL72" s="240">
        <f>IF(MAX($CU72:$CW72)&gt;=40, Active!IL$2, 0)</f>
        <v>20</v>
      </c>
      <c r="IM72" s="240">
        <f>IF(MAX($CX72:$CZ72)&gt;=40, Active!IM$2, 0)</f>
        <v>0</v>
      </c>
      <c r="IN72" s="240">
        <f>IF(MAX($DA72:$DC72)&gt;=40, Active!IN$2, 0)</f>
        <v>0</v>
      </c>
      <c r="IO72" s="240">
        <f>IF(MAX($DD72:$DF72)&gt;=40, Active!IO$2, 0)</f>
        <v>20</v>
      </c>
      <c r="IP72" s="416">
        <f t="shared" si="23"/>
        <v>360</v>
      </c>
      <c r="IQ72" s="416">
        <f t="shared" si="24"/>
        <v>14</v>
      </c>
    </row>
    <row r="73" spans="1:251" ht="15" customHeight="1" x14ac:dyDescent="0.25">
      <c r="A73" s="14" t="s">
        <v>1107</v>
      </c>
      <c r="B73" s="392">
        <v>7</v>
      </c>
      <c r="C73" s="13" t="s">
        <v>415</v>
      </c>
      <c r="D73" s="423">
        <v>43556</v>
      </c>
      <c r="E73" s="20" t="s">
        <v>278</v>
      </c>
      <c r="F73" s="6">
        <v>9658598</v>
      </c>
      <c r="G73" s="20">
        <v>1</v>
      </c>
      <c r="H73" s="20"/>
      <c r="I73" s="23"/>
      <c r="J73" s="6" t="s">
        <v>18</v>
      </c>
      <c r="K73" s="6" t="s">
        <v>18</v>
      </c>
      <c r="L73" s="424"/>
      <c r="M73" s="425" t="s">
        <v>522</v>
      </c>
      <c r="N73" s="24">
        <v>54.9</v>
      </c>
      <c r="O73" s="107"/>
      <c r="P73" s="108"/>
      <c r="Q73" s="444"/>
      <c r="R73" s="24" t="s">
        <v>976</v>
      </c>
      <c r="S73" s="107"/>
      <c r="T73" s="108"/>
      <c r="U73" s="649"/>
      <c r="V73" s="24">
        <v>80.599999999999994</v>
      </c>
      <c r="W73" s="107"/>
      <c r="X73" s="108"/>
      <c r="Y73" s="444"/>
      <c r="Z73" s="24" t="s">
        <v>17</v>
      </c>
      <c r="AA73" s="273"/>
      <c r="AB73" s="688">
        <v>64.449996948242188</v>
      </c>
      <c r="AC73" s="273"/>
      <c r="AD73" s="272">
        <v>100</v>
      </c>
      <c r="AE73" s="108"/>
      <c r="AF73" s="444"/>
      <c r="AG73" s="272">
        <v>100</v>
      </c>
      <c r="AH73" s="108"/>
      <c r="AI73" s="444"/>
      <c r="AJ73" s="272">
        <v>100</v>
      </c>
      <c r="AK73" s="108"/>
      <c r="AL73" s="444"/>
      <c r="AM73" s="272">
        <v>100</v>
      </c>
      <c r="AN73" s="108"/>
      <c r="AO73" s="444"/>
      <c r="AP73" s="272">
        <v>100</v>
      </c>
      <c r="AQ73" s="108"/>
      <c r="AR73" s="444"/>
      <c r="AS73" s="272">
        <v>100</v>
      </c>
      <c r="AT73" s="108"/>
      <c r="AU73" s="444"/>
      <c r="AV73" s="272">
        <v>100</v>
      </c>
      <c r="AW73" s="108"/>
      <c r="AX73" s="444"/>
      <c r="AY73" s="24">
        <v>50</v>
      </c>
      <c r="AZ73" s="107"/>
      <c r="BA73" s="273"/>
      <c r="BB73" s="24">
        <v>68</v>
      </c>
      <c r="BC73" s="107"/>
      <c r="BD73" s="273"/>
      <c r="BE73" s="24">
        <v>63</v>
      </c>
      <c r="BF73" s="107"/>
      <c r="BG73" s="273"/>
      <c r="BH73" s="24">
        <v>67</v>
      </c>
      <c r="BI73" s="107"/>
      <c r="BJ73" s="273"/>
      <c r="BK73" s="24">
        <v>45</v>
      </c>
      <c r="BL73" s="107"/>
      <c r="BM73" s="273"/>
      <c r="BN73" s="24">
        <v>62</v>
      </c>
      <c r="BO73" s="107"/>
      <c r="BP73" s="273"/>
      <c r="BQ73" s="24">
        <v>51</v>
      </c>
      <c r="BR73" s="107"/>
      <c r="BS73" s="273"/>
      <c r="BT73" s="24">
        <v>74.099999999999994</v>
      </c>
      <c r="BU73" s="291"/>
      <c r="BV73" s="273"/>
      <c r="BW73" s="24">
        <v>55</v>
      </c>
      <c r="BX73" s="107"/>
      <c r="BY73" s="273"/>
      <c r="BZ73" s="24">
        <v>51</v>
      </c>
      <c r="CA73" s="107"/>
      <c r="CB73" s="273"/>
      <c r="CC73" s="24">
        <v>49</v>
      </c>
      <c r="CD73" s="107"/>
      <c r="CE73" s="107"/>
      <c r="CF73" s="107"/>
      <c r="CG73" s="107"/>
      <c r="CH73" s="273"/>
      <c r="CI73" s="24"/>
      <c r="CJ73" s="107"/>
      <c r="CK73" s="273"/>
      <c r="CL73" s="24">
        <v>54</v>
      </c>
      <c r="CM73" s="107"/>
      <c r="CN73" s="273"/>
      <c r="CO73" s="24"/>
      <c r="CP73" s="107"/>
      <c r="CQ73" s="273"/>
      <c r="CR73" s="24"/>
      <c r="CS73" s="107"/>
      <c r="CT73" s="273"/>
      <c r="CU73" s="24"/>
      <c r="CV73" s="107"/>
      <c r="CW73" s="273"/>
      <c r="CX73" s="24"/>
      <c r="CY73" s="107"/>
      <c r="CZ73" s="273"/>
      <c r="DA73" s="24">
        <v>57.599998474121094</v>
      </c>
      <c r="DB73" s="107"/>
      <c r="DC73" s="273"/>
      <c r="DD73" s="24">
        <v>54.599998474121094</v>
      </c>
      <c r="DE73" s="107"/>
      <c r="DF73" s="273"/>
      <c r="DG73" s="218"/>
      <c r="DH73" s="217"/>
      <c r="DI73" s="217" t="s">
        <v>1387</v>
      </c>
      <c r="DJ73" s="286">
        <v>57.77</v>
      </c>
      <c r="DK73" s="219" t="s">
        <v>125</v>
      </c>
      <c r="DL73" s="220">
        <f t="shared" si="19"/>
        <v>2.8885000000000001</v>
      </c>
      <c r="DM73" s="650">
        <f>COUNTIF(N73:DF73, Active!DM$1)+COUNTIF(N73:DF73, Active!DM$2)</f>
        <v>0</v>
      </c>
      <c r="DN73" s="233">
        <f>IF(COUNTIF($N73:$Q73, Active!ET$1)&gt;0, Active!DN$2, 0)</f>
        <v>0</v>
      </c>
      <c r="DO73" s="234">
        <f>IF(COUNTIF($R73:$U73, Active!ET$1)&gt;0, Active!DO$2, 0)</f>
        <v>0</v>
      </c>
      <c r="DP73" s="234">
        <f>IF(COUNTIF($V73:$Y73, Active!ET$1)&gt;0, Active!DP$2, 0)</f>
        <v>0</v>
      </c>
      <c r="DQ73" s="234">
        <f>IF(COUNTIF($Z73:$AA73, Active!ET$1)&gt;0, Active!DQ$2, 0)</f>
        <v>0</v>
      </c>
      <c r="DR73" s="234">
        <f>IF(COUNTIF($AB73:$AC73, Active!ET$1)&gt;0, Active!DR$2, 0)</f>
        <v>0</v>
      </c>
      <c r="DS73" s="235">
        <f>IF(COUNTIF($AD73:$AF73, Active!$ET$1)&gt;0, Active!DS$2, 0)</f>
        <v>0</v>
      </c>
      <c r="DT73" s="236">
        <f>IF(COUNTIF($AG73:$AI73, Active!$ET$1)&gt;0, Active!DT$2, 0)</f>
        <v>0</v>
      </c>
      <c r="DU73" s="236">
        <f>IF(COUNTIF($AJ73:$AL73, Active!$ET$1)&gt;0, Active!DU$2, 0)</f>
        <v>0</v>
      </c>
      <c r="DV73" s="236">
        <f>IF(COUNTIF($AM73:$AO73, Active!$ET$1)&gt;0, Active!DV$2, 0)</f>
        <v>0</v>
      </c>
      <c r="DW73" s="236">
        <f>IF(COUNTIF($AP73:$AR73, Active!$ET$1)&gt;0, Active!DW$2, 0)</f>
        <v>0</v>
      </c>
      <c r="DX73" s="236">
        <f>IF(COUNTIF($AS73:$AU73, Active!$ET$1)&gt;0, Active!DX$2, 0)</f>
        <v>0</v>
      </c>
      <c r="DY73" s="236">
        <f>IF(COUNTIF($AV73:$AX73, Active!$ET$1)&gt;0, Active!DY$2, 0)</f>
        <v>0</v>
      </c>
      <c r="DZ73" s="237">
        <f>IF(COUNTIF($AY73:$BA73, Active!$ET$1)&gt;0, Active!DZ$2, 0)</f>
        <v>0</v>
      </c>
      <c r="EA73" s="238">
        <f>IF(COUNTIF($BB73:$BD73, Active!$ET$1)&gt;0, Active!EA$2, 0)</f>
        <v>0</v>
      </c>
      <c r="EB73" s="238">
        <f>IF(COUNTIF($BE73:$BG73, Active!$ET$1)&gt;0, Active!EB$2, 0)</f>
        <v>0</v>
      </c>
      <c r="EC73" s="238">
        <f>IF(COUNTIF($BH73:$BJ73, Active!$ET$1)&gt;0, Active!EC$2, 0)</f>
        <v>0</v>
      </c>
      <c r="ED73" s="238">
        <f>IF(COUNTIF($BK73:$BM73, Active!$ET$1)&gt;0, Active!ED$2, 0)</f>
        <v>0</v>
      </c>
      <c r="EE73" s="238">
        <f>IF(COUNTIF($BN73:$BP73, Active!$ET$1)&gt;0, Active!EE$2, 0)</f>
        <v>0</v>
      </c>
      <c r="EF73" s="238">
        <f>IF(COUNTIF($BQ73:$BS73, Active!$ET$1)&gt;0, Active!EF$2, 0)</f>
        <v>0</v>
      </c>
      <c r="EG73" s="238">
        <f>IF(COUNTIF($BT73:$BV73, Active!$ET$1)&gt;0, Active!EG$2, 0)</f>
        <v>0</v>
      </c>
      <c r="EH73" s="239">
        <f>IF(COUNTIF($BW73:$BY73, Active!$ET$1)&gt;0, Active!EH$2, 0)</f>
        <v>0</v>
      </c>
      <c r="EI73" s="240">
        <f>IF(COUNTIF($BZ73:$CB73, Active!$ET$1)&gt;0, Active!EI$2, 0)</f>
        <v>0</v>
      </c>
      <c r="EJ73" s="240">
        <f>IF(COUNTIF($CC73:$CE73, Active!$ET$1)&gt;0, Active!EJ$2, 0)</f>
        <v>0</v>
      </c>
      <c r="EK73" s="240">
        <f>IF(COUNTIF($CF73:$CH73, Active!$ET$1)&gt;0, Active!EK$2, 0)</f>
        <v>0</v>
      </c>
      <c r="EL73" s="240">
        <f>IF(COUNTIF($CI73:$CK73, Active!$ET$1)&gt;0, Active!EL$2, 0)</f>
        <v>0</v>
      </c>
      <c r="EM73" s="240">
        <f>IF(COUNTIF($CL73:$CN73, Active!$ET$1)&gt;0, Active!EM$2, 0)</f>
        <v>0</v>
      </c>
      <c r="EN73" s="240">
        <f>IF(COUNTIF($CO73:$CQ73, Active!$ET$1)&gt;0, Active!EN$2, 0)</f>
        <v>0</v>
      </c>
      <c r="EO73" s="240">
        <f>IF(COUNTIF($CR73:$CT73, Active!$ET$1)&gt;0, Active!EO$2, 0)</f>
        <v>0</v>
      </c>
      <c r="EP73" s="240">
        <f>IF(COUNTIF($CU73:$CW73, Active!$ET$1)&gt;0, Active!EP$2, 0)</f>
        <v>0</v>
      </c>
      <c r="EQ73" s="240">
        <f>IF(COUNTIF($CX73:$CZ73, Active!$ET$1)&gt;0, Active!EQ$2, 0)</f>
        <v>0</v>
      </c>
      <c r="ER73" s="240">
        <f>IF(COUNTIF($DA73:$DC73, Active!$ET$1)&gt;0, Active!ER$2, 0)</f>
        <v>0</v>
      </c>
      <c r="ES73" s="240">
        <f>IF(COUNTIF($DD73:$DF73, Active!$ET$1)&gt;0, Active!ES$2, 0)</f>
        <v>0</v>
      </c>
      <c r="ET73" s="241">
        <f t="shared" si="20"/>
        <v>0</v>
      </c>
      <c r="EU73" s="242">
        <f>IF(COUNTIF($N73:$Q73, Active!GA$1)&gt;0, Active!EU$2, 0)</f>
        <v>0</v>
      </c>
      <c r="EV73" s="234">
        <f>IF(COUNTIF($R73:$U73, Active!GA$1)&gt;0, Active!EV$2, 0)</f>
        <v>0</v>
      </c>
      <c r="EW73" s="234">
        <f>IF(COUNTIF($V73:$Y73, Active!GA$1)&gt;0, Active!EW$2, 0)</f>
        <v>0</v>
      </c>
      <c r="EX73" s="234">
        <f>IF(COUNTIF($Z73:$AA73, Active!GA$1)&gt;0, Active!EX$2, 0)</f>
        <v>0</v>
      </c>
      <c r="EY73" s="234">
        <f>IF(COUNTIF($AB73:$AC73, Active!GA$1)&gt;0, Active!EY$2, 0)</f>
        <v>0</v>
      </c>
      <c r="EZ73" s="235">
        <f>IF(COUNTIF($AD73:$AF73, Active!$GA$1)&gt;0, Active!EZ$2, 0)</f>
        <v>0</v>
      </c>
      <c r="FA73" s="236">
        <f>IF(COUNTIF($AG73:$AI73, Active!$GA$1)&gt;0, Active!FA$2, 0)</f>
        <v>0</v>
      </c>
      <c r="FB73" s="236">
        <f>IF(COUNTIF($AJ73:$AL73, Active!$GA$1)&gt;0, Active!FB$2, 0)</f>
        <v>0</v>
      </c>
      <c r="FC73" s="236">
        <f>IF(COUNTIF($AM73:$AO73, Active!$GA$1)&gt;0, Active!FC$2, 0)</f>
        <v>0</v>
      </c>
      <c r="FD73" s="236">
        <f>IF(COUNTIF($AP73:$AR73, Active!$GA$1)&gt;0, Active!FD$2, 0)</f>
        <v>0</v>
      </c>
      <c r="FE73" s="236">
        <f>IF(COUNTIF($AS73:$AU73, Active!$GA$1)&gt;0, Active!FE$2, 0)</f>
        <v>0</v>
      </c>
      <c r="FF73" s="236">
        <f>IF(COUNTIF($AV73:$AX73, Active!$GA$1)&gt;0, Active!FF$2, 0)</f>
        <v>0</v>
      </c>
      <c r="FG73" s="237">
        <f>IF(COUNTIF($AY73:$BA73, Active!$GA$1)&gt;0, Active!FG$2, 0)</f>
        <v>0</v>
      </c>
      <c r="FH73" s="238">
        <f>IF(COUNTIF($BB73:$BD73, Active!$GA$1)&gt;0, Active!FH$2, 0)</f>
        <v>0</v>
      </c>
      <c r="FI73" s="238">
        <f>IF(COUNTIF($BE73:$BG73, Active!$GA$1)&gt;0, Active!FI$2, 0)</f>
        <v>0</v>
      </c>
      <c r="FJ73" s="238">
        <f>IF(COUNTIF($BH73:$BJ73, Active!$GA$1)&gt;0, Active!FJ$2, 0)</f>
        <v>0</v>
      </c>
      <c r="FK73" s="238">
        <f>IF(COUNTIF($BK73:$BM73, Active!$GA$1)&gt;0, Active!FK$2, 0)</f>
        <v>0</v>
      </c>
      <c r="FL73" s="238">
        <f>IF(COUNTIF($BN73:$BP73, Active!$GA$1)&gt;0, Active!FL$2, 0)</f>
        <v>0</v>
      </c>
      <c r="FM73" s="238">
        <f>IF(COUNTIF($BQ73:$BS73, Active!$GA$1)&gt;0, Active!FM$2, 0)</f>
        <v>0</v>
      </c>
      <c r="FN73" s="238">
        <f>IF(COUNTIF($BT73:$BV73, Active!$GA$1)&gt;0, Active!FN$2, 0)</f>
        <v>0</v>
      </c>
      <c r="FO73" s="239">
        <f>IF(COUNTIF($BW73:$BY73, Active!$GA$1)&gt;0, Active!FO$2, 0)</f>
        <v>0</v>
      </c>
      <c r="FP73" s="240">
        <f>IF(COUNTIF($BZ73:$CB73, Active!$GA$1)&gt;0, Active!FP$2, 0)</f>
        <v>0</v>
      </c>
      <c r="FQ73" s="240">
        <f>IF(COUNTIF($CC73:$CE73, Active!$GA$1)&gt;0, Active!FQ$2, 0)</f>
        <v>0</v>
      </c>
      <c r="FR73" s="240">
        <f>IF(COUNTIF($CF73:$CH73, Active!$GA$1)&gt;0, Active!FR$2, 0)</f>
        <v>0</v>
      </c>
      <c r="FS73" s="240">
        <f>IF(COUNTIF($CI73:$CK73, Active!$GA$1)&gt;0, Active!FS$2, 0)</f>
        <v>0</v>
      </c>
      <c r="FT73" s="240">
        <f>IF(COUNTIF($CL73:$CN73, Active!$GA$1)&gt;0, Active!FT$2, 0)</f>
        <v>0</v>
      </c>
      <c r="FU73" s="240">
        <f>IF(COUNTIF($CO73:$CQ73, Active!$GA$1)&gt;0, Active!FU$2, 0)</f>
        <v>0</v>
      </c>
      <c r="FV73" s="240">
        <f>IF(COUNTIF($CR73:$CT73, Active!$GA$1)&gt;0, Active!FV$2, 0)</f>
        <v>0</v>
      </c>
      <c r="FW73" s="240">
        <f>IF(COUNTIF($CU73:$CW73, Active!$GA$1)&gt;0, Active!FW$2, 0)</f>
        <v>0</v>
      </c>
      <c r="FX73" s="240">
        <f>IF(COUNTIF($CX73:$CZ73, Active!$GA$1)&gt;0, Active!FX$2, 0)</f>
        <v>0</v>
      </c>
      <c r="FY73" s="240">
        <f>IF(COUNTIF($DA73:$DC73, Active!$GA$1)&gt;0, Active!FY$2, 0)</f>
        <v>0</v>
      </c>
      <c r="FZ73" s="240">
        <f>IF(COUNTIF($DD73:$DF73, Active!$GA$1)&gt;0, Active!FZ$2, 0)</f>
        <v>0</v>
      </c>
      <c r="GA73" s="241">
        <f t="shared" si="21"/>
        <v>0</v>
      </c>
      <c r="GB73" s="242">
        <f>IF(COUNTIF($N73:$Q73, Active!HH$1)&gt;0, Active!GB$2, 0)</f>
        <v>0</v>
      </c>
      <c r="GC73" s="234">
        <f>IF(COUNTIF($R73:$U73, Active!HH$1)&gt;0, Active!GC$2, 0)</f>
        <v>0</v>
      </c>
      <c r="GD73" s="234">
        <f>IF(COUNTIF($V73:$Y73, Active!HH$1)&gt;0, Active!GD$2, 0)</f>
        <v>0</v>
      </c>
      <c r="GE73" s="234">
        <f>IF(COUNTIF($Z73:$AA73, Active!HH$1)&gt;0, Active!GE$2, 0)</f>
        <v>0</v>
      </c>
      <c r="GF73" s="234">
        <f>IF(COUNTIF($AB73:$AC73, Active!HH$1)&gt;0, Active!GF$2, 0)</f>
        <v>0</v>
      </c>
      <c r="GG73" s="235">
        <f>IF(COUNTIF($AD73:$AF73, Active!$HH$1)&gt;0, Active!GG$2, 0)</f>
        <v>0</v>
      </c>
      <c r="GH73" s="236">
        <f>IF(COUNTIF($AG73:$AI73, Active!$HH$1)&gt;0, Active!GH$2, 0)</f>
        <v>0</v>
      </c>
      <c r="GI73" s="236">
        <f>IF(COUNTIF($AJ73:$AL73, Active!$HH$1)&gt;0, Active!GI$2, 0)</f>
        <v>0</v>
      </c>
      <c r="GJ73" s="236">
        <f>IF(COUNTIF($AM73:$AO73, Active!$HH$1)&gt;0, Active!GJ$2, 0)</f>
        <v>0</v>
      </c>
      <c r="GK73" s="236">
        <f>IF(COUNTIF($AP73:$AR73, Active!$HH$1)&gt;0, Active!GK$2, 0)</f>
        <v>0</v>
      </c>
      <c r="GL73" s="236">
        <f>IF(COUNTIF($AS73:$AU73, Active!$HH$1)&gt;0, Active!GL$2, 0)</f>
        <v>0</v>
      </c>
      <c r="GM73" s="236">
        <f>IF(COUNTIF($AV73:$AX73, Active!$HH$1)&gt;0, Active!GM$2, 0)</f>
        <v>0</v>
      </c>
      <c r="GN73" s="237">
        <f>IF(COUNTIF($AY73:$BA73, Active!$HH$1)&gt;0, Active!GN$2, 0)</f>
        <v>0</v>
      </c>
      <c r="GO73" s="238">
        <f>IF(COUNTIF($BB73:$BD73, Active!$HH$1)&gt;0, Active!GO$2, 0)</f>
        <v>0</v>
      </c>
      <c r="GP73" s="238">
        <f>IF(COUNTIF($BE73:$BG73, Active!$HH$1)&gt;0, Active!GP$2, 0)</f>
        <v>0</v>
      </c>
      <c r="GQ73" s="238">
        <f>IF(COUNTIF($BH73:$BJ73, Active!$HH$1)&gt;0, Active!GQ$2, 0)</f>
        <v>0</v>
      </c>
      <c r="GR73" s="238">
        <f>IF(COUNTIF($BK73:$BM73, Active!$HH$1)&gt;0, Active!GR$2, 0)</f>
        <v>0</v>
      </c>
      <c r="GS73" s="238">
        <f>IF(COUNTIF($BN73:$BP73, Active!$HH$1)&gt;0, Active!GS$2, 0)</f>
        <v>0</v>
      </c>
      <c r="GT73" s="238">
        <f>IF(COUNTIF($BQ73:$BS73, Active!$HH$1)&gt;0, Active!GT$2, 0)</f>
        <v>0</v>
      </c>
      <c r="GU73" s="238">
        <f>IF(COUNTIF($BT73:$BV73, Active!$HH$1)&gt;0, Active!GU$2, 0)</f>
        <v>0</v>
      </c>
      <c r="GV73" s="239">
        <f>IF(COUNTIF($BW73:$BY73, Active!$HH$1)&gt;0, Active!GV$2, 0)</f>
        <v>0</v>
      </c>
      <c r="GW73" s="240">
        <f>IF(COUNTIF($BZ73:$CB73, Active!$HH$1)&gt;0, Active!GW$2, 0)</f>
        <v>0</v>
      </c>
      <c r="GX73" s="240">
        <f>IF(COUNTIF($CC73:$CE73, Active!$HH$1)&gt;0, Active!GX$2, 0)</f>
        <v>0</v>
      </c>
      <c r="GY73" s="240">
        <f>IF(COUNTIF($CF73:$CH73, Active!$HH$1)&gt;0, Active!GY$2, 0)</f>
        <v>0</v>
      </c>
      <c r="GZ73" s="240">
        <f>IF(COUNTIF($CI73:$CK73, Active!$HH$1)&gt;0, Active!GZ$2, 0)</f>
        <v>0</v>
      </c>
      <c r="HA73" s="240">
        <f>IF(COUNTIF($CL73:$CN73, Active!$HH$1)&gt;0, Active!HA$2, 0)</f>
        <v>0</v>
      </c>
      <c r="HB73" s="240">
        <f>IF(COUNTIF($CO73:$CQ73, Active!$HH$1)&gt;0, Active!HB$2, 0)</f>
        <v>0</v>
      </c>
      <c r="HC73" s="240">
        <f>IF(COUNTIF($CR73:$CT73, Active!$HH$1)&gt;0, Active!HC$2, 0)</f>
        <v>0</v>
      </c>
      <c r="HD73" s="240">
        <f>IF(COUNTIF($CU73:$CW73, Active!$HH$1)&gt;0, Active!HD$2, 0)</f>
        <v>0</v>
      </c>
      <c r="HE73" s="240">
        <f>IF(COUNTIF($CX73:$CZ73, Active!$HH$1)&gt;0, Active!HE$2, 0)</f>
        <v>0</v>
      </c>
      <c r="HF73" s="240">
        <f>IF(COUNTIF($DA73:$DC73, Active!$HH$1)&gt;0, Active!HF$2, 0)</f>
        <v>0</v>
      </c>
      <c r="HG73" s="240">
        <f>IF(COUNTIF($DD73:$DF73, Active!$HH$1)&gt;0, Active!HG$2, 0)</f>
        <v>0</v>
      </c>
      <c r="HH73" s="241">
        <f t="shared" si="22"/>
        <v>0</v>
      </c>
      <c r="HI73" s="243"/>
      <c r="HJ73" s="242">
        <f>IF(MAX($N73:$Q73)&gt;=40, Active!HJ$2, 0)</f>
        <v>3</v>
      </c>
      <c r="HK73" s="234">
        <f>IF(MAX($R73:$U73)&gt;=40, Active!HK$2, 0)</f>
        <v>0</v>
      </c>
      <c r="HL73" s="234">
        <f>IF(MAX($V73:$Y73)&gt;=40, Active!HL$2, 0)</f>
        <v>3</v>
      </c>
      <c r="HM73" s="234">
        <f>IF(MAX($Z73:$AA73)&gt;=40, Active!HM$2, 0)</f>
        <v>0</v>
      </c>
      <c r="HN73" s="234">
        <f>IF(MAX($AB73:$AC73)&gt;=40, Active!HN$2, 0)</f>
        <v>2</v>
      </c>
      <c r="HO73" s="235">
        <f>IF(MAX($AD73:$AF73)&gt;=40, Active!HO$2, 0)</f>
        <v>20</v>
      </c>
      <c r="HP73" s="236">
        <f>IF(MAX($AG73:$AI73)&gt;=40, Active!HP$2, 0)</f>
        <v>20</v>
      </c>
      <c r="HQ73" s="236">
        <f>IF(MAX($AJ73:$AL73)&gt;=40, Active!HQ$2, 0)</f>
        <v>20</v>
      </c>
      <c r="HR73" s="236">
        <f>IF(MAX($AM73:$AO73)&gt;=40, Active!HR$2, 0)</f>
        <v>20</v>
      </c>
      <c r="HS73" s="236">
        <f>IF(MAX($AP73:$AR73)&gt;=40, Active!HS$2, 0)</f>
        <v>10</v>
      </c>
      <c r="HT73" s="236">
        <f>IF(MAX($AS73:$AU73)&gt;=40, Active!HT$2, 0)</f>
        <v>20</v>
      </c>
      <c r="HU73" s="236">
        <f>IF(MAX($AV73:$AX73)&gt;=40, Active!HU$2, 0)</f>
        <v>10</v>
      </c>
      <c r="HV73" s="237">
        <f>IF(MAX($AY73:$BA73)&gt;=40, Active!HV$2, 0)</f>
        <v>20</v>
      </c>
      <c r="HW73" s="238">
        <f>IF(MAX($BB73:$BD73)&gt;=40, Active!HW$2, 0)</f>
        <v>20</v>
      </c>
      <c r="HX73" s="238">
        <f>IF(MAX($BE73:$BG73)&gt;=40, Active!HX$2, 0)</f>
        <v>20</v>
      </c>
      <c r="HY73" s="238">
        <f>IF(MAX($BH73:$BJ73)&gt;=40, Active!HY$2, 0)</f>
        <v>20</v>
      </c>
      <c r="HZ73" s="238">
        <f>IF(MAX($BK73:$BM73)&gt;=40, Active!HZ$2, 0)</f>
        <v>10</v>
      </c>
      <c r="IA73" s="238">
        <f>IF(MAX($BN73:$BP73)&gt;=40, Active!IA$2, 0)</f>
        <v>20</v>
      </c>
      <c r="IB73" s="238">
        <f>IF(MAX($BQ73:$BS73)&gt;=40, Active!IB$2, 0)</f>
        <v>10</v>
      </c>
      <c r="IC73" s="238">
        <f>IF(MAX($BT73:$BV73)&gt;=40, Active!IC$2, 0)</f>
        <v>6</v>
      </c>
      <c r="ID73" s="239">
        <f>IF(MAX($BW73:$BY73)&gt;=40, Active!ID$2, 0)</f>
        <v>20</v>
      </c>
      <c r="IE73" s="240">
        <f>IF(MAX($BZ73:$CB73)&gt;=40, Active!IE$2, 0)</f>
        <v>20</v>
      </c>
      <c r="IF73" s="240">
        <f>IF(MAX($CC73:$CE73)&gt;=40, Active!IF$2, 0)</f>
        <v>10</v>
      </c>
      <c r="IG73" s="240">
        <f>IF(MAX($CF73:$CH73)&gt;=40, Active!IG$2, 0)</f>
        <v>0</v>
      </c>
      <c r="IH73" s="240">
        <f>IF(MAX($CI73:$CK73)&gt;=40, Active!IH$2, 0)</f>
        <v>0</v>
      </c>
      <c r="II73" s="240">
        <f>IF(MAX($CL73:$CN73)&gt;=40, Active!II$2, 0)</f>
        <v>30</v>
      </c>
      <c r="IJ73" s="240">
        <f>IF(MAX($CO73:$CQ73)&gt;=40, Active!IJ$2, 0)</f>
        <v>0</v>
      </c>
      <c r="IK73" s="240">
        <f>IF(MAX($CR73:$CT73)&gt;=40, Active!IK$2, 0)</f>
        <v>0</v>
      </c>
      <c r="IL73" s="240">
        <f>IF(MAX($CU73:$CW73)&gt;=40, Active!IL$2, 0)</f>
        <v>0</v>
      </c>
      <c r="IM73" s="240">
        <f>IF(MAX($CX73:$CZ73)&gt;=40, Active!IM$2, 0)</f>
        <v>0</v>
      </c>
      <c r="IN73" s="240">
        <f>IF(MAX($DA73:$DC73)&gt;=40, Active!IN$2, 0)</f>
        <v>20</v>
      </c>
      <c r="IO73" s="240">
        <f>IF(MAX($DD73:$DF73)&gt;=40, Active!IO$2, 0)</f>
        <v>20</v>
      </c>
      <c r="IP73" s="416">
        <f t="shared" si="23"/>
        <v>360</v>
      </c>
      <c r="IQ73" s="416">
        <f t="shared" si="24"/>
        <v>14</v>
      </c>
    </row>
    <row r="74" spans="1:251" ht="15" customHeight="1" x14ac:dyDescent="0.25">
      <c r="A74" s="14" t="s">
        <v>1107</v>
      </c>
      <c r="B74" s="392">
        <v>8</v>
      </c>
      <c r="C74" s="13" t="s">
        <v>416</v>
      </c>
      <c r="D74" s="423">
        <v>43556</v>
      </c>
      <c r="E74" s="20" t="s">
        <v>278</v>
      </c>
      <c r="F74" s="6">
        <v>9658613</v>
      </c>
      <c r="G74" s="20">
        <v>1</v>
      </c>
      <c r="H74" s="20"/>
      <c r="I74" s="23"/>
      <c r="J74" s="6" t="s">
        <v>18</v>
      </c>
      <c r="K74" s="6" t="s">
        <v>18</v>
      </c>
      <c r="L74" s="424"/>
      <c r="M74" s="425" t="s">
        <v>523</v>
      </c>
      <c r="N74" s="24">
        <v>64.3</v>
      </c>
      <c r="O74" s="107"/>
      <c r="P74" s="108"/>
      <c r="Q74" s="444"/>
      <c r="R74" s="24" t="s">
        <v>976</v>
      </c>
      <c r="S74" s="107"/>
      <c r="T74" s="108"/>
      <c r="U74" s="649"/>
      <c r="V74" s="24">
        <v>72.8</v>
      </c>
      <c r="W74" s="107"/>
      <c r="X74" s="108"/>
      <c r="Y74" s="444"/>
      <c r="Z74" s="24" t="s">
        <v>17</v>
      </c>
      <c r="AA74" s="273"/>
      <c r="AB74" s="688">
        <v>58.979999542236328</v>
      </c>
      <c r="AC74" s="273"/>
      <c r="AD74" s="272">
        <v>100</v>
      </c>
      <c r="AE74" s="108"/>
      <c r="AF74" s="444"/>
      <c r="AG74" s="272">
        <v>100</v>
      </c>
      <c r="AH74" s="108"/>
      <c r="AI74" s="444"/>
      <c r="AJ74" s="272">
        <v>100</v>
      </c>
      <c r="AK74" s="108"/>
      <c r="AL74" s="444"/>
      <c r="AM74" s="272">
        <v>100</v>
      </c>
      <c r="AN74" s="108"/>
      <c r="AO74" s="444"/>
      <c r="AP74" s="272">
        <v>100</v>
      </c>
      <c r="AQ74" s="108"/>
      <c r="AR74" s="444"/>
      <c r="AS74" s="272">
        <v>100</v>
      </c>
      <c r="AT74" s="108"/>
      <c r="AU74" s="444"/>
      <c r="AV74" s="272">
        <v>100</v>
      </c>
      <c r="AW74" s="108"/>
      <c r="AX74" s="444"/>
      <c r="AY74" s="24">
        <v>74</v>
      </c>
      <c r="AZ74" s="107"/>
      <c r="BA74" s="273"/>
      <c r="BB74" s="24">
        <v>87</v>
      </c>
      <c r="BC74" s="107"/>
      <c r="BD74" s="273"/>
      <c r="BE74" s="24">
        <v>84</v>
      </c>
      <c r="BF74" s="107"/>
      <c r="BG74" s="273"/>
      <c r="BH74" s="24">
        <v>79</v>
      </c>
      <c r="BI74" s="107"/>
      <c r="BJ74" s="273"/>
      <c r="BK74" s="24">
        <v>72</v>
      </c>
      <c r="BL74" s="107"/>
      <c r="BM74" s="273"/>
      <c r="BN74" s="24">
        <v>77</v>
      </c>
      <c r="BO74" s="107"/>
      <c r="BP74" s="273"/>
      <c r="BQ74" s="24">
        <v>83</v>
      </c>
      <c r="BR74" s="107"/>
      <c r="BS74" s="273"/>
      <c r="BT74" s="24">
        <v>86.1</v>
      </c>
      <c r="BU74" s="291"/>
      <c r="BV74" s="273"/>
      <c r="BW74" s="24">
        <v>62</v>
      </c>
      <c r="BX74" s="107"/>
      <c r="BY74" s="273"/>
      <c r="BZ74" s="24">
        <v>61</v>
      </c>
      <c r="CA74" s="107"/>
      <c r="CB74" s="273"/>
      <c r="CC74" s="24">
        <v>52</v>
      </c>
      <c r="CD74" s="107"/>
      <c r="CE74" s="107"/>
      <c r="CF74" s="107"/>
      <c r="CG74" s="107"/>
      <c r="CH74" s="273"/>
      <c r="CI74" s="24"/>
      <c r="CJ74" s="107"/>
      <c r="CK74" s="273"/>
      <c r="CL74" s="24">
        <v>66.699996948242188</v>
      </c>
      <c r="CM74" s="107"/>
      <c r="CN74" s="273"/>
      <c r="CO74" s="24"/>
      <c r="CP74" s="107"/>
      <c r="CQ74" s="273"/>
      <c r="CR74" s="24"/>
      <c r="CS74" s="107"/>
      <c r="CT74" s="273"/>
      <c r="CU74" s="24"/>
      <c r="CV74" s="107"/>
      <c r="CW74" s="273"/>
      <c r="CX74" s="24"/>
      <c r="CY74" s="107"/>
      <c r="CZ74" s="273"/>
      <c r="DA74" s="24">
        <v>70</v>
      </c>
      <c r="DB74" s="107"/>
      <c r="DC74" s="273"/>
      <c r="DD74" s="24">
        <v>70.800003051757813</v>
      </c>
      <c r="DE74" s="107"/>
      <c r="DF74" s="273"/>
      <c r="DG74" s="218"/>
      <c r="DH74" s="217"/>
      <c r="DI74" s="217" t="s">
        <v>1387</v>
      </c>
      <c r="DJ74" s="286">
        <v>73.86</v>
      </c>
      <c r="DK74" s="219" t="s">
        <v>126</v>
      </c>
      <c r="DL74" s="220">
        <f t="shared" si="19"/>
        <v>3.6930000000000001</v>
      </c>
      <c r="DM74" s="650">
        <f>COUNTIF(N74:DF74, Active!DM$1)+COUNTIF(N74:DF74, Active!DM$2)</f>
        <v>0</v>
      </c>
      <c r="DN74" s="233">
        <f>IF(COUNTIF($N74:$Q74, Active!ET$1)&gt;0, Active!DN$2, 0)</f>
        <v>0</v>
      </c>
      <c r="DO74" s="234">
        <f>IF(COUNTIF($R74:$U74, Active!ET$1)&gt;0, Active!DO$2, 0)</f>
        <v>0</v>
      </c>
      <c r="DP74" s="234">
        <f>IF(COUNTIF($V74:$Y74, Active!ET$1)&gt;0, Active!DP$2, 0)</f>
        <v>0</v>
      </c>
      <c r="DQ74" s="234">
        <f>IF(COUNTIF($Z74:$AA74, Active!ET$1)&gt;0, Active!DQ$2, 0)</f>
        <v>0</v>
      </c>
      <c r="DR74" s="234">
        <f>IF(COUNTIF($AB74:$AC74, Active!ET$1)&gt;0, Active!DR$2, 0)</f>
        <v>0</v>
      </c>
      <c r="DS74" s="235">
        <f>IF(COUNTIF($AD74:$AF74, Active!$ET$1)&gt;0, Active!DS$2, 0)</f>
        <v>0</v>
      </c>
      <c r="DT74" s="236">
        <f>IF(COUNTIF($AG74:$AI74, Active!$ET$1)&gt;0, Active!DT$2, 0)</f>
        <v>0</v>
      </c>
      <c r="DU74" s="236">
        <f>IF(COUNTIF($AJ74:$AL74, Active!$ET$1)&gt;0, Active!DU$2, 0)</f>
        <v>0</v>
      </c>
      <c r="DV74" s="236">
        <f>IF(COUNTIF($AM74:$AO74, Active!$ET$1)&gt;0, Active!DV$2, 0)</f>
        <v>0</v>
      </c>
      <c r="DW74" s="236">
        <f>IF(COUNTIF($AP74:$AR74, Active!$ET$1)&gt;0, Active!DW$2, 0)</f>
        <v>0</v>
      </c>
      <c r="DX74" s="236">
        <f>IF(COUNTIF($AS74:$AU74, Active!$ET$1)&gt;0, Active!DX$2, 0)</f>
        <v>0</v>
      </c>
      <c r="DY74" s="236">
        <f>IF(COUNTIF($AV74:$AX74, Active!$ET$1)&gt;0, Active!DY$2, 0)</f>
        <v>0</v>
      </c>
      <c r="DZ74" s="237">
        <f>IF(COUNTIF($AY74:$BA74, Active!$ET$1)&gt;0, Active!DZ$2, 0)</f>
        <v>0</v>
      </c>
      <c r="EA74" s="238">
        <f>IF(COUNTIF($BB74:$BD74, Active!$ET$1)&gt;0, Active!EA$2, 0)</f>
        <v>0</v>
      </c>
      <c r="EB74" s="238">
        <f>IF(COUNTIF($BE74:$BG74, Active!$ET$1)&gt;0, Active!EB$2, 0)</f>
        <v>0</v>
      </c>
      <c r="EC74" s="238">
        <f>IF(COUNTIF($BH74:$BJ74, Active!$ET$1)&gt;0, Active!EC$2, 0)</f>
        <v>0</v>
      </c>
      <c r="ED74" s="238">
        <f>IF(COUNTIF($BK74:$BM74, Active!$ET$1)&gt;0, Active!ED$2, 0)</f>
        <v>0</v>
      </c>
      <c r="EE74" s="238">
        <f>IF(COUNTIF($BN74:$BP74, Active!$ET$1)&gt;0, Active!EE$2, 0)</f>
        <v>0</v>
      </c>
      <c r="EF74" s="238">
        <f>IF(COUNTIF($BQ74:$BS74, Active!$ET$1)&gt;0, Active!EF$2, 0)</f>
        <v>0</v>
      </c>
      <c r="EG74" s="238">
        <f>IF(COUNTIF($BT74:$BV74, Active!$ET$1)&gt;0, Active!EG$2, 0)</f>
        <v>0</v>
      </c>
      <c r="EH74" s="239">
        <f>IF(COUNTIF($BW74:$BY74, Active!$ET$1)&gt;0, Active!EH$2, 0)</f>
        <v>0</v>
      </c>
      <c r="EI74" s="240">
        <f>IF(COUNTIF($BZ74:$CB74, Active!$ET$1)&gt;0, Active!EI$2, 0)</f>
        <v>0</v>
      </c>
      <c r="EJ74" s="240">
        <f>IF(COUNTIF($CC74:$CE74, Active!$ET$1)&gt;0, Active!EJ$2, 0)</f>
        <v>0</v>
      </c>
      <c r="EK74" s="240">
        <f>IF(COUNTIF($CF74:$CH74, Active!$ET$1)&gt;0, Active!EK$2, 0)</f>
        <v>0</v>
      </c>
      <c r="EL74" s="240">
        <f>IF(COUNTIF($CI74:$CK74, Active!$ET$1)&gt;0, Active!EL$2, 0)</f>
        <v>0</v>
      </c>
      <c r="EM74" s="240">
        <f>IF(COUNTIF($CL74:$CN74, Active!$ET$1)&gt;0, Active!EM$2, 0)</f>
        <v>0</v>
      </c>
      <c r="EN74" s="240">
        <f>IF(COUNTIF($CO74:$CQ74, Active!$ET$1)&gt;0, Active!EN$2, 0)</f>
        <v>0</v>
      </c>
      <c r="EO74" s="240">
        <f>IF(COUNTIF($CR74:$CT74, Active!$ET$1)&gt;0, Active!EO$2, 0)</f>
        <v>0</v>
      </c>
      <c r="EP74" s="240">
        <f>IF(COUNTIF($CU74:$CW74, Active!$ET$1)&gt;0, Active!EP$2, 0)</f>
        <v>0</v>
      </c>
      <c r="EQ74" s="240">
        <f>IF(COUNTIF($CX74:$CZ74, Active!$ET$1)&gt;0, Active!EQ$2, 0)</f>
        <v>0</v>
      </c>
      <c r="ER74" s="240">
        <f>IF(COUNTIF($DA74:$DC74, Active!$ET$1)&gt;0, Active!ER$2, 0)</f>
        <v>0</v>
      </c>
      <c r="ES74" s="240">
        <f>IF(COUNTIF($DD74:$DF74, Active!$ET$1)&gt;0, Active!ES$2, 0)</f>
        <v>0</v>
      </c>
      <c r="ET74" s="241">
        <f t="shared" si="20"/>
        <v>0</v>
      </c>
      <c r="EU74" s="242">
        <f>IF(COUNTIF($N74:$Q74, Active!GA$1)&gt;0, Active!EU$2, 0)</f>
        <v>0</v>
      </c>
      <c r="EV74" s="234">
        <f>IF(COUNTIF($R74:$U74, Active!GA$1)&gt;0, Active!EV$2, 0)</f>
        <v>0</v>
      </c>
      <c r="EW74" s="234">
        <f>IF(COUNTIF($V74:$Y74, Active!GA$1)&gt;0, Active!EW$2, 0)</f>
        <v>0</v>
      </c>
      <c r="EX74" s="234">
        <f>IF(COUNTIF($Z74:$AA74, Active!GA$1)&gt;0, Active!EX$2, 0)</f>
        <v>0</v>
      </c>
      <c r="EY74" s="234">
        <f>IF(COUNTIF($AB74:$AC74, Active!GA$1)&gt;0, Active!EY$2, 0)</f>
        <v>0</v>
      </c>
      <c r="EZ74" s="235">
        <f>IF(COUNTIF($AD74:$AF74, Active!$GA$1)&gt;0, Active!EZ$2, 0)</f>
        <v>0</v>
      </c>
      <c r="FA74" s="236">
        <f>IF(COUNTIF($AG74:$AI74, Active!$GA$1)&gt;0, Active!FA$2, 0)</f>
        <v>0</v>
      </c>
      <c r="FB74" s="236">
        <f>IF(COUNTIF($AJ74:$AL74, Active!$GA$1)&gt;0, Active!FB$2, 0)</f>
        <v>0</v>
      </c>
      <c r="FC74" s="236">
        <f>IF(COUNTIF($AM74:$AO74, Active!$GA$1)&gt;0, Active!FC$2, 0)</f>
        <v>0</v>
      </c>
      <c r="FD74" s="236">
        <f>IF(COUNTIF($AP74:$AR74, Active!$GA$1)&gt;0, Active!FD$2, 0)</f>
        <v>0</v>
      </c>
      <c r="FE74" s="236">
        <f>IF(COUNTIF($AS74:$AU74, Active!$GA$1)&gt;0, Active!FE$2, 0)</f>
        <v>0</v>
      </c>
      <c r="FF74" s="236">
        <f>IF(COUNTIF($AV74:$AX74, Active!$GA$1)&gt;0, Active!FF$2, 0)</f>
        <v>0</v>
      </c>
      <c r="FG74" s="237">
        <f>IF(COUNTIF($AY74:$BA74, Active!$GA$1)&gt;0, Active!FG$2, 0)</f>
        <v>0</v>
      </c>
      <c r="FH74" s="238">
        <f>IF(COUNTIF($BB74:$BD74, Active!$GA$1)&gt;0, Active!FH$2, 0)</f>
        <v>0</v>
      </c>
      <c r="FI74" s="238">
        <f>IF(COUNTIF($BE74:$BG74, Active!$GA$1)&gt;0, Active!FI$2, 0)</f>
        <v>0</v>
      </c>
      <c r="FJ74" s="238">
        <f>IF(COUNTIF($BH74:$BJ74, Active!$GA$1)&gt;0, Active!FJ$2, 0)</f>
        <v>0</v>
      </c>
      <c r="FK74" s="238">
        <f>IF(COUNTIF($BK74:$BM74, Active!$GA$1)&gt;0, Active!FK$2, 0)</f>
        <v>0</v>
      </c>
      <c r="FL74" s="238">
        <f>IF(COUNTIF($BN74:$BP74, Active!$GA$1)&gt;0, Active!FL$2, 0)</f>
        <v>0</v>
      </c>
      <c r="FM74" s="238">
        <f>IF(COUNTIF($BQ74:$BS74, Active!$GA$1)&gt;0, Active!FM$2, 0)</f>
        <v>0</v>
      </c>
      <c r="FN74" s="238">
        <f>IF(COUNTIF($BT74:$BV74, Active!$GA$1)&gt;0, Active!FN$2, 0)</f>
        <v>0</v>
      </c>
      <c r="FO74" s="239">
        <f>IF(COUNTIF($BW74:$BY74, Active!$GA$1)&gt;0, Active!FO$2, 0)</f>
        <v>0</v>
      </c>
      <c r="FP74" s="240">
        <f>IF(COUNTIF($BZ74:$CB74, Active!$GA$1)&gt;0, Active!FP$2, 0)</f>
        <v>0</v>
      </c>
      <c r="FQ74" s="240">
        <f>IF(COUNTIF($CC74:$CE74, Active!$GA$1)&gt;0, Active!FQ$2, 0)</f>
        <v>0</v>
      </c>
      <c r="FR74" s="240">
        <f>IF(COUNTIF($CF74:$CH74, Active!$GA$1)&gt;0, Active!FR$2, 0)</f>
        <v>0</v>
      </c>
      <c r="FS74" s="240">
        <f>IF(COUNTIF($CI74:$CK74, Active!$GA$1)&gt;0, Active!FS$2, 0)</f>
        <v>0</v>
      </c>
      <c r="FT74" s="240">
        <f>IF(COUNTIF($CL74:$CN74, Active!$GA$1)&gt;0, Active!FT$2, 0)</f>
        <v>0</v>
      </c>
      <c r="FU74" s="240">
        <f>IF(COUNTIF($CO74:$CQ74, Active!$GA$1)&gt;0, Active!FU$2, 0)</f>
        <v>0</v>
      </c>
      <c r="FV74" s="240">
        <f>IF(COUNTIF($CR74:$CT74, Active!$GA$1)&gt;0, Active!FV$2, 0)</f>
        <v>0</v>
      </c>
      <c r="FW74" s="240">
        <f>IF(COUNTIF($CU74:$CW74, Active!$GA$1)&gt;0, Active!FW$2, 0)</f>
        <v>0</v>
      </c>
      <c r="FX74" s="240">
        <f>IF(COUNTIF($CX74:$CZ74, Active!$GA$1)&gt;0, Active!FX$2, 0)</f>
        <v>0</v>
      </c>
      <c r="FY74" s="240">
        <f>IF(COUNTIF($DA74:$DC74, Active!$GA$1)&gt;0, Active!FY$2, 0)</f>
        <v>0</v>
      </c>
      <c r="FZ74" s="240">
        <f>IF(COUNTIF($DD74:$DF74, Active!$GA$1)&gt;0, Active!FZ$2, 0)</f>
        <v>0</v>
      </c>
      <c r="GA74" s="241">
        <f t="shared" si="21"/>
        <v>0</v>
      </c>
      <c r="GB74" s="242">
        <f>IF(COUNTIF($N74:$Q74, Active!HH$1)&gt;0, Active!GB$2, 0)</f>
        <v>0</v>
      </c>
      <c r="GC74" s="234">
        <f>IF(COUNTIF($R74:$U74, Active!HH$1)&gt;0, Active!GC$2, 0)</f>
        <v>0</v>
      </c>
      <c r="GD74" s="234">
        <f>IF(COUNTIF($V74:$Y74, Active!HH$1)&gt;0, Active!GD$2, 0)</f>
        <v>0</v>
      </c>
      <c r="GE74" s="234">
        <f>IF(COUNTIF($Z74:$AA74, Active!HH$1)&gt;0, Active!GE$2, 0)</f>
        <v>0</v>
      </c>
      <c r="GF74" s="234">
        <f>IF(COUNTIF($AB74:$AC74, Active!HH$1)&gt;0, Active!GF$2, 0)</f>
        <v>0</v>
      </c>
      <c r="GG74" s="235">
        <f>IF(COUNTIF($AD74:$AF74, Active!$HH$1)&gt;0, Active!GG$2, 0)</f>
        <v>0</v>
      </c>
      <c r="GH74" s="236">
        <f>IF(COUNTIF($AG74:$AI74, Active!$HH$1)&gt;0, Active!GH$2, 0)</f>
        <v>0</v>
      </c>
      <c r="GI74" s="236">
        <f>IF(COUNTIF($AJ74:$AL74, Active!$HH$1)&gt;0, Active!GI$2, 0)</f>
        <v>0</v>
      </c>
      <c r="GJ74" s="236">
        <f>IF(COUNTIF($AM74:$AO74, Active!$HH$1)&gt;0, Active!GJ$2, 0)</f>
        <v>0</v>
      </c>
      <c r="GK74" s="236">
        <f>IF(COUNTIF($AP74:$AR74, Active!$HH$1)&gt;0, Active!GK$2, 0)</f>
        <v>0</v>
      </c>
      <c r="GL74" s="236">
        <f>IF(COUNTIF($AS74:$AU74, Active!$HH$1)&gt;0, Active!GL$2, 0)</f>
        <v>0</v>
      </c>
      <c r="GM74" s="236">
        <f>IF(COUNTIF($AV74:$AX74, Active!$HH$1)&gt;0, Active!GM$2, 0)</f>
        <v>0</v>
      </c>
      <c r="GN74" s="237">
        <f>IF(COUNTIF($AY74:$BA74, Active!$HH$1)&gt;0, Active!GN$2, 0)</f>
        <v>0</v>
      </c>
      <c r="GO74" s="238">
        <f>IF(COUNTIF($BB74:$BD74, Active!$HH$1)&gt;0, Active!GO$2, 0)</f>
        <v>0</v>
      </c>
      <c r="GP74" s="238">
        <f>IF(COUNTIF($BE74:$BG74, Active!$HH$1)&gt;0, Active!GP$2, 0)</f>
        <v>0</v>
      </c>
      <c r="GQ74" s="238">
        <f>IF(COUNTIF($BH74:$BJ74, Active!$HH$1)&gt;0, Active!GQ$2, 0)</f>
        <v>0</v>
      </c>
      <c r="GR74" s="238">
        <f>IF(COUNTIF($BK74:$BM74, Active!$HH$1)&gt;0, Active!GR$2, 0)</f>
        <v>0</v>
      </c>
      <c r="GS74" s="238">
        <f>IF(COUNTIF($BN74:$BP74, Active!$HH$1)&gt;0, Active!GS$2, 0)</f>
        <v>0</v>
      </c>
      <c r="GT74" s="238">
        <f>IF(COUNTIF($BQ74:$BS74, Active!$HH$1)&gt;0, Active!GT$2, 0)</f>
        <v>0</v>
      </c>
      <c r="GU74" s="238">
        <f>IF(COUNTIF($BT74:$BV74, Active!$HH$1)&gt;0, Active!GU$2, 0)</f>
        <v>0</v>
      </c>
      <c r="GV74" s="239">
        <f>IF(COUNTIF($BW74:$BY74, Active!$HH$1)&gt;0, Active!GV$2, 0)</f>
        <v>0</v>
      </c>
      <c r="GW74" s="240">
        <f>IF(COUNTIF($BZ74:$CB74, Active!$HH$1)&gt;0, Active!GW$2, 0)</f>
        <v>0</v>
      </c>
      <c r="GX74" s="240">
        <f>IF(COUNTIF($CC74:$CE74, Active!$HH$1)&gt;0, Active!GX$2, 0)</f>
        <v>0</v>
      </c>
      <c r="GY74" s="240">
        <f>IF(COUNTIF($CF74:$CH74, Active!$HH$1)&gt;0, Active!GY$2, 0)</f>
        <v>0</v>
      </c>
      <c r="GZ74" s="240">
        <f>IF(COUNTIF($CI74:$CK74, Active!$HH$1)&gt;0, Active!GZ$2, 0)</f>
        <v>0</v>
      </c>
      <c r="HA74" s="240">
        <f>IF(COUNTIF($CL74:$CN74, Active!$HH$1)&gt;0, Active!HA$2, 0)</f>
        <v>0</v>
      </c>
      <c r="HB74" s="240">
        <f>IF(COUNTIF($CO74:$CQ74, Active!$HH$1)&gt;0, Active!HB$2, 0)</f>
        <v>0</v>
      </c>
      <c r="HC74" s="240">
        <f>IF(COUNTIF($CR74:$CT74, Active!$HH$1)&gt;0, Active!HC$2, 0)</f>
        <v>0</v>
      </c>
      <c r="HD74" s="240">
        <f>IF(COUNTIF($CU74:$CW74, Active!$HH$1)&gt;0, Active!HD$2, 0)</f>
        <v>0</v>
      </c>
      <c r="HE74" s="240">
        <f>IF(COUNTIF($CX74:$CZ74, Active!$HH$1)&gt;0, Active!HE$2, 0)</f>
        <v>0</v>
      </c>
      <c r="HF74" s="240">
        <f>IF(COUNTIF($DA74:$DC74, Active!$HH$1)&gt;0, Active!HF$2, 0)</f>
        <v>0</v>
      </c>
      <c r="HG74" s="240">
        <f>IF(COUNTIF($DD74:$DF74, Active!$HH$1)&gt;0, Active!HG$2, 0)</f>
        <v>0</v>
      </c>
      <c r="HH74" s="241">
        <f t="shared" si="22"/>
        <v>0</v>
      </c>
      <c r="HI74" s="243"/>
      <c r="HJ74" s="242">
        <f>IF(MAX($N74:$Q74)&gt;=40, Active!HJ$2, 0)</f>
        <v>3</v>
      </c>
      <c r="HK74" s="234">
        <f>IF(MAX($R74:$U74)&gt;=40, Active!HK$2, 0)</f>
        <v>0</v>
      </c>
      <c r="HL74" s="234">
        <f>IF(MAX($V74:$Y74)&gt;=40, Active!HL$2, 0)</f>
        <v>3</v>
      </c>
      <c r="HM74" s="234">
        <f>IF(MAX($Z74:$AA74)&gt;=40, Active!HM$2, 0)</f>
        <v>0</v>
      </c>
      <c r="HN74" s="234">
        <f>IF(MAX($AB74:$AC74)&gt;=40, Active!HN$2, 0)</f>
        <v>2</v>
      </c>
      <c r="HO74" s="235">
        <f>IF(MAX($AD74:$AF74)&gt;=40, Active!HO$2, 0)</f>
        <v>20</v>
      </c>
      <c r="HP74" s="236">
        <f>IF(MAX($AG74:$AI74)&gt;=40, Active!HP$2, 0)</f>
        <v>20</v>
      </c>
      <c r="HQ74" s="236">
        <f>IF(MAX($AJ74:$AL74)&gt;=40, Active!HQ$2, 0)</f>
        <v>20</v>
      </c>
      <c r="HR74" s="236">
        <f>IF(MAX($AM74:$AO74)&gt;=40, Active!HR$2, 0)</f>
        <v>20</v>
      </c>
      <c r="HS74" s="236">
        <f>IF(MAX($AP74:$AR74)&gt;=40, Active!HS$2, 0)</f>
        <v>10</v>
      </c>
      <c r="HT74" s="236">
        <f>IF(MAX($AS74:$AU74)&gt;=40, Active!HT$2, 0)</f>
        <v>20</v>
      </c>
      <c r="HU74" s="236">
        <f>IF(MAX($AV74:$AX74)&gt;=40, Active!HU$2, 0)</f>
        <v>10</v>
      </c>
      <c r="HV74" s="237">
        <f>IF(MAX($AY74:$BA74)&gt;=40, Active!HV$2, 0)</f>
        <v>20</v>
      </c>
      <c r="HW74" s="238">
        <f>IF(MAX($BB74:$BD74)&gt;=40, Active!HW$2, 0)</f>
        <v>20</v>
      </c>
      <c r="HX74" s="238">
        <f>IF(MAX($BE74:$BG74)&gt;=40, Active!HX$2, 0)</f>
        <v>20</v>
      </c>
      <c r="HY74" s="238">
        <f>IF(MAX($BH74:$BJ74)&gt;=40, Active!HY$2, 0)</f>
        <v>20</v>
      </c>
      <c r="HZ74" s="238">
        <f>IF(MAX($BK74:$BM74)&gt;=40, Active!HZ$2, 0)</f>
        <v>10</v>
      </c>
      <c r="IA74" s="238">
        <f>IF(MAX($BN74:$BP74)&gt;=40, Active!IA$2, 0)</f>
        <v>20</v>
      </c>
      <c r="IB74" s="238">
        <f>IF(MAX($BQ74:$BS74)&gt;=40, Active!IB$2, 0)</f>
        <v>10</v>
      </c>
      <c r="IC74" s="238">
        <f>IF(MAX($BT74:$BV74)&gt;=40, Active!IC$2, 0)</f>
        <v>6</v>
      </c>
      <c r="ID74" s="239">
        <f>IF(MAX($BW74:$BY74)&gt;=40, Active!ID$2, 0)</f>
        <v>20</v>
      </c>
      <c r="IE74" s="240">
        <f>IF(MAX($BZ74:$CB74)&gt;=40, Active!IE$2, 0)</f>
        <v>20</v>
      </c>
      <c r="IF74" s="240">
        <f>IF(MAX($CC74:$CE74)&gt;=40, Active!IF$2, 0)</f>
        <v>10</v>
      </c>
      <c r="IG74" s="240">
        <f>IF(MAX($CF74:$CH74)&gt;=40, Active!IG$2, 0)</f>
        <v>0</v>
      </c>
      <c r="IH74" s="240">
        <f>IF(MAX($CI74:$CK74)&gt;=40, Active!IH$2, 0)</f>
        <v>0</v>
      </c>
      <c r="II74" s="240">
        <f>IF(MAX($CL74:$CN74)&gt;=40, Active!II$2, 0)</f>
        <v>30</v>
      </c>
      <c r="IJ74" s="240">
        <f>IF(MAX($CO74:$CQ74)&gt;=40, Active!IJ$2, 0)</f>
        <v>0</v>
      </c>
      <c r="IK74" s="240">
        <f>IF(MAX($CR74:$CT74)&gt;=40, Active!IK$2, 0)</f>
        <v>0</v>
      </c>
      <c r="IL74" s="240">
        <f>IF(MAX($CU74:$CW74)&gt;=40, Active!IL$2, 0)</f>
        <v>0</v>
      </c>
      <c r="IM74" s="240">
        <f>IF(MAX($CX74:$CZ74)&gt;=40, Active!IM$2, 0)</f>
        <v>0</v>
      </c>
      <c r="IN74" s="240">
        <f>IF(MAX($DA74:$DC74)&gt;=40, Active!IN$2, 0)</f>
        <v>20</v>
      </c>
      <c r="IO74" s="240">
        <f>IF(MAX($DD74:$DF74)&gt;=40, Active!IO$2, 0)</f>
        <v>20</v>
      </c>
      <c r="IP74" s="416">
        <f t="shared" si="23"/>
        <v>360</v>
      </c>
      <c r="IQ74" s="416">
        <f t="shared" si="24"/>
        <v>14</v>
      </c>
    </row>
    <row r="75" spans="1:251" ht="15" customHeight="1" x14ac:dyDescent="0.25">
      <c r="A75" s="14" t="s">
        <v>1107</v>
      </c>
      <c r="B75" s="392">
        <v>9</v>
      </c>
      <c r="C75" s="13" t="s">
        <v>417</v>
      </c>
      <c r="D75" s="423">
        <v>43556</v>
      </c>
      <c r="E75" s="20" t="s">
        <v>278</v>
      </c>
      <c r="F75" s="6">
        <v>9658679</v>
      </c>
      <c r="G75" s="20">
        <v>1</v>
      </c>
      <c r="H75" s="20"/>
      <c r="I75" s="23"/>
      <c r="J75" s="6" t="s">
        <v>18</v>
      </c>
      <c r="K75" s="6" t="s">
        <v>18</v>
      </c>
      <c r="L75" s="424"/>
      <c r="M75" s="425" t="s">
        <v>524</v>
      </c>
      <c r="N75" s="24">
        <v>65.400000000000006</v>
      </c>
      <c r="O75" s="107"/>
      <c r="P75" s="108"/>
      <c r="Q75" s="444"/>
      <c r="R75" s="24" t="s">
        <v>976</v>
      </c>
      <c r="S75" s="107"/>
      <c r="T75" s="108"/>
      <c r="U75" s="649"/>
      <c r="V75" s="24">
        <v>77.3</v>
      </c>
      <c r="W75" s="107"/>
      <c r="X75" s="108"/>
      <c r="Y75" s="444"/>
      <c r="Z75" s="24" t="s">
        <v>16</v>
      </c>
      <c r="AA75" s="273"/>
      <c r="AB75" s="688">
        <v>61.25</v>
      </c>
      <c r="AC75" s="273"/>
      <c r="AD75" s="272">
        <v>100</v>
      </c>
      <c r="AE75" s="108"/>
      <c r="AF75" s="444"/>
      <c r="AG75" s="272">
        <v>100</v>
      </c>
      <c r="AH75" s="108"/>
      <c r="AI75" s="444"/>
      <c r="AJ75" s="272">
        <v>100</v>
      </c>
      <c r="AK75" s="108"/>
      <c r="AL75" s="444"/>
      <c r="AM75" s="272">
        <v>100</v>
      </c>
      <c r="AN75" s="108"/>
      <c r="AO75" s="444"/>
      <c r="AP75" s="272">
        <v>100</v>
      </c>
      <c r="AQ75" s="108"/>
      <c r="AR75" s="444"/>
      <c r="AS75" s="272">
        <v>100</v>
      </c>
      <c r="AT75" s="108"/>
      <c r="AU75" s="444"/>
      <c r="AV75" s="272">
        <v>100</v>
      </c>
      <c r="AW75" s="108"/>
      <c r="AX75" s="444"/>
      <c r="AY75" s="24">
        <v>53</v>
      </c>
      <c r="AZ75" s="107"/>
      <c r="BA75" s="273"/>
      <c r="BB75" s="24">
        <v>71</v>
      </c>
      <c r="BC75" s="107"/>
      <c r="BD75" s="273"/>
      <c r="BE75" s="24">
        <v>72</v>
      </c>
      <c r="BF75" s="107"/>
      <c r="BG75" s="273"/>
      <c r="BH75" s="24">
        <v>66</v>
      </c>
      <c r="BI75" s="107"/>
      <c r="BJ75" s="273"/>
      <c r="BK75" s="24">
        <v>83</v>
      </c>
      <c r="BL75" s="107"/>
      <c r="BM75" s="273"/>
      <c r="BN75" s="24">
        <v>70</v>
      </c>
      <c r="BO75" s="107"/>
      <c r="BP75" s="273"/>
      <c r="BQ75" s="24">
        <v>68</v>
      </c>
      <c r="BR75" s="107"/>
      <c r="BS75" s="273"/>
      <c r="BT75" s="24">
        <v>76.400000000000006</v>
      </c>
      <c r="BU75" s="291"/>
      <c r="BV75" s="273"/>
      <c r="BW75" s="24">
        <v>60</v>
      </c>
      <c r="BX75" s="107"/>
      <c r="BY75" s="273"/>
      <c r="BZ75" s="24">
        <v>67</v>
      </c>
      <c r="CA75" s="107"/>
      <c r="CB75" s="273"/>
      <c r="CC75" s="24">
        <v>52</v>
      </c>
      <c r="CD75" s="107"/>
      <c r="CE75" s="107"/>
      <c r="CF75" s="107"/>
      <c r="CG75" s="107"/>
      <c r="CH75" s="273"/>
      <c r="CI75" s="24"/>
      <c r="CJ75" s="107"/>
      <c r="CK75" s="273"/>
      <c r="CL75" s="24">
        <v>71.599998474121094</v>
      </c>
      <c r="CM75" s="107"/>
      <c r="CN75" s="273"/>
      <c r="CO75" s="24"/>
      <c r="CP75" s="107"/>
      <c r="CQ75" s="273"/>
      <c r="CR75" s="24"/>
      <c r="CS75" s="107"/>
      <c r="CT75" s="273"/>
      <c r="CU75" s="24">
        <v>68</v>
      </c>
      <c r="CV75" s="107"/>
      <c r="CW75" s="273"/>
      <c r="CX75" s="24"/>
      <c r="CY75" s="107"/>
      <c r="CZ75" s="273"/>
      <c r="DA75" s="24"/>
      <c r="DB75" s="107"/>
      <c r="DC75" s="273"/>
      <c r="DD75" s="24">
        <v>76.599998474121094</v>
      </c>
      <c r="DE75" s="107"/>
      <c r="DF75" s="273"/>
      <c r="DG75" s="218"/>
      <c r="DH75" s="217"/>
      <c r="DI75" s="217" t="s">
        <v>1387</v>
      </c>
      <c r="DJ75" s="286">
        <v>70</v>
      </c>
      <c r="DK75" s="219" t="s">
        <v>126</v>
      </c>
      <c r="DL75" s="220">
        <f t="shared" si="19"/>
        <v>3.5</v>
      </c>
      <c r="DM75" s="650">
        <f>COUNTIF(N75:DF75, Active!DM$1)+COUNTIF(N75:DF75, Active!DM$2)</f>
        <v>0</v>
      </c>
      <c r="DN75" s="233">
        <f>IF(COUNTIF($N75:$Q75, Active!ET$1)&gt;0, Active!DN$2, 0)</f>
        <v>0</v>
      </c>
      <c r="DO75" s="234">
        <f>IF(COUNTIF($R75:$U75, Active!ET$1)&gt;0, Active!DO$2, 0)</f>
        <v>0</v>
      </c>
      <c r="DP75" s="234">
        <f>IF(COUNTIF($V75:$Y75, Active!ET$1)&gt;0, Active!DP$2, 0)</f>
        <v>0</v>
      </c>
      <c r="DQ75" s="234">
        <f>IF(COUNTIF($Z75:$AA75, Active!ET$1)&gt;0, Active!DQ$2, 0)</f>
        <v>0</v>
      </c>
      <c r="DR75" s="234">
        <f>IF(COUNTIF($AB75:$AC75, Active!ET$1)&gt;0, Active!DR$2, 0)</f>
        <v>0</v>
      </c>
      <c r="DS75" s="235">
        <f>IF(COUNTIF($AD75:$AF75, Active!$ET$1)&gt;0, Active!DS$2, 0)</f>
        <v>0</v>
      </c>
      <c r="DT75" s="236">
        <f>IF(COUNTIF($AG75:$AI75, Active!$ET$1)&gt;0, Active!DT$2, 0)</f>
        <v>0</v>
      </c>
      <c r="DU75" s="236">
        <f>IF(COUNTIF($AJ75:$AL75, Active!$ET$1)&gt;0, Active!DU$2, 0)</f>
        <v>0</v>
      </c>
      <c r="DV75" s="236">
        <f>IF(COUNTIF($AM75:$AO75, Active!$ET$1)&gt;0, Active!DV$2, 0)</f>
        <v>0</v>
      </c>
      <c r="DW75" s="236">
        <f>IF(COUNTIF($AP75:$AR75, Active!$ET$1)&gt;0, Active!DW$2, 0)</f>
        <v>0</v>
      </c>
      <c r="DX75" s="236">
        <f>IF(COUNTIF($AS75:$AU75, Active!$ET$1)&gt;0, Active!DX$2, 0)</f>
        <v>0</v>
      </c>
      <c r="DY75" s="236">
        <f>IF(COUNTIF($AV75:$AX75, Active!$ET$1)&gt;0, Active!DY$2, 0)</f>
        <v>0</v>
      </c>
      <c r="DZ75" s="237">
        <f>IF(COUNTIF($AY75:$BA75, Active!$ET$1)&gt;0, Active!DZ$2, 0)</f>
        <v>0</v>
      </c>
      <c r="EA75" s="238">
        <f>IF(COUNTIF($BB75:$BD75, Active!$ET$1)&gt;0, Active!EA$2, 0)</f>
        <v>0</v>
      </c>
      <c r="EB75" s="238">
        <f>IF(COUNTIF($BE75:$BG75, Active!$ET$1)&gt;0, Active!EB$2, 0)</f>
        <v>0</v>
      </c>
      <c r="EC75" s="238">
        <f>IF(COUNTIF($BH75:$BJ75, Active!$ET$1)&gt;0, Active!EC$2, 0)</f>
        <v>0</v>
      </c>
      <c r="ED75" s="238">
        <f>IF(COUNTIF($BK75:$BM75, Active!$ET$1)&gt;0, Active!ED$2, 0)</f>
        <v>0</v>
      </c>
      <c r="EE75" s="238">
        <f>IF(COUNTIF($BN75:$BP75, Active!$ET$1)&gt;0, Active!EE$2, 0)</f>
        <v>0</v>
      </c>
      <c r="EF75" s="238">
        <f>IF(COUNTIF($BQ75:$BS75, Active!$ET$1)&gt;0, Active!EF$2, 0)</f>
        <v>0</v>
      </c>
      <c r="EG75" s="238">
        <f>IF(COUNTIF($BT75:$BV75, Active!$ET$1)&gt;0, Active!EG$2, 0)</f>
        <v>0</v>
      </c>
      <c r="EH75" s="239">
        <f>IF(COUNTIF($BW75:$BY75, Active!$ET$1)&gt;0, Active!EH$2, 0)</f>
        <v>0</v>
      </c>
      <c r="EI75" s="240">
        <f>IF(COUNTIF($BZ75:$CB75, Active!$ET$1)&gt;0, Active!EI$2, 0)</f>
        <v>0</v>
      </c>
      <c r="EJ75" s="240">
        <f>IF(COUNTIF($CC75:$CE75, Active!$ET$1)&gt;0, Active!EJ$2, 0)</f>
        <v>0</v>
      </c>
      <c r="EK75" s="240">
        <f>IF(COUNTIF($CF75:$CH75, Active!$ET$1)&gt;0, Active!EK$2, 0)</f>
        <v>0</v>
      </c>
      <c r="EL75" s="240">
        <f>IF(COUNTIF($CI75:$CK75, Active!$ET$1)&gt;0, Active!EL$2, 0)</f>
        <v>0</v>
      </c>
      <c r="EM75" s="240">
        <f>IF(COUNTIF($CL75:$CN75, Active!$ET$1)&gt;0, Active!EM$2, 0)</f>
        <v>0</v>
      </c>
      <c r="EN75" s="240">
        <f>IF(COUNTIF($CO75:$CQ75, Active!$ET$1)&gt;0, Active!EN$2, 0)</f>
        <v>0</v>
      </c>
      <c r="EO75" s="240">
        <f>IF(COUNTIF($CR75:$CT75, Active!$ET$1)&gt;0, Active!EO$2, 0)</f>
        <v>0</v>
      </c>
      <c r="EP75" s="240">
        <f>IF(COUNTIF($CU75:$CW75, Active!$ET$1)&gt;0, Active!EP$2, 0)</f>
        <v>0</v>
      </c>
      <c r="EQ75" s="240">
        <f>IF(COUNTIF($CX75:$CZ75, Active!$ET$1)&gt;0, Active!EQ$2, 0)</f>
        <v>0</v>
      </c>
      <c r="ER75" s="240">
        <f>IF(COUNTIF($DA75:$DC75, Active!$ET$1)&gt;0, Active!ER$2, 0)</f>
        <v>0</v>
      </c>
      <c r="ES75" s="240">
        <f>IF(COUNTIF($DD75:$DF75, Active!$ET$1)&gt;0, Active!ES$2, 0)</f>
        <v>0</v>
      </c>
      <c r="ET75" s="241">
        <f t="shared" si="20"/>
        <v>0</v>
      </c>
      <c r="EU75" s="242">
        <f>IF(COUNTIF($N75:$Q75, Active!GA$1)&gt;0, Active!EU$2, 0)</f>
        <v>0</v>
      </c>
      <c r="EV75" s="234">
        <f>IF(COUNTIF($R75:$U75, Active!GA$1)&gt;0, Active!EV$2, 0)</f>
        <v>0</v>
      </c>
      <c r="EW75" s="234">
        <f>IF(COUNTIF($V75:$Y75, Active!GA$1)&gt;0, Active!EW$2, 0)</f>
        <v>0</v>
      </c>
      <c r="EX75" s="234">
        <f>IF(COUNTIF($Z75:$AA75, Active!GA$1)&gt;0, Active!EX$2, 0)</f>
        <v>0</v>
      </c>
      <c r="EY75" s="234">
        <f>IF(COUNTIF($AB75:$AC75, Active!GA$1)&gt;0, Active!EY$2, 0)</f>
        <v>0</v>
      </c>
      <c r="EZ75" s="235">
        <f>IF(COUNTIF($AD75:$AF75, Active!$GA$1)&gt;0, Active!EZ$2, 0)</f>
        <v>0</v>
      </c>
      <c r="FA75" s="236">
        <f>IF(COUNTIF($AG75:$AI75, Active!$GA$1)&gt;0, Active!FA$2, 0)</f>
        <v>0</v>
      </c>
      <c r="FB75" s="236">
        <f>IF(COUNTIF($AJ75:$AL75, Active!$GA$1)&gt;0, Active!FB$2, 0)</f>
        <v>0</v>
      </c>
      <c r="FC75" s="236">
        <f>IF(COUNTIF($AM75:$AO75, Active!$GA$1)&gt;0, Active!FC$2, 0)</f>
        <v>0</v>
      </c>
      <c r="FD75" s="236">
        <f>IF(COUNTIF($AP75:$AR75, Active!$GA$1)&gt;0, Active!FD$2, 0)</f>
        <v>0</v>
      </c>
      <c r="FE75" s="236">
        <f>IF(COUNTIF($AS75:$AU75, Active!$GA$1)&gt;0, Active!FE$2, 0)</f>
        <v>0</v>
      </c>
      <c r="FF75" s="236">
        <f>IF(COUNTIF($AV75:$AX75, Active!$GA$1)&gt;0, Active!FF$2, 0)</f>
        <v>0</v>
      </c>
      <c r="FG75" s="237">
        <f>IF(COUNTIF($AY75:$BA75, Active!$GA$1)&gt;0, Active!FG$2, 0)</f>
        <v>0</v>
      </c>
      <c r="FH75" s="238">
        <f>IF(COUNTIF($BB75:$BD75, Active!$GA$1)&gt;0, Active!FH$2, 0)</f>
        <v>0</v>
      </c>
      <c r="FI75" s="238">
        <f>IF(COUNTIF($BE75:$BG75, Active!$GA$1)&gt;0, Active!FI$2, 0)</f>
        <v>0</v>
      </c>
      <c r="FJ75" s="238">
        <f>IF(COUNTIF($BH75:$BJ75, Active!$GA$1)&gt;0, Active!FJ$2, 0)</f>
        <v>0</v>
      </c>
      <c r="FK75" s="238">
        <f>IF(COUNTIF($BK75:$BM75, Active!$GA$1)&gt;0, Active!FK$2, 0)</f>
        <v>0</v>
      </c>
      <c r="FL75" s="238">
        <f>IF(COUNTIF($BN75:$BP75, Active!$GA$1)&gt;0, Active!FL$2, 0)</f>
        <v>0</v>
      </c>
      <c r="FM75" s="238">
        <f>IF(COUNTIF($BQ75:$BS75, Active!$GA$1)&gt;0, Active!FM$2, 0)</f>
        <v>0</v>
      </c>
      <c r="FN75" s="238">
        <f>IF(COUNTIF($BT75:$BV75, Active!$GA$1)&gt;0, Active!FN$2, 0)</f>
        <v>0</v>
      </c>
      <c r="FO75" s="239">
        <f>IF(COUNTIF($BW75:$BY75, Active!$GA$1)&gt;0, Active!FO$2, 0)</f>
        <v>0</v>
      </c>
      <c r="FP75" s="240">
        <f>IF(COUNTIF($BZ75:$CB75, Active!$GA$1)&gt;0, Active!FP$2, 0)</f>
        <v>0</v>
      </c>
      <c r="FQ75" s="240">
        <f>IF(COUNTIF($CC75:$CE75, Active!$GA$1)&gt;0, Active!FQ$2, 0)</f>
        <v>0</v>
      </c>
      <c r="FR75" s="240">
        <f>IF(COUNTIF($CF75:$CH75, Active!$GA$1)&gt;0, Active!FR$2, 0)</f>
        <v>0</v>
      </c>
      <c r="FS75" s="240">
        <f>IF(COUNTIF($CI75:$CK75, Active!$GA$1)&gt;0, Active!FS$2, 0)</f>
        <v>0</v>
      </c>
      <c r="FT75" s="240">
        <f>IF(COUNTIF($CL75:$CN75, Active!$GA$1)&gt;0, Active!FT$2, 0)</f>
        <v>0</v>
      </c>
      <c r="FU75" s="240">
        <f>IF(COUNTIF($CO75:$CQ75, Active!$GA$1)&gt;0, Active!FU$2, 0)</f>
        <v>0</v>
      </c>
      <c r="FV75" s="240">
        <f>IF(COUNTIF($CR75:$CT75, Active!$GA$1)&gt;0, Active!FV$2, 0)</f>
        <v>0</v>
      </c>
      <c r="FW75" s="240">
        <f>IF(COUNTIF($CU75:$CW75, Active!$GA$1)&gt;0, Active!FW$2, 0)</f>
        <v>0</v>
      </c>
      <c r="FX75" s="240">
        <f>IF(COUNTIF($CX75:$CZ75, Active!$GA$1)&gt;0, Active!FX$2, 0)</f>
        <v>0</v>
      </c>
      <c r="FY75" s="240">
        <f>IF(COUNTIF($DA75:$DC75, Active!$GA$1)&gt;0, Active!FY$2, 0)</f>
        <v>0</v>
      </c>
      <c r="FZ75" s="240">
        <f>IF(COUNTIF($DD75:$DF75, Active!$GA$1)&gt;0, Active!FZ$2, 0)</f>
        <v>0</v>
      </c>
      <c r="GA75" s="241">
        <f t="shared" si="21"/>
        <v>0</v>
      </c>
      <c r="GB75" s="242">
        <f>IF(COUNTIF($N75:$Q75, Active!HH$1)&gt;0, Active!GB$2, 0)</f>
        <v>0</v>
      </c>
      <c r="GC75" s="234">
        <f>IF(COUNTIF($R75:$U75, Active!HH$1)&gt;0, Active!GC$2, 0)</f>
        <v>0</v>
      </c>
      <c r="GD75" s="234">
        <f>IF(COUNTIF($V75:$Y75, Active!HH$1)&gt;0, Active!GD$2, 0)</f>
        <v>0</v>
      </c>
      <c r="GE75" s="234">
        <f>IF(COUNTIF($Z75:$AA75, Active!HH$1)&gt;0, Active!GE$2, 0)</f>
        <v>0</v>
      </c>
      <c r="GF75" s="234">
        <f>IF(COUNTIF($AB75:$AC75, Active!HH$1)&gt;0, Active!GF$2, 0)</f>
        <v>0</v>
      </c>
      <c r="GG75" s="235">
        <f>IF(COUNTIF($AD75:$AF75, Active!$HH$1)&gt;0, Active!GG$2, 0)</f>
        <v>0</v>
      </c>
      <c r="GH75" s="236">
        <f>IF(COUNTIF($AG75:$AI75, Active!$HH$1)&gt;0, Active!GH$2, 0)</f>
        <v>0</v>
      </c>
      <c r="GI75" s="236">
        <f>IF(COUNTIF($AJ75:$AL75, Active!$HH$1)&gt;0, Active!GI$2, 0)</f>
        <v>0</v>
      </c>
      <c r="GJ75" s="236">
        <f>IF(COUNTIF($AM75:$AO75, Active!$HH$1)&gt;0, Active!GJ$2, 0)</f>
        <v>0</v>
      </c>
      <c r="GK75" s="236">
        <f>IF(COUNTIF($AP75:$AR75, Active!$HH$1)&gt;0, Active!GK$2, 0)</f>
        <v>0</v>
      </c>
      <c r="GL75" s="236">
        <f>IF(COUNTIF($AS75:$AU75, Active!$HH$1)&gt;0, Active!GL$2, 0)</f>
        <v>0</v>
      </c>
      <c r="GM75" s="236">
        <f>IF(COUNTIF($AV75:$AX75, Active!$HH$1)&gt;0, Active!GM$2, 0)</f>
        <v>0</v>
      </c>
      <c r="GN75" s="237">
        <f>IF(COUNTIF($AY75:$BA75, Active!$HH$1)&gt;0, Active!GN$2, 0)</f>
        <v>0</v>
      </c>
      <c r="GO75" s="238">
        <f>IF(COUNTIF($BB75:$BD75, Active!$HH$1)&gt;0, Active!GO$2, 0)</f>
        <v>0</v>
      </c>
      <c r="GP75" s="238">
        <f>IF(COUNTIF($BE75:$BG75, Active!$HH$1)&gt;0, Active!GP$2, 0)</f>
        <v>0</v>
      </c>
      <c r="GQ75" s="238">
        <f>IF(COUNTIF($BH75:$BJ75, Active!$HH$1)&gt;0, Active!GQ$2, 0)</f>
        <v>0</v>
      </c>
      <c r="GR75" s="238">
        <f>IF(COUNTIF($BK75:$BM75, Active!$HH$1)&gt;0, Active!GR$2, 0)</f>
        <v>0</v>
      </c>
      <c r="GS75" s="238">
        <f>IF(COUNTIF($BN75:$BP75, Active!$HH$1)&gt;0, Active!GS$2, 0)</f>
        <v>0</v>
      </c>
      <c r="GT75" s="238">
        <f>IF(COUNTIF($BQ75:$BS75, Active!$HH$1)&gt;0, Active!GT$2, 0)</f>
        <v>0</v>
      </c>
      <c r="GU75" s="238">
        <f>IF(COUNTIF($BT75:$BV75, Active!$HH$1)&gt;0, Active!GU$2, 0)</f>
        <v>0</v>
      </c>
      <c r="GV75" s="239">
        <f>IF(COUNTIF($BW75:$BY75, Active!$HH$1)&gt;0, Active!GV$2, 0)</f>
        <v>0</v>
      </c>
      <c r="GW75" s="240">
        <f>IF(COUNTIF($BZ75:$CB75, Active!$HH$1)&gt;0, Active!GW$2, 0)</f>
        <v>0</v>
      </c>
      <c r="GX75" s="240">
        <f>IF(COUNTIF($CC75:$CE75, Active!$HH$1)&gt;0, Active!GX$2, 0)</f>
        <v>0</v>
      </c>
      <c r="GY75" s="240">
        <f>IF(COUNTIF($CF75:$CH75, Active!$HH$1)&gt;0, Active!GY$2, 0)</f>
        <v>0</v>
      </c>
      <c r="GZ75" s="240">
        <f>IF(COUNTIF($CI75:$CK75, Active!$HH$1)&gt;0, Active!GZ$2, 0)</f>
        <v>0</v>
      </c>
      <c r="HA75" s="240">
        <f>IF(COUNTIF($CL75:$CN75, Active!$HH$1)&gt;0, Active!HA$2, 0)</f>
        <v>0</v>
      </c>
      <c r="HB75" s="240">
        <f>IF(COUNTIF($CO75:$CQ75, Active!$HH$1)&gt;0, Active!HB$2, 0)</f>
        <v>0</v>
      </c>
      <c r="HC75" s="240">
        <f>IF(COUNTIF($CR75:$CT75, Active!$HH$1)&gt;0, Active!HC$2, 0)</f>
        <v>0</v>
      </c>
      <c r="HD75" s="240">
        <f>IF(COUNTIF($CU75:$CW75, Active!$HH$1)&gt;0, Active!HD$2, 0)</f>
        <v>0</v>
      </c>
      <c r="HE75" s="240">
        <f>IF(COUNTIF($CX75:$CZ75, Active!$HH$1)&gt;0, Active!HE$2, 0)</f>
        <v>0</v>
      </c>
      <c r="HF75" s="240">
        <f>IF(COUNTIF($DA75:$DC75, Active!$HH$1)&gt;0, Active!HF$2, 0)</f>
        <v>0</v>
      </c>
      <c r="HG75" s="240">
        <f>IF(COUNTIF($DD75:$DF75, Active!$HH$1)&gt;0, Active!HG$2, 0)</f>
        <v>0</v>
      </c>
      <c r="HH75" s="241">
        <f t="shared" si="22"/>
        <v>0</v>
      </c>
      <c r="HI75" s="243"/>
      <c r="HJ75" s="242">
        <f>IF(MAX($N75:$Q75)&gt;=40, Active!HJ$2, 0)</f>
        <v>3</v>
      </c>
      <c r="HK75" s="234">
        <f>IF(MAX($R75:$U75)&gt;=40, Active!HK$2, 0)</f>
        <v>0</v>
      </c>
      <c r="HL75" s="234">
        <f>IF(MAX($V75:$Y75)&gt;=40, Active!HL$2, 0)</f>
        <v>3</v>
      </c>
      <c r="HM75" s="234">
        <f>IF(MAX($Z75:$AA75)&gt;=40, Active!HM$2, 0)</f>
        <v>0</v>
      </c>
      <c r="HN75" s="234">
        <f>IF(MAX($AB75:$AC75)&gt;=40, Active!HN$2, 0)</f>
        <v>2</v>
      </c>
      <c r="HO75" s="235">
        <f>IF(MAX($AD75:$AF75)&gt;=40, Active!HO$2, 0)</f>
        <v>20</v>
      </c>
      <c r="HP75" s="236">
        <f>IF(MAX($AG75:$AI75)&gt;=40, Active!HP$2, 0)</f>
        <v>20</v>
      </c>
      <c r="HQ75" s="236">
        <f>IF(MAX($AJ75:$AL75)&gt;=40, Active!HQ$2, 0)</f>
        <v>20</v>
      </c>
      <c r="HR75" s="236">
        <f>IF(MAX($AM75:$AO75)&gt;=40, Active!HR$2, 0)</f>
        <v>20</v>
      </c>
      <c r="HS75" s="236">
        <f>IF(MAX($AP75:$AR75)&gt;=40, Active!HS$2, 0)</f>
        <v>10</v>
      </c>
      <c r="HT75" s="236">
        <f>IF(MAX($AS75:$AU75)&gt;=40, Active!HT$2, 0)</f>
        <v>20</v>
      </c>
      <c r="HU75" s="236">
        <f>IF(MAX($AV75:$AX75)&gt;=40, Active!HU$2, 0)</f>
        <v>10</v>
      </c>
      <c r="HV75" s="237">
        <f>IF(MAX($AY75:$BA75)&gt;=40, Active!HV$2, 0)</f>
        <v>20</v>
      </c>
      <c r="HW75" s="238">
        <f>IF(MAX($BB75:$BD75)&gt;=40, Active!HW$2, 0)</f>
        <v>20</v>
      </c>
      <c r="HX75" s="238">
        <f>IF(MAX($BE75:$BG75)&gt;=40, Active!HX$2, 0)</f>
        <v>20</v>
      </c>
      <c r="HY75" s="238">
        <f>IF(MAX($BH75:$BJ75)&gt;=40, Active!HY$2, 0)</f>
        <v>20</v>
      </c>
      <c r="HZ75" s="238">
        <f>IF(MAX($BK75:$BM75)&gt;=40, Active!HZ$2, 0)</f>
        <v>10</v>
      </c>
      <c r="IA75" s="238">
        <f>IF(MAX($BN75:$BP75)&gt;=40, Active!IA$2, 0)</f>
        <v>20</v>
      </c>
      <c r="IB75" s="238">
        <f>IF(MAX($BQ75:$BS75)&gt;=40, Active!IB$2, 0)</f>
        <v>10</v>
      </c>
      <c r="IC75" s="238">
        <f>IF(MAX($BT75:$BV75)&gt;=40, Active!IC$2, 0)</f>
        <v>6</v>
      </c>
      <c r="ID75" s="239">
        <f>IF(MAX($BW75:$BY75)&gt;=40, Active!ID$2, 0)</f>
        <v>20</v>
      </c>
      <c r="IE75" s="240">
        <f>IF(MAX($BZ75:$CB75)&gt;=40, Active!IE$2, 0)</f>
        <v>20</v>
      </c>
      <c r="IF75" s="240">
        <f>IF(MAX($CC75:$CE75)&gt;=40, Active!IF$2, 0)</f>
        <v>10</v>
      </c>
      <c r="IG75" s="240">
        <f>IF(MAX($CF75:$CH75)&gt;=40, Active!IG$2, 0)</f>
        <v>0</v>
      </c>
      <c r="IH75" s="240">
        <f>IF(MAX($CI75:$CK75)&gt;=40, Active!IH$2, 0)</f>
        <v>0</v>
      </c>
      <c r="II75" s="240">
        <f>IF(MAX($CL75:$CN75)&gt;=40, Active!II$2, 0)</f>
        <v>30</v>
      </c>
      <c r="IJ75" s="240">
        <f>IF(MAX($CO75:$CQ75)&gt;=40, Active!IJ$2, 0)</f>
        <v>0</v>
      </c>
      <c r="IK75" s="240">
        <f>IF(MAX($CR75:$CT75)&gt;=40, Active!IK$2, 0)</f>
        <v>0</v>
      </c>
      <c r="IL75" s="240">
        <f>IF(MAX($CU75:$CW75)&gt;=40, Active!IL$2, 0)</f>
        <v>20</v>
      </c>
      <c r="IM75" s="240">
        <f>IF(MAX($CX75:$CZ75)&gt;=40, Active!IM$2, 0)</f>
        <v>0</v>
      </c>
      <c r="IN75" s="240">
        <f>IF(MAX($DA75:$DC75)&gt;=40, Active!IN$2, 0)</f>
        <v>0</v>
      </c>
      <c r="IO75" s="240">
        <f>IF(MAX($DD75:$DF75)&gt;=40, Active!IO$2, 0)</f>
        <v>20</v>
      </c>
      <c r="IP75" s="416">
        <f t="shared" si="23"/>
        <v>360</v>
      </c>
      <c r="IQ75" s="416">
        <f t="shared" si="24"/>
        <v>14</v>
      </c>
    </row>
    <row r="76" spans="1:251" ht="15" customHeight="1" x14ac:dyDescent="0.25">
      <c r="A76" s="14" t="s">
        <v>1107</v>
      </c>
      <c r="B76" s="392">
        <v>10</v>
      </c>
      <c r="C76" s="13" t="s">
        <v>418</v>
      </c>
      <c r="D76" s="423">
        <v>43556</v>
      </c>
      <c r="E76" s="20" t="s">
        <v>278</v>
      </c>
      <c r="F76" s="6">
        <v>9658738</v>
      </c>
      <c r="G76" s="20">
        <v>1</v>
      </c>
      <c r="H76" s="20"/>
      <c r="I76" s="23"/>
      <c r="J76" s="6" t="s">
        <v>18</v>
      </c>
      <c r="K76" s="6" t="s">
        <v>18</v>
      </c>
      <c r="L76" s="424"/>
      <c r="M76" s="425" t="s">
        <v>525</v>
      </c>
      <c r="N76" s="24">
        <v>63</v>
      </c>
      <c r="O76" s="107"/>
      <c r="P76" s="108"/>
      <c r="Q76" s="444"/>
      <c r="R76" s="24" t="s">
        <v>976</v>
      </c>
      <c r="S76" s="107"/>
      <c r="T76" s="108"/>
      <c r="U76" s="649"/>
      <c r="V76" s="24">
        <v>78.2</v>
      </c>
      <c r="W76" s="107"/>
      <c r="X76" s="108"/>
      <c r="Y76" s="444"/>
      <c r="Z76" s="24" t="s">
        <v>17</v>
      </c>
      <c r="AA76" s="273"/>
      <c r="AB76" s="688">
        <v>64.449996948242188</v>
      </c>
      <c r="AC76" s="273"/>
      <c r="AD76" s="272">
        <v>100</v>
      </c>
      <c r="AE76" s="108"/>
      <c r="AF76" s="444"/>
      <c r="AG76" s="272">
        <v>100</v>
      </c>
      <c r="AH76" s="108"/>
      <c r="AI76" s="444"/>
      <c r="AJ76" s="272">
        <v>100</v>
      </c>
      <c r="AK76" s="108"/>
      <c r="AL76" s="444"/>
      <c r="AM76" s="272">
        <v>100</v>
      </c>
      <c r="AN76" s="108"/>
      <c r="AO76" s="444"/>
      <c r="AP76" s="272">
        <v>100</v>
      </c>
      <c r="AQ76" s="108"/>
      <c r="AR76" s="444"/>
      <c r="AS76" s="272">
        <v>100</v>
      </c>
      <c r="AT76" s="108"/>
      <c r="AU76" s="444"/>
      <c r="AV76" s="272">
        <v>100</v>
      </c>
      <c r="AW76" s="108"/>
      <c r="AX76" s="444"/>
      <c r="AY76" s="24">
        <v>53</v>
      </c>
      <c r="AZ76" s="107"/>
      <c r="BA76" s="273"/>
      <c r="BB76" s="24">
        <v>71</v>
      </c>
      <c r="BC76" s="107"/>
      <c r="BD76" s="273"/>
      <c r="BE76" s="24">
        <v>75</v>
      </c>
      <c r="BF76" s="107"/>
      <c r="BG76" s="273"/>
      <c r="BH76" s="24">
        <v>57</v>
      </c>
      <c r="BI76" s="107"/>
      <c r="BJ76" s="273"/>
      <c r="BK76" s="24">
        <v>68</v>
      </c>
      <c r="BL76" s="107"/>
      <c r="BM76" s="273"/>
      <c r="BN76" s="24">
        <v>68</v>
      </c>
      <c r="BO76" s="107"/>
      <c r="BP76" s="273"/>
      <c r="BQ76" s="24">
        <v>81</v>
      </c>
      <c r="BR76" s="107"/>
      <c r="BS76" s="273"/>
      <c r="BT76" s="24">
        <v>80</v>
      </c>
      <c r="BU76" s="291"/>
      <c r="BV76" s="273"/>
      <c r="BW76" s="24">
        <v>54</v>
      </c>
      <c r="BX76" s="107"/>
      <c r="BY76" s="273"/>
      <c r="BZ76" s="24">
        <v>65</v>
      </c>
      <c r="CA76" s="107"/>
      <c r="CB76" s="273"/>
      <c r="CC76" s="24">
        <v>51</v>
      </c>
      <c r="CD76" s="107"/>
      <c r="CE76" s="107"/>
      <c r="CF76" s="107"/>
      <c r="CG76" s="107"/>
      <c r="CH76" s="273"/>
      <c r="CI76" s="24"/>
      <c r="CJ76" s="107"/>
      <c r="CK76" s="273"/>
      <c r="CL76" s="24">
        <v>71.300003051757813</v>
      </c>
      <c r="CM76" s="107"/>
      <c r="CN76" s="273"/>
      <c r="CO76" s="24"/>
      <c r="CP76" s="107"/>
      <c r="CQ76" s="273"/>
      <c r="CR76" s="24"/>
      <c r="CS76" s="107"/>
      <c r="CT76" s="273"/>
      <c r="CU76" s="24">
        <v>67</v>
      </c>
      <c r="CV76" s="107"/>
      <c r="CW76" s="273"/>
      <c r="CX76" s="24"/>
      <c r="CY76" s="107"/>
      <c r="CZ76" s="273"/>
      <c r="DA76" s="24"/>
      <c r="DB76" s="107"/>
      <c r="DC76" s="273"/>
      <c r="DD76" s="24">
        <v>77.699996948242188</v>
      </c>
      <c r="DE76" s="107"/>
      <c r="DF76" s="273"/>
      <c r="DG76" s="218"/>
      <c r="DH76" s="217"/>
      <c r="DI76" s="217" t="s">
        <v>1387</v>
      </c>
      <c r="DJ76" s="286">
        <v>68.7</v>
      </c>
      <c r="DK76" s="219" t="s">
        <v>124</v>
      </c>
      <c r="DL76" s="220">
        <f t="shared" si="19"/>
        <v>3.4350000000000001</v>
      </c>
      <c r="DM76" s="650">
        <f>COUNTIF(N76:DF76, Active!DM$1)+COUNTIF(N76:DF76, Active!DM$2)</f>
        <v>0</v>
      </c>
      <c r="DN76" s="233">
        <f>IF(COUNTIF($N76:$Q76, Active!ET$1)&gt;0, Active!DN$2, 0)</f>
        <v>0</v>
      </c>
      <c r="DO76" s="234">
        <f>IF(COUNTIF($R76:$U76, Active!ET$1)&gt;0, Active!DO$2, 0)</f>
        <v>0</v>
      </c>
      <c r="DP76" s="234">
        <f>IF(COUNTIF($V76:$Y76, Active!ET$1)&gt;0, Active!DP$2, 0)</f>
        <v>0</v>
      </c>
      <c r="DQ76" s="234">
        <f>IF(COUNTIF($Z76:$AA76, Active!ET$1)&gt;0, Active!DQ$2, 0)</f>
        <v>0</v>
      </c>
      <c r="DR76" s="234">
        <f>IF(COUNTIF($AB76:$AC76, Active!ET$1)&gt;0, Active!DR$2, 0)</f>
        <v>0</v>
      </c>
      <c r="DS76" s="235">
        <f>IF(COUNTIF($AD76:$AF76, Active!$ET$1)&gt;0, Active!DS$2, 0)</f>
        <v>0</v>
      </c>
      <c r="DT76" s="236">
        <f>IF(COUNTIF($AG76:$AI76, Active!$ET$1)&gt;0, Active!DT$2, 0)</f>
        <v>0</v>
      </c>
      <c r="DU76" s="236">
        <f>IF(COUNTIF($AJ76:$AL76, Active!$ET$1)&gt;0, Active!DU$2, 0)</f>
        <v>0</v>
      </c>
      <c r="DV76" s="236">
        <f>IF(COUNTIF($AM76:$AO76, Active!$ET$1)&gt;0, Active!DV$2, 0)</f>
        <v>0</v>
      </c>
      <c r="DW76" s="236">
        <f>IF(COUNTIF($AP76:$AR76, Active!$ET$1)&gt;0, Active!DW$2, 0)</f>
        <v>0</v>
      </c>
      <c r="DX76" s="236">
        <f>IF(COUNTIF($AS76:$AU76, Active!$ET$1)&gt;0, Active!DX$2, 0)</f>
        <v>0</v>
      </c>
      <c r="DY76" s="236">
        <f>IF(COUNTIF($AV76:$AX76, Active!$ET$1)&gt;0, Active!DY$2, 0)</f>
        <v>0</v>
      </c>
      <c r="DZ76" s="237">
        <f>IF(COUNTIF($AY76:$BA76, Active!$ET$1)&gt;0, Active!DZ$2, 0)</f>
        <v>0</v>
      </c>
      <c r="EA76" s="238">
        <f>IF(COUNTIF($BB76:$BD76, Active!$ET$1)&gt;0, Active!EA$2, 0)</f>
        <v>0</v>
      </c>
      <c r="EB76" s="238">
        <f>IF(COUNTIF($BE76:$BG76, Active!$ET$1)&gt;0, Active!EB$2, 0)</f>
        <v>0</v>
      </c>
      <c r="EC76" s="238">
        <f>IF(COUNTIF($BH76:$BJ76, Active!$ET$1)&gt;0, Active!EC$2, 0)</f>
        <v>0</v>
      </c>
      <c r="ED76" s="238">
        <f>IF(COUNTIF($BK76:$BM76, Active!$ET$1)&gt;0, Active!ED$2, 0)</f>
        <v>0</v>
      </c>
      <c r="EE76" s="238">
        <f>IF(COUNTIF($BN76:$BP76, Active!$ET$1)&gt;0, Active!EE$2, 0)</f>
        <v>0</v>
      </c>
      <c r="EF76" s="238">
        <f>IF(COUNTIF($BQ76:$BS76, Active!$ET$1)&gt;0, Active!EF$2, 0)</f>
        <v>0</v>
      </c>
      <c r="EG76" s="238">
        <f>IF(COUNTIF($BT76:$BV76, Active!$ET$1)&gt;0, Active!EG$2, 0)</f>
        <v>0</v>
      </c>
      <c r="EH76" s="239">
        <f>IF(COUNTIF($BW76:$BY76, Active!$ET$1)&gt;0, Active!EH$2, 0)</f>
        <v>0</v>
      </c>
      <c r="EI76" s="240">
        <f>IF(COUNTIF($BZ76:$CB76, Active!$ET$1)&gt;0, Active!EI$2, 0)</f>
        <v>0</v>
      </c>
      <c r="EJ76" s="240">
        <f>IF(COUNTIF($CC76:$CE76, Active!$ET$1)&gt;0, Active!EJ$2, 0)</f>
        <v>0</v>
      </c>
      <c r="EK76" s="240">
        <f>IF(COUNTIF($CF76:$CH76, Active!$ET$1)&gt;0, Active!EK$2, 0)</f>
        <v>0</v>
      </c>
      <c r="EL76" s="240">
        <f>IF(COUNTIF($CI76:$CK76, Active!$ET$1)&gt;0, Active!EL$2, 0)</f>
        <v>0</v>
      </c>
      <c r="EM76" s="240">
        <f>IF(COUNTIF($CL76:$CN76, Active!$ET$1)&gt;0, Active!EM$2, 0)</f>
        <v>0</v>
      </c>
      <c r="EN76" s="240">
        <f>IF(COUNTIF($CO76:$CQ76, Active!$ET$1)&gt;0, Active!EN$2, 0)</f>
        <v>0</v>
      </c>
      <c r="EO76" s="240">
        <f>IF(COUNTIF($CR76:$CT76, Active!$ET$1)&gt;0, Active!EO$2, 0)</f>
        <v>0</v>
      </c>
      <c r="EP76" s="240">
        <f>IF(COUNTIF($CU76:$CW76, Active!$ET$1)&gt;0, Active!EP$2, 0)</f>
        <v>0</v>
      </c>
      <c r="EQ76" s="240">
        <f>IF(COUNTIF($CX76:$CZ76, Active!$ET$1)&gt;0, Active!EQ$2, 0)</f>
        <v>0</v>
      </c>
      <c r="ER76" s="240">
        <f>IF(COUNTIF($DA76:$DC76, Active!$ET$1)&gt;0, Active!ER$2, 0)</f>
        <v>0</v>
      </c>
      <c r="ES76" s="240">
        <f>IF(COUNTIF($DD76:$DF76, Active!$ET$1)&gt;0, Active!ES$2, 0)</f>
        <v>0</v>
      </c>
      <c r="ET76" s="241">
        <f t="shared" si="20"/>
        <v>0</v>
      </c>
      <c r="EU76" s="242">
        <f>IF(COUNTIF($N76:$Q76, Active!GA$1)&gt;0, Active!EU$2, 0)</f>
        <v>0</v>
      </c>
      <c r="EV76" s="234">
        <f>IF(COUNTIF($R76:$U76, Active!GA$1)&gt;0, Active!EV$2, 0)</f>
        <v>0</v>
      </c>
      <c r="EW76" s="234">
        <f>IF(COUNTIF($V76:$Y76, Active!GA$1)&gt;0, Active!EW$2, 0)</f>
        <v>0</v>
      </c>
      <c r="EX76" s="234">
        <f>IF(COUNTIF($Z76:$AA76, Active!GA$1)&gt;0, Active!EX$2, 0)</f>
        <v>0</v>
      </c>
      <c r="EY76" s="234">
        <f>IF(COUNTIF($AB76:$AC76, Active!GA$1)&gt;0, Active!EY$2, 0)</f>
        <v>0</v>
      </c>
      <c r="EZ76" s="235">
        <f>IF(COUNTIF($AD76:$AF76, Active!$GA$1)&gt;0, Active!EZ$2, 0)</f>
        <v>0</v>
      </c>
      <c r="FA76" s="236">
        <f>IF(COUNTIF($AG76:$AI76, Active!$GA$1)&gt;0, Active!FA$2, 0)</f>
        <v>0</v>
      </c>
      <c r="FB76" s="236">
        <f>IF(COUNTIF($AJ76:$AL76, Active!$GA$1)&gt;0, Active!FB$2, 0)</f>
        <v>0</v>
      </c>
      <c r="FC76" s="236">
        <f>IF(COUNTIF($AM76:$AO76, Active!$GA$1)&gt;0, Active!FC$2, 0)</f>
        <v>0</v>
      </c>
      <c r="FD76" s="236">
        <f>IF(COUNTIF($AP76:$AR76, Active!$GA$1)&gt;0, Active!FD$2, 0)</f>
        <v>0</v>
      </c>
      <c r="FE76" s="236">
        <f>IF(COUNTIF($AS76:$AU76, Active!$GA$1)&gt;0, Active!FE$2, 0)</f>
        <v>0</v>
      </c>
      <c r="FF76" s="236">
        <f>IF(COUNTIF($AV76:$AX76, Active!$GA$1)&gt;0, Active!FF$2, 0)</f>
        <v>0</v>
      </c>
      <c r="FG76" s="237">
        <f>IF(COUNTIF($AY76:$BA76, Active!$GA$1)&gt;0, Active!FG$2, 0)</f>
        <v>0</v>
      </c>
      <c r="FH76" s="238">
        <f>IF(COUNTIF($BB76:$BD76, Active!$GA$1)&gt;0, Active!FH$2, 0)</f>
        <v>0</v>
      </c>
      <c r="FI76" s="238">
        <f>IF(COUNTIF($BE76:$BG76, Active!$GA$1)&gt;0, Active!FI$2, 0)</f>
        <v>0</v>
      </c>
      <c r="FJ76" s="238">
        <f>IF(COUNTIF($BH76:$BJ76, Active!$GA$1)&gt;0, Active!FJ$2, 0)</f>
        <v>0</v>
      </c>
      <c r="FK76" s="238">
        <f>IF(COUNTIF($BK76:$BM76, Active!$GA$1)&gt;0, Active!FK$2, 0)</f>
        <v>0</v>
      </c>
      <c r="FL76" s="238">
        <f>IF(COUNTIF($BN76:$BP76, Active!$GA$1)&gt;0, Active!FL$2, 0)</f>
        <v>0</v>
      </c>
      <c r="FM76" s="238">
        <f>IF(COUNTIF($BQ76:$BS76, Active!$GA$1)&gt;0, Active!FM$2, 0)</f>
        <v>0</v>
      </c>
      <c r="FN76" s="238">
        <f>IF(COUNTIF($BT76:$BV76, Active!$GA$1)&gt;0, Active!FN$2, 0)</f>
        <v>0</v>
      </c>
      <c r="FO76" s="239">
        <f>IF(COUNTIF($BW76:$BY76, Active!$GA$1)&gt;0, Active!FO$2, 0)</f>
        <v>0</v>
      </c>
      <c r="FP76" s="240">
        <f>IF(COUNTIF($BZ76:$CB76, Active!$GA$1)&gt;0, Active!FP$2, 0)</f>
        <v>0</v>
      </c>
      <c r="FQ76" s="240">
        <f>IF(COUNTIF($CC76:$CE76, Active!$GA$1)&gt;0, Active!FQ$2, 0)</f>
        <v>0</v>
      </c>
      <c r="FR76" s="240">
        <f>IF(COUNTIF($CF76:$CH76, Active!$GA$1)&gt;0, Active!FR$2, 0)</f>
        <v>0</v>
      </c>
      <c r="FS76" s="240">
        <f>IF(COUNTIF($CI76:$CK76, Active!$GA$1)&gt;0, Active!FS$2, 0)</f>
        <v>0</v>
      </c>
      <c r="FT76" s="240">
        <f>IF(COUNTIF($CL76:$CN76, Active!$GA$1)&gt;0, Active!FT$2, 0)</f>
        <v>0</v>
      </c>
      <c r="FU76" s="240">
        <f>IF(COUNTIF($CO76:$CQ76, Active!$GA$1)&gt;0, Active!FU$2, 0)</f>
        <v>0</v>
      </c>
      <c r="FV76" s="240">
        <f>IF(COUNTIF($CR76:$CT76, Active!$GA$1)&gt;0, Active!FV$2, 0)</f>
        <v>0</v>
      </c>
      <c r="FW76" s="240">
        <f>IF(COUNTIF($CU76:$CW76, Active!$GA$1)&gt;0, Active!FW$2, 0)</f>
        <v>0</v>
      </c>
      <c r="FX76" s="240">
        <f>IF(COUNTIF($CX76:$CZ76, Active!$GA$1)&gt;0, Active!FX$2, 0)</f>
        <v>0</v>
      </c>
      <c r="FY76" s="240">
        <f>IF(COUNTIF($DA76:$DC76, Active!$GA$1)&gt;0, Active!FY$2, 0)</f>
        <v>0</v>
      </c>
      <c r="FZ76" s="240">
        <f>IF(COUNTIF($DD76:$DF76, Active!$GA$1)&gt;0, Active!FZ$2, 0)</f>
        <v>0</v>
      </c>
      <c r="GA76" s="241">
        <f t="shared" si="21"/>
        <v>0</v>
      </c>
      <c r="GB76" s="242">
        <f>IF(COUNTIF($N76:$Q76, Active!HH$1)&gt;0, Active!GB$2, 0)</f>
        <v>0</v>
      </c>
      <c r="GC76" s="234">
        <f>IF(COUNTIF($R76:$U76, Active!HH$1)&gt;0, Active!GC$2, 0)</f>
        <v>0</v>
      </c>
      <c r="GD76" s="234">
        <f>IF(COUNTIF($V76:$Y76, Active!HH$1)&gt;0, Active!GD$2, 0)</f>
        <v>0</v>
      </c>
      <c r="GE76" s="234">
        <f>IF(COUNTIF($Z76:$AA76, Active!HH$1)&gt;0, Active!GE$2, 0)</f>
        <v>0</v>
      </c>
      <c r="GF76" s="234">
        <f>IF(COUNTIF($AB76:$AC76, Active!HH$1)&gt;0, Active!GF$2, 0)</f>
        <v>0</v>
      </c>
      <c r="GG76" s="235">
        <f>IF(COUNTIF($AD76:$AF76, Active!$HH$1)&gt;0, Active!GG$2, 0)</f>
        <v>0</v>
      </c>
      <c r="GH76" s="236">
        <f>IF(COUNTIF($AG76:$AI76, Active!$HH$1)&gt;0, Active!GH$2, 0)</f>
        <v>0</v>
      </c>
      <c r="GI76" s="236">
        <f>IF(COUNTIF($AJ76:$AL76, Active!$HH$1)&gt;0, Active!GI$2, 0)</f>
        <v>0</v>
      </c>
      <c r="GJ76" s="236">
        <f>IF(COUNTIF($AM76:$AO76, Active!$HH$1)&gt;0, Active!GJ$2, 0)</f>
        <v>0</v>
      </c>
      <c r="GK76" s="236">
        <f>IF(COUNTIF($AP76:$AR76, Active!$HH$1)&gt;0, Active!GK$2, 0)</f>
        <v>0</v>
      </c>
      <c r="GL76" s="236">
        <f>IF(COUNTIF($AS76:$AU76, Active!$HH$1)&gt;0, Active!GL$2, 0)</f>
        <v>0</v>
      </c>
      <c r="GM76" s="236">
        <f>IF(COUNTIF($AV76:$AX76, Active!$HH$1)&gt;0, Active!GM$2, 0)</f>
        <v>0</v>
      </c>
      <c r="GN76" s="237">
        <f>IF(COUNTIF($AY76:$BA76, Active!$HH$1)&gt;0, Active!GN$2, 0)</f>
        <v>0</v>
      </c>
      <c r="GO76" s="238">
        <f>IF(COUNTIF($BB76:$BD76, Active!$HH$1)&gt;0, Active!GO$2, 0)</f>
        <v>0</v>
      </c>
      <c r="GP76" s="238">
        <f>IF(COUNTIF($BE76:$BG76, Active!$HH$1)&gt;0, Active!GP$2, 0)</f>
        <v>0</v>
      </c>
      <c r="GQ76" s="238">
        <f>IF(COUNTIF($BH76:$BJ76, Active!$HH$1)&gt;0, Active!GQ$2, 0)</f>
        <v>0</v>
      </c>
      <c r="GR76" s="238">
        <f>IF(COUNTIF($BK76:$BM76, Active!$HH$1)&gt;0, Active!GR$2, 0)</f>
        <v>0</v>
      </c>
      <c r="GS76" s="238">
        <f>IF(COUNTIF($BN76:$BP76, Active!$HH$1)&gt;0, Active!GS$2, 0)</f>
        <v>0</v>
      </c>
      <c r="GT76" s="238">
        <f>IF(COUNTIF($BQ76:$BS76, Active!$HH$1)&gt;0, Active!GT$2, 0)</f>
        <v>0</v>
      </c>
      <c r="GU76" s="238">
        <f>IF(COUNTIF($BT76:$BV76, Active!$HH$1)&gt;0, Active!GU$2, 0)</f>
        <v>0</v>
      </c>
      <c r="GV76" s="239">
        <f>IF(COUNTIF($BW76:$BY76, Active!$HH$1)&gt;0, Active!GV$2, 0)</f>
        <v>0</v>
      </c>
      <c r="GW76" s="240">
        <f>IF(COUNTIF($BZ76:$CB76, Active!$HH$1)&gt;0, Active!GW$2, 0)</f>
        <v>0</v>
      </c>
      <c r="GX76" s="240">
        <f>IF(COUNTIF($CC76:$CE76, Active!$HH$1)&gt;0, Active!GX$2, 0)</f>
        <v>0</v>
      </c>
      <c r="GY76" s="240">
        <f>IF(COUNTIF($CF76:$CH76, Active!$HH$1)&gt;0, Active!GY$2, 0)</f>
        <v>0</v>
      </c>
      <c r="GZ76" s="240">
        <f>IF(COUNTIF($CI76:$CK76, Active!$HH$1)&gt;0, Active!GZ$2, 0)</f>
        <v>0</v>
      </c>
      <c r="HA76" s="240">
        <f>IF(COUNTIF($CL76:$CN76, Active!$HH$1)&gt;0, Active!HA$2, 0)</f>
        <v>0</v>
      </c>
      <c r="HB76" s="240">
        <f>IF(COUNTIF($CO76:$CQ76, Active!$HH$1)&gt;0, Active!HB$2, 0)</f>
        <v>0</v>
      </c>
      <c r="HC76" s="240">
        <f>IF(COUNTIF($CR76:$CT76, Active!$HH$1)&gt;0, Active!HC$2, 0)</f>
        <v>0</v>
      </c>
      <c r="HD76" s="240">
        <f>IF(COUNTIF($CU76:$CW76, Active!$HH$1)&gt;0, Active!HD$2, 0)</f>
        <v>0</v>
      </c>
      <c r="HE76" s="240">
        <f>IF(COUNTIF($CX76:$CZ76, Active!$HH$1)&gt;0, Active!HE$2, 0)</f>
        <v>0</v>
      </c>
      <c r="HF76" s="240">
        <f>IF(COUNTIF($DA76:$DC76, Active!$HH$1)&gt;0, Active!HF$2, 0)</f>
        <v>0</v>
      </c>
      <c r="HG76" s="240">
        <f>IF(COUNTIF($DD76:$DF76, Active!$HH$1)&gt;0, Active!HG$2, 0)</f>
        <v>0</v>
      </c>
      <c r="HH76" s="241">
        <f t="shared" si="22"/>
        <v>0</v>
      </c>
      <c r="HI76" s="243"/>
      <c r="HJ76" s="242">
        <f>IF(MAX($N76:$Q76)&gt;=40, Active!HJ$2, 0)</f>
        <v>3</v>
      </c>
      <c r="HK76" s="234">
        <f>IF(MAX($R76:$U76)&gt;=40, Active!HK$2, 0)</f>
        <v>0</v>
      </c>
      <c r="HL76" s="234">
        <f>IF(MAX($V76:$Y76)&gt;=40, Active!HL$2, 0)</f>
        <v>3</v>
      </c>
      <c r="HM76" s="234">
        <f>IF(MAX($Z76:$AA76)&gt;=40, Active!HM$2, 0)</f>
        <v>0</v>
      </c>
      <c r="HN76" s="234">
        <f>IF(MAX($AB76:$AC76)&gt;=40, Active!HN$2, 0)</f>
        <v>2</v>
      </c>
      <c r="HO76" s="235">
        <f>IF(MAX($AD76:$AF76)&gt;=40, Active!HO$2, 0)</f>
        <v>20</v>
      </c>
      <c r="HP76" s="236">
        <f>IF(MAX($AG76:$AI76)&gt;=40, Active!HP$2, 0)</f>
        <v>20</v>
      </c>
      <c r="HQ76" s="236">
        <f>IF(MAX($AJ76:$AL76)&gt;=40, Active!HQ$2, 0)</f>
        <v>20</v>
      </c>
      <c r="HR76" s="236">
        <f>IF(MAX($AM76:$AO76)&gt;=40, Active!HR$2, 0)</f>
        <v>20</v>
      </c>
      <c r="HS76" s="236">
        <f>IF(MAX($AP76:$AR76)&gt;=40, Active!HS$2, 0)</f>
        <v>10</v>
      </c>
      <c r="HT76" s="236">
        <f>IF(MAX($AS76:$AU76)&gt;=40, Active!HT$2, 0)</f>
        <v>20</v>
      </c>
      <c r="HU76" s="236">
        <f>IF(MAX($AV76:$AX76)&gt;=40, Active!HU$2, 0)</f>
        <v>10</v>
      </c>
      <c r="HV76" s="237">
        <f>IF(MAX($AY76:$BA76)&gt;=40, Active!HV$2, 0)</f>
        <v>20</v>
      </c>
      <c r="HW76" s="238">
        <f>IF(MAX($BB76:$BD76)&gt;=40, Active!HW$2, 0)</f>
        <v>20</v>
      </c>
      <c r="HX76" s="238">
        <f>IF(MAX($BE76:$BG76)&gt;=40, Active!HX$2, 0)</f>
        <v>20</v>
      </c>
      <c r="HY76" s="238">
        <f>IF(MAX($BH76:$BJ76)&gt;=40, Active!HY$2, 0)</f>
        <v>20</v>
      </c>
      <c r="HZ76" s="238">
        <f>IF(MAX($BK76:$BM76)&gt;=40, Active!HZ$2, 0)</f>
        <v>10</v>
      </c>
      <c r="IA76" s="238">
        <f>IF(MAX($BN76:$BP76)&gt;=40, Active!IA$2, 0)</f>
        <v>20</v>
      </c>
      <c r="IB76" s="238">
        <f>IF(MAX($BQ76:$BS76)&gt;=40, Active!IB$2, 0)</f>
        <v>10</v>
      </c>
      <c r="IC76" s="238">
        <f>IF(MAX($BT76:$BV76)&gt;=40, Active!IC$2, 0)</f>
        <v>6</v>
      </c>
      <c r="ID76" s="239">
        <f>IF(MAX($BW76:$BY76)&gt;=40, Active!ID$2, 0)</f>
        <v>20</v>
      </c>
      <c r="IE76" s="240">
        <f>IF(MAX($BZ76:$CB76)&gt;=40, Active!IE$2, 0)</f>
        <v>20</v>
      </c>
      <c r="IF76" s="240">
        <f>IF(MAX($CC76:$CE76)&gt;=40, Active!IF$2, 0)</f>
        <v>10</v>
      </c>
      <c r="IG76" s="240">
        <f>IF(MAX($CF76:$CH76)&gt;=40, Active!IG$2, 0)</f>
        <v>0</v>
      </c>
      <c r="IH76" s="240">
        <f>IF(MAX($CI76:$CK76)&gt;=40, Active!IH$2, 0)</f>
        <v>0</v>
      </c>
      <c r="II76" s="240">
        <f>IF(MAX($CL76:$CN76)&gt;=40, Active!II$2, 0)</f>
        <v>30</v>
      </c>
      <c r="IJ76" s="240">
        <f>IF(MAX($CO76:$CQ76)&gt;=40, Active!IJ$2, 0)</f>
        <v>0</v>
      </c>
      <c r="IK76" s="240">
        <f>IF(MAX($CR76:$CT76)&gt;=40, Active!IK$2, 0)</f>
        <v>0</v>
      </c>
      <c r="IL76" s="240">
        <f>IF(MAX($CU76:$CW76)&gt;=40, Active!IL$2, 0)</f>
        <v>20</v>
      </c>
      <c r="IM76" s="240">
        <f>IF(MAX($CX76:$CZ76)&gt;=40, Active!IM$2, 0)</f>
        <v>0</v>
      </c>
      <c r="IN76" s="240">
        <f>IF(MAX($DA76:$DC76)&gt;=40, Active!IN$2, 0)</f>
        <v>0</v>
      </c>
      <c r="IO76" s="240">
        <f>IF(MAX($DD76:$DF76)&gt;=40, Active!IO$2, 0)</f>
        <v>20</v>
      </c>
      <c r="IP76" s="416">
        <f t="shared" si="23"/>
        <v>360</v>
      </c>
      <c r="IQ76" s="416">
        <f t="shared" si="24"/>
        <v>14</v>
      </c>
    </row>
    <row r="77" spans="1:251" ht="15" customHeight="1" x14ac:dyDescent="0.25">
      <c r="A77" s="14" t="s">
        <v>1107</v>
      </c>
      <c r="B77" s="392">
        <v>1</v>
      </c>
      <c r="C77" s="13" t="s">
        <v>410</v>
      </c>
      <c r="D77" s="423">
        <v>43556</v>
      </c>
      <c r="E77" s="20" t="s">
        <v>278</v>
      </c>
      <c r="F77" s="6">
        <v>9658521</v>
      </c>
      <c r="G77" s="20">
        <v>1</v>
      </c>
      <c r="H77" s="20"/>
      <c r="I77" s="23"/>
      <c r="J77" s="6" t="s">
        <v>18</v>
      </c>
      <c r="K77" s="6" t="s">
        <v>18</v>
      </c>
      <c r="L77" s="424"/>
      <c r="M77" s="425" t="s">
        <v>516</v>
      </c>
      <c r="N77" s="24">
        <v>76.5</v>
      </c>
      <c r="O77" s="107"/>
      <c r="P77" s="108"/>
      <c r="Q77" s="444"/>
      <c r="R77" s="24" t="s">
        <v>976</v>
      </c>
      <c r="S77" s="107"/>
      <c r="T77" s="108"/>
      <c r="U77" s="649"/>
      <c r="V77" s="24">
        <v>75.8</v>
      </c>
      <c r="W77" s="107"/>
      <c r="X77" s="108"/>
      <c r="Y77" s="444"/>
      <c r="Z77" s="24" t="s">
        <v>18</v>
      </c>
      <c r="AA77" s="273"/>
      <c r="AB77" s="688">
        <v>64.180000305175781</v>
      </c>
      <c r="AC77" s="273"/>
      <c r="AD77" s="272">
        <v>100</v>
      </c>
      <c r="AE77" s="108"/>
      <c r="AF77" s="444"/>
      <c r="AG77" s="272">
        <v>100</v>
      </c>
      <c r="AH77" s="108"/>
      <c r="AI77" s="444"/>
      <c r="AJ77" s="272">
        <v>100</v>
      </c>
      <c r="AK77" s="108"/>
      <c r="AL77" s="444"/>
      <c r="AM77" s="272">
        <v>100</v>
      </c>
      <c r="AN77" s="108"/>
      <c r="AO77" s="444"/>
      <c r="AP77" s="272">
        <v>100</v>
      </c>
      <c r="AQ77" s="108"/>
      <c r="AR77" s="444"/>
      <c r="AS77" s="272">
        <v>100</v>
      </c>
      <c r="AT77" s="108"/>
      <c r="AU77" s="444"/>
      <c r="AV77" s="272">
        <v>100</v>
      </c>
      <c r="AW77" s="108"/>
      <c r="AX77" s="444"/>
      <c r="AY77" s="24">
        <v>90</v>
      </c>
      <c r="AZ77" s="107"/>
      <c r="BA77" s="273"/>
      <c r="BB77" s="24">
        <v>92</v>
      </c>
      <c r="BC77" s="107"/>
      <c r="BD77" s="273"/>
      <c r="BE77" s="24">
        <v>94</v>
      </c>
      <c r="BF77" s="107"/>
      <c r="BG77" s="273"/>
      <c r="BH77" s="24">
        <v>83</v>
      </c>
      <c r="BI77" s="107"/>
      <c r="BJ77" s="273"/>
      <c r="BK77" s="24">
        <v>84</v>
      </c>
      <c r="BL77" s="107"/>
      <c r="BM77" s="273"/>
      <c r="BN77" s="24">
        <v>78</v>
      </c>
      <c r="BO77" s="107"/>
      <c r="BP77" s="273"/>
      <c r="BQ77" s="24">
        <v>87</v>
      </c>
      <c r="BR77" s="107"/>
      <c r="BS77" s="273"/>
      <c r="BT77" s="24">
        <v>99</v>
      </c>
      <c r="BU77" s="291"/>
      <c r="BV77" s="273"/>
      <c r="BW77" s="24">
        <v>82</v>
      </c>
      <c r="BX77" s="107"/>
      <c r="BY77" s="273"/>
      <c r="BZ77" s="24">
        <v>84</v>
      </c>
      <c r="CA77" s="107"/>
      <c r="CB77" s="273"/>
      <c r="CC77" s="24">
        <v>70</v>
      </c>
      <c r="CD77" s="107"/>
      <c r="CE77" s="107"/>
      <c r="CF77" s="107"/>
      <c r="CG77" s="107"/>
      <c r="CH77" s="273"/>
      <c r="CI77" s="24"/>
      <c r="CJ77" s="107"/>
      <c r="CK77" s="273"/>
      <c r="CL77" s="24">
        <v>79.199996948242188</v>
      </c>
      <c r="CM77" s="107"/>
      <c r="CN77" s="273"/>
      <c r="CO77" s="24"/>
      <c r="CP77" s="107"/>
      <c r="CQ77" s="273"/>
      <c r="CR77" s="24"/>
      <c r="CS77" s="107"/>
      <c r="CT77" s="273"/>
      <c r="CU77" s="24">
        <v>87.5</v>
      </c>
      <c r="CV77" s="107"/>
      <c r="CW77" s="273"/>
      <c r="CX77" s="24"/>
      <c r="CY77" s="107"/>
      <c r="CZ77" s="273"/>
      <c r="DA77" s="24"/>
      <c r="DB77" s="107"/>
      <c r="DC77" s="273"/>
      <c r="DD77" s="24">
        <v>90.199996948242188</v>
      </c>
      <c r="DE77" s="107"/>
      <c r="DF77" s="273"/>
      <c r="DG77" s="218"/>
      <c r="DH77" s="217"/>
      <c r="DI77" s="217" t="s">
        <v>1387</v>
      </c>
      <c r="DJ77" s="286">
        <v>86</v>
      </c>
      <c r="DK77" s="219" t="s">
        <v>126</v>
      </c>
      <c r="DL77" s="220">
        <f t="shared" si="19"/>
        <v>4</v>
      </c>
      <c r="DM77" s="650">
        <f>COUNTIF(N77:DF77, Active!DM$1)+COUNTIF(N77:DF77, Active!DM$2)</f>
        <v>0</v>
      </c>
      <c r="DN77" s="233">
        <f>IF(COUNTIF($N77:$Q77, Active!ET$1)&gt;0, Active!DN$2, 0)</f>
        <v>0</v>
      </c>
      <c r="DO77" s="234">
        <f>IF(COUNTIF($R77:$U77, Active!ET$1)&gt;0, Active!DO$2, 0)</f>
        <v>0</v>
      </c>
      <c r="DP77" s="234">
        <f>IF(COUNTIF($V77:$Y77, Active!ET$1)&gt;0, Active!DP$2, 0)</f>
        <v>0</v>
      </c>
      <c r="DQ77" s="234">
        <f>IF(COUNTIF($Z77:$AA77, Active!ET$1)&gt;0, Active!DQ$2, 0)</f>
        <v>0</v>
      </c>
      <c r="DR77" s="234">
        <f>IF(COUNTIF($AB77:$AC77, Active!ET$1)&gt;0, Active!DR$2, 0)</f>
        <v>0</v>
      </c>
      <c r="DS77" s="235">
        <f>IF(COUNTIF($AD77:$AF77, Active!$ET$1)&gt;0, Active!DS$2, 0)</f>
        <v>0</v>
      </c>
      <c r="DT77" s="236">
        <f>IF(COUNTIF($AG77:$AI77, Active!$ET$1)&gt;0, Active!DT$2, 0)</f>
        <v>0</v>
      </c>
      <c r="DU77" s="236">
        <f>IF(COUNTIF($AJ77:$AL77, Active!$ET$1)&gt;0, Active!DU$2, 0)</f>
        <v>0</v>
      </c>
      <c r="DV77" s="236">
        <f>IF(COUNTIF($AM77:$AO77, Active!$ET$1)&gt;0, Active!DV$2, 0)</f>
        <v>0</v>
      </c>
      <c r="DW77" s="236">
        <f>IF(COUNTIF($AP77:$AR77, Active!$ET$1)&gt;0, Active!DW$2, 0)</f>
        <v>0</v>
      </c>
      <c r="DX77" s="236">
        <f>IF(COUNTIF($AS77:$AU77, Active!$ET$1)&gt;0, Active!DX$2, 0)</f>
        <v>0</v>
      </c>
      <c r="DY77" s="236">
        <f>IF(COUNTIF($AV77:$AX77, Active!$ET$1)&gt;0, Active!DY$2, 0)</f>
        <v>0</v>
      </c>
      <c r="DZ77" s="237">
        <f>IF(COUNTIF($AY77:$BA77, Active!$ET$1)&gt;0, Active!DZ$2, 0)</f>
        <v>0</v>
      </c>
      <c r="EA77" s="238">
        <f>IF(COUNTIF($BB77:$BD77, Active!$ET$1)&gt;0, Active!EA$2, 0)</f>
        <v>0</v>
      </c>
      <c r="EB77" s="238">
        <f>IF(COUNTIF($BE77:$BG77, Active!$ET$1)&gt;0, Active!EB$2, 0)</f>
        <v>0</v>
      </c>
      <c r="EC77" s="238">
        <f>IF(COUNTIF($BH77:$BJ77, Active!$ET$1)&gt;0, Active!EC$2, 0)</f>
        <v>0</v>
      </c>
      <c r="ED77" s="238">
        <f>IF(COUNTIF($BK77:$BM77, Active!$ET$1)&gt;0, Active!ED$2, 0)</f>
        <v>0</v>
      </c>
      <c r="EE77" s="238">
        <f>IF(COUNTIF($BN77:$BP77, Active!$ET$1)&gt;0, Active!EE$2, 0)</f>
        <v>0</v>
      </c>
      <c r="EF77" s="238">
        <f>IF(COUNTIF($BQ77:$BS77, Active!$ET$1)&gt;0, Active!EF$2, 0)</f>
        <v>0</v>
      </c>
      <c r="EG77" s="238">
        <f>IF(COUNTIF($BT77:$BV77, Active!$ET$1)&gt;0, Active!EG$2, 0)</f>
        <v>0</v>
      </c>
      <c r="EH77" s="239">
        <f>IF(COUNTIF($BW77:$BY77, Active!$ET$1)&gt;0, Active!EH$2, 0)</f>
        <v>0</v>
      </c>
      <c r="EI77" s="240">
        <f>IF(COUNTIF($BZ77:$CB77, Active!$ET$1)&gt;0, Active!EI$2, 0)</f>
        <v>0</v>
      </c>
      <c r="EJ77" s="240">
        <f>IF(COUNTIF($CC77:$CE77, Active!$ET$1)&gt;0, Active!EJ$2, 0)</f>
        <v>0</v>
      </c>
      <c r="EK77" s="240">
        <f>IF(COUNTIF($CF77:$CH77, Active!$ET$1)&gt;0, Active!EK$2, 0)</f>
        <v>0</v>
      </c>
      <c r="EL77" s="240">
        <f>IF(COUNTIF($CI77:$CK77, Active!$ET$1)&gt;0, Active!EL$2, 0)</f>
        <v>0</v>
      </c>
      <c r="EM77" s="240">
        <f>IF(COUNTIF($CL77:$CN77, Active!$ET$1)&gt;0, Active!EM$2, 0)</f>
        <v>0</v>
      </c>
      <c r="EN77" s="240">
        <f>IF(COUNTIF($CO77:$CQ77, Active!$ET$1)&gt;0, Active!EN$2, 0)</f>
        <v>0</v>
      </c>
      <c r="EO77" s="240">
        <f>IF(COUNTIF($CR77:$CT77, Active!$ET$1)&gt;0, Active!EO$2, 0)</f>
        <v>0</v>
      </c>
      <c r="EP77" s="240">
        <f>IF(COUNTIF($CU77:$CW77, Active!$ET$1)&gt;0, Active!EP$2, 0)</f>
        <v>0</v>
      </c>
      <c r="EQ77" s="240">
        <f>IF(COUNTIF($CX77:$CZ77, Active!$ET$1)&gt;0, Active!EQ$2, 0)</f>
        <v>0</v>
      </c>
      <c r="ER77" s="240">
        <f>IF(COUNTIF($DA77:$DC77, Active!$ET$1)&gt;0, Active!ER$2, 0)</f>
        <v>0</v>
      </c>
      <c r="ES77" s="240">
        <f>IF(COUNTIF($DD77:$DF77, Active!$ET$1)&gt;0, Active!ES$2, 0)</f>
        <v>0</v>
      </c>
      <c r="ET77" s="241">
        <f t="shared" si="20"/>
        <v>0</v>
      </c>
      <c r="EU77" s="242">
        <f>IF(COUNTIF($N77:$Q77, Active!GA$1)&gt;0, Active!EU$2, 0)</f>
        <v>0</v>
      </c>
      <c r="EV77" s="234">
        <f>IF(COUNTIF($R77:$U77, Active!GA$1)&gt;0, Active!EV$2, 0)</f>
        <v>0</v>
      </c>
      <c r="EW77" s="234">
        <f>IF(COUNTIF($V77:$Y77, Active!GA$1)&gt;0, Active!EW$2, 0)</f>
        <v>0</v>
      </c>
      <c r="EX77" s="234">
        <f>IF(COUNTIF($Z77:$AA77, Active!GA$1)&gt;0, Active!EX$2, 0)</f>
        <v>0</v>
      </c>
      <c r="EY77" s="234">
        <f>IF(COUNTIF($AB77:$AC77, Active!GA$1)&gt;0, Active!EY$2, 0)</f>
        <v>0</v>
      </c>
      <c r="EZ77" s="235">
        <f>IF(COUNTIF($AD77:$AF77, Active!$GA$1)&gt;0, Active!EZ$2, 0)</f>
        <v>0</v>
      </c>
      <c r="FA77" s="236">
        <f>IF(COUNTIF($AG77:$AI77, Active!$GA$1)&gt;0, Active!FA$2, 0)</f>
        <v>0</v>
      </c>
      <c r="FB77" s="236">
        <f>IF(COUNTIF($AJ77:$AL77, Active!$GA$1)&gt;0, Active!FB$2, 0)</f>
        <v>0</v>
      </c>
      <c r="FC77" s="236">
        <f>IF(COUNTIF($AM77:$AO77, Active!$GA$1)&gt;0, Active!FC$2, 0)</f>
        <v>0</v>
      </c>
      <c r="FD77" s="236">
        <f>IF(COUNTIF($AP77:$AR77, Active!$GA$1)&gt;0, Active!FD$2, 0)</f>
        <v>0</v>
      </c>
      <c r="FE77" s="236">
        <f>IF(COUNTIF($AS77:$AU77, Active!$GA$1)&gt;0, Active!FE$2, 0)</f>
        <v>0</v>
      </c>
      <c r="FF77" s="236">
        <f>IF(COUNTIF($AV77:$AX77, Active!$GA$1)&gt;0, Active!FF$2, 0)</f>
        <v>0</v>
      </c>
      <c r="FG77" s="237">
        <f>IF(COUNTIF($AY77:$BA77, Active!$GA$1)&gt;0, Active!FG$2, 0)</f>
        <v>0</v>
      </c>
      <c r="FH77" s="238">
        <f>IF(COUNTIF($BB77:$BD77, Active!$GA$1)&gt;0, Active!FH$2, 0)</f>
        <v>0</v>
      </c>
      <c r="FI77" s="238">
        <f>IF(COUNTIF($BE77:$BG77, Active!$GA$1)&gt;0, Active!FI$2, 0)</f>
        <v>0</v>
      </c>
      <c r="FJ77" s="238">
        <f>IF(COUNTIF($BH77:$BJ77, Active!$GA$1)&gt;0, Active!FJ$2, 0)</f>
        <v>0</v>
      </c>
      <c r="FK77" s="238">
        <f>IF(COUNTIF($BK77:$BM77, Active!$GA$1)&gt;0, Active!FK$2, 0)</f>
        <v>0</v>
      </c>
      <c r="FL77" s="238">
        <f>IF(COUNTIF($BN77:$BP77, Active!$GA$1)&gt;0, Active!FL$2, 0)</f>
        <v>0</v>
      </c>
      <c r="FM77" s="238">
        <f>IF(COUNTIF($BQ77:$BS77, Active!$GA$1)&gt;0, Active!FM$2, 0)</f>
        <v>0</v>
      </c>
      <c r="FN77" s="238">
        <f>IF(COUNTIF($BT77:$BV77, Active!$GA$1)&gt;0, Active!FN$2, 0)</f>
        <v>0</v>
      </c>
      <c r="FO77" s="239">
        <f>IF(COUNTIF($BW77:$BY77, Active!$GA$1)&gt;0, Active!FO$2, 0)</f>
        <v>0</v>
      </c>
      <c r="FP77" s="240">
        <f>IF(COUNTIF($BZ77:$CB77, Active!$GA$1)&gt;0, Active!FP$2, 0)</f>
        <v>0</v>
      </c>
      <c r="FQ77" s="240">
        <f>IF(COUNTIF($CC77:$CE77, Active!$GA$1)&gt;0, Active!FQ$2, 0)</f>
        <v>0</v>
      </c>
      <c r="FR77" s="240">
        <f>IF(COUNTIF($CF77:$CH77, Active!$GA$1)&gt;0, Active!FR$2, 0)</f>
        <v>0</v>
      </c>
      <c r="FS77" s="240">
        <f>IF(COUNTIF($CI77:$CK77, Active!$GA$1)&gt;0, Active!FS$2, 0)</f>
        <v>0</v>
      </c>
      <c r="FT77" s="240">
        <f>IF(COUNTIF($CL77:$CN77, Active!$GA$1)&gt;0, Active!FT$2, 0)</f>
        <v>0</v>
      </c>
      <c r="FU77" s="240">
        <f>IF(COUNTIF($CO77:$CQ77, Active!$GA$1)&gt;0, Active!FU$2, 0)</f>
        <v>0</v>
      </c>
      <c r="FV77" s="240">
        <f>IF(COUNTIF($CR77:$CT77, Active!$GA$1)&gt;0, Active!FV$2, 0)</f>
        <v>0</v>
      </c>
      <c r="FW77" s="240">
        <f>IF(COUNTIF($CU77:$CW77, Active!$GA$1)&gt;0, Active!FW$2, 0)</f>
        <v>0</v>
      </c>
      <c r="FX77" s="240">
        <f>IF(COUNTIF($CX77:$CZ77, Active!$GA$1)&gt;0, Active!FX$2, 0)</f>
        <v>0</v>
      </c>
      <c r="FY77" s="240">
        <f>IF(COUNTIF($DA77:$DC77, Active!$GA$1)&gt;0, Active!FY$2, 0)</f>
        <v>0</v>
      </c>
      <c r="FZ77" s="240">
        <f>IF(COUNTIF($DD77:$DF77, Active!$GA$1)&gt;0, Active!FZ$2, 0)</f>
        <v>0</v>
      </c>
      <c r="GA77" s="241">
        <f t="shared" si="21"/>
        <v>0</v>
      </c>
      <c r="GB77" s="242">
        <f>IF(COUNTIF($N77:$Q77, Active!HH$1)&gt;0, Active!GB$2, 0)</f>
        <v>0</v>
      </c>
      <c r="GC77" s="234">
        <f>IF(COUNTIF($R77:$U77, Active!HH$1)&gt;0, Active!GC$2, 0)</f>
        <v>0</v>
      </c>
      <c r="GD77" s="234">
        <f>IF(COUNTIF($V77:$Y77, Active!HH$1)&gt;0, Active!GD$2, 0)</f>
        <v>0</v>
      </c>
      <c r="GE77" s="234">
        <f>IF(COUNTIF($Z77:$AA77, Active!HH$1)&gt;0, Active!GE$2, 0)</f>
        <v>0</v>
      </c>
      <c r="GF77" s="234">
        <f>IF(COUNTIF($AB77:$AC77, Active!HH$1)&gt;0, Active!GF$2, 0)</f>
        <v>0</v>
      </c>
      <c r="GG77" s="235">
        <f>IF(COUNTIF($AD77:$AF77, Active!$HH$1)&gt;0, Active!GG$2, 0)</f>
        <v>0</v>
      </c>
      <c r="GH77" s="236">
        <f>IF(COUNTIF($AG77:$AI77, Active!$HH$1)&gt;0, Active!GH$2, 0)</f>
        <v>0</v>
      </c>
      <c r="GI77" s="236">
        <f>IF(COUNTIF($AJ77:$AL77, Active!$HH$1)&gt;0, Active!GI$2, 0)</f>
        <v>0</v>
      </c>
      <c r="GJ77" s="236">
        <f>IF(COUNTIF($AM77:$AO77, Active!$HH$1)&gt;0, Active!GJ$2, 0)</f>
        <v>0</v>
      </c>
      <c r="GK77" s="236">
        <f>IF(COUNTIF($AP77:$AR77, Active!$HH$1)&gt;0, Active!GK$2, 0)</f>
        <v>0</v>
      </c>
      <c r="GL77" s="236">
        <f>IF(COUNTIF($AS77:$AU77, Active!$HH$1)&gt;0, Active!GL$2, 0)</f>
        <v>0</v>
      </c>
      <c r="GM77" s="236">
        <f>IF(COUNTIF($AV77:$AX77, Active!$HH$1)&gt;0, Active!GM$2, 0)</f>
        <v>0</v>
      </c>
      <c r="GN77" s="237">
        <f>IF(COUNTIF($AY77:$BA77, Active!$HH$1)&gt;0, Active!GN$2, 0)</f>
        <v>0</v>
      </c>
      <c r="GO77" s="238">
        <f>IF(COUNTIF($BB77:$BD77, Active!$HH$1)&gt;0, Active!GO$2, 0)</f>
        <v>0</v>
      </c>
      <c r="GP77" s="238">
        <f>IF(COUNTIF($BE77:$BG77, Active!$HH$1)&gt;0, Active!GP$2, 0)</f>
        <v>0</v>
      </c>
      <c r="GQ77" s="238">
        <f>IF(COUNTIF($BH77:$BJ77, Active!$HH$1)&gt;0, Active!GQ$2, 0)</f>
        <v>0</v>
      </c>
      <c r="GR77" s="238">
        <f>IF(COUNTIF($BK77:$BM77, Active!$HH$1)&gt;0, Active!GR$2, 0)</f>
        <v>0</v>
      </c>
      <c r="GS77" s="238">
        <f>IF(COUNTIF($BN77:$BP77, Active!$HH$1)&gt;0, Active!GS$2, 0)</f>
        <v>0</v>
      </c>
      <c r="GT77" s="238">
        <f>IF(COUNTIF($BQ77:$BS77, Active!$HH$1)&gt;0, Active!GT$2, 0)</f>
        <v>0</v>
      </c>
      <c r="GU77" s="238">
        <f>IF(COUNTIF($BT77:$BV77, Active!$HH$1)&gt;0, Active!GU$2, 0)</f>
        <v>0</v>
      </c>
      <c r="GV77" s="239">
        <f>IF(COUNTIF($BW77:$BY77, Active!$HH$1)&gt;0, Active!GV$2, 0)</f>
        <v>0</v>
      </c>
      <c r="GW77" s="240">
        <f>IF(COUNTIF($BZ77:$CB77, Active!$HH$1)&gt;0, Active!GW$2, 0)</f>
        <v>0</v>
      </c>
      <c r="GX77" s="240">
        <f>IF(COUNTIF($CC77:$CE77, Active!$HH$1)&gt;0, Active!GX$2, 0)</f>
        <v>0</v>
      </c>
      <c r="GY77" s="240">
        <f>IF(COUNTIF($CF77:$CH77, Active!$HH$1)&gt;0, Active!GY$2, 0)</f>
        <v>0</v>
      </c>
      <c r="GZ77" s="240">
        <f>IF(COUNTIF($CI77:$CK77, Active!$HH$1)&gt;0, Active!GZ$2, 0)</f>
        <v>0</v>
      </c>
      <c r="HA77" s="240">
        <f>IF(COUNTIF($CL77:$CN77, Active!$HH$1)&gt;0, Active!HA$2, 0)</f>
        <v>0</v>
      </c>
      <c r="HB77" s="240">
        <f>IF(COUNTIF($CO77:$CQ77, Active!$HH$1)&gt;0, Active!HB$2, 0)</f>
        <v>0</v>
      </c>
      <c r="HC77" s="240">
        <f>IF(COUNTIF($CR77:$CT77, Active!$HH$1)&gt;0, Active!HC$2, 0)</f>
        <v>0</v>
      </c>
      <c r="HD77" s="240">
        <f>IF(COUNTIF($CU77:$CW77, Active!$HH$1)&gt;0, Active!HD$2, 0)</f>
        <v>0</v>
      </c>
      <c r="HE77" s="240">
        <f>IF(COUNTIF($CX77:$CZ77, Active!$HH$1)&gt;0, Active!HE$2, 0)</f>
        <v>0</v>
      </c>
      <c r="HF77" s="240">
        <f>IF(COUNTIF($DA77:$DC77, Active!$HH$1)&gt;0, Active!HF$2, 0)</f>
        <v>0</v>
      </c>
      <c r="HG77" s="240">
        <f>IF(COUNTIF($DD77:$DF77, Active!$HH$1)&gt;0, Active!HG$2, 0)</f>
        <v>0</v>
      </c>
      <c r="HH77" s="241">
        <f t="shared" si="22"/>
        <v>0</v>
      </c>
      <c r="HI77" s="243"/>
      <c r="HJ77" s="242">
        <f>IF(MAX($N77:$Q77)&gt;=40, Active!HJ$2, 0)</f>
        <v>3</v>
      </c>
      <c r="HK77" s="234">
        <f>IF(MAX($R77:$U77)&gt;=40, Active!HK$2, 0)</f>
        <v>0</v>
      </c>
      <c r="HL77" s="234">
        <f>IF(MAX($V77:$Y77)&gt;=40, Active!HL$2, 0)</f>
        <v>3</v>
      </c>
      <c r="HM77" s="234">
        <f>IF(MAX($Z77:$AA77)&gt;=40, Active!HM$2, 0)</f>
        <v>0</v>
      </c>
      <c r="HN77" s="234">
        <f>IF(MAX($AB77:$AC77)&gt;=40, Active!HN$2, 0)</f>
        <v>2</v>
      </c>
      <c r="HO77" s="235">
        <f>IF(MAX($AD77:$AF77)&gt;=40, Active!HO$2, 0)</f>
        <v>20</v>
      </c>
      <c r="HP77" s="236">
        <f>IF(MAX($AG77:$AI77)&gt;=40, Active!HP$2, 0)</f>
        <v>20</v>
      </c>
      <c r="HQ77" s="236">
        <f>IF(MAX($AJ77:$AL77)&gt;=40, Active!HQ$2, 0)</f>
        <v>20</v>
      </c>
      <c r="HR77" s="236">
        <f>IF(MAX($AM77:$AO77)&gt;=40, Active!HR$2, 0)</f>
        <v>20</v>
      </c>
      <c r="HS77" s="236">
        <f>IF(MAX($AP77:$AR77)&gt;=40, Active!HS$2, 0)</f>
        <v>10</v>
      </c>
      <c r="HT77" s="236">
        <f>IF(MAX($AS77:$AU77)&gt;=40, Active!HT$2, 0)</f>
        <v>20</v>
      </c>
      <c r="HU77" s="236">
        <f>IF(MAX($AV77:$AX77)&gt;=40, Active!HU$2, 0)</f>
        <v>10</v>
      </c>
      <c r="HV77" s="237">
        <f>IF(MAX($AY77:$BA77)&gt;=40, Active!HV$2, 0)</f>
        <v>20</v>
      </c>
      <c r="HW77" s="238">
        <f>IF(MAX($BB77:$BD77)&gt;=40, Active!HW$2, 0)</f>
        <v>20</v>
      </c>
      <c r="HX77" s="238">
        <f>IF(MAX($BE77:$BG77)&gt;=40, Active!HX$2, 0)</f>
        <v>20</v>
      </c>
      <c r="HY77" s="238">
        <f>IF(MAX($BH77:$BJ77)&gt;=40, Active!HY$2, 0)</f>
        <v>20</v>
      </c>
      <c r="HZ77" s="238">
        <f>IF(MAX($BK77:$BM77)&gt;=40, Active!HZ$2, 0)</f>
        <v>10</v>
      </c>
      <c r="IA77" s="238">
        <f>IF(MAX($BN77:$BP77)&gt;=40, Active!IA$2, 0)</f>
        <v>20</v>
      </c>
      <c r="IB77" s="238">
        <f>IF(MAX($BQ77:$BS77)&gt;=40, Active!IB$2, 0)</f>
        <v>10</v>
      </c>
      <c r="IC77" s="238">
        <f>IF(MAX($BT77:$BV77)&gt;=40, Active!IC$2, 0)</f>
        <v>6</v>
      </c>
      <c r="ID77" s="239">
        <f>IF(MAX($BW77:$BY77)&gt;=40, Active!ID$2, 0)</f>
        <v>20</v>
      </c>
      <c r="IE77" s="240">
        <f>IF(MAX($BZ77:$CB77)&gt;=40, Active!IE$2, 0)</f>
        <v>20</v>
      </c>
      <c r="IF77" s="240">
        <f>IF(MAX($CC77:$CE77)&gt;=40, Active!IF$2, 0)</f>
        <v>10</v>
      </c>
      <c r="IG77" s="240">
        <f>IF(MAX($CF77:$CH77)&gt;=40, Active!IG$2, 0)</f>
        <v>0</v>
      </c>
      <c r="IH77" s="240">
        <f>IF(MAX($CI77:$CK77)&gt;=40, Active!IH$2, 0)</f>
        <v>0</v>
      </c>
      <c r="II77" s="240">
        <f>IF(MAX($CL77:$CN77)&gt;=40, Active!II$2, 0)</f>
        <v>30</v>
      </c>
      <c r="IJ77" s="240">
        <f>IF(MAX($CO77:$CQ77)&gt;=40, Active!IJ$2, 0)</f>
        <v>0</v>
      </c>
      <c r="IK77" s="240">
        <f>IF(MAX($CR77:$CT77)&gt;=40, Active!IK$2, 0)</f>
        <v>0</v>
      </c>
      <c r="IL77" s="240">
        <f>IF(MAX($CU77:$CW77)&gt;=40, Active!IL$2, 0)</f>
        <v>20</v>
      </c>
      <c r="IM77" s="240">
        <f>IF(MAX($CX77:$CZ77)&gt;=40, Active!IM$2, 0)</f>
        <v>0</v>
      </c>
      <c r="IN77" s="240">
        <f>IF(MAX($DA77:$DC77)&gt;=40, Active!IN$2, 0)</f>
        <v>0</v>
      </c>
      <c r="IO77" s="240">
        <f>IF(MAX($DD77:$DF77)&gt;=40, Active!IO$2, 0)</f>
        <v>20</v>
      </c>
      <c r="IP77" s="416">
        <f t="shared" si="23"/>
        <v>360</v>
      </c>
      <c r="IQ77" s="416">
        <f t="shared" si="24"/>
        <v>14</v>
      </c>
    </row>
    <row r="78" spans="1:251" ht="15" customHeight="1" x14ac:dyDescent="0.25">
      <c r="A78" s="14" t="s">
        <v>1106</v>
      </c>
      <c r="B78" s="392">
        <v>2</v>
      </c>
      <c r="C78" s="13" t="s">
        <v>596</v>
      </c>
      <c r="D78" s="423">
        <v>43678</v>
      </c>
      <c r="E78" s="20" t="s">
        <v>278</v>
      </c>
      <c r="F78" s="6">
        <v>6753816</v>
      </c>
      <c r="G78" s="20">
        <v>1</v>
      </c>
      <c r="H78" s="20"/>
      <c r="I78" s="23"/>
      <c r="J78" s="6" t="s">
        <v>18</v>
      </c>
      <c r="K78" s="6" t="s">
        <v>18</v>
      </c>
      <c r="L78" s="424"/>
      <c r="M78" s="425" t="s">
        <v>597</v>
      </c>
      <c r="N78" s="24">
        <v>62.4</v>
      </c>
      <c r="O78" s="107"/>
      <c r="P78" s="108"/>
      <c r="Q78" s="444"/>
      <c r="R78" s="24" t="s">
        <v>976</v>
      </c>
      <c r="S78" s="107"/>
      <c r="T78" s="108"/>
      <c r="U78" s="649"/>
      <c r="V78" s="24">
        <v>70.2</v>
      </c>
      <c r="W78" s="107"/>
      <c r="X78" s="108"/>
      <c r="Y78" s="444"/>
      <c r="Z78" s="24">
        <v>71.599999999999994</v>
      </c>
      <c r="AA78" s="273"/>
      <c r="AB78" s="688">
        <v>52.979999542236328</v>
      </c>
      <c r="AC78" s="273"/>
      <c r="AD78" s="24">
        <v>40</v>
      </c>
      <c r="AE78" s="107"/>
      <c r="AF78" s="273"/>
      <c r="AG78" s="24">
        <v>43</v>
      </c>
      <c r="AH78" s="107"/>
      <c r="AI78" s="273"/>
      <c r="AJ78" s="24">
        <v>78</v>
      </c>
      <c r="AK78" s="107"/>
      <c r="AL78" s="273"/>
      <c r="AM78" s="24">
        <v>51</v>
      </c>
      <c r="AN78" s="107"/>
      <c r="AO78" s="273"/>
      <c r="AP78" s="24">
        <v>57</v>
      </c>
      <c r="AQ78" s="107"/>
      <c r="AR78" s="273"/>
      <c r="AS78" s="24">
        <v>57</v>
      </c>
      <c r="AT78" s="107"/>
      <c r="AU78" s="273"/>
      <c r="AV78" s="24">
        <v>68</v>
      </c>
      <c r="AW78" s="107"/>
      <c r="AX78" s="273"/>
      <c r="AY78" s="24">
        <v>44</v>
      </c>
      <c r="AZ78" s="107"/>
      <c r="BA78" s="273"/>
      <c r="BB78" s="24">
        <v>40</v>
      </c>
      <c r="BC78" s="107"/>
      <c r="BD78" s="273"/>
      <c r="BE78" s="24">
        <v>40</v>
      </c>
      <c r="BF78" s="107"/>
      <c r="BG78" s="273"/>
      <c r="BH78" s="24">
        <v>42</v>
      </c>
      <c r="BI78" s="107"/>
      <c r="BJ78" s="273"/>
      <c r="BK78" s="24">
        <v>41</v>
      </c>
      <c r="BL78" s="107"/>
      <c r="BM78" s="273"/>
      <c r="BN78" s="24">
        <v>63</v>
      </c>
      <c r="BO78" s="107"/>
      <c r="BP78" s="273"/>
      <c r="BQ78" s="24">
        <v>69</v>
      </c>
      <c r="BR78" s="107"/>
      <c r="BS78" s="273"/>
      <c r="BT78" s="24">
        <v>72</v>
      </c>
      <c r="BU78" s="291"/>
      <c r="BV78" s="273"/>
      <c r="BW78" s="24">
        <v>42</v>
      </c>
      <c r="BX78" s="107"/>
      <c r="BY78" s="273"/>
      <c r="BZ78" s="24">
        <v>44</v>
      </c>
      <c r="CA78" s="107"/>
      <c r="CB78" s="273"/>
      <c r="CC78" s="24"/>
      <c r="CD78" s="107"/>
      <c r="CE78" s="107"/>
      <c r="CF78" s="107">
        <v>40</v>
      </c>
      <c r="CG78" s="107"/>
      <c r="CH78" s="273"/>
      <c r="CI78" s="24"/>
      <c r="CJ78" s="107"/>
      <c r="CK78" s="273"/>
      <c r="CL78" s="24">
        <v>50.5</v>
      </c>
      <c r="CM78" s="107"/>
      <c r="CN78" s="273"/>
      <c r="CO78" s="24">
        <v>49.5</v>
      </c>
      <c r="CP78" s="107"/>
      <c r="CQ78" s="273"/>
      <c r="CR78" s="24"/>
      <c r="CS78" s="107"/>
      <c r="CT78" s="273"/>
      <c r="CU78" s="24"/>
      <c r="CV78" s="107"/>
      <c r="CW78" s="273"/>
      <c r="CX78" s="24"/>
      <c r="CY78" s="107"/>
      <c r="CZ78" s="273"/>
      <c r="DA78" s="24">
        <v>60.700000762939453</v>
      </c>
      <c r="DB78" s="107"/>
      <c r="DC78" s="273"/>
      <c r="DD78" s="24"/>
      <c r="DE78" s="107"/>
      <c r="DF78" s="273"/>
      <c r="DG78" s="218"/>
      <c r="DH78" s="217"/>
      <c r="DI78" s="217" t="s">
        <v>1387</v>
      </c>
      <c r="DJ78" s="286">
        <v>50.5</v>
      </c>
      <c r="DK78" s="219" t="s">
        <v>374</v>
      </c>
      <c r="DL78" s="220">
        <f t="shared" ref="DL78:DL98" si="25">IF(DJ78&gt;80, 4, (DJ78-50)/20+2.5)</f>
        <v>2.5249999999999999</v>
      </c>
      <c r="DM78" s="650">
        <f>COUNTIF(N78:DF78, Active!DM$1)+COUNTIF(N78:DF78, Active!DM$2)</f>
        <v>0</v>
      </c>
      <c r="DN78" s="233">
        <f>IF(COUNTIF($N78:$Q78, Active!ET$1)&gt;0, Active!DN$2, 0)</f>
        <v>0</v>
      </c>
      <c r="DO78" s="234">
        <f>IF(COUNTIF($R78:$U78, Active!ET$1)&gt;0, Active!DO$2, 0)</f>
        <v>0</v>
      </c>
      <c r="DP78" s="234">
        <f>IF(COUNTIF($V78:$Y78, Active!ET$1)&gt;0, Active!DP$2, 0)</f>
        <v>0</v>
      </c>
      <c r="DQ78" s="234">
        <f>IF(COUNTIF($Z78:$AA78, Active!ET$1)&gt;0, Active!DQ$2, 0)</f>
        <v>0</v>
      </c>
      <c r="DR78" s="234">
        <f>IF(COUNTIF($AB78:$AC78, Active!ET$1)&gt;0, Active!DR$2, 0)</f>
        <v>0</v>
      </c>
      <c r="DS78" s="235">
        <f>IF(COUNTIF($AD78:$AF78, Active!$ET$1)&gt;0, Active!DS$2, 0)</f>
        <v>0</v>
      </c>
      <c r="DT78" s="236">
        <f>IF(COUNTIF($AG78:$AI78, Active!$ET$1)&gt;0, Active!DT$2, 0)</f>
        <v>0</v>
      </c>
      <c r="DU78" s="236">
        <f>IF(COUNTIF($AJ78:$AL78, Active!$ET$1)&gt;0, Active!DU$2, 0)</f>
        <v>0</v>
      </c>
      <c r="DV78" s="236">
        <f>IF(COUNTIF($AM78:$AO78, Active!$ET$1)&gt;0, Active!DV$2, 0)</f>
        <v>0</v>
      </c>
      <c r="DW78" s="236">
        <f>IF(COUNTIF($AP78:$AR78, Active!$ET$1)&gt;0, Active!DW$2, 0)</f>
        <v>0</v>
      </c>
      <c r="DX78" s="236">
        <f>IF(COUNTIF($AS78:$AU78, Active!$ET$1)&gt;0, Active!DX$2, 0)</f>
        <v>0</v>
      </c>
      <c r="DY78" s="236">
        <f>IF(COUNTIF($AV78:$AX78, Active!$ET$1)&gt;0, Active!DY$2, 0)</f>
        <v>0</v>
      </c>
      <c r="DZ78" s="237">
        <f>IF(COUNTIF($AY78:$BA78, Active!$ET$1)&gt;0, Active!DZ$2, 0)</f>
        <v>0</v>
      </c>
      <c r="EA78" s="238">
        <f>IF(COUNTIF($BB78:$BD78, Active!$ET$1)&gt;0, Active!EA$2, 0)</f>
        <v>0</v>
      </c>
      <c r="EB78" s="238">
        <f>IF(COUNTIF($BE78:$BG78, Active!$ET$1)&gt;0, Active!EB$2, 0)</f>
        <v>0</v>
      </c>
      <c r="EC78" s="238">
        <f>IF(COUNTIF($BH78:$BJ78, Active!$ET$1)&gt;0, Active!EC$2, 0)</f>
        <v>0</v>
      </c>
      <c r="ED78" s="238">
        <f>IF(COUNTIF($BK78:$BM78, Active!$ET$1)&gt;0, Active!ED$2, 0)</f>
        <v>0</v>
      </c>
      <c r="EE78" s="238">
        <f>IF(COUNTIF($BN78:$BP78, Active!$ET$1)&gt;0, Active!EE$2, 0)</f>
        <v>0</v>
      </c>
      <c r="EF78" s="238">
        <f>IF(COUNTIF($BQ78:$BS78, Active!$ET$1)&gt;0, Active!EF$2, 0)</f>
        <v>0</v>
      </c>
      <c r="EG78" s="238">
        <f>IF(COUNTIF($BT78:$BV78, Active!$ET$1)&gt;0, Active!EG$2, 0)</f>
        <v>0</v>
      </c>
      <c r="EH78" s="239">
        <f>IF(COUNTIF($BW78:$BY78, Active!$ET$1)&gt;0, Active!EH$2, 0)</f>
        <v>0</v>
      </c>
      <c r="EI78" s="240">
        <f>IF(COUNTIF($BZ78:$CB78, Active!$ET$1)&gt;0, Active!EI$2, 0)</f>
        <v>0</v>
      </c>
      <c r="EJ78" s="240">
        <f>IF(COUNTIF($CC78:$CE78, Active!$ET$1)&gt;0, Active!EJ$2, 0)</f>
        <v>0</v>
      </c>
      <c r="EK78" s="240">
        <f>IF(COUNTIF($CF78:$CH78, Active!$ET$1)&gt;0, Active!EK$2, 0)</f>
        <v>0</v>
      </c>
      <c r="EL78" s="240">
        <f>IF(COUNTIF($CI78:$CK78, Active!$ET$1)&gt;0, Active!EL$2, 0)</f>
        <v>0</v>
      </c>
      <c r="EM78" s="240">
        <f>IF(COUNTIF($CL78:$CN78, Active!$ET$1)&gt;0, Active!EM$2, 0)</f>
        <v>0</v>
      </c>
      <c r="EN78" s="240">
        <f>IF(COUNTIF($CO78:$CQ78, Active!$ET$1)&gt;0, Active!EN$2, 0)</f>
        <v>0</v>
      </c>
      <c r="EO78" s="240">
        <f>IF(COUNTIF($CR78:$CT78, Active!$ET$1)&gt;0, Active!EO$2, 0)</f>
        <v>0</v>
      </c>
      <c r="EP78" s="240">
        <f>IF(COUNTIF($CU78:$CW78, Active!$ET$1)&gt;0, Active!EP$2, 0)</f>
        <v>0</v>
      </c>
      <c r="EQ78" s="240">
        <f>IF(COUNTIF($CX78:$CZ78, Active!$ET$1)&gt;0, Active!EQ$2, 0)</f>
        <v>0</v>
      </c>
      <c r="ER78" s="240">
        <f>IF(COUNTIF($DA78:$DC78, Active!$ET$1)&gt;0, Active!ER$2, 0)</f>
        <v>0</v>
      </c>
      <c r="ES78" s="240">
        <f>IF(COUNTIF($DD78:$DF78, Active!$ET$1)&gt;0, Active!ES$2, 0)</f>
        <v>0</v>
      </c>
      <c r="ET78" s="241">
        <f t="shared" ref="ET78:ET98" si="26">SUM(DN78:ES78)</f>
        <v>0</v>
      </c>
      <c r="EU78" s="242">
        <f>IF(COUNTIF($N78:$Q78, Active!GA$1)&gt;0, Active!EU$2, 0)</f>
        <v>0</v>
      </c>
      <c r="EV78" s="234">
        <f>IF(COUNTIF($R78:$U78, Active!GA$1)&gt;0, Active!EV$2, 0)</f>
        <v>0</v>
      </c>
      <c r="EW78" s="234">
        <f>IF(COUNTIF($V78:$Y78, Active!GA$1)&gt;0, Active!EW$2, 0)</f>
        <v>0</v>
      </c>
      <c r="EX78" s="234">
        <f>IF(COUNTIF($Z78:$AA78, Active!GA$1)&gt;0, Active!EX$2, 0)</f>
        <v>0</v>
      </c>
      <c r="EY78" s="234">
        <f>IF(COUNTIF($AB78:$AC78, Active!GA$1)&gt;0, Active!EY$2, 0)</f>
        <v>0</v>
      </c>
      <c r="EZ78" s="235">
        <f>IF(COUNTIF($AD78:$AF78, Active!$GA$1)&gt;0, Active!EZ$2, 0)</f>
        <v>0</v>
      </c>
      <c r="FA78" s="236">
        <f>IF(COUNTIF($AG78:$AI78, Active!$GA$1)&gt;0, Active!FA$2, 0)</f>
        <v>0</v>
      </c>
      <c r="FB78" s="236">
        <f>IF(COUNTIF($AJ78:$AL78, Active!$GA$1)&gt;0, Active!FB$2, 0)</f>
        <v>0</v>
      </c>
      <c r="FC78" s="236">
        <f>IF(COUNTIF($AM78:$AO78, Active!$GA$1)&gt;0, Active!FC$2, 0)</f>
        <v>0</v>
      </c>
      <c r="FD78" s="236">
        <f>IF(COUNTIF($AP78:$AR78, Active!$GA$1)&gt;0, Active!FD$2, 0)</f>
        <v>0</v>
      </c>
      <c r="FE78" s="236">
        <f>IF(COUNTIF($AS78:$AU78, Active!$GA$1)&gt;0, Active!FE$2, 0)</f>
        <v>0</v>
      </c>
      <c r="FF78" s="236">
        <f>IF(COUNTIF($AV78:$AX78, Active!$GA$1)&gt;0, Active!FF$2, 0)</f>
        <v>0</v>
      </c>
      <c r="FG78" s="237">
        <f>IF(COUNTIF($AY78:$BA78, Active!$GA$1)&gt;0, Active!FG$2, 0)</f>
        <v>0</v>
      </c>
      <c r="FH78" s="238">
        <f>IF(COUNTIF($BB78:$BD78, Active!$GA$1)&gt;0, Active!FH$2, 0)</f>
        <v>0</v>
      </c>
      <c r="FI78" s="238">
        <f>IF(COUNTIF($BE78:$BG78, Active!$GA$1)&gt;0, Active!FI$2, 0)</f>
        <v>0</v>
      </c>
      <c r="FJ78" s="238">
        <f>IF(COUNTIF($BH78:$BJ78, Active!$GA$1)&gt;0, Active!FJ$2, 0)</f>
        <v>0</v>
      </c>
      <c r="FK78" s="238">
        <f>IF(COUNTIF($BK78:$BM78, Active!$GA$1)&gt;0, Active!FK$2, 0)</f>
        <v>0</v>
      </c>
      <c r="FL78" s="238">
        <f>IF(COUNTIF($BN78:$BP78, Active!$GA$1)&gt;0, Active!FL$2, 0)</f>
        <v>0</v>
      </c>
      <c r="FM78" s="238">
        <f>IF(COUNTIF($BQ78:$BS78, Active!$GA$1)&gt;0, Active!FM$2, 0)</f>
        <v>0</v>
      </c>
      <c r="FN78" s="238">
        <f>IF(COUNTIF($BT78:$BV78, Active!$GA$1)&gt;0, Active!FN$2, 0)</f>
        <v>0</v>
      </c>
      <c r="FO78" s="239">
        <f>IF(COUNTIF($BW78:$BY78, Active!$GA$1)&gt;0, Active!FO$2, 0)</f>
        <v>0</v>
      </c>
      <c r="FP78" s="240">
        <f>IF(COUNTIF($BZ78:$CB78, Active!$GA$1)&gt;0, Active!FP$2, 0)</f>
        <v>0</v>
      </c>
      <c r="FQ78" s="240">
        <f>IF(COUNTIF($CC78:$CE78, Active!$GA$1)&gt;0, Active!FQ$2, 0)</f>
        <v>0</v>
      </c>
      <c r="FR78" s="240">
        <f>IF(COUNTIF($CF78:$CH78, Active!$GA$1)&gt;0, Active!FR$2, 0)</f>
        <v>0</v>
      </c>
      <c r="FS78" s="240">
        <f>IF(COUNTIF($CI78:$CK78, Active!$GA$1)&gt;0, Active!FS$2, 0)</f>
        <v>0</v>
      </c>
      <c r="FT78" s="240">
        <f>IF(COUNTIF($CL78:$CN78, Active!$GA$1)&gt;0, Active!FT$2, 0)</f>
        <v>0</v>
      </c>
      <c r="FU78" s="240">
        <f>IF(COUNTIF($CO78:$CQ78, Active!$GA$1)&gt;0, Active!FU$2, 0)</f>
        <v>0</v>
      </c>
      <c r="FV78" s="240">
        <f>IF(COUNTIF($CR78:$CT78, Active!$GA$1)&gt;0, Active!FV$2, 0)</f>
        <v>0</v>
      </c>
      <c r="FW78" s="240">
        <f>IF(COUNTIF($CU78:$CW78, Active!$GA$1)&gt;0, Active!FW$2, 0)</f>
        <v>0</v>
      </c>
      <c r="FX78" s="240">
        <f>IF(COUNTIF($CX78:$CZ78, Active!$GA$1)&gt;0, Active!FX$2, 0)</f>
        <v>0</v>
      </c>
      <c r="FY78" s="240">
        <f>IF(COUNTIF($DA78:$DC78, Active!$GA$1)&gt;0, Active!FY$2, 0)</f>
        <v>0</v>
      </c>
      <c r="FZ78" s="240">
        <f>IF(COUNTIF($DD78:$DF78, Active!$GA$1)&gt;0, Active!FZ$2, 0)</f>
        <v>0</v>
      </c>
      <c r="GA78" s="241">
        <f t="shared" ref="GA78:GA98" si="27">SUM(EU78:FZ78)</f>
        <v>0</v>
      </c>
      <c r="GB78" s="242">
        <f>IF(COUNTIF($N78:$Q78, Active!HH$1)&gt;0, Active!GB$2, 0)</f>
        <v>0</v>
      </c>
      <c r="GC78" s="234">
        <f>IF(COUNTIF($R78:$U78, Active!HH$1)&gt;0, Active!GC$2, 0)</f>
        <v>0</v>
      </c>
      <c r="GD78" s="234">
        <f>IF(COUNTIF($V78:$Y78, Active!HH$1)&gt;0, Active!GD$2, 0)</f>
        <v>0</v>
      </c>
      <c r="GE78" s="234">
        <f>IF(COUNTIF($Z78:$AA78, Active!HH$1)&gt;0, Active!GE$2, 0)</f>
        <v>0</v>
      </c>
      <c r="GF78" s="234">
        <f>IF(COUNTIF($AB78:$AC78, Active!HH$1)&gt;0, Active!GF$2, 0)</f>
        <v>0</v>
      </c>
      <c r="GG78" s="235">
        <f>IF(COUNTIF($AD78:$AF78, Active!$HH$1)&gt;0, Active!GG$2, 0)</f>
        <v>0</v>
      </c>
      <c r="GH78" s="236">
        <f>IF(COUNTIF($AG78:$AI78, Active!$HH$1)&gt;0, Active!GH$2, 0)</f>
        <v>0</v>
      </c>
      <c r="GI78" s="236">
        <f>IF(COUNTIF($AJ78:$AL78, Active!$HH$1)&gt;0, Active!GI$2, 0)</f>
        <v>0</v>
      </c>
      <c r="GJ78" s="236">
        <f>IF(COUNTIF($AM78:$AO78, Active!$HH$1)&gt;0, Active!GJ$2, 0)</f>
        <v>0</v>
      </c>
      <c r="GK78" s="236">
        <f>IF(COUNTIF($AP78:$AR78, Active!$HH$1)&gt;0, Active!GK$2, 0)</f>
        <v>0</v>
      </c>
      <c r="GL78" s="236">
        <f>IF(COUNTIF($AS78:$AU78, Active!$HH$1)&gt;0, Active!GL$2, 0)</f>
        <v>0</v>
      </c>
      <c r="GM78" s="236">
        <f>IF(COUNTIF($AV78:$AX78, Active!$HH$1)&gt;0, Active!GM$2, 0)</f>
        <v>0</v>
      </c>
      <c r="GN78" s="237">
        <f>IF(COUNTIF($AY78:$BA78, Active!$HH$1)&gt;0, Active!GN$2, 0)</f>
        <v>0</v>
      </c>
      <c r="GO78" s="238">
        <f>IF(COUNTIF($BB78:$BD78, Active!$HH$1)&gt;0, Active!GO$2, 0)</f>
        <v>0</v>
      </c>
      <c r="GP78" s="238">
        <f>IF(COUNTIF($BE78:$BG78, Active!$HH$1)&gt;0, Active!GP$2, 0)</f>
        <v>0</v>
      </c>
      <c r="GQ78" s="238">
        <f>IF(COUNTIF($BH78:$BJ78, Active!$HH$1)&gt;0, Active!GQ$2, 0)</f>
        <v>0</v>
      </c>
      <c r="GR78" s="238">
        <f>IF(COUNTIF($BK78:$BM78, Active!$HH$1)&gt;0, Active!GR$2, 0)</f>
        <v>0</v>
      </c>
      <c r="GS78" s="238">
        <f>IF(COUNTIF($BN78:$BP78, Active!$HH$1)&gt;0, Active!GS$2, 0)</f>
        <v>0</v>
      </c>
      <c r="GT78" s="238">
        <f>IF(COUNTIF($BQ78:$BS78, Active!$HH$1)&gt;0, Active!GT$2, 0)</f>
        <v>0</v>
      </c>
      <c r="GU78" s="238">
        <f>IF(COUNTIF($BT78:$BV78, Active!$HH$1)&gt;0, Active!GU$2, 0)</f>
        <v>0</v>
      </c>
      <c r="GV78" s="239">
        <f>IF(COUNTIF($BW78:$BY78, Active!$HH$1)&gt;0, Active!GV$2, 0)</f>
        <v>0</v>
      </c>
      <c r="GW78" s="240">
        <f>IF(COUNTIF($BZ78:$CB78, Active!$HH$1)&gt;0, Active!GW$2, 0)</f>
        <v>0</v>
      </c>
      <c r="GX78" s="240">
        <f>IF(COUNTIF($CC78:$CE78, Active!$HH$1)&gt;0, Active!GX$2, 0)</f>
        <v>0</v>
      </c>
      <c r="GY78" s="240">
        <f>IF(COUNTIF($CF78:$CH78, Active!$HH$1)&gt;0, Active!GY$2, 0)</f>
        <v>0</v>
      </c>
      <c r="GZ78" s="240">
        <f>IF(COUNTIF($CI78:$CK78, Active!$HH$1)&gt;0, Active!GZ$2, 0)</f>
        <v>0</v>
      </c>
      <c r="HA78" s="240">
        <f>IF(COUNTIF($CL78:$CN78, Active!$HH$1)&gt;0, Active!HA$2, 0)</f>
        <v>0</v>
      </c>
      <c r="HB78" s="240">
        <f>IF(COUNTIF($CO78:$CQ78, Active!$HH$1)&gt;0, Active!HB$2, 0)</f>
        <v>0</v>
      </c>
      <c r="HC78" s="240">
        <f>IF(COUNTIF($CR78:$CT78, Active!$HH$1)&gt;0, Active!HC$2, 0)</f>
        <v>0</v>
      </c>
      <c r="HD78" s="240">
        <f>IF(COUNTIF($CU78:$CW78, Active!$HH$1)&gt;0, Active!HD$2, 0)</f>
        <v>0</v>
      </c>
      <c r="HE78" s="240">
        <f>IF(COUNTIF($CX78:$CZ78, Active!$HH$1)&gt;0, Active!HE$2, 0)</f>
        <v>0</v>
      </c>
      <c r="HF78" s="240">
        <f>IF(COUNTIF($DA78:$DC78, Active!$HH$1)&gt;0, Active!HF$2, 0)</f>
        <v>0</v>
      </c>
      <c r="HG78" s="240">
        <f>IF(COUNTIF($DD78:$DF78, Active!$HH$1)&gt;0, Active!HG$2, 0)</f>
        <v>0</v>
      </c>
      <c r="HH78" s="241">
        <f t="shared" ref="HH78:HH98" si="28">SUM(GB78:HG78)</f>
        <v>0</v>
      </c>
      <c r="HI78" s="243"/>
      <c r="HJ78" s="242">
        <f>IF(MAX($N78:$Q78)&gt;=40, Active!HJ$2, 0)</f>
        <v>3</v>
      </c>
      <c r="HK78" s="234">
        <f>IF(MAX($R78:$U78)&gt;=40, Active!HK$2, 0)</f>
        <v>0</v>
      </c>
      <c r="HL78" s="234">
        <f>IF(MAX($V78:$Y78)&gt;=40, Active!HL$2, 0)</f>
        <v>3</v>
      </c>
      <c r="HM78" s="234">
        <f>IF(MAX($Z78:$AA78)&gt;=40, Active!HM$2, 0)</f>
        <v>3</v>
      </c>
      <c r="HN78" s="234">
        <f>IF(MAX($AB78:$AC78)&gt;=40, Active!HN$2, 0)</f>
        <v>2</v>
      </c>
      <c r="HO78" s="235">
        <f>IF(MAX($AD78:$AF78)&gt;=40, Active!HO$2, 0)</f>
        <v>20</v>
      </c>
      <c r="HP78" s="236">
        <f>IF(MAX($AG78:$AI78)&gt;=40, Active!HP$2, 0)</f>
        <v>20</v>
      </c>
      <c r="HQ78" s="236">
        <f>IF(MAX($AJ78:$AL78)&gt;=40, Active!HQ$2, 0)</f>
        <v>20</v>
      </c>
      <c r="HR78" s="236">
        <f>IF(MAX($AM78:$AO78)&gt;=40, Active!HR$2, 0)</f>
        <v>20</v>
      </c>
      <c r="HS78" s="236">
        <f>IF(MAX($AP78:$AR78)&gt;=40, Active!HS$2, 0)</f>
        <v>10</v>
      </c>
      <c r="HT78" s="236">
        <f>IF(MAX($AS78:$AU78)&gt;=40, Active!HT$2, 0)</f>
        <v>20</v>
      </c>
      <c r="HU78" s="236">
        <f>IF(MAX($AV78:$AX78)&gt;=40, Active!HU$2, 0)</f>
        <v>10</v>
      </c>
      <c r="HV78" s="237">
        <f>IF(MAX($AY78:$BA78)&gt;=40, Active!HV$2, 0)</f>
        <v>20</v>
      </c>
      <c r="HW78" s="238">
        <f>IF(MAX($BB78:$BD78)&gt;=40, Active!HW$2, 0)</f>
        <v>20</v>
      </c>
      <c r="HX78" s="238">
        <f>IF(MAX($BE78:$BG78)&gt;=40, Active!HX$2, 0)</f>
        <v>20</v>
      </c>
      <c r="HY78" s="238">
        <f>IF(MAX($BH78:$BJ78)&gt;=40, Active!HY$2, 0)</f>
        <v>20</v>
      </c>
      <c r="HZ78" s="238">
        <f>IF(MAX($BK78:$BM78)&gt;=40, Active!HZ$2, 0)</f>
        <v>10</v>
      </c>
      <c r="IA78" s="238">
        <f>IF(MAX($BN78:$BP78)&gt;=40, Active!IA$2, 0)</f>
        <v>20</v>
      </c>
      <c r="IB78" s="238">
        <f>IF(MAX($BQ78:$BS78)&gt;=40, Active!IB$2, 0)</f>
        <v>10</v>
      </c>
      <c r="IC78" s="238">
        <f>IF(MAX($BT78:$BV78)&gt;=40, Active!IC$2, 0)</f>
        <v>6</v>
      </c>
      <c r="ID78" s="239">
        <f>IF(MAX($BW78:$BY78)&gt;=40, Active!ID$2, 0)</f>
        <v>20</v>
      </c>
      <c r="IE78" s="240">
        <f>IF(MAX($BZ78:$CB78)&gt;=40, Active!IE$2, 0)</f>
        <v>20</v>
      </c>
      <c r="IF78" s="240">
        <f>IF(MAX($CC78:$CE78)&gt;=40, Active!IF$2, 0)</f>
        <v>0</v>
      </c>
      <c r="IG78" s="240">
        <f>IF(MAX($CF78:$CH78)&gt;=40, Active!IG$2, 0)</f>
        <v>10</v>
      </c>
      <c r="IH78" s="240">
        <f>IF(MAX($CI78:$CK78)&gt;=40, Active!IH$2, 0)</f>
        <v>0</v>
      </c>
      <c r="II78" s="240">
        <f>IF(MAX($CL78:$CN78)&gt;=40, Active!II$2, 0)</f>
        <v>30</v>
      </c>
      <c r="IJ78" s="240">
        <f>IF(MAX($CO78:$CQ78)&gt;=40, Active!IJ$2, 0)</f>
        <v>20</v>
      </c>
      <c r="IK78" s="240">
        <f>IF(MAX($CR78:$CT78)&gt;=40, Active!IK$2, 0)</f>
        <v>0</v>
      </c>
      <c r="IL78" s="240">
        <f>IF(MAX($CU78:$CW78)&gt;=40, Active!IL$2, 0)</f>
        <v>0</v>
      </c>
      <c r="IM78" s="240">
        <f>IF(MAX($CX78:$CZ78)&gt;=40, Active!IM$2, 0)</f>
        <v>0</v>
      </c>
      <c r="IN78" s="240">
        <f>IF(MAX($DA78:$DC78)&gt;=40, Active!IN$2, 0)</f>
        <v>20</v>
      </c>
      <c r="IO78" s="240">
        <f>IF(MAX($DD78:$DF78)&gt;=40, Active!IO$2, 0)</f>
        <v>0</v>
      </c>
      <c r="IP78" s="416">
        <f t="shared" ref="IP78:IP98" si="29">SUM(HO78:IB78, ID78:IO78)</f>
        <v>360</v>
      </c>
      <c r="IQ78" s="416">
        <f t="shared" ref="IQ78:IQ98" si="30">SUM(HJ78:HN78, IC78)</f>
        <v>17</v>
      </c>
    </row>
    <row r="79" spans="1:251" ht="15" customHeight="1" x14ac:dyDescent="0.25">
      <c r="A79" s="14" t="s">
        <v>1106</v>
      </c>
      <c r="B79" s="392">
        <v>2</v>
      </c>
      <c r="C79" s="13" t="s">
        <v>427</v>
      </c>
      <c r="D79" s="423">
        <v>43466</v>
      </c>
      <c r="E79" s="20" t="s">
        <v>278</v>
      </c>
      <c r="F79" s="6">
        <v>9546262</v>
      </c>
      <c r="G79" s="20">
        <v>1</v>
      </c>
      <c r="H79" s="20"/>
      <c r="I79" s="23"/>
      <c r="J79" s="6" t="s">
        <v>18</v>
      </c>
      <c r="K79" s="6" t="s">
        <v>18</v>
      </c>
      <c r="L79" s="424"/>
      <c r="M79" s="425" t="s">
        <v>534</v>
      </c>
      <c r="N79" s="24">
        <v>62.2</v>
      </c>
      <c r="O79" s="107"/>
      <c r="P79" s="108"/>
      <c r="Q79" s="444"/>
      <c r="R79" s="24">
        <v>74.3</v>
      </c>
      <c r="S79" s="107"/>
      <c r="T79" s="108"/>
      <c r="U79" s="649"/>
      <c r="V79" s="24" t="s">
        <v>19</v>
      </c>
      <c r="W79" s="107"/>
      <c r="X79" s="108"/>
      <c r="Y79" s="444"/>
      <c r="Z79" s="24" t="s">
        <v>19</v>
      </c>
      <c r="AA79" s="273"/>
      <c r="AB79" s="688">
        <v>56.299999237060547</v>
      </c>
      <c r="AC79" s="273"/>
      <c r="AD79" s="272">
        <v>100</v>
      </c>
      <c r="AE79" s="108"/>
      <c r="AF79" s="444"/>
      <c r="AG79" s="272">
        <v>100</v>
      </c>
      <c r="AH79" s="108"/>
      <c r="AI79" s="444"/>
      <c r="AJ79" s="272">
        <v>100</v>
      </c>
      <c r="AK79" s="108"/>
      <c r="AL79" s="444"/>
      <c r="AM79" s="272">
        <v>100</v>
      </c>
      <c r="AN79" s="108"/>
      <c r="AO79" s="444"/>
      <c r="AP79" s="272">
        <v>100</v>
      </c>
      <c r="AQ79" s="108"/>
      <c r="AR79" s="444"/>
      <c r="AS79" s="272">
        <v>100</v>
      </c>
      <c r="AT79" s="108"/>
      <c r="AU79" s="444"/>
      <c r="AV79" s="272">
        <v>100</v>
      </c>
      <c r="AW79" s="108"/>
      <c r="AX79" s="444"/>
      <c r="AY79" s="24">
        <v>57</v>
      </c>
      <c r="AZ79" s="107"/>
      <c r="BA79" s="273"/>
      <c r="BB79" s="24">
        <v>68</v>
      </c>
      <c r="BC79" s="107"/>
      <c r="BD79" s="273"/>
      <c r="BE79" s="24">
        <v>66</v>
      </c>
      <c r="BF79" s="107"/>
      <c r="BG79" s="273"/>
      <c r="BH79" s="24">
        <v>70</v>
      </c>
      <c r="BI79" s="107"/>
      <c r="BJ79" s="273"/>
      <c r="BK79" s="24">
        <v>66</v>
      </c>
      <c r="BL79" s="107"/>
      <c r="BM79" s="273"/>
      <c r="BN79" s="24">
        <v>68</v>
      </c>
      <c r="BO79" s="107"/>
      <c r="BP79" s="273"/>
      <c r="BQ79" s="24">
        <v>78</v>
      </c>
      <c r="BR79" s="107"/>
      <c r="BS79" s="273"/>
      <c r="BT79" s="24">
        <v>73.099999999999994</v>
      </c>
      <c r="BU79" s="291"/>
      <c r="BV79" s="273"/>
      <c r="BW79" s="24">
        <v>49</v>
      </c>
      <c r="BX79" s="107"/>
      <c r="BY79" s="273"/>
      <c r="BZ79" s="24">
        <v>56</v>
      </c>
      <c r="CA79" s="107"/>
      <c r="CB79" s="273"/>
      <c r="CC79" s="24">
        <v>47</v>
      </c>
      <c r="CD79" s="107"/>
      <c r="CE79" s="107"/>
      <c r="CF79" s="107"/>
      <c r="CG79" s="107"/>
      <c r="CH79" s="273"/>
      <c r="CI79" s="24"/>
      <c r="CJ79" s="107"/>
      <c r="CK79" s="273"/>
      <c r="CL79" s="24">
        <v>51.299999237060547</v>
      </c>
      <c r="CM79" s="107"/>
      <c r="CN79" s="273"/>
      <c r="CO79" s="24">
        <v>65.5</v>
      </c>
      <c r="CP79" s="107"/>
      <c r="CQ79" s="273"/>
      <c r="CR79" s="24"/>
      <c r="CS79" s="107"/>
      <c r="CT79" s="273"/>
      <c r="CU79" s="24"/>
      <c r="CV79" s="107"/>
      <c r="CW79" s="273"/>
      <c r="CX79" s="24"/>
      <c r="CY79" s="107"/>
      <c r="CZ79" s="273"/>
      <c r="DA79" s="24">
        <v>55.099998474121094</v>
      </c>
      <c r="DB79" s="107"/>
      <c r="DC79" s="273"/>
      <c r="DD79" s="24"/>
      <c r="DE79" s="107"/>
      <c r="DF79" s="273"/>
      <c r="DG79" s="218"/>
      <c r="DH79" s="217"/>
      <c r="DI79" s="217" t="s">
        <v>1387</v>
      </c>
      <c r="DJ79" s="286">
        <v>61.73</v>
      </c>
      <c r="DK79" s="219" t="s">
        <v>124</v>
      </c>
      <c r="DL79" s="220">
        <f t="shared" si="25"/>
        <v>3.0865</v>
      </c>
      <c r="DM79" s="650">
        <f>COUNTIF(N79:DF79, Active!DM$1)+COUNTIF(N79:DF79, Active!DM$2)</f>
        <v>0</v>
      </c>
      <c r="DN79" s="233">
        <f>IF(COUNTIF($N79:$Q79, Active!ET$1)&gt;0, Active!DN$2, 0)</f>
        <v>0</v>
      </c>
      <c r="DO79" s="234">
        <f>IF(COUNTIF($R79:$U79, Active!ET$1)&gt;0, Active!DO$2, 0)</f>
        <v>0</v>
      </c>
      <c r="DP79" s="234">
        <f>IF(COUNTIF($V79:$Y79, Active!ET$1)&gt;0, Active!DP$2, 0)</f>
        <v>0</v>
      </c>
      <c r="DQ79" s="234">
        <f>IF(COUNTIF($Z79:$AA79, Active!ET$1)&gt;0, Active!DQ$2, 0)</f>
        <v>0</v>
      </c>
      <c r="DR79" s="234">
        <f>IF(COUNTIF($AB79:$AC79, Active!ET$1)&gt;0, Active!DR$2, 0)</f>
        <v>0</v>
      </c>
      <c r="DS79" s="235">
        <f>IF(COUNTIF($AD79:$AF79, Active!$ET$1)&gt;0, Active!DS$2, 0)</f>
        <v>0</v>
      </c>
      <c r="DT79" s="236">
        <f>IF(COUNTIF($AG79:$AI79, Active!$ET$1)&gt;0, Active!DT$2, 0)</f>
        <v>0</v>
      </c>
      <c r="DU79" s="236">
        <f>IF(COUNTIF($AJ79:$AL79, Active!$ET$1)&gt;0, Active!DU$2, 0)</f>
        <v>0</v>
      </c>
      <c r="DV79" s="236">
        <f>IF(COUNTIF($AM79:$AO79, Active!$ET$1)&gt;0, Active!DV$2, 0)</f>
        <v>0</v>
      </c>
      <c r="DW79" s="236">
        <f>IF(COUNTIF($AP79:$AR79, Active!$ET$1)&gt;0, Active!DW$2, 0)</f>
        <v>0</v>
      </c>
      <c r="DX79" s="236">
        <f>IF(COUNTIF($AS79:$AU79, Active!$ET$1)&gt;0, Active!DX$2, 0)</f>
        <v>0</v>
      </c>
      <c r="DY79" s="236">
        <f>IF(COUNTIF($AV79:$AX79, Active!$ET$1)&gt;0, Active!DY$2, 0)</f>
        <v>0</v>
      </c>
      <c r="DZ79" s="237">
        <f>IF(COUNTIF($AY79:$BA79, Active!$ET$1)&gt;0, Active!DZ$2, 0)</f>
        <v>0</v>
      </c>
      <c r="EA79" s="238">
        <f>IF(COUNTIF($BB79:$BD79, Active!$ET$1)&gt;0, Active!EA$2, 0)</f>
        <v>0</v>
      </c>
      <c r="EB79" s="238">
        <f>IF(COUNTIF($BE79:$BG79, Active!$ET$1)&gt;0, Active!EB$2, 0)</f>
        <v>0</v>
      </c>
      <c r="EC79" s="238">
        <f>IF(COUNTIF($BH79:$BJ79, Active!$ET$1)&gt;0, Active!EC$2, 0)</f>
        <v>0</v>
      </c>
      <c r="ED79" s="238">
        <f>IF(COUNTIF($BK79:$BM79, Active!$ET$1)&gt;0, Active!ED$2, 0)</f>
        <v>0</v>
      </c>
      <c r="EE79" s="238">
        <f>IF(COUNTIF($BN79:$BP79, Active!$ET$1)&gt;0, Active!EE$2, 0)</f>
        <v>0</v>
      </c>
      <c r="EF79" s="238">
        <f>IF(COUNTIF($BQ79:$BS79, Active!$ET$1)&gt;0, Active!EF$2, 0)</f>
        <v>0</v>
      </c>
      <c r="EG79" s="238">
        <f>IF(COUNTIF($BT79:$BV79, Active!$ET$1)&gt;0, Active!EG$2, 0)</f>
        <v>0</v>
      </c>
      <c r="EH79" s="239">
        <f>IF(COUNTIF($BW79:$BY79, Active!$ET$1)&gt;0, Active!EH$2, 0)</f>
        <v>0</v>
      </c>
      <c r="EI79" s="240">
        <f>IF(COUNTIF($BZ79:$CB79, Active!$ET$1)&gt;0, Active!EI$2, 0)</f>
        <v>0</v>
      </c>
      <c r="EJ79" s="240">
        <f>IF(COUNTIF($CC79:$CE79, Active!$ET$1)&gt;0, Active!EJ$2, 0)</f>
        <v>0</v>
      </c>
      <c r="EK79" s="240">
        <f>IF(COUNTIF($CF79:$CH79, Active!$ET$1)&gt;0, Active!EK$2, 0)</f>
        <v>0</v>
      </c>
      <c r="EL79" s="240">
        <f>IF(COUNTIF($CI79:$CK79, Active!$ET$1)&gt;0, Active!EL$2, 0)</f>
        <v>0</v>
      </c>
      <c r="EM79" s="240">
        <f>IF(COUNTIF($CL79:$CN79, Active!$ET$1)&gt;0, Active!EM$2, 0)</f>
        <v>0</v>
      </c>
      <c r="EN79" s="240">
        <f>IF(COUNTIF($CO79:$CQ79, Active!$ET$1)&gt;0, Active!EN$2, 0)</f>
        <v>0</v>
      </c>
      <c r="EO79" s="240">
        <f>IF(COUNTIF($CR79:$CT79, Active!$ET$1)&gt;0, Active!EO$2, 0)</f>
        <v>0</v>
      </c>
      <c r="EP79" s="240">
        <f>IF(COUNTIF($CU79:$CW79, Active!$ET$1)&gt;0, Active!EP$2, 0)</f>
        <v>0</v>
      </c>
      <c r="EQ79" s="240">
        <f>IF(COUNTIF($CX79:$CZ79, Active!$ET$1)&gt;0, Active!EQ$2, 0)</f>
        <v>0</v>
      </c>
      <c r="ER79" s="240">
        <f>IF(COUNTIF($DA79:$DC79, Active!$ET$1)&gt;0, Active!ER$2, 0)</f>
        <v>0</v>
      </c>
      <c r="ES79" s="240">
        <f>IF(COUNTIF($DD79:$DF79, Active!$ET$1)&gt;0, Active!ES$2, 0)</f>
        <v>0</v>
      </c>
      <c r="ET79" s="241">
        <f t="shared" si="26"/>
        <v>0</v>
      </c>
      <c r="EU79" s="242">
        <f>IF(COUNTIF($N79:$Q79, Active!GA$1)&gt;0, Active!EU$2, 0)</f>
        <v>0</v>
      </c>
      <c r="EV79" s="234">
        <f>IF(COUNTIF($R79:$U79, Active!GA$1)&gt;0, Active!EV$2, 0)</f>
        <v>0</v>
      </c>
      <c r="EW79" s="234">
        <f>IF(COUNTIF($V79:$Y79, Active!GA$1)&gt;0, Active!EW$2, 0)</f>
        <v>0</v>
      </c>
      <c r="EX79" s="234">
        <f>IF(COUNTIF($Z79:$AA79, Active!GA$1)&gt;0, Active!EX$2, 0)</f>
        <v>0</v>
      </c>
      <c r="EY79" s="234">
        <f>IF(COUNTIF($AB79:$AC79, Active!GA$1)&gt;0, Active!EY$2, 0)</f>
        <v>0</v>
      </c>
      <c r="EZ79" s="235">
        <f>IF(COUNTIF($AD79:$AF79, Active!$GA$1)&gt;0, Active!EZ$2, 0)</f>
        <v>0</v>
      </c>
      <c r="FA79" s="236">
        <f>IF(COUNTIF($AG79:$AI79, Active!$GA$1)&gt;0, Active!FA$2, 0)</f>
        <v>0</v>
      </c>
      <c r="FB79" s="236">
        <f>IF(COUNTIF($AJ79:$AL79, Active!$GA$1)&gt;0, Active!FB$2, 0)</f>
        <v>0</v>
      </c>
      <c r="FC79" s="236">
        <f>IF(COUNTIF($AM79:$AO79, Active!$GA$1)&gt;0, Active!FC$2, 0)</f>
        <v>0</v>
      </c>
      <c r="FD79" s="236">
        <f>IF(COUNTIF($AP79:$AR79, Active!$GA$1)&gt;0, Active!FD$2, 0)</f>
        <v>0</v>
      </c>
      <c r="FE79" s="236">
        <f>IF(COUNTIF($AS79:$AU79, Active!$GA$1)&gt;0, Active!FE$2, 0)</f>
        <v>0</v>
      </c>
      <c r="FF79" s="236">
        <f>IF(COUNTIF($AV79:$AX79, Active!$GA$1)&gt;0, Active!FF$2, 0)</f>
        <v>0</v>
      </c>
      <c r="FG79" s="237">
        <f>IF(COUNTIF($AY79:$BA79, Active!$GA$1)&gt;0, Active!FG$2, 0)</f>
        <v>0</v>
      </c>
      <c r="FH79" s="238">
        <f>IF(COUNTIF($BB79:$BD79, Active!$GA$1)&gt;0, Active!FH$2, 0)</f>
        <v>0</v>
      </c>
      <c r="FI79" s="238">
        <f>IF(COUNTIF($BE79:$BG79, Active!$GA$1)&gt;0, Active!FI$2, 0)</f>
        <v>0</v>
      </c>
      <c r="FJ79" s="238">
        <f>IF(COUNTIF($BH79:$BJ79, Active!$GA$1)&gt;0, Active!FJ$2, 0)</f>
        <v>0</v>
      </c>
      <c r="FK79" s="238">
        <f>IF(COUNTIF($BK79:$BM79, Active!$GA$1)&gt;0, Active!FK$2, 0)</f>
        <v>0</v>
      </c>
      <c r="FL79" s="238">
        <f>IF(COUNTIF($BN79:$BP79, Active!$GA$1)&gt;0, Active!FL$2, 0)</f>
        <v>0</v>
      </c>
      <c r="FM79" s="238">
        <f>IF(COUNTIF($BQ79:$BS79, Active!$GA$1)&gt;0, Active!FM$2, 0)</f>
        <v>0</v>
      </c>
      <c r="FN79" s="238">
        <f>IF(COUNTIF($BT79:$BV79, Active!$GA$1)&gt;0, Active!FN$2, 0)</f>
        <v>0</v>
      </c>
      <c r="FO79" s="239">
        <f>IF(COUNTIF($BW79:$BY79, Active!$GA$1)&gt;0, Active!FO$2, 0)</f>
        <v>0</v>
      </c>
      <c r="FP79" s="240">
        <f>IF(COUNTIF($BZ79:$CB79, Active!$GA$1)&gt;0, Active!FP$2, 0)</f>
        <v>0</v>
      </c>
      <c r="FQ79" s="240">
        <f>IF(COUNTIF($CC79:$CE79, Active!$GA$1)&gt;0, Active!FQ$2, 0)</f>
        <v>0</v>
      </c>
      <c r="FR79" s="240">
        <f>IF(COUNTIF($CF79:$CH79, Active!$GA$1)&gt;0, Active!FR$2, 0)</f>
        <v>0</v>
      </c>
      <c r="FS79" s="240">
        <f>IF(COUNTIF($CI79:$CK79, Active!$GA$1)&gt;0, Active!FS$2, 0)</f>
        <v>0</v>
      </c>
      <c r="FT79" s="240">
        <f>IF(COUNTIF($CL79:$CN79, Active!$GA$1)&gt;0, Active!FT$2, 0)</f>
        <v>0</v>
      </c>
      <c r="FU79" s="240">
        <f>IF(COUNTIF($CO79:$CQ79, Active!$GA$1)&gt;0, Active!FU$2, 0)</f>
        <v>0</v>
      </c>
      <c r="FV79" s="240">
        <f>IF(COUNTIF($CR79:$CT79, Active!$GA$1)&gt;0, Active!FV$2, 0)</f>
        <v>0</v>
      </c>
      <c r="FW79" s="240">
        <f>IF(COUNTIF($CU79:$CW79, Active!$GA$1)&gt;0, Active!FW$2, 0)</f>
        <v>0</v>
      </c>
      <c r="FX79" s="240">
        <f>IF(COUNTIF($CX79:$CZ79, Active!$GA$1)&gt;0, Active!FX$2, 0)</f>
        <v>0</v>
      </c>
      <c r="FY79" s="240">
        <f>IF(COUNTIF($DA79:$DC79, Active!$GA$1)&gt;0, Active!FY$2, 0)</f>
        <v>0</v>
      </c>
      <c r="FZ79" s="240">
        <f>IF(COUNTIF($DD79:$DF79, Active!$GA$1)&gt;0, Active!FZ$2, 0)</f>
        <v>0</v>
      </c>
      <c r="GA79" s="241">
        <f t="shared" si="27"/>
        <v>0</v>
      </c>
      <c r="GB79" s="242">
        <f>IF(COUNTIF($N79:$Q79, Active!HH$1)&gt;0, Active!GB$2, 0)</f>
        <v>0</v>
      </c>
      <c r="GC79" s="234">
        <f>IF(COUNTIF($R79:$U79, Active!HH$1)&gt;0, Active!GC$2, 0)</f>
        <v>0</v>
      </c>
      <c r="GD79" s="234">
        <f>IF(COUNTIF($V79:$Y79, Active!HH$1)&gt;0, Active!GD$2, 0)</f>
        <v>0</v>
      </c>
      <c r="GE79" s="234">
        <f>IF(COUNTIF($Z79:$AA79, Active!HH$1)&gt;0, Active!GE$2, 0)</f>
        <v>0</v>
      </c>
      <c r="GF79" s="234">
        <f>IF(COUNTIF($AB79:$AC79, Active!HH$1)&gt;0, Active!GF$2, 0)</f>
        <v>0</v>
      </c>
      <c r="GG79" s="235">
        <f>IF(COUNTIF($AD79:$AF79, Active!$HH$1)&gt;0, Active!GG$2, 0)</f>
        <v>0</v>
      </c>
      <c r="GH79" s="236">
        <f>IF(COUNTIF($AG79:$AI79, Active!$HH$1)&gt;0, Active!GH$2, 0)</f>
        <v>0</v>
      </c>
      <c r="GI79" s="236">
        <f>IF(COUNTIF($AJ79:$AL79, Active!$HH$1)&gt;0, Active!GI$2, 0)</f>
        <v>0</v>
      </c>
      <c r="GJ79" s="236">
        <f>IF(COUNTIF($AM79:$AO79, Active!$HH$1)&gt;0, Active!GJ$2, 0)</f>
        <v>0</v>
      </c>
      <c r="GK79" s="236">
        <f>IF(COUNTIF($AP79:$AR79, Active!$HH$1)&gt;0, Active!GK$2, 0)</f>
        <v>0</v>
      </c>
      <c r="GL79" s="236">
        <f>IF(COUNTIF($AS79:$AU79, Active!$HH$1)&gt;0, Active!GL$2, 0)</f>
        <v>0</v>
      </c>
      <c r="GM79" s="236">
        <f>IF(COUNTIF($AV79:$AX79, Active!$HH$1)&gt;0, Active!GM$2, 0)</f>
        <v>0</v>
      </c>
      <c r="GN79" s="237">
        <f>IF(COUNTIF($AY79:$BA79, Active!$HH$1)&gt;0, Active!GN$2, 0)</f>
        <v>0</v>
      </c>
      <c r="GO79" s="238">
        <f>IF(COUNTIF($BB79:$BD79, Active!$HH$1)&gt;0, Active!GO$2, 0)</f>
        <v>0</v>
      </c>
      <c r="GP79" s="238">
        <f>IF(COUNTIF($BE79:$BG79, Active!$HH$1)&gt;0, Active!GP$2, 0)</f>
        <v>0</v>
      </c>
      <c r="GQ79" s="238">
        <f>IF(COUNTIF($BH79:$BJ79, Active!$HH$1)&gt;0, Active!GQ$2, 0)</f>
        <v>0</v>
      </c>
      <c r="GR79" s="238">
        <f>IF(COUNTIF($BK79:$BM79, Active!$HH$1)&gt;0, Active!GR$2, 0)</f>
        <v>0</v>
      </c>
      <c r="GS79" s="238">
        <f>IF(COUNTIF($BN79:$BP79, Active!$HH$1)&gt;0, Active!GS$2, 0)</f>
        <v>0</v>
      </c>
      <c r="GT79" s="238">
        <f>IF(COUNTIF($BQ79:$BS79, Active!$HH$1)&gt;0, Active!GT$2, 0)</f>
        <v>0</v>
      </c>
      <c r="GU79" s="238">
        <f>IF(COUNTIF($BT79:$BV79, Active!$HH$1)&gt;0, Active!GU$2, 0)</f>
        <v>0</v>
      </c>
      <c r="GV79" s="239">
        <f>IF(COUNTIF($BW79:$BY79, Active!$HH$1)&gt;0, Active!GV$2, 0)</f>
        <v>0</v>
      </c>
      <c r="GW79" s="240">
        <f>IF(COUNTIF($BZ79:$CB79, Active!$HH$1)&gt;0, Active!GW$2, 0)</f>
        <v>0</v>
      </c>
      <c r="GX79" s="240">
        <f>IF(COUNTIF($CC79:$CE79, Active!$HH$1)&gt;0, Active!GX$2, 0)</f>
        <v>0</v>
      </c>
      <c r="GY79" s="240">
        <f>IF(COUNTIF($CF79:$CH79, Active!$HH$1)&gt;0, Active!GY$2, 0)</f>
        <v>0</v>
      </c>
      <c r="GZ79" s="240">
        <f>IF(COUNTIF($CI79:$CK79, Active!$HH$1)&gt;0, Active!GZ$2, 0)</f>
        <v>0</v>
      </c>
      <c r="HA79" s="240">
        <f>IF(COUNTIF($CL79:$CN79, Active!$HH$1)&gt;0, Active!HA$2, 0)</f>
        <v>0</v>
      </c>
      <c r="HB79" s="240">
        <f>IF(COUNTIF($CO79:$CQ79, Active!$HH$1)&gt;0, Active!HB$2, 0)</f>
        <v>0</v>
      </c>
      <c r="HC79" s="240">
        <f>IF(COUNTIF($CR79:$CT79, Active!$HH$1)&gt;0, Active!HC$2, 0)</f>
        <v>0</v>
      </c>
      <c r="HD79" s="240">
        <f>IF(COUNTIF($CU79:$CW79, Active!$HH$1)&gt;0, Active!HD$2, 0)</f>
        <v>0</v>
      </c>
      <c r="HE79" s="240">
        <f>IF(COUNTIF($CX79:$CZ79, Active!$HH$1)&gt;0, Active!HE$2, 0)</f>
        <v>0</v>
      </c>
      <c r="HF79" s="240">
        <f>IF(COUNTIF($DA79:$DC79, Active!$HH$1)&gt;0, Active!HF$2, 0)</f>
        <v>0</v>
      </c>
      <c r="HG79" s="240">
        <f>IF(COUNTIF($DD79:$DF79, Active!$HH$1)&gt;0, Active!HG$2, 0)</f>
        <v>0</v>
      </c>
      <c r="HH79" s="241">
        <f t="shared" si="28"/>
        <v>0</v>
      </c>
      <c r="HI79" s="243"/>
      <c r="HJ79" s="242">
        <f>IF(MAX($N79:$Q79)&gt;=40, Active!HJ$2, 0)</f>
        <v>3</v>
      </c>
      <c r="HK79" s="234">
        <f>IF(MAX($R79:$U79)&gt;=40, Active!HK$2, 0)</f>
        <v>3</v>
      </c>
      <c r="HL79" s="234">
        <f>IF(MAX($V79:$Y79)&gt;=40, Active!HL$2, 0)</f>
        <v>0</v>
      </c>
      <c r="HM79" s="234">
        <f>IF(MAX($Z79:$AA79)&gt;=40, Active!HM$2, 0)</f>
        <v>0</v>
      </c>
      <c r="HN79" s="234">
        <f>IF(MAX($AB79:$AC79)&gt;=40, Active!HN$2, 0)</f>
        <v>2</v>
      </c>
      <c r="HO79" s="235">
        <f>IF(MAX($AD79:$AF79)&gt;=40, Active!HO$2, 0)</f>
        <v>20</v>
      </c>
      <c r="HP79" s="236">
        <f>IF(MAX($AG79:$AI79)&gt;=40, Active!HP$2, 0)</f>
        <v>20</v>
      </c>
      <c r="HQ79" s="236">
        <f>IF(MAX($AJ79:$AL79)&gt;=40, Active!HQ$2, 0)</f>
        <v>20</v>
      </c>
      <c r="HR79" s="236">
        <f>IF(MAX($AM79:$AO79)&gt;=40, Active!HR$2, 0)</f>
        <v>20</v>
      </c>
      <c r="HS79" s="236">
        <f>IF(MAX($AP79:$AR79)&gt;=40, Active!HS$2, 0)</f>
        <v>10</v>
      </c>
      <c r="HT79" s="236">
        <f>IF(MAX($AS79:$AU79)&gt;=40, Active!HT$2, 0)</f>
        <v>20</v>
      </c>
      <c r="HU79" s="236">
        <f>IF(MAX($AV79:$AX79)&gt;=40, Active!HU$2, 0)</f>
        <v>10</v>
      </c>
      <c r="HV79" s="237">
        <f>IF(MAX($AY79:$BA79)&gt;=40, Active!HV$2, 0)</f>
        <v>20</v>
      </c>
      <c r="HW79" s="238">
        <f>IF(MAX($BB79:$BD79)&gt;=40, Active!HW$2, 0)</f>
        <v>20</v>
      </c>
      <c r="HX79" s="238">
        <f>IF(MAX($BE79:$BG79)&gt;=40, Active!HX$2, 0)</f>
        <v>20</v>
      </c>
      <c r="HY79" s="238">
        <f>IF(MAX($BH79:$BJ79)&gt;=40, Active!HY$2, 0)</f>
        <v>20</v>
      </c>
      <c r="HZ79" s="238">
        <f>IF(MAX($BK79:$BM79)&gt;=40, Active!HZ$2, 0)</f>
        <v>10</v>
      </c>
      <c r="IA79" s="238">
        <f>IF(MAX($BN79:$BP79)&gt;=40, Active!IA$2, 0)</f>
        <v>20</v>
      </c>
      <c r="IB79" s="238">
        <f>IF(MAX($BQ79:$BS79)&gt;=40, Active!IB$2, 0)</f>
        <v>10</v>
      </c>
      <c r="IC79" s="238">
        <f>IF(MAX($BT79:$BV79)&gt;=40, Active!IC$2, 0)</f>
        <v>6</v>
      </c>
      <c r="ID79" s="239">
        <f>IF(MAX($BW79:$BY79)&gt;=40, Active!ID$2, 0)</f>
        <v>20</v>
      </c>
      <c r="IE79" s="240">
        <f>IF(MAX($BZ79:$CB79)&gt;=40, Active!IE$2, 0)</f>
        <v>20</v>
      </c>
      <c r="IF79" s="240">
        <f>IF(MAX($CC79:$CE79)&gt;=40, Active!IF$2, 0)</f>
        <v>10</v>
      </c>
      <c r="IG79" s="240">
        <f>IF(MAX($CF79:$CH79)&gt;=40, Active!IG$2, 0)</f>
        <v>0</v>
      </c>
      <c r="IH79" s="240">
        <f>IF(MAX($CI79:$CK79)&gt;=40, Active!IH$2, 0)</f>
        <v>0</v>
      </c>
      <c r="II79" s="240">
        <f>IF(MAX($CL79:$CN79)&gt;=40, Active!II$2, 0)</f>
        <v>30</v>
      </c>
      <c r="IJ79" s="240">
        <f>IF(MAX($CO79:$CQ79)&gt;=40, Active!IJ$2, 0)</f>
        <v>20</v>
      </c>
      <c r="IK79" s="240">
        <f>IF(MAX($CR79:$CT79)&gt;=40, Active!IK$2, 0)</f>
        <v>0</v>
      </c>
      <c r="IL79" s="240">
        <f>IF(MAX($CU79:$CW79)&gt;=40, Active!IL$2, 0)</f>
        <v>0</v>
      </c>
      <c r="IM79" s="240">
        <f>IF(MAX($CX79:$CZ79)&gt;=40, Active!IM$2, 0)</f>
        <v>0</v>
      </c>
      <c r="IN79" s="240">
        <f>IF(MAX($DA79:$DC79)&gt;=40, Active!IN$2, 0)</f>
        <v>20</v>
      </c>
      <c r="IO79" s="240">
        <f>IF(MAX($DD79:$DF79)&gt;=40, Active!IO$2, 0)</f>
        <v>0</v>
      </c>
      <c r="IP79" s="416">
        <f t="shared" si="29"/>
        <v>360</v>
      </c>
      <c r="IQ79" s="416">
        <f t="shared" si="30"/>
        <v>14</v>
      </c>
    </row>
    <row r="80" spans="1:251" ht="15" customHeight="1" x14ac:dyDescent="0.25">
      <c r="A80" s="14" t="s">
        <v>1106</v>
      </c>
      <c r="B80" s="392">
        <v>3</v>
      </c>
      <c r="C80" s="13" t="s">
        <v>428</v>
      </c>
      <c r="D80" s="423">
        <v>43466</v>
      </c>
      <c r="E80" s="20" t="s">
        <v>278</v>
      </c>
      <c r="F80" s="6">
        <v>9546228</v>
      </c>
      <c r="G80" s="20">
        <v>1</v>
      </c>
      <c r="H80" s="20"/>
      <c r="I80" s="23"/>
      <c r="J80" s="6" t="s">
        <v>18</v>
      </c>
      <c r="K80" s="6" t="s">
        <v>18</v>
      </c>
      <c r="L80" s="424"/>
      <c r="M80" s="425" t="s">
        <v>535</v>
      </c>
      <c r="N80" s="24">
        <v>54</v>
      </c>
      <c r="O80" s="107"/>
      <c r="P80" s="108"/>
      <c r="Q80" s="444"/>
      <c r="R80" s="24">
        <v>64.5</v>
      </c>
      <c r="S80" s="107"/>
      <c r="T80" s="108"/>
      <c r="U80" s="649"/>
      <c r="V80" s="24" t="s">
        <v>16</v>
      </c>
      <c r="W80" s="107"/>
      <c r="X80" s="108"/>
      <c r="Y80" s="444"/>
      <c r="Z80" s="24" t="s">
        <v>21</v>
      </c>
      <c r="AA80" s="273"/>
      <c r="AB80" s="688">
        <v>64.379997253417969</v>
      </c>
      <c r="AC80" s="273"/>
      <c r="AD80" s="272">
        <v>100</v>
      </c>
      <c r="AE80" s="108"/>
      <c r="AF80" s="444"/>
      <c r="AG80" s="272">
        <v>100</v>
      </c>
      <c r="AH80" s="108"/>
      <c r="AI80" s="444"/>
      <c r="AJ80" s="272">
        <v>100</v>
      </c>
      <c r="AK80" s="108"/>
      <c r="AL80" s="444"/>
      <c r="AM80" s="272">
        <v>100</v>
      </c>
      <c r="AN80" s="108"/>
      <c r="AO80" s="444"/>
      <c r="AP80" s="272">
        <v>100</v>
      </c>
      <c r="AQ80" s="108"/>
      <c r="AR80" s="444"/>
      <c r="AS80" s="272">
        <v>100</v>
      </c>
      <c r="AT80" s="108"/>
      <c r="AU80" s="444"/>
      <c r="AV80" s="272">
        <v>100</v>
      </c>
      <c r="AW80" s="108"/>
      <c r="AX80" s="444"/>
      <c r="AY80" s="24">
        <v>44</v>
      </c>
      <c r="AZ80" s="107"/>
      <c r="BA80" s="273"/>
      <c r="BB80" s="24">
        <v>64</v>
      </c>
      <c r="BC80" s="107"/>
      <c r="BD80" s="273"/>
      <c r="BE80" s="24">
        <v>59</v>
      </c>
      <c r="BF80" s="107"/>
      <c r="BG80" s="273"/>
      <c r="BH80" s="24">
        <v>53</v>
      </c>
      <c r="BI80" s="107"/>
      <c r="BJ80" s="273"/>
      <c r="BK80" s="24">
        <v>58</v>
      </c>
      <c r="BL80" s="107"/>
      <c r="BM80" s="273"/>
      <c r="BN80" s="24">
        <v>60</v>
      </c>
      <c r="BO80" s="107"/>
      <c r="BP80" s="273"/>
      <c r="BQ80" s="24">
        <v>60</v>
      </c>
      <c r="BR80" s="107"/>
      <c r="BS80" s="273"/>
      <c r="BT80" s="24">
        <v>71.900000000000006</v>
      </c>
      <c r="BU80" s="291"/>
      <c r="BV80" s="273"/>
      <c r="BW80" s="24">
        <v>41</v>
      </c>
      <c r="BX80" s="107"/>
      <c r="BY80" s="273"/>
      <c r="BZ80" s="24">
        <v>45</v>
      </c>
      <c r="CA80" s="107"/>
      <c r="CB80" s="273"/>
      <c r="CC80" s="24"/>
      <c r="CD80" s="107"/>
      <c r="CE80" s="107"/>
      <c r="CF80" s="107">
        <v>50</v>
      </c>
      <c r="CG80" s="107"/>
      <c r="CH80" s="273"/>
      <c r="CI80" s="24"/>
      <c r="CJ80" s="107"/>
      <c r="CK80" s="273"/>
      <c r="CL80" s="24">
        <v>41.200000762939453</v>
      </c>
      <c r="CM80" s="107"/>
      <c r="CN80" s="273"/>
      <c r="CO80" s="24"/>
      <c r="CP80" s="107"/>
      <c r="CQ80" s="273"/>
      <c r="CR80" s="24"/>
      <c r="CS80" s="107"/>
      <c r="CT80" s="273"/>
      <c r="CU80" s="24"/>
      <c r="CV80" s="107"/>
      <c r="CW80" s="273"/>
      <c r="CX80" s="24"/>
      <c r="CY80" s="107"/>
      <c r="CZ80" s="273"/>
      <c r="DA80" s="24">
        <v>52.200000762939453</v>
      </c>
      <c r="DB80" s="107"/>
      <c r="DC80" s="273"/>
      <c r="DD80" s="24">
        <v>53</v>
      </c>
      <c r="DE80" s="107"/>
      <c r="DF80" s="273"/>
      <c r="DG80" s="218"/>
      <c r="DH80" s="217"/>
      <c r="DI80" s="217" t="s">
        <v>1387</v>
      </c>
      <c r="DJ80" s="286">
        <v>52.32</v>
      </c>
      <c r="DK80" s="219" t="s">
        <v>125</v>
      </c>
      <c r="DL80" s="220">
        <f t="shared" si="25"/>
        <v>2.6160000000000001</v>
      </c>
      <c r="DM80" s="650">
        <f>COUNTIF(N80:DF80, Active!DM$1)+COUNTIF(N80:DF80, Active!DM$2)</f>
        <v>0</v>
      </c>
      <c r="DN80" s="233">
        <f>IF(COUNTIF($N80:$Q80, Active!ET$1)&gt;0, Active!DN$2, 0)</f>
        <v>0</v>
      </c>
      <c r="DO80" s="234">
        <f>IF(COUNTIF($R80:$U80, Active!ET$1)&gt;0, Active!DO$2, 0)</f>
        <v>0</v>
      </c>
      <c r="DP80" s="234">
        <f>IF(COUNTIF($V80:$Y80, Active!ET$1)&gt;0, Active!DP$2, 0)</f>
        <v>0</v>
      </c>
      <c r="DQ80" s="234">
        <f>IF(COUNTIF($Z80:$AA80, Active!ET$1)&gt;0, Active!DQ$2, 0)</f>
        <v>0</v>
      </c>
      <c r="DR80" s="234">
        <f>IF(COUNTIF($AB80:$AC80, Active!ET$1)&gt;0, Active!DR$2, 0)</f>
        <v>0</v>
      </c>
      <c r="DS80" s="235">
        <f>IF(COUNTIF($AD80:$AF80, Active!$ET$1)&gt;0, Active!DS$2, 0)</f>
        <v>0</v>
      </c>
      <c r="DT80" s="236">
        <f>IF(COUNTIF($AG80:$AI80, Active!$ET$1)&gt;0, Active!DT$2, 0)</f>
        <v>0</v>
      </c>
      <c r="DU80" s="236">
        <f>IF(COUNTIF($AJ80:$AL80, Active!$ET$1)&gt;0, Active!DU$2, 0)</f>
        <v>0</v>
      </c>
      <c r="DV80" s="236">
        <f>IF(COUNTIF($AM80:$AO80, Active!$ET$1)&gt;0, Active!DV$2, 0)</f>
        <v>0</v>
      </c>
      <c r="DW80" s="236">
        <f>IF(COUNTIF($AP80:$AR80, Active!$ET$1)&gt;0, Active!DW$2, 0)</f>
        <v>0</v>
      </c>
      <c r="DX80" s="236">
        <f>IF(COUNTIF($AS80:$AU80, Active!$ET$1)&gt;0, Active!DX$2, 0)</f>
        <v>0</v>
      </c>
      <c r="DY80" s="236">
        <f>IF(COUNTIF($AV80:$AX80, Active!$ET$1)&gt;0, Active!DY$2, 0)</f>
        <v>0</v>
      </c>
      <c r="DZ80" s="237">
        <f>IF(COUNTIF($AY80:$BA80, Active!$ET$1)&gt;0, Active!DZ$2, 0)</f>
        <v>0</v>
      </c>
      <c r="EA80" s="238">
        <f>IF(COUNTIF($BB80:$BD80, Active!$ET$1)&gt;0, Active!EA$2, 0)</f>
        <v>0</v>
      </c>
      <c r="EB80" s="238">
        <f>IF(COUNTIF($BE80:$BG80, Active!$ET$1)&gt;0, Active!EB$2, 0)</f>
        <v>0</v>
      </c>
      <c r="EC80" s="238">
        <f>IF(COUNTIF($BH80:$BJ80, Active!$ET$1)&gt;0, Active!EC$2, 0)</f>
        <v>0</v>
      </c>
      <c r="ED80" s="238">
        <f>IF(COUNTIF($BK80:$BM80, Active!$ET$1)&gt;0, Active!ED$2, 0)</f>
        <v>0</v>
      </c>
      <c r="EE80" s="238">
        <f>IF(COUNTIF($BN80:$BP80, Active!$ET$1)&gt;0, Active!EE$2, 0)</f>
        <v>0</v>
      </c>
      <c r="EF80" s="238">
        <f>IF(COUNTIF($BQ80:$BS80, Active!$ET$1)&gt;0, Active!EF$2, 0)</f>
        <v>0</v>
      </c>
      <c r="EG80" s="238">
        <f>IF(COUNTIF($BT80:$BV80, Active!$ET$1)&gt;0, Active!EG$2, 0)</f>
        <v>0</v>
      </c>
      <c r="EH80" s="239">
        <f>IF(COUNTIF($BW80:$BY80, Active!$ET$1)&gt;0, Active!EH$2, 0)</f>
        <v>0</v>
      </c>
      <c r="EI80" s="240">
        <f>IF(COUNTIF($BZ80:$CB80, Active!$ET$1)&gt;0, Active!EI$2, 0)</f>
        <v>0</v>
      </c>
      <c r="EJ80" s="240">
        <f>IF(COUNTIF($CC80:$CE80, Active!$ET$1)&gt;0, Active!EJ$2, 0)</f>
        <v>0</v>
      </c>
      <c r="EK80" s="240">
        <f>IF(COUNTIF($CF80:$CH80, Active!$ET$1)&gt;0, Active!EK$2, 0)</f>
        <v>0</v>
      </c>
      <c r="EL80" s="240">
        <f>IF(COUNTIF($CI80:$CK80, Active!$ET$1)&gt;0, Active!EL$2, 0)</f>
        <v>0</v>
      </c>
      <c r="EM80" s="240">
        <f>IF(COUNTIF($CL80:$CN80, Active!$ET$1)&gt;0, Active!EM$2, 0)</f>
        <v>0</v>
      </c>
      <c r="EN80" s="240">
        <f>IF(COUNTIF($CO80:$CQ80, Active!$ET$1)&gt;0, Active!EN$2, 0)</f>
        <v>0</v>
      </c>
      <c r="EO80" s="240">
        <f>IF(COUNTIF($CR80:$CT80, Active!$ET$1)&gt;0, Active!EO$2, 0)</f>
        <v>0</v>
      </c>
      <c r="EP80" s="240">
        <f>IF(COUNTIF($CU80:$CW80, Active!$ET$1)&gt;0, Active!EP$2, 0)</f>
        <v>0</v>
      </c>
      <c r="EQ80" s="240">
        <f>IF(COUNTIF($CX80:$CZ80, Active!$ET$1)&gt;0, Active!EQ$2, 0)</f>
        <v>0</v>
      </c>
      <c r="ER80" s="240">
        <f>IF(COUNTIF($DA80:$DC80, Active!$ET$1)&gt;0, Active!ER$2, 0)</f>
        <v>0</v>
      </c>
      <c r="ES80" s="240">
        <f>IF(COUNTIF($DD80:$DF80, Active!$ET$1)&gt;0, Active!ES$2, 0)</f>
        <v>0</v>
      </c>
      <c r="ET80" s="241">
        <f t="shared" si="26"/>
        <v>0</v>
      </c>
      <c r="EU80" s="242">
        <f>IF(COUNTIF($N80:$Q80, Active!GA$1)&gt;0, Active!EU$2, 0)</f>
        <v>0</v>
      </c>
      <c r="EV80" s="234">
        <f>IF(COUNTIF($R80:$U80, Active!GA$1)&gt;0, Active!EV$2, 0)</f>
        <v>0</v>
      </c>
      <c r="EW80" s="234">
        <f>IF(COUNTIF($V80:$Y80, Active!GA$1)&gt;0, Active!EW$2, 0)</f>
        <v>0</v>
      </c>
      <c r="EX80" s="234">
        <f>IF(COUNTIF($Z80:$AA80, Active!GA$1)&gt;0, Active!EX$2, 0)</f>
        <v>0</v>
      </c>
      <c r="EY80" s="234">
        <f>IF(COUNTIF($AB80:$AC80, Active!GA$1)&gt;0, Active!EY$2, 0)</f>
        <v>0</v>
      </c>
      <c r="EZ80" s="235">
        <f>IF(COUNTIF($AD80:$AF80, Active!$GA$1)&gt;0, Active!EZ$2, 0)</f>
        <v>0</v>
      </c>
      <c r="FA80" s="236">
        <f>IF(COUNTIF($AG80:$AI80, Active!$GA$1)&gt;0, Active!FA$2, 0)</f>
        <v>0</v>
      </c>
      <c r="FB80" s="236">
        <f>IF(COUNTIF($AJ80:$AL80, Active!$GA$1)&gt;0, Active!FB$2, 0)</f>
        <v>0</v>
      </c>
      <c r="FC80" s="236">
        <f>IF(COUNTIF($AM80:$AO80, Active!$GA$1)&gt;0, Active!FC$2, 0)</f>
        <v>0</v>
      </c>
      <c r="FD80" s="236">
        <f>IF(COUNTIF($AP80:$AR80, Active!$GA$1)&gt;0, Active!FD$2, 0)</f>
        <v>0</v>
      </c>
      <c r="FE80" s="236">
        <f>IF(COUNTIF($AS80:$AU80, Active!$GA$1)&gt;0, Active!FE$2, 0)</f>
        <v>0</v>
      </c>
      <c r="FF80" s="236">
        <f>IF(COUNTIF($AV80:$AX80, Active!$GA$1)&gt;0, Active!FF$2, 0)</f>
        <v>0</v>
      </c>
      <c r="FG80" s="237">
        <f>IF(COUNTIF($AY80:$BA80, Active!$GA$1)&gt;0, Active!FG$2, 0)</f>
        <v>0</v>
      </c>
      <c r="FH80" s="238">
        <f>IF(COUNTIF($BB80:$BD80, Active!$GA$1)&gt;0, Active!FH$2, 0)</f>
        <v>0</v>
      </c>
      <c r="FI80" s="238">
        <f>IF(COUNTIF($BE80:$BG80, Active!$GA$1)&gt;0, Active!FI$2, 0)</f>
        <v>0</v>
      </c>
      <c r="FJ80" s="238">
        <f>IF(COUNTIF($BH80:$BJ80, Active!$GA$1)&gt;0, Active!FJ$2, 0)</f>
        <v>0</v>
      </c>
      <c r="FK80" s="238">
        <f>IF(COUNTIF($BK80:$BM80, Active!$GA$1)&gt;0, Active!FK$2, 0)</f>
        <v>0</v>
      </c>
      <c r="FL80" s="238">
        <f>IF(COUNTIF($BN80:$BP80, Active!$GA$1)&gt;0, Active!FL$2, 0)</f>
        <v>0</v>
      </c>
      <c r="FM80" s="238">
        <f>IF(COUNTIF($BQ80:$BS80, Active!$GA$1)&gt;0, Active!FM$2, 0)</f>
        <v>0</v>
      </c>
      <c r="FN80" s="238">
        <f>IF(COUNTIF($BT80:$BV80, Active!$GA$1)&gt;0, Active!FN$2, 0)</f>
        <v>0</v>
      </c>
      <c r="FO80" s="239">
        <f>IF(COUNTIF($BW80:$BY80, Active!$GA$1)&gt;0, Active!FO$2, 0)</f>
        <v>0</v>
      </c>
      <c r="FP80" s="240">
        <f>IF(COUNTIF($BZ80:$CB80, Active!$GA$1)&gt;0, Active!FP$2, 0)</f>
        <v>0</v>
      </c>
      <c r="FQ80" s="240">
        <f>IF(COUNTIF($CC80:$CE80, Active!$GA$1)&gt;0, Active!FQ$2, 0)</f>
        <v>0</v>
      </c>
      <c r="FR80" s="240">
        <f>IF(COUNTIF($CF80:$CH80, Active!$GA$1)&gt;0, Active!FR$2, 0)</f>
        <v>0</v>
      </c>
      <c r="FS80" s="240">
        <f>IF(COUNTIF($CI80:$CK80, Active!$GA$1)&gt;0, Active!FS$2, 0)</f>
        <v>0</v>
      </c>
      <c r="FT80" s="240">
        <f>IF(COUNTIF($CL80:$CN80, Active!$GA$1)&gt;0, Active!FT$2, 0)</f>
        <v>0</v>
      </c>
      <c r="FU80" s="240">
        <f>IF(COUNTIF($CO80:$CQ80, Active!$GA$1)&gt;0, Active!FU$2, 0)</f>
        <v>0</v>
      </c>
      <c r="FV80" s="240">
        <f>IF(COUNTIF($CR80:$CT80, Active!$GA$1)&gt;0, Active!FV$2, 0)</f>
        <v>0</v>
      </c>
      <c r="FW80" s="240">
        <f>IF(COUNTIF($CU80:$CW80, Active!$GA$1)&gt;0, Active!FW$2, 0)</f>
        <v>0</v>
      </c>
      <c r="FX80" s="240">
        <f>IF(COUNTIF($CX80:$CZ80, Active!$GA$1)&gt;0, Active!FX$2, 0)</f>
        <v>0</v>
      </c>
      <c r="FY80" s="240">
        <f>IF(COUNTIF($DA80:$DC80, Active!$GA$1)&gt;0, Active!FY$2, 0)</f>
        <v>0</v>
      </c>
      <c r="FZ80" s="240">
        <f>IF(COUNTIF($DD80:$DF80, Active!$GA$1)&gt;0, Active!FZ$2, 0)</f>
        <v>0</v>
      </c>
      <c r="GA80" s="241">
        <f t="shared" si="27"/>
        <v>0</v>
      </c>
      <c r="GB80" s="242">
        <f>IF(COUNTIF($N80:$Q80, Active!HH$1)&gt;0, Active!GB$2, 0)</f>
        <v>0</v>
      </c>
      <c r="GC80" s="234">
        <f>IF(COUNTIF($R80:$U80, Active!HH$1)&gt;0, Active!GC$2, 0)</f>
        <v>0</v>
      </c>
      <c r="GD80" s="234">
        <f>IF(COUNTIF($V80:$Y80, Active!HH$1)&gt;0, Active!GD$2, 0)</f>
        <v>0</v>
      </c>
      <c r="GE80" s="234">
        <f>IF(COUNTIF($Z80:$AA80, Active!HH$1)&gt;0, Active!GE$2, 0)</f>
        <v>0</v>
      </c>
      <c r="GF80" s="234">
        <f>IF(COUNTIF($AB80:$AC80, Active!HH$1)&gt;0, Active!GF$2, 0)</f>
        <v>0</v>
      </c>
      <c r="GG80" s="235">
        <f>IF(COUNTIF($AD80:$AF80, Active!$HH$1)&gt;0, Active!GG$2, 0)</f>
        <v>0</v>
      </c>
      <c r="GH80" s="236">
        <f>IF(COUNTIF($AG80:$AI80, Active!$HH$1)&gt;0, Active!GH$2, 0)</f>
        <v>0</v>
      </c>
      <c r="GI80" s="236">
        <f>IF(COUNTIF($AJ80:$AL80, Active!$HH$1)&gt;0, Active!GI$2, 0)</f>
        <v>0</v>
      </c>
      <c r="GJ80" s="236">
        <f>IF(COUNTIF($AM80:$AO80, Active!$HH$1)&gt;0, Active!GJ$2, 0)</f>
        <v>0</v>
      </c>
      <c r="GK80" s="236">
        <f>IF(COUNTIF($AP80:$AR80, Active!$HH$1)&gt;0, Active!GK$2, 0)</f>
        <v>0</v>
      </c>
      <c r="GL80" s="236">
        <f>IF(COUNTIF($AS80:$AU80, Active!$HH$1)&gt;0, Active!GL$2, 0)</f>
        <v>0</v>
      </c>
      <c r="GM80" s="236">
        <f>IF(COUNTIF($AV80:$AX80, Active!$HH$1)&gt;0, Active!GM$2, 0)</f>
        <v>0</v>
      </c>
      <c r="GN80" s="237">
        <f>IF(COUNTIF($AY80:$BA80, Active!$HH$1)&gt;0, Active!GN$2, 0)</f>
        <v>0</v>
      </c>
      <c r="GO80" s="238">
        <f>IF(COUNTIF($BB80:$BD80, Active!$HH$1)&gt;0, Active!GO$2, 0)</f>
        <v>0</v>
      </c>
      <c r="GP80" s="238">
        <f>IF(COUNTIF($BE80:$BG80, Active!$HH$1)&gt;0, Active!GP$2, 0)</f>
        <v>0</v>
      </c>
      <c r="GQ80" s="238">
        <f>IF(COUNTIF($BH80:$BJ80, Active!$HH$1)&gt;0, Active!GQ$2, 0)</f>
        <v>0</v>
      </c>
      <c r="GR80" s="238">
        <f>IF(COUNTIF($BK80:$BM80, Active!$HH$1)&gt;0, Active!GR$2, 0)</f>
        <v>0</v>
      </c>
      <c r="GS80" s="238">
        <f>IF(COUNTIF($BN80:$BP80, Active!$HH$1)&gt;0, Active!GS$2, 0)</f>
        <v>0</v>
      </c>
      <c r="GT80" s="238">
        <f>IF(COUNTIF($BQ80:$BS80, Active!$HH$1)&gt;0, Active!GT$2, 0)</f>
        <v>0</v>
      </c>
      <c r="GU80" s="238">
        <f>IF(COUNTIF($BT80:$BV80, Active!$HH$1)&gt;0, Active!GU$2, 0)</f>
        <v>0</v>
      </c>
      <c r="GV80" s="239">
        <f>IF(COUNTIF($BW80:$BY80, Active!$HH$1)&gt;0, Active!GV$2, 0)</f>
        <v>0</v>
      </c>
      <c r="GW80" s="240">
        <f>IF(COUNTIF($BZ80:$CB80, Active!$HH$1)&gt;0, Active!GW$2, 0)</f>
        <v>0</v>
      </c>
      <c r="GX80" s="240">
        <f>IF(COUNTIF($CC80:$CE80, Active!$HH$1)&gt;0, Active!GX$2, 0)</f>
        <v>0</v>
      </c>
      <c r="GY80" s="240">
        <f>IF(COUNTIF($CF80:$CH80, Active!$HH$1)&gt;0, Active!GY$2, 0)</f>
        <v>0</v>
      </c>
      <c r="GZ80" s="240">
        <f>IF(COUNTIF($CI80:$CK80, Active!$HH$1)&gt;0, Active!GZ$2, 0)</f>
        <v>0</v>
      </c>
      <c r="HA80" s="240">
        <f>IF(COUNTIF($CL80:$CN80, Active!$HH$1)&gt;0, Active!HA$2, 0)</f>
        <v>0</v>
      </c>
      <c r="HB80" s="240">
        <f>IF(COUNTIF($CO80:$CQ80, Active!$HH$1)&gt;0, Active!HB$2, 0)</f>
        <v>0</v>
      </c>
      <c r="HC80" s="240">
        <f>IF(COUNTIF($CR80:$CT80, Active!$HH$1)&gt;0, Active!HC$2, 0)</f>
        <v>0</v>
      </c>
      <c r="HD80" s="240">
        <f>IF(COUNTIF($CU80:$CW80, Active!$HH$1)&gt;0, Active!HD$2, 0)</f>
        <v>0</v>
      </c>
      <c r="HE80" s="240">
        <f>IF(COUNTIF($CX80:$CZ80, Active!$HH$1)&gt;0, Active!HE$2, 0)</f>
        <v>0</v>
      </c>
      <c r="HF80" s="240">
        <f>IF(COUNTIF($DA80:$DC80, Active!$HH$1)&gt;0, Active!HF$2, 0)</f>
        <v>0</v>
      </c>
      <c r="HG80" s="240">
        <f>IF(COUNTIF($DD80:$DF80, Active!$HH$1)&gt;0, Active!HG$2, 0)</f>
        <v>0</v>
      </c>
      <c r="HH80" s="241">
        <f t="shared" si="28"/>
        <v>0</v>
      </c>
      <c r="HI80" s="243"/>
      <c r="HJ80" s="242">
        <f>IF(MAX($N80:$Q80)&gt;=40, Active!HJ$2, 0)</f>
        <v>3</v>
      </c>
      <c r="HK80" s="234">
        <f>IF(MAX($R80:$U80)&gt;=40, Active!HK$2, 0)</f>
        <v>3</v>
      </c>
      <c r="HL80" s="234">
        <f>IF(MAX($V80:$Y80)&gt;=40, Active!HL$2, 0)</f>
        <v>0</v>
      </c>
      <c r="HM80" s="234">
        <f>IF(MAX($Z80:$AA80)&gt;=40, Active!HM$2, 0)</f>
        <v>0</v>
      </c>
      <c r="HN80" s="234">
        <f>IF(MAX($AB80:$AC80)&gt;=40, Active!HN$2, 0)</f>
        <v>2</v>
      </c>
      <c r="HO80" s="235">
        <f>IF(MAX($AD80:$AF80)&gt;=40, Active!HO$2, 0)</f>
        <v>20</v>
      </c>
      <c r="HP80" s="236">
        <f>IF(MAX($AG80:$AI80)&gt;=40, Active!HP$2, 0)</f>
        <v>20</v>
      </c>
      <c r="HQ80" s="236">
        <f>IF(MAX($AJ80:$AL80)&gt;=40, Active!HQ$2, 0)</f>
        <v>20</v>
      </c>
      <c r="HR80" s="236">
        <f>IF(MAX($AM80:$AO80)&gt;=40, Active!HR$2, 0)</f>
        <v>20</v>
      </c>
      <c r="HS80" s="236">
        <f>IF(MAX($AP80:$AR80)&gt;=40, Active!HS$2, 0)</f>
        <v>10</v>
      </c>
      <c r="HT80" s="236">
        <f>IF(MAX($AS80:$AU80)&gt;=40, Active!HT$2, 0)</f>
        <v>20</v>
      </c>
      <c r="HU80" s="236">
        <f>IF(MAX($AV80:$AX80)&gt;=40, Active!HU$2, 0)</f>
        <v>10</v>
      </c>
      <c r="HV80" s="237">
        <f>IF(MAX($AY80:$BA80)&gt;=40, Active!HV$2, 0)</f>
        <v>20</v>
      </c>
      <c r="HW80" s="238">
        <f>IF(MAX($BB80:$BD80)&gt;=40, Active!HW$2, 0)</f>
        <v>20</v>
      </c>
      <c r="HX80" s="238">
        <f>IF(MAX($BE80:$BG80)&gt;=40, Active!HX$2, 0)</f>
        <v>20</v>
      </c>
      <c r="HY80" s="238">
        <f>IF(MAX($BH80:$BJ80)&gt;=40, Active!HY$2, 0)</f>
        <v>20</v>
      </c>
      <c r="HZ80" s="238">
        <f>IF(MAX($BK80:$BM80)&gt;=40, Active!HZ$2, 0)</f>
        <v>10</v>
      </c>
      <c r="IA80" s="238">
        <f>IF(MAX($BN80:$BP80)&gt;=40, Active!IA$2, 0)</f>
        <v>20</v>
      </c>
      <c r="IB80" s="238">
        <f>IF(MAX($BQ80:$BS80)&gt;=40, Active!IB$2, 0)</f>
        <v>10</v>
      </c>
      <c r="IC80" s="238">
        <f>IF(MAX($BT80:$BV80)&gt;=40, Active!IC$2, 0)</f>
        <v>6</v>
      </c>
      <c r="ID80" s="239">
        <f>IF(MAX($BW80:$BY80)&gt;=40, Active!ID$2, 0)</f>
        <v>20</v>
      </c>
      <c r="IE80" s="240">
        <f>IF(MAX($BZ80:$CB80)&gt;=40, Active!IE$2, 0)</f>
        <v>20</v>
      </c>
      <c r="IF80" s="240">
        <f>IF(MAX($CC80:$CE80)&gt;=40, Active!IF$2, 0)</f>
        <v>0</v>
      </c>
      <c r="IG80" s="240">
        <f>IF(MAX($CF80:$CH80)&gt;=40, Active!IG$2, 0)</f>
        <v>10</v>
      </c>
      <c r="IH80" s="240">
        <f>IF(MAX($CI80:$CK80)&gt;=40, Active!IH$2, 0)</f>
        <v>0</v>
      </c>
      <c r="II80" s="240">
        <f>IF(MAX($CL80:$CN80)&gt;=40, Active!II$2, 0)</f>
        <v>30</v>
      </c>
      <c r="IJ80" s="240">
        <f>IF(MAX($CO80:$CQ80)&gt;=40, Active!IJ$2, 0)</f>
        <v>0</v>
      </c>
      <c r="IK80" s="240">
        <f>IF(MAX($CR80:$CT80)&gt;=40, Active!IK$2, 0)</f>
        <v>0</v>
      </c>
      <c r="IL80" s="240">
        <f>IF(MAX($CU80:$CW80)&gt;=40, Active!IL$2, 0)</f>
        <v>0</v>
      </c>
      <c r="IM80" s="240">
        <f>IF(MAX($CX80:$CZ80)&gt;=40, Active!IM$2, 0)</f>
        <v>0</v>
      </c>
      <c r="IN80" s="240">
        <f>IF(MAX($DA80:$DC80)&gt;=40, Active!IN$2, 0)</f>
        <v>20</v>
      </c>
      <c r="IO80" s="240">
        <f>IF(MAX($DD80:$DF80)&gt;=40, Active!IO$2, 0)</f>
        <v>20</v>
      </c>
      <c r="IP80" s="416">
        <f t="shared" si="29"/>
        <v>360</v>
      </c>
      <c r="IQ80" s="416">
        <f t="shared" si="30"/>
        <v>14</v>
      </c>
    </row>
    <row r="81" spans="2:251" ht="15" customHeight="1" x14ac:dyDescent="0.25">
      <c r="B81" s="392">
        <v>4</v>
      </c>
      <c r="C81" s="13" t="s">
        <v>429</v>
      </c>
      <c r="D81" s="423">
        <v>43466</v>
      </c>
      <c r="E81" s="20" t="s">
        <v>278</v>
      </c>
      <c r="F81" s="6">
        <v>9546239</v>
      </c>
      <c r="G81" s="20">
        <v>1</v>
      </c>
      <c r="H81" s="20"/>
      <c r="I81" s="23"/>
      <c r="J81" s="6" t="s">
        <v>18</v>
      </c>
      <c r="K81" s="6" t="s">
        <v>18</v>
      </c>
      <c r="L81" s="424"/>
      <c r="M81" s="425" t="s">
        <v>536</v>
      </c>
      <c r="N81" s="24">
        <v>64.7</v>
      </c>
      <c r="O81" s="107"/>
      <c r="P81" s="108"/>
      <c r="Q81" s="444"/>
      <c r="R81" s="24">
        <v>74.2</v>
      </c>
      <c r="S81" s="107"/>
      <c r="T81" s="108"/>
      <c r="U81" s="649"/>
      <c r="V81" s="24" t="s">
        <v>338</v>
      </c>
      <c r="W81" s="107"/>
      <c r="X81" s="108"/>
      <c r="Y81" s="444"/>
      <c r="Z81" s="24" t="s">
        <v>17</v>
      </c>
      <c r="AA81" s="273"/>
      <c r="AB81" s="688">
        <v>70.180000305175781</v>
      </c>
      <c r="AC81" s="273"/>
      <c r="AD81" s="272">
        <v>100</v>
      </c>
      <c r="AE81" s="108"/>
      <c r="AF81" s="444"/>
      <c r="AG81" s="272">
        <v>100</v>
      </c>
      <c r="AH81" s="108"/>
      <c r="AI81" s="444"/>
      <c r="AJ81" s="272">
        <v>100</v>
      </c>
      <c r="AK81" s="108"/>
      <c r="AL81" s="444"/>
      <c r="AM81" s="272">
        <v>100</v>
      </c>
      <c r="AN81" s="108"/>
      <c r="AO81" s="444"/>
      <c r="AP81" s="272">
        <v>100</v>
      </c>
      <c r="AQ81" s="108"/>
      <c r="AR81" s="444"/>
      <c r="AS81" s="272">
        <v>100</v>
      </c>
      <c r="AT81" s="108"/>
      <c r="AU81" s="444"/>
      <c r="AV81" s="272">
        <v>100</v>
      </c>
      <c r="AW81" s="108"/>
      <c r="AX81" s="444"/>
      <c r="AY81" s="24">
        <v>50</v>
      </c>
      <c r="AZ81" s="107"/>
      <c r="BA81" s="273"/>
      <c r="BB81" s="24">
        <v>66</v>
      </c>
      <c r="BC81" s="107"/>
      <c r="BD81" s="273"/>
      <c r="BE81" s="24">
        <v>67</v>
      </c>
      <c r="BF81" s="107"/>
      <c r="BG81" s="273"/>
      <c r="BH81" s="24">
        <v>71</v>
      </c>
      <c r="BI81" s="107"/>
      <c r="BJ81" s="273"/>
      <c r="BK81" s="24">
        <v>67</v>
      </c>
      <c r="BL81" s="107"/>
      <c r="BM81" s="273"/>
      <c r="BN81" s="24">
        <v>72</v>
      </c>
      <c r="BO81" s="107"/>
      <c r="BP81" s="273"/>
      <c r="BQ81" s="24">
        <v>75</v>
      </c>
      <c r="BR81" s="107"/>
      <c r="BS81" s="273"/>
      <c r="BT81" s="24">
        <v>62</v>
      </c>
      <c r="BU81" s="291"/>
      <c r="BV81" s="273"/>
      <c r="BW81" s="24">
        <v>46</v>
      </c>
      <c r="BX81" s="107"/>
      <c r="BY81" s="273"/>
      <c r="BZ81" s="24">
        <v>62</v>
      </c>
      <c r="CA81" s="107"/>
      <c r="CB81" s="273"/>
      <c r="CC81" s="24"/>
      <c r="CD81" s="107"/>
      <c r="CE81" s="107"/>
      <c r="CF81" s="107">
        <v>48</v>
      </c>
      <c r="CG81" s="107"/>
      <c r="CH81" s="273"/>
      <c r="CI81" s="24"/>
      <c r="CJ81" s="107"/>
      <c r="CK81" s="273"/>
      <c r="CL81" s="24">
        <v>60.5</v>
      </c>
      <c r="CM81" s="107"/>
      <c r="CN81" s="273"/>
      <c r="CO81" s="24"/>
      <c r="CP81" s="107"/>
      <c r="CQ81" s="273"/>
      <c r="CR81" s="24"/>
      <c r="CS81" s="107"/>
      <c r="CT81" s="273"/>
      <c r="CU81" s="24"/>
      <c r="CV81" s="107"/>
      <c r="CW81" s="273"/>
      <c r="CX81" s="24"/>
      <c r="CY81" s="107"/>
      <c r="CZ81" s="273"/>
      <c r="DA81" s="24">
        <v>60.099998474121094</v>
      </c>
      <c r="DB81" s="107"/>
      <c r="DC81" s="273"/>
      <c r="DD81" s="24">
        <v>59.700000762939453</v>
      </c>
      <c r="DE81" s="107"/>
      <c r="DF81" s="273"/>
      <c r="DG81" s="218"/>
      <c r="DH81" s="217"/>
      <c r="DI81" s="217" t="s">
        <v>1387</v>
      </c>
      <c r="DJ81" s="286">
        <v>63.14</v>
      </c>
      <c r="DK81" s="219" t="s">
        <v>124</v>
      </c>
      <c r="DL81" s="220">
        <f t="shared" si="25"/>
        <v>3.157</v>
      </c>
      <c r="DM81" s="650">
        <f>COUNTIF(N81:DF81, Active!DM$1)+COUNTIF(N81:DF81, Active!DM$2)</f>
        <v>0</v>
      </c>
      <c r="DN81" s="233">
        <f>IF(COUNTIF($N81:$Q81, Active!ET$1)&gt;0, Active!DN$2, 0)</f>
        <v>0</v>
      </c>
      <c r="DO81" s="234">
        <f>IF(COUNTIF($R81:$U81, Active!ET$1)&gt;0, Active!DO$2, 0)</f>
        <v>0</v>
      </c>
      <c r="DP81" s="234">
        <f>IF(COUNTIF($V81:$Y81, Active!ET$1)&gt;0, Active!DP$2, 0)</f>
        <v>0</v>
      </c>
      <c r="DQ81" s="234">
        <f>IF(COUNTIF($Z81:$AA81, Active!ET$1)&gt;0, Active!DQ$2, 0)</f>
        <v>0</v>
      </c>
      <c r="DR81" s="234">
        <f>IF(COUNTIF($AB81:$AC81, Active!ET$1)&gt;0, Active!DR$2, 0)</f>
        <v>0</v>
      </c>
      <c r="DS81" s="235">
        <f>IF(COUNTIF($AD81:$AF81, Active!$ET$1)&gt;0, Active!DS$2, 0)</f>
        <v>0</v>
      </c>
      <c r="DT81" s="236">
        <f>IF(COUNTIF($AG81:$AI81, Active!$ET$1)&gt;0, Active!DT$2, 0)</f>
        <v>0</v>
      </c>
      <c r="DU81" s="236">
        <f>IF(COUNTIF($AJ81:$AL81, Active!$ET$1)&gt;0, Active!DU$2, 0)</f>
        <v>0</v>
      </c>
      <c r="DV81" s="236">
        <f>IF(COUNTIF($AM81:$AO81, Active!$ET$1)&gt;0, Active!DV$2, 0)</f>
        <v>0</v>
      </c>
      <c r="DW81" s="236">
        <f>IF(COUNTIF($AP81:$AR81, Active!$ET$1)&gt;0, Active!DW$2, 0)</f>
        <v>0</v>
      </c>
      <c r="DX81" s="236">
        <f>IF(COUNTIF($AS81:$AU81, Active!$ET$1)&gt;0, Active!DX$2, 0)</f>
        <v>0</v>
      </c>
      <c r="DY81" s="236">
        <f>IF(COUNTIF($AV81:$AX81, Active!$ET$1)&gt;0, Active!DY$2, 0)</f>
        <v>0</v>
      </c>
      <c r="DZ81" s="237">
        <f>IF(COUNTIF($AY81:$BA81, Active!$ET$1)&gt;0, Active!DZ$2, 0)</f>
        <v>0</v>
      </c>
      <c r="EA81" s="238">
        <f>IF(COUNTIF($BB81:$BD81, Active!$ET$1)&gt;0, Active!EA$2, 0)</f>
        <v>0</v>
      </c>
      <c r="EB81" s="238">
        <f>IF(COUNTIF($BE81:$BG81, Active!$ET$1)&gt;0, Active!EB$2, 0)</f>
        <v>0</v>
      </c>
      <c r="EC81" s="238">
        <f>IF(COUNTIF($BH81:$BJ81, Active!$ET$1)&gt;0, Active!EC$2, 0)</f>
        <v>0</v>
      </c>
      <c r="ED81" s="238">
        <f>IF(COUNTIF($BK81:$BM81, Active!$ET$1)&gt;0, Active!ED$2, 0)</f>
        <v>0</v>
      </c>
      <c r="EE81" s="238">
        <f>IF(COUNTIF($BN81:$BP81, Active!$ET$1)&gt;0, Active!EE$2, 0)</f>
        <v>0</v>
      </c>
      <c r="EF81" s="238">
        <f>IF(COUNTIF($BQ81:$BS81, Active!$ET$1)&gt;0, Active!EF$2, 0)</f>
        <v>0</v>
      </c>
      <c r="EG81" s="238">
        <f>IF(COUNTIF($BT81:$BV81, Active!$ET$1)&gt;0, Active!EG$2, 0)</f>
        <v>0</v>
      </c>
      <c r="EH81" s="239">
        <f>IF(COUNTIF($BW81:$BY81, Active!$ET$1)&gt;0, Active!EH$2, 0)</f>
        <v>0</v>
      </c>
      <c r="EI81" s="240">
        <f>IF(COUNTIF($BZ81:$CB81, Active!$ET$1)&gt;0, Active!EI$2, 0)</f>
        <v>0</v>
      </c>
      <c r="EJ81" s="240">
        <f>IF(COUNTIF($CC81:$CE81, Active!$ET$1)&gt;0, Active!EJ$2, 0)</f>
        <v>0</v>
      </c>
      <c r="EK81" s="240">
        <f>IF(COUNTIF($CF81:$CH81, Active!$ET$1)&gt;0, Active!EK$2, 0)</f>
        <v>0</v>
      </c>
      <c r="EL81" s="240">
        <f>IF(COUNTIF($CI81:$CK81, Active!$ET$1)&gt;0, Active!EL$2, 0)</f>
        <v>0</v>
      </c>
      <c r="EM81" s="240">
        <f>IF(COUNTIF($CL81:$CN81, Active!$ET$1)&gt;0, Active!EM$2, 0)</f>
        <v>0</v>
      </c>
      <c r="EN81" s="240">
        <f>IF(COUNTIF($CO81:$CQ81, Active!$ET$1)&gt;0, Active!EN$2, 0)</f>
        <v>0</v>
      </c>
      <c r="EO81" s="240">
        <f>IF(COUNTIF($CR81:$CT81, Active!$ET$1)&gt;0, Active!EO$2, 0)</f>
        <v>0</v>
      </c>
      <c r="EP81" s="240">
        <f>IF(COUNTIF($CU81:$CW81, Active!$ET$1)&gt;0, Active!EP$2, 0)</f>
        <v>0</v>
      </c>
      <c r="EQ81" s="240">
        <f>IF(COUNTIF($CX81:$CZ81, Active!$ET$1)&gt;0, Active!EQ$2, 0)</f>
        <v>0</v>
      </c>
      <c r="ER81" s="240">
        <f>IF(COUNTIF($DA81:$DC81, Active!$ET$1)&gt;0, Active!ER$2, 0)</f>
        <v>0</v>
      </c>
      <c r="ES81" s="240">
        <f>IF(COUNTIF($DD81:$DF81, Active!$ET$1)&gt;0, Active!ES$2, 0)</f>
        <v>0</v>
      </c>
      <c r="ET81" s="241">
        <f t="shared" si="26"/>
        <v>0</v>
      </c>
      <c r="EU81" s="242">
        <f>IF(COUNTIF($N81:$Q81, Active!GA$1)&gt;0, Active!EU$2, 0)</f>
        <v>0</v>
      </c>
      <c r="EV81" s="234">
        <f>IF(COUNTIF($R81:$U81, Active!GA$1)&gt;0, Active!EV$2, 0)</f>
        <v>0</v>
      </c>
      <c r="EW81" s="234">
        <f>IF(COUNTIF($V81:$Y81, Active!GA$1)&gt;0, Active!EW$2, 0)</f>
        <v>0</v>
      </c>
      <c r="EX81" s="234">
        <f>IF(COUNTIF($Z81:$AA81, Active!GA$1)&gt;0, Active!EX$2, 0)</f>
        <v>0</v>
      </c>
      <c r="EY81" s="234">
        <f>IF(COUNTIF($AB81:$AC81, Active!GA$1)&gt;0, Active!EY$2, 0)</f>
        <v>0</v>
      </c>
      <c r="EZ81" s="235">
        <f>IF(COUNTIF($AD81:$AF81, Active!$GA$1)&gt;0, Active!EZ$2, 0)</f>
        <v>0</v>
      </c>
      <c r="FA81" s="236">
        <f>IF(COUNTIF($AG81:$AI81, Active!$GA$1)&gt;0, Active!FA$2, 0)</f>
        <v>0</v>
      </c>
      <c r="FB81" s="236">
        <f>IF(COUNTIF($AJ81:$AL81, Active!$GA$1)&gt;0, Active!FB$2, 0)</f>
        <v>0</v>
      </c>
      <c r="FC81" s="236">
        <f>IF(COUNTIF($AM81:$AO81, Active!$GA$1)&gt;0, Active!FC$2, 0)</f>
        <v>0</v>
      </c>
      <c r="FD81" s="236">
        <f>IF(COUNTIF($AP81:$AR81, Active!$GA$1)&gt;0, Active!FD$2, 0)</f>
        <v>0</v>
      </c>
      <c r="FE81" s="236">
        <f>IF(COUNTIF($AS81:$AU81, Active!$GA$1)&gt;0, Active!FE$2, 0)</f>
        <v>0</v>
      </c>
      <c r="FF81" s="236">
        <f>IF(COUNTIF($AV81:$AX81, Active!$GA$1)&gt;0, Active!FF$2, 0)</f>
        <v>0</v>
      </c>
      <c r="FG81" s="237">
        <f>IF(COUNTIF($AY81:$BA81, Active!$GA$1)&gt;0, Active!FG$2, 0)</f>
        <v>0</v>
      </c>
      <c r="FH81" s="238">
        <f>IF(COUNTIF($BB81:$BD81, Active!$GA$1)&gt;0, Active!FH$2, 0)</f>
        <v>0</v>
      </c>
      <c r="FI81" s="238">
        <f>IF(COUNTIF($BE81:$BG81, Active!$GA$1)&gt;0, Active!FI$2, 0)</f>
        <v>0</v>
      </c>
      <c r="FJ81" s="238">
        <f>IF(COUNTIF($BH81:$BJ81, Active!$GA$1)&gt;0, Active!FJ$2, 0)</f>
        <v>0</v>
      </c>
      <c r="FK81" s="238">
        <f>IF(COUNTIF($BK81:$BM81, Active!$GA$1)&gt;0, Active!FK$2, 0)</f>
        <v>0</v>
      </c>
      <c r="FL81" s="238">
        <f>IF(COUNTIF($BN81:$BP81, Active!$GA$1)&gt;0, Active!FL$2, 0)</f>
        <v>0</v>
      </c>
      <c r="FM81" s="238">
        <f>IF(COUNTIF($BQ81:$BS81, Active!$GA$1)&gt;0, Active!FM$2, 0)</f>
        <v>0</v>
      </c>
      <c r="FN81" s="238">
        <f>IF(COUNTIF($BT81:$BV81, Active!$GA$1)&gt;0, Active!FN$2, 0)</f>
        <v>0</v>
      </c>
      <c r="FO81" s="239">
        <f>IF(COUNTIF($BW81:$BY81, Active!$GA$1)&gt;0, Active!FO$2, 0)</f>
        <v>0</v>
      </c>
      <c r="FP81" s="240">
        <f>IF(COUNTIF($BZ81:$CB81, Active!$GA$1)&gt;0, Active!FP$2, 0)</f>
        <v>0</v>
      </c>
      <c r="FQ81" s="240">
        <f>IF(COUNTIF($CC81:$CE81, Active!$GA$1)&gt;0, Active!FQ$2, 0)</f>
        <v>0</v>
      </c>
      <c r="FR81" s="240">
        <f>IF(COUNTIF($CF81:$CH81, Active!$GA$1)&gt;0, Active!FR$2, 0)</f>
        <v>0</v>
      </c>
      <c r="FS81" s="240">
        <f>IF(COUNTIF($CI81:$CK81, Active!$GA$1)&gt;0, Active!FS$2, 0)</f>
        <v>0</v>
      </c>
      <c r="FT81" s="240">
        <f>IF(COUNTIF($CL81:$CN81, Active!$GA$1)&gt;0, Active!FT$2, 0)</f>
        <v>0</v>
      </c>
      <c r="FU81" s="240">
        <f>IF(COUNTIF($CO81:$CQ81, Active!$GA$1)&gt;0, Active!FU$2, 0)</f>
        <v>0</v>
      </c>
      <c r="FV81" s="240">
        <f>IF(COUNTIF($CR81:$CT81, Active!$GA$1)&gt;0, Active!FV$2, 0)</f>
        <v>0</v>
      </c>
      <c r="FW81" s="240">
        <f>IF(COUNTIF($CU81:$CW81, Active!$GA$1)&gt;0, Active!FW$2, 0)</f>
        <v>0</v>
      </c>
      <c r="FX81" s="240">
        <f>IF(COUNTIF($CX81:$CZ81, Active!$GA$1)&gt;0, Active!FX$2, 0)</f>
        <v>0</v>
      </c>
      <c r="FY81" s="240">
        <f>IF(COUNTIF($DA81:$DC81, Active!$GA$1)&gt;0, Active!FY$2, 0)</f>
        <v>0</v>
      </c>
      <c r="FZ81" s="240">
        <f>IF(COUNTIF($DD81:$DF81, Active!$GA$1)&gt;0, Active!FZ$2, 0)</f>
        <v>0</v>
      </c>
      <c r="GA81" s="241">
        <f t="shared" si="27"/>
        <v>0</v>
      </c>
      <c r="GB81" s="242">
        <f>IF(COUNTIF($N81:$Q81, Active!HH$1)&gt;0, Active!GB$2, 0)</f>
        <v>0</v>
      </c>
      <c r="GC81" s="234">
        <f>IF(COUNTIF($R81:$U81, Active!HH$1)&gt;0, Active!GC$2, 0)</f>
        <v>0</v>
      </c>
      <c r="GD81" s="234">
        <f>IF(COUNTIF($V81:$Y81, Active!HH$1)&gt;0, Active!GD$2, 0)</f>
        <v>0</v>
      </c>
      <c r="GE81" s="234">
        <f>IF(COUNTIF($Z81:$AA81, Active!HH$1)&gt;0, Active!GE$2, 0)</f>
        <v>0</v>
      </c>
      <c r="GF81" s="234">
        <f>IF(COUNTIF($AB81:$AC81, Active!HH$1)&gt;0, Active!GF$2, 0)</f>
        <v>0</v>
      </c>
      <c r="GG81" s="235">
        <f>IF(COUNTIF($AD81:$AF81, Active!$HH$1)&gt;0, Active!GG$2, 0)</f>
        <v>0</v>
      </c>
      <c r="GH81" s="236">
        <f>IF(COUNTIF($AG81:$AI81, Active!$HH$1)&gt;0, Active!GH$2, 0)</f>
        <v>0</v>
      </c>
      <c r="GI81" s="236">
        <f>IF(COUNTIF($AJ81:$AL81, Active!$HH$1)&gt;0, Active!GI$2, 0)</f>
        <v>0</v>
      </c>
      <c r="GJ81" s="236">
        <f>IF(COUNTIF($AM81:$AO81, Active!$HH$1)&gt;0, Active!GJ$2, 0)</f>
        <v>0</v>
      </c>
      <c r="GK81" s="236">
        <f>IF(COUNTIF($AP81:$AR81, Active!$HH$1)&gt;0, Active!GK$2, 0)</f>
        <v>0</v>
      </c>
      <c r="GL81" s="236">
        <f>IF(COUNTIF($AS81:$AU81, Active!$HH$1)&gt;0, Active!GL$2, 0)</f>
        <v>0</v>
      </c>
      <c r="GM81" s="236">
        <f>IF(COUNTIF($AV81:$AX81, Active!$HH$1)&gt;0, Active!GM$2, 0)</f>
        <v>0</v>
      </c>
      <c r="GN81" s="237">
        <f>IF(COUNTIF($AY81:$BA81, Active!$HH$1)&gt;0, Active!GN$2, 0)</f>
        <v>0</v>
      </c>
      <c r="GO81" s="238">
        <f>IF(COUNTIF($BB81:$BD81, Active!$HH$1)&gt;0, Active!GO$2, 0)</f>
        <v>0</v>
      </c>
      <c r="GP81" s="238">
        <f>IF(COUNTIF($BE81:$BG81, Active!$HH$1)&gt;0, Active!GP$2, 0)</f>
        <v>0</v>
      </c>
      <c r="GQ81" s="238">
        <f>IF(COUNTIF($BH81:$BJ81, Active!$HH$1)&gt;0, Active!GQ$2, 0)</f>
        <v>0</v>
      </c>
      <c r="GR81" s="238">
        <f>IF(COUNTIF($BK81:$BM81, Active!$HH$1)&gt;0, Active!GR$2, 0)</f>
        <v>0</v>
      </c>
      <c r="GS81" s="238">
        <f>IF(COUNTIF($BN81:$BP81, Active!$HH$1)&gt;0, Active!GS$2, 0)</f>
        <v>0</v>
      </c>
      <c r="GT81" s="238">
        <f>IF(COUNTIF($BQ81:$BS81, Active!$HH$1)&gt;0, Active!GT$2, 0)</f>
        <v>0</v>
      </c>
      <c r="GU81" s="238">
        <f>IF(COUNTIF($BT81:$BV81, Active!$HH$1)&gt;0, Active!GU$2, 0)</f>
        <v>0</v>
      </c>
      <c r="GV81" s="239">
        <f>IF(COUNTIF($BW81:$BY81, Active!$HH$1)&gt;0, Active!GV$2, 0)</f>
        <v>0</v>
      </c>
      <c r="GW81" s="240">
        <f>IF(COUNTIF($BZ81:$CB81, Active!$HH$1)&gt;0, Active!GW$2, 0)</f>
        <v>0</v>
      </c>
      <c r="GX81" s="240">
        <f>IF(COUNTIF($CC81:$CE81, Active!$HH$1)&gt;0, Active!GX$2, 0)</f>
        <v>0</v>
      </c>
      <c r="GY81" s="240">
        <f>IF(COUNTIF($CF81:$CH81, Active!$HH$1)&gt;0, Active!GY$2, 0)</f>
        <v>0</v>
      </c>
      <c r="GZ81" s="240">
        <f>IF(COUNTIF($CI81:$CK81, Active!$HH$1)&gt;0, Active!GZ$2, 0)</f>
        <v>0</v>
      </c>
      <c r="HA81" s="240">
        <f>IF(COUNTIF($CL81:$CN81, Active!$HH$1)&gt;0, Active!HA$2, 0)</f>
        <v>0</v>
      </c>
      <c r="HB81" s="240">
        <f>IF(COUNTIF($CO81:$CQ81, Active!$HH$1)&gt;0, Active!HB$2, 0)</f>
        <v>0</v>
      </c>
      <c r="HC81" s="240">
        <f>IF(COUNTIF($CR81:$CT81, Active!$HH$1)&gt;0, Active!HC$2, 0)</f>
        <v>0</v>
      </c>
      <c r="HD81" s="240">
        <f>IF(COUNTIF($CU81:$CW81, Active!$HH$1)&gt;0, Active!HD$2, 0)</f>
        <v>0</v>
      </c>
      <c r="HE81" s="240">
        <f>IF(COUNTIF($CX81:$CZ81, Active!$HH$1)&gt;0, Active!HE$2, 0)</f>
        <v>0</v>
      </c>
      <c r="HF81" s="240">
        <f>IF(COUNTIF($DA81:$DC81, Active!$HH$1)&gt;0, Active!HF$2, 0)</f>
        <v>0</v>
      </c>
      <c r="HG81" s="240">
        <f>IF(COUNTIF($DD81:$DF81, Active!$HH$1)&gt;0, Active!HG$2, 0)</f>
        <v>0</v>
      </c>
      <c r="HH81" s="241">
        <f t="shared" si="28"/>
        <v>0</v>
      </c>
      <c r="HI81" s="243"/>
      <c r="HJ81" s="242">
        <f>IF(MAX($N81:$Q81)&gt;=40, Active!HJ$2, 0)</f>
        <v>3</v>
      </c>
      <c r="HK81" s="234">
        <f>IF(MAX($R81:$U81)&gt;=40, Active!HK$2, 0)</f>
        <v>3</v>
      </c>
      <c r="HL81" s="234">
        <f>IF(MAX($V81:$Y81)&gt;=40, Active!HL$2, 0)</f>
        <v>0</v>
      </c>
      <c r="HM81" s="234">
        <f>IF(MAX($Z81:$AA81)&gt;=40, Active!HM$2, 0)</f>
        <v>0</v>
      </c>
      <c r="HN81" s="234">
        <f>IF(MAX($AB81:$AC81)&gt;=40, Active!HN$2, 0)</f>
        <v>2</v>
      </c>
      <c r="HO81" s="235">
        <f>IF(MAX($AD81:$AF81)&gt;=40, Active!HO$2, 0)</f>
        <v>20</v>
      </c>
      <c r="HP81" s="236">
        <f>IF(MAX($AG81:$AI81)&gt;=40, Active!HP$2, 0)</f>
        <v>20</v>
      </c>
      <c r="HQ81" s="236">
        <f>IF(MAX($AJ81:$AL81)&gt;=40, Active!HQ$2, 0)</f>
        <v>20</v>
      </c>
      <c r="HR81" s="236">
        <f>IF(MAX($AM81:$AO81)&gt;=40, Active!HR$2, 0)</f>
        <v>20</v>
      </c>
      <c r="HS81" s="236">
        <f>IF(MAX($AP81:$AR81)&gt;=40, Active!HS$2, 0)</f>
        <v>10</v>
      </c>
      <c r="HT81" s="236">
        <f>IF(MAX($AS81:$AU81)&gt;=40, Active!HT$2, 0)</f>
        <v>20</v>
      </c>
      <c r="HU81" s="236">
        <f>IF(MAX($AV81:$AX81)&gt;=40, Active!HU$2, 0)</f>
        <v>10</v>
      </c>
      <c r="HV81" s="237">
        <f>IF(MAX($AY81:$BA81)&gt;=40, Active!HV$2, 0)</f>
        <v>20</v>
      </c>
      <c r="HW81" s="238">
        <f>IF(MAX($BB81:$BD81)&gt;=40, Active!HW$2, 0)</f>
        <v>20</v>
      </c>
      <c r="HX81" s="238">
        <f>IF(MAX($BE81:$BG81)&gt;=40, Active!HX$2, 0)</f>
        <v>20</v>
      </c>
      <c r="HY81" s="238">
        <f>IF(MAX($BH81:$BJ81)&gt;=40, Active!HY$2, 0)</f>
        <v>20</v>
      </c>
      <c r="HZ81" s="238">
        <f>IF(MAX($BK81:$BM81)&gt;=40, Active!HZ$2, 0)</f>
        <v>10</v>
      </c>
      <c r="IA81" s="238">
        <f>IF(MAX($BN81:$BP81)&gt;=40, Active!IA$2, 0)</f>
        <v>20</v>
      </c>
      <c r="IB81" s="238">
        <f>IF(MAX($BQ81:$BS81)&gt;=40, Active!IB$2, 0)</f>
        <v>10</v>
      </c>
      <c r="IC81" s="238">
        <f>IF(MAX($BT81:$BV81)&gt;=40, Active!IC$2, 0)</f>
        <v>6</v>
      </c>
      <c r="ID81" s="239">
        <f>IF(MAX($BW81:$BY81)&gt;=40, Active!ID$2, 0)</f>
        <v>20</v>
      </c>
      <c r="IE81" s="240">
        <f>IF(MAX($BZ81:$CB81)&gt;=40, Active!IE$2, 0)</f>
        <v>20</v>
      </c>
      <c r="IF81" s="240">
        <f>IF(MAX($CC81:$CE81)&gt;=40, Active!IF$2, 0)</f>
        <v>0</v>
      </c>
      <c r="IG81" s="240">
        <f>IF(MAX($CF81:$CH81)&gt;=40, Active!IG$2, 0)</f>
        <v>10</v>
      </c>
      <c r="IH81" s="240">
        <f>IF(MAX($CI81:$CK81)&gt;=40, Active!IH$2, 0)</f>
        <v>0</v>
      </c>
      <c r="II81" s="240">
        <f>IF(MAX($CL81:$CN81)&gt;=40, Active!II$2, 0)</f>
        <v>30</v>
      </c>
      <c r="IJ81" s="240">
        <f>IF(MAX($CO81:$CQ81)&gt;=40, Active!IJ$2, 0)</f>
        <v>0</v>
      </c>
      <c r="IK81" s="240">
        <f>IF(MAX($CR81:$CT81)&gt;=40, Active!IK$2, 0)</f>
        <v>0</v>
      </c>
      <c r="IL81" s="240">
        <f>IF(MAX($CU81:$CW81)&gt;=40, Active!IL$2, 0)</f>
        <v>0</v>
      </c>
      <c r="IM81" s="240">
        <f>IF(MAX($CX81:$CZ81)&gt;=40, Active!IM$2, 0)</f>
        <v>0</v>
      </c>
      <c r="IN81" s="240">
        <f>IF(MAX($DA81:$DC81)&gt;=40, Active!IN$2, 0)</f>
        <v>20</v>
      </c>
      <c r="IO81" s="240">
        <f>IF(MAX($DD81:$DF81)&gt;=40, Active!IO$2, 0)</f>
        <v>20</v>
      </c>
      <c r="IP81" s="416">
        <f t="shared" si="29"/>
        <v>360</v>
      </c>
      <c r="IQ81" s="416">
        <f t="shared" si="30"/>
        <v>14</v>
      </c>
    </row>
    <row r="82" spans="2:251" ht="15" customHeight="1" x14ac:dyDescent="0.25">
      <c r="B82" s="392">
        <v>5</v>
      </c>
      <c r="C82" s="13" t="s">
        <v>430</v>
      </c>
      <c r="D82" s="423">
        <v>43466</v>
      </c>
      <c r="E82" s="20" t="s">
        <v>278</v>
      </c>
      <c r="F82" s="6">
        <v>9546088</v>
      </c>
      <c r="G82" s="20">
        <v>1</v>
      </c>
      <c r="H82" s="20"/>
      <c r="I82" s="23"/>
      <c r="J82" s="6" t="s">
        <v>18</v>
      </c>
      <c r="K82" s="6" t="s">
        <v>18</v>
      </c>
      <c r="L82" s="424"/>
      <c r="M82" s="425" t="s">
        <v>537</v>
      </c>
      <c r="N82" s="24">
        <v>56.7</v>
      </c>
      <c r="O82" s="107"/>
      <c r="P82" s="108"/>
      <c r="Q82" s="444"/>
      <c r="R82" s="24">
        <v>78.5</v>
      </c>
      <c r="S82" s="107"/>
      <c r="T82" s="108"/>
      <c r="U82" s="649"/>
      <c r="V82" s="24" t="s">
        <v>19</v>
      </c>
      <c r="W82" s="107"/>
      <c r="X82" s="108"/>
      <c r="Y82" s="444"/>
      <c r="Z82" s="24" t="s">
        <v>19</v>
      </c>
      <c r="AA82" s="273"/>
      <c r="AB82" s="688">
        <v>62.680000305175781</v>
      </c>
      <c r="AC82" s="273"/>
      <c r="AD82" s="272">
        <v>100</v>
      </c>
      <c r="AE82" s="108"/>
      <c r="AF82" s="444"/>
      <c r="AG82" s="272">
        <v>100</v>
      </c>
      <c r="AH82" s="108"/>
      <c r="AI82" s="444"/>
      <c r="AJ82" s="272">
        <v>100</v>
      </c>
      <c r="AK82" s="108"/>
      <c r="AL82" s="444"/>
      <c r="AM82" s="272">
        <v>100</v>
      </c>
      <c r="AN82" s="108"/>
      <c r="AO82" s="444"/>
      <c r="AP82" s="272">
        <v>100</v>
      </c>
      <c r="AQ82" s="108"/>
      <c r="AR82" s="444"/>
      <c r="AS82" s="272">
        <v>100</v>
      </c>
      <c r="AT82" s="108"/>
      <c r="AU82" s="444"/>
      <c r="AV82" s="272">
        <v>100</v>
      </c>
      <c r="AW82" s="108"/>
      <c r="AX82" s="444"/>
      <c r="AY82" s="24">
        <v>58</v>
      </c>
      <c r="AZ82" s="107"/>
      <c r="BA82" s="273"/>
      <c r="BB82" s="24">
        <v>67</v>
      </c>
      <c r="BC82" s="107"/>
      <c r="BD82" s="273"/>
      <c r="BE82" s="24">
        <v>72</v>
      </c>
      <c r="BF82" s="107"/>
      <c r="BG82" s="273"/>
      <c r="BH82" s="24">
        <v>74</v>
      </c>
      <c r="BI82" s="107"/>
      <c r="BJ82" s="273"/>
      <c r="BK82" s="24">
        <v>73</v>
      </c>
      <c r="BL82" s="107"/>
      <c r="BM82" s="273"/>
      <c r="BN82" s="24">
        <v>68</v>
      </c>
      <c r="BO82" s="107"/>
      <c r="BP82" s="273"/>
      <c r="BQ82" s="24">
        <v>73</v>
      </c>
      <c r="BR82" s="107"/>
      <c r="BS82" s="273"/>
      <c r="BT82" s="24">
        <v>69.099999999999994</v>
      </c>
      <c r="BU82" s="291"/>
      <c r="BV82" s="273"/>
      <c r="BW82" s="24">
        <v>51</v>
      </c>
      <c r="BX82" s="107"/>
      <c r="BY82" s="273"/>
      <c r="BZ82" s="24">
        <v>60</v>
      </c>
      <c r="CA82" s="107"/>
      <c r="CB82" s="273"/>
      <c r="CC82" s="24"/>
      <c r="CD82" s="107"/>
      <c r="CE82" s="107"/>
      <c r="CF82" s="107">
        <v>50</v>
      </c>
      <c r="CG82" s="107"/>
      <c r="CH82" s="273"/>
      <c r="CI82" s="24"/>
      <c r="CJ82" s="107"/>
      <c r="CK82" s="273"/>
      <c r="CL82" s="24">
        <v>61.900001525878906</v>
      </c>
      <c r="CM82" s="107"/>
      <c r="CN82" s="273"/>
      <c r="CO82" s="24"/>
      <c r="CP82" s="107"/>
      <c r="CQ82" s="273"/>
      <c r="CR82" s="24"/>
      <c r="CS82" s="107"/>
      <c r="CT82" s="273"/>
      <c r="CU82" s="24"/>
      <c r="CV82" s="107"/>
      <c r="CW82" s="273"/>
      <c r="CX82" s="24"/>
      <c r="CY82" s="107"/>
      <c r="CZ82" s="273"/>
      <c r="DA82" s="24">
        <v>61.200000762939453</v>
      </c>
      <c r="DB82" s="107"/>
      <c r="DC82" s="273"/>
      <c r="DD82" s="24">
        <v>53.799999237060547</v>
      </c>
      <c r="DE82" s="107"/>
      <c r="DF82" s="273"/>
      <c r="DG82" s="218"/>
      <c r="DH82" s="217"/>
      <c r="DI82" s="217" t="s">
        <v>1387</v>
      </c>
      <c r="DJ82" s="286">
        <v>64.14</v>
      </c>
      <c r="DK82" s="219" t="s">
        <v>124</v>
      </c>
      <c r="DL82" s="220">
        <f t="shared" si="25"/>
        <v>3.2069999999999999</v>
      </c>
      <c r="DM82" s="650">
        <f>COUNTIF(N82:DF82, Active!DM$1)+COUNTIF(N82:DF82, Active!DM$2)</f>
        <v>0</v>
      </c>
      <c r="DN82" s="233">
        <f>IF(COUNTIF($N82:$Q82, Active!ET$1)&gt;0, Active!DN$2, 0)</f>
        <v>0</v>
      </c>
      <c r="DO82" s="234">
        <f>IF(COUNTIF($R82:$U82, Active!ET$1)&gt;0, Active!DO$2, 0)</f>
        <v>0</v>
      </c>
      <c r="DP82" s="234">
        <f>IF(COUNTIF($V82:$Y82, Active!ET$1)&gt;0, Active!DP$2, 0)</f>
        <v>0</v>
      </c>
      <c r="DQ82" s="234">
        <f>IF(COUNTIF($Z82:$AA82, Active!ET$1)&gt;0, Active!DQ$2, 0)</f>
        <v>0</v>
      </c>
      <c r="DR82" s="234">
        <f>IF(COUNTIF($AB82:$AC82, Active!ET$1)&gt;0, Active!DR$2, 0)</f>
        <v>0</v>
      </c>
      <c r="DS82" s="235">
        <f>IF(COUNTIF($AD82:$AF82, Active!$ET$1)&gt;0, Active!DS$2, 0)</f>
        <v>0</v>
      </c>
      <c r="DT82" s="236">
        <f>IF(COUNTIF($AG82:$AI82, Active!$ET$1)&gt;0, Active!DT$2, 0)</f>
        <v>0</v>
      </c>
      <c r="DU82" s="236">
        <f>IF(COUNTIF($AJ82:$AL82, Active!$ET$1)&gt;0, Active!DU$2, 0)</f>
        <v>0</v>
      </c>
      <c r="DV82" s="236">
        <f>IF(COUNTIF($AM82:$AO82, Active!$ET$1)&gt;0, Active!DV$2, 0)</f>
        <v>0</v>
      </c>
      <c r="DW82" s="236">
        <f>IF(COUNTIF($AP82:$AR82, Active!$ET$1)&gt;0, Active!DW$2, 0)</f>
        <v>0</v>
      </c>
      <c r="DX82" s="236">
        <f>IF(COUNTIF($AS82:$AU82, Active!$ET$1)&gt;0, Active!DX$2, 0)</f>
        <v>0</v>
      </c>
      <c r="DY82" s="236">
        <f>IF(COUNTIF($AV82:$AX82, Active!$ET$1)&gt;0, Active!DY$2, 0)</f>
        <v>0</v>
      </c>
      <c r="DZ82" s="237">
        <f>IF(COUNTIF($AY82:$BA82, Active!$ET$1)&gt;0, Active!DZ$2, 0)</f>
        <v>0</v>
      </c>
      <c r="EA82" s="238">
        <f>IF(COUNTIF($BB82:$BD82, Active!$ET$1)&gt;0, Active!EA$2, 0)</f>
        <v>0</v>
      </c>
      <c r="EB82" s="238">
        <f>IF(COUNTIF($BE82:$BG82, Active!$ET$1)&gt;0, Active!EB$2, 0)</f>
        <v>0</v>
      </c>
      <c r="EC82" s="238">
        <f>IF(COUNTIF($BH82:$BJ82, Active!$ET$1)&gt;0, Active!EC$2, 0)</f>
        <v>0</v>
      </c>
      <c r="ED82" s="238">
        <f>IF(COUNTIF($BK82:$BM82, Active!$ET$1)&gt;0, Active!ED$2, 0)</f>
        <v>0</v>
      </c>
      <c r="EE82" s="238">
        <f>IF(COUNTIF($BN82:$BP82, Active!$ET$1)&gt;0, Active!EE$2, 0)</f>
        <v>0</v>
      </c>
      <c r="EF82" s="238">
        <f>IF(COUNTIF($BQ82:$BS82, Active!$ET$1)&gt;0, Active!EF$2, 0)</f>
        <v>0</v>
      </c>
      <c r="EG82" s="238">
        <f>IF(COUNTIF($BT82:$BV82, Active!$ET$1)&gt;0, Active!EG$2, 0)</f>
        <v>0</v>
      </c>
      <c r="EH82" s="239">
        <f>IF(COUNTIF($BW82:$BY82, Active!$ET$1)&gt;0, Active!EH$2, 0)</f>
        <v>0</v>
      </c>
      <c r="EI82" s="240">
        <f>IF(COUNTIF($BZ82:$CB82, Active!$ET$1)&gt;0, Active!EI$2, 0)</f>
        <v>0</v>
      </c>
      <c r="EJ82" s="240">
        <f>IF(COUNTIF($CC82:$CE82, Active!$ET$1)&gt;0, Active!EJ$2, 0)</f>
        <v>0</v>
      </c>
      <c r="EK82" s="240">
        <f>IF(COUNTIF($CF82:$CH82, Active!$ET$1)&gt;0, Active!EK$2, 0)</f>
        <v>0</v>
      </c>
      <c r="EL82" s="240">
        <f>IF(COUNTIF($CI82:$CK82, Active!$ET$1)&gt;0, Active!EL$2, 0)</f>
        <v>0</v>
      </c>
      <c r="EM82" s="240">
        <f>IF(COUNTIF($CL82:$CN82, Active!$ET$1)&gt;0, Active!EM$2, 0)</f>
        <v>0</v>
      </c>
      <c r="EN82" s="240">
        <f>IF(COUNTIF($CO82:$CQ82, Active!$ET$1)&gt;0, Active!EN$2, 0)</f>
        <v>0</v>
      </c>
      <c r="EO82" s="240">
        <f>IF(COUNTIF($CR82:$CT82, Active!$ET$1)&gt;0, Active!EO$2, 0)</f>
        <v>0</v>
      </c>
      <c r="EP82" s="240">
        <f>IF(COUNTIF($CU82:$CW82, Active!$ET$1)&gt;0, Active!EP$2, 0)</f>
        <v>0</v>
      </c>
      <c r="EQ82" s="240">
        <f>IF(COUNTIF($CX82:$CZ82, Active!$ET$1)&gt;0, Active!EQ$2, 0)</f>
        <v>0</v>
      </c>
      <c r="ER82" s="240">
        <f>IF(COUNTIF($DA82:$DC82, Active!$ET$1)&gt;0, Active!ER$2, 0)</f>
        <v>0</v>
      </c>
      <c r="ES82" s="240">
        <f>IF(COUNTIF($DD82:$DF82, Active!$ET$1)&gt;0, Active!ES$2, 0)</f>
        <v>0</v>
      </c>
      <c r="ET82" s="241">
        <f t="shared" si="26"/>
        <v>0</v>
      </c>
      <c r="EU82" s="242">
        <f>IF(COUNTIF($N82:$Q82, Active!GA$1)&gt;0, Active!EU$2, 0)</f>
        <v>0</v>
      </c>
      <c r="EV82" s="234">
        <f>IF(COUNTIF($R82:$U82, Active!GA$1)&gt;0, Active!EV$2, 0)</f>
        <v>0</v>
      </c>
      <c r="EW82" s="234">
        <f>IF(COUNTIF($V82:$Y82, Active!GA$1)&gt;0, Active!EW$2, 0)</f>
        <v>0</v>
      </c>
      <c r="EX82" s="234">
        <f>IF(COUNTIF($Z82:$AA82, Active!GA$1)&gt;0, Active!EX$2, 0)</f>
        <v>0</v>
      </c>
      <c r="EY82" s="234">
        <f>IF(COUNTIF($AB82:$AC82, Active!GA$1)&gt;0, Active!EY$2, 0)</f>
        <v>0</v>
      </c>
      <c r="EZ82" s="235">
        <f>IF(COUNTIF($AD82:$AF82, Active!$GA$1)&gt;0, Active!EZ$2, 0)</f>
        <v>0</v>
      </c>
      <c r="FA82" s="236">
        <f>IF(COUNTIF($AG82:$AI82, Active!$GA$1)&gt;0, Active!FA$2, 0)</f>
        <v>0</v>
      </c>
      <c r="FB82" s="236">
        <f>IF(COUNTIF($AJ82:$AL82, Active!$GA$1)&gt;0, Active!FB$2, 0)</f>
        <v>0</v>
      </c>
      <c r="FC82" s="236">
        <f>IF(COUNTIF($AM82:$AO82, Active!$GA$1)&gt;0, Active!FC$2, 0)</f>
        <v>0</v>
      </c>
      <c r="FD82" s="236">
        <f>IF(COUNTIF($AP82:$AR82, Active!$GA$1)&gt;0, Active!FD$2, 0)</f>
        <v>0</v>
      </c>
      <c r="FE82" s="236">
        <f>IF(COUNTIF($AS82:$AU82, Active!$GA$1)&gt;0, Active!FE$2, 0)</f>
        <v>0</v>
      </c>
      <c r="FF82" s="236">
        <f>IF(COUNTIF($AV82:$AX82, Active!$GA$1)&gt;0, Active!FF$2, 0)</f>
        <v>0</v>
      </c>
      <c r="FG82" s="237">
        <f>IF(COUNTIF($AY82:$BA82, Active!$GA$1)&gt;0, Active!FG$2, 0)</f>
        <v>0</v>
      </c>
      <c r="FH82" s="238">
        <f>IF(COUNTIF($BB82:$BD82, Active!$GA$1)&gt;0, Active!FH$2, 0)</f>
        <v>0</v>
      </c>
      <c r="FI82" s="238">
        <f>IF(COUNTIF($BE82:$BG82, Active!$GA$1)&gt;0, Active!FI$2, 0)</f>
        <v>0</v>
      </c>
      <c r="FJ82" s="238">
        <f>IF(COUNTIF($BH82:$BJ82, Active!$GA$1)&gt;0, Active!FJ$2, 0)</f>
        <v>0</v>
      </c>
      <c r="FK82" s="238">
        <f>IF(COUNTIF($BK82:$BM82, Active!$GA$1)&gt;0, Active!FK$2, 0)</f>
        <v>0</v>
      </c>
      <c r="FL82" s="238">
        <f>IF(COUNTIF($BN82:$BP82, Active!$GA$1)&gt;0, Active!FL$2, 0)</f>
        <v>0</v>
      </c>
      <c r="FM82" s="238">
        <f>IF(COUNTIF($BQ82:$BS82, Active!$GA$1)&gt;0, Active!FM$2, 0)</f>
        <v>0</v>
      </c>
      <c r="FN82" s="238">
        <f>IF(COUNTIF($BT82:$BV82, Active!$GA$1)&gt;0, Active!FN$2, 0)</f>
        <v>0</v>
      </c>
      <c r="FO82" s="239">
        <f>IF(COUNTIF($BW82:$BY82, Active!$GA$1)&gt;0, Active!FO$2, 0)</f>
        <v>0</v>
      </c>
      <c r="FP82" s="240">
        <f>IF(COUNTIF($BZ82:$CB82, Active!$GA$1)&gt;0, Active!FP$2, 0)</f>
        <v>0</v>
      </c>
      <c r="FQ82" s="240">
        <f>IF(COUNTIF($CC82:$CE82, Active!$GA$1)&gt;0, Active!FQ$2, 0)</f>
        <v>0</v>
      </c>
      <c r="FR82" s="240">
        <f>IF(COUNTIF($CF82:$CH82, Active!$GA$1)&gt;0, Active!FR$2, 0)</f>
        <v>0</v>
      </c>
      <c r="FS82" s="240">
        <f>IF(COUNTIF($CI82:$CK82, Active!$GA$1)&gt;0, Active!FS$2, 0)</f>
        <v>0</v>
      </c>
      <c r="FT82" s="240">
        <f>IF(COUNTIF($CL82:$CN82, Active!$GA$1)&gt;0, Active!FT$2, 0)</f>
        <v>0</v>
      </c>
      <c r="FU82" s="240">
        <f>IF(COUNTIF($CO82:$CQ82, Active!$GA$1)&gt;0, Active!FU$2, 0)</f>
        <v>0</v>
      </c>
      <c r="FV82" s="240">
        <f>IF(COUNTIF($CR82:$CT82, Active!$GA$1)&gt;0, Active!FV$2, 0)</f>
        <v>0</v>
      </c>
      <c r="FW82" s="240">
        <f>IF(COUNTIF($CU82:$CW82, Active!$GA$1)&gt;0, Active!FW$2, 0)</f>
        <v>0</v>
      </c>
      <c r="FX82" s="240">
        <f>IF(COUNTIF($CX82:$CZ82, Active!$GA$1)&gt;0, Active!FX$2, 0)</f>
        <v>0</v>
      </c>
      <c r="FY82" s="240">
        <f>IF(COUNTIF($DA82:$DC82, Active!$GA$1)&gt;0, Active!FY$2, 0)</f>
        <v>0</v>
      </c>
      <c r="FZ82" s="240">
        <f>IF(COUNTIF($DD82:$DF82, Active!$GA$1)&gt;0, Active!FZ$2, 0)</f>
        <v>0</v>
      </c>
      <c r="GA82" s="241">
        <f t="shared" si="27"/>
        <v>0</v>
      </c>
      <c r="GB82" s="242">
        <f>IF(COUNTIF($N82:$Q82, Active!HH$1)&gt;0, Active!GB$2, 0)</f>
        <v>0</v>
      </c>
      <c r="GC82" s="234">
        <f>IF(COUNTIF($R82:$U82, Active!HH$1)&gt;0, Active!GC$2, 0)</f>
        <v>0</v>
      </c>
      <c r="GD82" s="234">
        <f>IF(COUNTIF($V82:$Y82, Active!HH$1)&gt;0, Active!GD$2, 0)</f>
        <v>0</v>
      </c>
      <c r="GE82" s="234">
        <f>IF(COUNTIF($Z82:$AA82, Active!HH$1)&gt;0, Active!GE$2, 0)</f>
        <v>0</v>
      </c>
      <c r="GF82" s="234">
        <f>IF(COUNTIF($AB82:$AC82, Active!HH$1)&gt;0, Active!GF$2, 0)</f>
        <v>0</v>
      </c>
      <c r="GG82" s="235">
        <f>IF(COUNTIF($AD82:$AF82, Active!$HH$1)&gt;0, Active!GG$2, 0)</f>
        <v>0</v>
      </c>
      <c r="GH82" s="236">
        <f>IF(COUNTIF($AG82:$AI82, Active!$HH$1)&gt;0, Active!GH$2, 0)</f>
        <v>0</v>
      </c>
      <c r="GI82" s="236">
        <f>IF(COUNTIF($AJ82:$AL82, Active!$HH$1)&gt;0, Active!GI$2, 0)</f>
        <v>0</v>
      </c>
      <c r="GJ82" s="236">
        <f>IF(COUNTIF($AM82:$AO82, Active!$HH$1)&gt;0, Active!GJ$2, 0)</f>
        <v>0</v>
      </c>
      <c r="GK82" s="236">
        <f>IF(COUNTIF($AP82:$AR82, Active!$HH$1)&gt;0, Active!GK$2, 0)</f>
        <v>0</v>
      </c>
      <c r="GL82" s="236">
        <f>IF(COUNTIF($AS82:$AU82, Active!$HH$1)&gt;0, Active!GL$2, 0)</f>
        <v>0</v>
      </c>
      <c r="GM82" s="236">
        <f>IF(COUNTIF($AV82:$AX82, Active!$HH$1)&gt;0, Active!GM$2, 0)</f>
        <v>0</v>
      </c>
      <c r="GN82" s="237">
        <f>IF(COUNTIF($AY82:$BA82, Active!$HH$1)&gt;0, Active!GN$2, 0)</f>
        <v>0</v>
      </c>
      <c r="GO82" s="238">
        <f>IF(COUNTIF($BB82:$BD82, Active!$HH$1)&gt;0, Active!GO$2, 0)</f>
        <v>0</v>
      </c>
      <c r="GP82" s="238">
        <f>IF(COUNTIF($BE82:$BG82, Active!$HH$1)&gt;0, Active!GP$2, 0)</f>
        <v>0</v>
      </c>
      <c r="GQ82" s="238">
        <f>IF(COUNTIF($BH82:$BJ82, Active!$HH$1)&gt;0, Active!GQ$2, 0)</f>
        <v>0</v>
      </c>
      <c r="GR82" s="238">
        <f>IF(COUNTIF($BK82:$BM82, Active!$HH$1)&gt;0, Active!GR$2, 0)</f>
        <v>0</v>
      </c>
      <c r="GS82" s="238">
        <f>IF(COUNTIF($BN82:$BP82, Active!$HH$1)&gt;0, Active!GS$2, 0)</f>
        <v>0</v>
      </c>
      <c r="GT82" s="238">
        <f>IF(COUNTIF($BQ82:$BS82, Active!$HH$1)&gt;0, Active!GT$2, 0)</f>
        <v>0</v>
      </c>
      <c r="GU82" s="238">
        <f>IF(COUNTIF($BT82:$BV82, Active!$HH$1)&gt;0, Active!GU$2, 0)</f>
        <v>0</v>
      </c>
      <c r="GV82" s="239">
        <f>IF(COUNTIF($BW82:$BY82, Active!$HH$1)&gt;0, Active!GV$2, 0)</f>
        <v>0</v>
      </c>
      <c r="GW82" s="240">
        <f>IF(COUNTIF($BZ82:$CB82, Active!$HH$1)&gt;0, Active!GW$2, 0)</f>
        <v>0</v>
      </c>
      <c r="GX82" s="240">
        <f>IF(COUNTIF($CC82:$CE82, Active!$HH$1)&gt;0, Active!GX$2, 0)</f>
        <v>0</v>
      </c>
      <c r="GY82" s="240">
        <f>IF(COUNTIF($CF82:$CH82, Active!$HH$1)&gt;0, Active!GY$2, 0)</f>
        <v>0</v>
      </c>
      <c r="GZ82" s="240">
        <f>IF(COUNTIF($CI82:$CK82, Active!$HH$1)&gt;0, Active!GZ$2, 0)</f>
        <v>0</v>
      </c>
      <c r="HA82" s="240">
        <f>IF(COUNTIF($CL82:$CN82, Active!$HH$1)&gt;0, Active!HA$2, 0)</f>
        <v>0</v>
      </c>
      <c r="HB82" s="240">
        <f>IF(COUNTIF($CO82:$CQ82, Active!$HH$1)&gt;0, Active!HB$2, 0)</f>
        <v>0</v>
      </c>
      <c r="HC82" s="240">
        <f>IF(COUNTIF($CR82:$CT82, Active!$HH$1)&gt;0, Active!HC$2, 0)</f>
        <v>0</v>
      </c>
      <c r="HD82" s="240">
        <f>IF(COUNTIF($CU82:$CW82, Active!$HH$1)&gt;0, Active!HD$2, 0)</f>
        <v>0</v>
      </c>
      <c r="HE82" s="240">
        <f>IF(COUNTIF($CX82:$CZ82, Active!$HH$1)&gt;0, Active!HE$2, 0)</f>
        <v>0</v>
      </c>
      <c r="HF82" s="240">
        <f>IF(COUNTIF($DA82:$DC82, Active!$HH$1)&gt;0, Active!HF$2, 0)</f>
        <v>0</v>
      </c>
      <c r="HG82" s="240">
        <f>IF(COUNTIF($DD82:$DF82, Active!$HH$1)&gt;0, Active!HG$2, 0)</f>
        <v>0</v>
      </c>
      <c r="HH82" s="241">
        <f t="shared" si="28"/>
        <v>0</v>
      </c>
      <c r="HI82" s="243"/>
      <c r="HJ82" s="242">
        <f>IF(MAX($N82:$Q82)&gt;=40, Active!HJ$2, 0)</f>
        <v>3</v>
      </c>
      <c r="HK82" s="234">
        <f>IF(MAX($R82:$U82)&gt;=40, Active!HK$2, 0)</f>
        <v>3</v>
      </c>
      <c r="HL82" s="234">
        <f>IF(MAX($V82:$Y82)&gt;=40, Active!HL$2, 0)</f>
        <v>0</v>
      </c>
      <c r="HM82" s="234">
        <f>IF(MAX($Z82:$AA82)&gt;=40, Active!HM$2, 0)</f>
        <v>0</v>
      </c>
      <c r="HN82" s="234">
        <f>IF(MAX($AB82:$AC82)&gt;=40, Active!HN$2, 0)</f>
        <v>2</v>
      </c>
      <c r="HO82" s="235">
        <f>IF(MAX($AD82:$AF82)&gt;=40, Active!HO$2, 0)</f>
        <v>20</v>
      </c>
      <c r="HP82" s="236">
        <f>IF(MAX($AG82:$AI82)&gt;=40, Active!HP$2, 0)</f>
        <v>20</v>
      </c>
      <c r="HQ82" s="236">
        <f>IF(MAX($AJ82:$AL82)&gt;=40, Active!HQ$2, 0)</f>
        <v>20</v>
      </c>
      <c r="HR82" s="236">
        <f>IF(MAX($AM82:$AO82)&gt;=40, Active!HR$2, 0)</f>
        <v>20</v>
      </c>
      <c r="HS82" s="236">
        <f>IF(MAX($AP82:$AR82)&gt;=40, Active!HS$2, 0)</f>
        <v>10</v>
      </c>
      <c r="HT82" s="236">
        <f>IF(MAX($AS82:$AU82)&gt;=40, Active!HT$2, 0)</f>
        <v>20</v>
      </c>
      <c r="HU82" s="236">
        <f>IF(MAX($AV82:$AX82)&gt;=40, Active!HU$2, 0)</f>
        <v>10</v>
      </c>
      <c r="HV82" s="237">
        <f>IF(MAX($AY82:$BA82)&gt;=40, Active!HV$2, 0)</f>
        <v>20</v>
      </c>
      <c r="HW82" s="238">
        <f>IF(MAX($BB82:$BD82)&gt;=40, Active!HW$2, 0)</f>
        <v>20</v>
      </c>
      <c r="HX82" s="238">
        <f>IF(MAX($BE82:$BG82)&gt;=40, Active!HX$2, 0)</f>
        <v>20</v>
      </c>
      <c r="HY82" s="238">
        <f>IF(MAX($BH82:$BJ82)&gt;=40, Active!HY$2, 0)</f>
        <v>20</v>
      </c>
      <c r="HZ82" s="238">
        <f>IF(MAX($BK82:$BM82)&gt;=40, Active!HZ$2, 0)</f>
        <v>10</v>
      </c>
      <c r="IA82" s="238">
        <f>IF(MAX($BN82:$BP82)&gt;=40, Active!IA$2, 0)</f>
        <v>20</v>
      </c>
      <c r="IB82" s="238">
        <f>IF(MAX($BQ82:$BS82)&gt;=40, Active!IB$2, 0)</f>
        <v>10</v>
      </c>
      <c r="IC82" s="238">
        <f>IF(MAX($BT82:$BV82)&gt;=40, Active!IC$2, 0)</f>
        <v>6</v>
      </c>
      <c r="ID82" s="239">
        <f>IF(MAX($BW82:$BY82)&gt;=40, Active!ID$2, 0)</f>
        <v>20</v>
      </c>
      <c r="IE82" s="240">
        <f>IF(MAX($BZ82:$CB82)&gt;=40, Active!IE$2, 0)</f>
        <v>20</v>
      </c>
      <c r="IF82" s="240">
        <f>IF(MAX($CC82:$CE82)&gt;=40, Active!IF$2, 0)</f>
        <v>0</v>
      </c>
      <c r="IG82" s="240">
        <f>IF(MAX($CF82:$CH82)&gt;=40, Active!IG$2, 0)</f>
        <v>10</v>
      </c>
      <c r="IH82" s="240">
        <f>IF(MAX($CI82:$CK82)&gt;=40, Active!IH$2, 0)</f>
        <v>0</v>
      </c>
      <c r="II82" s="240">
        <f>IF(MAX($CL82:$CN82)&gt;=40, Active!II$2, 0)</f>
        <v>30</v>
      </c>
      <c r="IJ82" s="240">
        <f>IF(MAX($CO82:$CQ82)&gt;=40, Active!IJ$2, 0)</f>
        <v>0</v>
      </c>
      <c r="IK82" s="240">
        <f>IF(MAX($CR82:$CT82)&gt;=40, Active!IK$2, 0)</f>
        <v>0</v>
      </c>
      <c r="IL82" s="240">
        <f>IF(MAX($CU82:$CW82)&gt;=40, Active!IL$2, 0)</f>
        <v>0</v>
      </c>
      <c r="IM82" s="240">
        <f>IF(MAX($CX82:$CZ82)&gt;=40, Active!IM$2, 0)</f>
        <v>0</v>
      </c>
      <c r="IN82" s="240">
        <f>IF(MAX($DA82:$DC82)&gt;=40, Active!IN$2, 0)</f>
        <v>20</v>
      </c>
      <c r="IO82" s="240">
        <f>IF(MAX($DD82:$DF82)&gt;=40, Active!IO$2, 0)</f>
        <v>20</v>
      </c>
      <c r="IP82" s="416">
        <f t="shared" si="29"/>
        <v>360</v>
      </c>
      <c r="IQ82" s="416">
        <f t="shared" si="30"/>
        <v>14</v>
      </c>
    </row>
    <row r="83" spans="2:251" ht="15" customHeight="1" x14ac:dyDescent="0.25">
      <c r="B83" s="392">
        <v>8</v>
      </c>
      <c r="C83" s="13" t="s">
        <v>433</v>
      </c>
      <c r="D83" s="423">
        <v>43466</v>
      </c>
      <c r="E83" s="20" t="s">
        <v>278</v>
      </c>
      <c r="F83" s="6">
        <v>9546170</v>
      </c>
      <c r="G83" s="20">
        <v>1</v>
      </c>
      <c r="H83" s="20"/>
      <c r="I83" s="23"/>
      <c r="J83" s="6" t="s">
        <v>18</v>
      </c>
      <c r="K83" s="6" t="s">
        <v>18</v>
      </c>
      <c r="L83" s="424"/>
      <c r="M83" s="425" t="s">
        <v>540</v>
      </c>
      <c r="N83" s="24">
        <v>65.7</v>
      </c>
      <c r="O83" s="107"/>
      <c r="P83" s="108"/>
      <c r="Q83" s="444"/>
      <c r="R83" s="24">
        <v>72.099999999999994</v>
      </c>
      <c r="S83" s="107"/>
      <c r="T83" s="108"/>
      <c r="U83" s="649"/>
      <c r="V83" s="24" t="s">
        <v>338</v>
      </c>
      <c r="W83" s="107"/>
      <c r="X83" s="108"/>
      <c r="Y83" s="444"/>
      <c r="Z83" s="24" t="s">
        <v>16</v>
      </c>
      <c r="AA83" s="273"/>
      <c r="AB83" s="688">
        <v>68.180000305175781</v>
      </c>
      <c r="AC83" s="273"/>
      <c r="AD83" s="272">
        <v>100</v>
      </c>
      <c r="AE83" s="108"/>
      <c r="AF83" s="444"/>
      <c r="AG83" s="272">
        <v>100</v>
      </c>
      <c r="AH83" s="108"/>
      <c r="AI83" s="444"/>
      <c r="AJ83" s="272">
        <v>100</v>
      </c>
      <c r="AK83" s="108"/>
      <c r="AL83" s="444"/>
      <c r="AM83" s="272">
        <v>100</v>
      </c>
      <c r="AN83" s="108"/>
      <c r="AO83" s="444"/>
      <c r="AP83" s="272">
        <v>100</v>
      </c>
      <c r="AQ83" s="108"/>
      <c r="AR83" s="444"/>
      <c r="AS83" s="272">
        <v>100</v>
      </c>
      <c r="AT83" s="108"/>
      <c r="AU83" s="444"/>
      <c r="AV83" s="272">
        <v>100</v>
      </c>
      <c r="AW83" s="108"/>
      <c r="AX83" s="444"/>
      <c r="AY83" s="24">
        <v>72</v>
      </c>
      <c r="AZ83" s="107"/>
      <c r="BA83" s="273"/>
      <c r="BB83" s="24">
        <v>72</v>
      </c>
      <c r="BC83" s="107"/>
      <c r="BD83" s="273"/>
      <c r="BE83" s="24">
        <v>79</v>
      </c>
      <c r="BF83" s="107"/>
      <c r="BG83" s="273"/>
      <c r="BH83" s="24">
        <v>67</v>
      </c>
      <c r="BI83" s="107"/>
      <c r="BJ83" s="273"/>
      <c r="BK83" s="24">
        <v>77</v>
      </c>
      <c r="BL83" s="107"/>
      <c r="BM83" s="273"/>
      <c r="BN83" s="24">
        <v>72</v>
      </c>
      <c r="BO83" s="107"/>
      <c r="BP83" s="273"/>
      <c r="BQ83" s="24">
        <v>86</v>
      </c>
      <c r="BR83" s="107"/>
      <c r="BS83" s="273"/>
      <c r="BT83" s="24">
        <v>80</v>
      </c>
      <c r="BU83" s="291"/>
      <c r="BV83" s="273"/>
      <c r="BW83" s="24">
        <v>78</v>
      </c>
      <c r="BX83" s="107"/>
      <c r="BY83" s="273"/>
      <c r="BZ83" s="24">
        <v>75</v>
      </c>
      <c r="CA83" s="107"/>
      <c r="CB83" s="273"/>
      <c r="CC83" s="24"/>
      <c r="CD83" s="107"/>
      <c r="CE83" s="107"/>
      <c r="CF83" s="107">
        <v>52</v>
      </c>
      <c r="CG83" s="107"/>
      <c r="CH83" s="273"/>
      <c r="CI83" s="24"/>
      <c r="CJ83" s="107"/>
      <c r="CK83" s="273"/>
      <c r="CL83" s="24">
        <v>58.200000762939453</v>
      </c>
      <c r="CM83" s="107"/>
      <c r="CN83" s="273"/>
      <c r="CO83" s="24"/>
      <c r="CP83" s="107"/>
      <c r="CQ83" s="273"/>
      <c r="CR83" s="24"/>
      <c r="CS83" s="107"/>
      <c r="CT83" s="273"/>
      <c r="CU83" s="24">
        <v>74.5</v>
      </c>
      <c r="CV83" s="107"/>
      <c r="CW83" s="273"/>
      <c r="CX83" s="24"/>
      <c r="CY83" s="107"/>
      <c r="CZ83" s="273"/>
      <c r="DA83" s="24">
        <v>61.200000762939453</v>
      </c>
      <c r="DB83" s="107"/>
      <c r="DC83" s="273"/>
      <c r="DD83" s="24"/>
      <c r="DE83" s="107"/>
      <c r="DF83" s="273"/>
      <c r="DG83" s="218"/>
      <c r="DH83" s="217"/>
      <c r="DI83" s="217" t="s">
        <v>1387</v>
      </c>
      <c r="DJ83" s="286">
        <v>71.86</v>
      </c>
      <c r="DK83" s="219" t="s">
        <v>126</v>
      </c>
      <c r="DL83" s="220">
        <f t="shared" si="25"/>
        <v>3.593</v>
      </c>
      <c r="DM83" s="650">
        <f>COUNTIF(N83:DF83, Active!DM$1)+COUNTIF(N83:DF83, Active!DM$2)</f>
        <v>0</v>
      </c>
      <c r="DN83" s="233">
        <f>IF(COUNTIF($N83:$Q83, Active!ET$1)&gt;0, Active!DN$2, 0)</f>
        <v>0</v>
      </c>
      <c r="DO83" s="234">
        <f>IF(COUNTIF($R83:$U83, Active!ET$1)&gt;0, Active!DO$2, 0)</f>
        <v>0</v>
      </c>
      <c r="DP83" s="234">
        <f>IF(COUNTIF($V83:$Y83, Active!ET$1)&gt;0, Active!DP$2, 0)</f>
        <v>0</v>
      </c>
      <c r="DQ83" s="234">
        <f>IF(COUNTIF($Z83:$AA83, Active!ET$1)&gt;0, Active!DQ$2, 0)</f>
        <v>0</v>
      </c>
      <c r="DR83" s="234">
        <f>IF(COUNTIF($AB83:$AC83, Active!ET$1)&gt;0, Active!DR$2, 0)</f>
        <v>0</v>
      </c>
      <c r="DS83" s="235">
        <f>IF(COUNTIF($AD83:$AF83, Active!$ET$1)&gt;0, Active!DS$2, 0)</f>
        <v>0</v>
      </c>
      <c r="DT83" s="236">
        <f>IF(COUNTIF($AG83:$AI83, Active!$ET$1)&gt;0, Active!DT$2, 0)</f>
        <v>0</v>
      </c>
      <c r="DU83" s="236">
        <f>IF(COUNTIF($AJ83:$AL83, Active!$ET$1)&gt;0, Active!DU$2, 0)</f>
        <v>0</v>
      </c>
      <c r="DV83" s="236">
        <f>IF(COUNTIF($AM83:$AO83, Active!$ET$1)&gt;0, Active!DV$2, 0)</f>
        <v>0</v>
      </c>
      <c r="DW83" s="236">
        <f>IF(COUNTIF($AP83:$AR83, Active!$ET$1)&gt;0, Active!DW$2, 0)</f>
        <v>0</v>
      </c>
      <c r="DX83" s="236">
        <f>IF(COUNTIF($AS83:$AU83, Active!$ET$1)&gt;0, Active!DX$2, 0)</f>
        <v>0</v>
      </c>
      <c r="DY83" s="236">
        <f>IF(COUNTIF($AV83:$AX83, Active!$ET$1)&gt;0, Active!DY$2, 0)</f>
        <v>0</v>
      </c>
      <c r="DZ83" s="237">
        <f>IF(COUNTIF($AY83:$BA83, Active!$ET$1)&gt;0, Active!DZ$2, 0)</f>
        <v>0</v>
      </c>
      <c r="EA83" s="238">
        <f>IF(COUNTIF($BB83:$BD83, Active!$ET$1)&gt;0, Active!EA$2, 0)</f>
        <v>0</v>
      </c>
      <c r="EB83" s="238">
        <f>IF(COUNTIF($BE83:$BG83, Active!$ET$1)&gt;0, Active!EB$2, 0)</f>
        <v>0</v>
      </c>
      <c r="EC83" s="238">
        <f>IF(COUNTIF($BH83:$BJ83, Active!$ET$1)&gt;0, Active!EC$2, 0)</f>
        <v>0</v>
      </c>
      <c r="ED83" s="238">
        <f>IF(COUNTIF($BK83:$BM83, Active!$ET$1)&gt;0, Active!ED$2, 0)</f>
        <v>0</v>
      </c>
      <c r="EE83" s="238">
        <f>IF(COUNTIF($BN83:$BP83, Active!$ET$1)&gt;0, Active!EE$2, 0)</f>
        <v>0</v>
      </c>
      <c r="EF83" s="238">
        <f>IF(COUNTIF($BQ83:$BS83, Active!$ET$1)&gt;0, Active!EF$2, 0)</f>
        <v>0</v>
      </c>
      <c r="EG83" s="238">
        <f>IF(COUNTIF($BT83:$BV83, Active!$ET$1)&gt;0, Active!EG$2, 0)</f>
        <v>0</v>
      </c>
      <c r="EH83" s="239">
        <f>IF(COUNTIF($BW83:$BY83, Active!$ET$1)&gt;0, Active!EH$2, 0)</f>
        <v>0</v>
      </c>
      <c r="EI83" s="240">
        <f>IF(COUNTIF($BZ83:$CB83, Active!$ET$1)&gt;0, Active!EI$2, 0)</f>
        <v>0</v>
      </c>
      <c r="EJ83" s="240">
        <f>IF(COUNTIF($CC83:$CE83, Active!$ET$1)&gt;0, Active!EJ$2, 0)</f>
        <v>0</v>
      </c>
      <c r="EK83" s="240">
        <f>IF(COUNTIF($CF83:$CH83, Active!$ET$1)&gt;0, Active!EK$2, 0)</f>
        <v>0</v>
      </c>
      <c r="EL83" s="240">
        <f>IF(COUNTIF($CI83:$CK83, Active!$ET$1)&gt;0, Active!EL$2, 0)</f>
        <v>0</v>
      </c>
      <c r="EM83" s="240">
        <f>IF(COUNTIF($CL83:$CN83, Active!$ET$1)&gt;0, Active!EM$2, 0)</f>
        <v>0</v>
      </c>
      <c r="EN83" s="240">
        <f>IF(COUNTIF($CO83:$CQ83, Active!$ET$1)&gt;0, Active!EN$2, 0)</f>
        <v>0</v>
      </c>
      <c r="EO83" s="240">
        <f>IF(COUNTIF($CR83:$CT83, Active!$ET$1)&gt;0, Active!EO$2, 0)</f>
        <v>0</v>
      </c>
      <c r="EP83" s="240">
        <f>IF(COUNTIF($CU83:$CW83, Active!$ET$1)&gt;0, Active!EP$2, 0)</f>
        <v>0</v>
      </c>
      <c r="EQ83" s="240">
        <f>IF(COUNTIF($CX83:$CZ83, Active!$ET$1)&gt;0, Active!EQ$2, 0)</f>
        <v>0</v>
      </c>
      <c r="ER83" s="240">
        <f>IF(COUNTIF($DA83:$DC83, Active!$ET$1)&gt;0, Active!ER$2, 0)</f>
        <v>0</v>
      </c>
      <c r="ES83" s="240">
        <f>IF(COUNTIF($DD83:$DF83, Active!$ET$1)&gt;0, Active!ES$2, 0)</f>
        <v>0</v>
      </c>
      <c r="ET83" s="241">
        <f t="shared" si="26"/>
        <v>0</v>
      </c>
      <c r="EU83" s="242">
        <f>IF(COUNTIF($N83:$Q83, Active!GA$1)&gt;0, Active!EU$2, 0)</f>
        <v>0</v>
      </c>
      <c r="EV83" s="234">
        <f>IF(COUNTIF($R83:$U83, Active!GA$1)&gt;0, Active!EV$2, 0)</f>
        <v>0</v>
      </c>
      <c r="EW83" s="234">
        <f>IF(COUNTIF($V83:$Y83, Active!GA$1)&gt;0, Active!EW$2, 0)</f>
        <v>0</v>
      </c>
      <c r="EX83" s="234">
        <f>IF(COUNTIF($Z83:$AA83, Active!GA$1)&gt;0, Active!EX$2, 0)</f>
        <v>0</v>
      </c>
      <c r="EY83" s="234">
        <f>IF(COUNTIF($AB83:$AC83, Active!GA$1)&gt;0, Active!EY$2, 0)</f>
        <v>0</v>
      </c>
      <c r="EZ83" s="235">
        <f>IF(COUNTIF($AD83:$AF83, Active!$GA$1)&gt;0, Active!EZ$2, 0)</f>
        <v>0</v>
      </c>
      <c r="FA83" s="236">
        <f>IF(COUNTIF($AG83:$AI83, Active!$GA$1)&gt;0, Active!FA$2, 0)</f>
        <v>0</v>
      </c>
      <c r="FB83" s="236">
        <f>IF(COUNTIF($AJ83:$AL83, Active!$GA$1)&gt;0, Active!FB$2, 0)</f>
        <v>0</v>
      </c>
      <c r="FC83" s="236">
        <f>IF(COUNTIF($AM83:$AO83, Active!$GA$1)&gt;0, Active!FC$2, 0)</f>
        <v>0</v>
      </c>
      <c r="FD83" s="236">
        <f>IF(COUNTIF($AP83:$AR83, Active!$GA$1)&gt;0, Active!FD$2, 0)</f>
        <v>0</v>
      </c>
      <c r="FE83" s="236">
        <f>IF(COUNTIF($AS83:$AU83, Active!$GA$1)&gt;0, Active!FE$2, 0)</f>
        <v>0</v>
      </c>
      <c r="FF83" s="236">
        <f>IF(COUNTIF($AV83:$AX83, Active!$GA$1)&gt;0, Active!FF$2, 0)</f>
        <v>0</v>
      </c>
      <c r="FG83" s="237">
        <f>IF(COUNTIF($AY83:$BA83, Active!$GA$1)&gt;0, Active!FG$2, 0)</f>
        <v>0</v>
      </c>
      <c r="FH83" s="238">
        <f>IF(COUNTIF($BB83:$BD83, Active!$GA$1)&gt;0, Active!FH$2, 0)</f>
        <v>0</v>
      </c>
      <c r="FI83" s="238">
        <f>IF(COUNTIF($BE83:$BG83, Active!$GA$1)&gt;0, Active!FI$2, 0)</f>
        <v>0</v>
      </c>
      <c r="FJ83" s="238">
        <f>IF(COUNTIF($BH83:$BJ83, Active!$GA$1)&gt;0, Active!FJ$2, 0)</f>
        <v>0</v>
      </c>
      <c r="FK83" s="238">
        <f>IF(COUNTIF($BK83:$BM83, Active!$GA$1)&gt;0, Active!FK$2, 0)</f>
        <v>0</v>
      </c>
      <c r="FL83" s="238">
        <f>IF(COUNTIF($BN83:$BP83, Active!$GA$1)&gt;0, Active!FL$2, 0)</f>
        <v>0</v>
      </c>
      <c r="FM83" s="238">
        <f>IF(COUNTIF($BQ83:$BS83, Active!$GA$1)&gt;0, Active!FM$2, 0)</f>
        <v>0</v>
      </c>
      <c r="FN83" s="238">
        <f>IF(COUNTIF($BT83:$BV83, Active!$GA$1)&gt;0, Active!FN$2, 0)</f>
        <v>0</v>
      </c>
      <c r="FO83" s="239">
        <f>IF(COUNTIF($BW83:$BY83, Active!$GA$1)&gt;0, Active!FO$2, 0)</f>
        <v>0</v>
      </c>
      <c r="FP83" s="240">
        <f>IF(COUNTIF($BZ83:$CB83, Active!$GA$1)&gt;0, Active!FP$2, 0)</f>
        <v>0</v>
      </c>
      <c r="FQ83" s="240">
        <f>IF(COUNTIF($CC83:$CE83, Active!$GA$1)&gt;0, Active!FQ$2, 0)</f>
        <v>0</v>
      </c>
      <c r="FR83" s="240">
        <f>IF(COUNTIF($CF83:$CH83, Active!$GA$1)&gt;0, Active!FR$2, 0)</f>
        <v>0</v>
      </c>
      <c r="FS83" s="240">
        <f>IF(COUNTIF($CI83:$CK83, Active!$GA$1)&gt;0, Active!FS$2, 0)</f>
        <v>0</v>
      </c>
      <c r="FT83" s="240">
        <f>IF(COUNTIF($CL83:$CN83, Active!$GA$1)&gt;0, Active!FT$2, 0)</f>
        <v>0</v>
      </c>
      <c r="FU83" s="240">
        <f>IF(COUNTIF($CO83:$CQ83, Active!$GA$1)&gt;0, Active!FU$2, 0)</f>
        <v>0</v>
      </c>
      <c r="FV83" s="240">
        <f>IF(COUNTIF($CR83:$CT83, Active!$GA$1)&gt;0, Active!FV$2, 0)</f>
        <v>0</v>
      </c>
      <c r="FW83" s="240">
        <f>IF(COUNTIF($CU83:$CW83, Active!$GA$1)&gt;0, Active!FW$2, 0)</f>
        <v>0</v>
      </c>
      <c r="FX83" s="240">
        <f>IF(COUNTIF($CX83:$CZ83, Active!$GA$1)&gt;0, Active!FX$2, 0)</f>
        <v>0</v>
      </c>
      <c r="FY83" s="240">
        <f>IF(COUNTIF($DA83:$DC83, Active!$GA$1)&gt;0, Active!FY$2, 0)</f>
        <v>0</v>
      </c>
      <c r="FZ83" s="240">
        <f>IF(COUNTIF($DD83:$DF83, Active!$GA$1)&gt;0, Active!FZ$2, 0)</f>
        <v>0</v>
      </c>
      <c r="GA83" s="241">
        <f t="shared" si="27"/>
        <v>0</v>
      </c>
      <c r="GB83" s="242">
        <f>IF(COUNTIF($N83:$Q83, Active!HH$1)&gt;0, Active!GB$2, 0)</f>
        <v>0</v>
      </c>
      <c r="GC83" s="234">
        <f>IF(COUNTIF($R83:$U83, Active!HH$1)&gt;0, Active!GC$2, 0)</f>
        <v>0</v>
      </c>
      <c r="GD83" s="234">
        <f>IF(COUNTIF($V83:$Y83, Active!HH$1)&gt;0, Active!GD$2, 0)</f>
        <v>0</v>
      </c>
      <c r="GE83" s="234">
        <f>IF(COUNTIF($Z83:$AA83, Active!HH$1)&gt;0, Active!GE$2, 0)</f>
        <v>0</v>
      </c>
      <c r="GF83" s="234">
        <f>IF(COUNTIF($AB83:$AC83, Active!HH$1)&gt;0, Active!GF$2, 0)</f>
        <v>0</v>
      </c>
      <c r="GG83" s="235">
        <f>IF(COUNTIF($AD83:$AF83, Active!$HH$1)&gt;0, Active!GG$2, 0)</f>
        <v>0</v>
      </c>
      <c r="GH83" s="236">
        <f>IF(COUNTIF($AG83:$AI83, Active!$HH$1)&gt;0, Active!GH$2, 0)</f>
        <v>0</v>
      </c>
      <c r="GI83" s="236">
        <f>IF(COUNTIF($AJ83:$AL83, Active!$HH$1)&gt;0, Active!GI$2, 0)</f>
        <v>0</v>
      </c>
      <c r="GJ83" s="236">
        <f>IF(COUNTIF($AM83:$AO83, Active!$HH$1)&gt;0, Active!GJ$2, 0)</f>
        <v>0</v>
      </c>
      <c r="GK83" s="236">
        <f>IF(COUNTIF($AP83:$AR83, Active!$HH$1)&gt;0, Active!GK$2, 0)</f>
        <v>0</v>
      </c>
      <c r="GL83" s="236">
        <f>IF(COUNTIF($AS83:$AU83, Active!$HH$1)&gt;0, Active!GL$2, 0)</f>
        <v>0</v>
      </c>
      <c r="GM83" s="236">
        <f>IF(COUNTIF($AV83:$AX83, Active!$HH$1)&gt;0, Active!GM$2, 0)</f>
        <v>0</v>
      </c>
      <c r="GN83" s="237">
        <f>IF(COUNTIF($AY83:$BA83, Active!$HH$1)&gt;0, Active!GN$2, 0)</f>
        <v>0</v>
      </c>
      <c r="GO83" s="238">
        <f>IF(COUNTIF($BB83:$BD83, Active!$HH$1)&gt;0, Active!GO$2, 0)</f>
        <v>0</v>
      </c>
      <c r="GP83" s="238">
        <f>IF(COUNTIF($BE83:$BG83, Active!$HH$1)&gt;0, Active!GP$2, 0)</f>
        <v>0</v>
      </c>
      <c r="GQ83" s="238">
        <f>IF(COUNTIF($BH83:$BJ83, Active!$HH$1)&gt;0, Active!GQ$2, 0)</f>
        <v>0</v>
      </c>
      <c r="GR83" s="238">
        <f>IF(COUNTIF($BK83:$BM83, Active!$HH$1)&gt;0, Active!GR$2, 0)</f>
        <v>0</v>
      </c>
      <c r="GS83" s="238">
        <f>IF(COUNTIF($BN83:$BP83, Active!$HH$1)&gt;0, Active!GS$2, 0)</f>
        <v>0</v>
      </c>
      <c r="GT83" s="238">
        <f>IF(COUNTIF($BQ83:$BS83, Active!$HH$1)&gt;0, Active!GT$2, 0)</f>
        <v>0</v>
      </c>
      <c r="GU83" s="238">
        <f>IF(COUNTIF($BT83:$BV83, Active!$HH$1)&gt;0, Active!GU$2, 0)</f>
        <v>0</v>
      </c>
      <c r="GV83" s="239">
        <f>IF(COUNTIF($BW83:$BY83, Active!$HH$1)&gt;0, Active!GV$2, 0)</f>
        <v>0</v>
      </c>
      <c r="GW83" s="240">
        <f>IF(COUNTIF($BZ83:$CB83, Active!$HH$1)&gt;0, Active!GW$2, 0)</f>
        <v>0</v>
      </c>
      <c r="GX83" s="240">
        <f>IF(COUNTIF($CC83:$CE83, Active!$HH$1)&gt;0, Active!GX$2, 0)</f>
        <v>0</v>
      </c>
      <c r="GY83" s="240">
        <f>IF(COUNTIF($CF83:$CH83, Active!$HH$1)&gt;0, Active!GY$2, 0)</f>
        <v>0</v>
      </c>
      <c r="GZ83" s="240">
        <f>IF(COUNTIF($CI83:$CK83, Active!$HH$1)&gt;0, Active!GZ$2, 0)</f>
        <v>0</v>
      </c>
      <c r="HA83" s="240">
        <f>IF(COUNTIF($CL83:$CN83, Active!$HH$1)&gt;0, Active!HA$2, 0)</f>
        <v>0</v>
      </c>
      <c r="HB83" s="240">
        <f>IF(COUNTIF($CO83:$CQ83, Active!$HH$1)&gt;0, Active!HB$2, 0)</f>
        <v>0</v>
      </c>
      <c r="HC83" s="240">
        <f>IF(COUNTIF($CR83:$CT83, Active!$HH$1)&gt;0, Active!HC$2, 0)</f>
        <v>0</v>
      </c>
      <c r="HD83" s="240">
        <f>IF(COUNTIF($CU83:$CW83, Active!$HH$1)&gt;0, Active!HD$2, 0)</f>
        <v>0</v>
      </c>
      <c r="HE83" s="240">
        <f>IF(COUNTIF($CX83:$CZ83, Active!$HH$1)&gt;0, Active!HE$2, 0)</f>
        <v>0</v>
      </c>
      <c r="HF83" s="240">
        <f>IF(COUNTIF($DA83:$DC83, Active!$HH$1)&gt;0, Active!HF$2, 0)</f>
        <v>0</v>
      </c>
      <c r="HG83" s="240">
        <f>IF(COUNTIF($DD83:$DF83, Active!$HH$1)&gt;0, Active!HG$2, 0)</f>
        <v>0</v>
      </c>
      <c r="HH83" s="241">
        <f t="shared" si="28"/>
        <v>0</v>
      </c>
      <c r="HI83" s="243"/>
      <c r="HJ83" s="242">
        <f>IF(MAX($N83:$Q83)&gt;=40, Active!HJ$2, 0)</f>
        <v>3</v>
      </c>
      <c r="HK83" s="234">
        <f>IF(MAX($R83:$U83)&gt;=40, Active!HK$2, 0)</f>
        <v>3</v>
      </c>
      <c r="HL83" s="234">
        <f>IF(MAX($V83:$Y83)&gt;=40, Active!HL$2, 0)</f>
        <v>0</v>
      </c>
      <c r="HM83" s="234">
        <f>IF(MAX($Z83:$AA83)&gt;=40, Active!HM$2, 0)</f>
        <v>0</v>
      </c>
      <c r="HN83" s="234">
        <f>IF(MAX($AB83:$AC83)&gt;=40, Active!HN$2, 0)</f>
        <v>2</v>
      </c>
      <c r="HO83" s="235">
        <f>IF(MAX($AD83:$AF83)&gt;=40, Active!HO$2, 0)</f>
        <v>20</v>
      </c>
      <c r="HP83" s="236">
        <f>IF(MAX($AG83:$AI83)&gt;=40, Active!HP$2, 0)</f>
        <v>20</v>
      </c>
      <c r="HQ83" s="236">
        <f>IF(MAX($AJ83:$AL83)&gt;=40, Active!HQ$2, 0)</f>
        <v>20</v>
      </c>
      <c r="HR83" s="236">
        <f>IF(MAX($AM83:$AO83)&gt;=40, Active!HR$2, 0)</f>
        <v>20</v>
      </c>
      <c r="HS83" s="236">
        <f>IF(MAX($AP83:$AR83)&gt;=40, Active!HS$2, 0)</f>
        <v>10</v>
      </c>
      <c r="HT83" s="236">
        <f>IF(MAX($AS83:$AU83)&gt;=40, Active!HT$2, 0)</f>
        <v>20</v>
      </c>
      <c r="HU83" s="236">
        <f>IF(MAX($AV83:$AX83)&gt;=40, Active!HU$2, 0)</f>
        <v>10</v>
      </c>
      <c r="HV83" s="237">
        <f>IF(MAX($AY83:$BA83)&gt;=40, Active!HV$2, 0)</f>
        <v>20</v>
      </c>
      <c r="HW83" s="238">
        <f>IF(MAX($BB83:$BD83)&gt;=40, Active!HW$2, 0)</f>
        <v>20</v>
      </c>
      <c r="HX83" s="238">
        <f>IF(MAX($BE83:$BG83)&gt;=40, Active!HX$2, 0)</f>
        <v>20</v>
      </c>
      <c r="HY83" s="238">
        <f>IF(MAX($BH83:$BJ83)&gt;=40, Active!HY$2, 0)</f>
        <v>20</v>
      </c>
      <c r="HZ83" s="238">
        <f>IF(MAX($BK83:$BM83)&gt;=40, Active!HZ$2, 0)</f>
        <v>10</v>
      </c>
      <c r="IA83" s="238">
        <f>IF(MAX($BN83:$BP83)&gt;=40, Active!IA$2, 0)</f>
        <v>20</v>
      </c>
      <c r="IB83" s="238">
        <f>IF(MAX($BQ83:$BS83)&gt;=40, Active!IB$2, 0)</f>
        <v>10</v>
      </c>
      <c r="IC83" s="238">
        <f>IF(MAX($BT83:$BV83)&gt;=40, Active!IC$2, 0)</f>
        <v>6</v>
      </c>
      <c r="ID83" s="239">
        <f>IF(MAX($BW83:$BY83)&gt;=40, Active!ID$2, 0)</f>
        <v>20</v>
      </c>
      <c r="IE83" s="240">
        <f>IF(MAX($BZ83:$CB83)&gt;=40, Active!IE$2, 0)</f>
        <v>20</v>
      </c>
      <c r="IF83" s="240">
        <f>IF(MAX($CC83:$CE83)&gt;=40, Active!IF$2, 0)</f>
        <v>0</v>
      </c>
      <c r="IG83" s="240">
        <f>IF(MAX($CF83:$CH83)&gt;=40, Active!IG$2, 0)</f>
        <v>10</v>
      </c>
      <c r="IH83" s="240">
        <f>IF(MAX($CI83:$CK83)&gt;=40, Active!IH$2, 0)</f>
        <v>0</v>
      </c>
      <c r="II83" s="240">
        <f>IF(MAX($CL83:$CN83)&gt;=40, Active!II$2, 0)</f>
        <v>30</v>
      </c>
      <c r="IJ83" s="240">
        <f>IF(MAX($CO83:$CQ83)&gt;=40, Active!IJ$2, 0)</f>
        <v>0</v>
      </c>
      <c r="IK83" s="240">
        <f>IF(MAX($CR83:$CT83)&gt;=40, Active!IK$2, 0)</f>
        <v>0</v>
      </c>
      <c r="IL83" s="240">
        <f>IF(MAX($CU83:$CW83)&gt;=40, Active!IL$2, 0)</f>
        <v>20</v>
      </c>
      <c r="IM83" s="240">
        <f>IF(MAX($CX83:$CZ83)&gt;=40, Active!IM$2, 0)</f>
        <v>0</v>
      </c>
      <c r="IN83" s="240">
        <f>IF(MAX($DA83:$DC83)&gt;=40, Active!IN$2, 0)</f>
        <v>20</v>
      </c>
      <c r="IO83" s="240">
        <f>IF(MAX($DD83:$DF83)&gt;=40, Active!IO$2, 0)</f>
        <v>0</v>
      </c>
      <c r="IP83" s="416">
        <f t="shared" si="29"/>
        <v>360</v>
      </c>
      <c r="IQ83" s="416">
        <f t="shared" si="30"/>
        <v>14</v>
      </c>
    </row>
    <row r="84" spans="2:251" ht="15" customHeight="1" x14ac:dyDescent="0.25">
      <c r="B84" s="392">
        <v>9</v>
      </c>
      <c r="C84" s="13" t="s">
        <v>434</v>
      </c>
      <c r="D84" s="423">
        <v>43466</v>
      </c>
      <c r="E84" s="20" t="s">
        <v>278</v>
      </c>
      <c r="F84" s="6">
        <v>9546206</v>
      </c>
      <c r="G84" s="20">
        <v>1</v>
      </c>
      <c r="H84" s="20"/>
      <c r="I84" s="23"/>
      <c r="J84" s="6" t="s">
        <v>18</v>
      </c>
      <c r="K84" s="6" t="s">
        <v>18</v>
      </c>
      <c r="L84" s="424"/>
      <c r="M84" s="425" t="s">
        <v>541</v>
      </c>
      <c r="N84" s="24">
        <v>62.7</v>
      </c>
      <c r="O84" s="107"/>
      <c r="P84" s="108"/>
      <c r="Q84" s="444"/>
      <c r="R84" s="24">
        <v>78.599999999999994</v>
      </c>
      <c r="S84" s="107"/>
      <c r="T84" s="108"/>
      <c r="U84" s="649"/>
      <c r="V84" s="24" t="s">
        <v>22</v>
      </c>
      <c r="W84" s="107"/>
      <c r="X84" s="108"/>
      <c r="Y84" s="444"/>
      <c r="Z84" s="24" t="s">
        <v>16</v>
      </c>
      <c r="AA84" s="273"/>
      <c r="AB84" s="688">
        <v>56.299999237060547</v>
      </c>
      <c r="AC84" s="273"/>
      <c r="AD84" s="272">
        <v>100</v>
      </c>
      <c r="AE84" s="108"/>
      <c r="AF84" s="444"/>
      <c r="AG84" s="272">
        <v>100</v>
      </c>
      <c r="AH84" s="108"/>
      <c r="AI84" s="444"/>
      <c r="AJ84" s="272">
        <v>100</v>
      </c>
      <c r="AK84" s="108"/>
      <c r="AL84" s="444"/>
      <c r="AM84" s="272">
        <v>100</v>
      </c>
      <c r="AN84" s="108"/>
      <c r="AO84" s="444"/>
      <c r="AP84" s="272">
        <v>100</v>
      </c>
      <c r="AQ84" s="108"/>
      <c r="AR84" s="444"/>
      <c r="AS84" s="272">
        <v>100</v>
      </c>
      <c r="AT84" s="108"/>
      <c r="AU84" s="444"/>
      <c r="AV84" s="272">
        <v>100</v>
      </c>
      <c r="AW84" s="108"/>
      <c r="AX84" s="444"/>
      <c r="AY84" s="24">
        <v>67</v>
      </c>
      <c r="AZ84" s="107"/>
      <c r="BA84" s="273"/>
      <c r="BB84" s="24">
        <v>62</v>
      </c>
      <c r="BC84" s="107"/>
      <c r="BD84" s="273"/>
      <c r="BE84" s="24">
        <v>75</v>
      </c>
      <c r="BF84" s="107"/>
      <c r="BG84" s="273"/>
      <c r="BH84" s="24">
        <v>69</v>
      </c>
      <c r="BI84" s="107"/>
      <c r="BJ84" s="273"/>
      <c r="BK84" s="24">
        <v>78</v>
      </c>
      <c r="BL84" s="107"/>
      <c r="BM84" s="273"/>
      <c r="BN84" s="24">
        <v>70</v>
      </c>
      <c r="BO84" s="107"/>
      <c r="BP84" s="273"/>
      <c r="BQ84" s="24">
        <v>72</v>
      </c>
      <c r="BR84" s="107"/>
      <c r="BS84" s="273"/>
      <c r="BT84" s="24">
        <v>78.5</v>
      </c>
      <c r="BU84" s="291"/>
      <c r="BV84" s="273"/>
      <c r="BW84" s="24">
        <v>55</v>
      </c>
      <c r="BX84" s="107"/>
      <c r="BY84" s="273"/>
      <c r="BZ84" s="24">
        <v>65</v>
      </c>
      <c r="CA84" s="107"/>
      <c r="CB84" s="273"/>
      <c r="CC84" s="24"/>
      <c r="CD84" s="107"/>
      <c r="CE84" s="107"/>
      <c r="CF84" s="107">
        <v>62</v>
      </c>
      <c r="CG84" s="107"/>
      <c r="CH84" s="273"/>
      <c r="CI84" s="24"/>
      <c r="CJ84" s="107"/>
      <c r="CK84" s="273"/>
      <c r="CL84" s="24">
        <v>61.5</v>
      </c>
      <c r="CM84" s="107"/>
      <c r="CN84" s="273"/>
      <c r="CO84" s="24">
        <v>70</v>
      </c>
      <c r="CP84" s="107"/>
      <c r="CQ84" s="273"/>
      <c r="CR84" s="24"/>
      <c r="CS84" s="107"/>
      <c r="CT84" s="273"/>
      <c r="CU84" s="24"/>
      <c r="CV84" s="107"/>
      <c r="CW84" s="273"/>
      <c r="CX84" s="24"/>
      <c r="CY84" s="107"/>
      <c r="CZ84" s="273"/>
      <c r="DA84" s="24">
        <v>60.700000762939453</v>
      </c>
      <c r="DB84" s="107"/>
      <c r="DC84" s="273"/>
      <c r="DD84" s="24"/>
      <c r="DE84" s="107"/>
      <c r="DF84" s="273"/>
      <c r="DG84" s="218"/>
      <c r="DH84" s="217"/>
      <c r="DI84" s="217" t="s">
        <v>1387</v>
      </c>
      <c r="DJ84" s="286">
        <v>67.09</v>
      </c>
      <c r="DK84" s="219" t="s">
        <v>124</v>
      </c>
      <c r="DL84" s="220">
        <f t="shared" si="25"/>
        <v>3.3545000000000003</v>
      </c>
      <c r="DM84" s="650">
        <f>COUNTIF(N84:DF84, Active!DM$1)+COUNTIF(N84:DF84, Active!DM$2)</f>
        <v>0</v>
      </c>
      <c r="DN84" s="233">
        <f>IF(COUNTIF($N84:$Q84, Active!ET$1)&gt;0, Active!DN$2, 0)</f>
        <v>0</v>
      </c>
      <c r="DO84" s="234">
        <f>IF(COUNTIF($R84:$U84, Active!ET$1)&gt;0, Active!DO$2, 0)</f>
        <v>0</v>
      </c>
      <c r="DP84" s="234">
        <f>IF(COUNTIF($V84:$Y84, Active!ET$1)&gt;0, Active!DP$2, 0)</f>
        <v>0</v>
      </c>
      <c r="DQ84" s="234">
        <f>IF(COUNTIF($Z84:$AA84, Active!ET$1)&gt;0, Active!DQ$2, 0)</f>
        <v>0</v>
      </c>
      <c r="DR84" s="234">
        <f>IF(COUNTIF($AB84:$AC84, Active!ET$1)&gt;0, Active!DR$2, 0)</f>
        <v>0</v>
      </c>
      <c r="DS84" s="235">
        <f>IF(COUNTIF($AD84:$AF84, Active!$ET$1)&gt;0, Active!DS$2, 0)</f>
        <v>0</v>
      </c>
      <c r="DT84" s="236">
        <f>IF(COUNTIF($AG84:$AI84, Active!$ET$1)&gt;0, Active!DT$2, 0)</f>
        <v>0</v>
      </c>
      <c r="DU84" s="236">
        <f>IF(COUNTIF($AJ84:$AL84, Active!$ET$1)&gt;0, Active!DU$2, 0)</f>
        <v>0</v>
      </c>
      <c r="DV84" s="236">
        <f>IF(COUNTIF($AM84:$AO84, Active!$ET$1)&gt;0, Active!DV$2, 0)</f>
        <v>0</v>
      </c>
      <c r="DW84" s="236">
        <f>IF(COUNTIF($AP84:$AR84, Active!$ET$1)&gt;0, Active!DW$2, 0)</f>
        <v>0</v>
      </c>
      <c r="DX84" s="236">
        <f>IF(COUNTIF($AS84:$AU84, Active!$ET$1)&gt;0, Active!DX$2, 0)</f>
        <v>0</v>
      </c>
      <c r="DY84" s="236">
        <f>IF(COUNTIF($AV84:$AX84, Active!$ET$1)&gt;0, Active!DY$2, 0)</f>
        <v>0</v>
      </c>
      <c r="DZ84" s="237">
        <f>IF(COUNTIF($AY84:$BA84, Active!$ET$1)&gt;0, Active!DZ$2, 0)</f>
        <v>0</v>
      </c>
      <c r="EA84" s="238">
        <f>IF(COUNTIF($BB84:$BD84, Active!$ET$1)&gt;0, Active!EA$2, 0)</f>
        <v>0</v>
      </c>
      <c r="EB84" s="238">
        <f>IF(COUNTIF($BE84:$BG84, Active!$ET$1)&gt;0, Active!EB$2, 0)</f>
        <v>0</v>
      </c>
      <c r="EC84" s="238">
        <f>IF(COUNTIF($BH84:$BJ84, Active!$ET$1)&gt;0, Active!EC$2, 0)</f>
        <v>0</v>
      </c>
      <c r="ED84" s="238">
        <f>IF(COUNTIF($BK84:$BM84, Active!$ET$1)&gt;0, Active!ED$2, 0)</f>
        <v>0</v>
      </c>
      <c r="EE84" s="238">
        <f>IF(COUNTIF($BN84:$BP84, Active!$ET$1)&gt;0, Active!EE$2, 0)</f>
        <v>0</v>
      </c>
      <c r="EF84" s="238">
        <f>IF(COUNTIF($BQ84:$BS84, Active!$ET$1)&gt;0, Active!EF$2, 0)</f>
        <v>0</v>
      </c>
      <c r="EG84" s="238">
        <f>IF(COUNTIF($BT84:$BV84, Active!$ET$1)&gt;0, Active!EG$2, 0)</f>
        <v>0</v>
      </c>
      <c r="EH84" s="239">
        <f>IF(COUNTIF($BW84:$BY84, Active!$ET$1)&gt;0, Active!EH$2, 0)</f>
        <v>0</v>
      </c>
      <c r="EI84" s="240">
        <f>IF(COUNTIF($BZ84:$CB84, Active!$ET$1)&gt;0, Active!EI$2, 0)</f>
        <v>0</v>
      </c>
      <c r="EJ84" s="240">
        <f>IF(COUNTIF($CC84:$CE84, Active!$ET$1)&gt;0, Active!EJ$2, 0)</f>
        <v>0</v>
      </c>
      <c r="EK84" s="240">
        <f>IF(COUNTIF($CF84:$CH84, Active!$ET$1)&gt;0, Active!EK$2, 0)</f>
        <v>0</v>
      </c>
      <c r="EL84" s="240">
        <f>IF(COUNTIF($CI84:$CK84, Active!$ET$1)&gt;0, Active!EL$2, 0)</f>
        <v>0</v>
      </c>
      <c r="EM84" s="240">
        <f>IF(COUNTIF($CL84:$CN84, Active!$ET$1)&gt;0, Active!EM$2, 0)</f>
        <v>0</v>
      </c>
      <c r="EN84" s="240">
        <f>IF(COUNTIF($CO84:$CQ84, Active!$ET$1)&gt;0, Active!EN$2, 0)</f>
        <v>0</v>
      </c>
      <c r="EO84" s="240">
        <f>IF(COUNTIF($CR84:$CT84, Active!$ET$1)&gt;0, Active!EO$2, 0)</f>
        <v>0</v>
      </c>
      <c r="EP84" s="240">
        <f>IF(COUNTIF($CU84:$CW84, Active!$ET$1)&gt;0, Active!EP$2, 0)</f>
        <v>0</v>
      </c>
      <c r="EQ84" s="240">
        <f>IF(COUNTIF($CX84:$CZ84, Active!$ET$1)&gt;0, Active!EQ$2, 0)</f>
        <v>0</v>
      </c>
      <c r="ER84" s="240">
        <f>IF(COUNTIF($DA84:$DC84, Active!$ET$1)&gt;0, Active!ER$2, 0)</f>
        <v>0</v>
      </c>
      <c r="ES84" s="240">
        <f>IF(COUNTIF($DD84:$DF84, Active!$ET$1)&gt;0, Active!ES$2, 0)</f>
        <v>0</v>
      </c>
      <c r="ET84" s="241">
        <f t="shared" si="26"/>
        <v>0</v>
      </c>
      <c r="EU84" s="242">
        <f>IF(COUNTIF($N84:$Q84, Active!GA$1)&gt;0, Active!EU$2, 0)</f>
        <v>0</v>
      </c>
      <c r="EV84" s="234">
        <f>IF(COUNTIF($R84:$U84, Active!GA$1)&gt;0, Active!EV$2, 0)</f>
        <v>0</v>
      </c>
      <c r="EW84" s="234">
        <f>IF(COUNTIF($V84:$Y84, Active!GA$1)&gt;0, Active!EW$2, 0)</f>
        <v>0</v>
      </c>
      <c r="EX84" s="234">
        <f>IF(COUNTIF($Z84:$AA84, Active!GA$1)&gt;0, Active!EX$2, 0)</f>
        <v>0</v>
      </c>
      <c r="EY84" s="234">
        <f>IF(COUNTIF($AB84:$AC84, Active!GA$1)&gt;0, Active!EY$2, 0)</f>
        <v>0</v>
      </c>
      <c r="EZ84" s="235">
        <f>IF(COUNTIF($AD84:$AF84, Active!$GA$1)&gt;0, Active!EZ$2, 0)</f>
        <v>0</v>
      </c>
      <c r="FA84" s="236">
        <f>IF(COUNTIF($AG84:$AI84, Active!$GA$1)&gt;0, Active!FA$2, 0)</f>
        <v>0</v>
      </c>
      <c r="FB84" s="236">
        <f>IF(COUNTIF($AJ84:$AL84, Active!$GA$1)&gt;0, Active!FB$2, 0)</f>
        <v>0</v>
      </c>
      <c r="FC84" s="236">
        <f>IF(COUNTIF($AM84:$AO84, Active!$GA$1)&gt;0, Active!FC$2, 0)</f>
        <v>0</v>
      </c>
      <c r="FD84" s="236">
        <f>IF(COUNTIF($AP84:$AR84, Active!$GA$1)&gt;0, Active!FD$2, 0)</f>
        <v>0</v>
      </c>
      <c r="FE84" s="236">
        <f>IF(COUNTIF($AS84:$AU84, Active!$GA$1)&gt;0, Active!FE$2, 0)</f>
        <v>0</v>
      </c>
      <c r="FF84" s="236">
        <f>IF(COUNTIF($AV84:$AX84, Active!$GA$1)&gt;0, Active!FF$2, 0)</f>
        <v>0</v>
      </c>
      <c r="FG84" s="237">
        <f>IF(COUNTIF($AY84:$BA84, Active!$GA$1)&gt;0, Active!FG$2, 0)</f>
        <v>0</v>
      </c>
      <c r="FH84" s="238">
        <f>IF(COUNTIF($BB84:$BD84, Active!$GA$1)&gt;0, Active!FH$2, 0)</f>
        <v>0</v>
      </c>
      <c r="FI84" s="238">
        <f>IF(COUNTIF($BE84:$BG84, Active!$GA$1)&gt;0, Active!FI$2, 0)</f>
        <v>0</v>
      </c>
      <c r="FJ84" s="238">
        <f>IF(COUNTIF($BH84:$BJ84, Active!$GA$1)&gt;0, Active!FJ$2, 0)</f>
        <v>0</v>
      </c>
      <c r="FK84" s="238">
        <f>IF(COUNTIF($BK84:$BM84, Active!$GA$1)&gt;0, Active!FK$2, 0)</f>
        <v>0</v>
      </c>
      <c r="FL84" s="238">
        <f>IF(COUNTIF($BN84:$BP84, Active!$GA$1)&gt;0, Active!FL$2, 0)</f>
        <v>0</v>
      </c>
      <c r="FM84" s="238">
        <f>IF(COUNTIF($BQ84:$BS84, Active!$GA$1)&gt;0, Active!FM$2, 0)</f>
        <v>0</v>
      </c>
      <c r="FN84" s="238">
        <f>IF(COUNTIF($BT84:$BV84, Active!$GA$1)&gt;0, Active!FN$2, 0)</f>
        <v>0</v>
      </c>
      <c r="FO84" s="239">
        <f>IF(COUNTIF($BW84:$BY84, Active!$GA$1)&gt;0, Active!FO$2, 0)</f>
        <v>0</v>
      </c>
      <c r="FP84" s="240">
        <f>IF(COUNTIF($BZ84:$CB84, Active!$GA$1)&gt;0, Active!FP$2, 0)</f>
        <v>0</v>
      </c>
      <c r="FQ84" s="240">
        <f>IF(COUNTIF($CC84:$CE84, Active!$GA$1)&gt;0, Active!FQ$2, 0)</f>
        <v>0</v>
      </c>
      <c r="FR84" s="240">
        <f>IF(COUNTIF($CF84:$CH84, Active!$GA$1)&gt;0, Active!FR$2, 0)</f>
        <v>0</v>
      </c>
      <c r="FS84" s="240">
        <f>IF(COUNTIF($CI84:$CK84, Active!$GA$1)&gt;0, Active!FS$2, 0)</f>
        <v>0</v>
      </c>
      <c r="FT84" s="240">
        <f>IF(COUNTIF($CL84:$CN84, Active!$GA$1)&gt;0, Active!FT$2, 0)</f>
        <v>0</v>
      </c>
      <c r="FU84" s="240">
        <f>IF(COUNTIF($CO84:$CQ84, Active!$GA$1)&gt;0, Active!FU$2, 0)</f>
        <v>0</v>
      </c>
      <c r="FV84" s="240">
        <f>IF(COUNTIF($CR84:$CT84, Active!$GA$1)&gt;0, Active!FV$2, 0)</f>
        <v>0</v>
      </c>
      <c r="FW84" s="240">
        <f>IF(COUNTIF($CU84:$CW84, Active!$GA$1)&gt;0, Active!FW$2, 0)</f>
        <v>0</v>
      </c>
      <c r="FX84" s="240">
        <f>IF(COUNTIF($CX84:$CZ84, Active!$GA$1)&gt;0, Active!FX$2, 0)</f>
        <v>0</v>
      </c>
      <c r="FY84" s="240">
        <f>IF(COUNTIF($DA84:$DC84, Active!$GA$1)&gt;0, Active!FY$2, 0)</f>
        <v>0</v>
      </c>
      <c r="FZ84" s="240">
        <f>IF(COUNTIF($DD84:$DF84, Active!$GA$1)&gt;0, Active!FZ$2, 0)</f>
        <v>0</v>
      </c>
      <c r="GA84" s="241">
        <f t="shared" si="27"/>
        <v>0</v>
      </c>
      <c r="GB84" s="242">
        <f>IF(COUNTIF($N84:$Q84, Active!HH$1)&gt;0, Active!GB$2, 0)</f>
        <v>0</v>
      </c>
      <c r="GC84" s="234">
        <f>IF(COUNTIF($R84:$U84, Active!HH$1)&gt;0, Active!GC$2, 0)</f>
        <v>0</v>
      </c>
      <c r="GD84" s="234">
        <f>IF(COUNTIF($V84:$Y84, Active!HH$1)&gt;0, Active!GD$2, 0)</f>
        <v>0</v>
      </c>
      <c r="GE84" s="234">
        <f>IF(COUNTIF($Z84:$AA84, Active!HH$1)&gt;0, Active!GE$2, 0)</f>
        <v>0</v>
      </c>
      <c r="GF84" s="234">
        <f>IF(COUNTIF($AB84:$AC84, Active!HH$1)&gt;0, Active!GF$2, 0)</f>
        <v>0</v>
      </c>
      <c r="GG84" s="235">
        <f>IF(COUNTIF($AD84:$AF84, Active!$HH$1)&gt;0, Active!GG$2, 0)</f>
        <v>0</v>
      </c>
      <c r="GH84" s="236">
        <f>IF(COUNTIF($AG84:$AI84, Active!$HH$1)&gt;0, Active!GH$2, 0)</f>
        <v>0</v>
      </c>
      <c r="GI84" s="236">
        <f>IF(COUNTIF($AJ84:$AL84, Active!$HH$1)&gt;0, Active!GI$2, 0)</f>
        <v>0</v>
      </c>
      <c r="GJ84" s="236">
        <f>IF(COUNTIF($AM84:$AO84, Active!$HH$1)&gt;0, Active!GJ$2, 0)</f>
        <v>0</v>
      </c>
      <c r="GK84" s="236">
        <f>IF(COUNTIF($AP84:$AR84, Active!$HH$1)&gt;0, Active!GK$2, 0)</f>
        <v>0</v>
      </c>
      <c r="GL84" s="236">
        <f>IF(COUNTIF($AS84:$AU84, Active!$HH$1)&gt;0, Active!GL$2, 0)</f>
        <v>0</v>
      </c>
      <c r="GM84" s="236">
        <f>IF(COUNTIF($AV84:$AX84, Active!$HH$1)&gt;0, Active!GM$2, 0)</f>
        <v>0</v>
      </c>
      <c r="GN84" s="237">
        <f>IF(COUNTIF($AY84:$BA84, Active!$HH$1)&gt;0, Active!GN$2, 0)</f>
        <v>0</v>
      </c>
      <c r="GO84" s="238">
        <f>IF(COUNTIF($BB84:$BD84, Active!$HH$1)&gt;0, Active!GO$2, 0)</f>
        <v>0</v>
      </c>
      <c r="GP84" s="238">
        <f>IF(COUNTIF($BE84:$BG84, Active!$HH$1)&gt;0, Active!GP$2, 0)</f>
        <v>0</v>
      </c>
      <c r="GQ84" s="238">
        <f>IF(COUNTIF($BH84:$BJ84, Active!$HH$1)&gt;0, Active!GQ$2, 0)</f>
        <v>0</v>
      </c>
      <c r="GR84" s="238">
        <f>IF(COUNTIF($BK84:$BM84, Active!$HH$1)&gt;0, Active!GR$2, 0)</f>
        <v>0</v>
      </c>
      <c r="GS84" s="238">
        <f>IF(COUNTIF($BN84:$BP84, Active!$HH$1)&gt;0, Active!GS$2, 0)</f>
        <v>0</v>
      </c>
      <c r="GT84" s="238">
        <f>IF(COUNTIF($BQ84:$BS84, Active!$HH$1)&gt;0, Active!GT$2, 0)</f>
        <v>0</v>
      </c>
      <c r="GU84" s="238">
        <f>IF(COUNTIF($BT84:$BV84, Active!$HH$1)&gt;0, Active!GU$2, 0)</f>
        <v>0</v>
      </c>
      <c r="GV84" s="239">
        <f>IF(COUNTIF($BW84:$BY84, Active!$HH$1)&gt;0, Active!GV$2, 0)</f>
        <v>0</v>
      </c>
      <c r="GW84" s="240">
        <f>IF(COUNTIF($BZ84:$CB84, Active!$HH$1)&gt;0, Active!GW$2, 0)</f>
        <v>0</v>
      </c>
      <c r="GX84" s="240">
        <f>IF(COUNTIF($CC84:$CE84, Active!$HH$1)&gt;0, Active!GX$2, 0)</f>
        <v>0</v>
      </c>
      <c r="GY84" s="240">
        <f>IF(COUNTIF($CF84:$CH84, Active!$HH$1)&gt;0, Active!GY$2, 0)</f>
        <v>0</v>
      </c>
      <c r="GZ84" s="240">
        <f>IF(COUNTIF($CI84:$CK84, Active!$HH$1)&gt;0, Active!GZ$2, 0)</f>
        <v>0</v>
      </c>
      <c r="HA84" s="240">
        <f>IF(COUNTIF($CL84:$CN84, Active!$HH$1)&gt;0, Active!HA$2, 0)</f>
        <v>0</v>
      </c>
      <c r="HB84" s="240">
        <f>IF(COUNTIF($CO84:$CQ84, Active!$HH$1)&gt;0, Active!HB$2, 0)</f>
        <v>0</v>
      </c>
      <c r="HC84" s="240">
        <f>IF(COUNTIF($CR84:$CT84, Active!$HH$1)&gt;0, Active!HC$2, 0)</f>
        <v>0</v>
      </c>
      <c r="HD84" s="240">
        <f>IF(COUNTIF($CU84:$CW84, Active!$HH$1)&gt;0, Active!HD$2, 0)</f>
        <v>0</v>
      </c>
      <c r="HE84" s="240">
        <f>IF(COUNTIF($CX84:$CZ84, Active!$HH$1)&gt;0, Active!HE$2, 0)</f>
        <v>0</v>
      </c>
      <c r="HF84" s="240">
        <f>IF(COUNTIF($DA84:$DC84, Active!$HH$1)&gt;0, Active!HF$2, 0)</f>
        <v>0</v>
      </c>
      <c r="HG84" s="240">
        <f>IF(COUNTIF($DD84:$DF84, Active!$HH$1)&gt;0, Active!HG$2, 0)</f>
        <v>0</v>
      </c>
      <c r="HH84" s="241">
        <f t="shared" si="28"/>
        <v>0</v>
      </c>
      <c r="HI84" s="243"/>
      <c r="HJ84" s="242">
        <f>IF(MAX($N84:$Q84)&gt;=40, Active!HJ$2, 0)</f>
        <v>3</v>
      </c>
      <c r="HK84" s="234">
        <f>IF(MAX($R84:$U84)&gt;=40, Active!HK$2, 0)</f>
        <v>3</v>
      </c>
      <c r="HL84" s="234">
        <f>IF(MAX($V84:$Y84)&gt;=40, Active!HL$2, 0)</f>
        <v>0</v>
      </c>
      <c r="HM84" s="234">
        <f>IF(MAX($Z84:$AA84)&gt;=40, Active!HM$2, 0)</f>
        <v>0</v>
      </c>
      <c r="HN84" s="234">
        <f>IF(MAX($AB84:$AC84)&gt;=40, Active!HN$2, 0)</f>
        <v>2</v>
      </c>
      <c r="HO84" s="235">
        <f>IF(MAX($AD84:$AF84)&gt;=40, Active!HO$2, 0)</f>
        <v>20</v>
      </c>
      <c r="HP84" s="236">
        <f>IF(MAX($AG84:$AI84)&gt;=40, Active!HP$2, 0)</f>
        <v>20</v>
      </c>
      <c r="HQ84" s="236">
        <f>IF(MAX($AJ84:$AL84)&gt;=40, Active!HQ$2, 0)</f>
        <v>20</v>
      </c>
      <c r="HR84" s="236">
        <f>IF(MAX($AM84:$AO84)&gt;=40, Active!HR$2, 0)</f>
        <v>20</v>
      </c>
      <c r="HS84" s="236">
        <f>IF(MAX($AP84:$AR84)&gt;=40, Active!HS$2, 0)</f>
        <v>10</v>
      </c>
      <c r="HT84" s="236">
        <f>IF(MAX($AS84:$AU84)&gt;=40, Active!HT$2, 0)</f>
        <v>20</v>
      </c>
      <c r="HU84" s="236">
        <f>IF(MAX($AV84:$AX84)&gt;=40, Active!HU$2, 0)</f>
        <v>10</v>
      </c>
      <c r="HV84" s="237">
        <f>IF(MAX($AY84:$BA84)&gt;=40, Active!HV$2, 0)</f>
        <v>20</v>
      </c>
      <c r="HW84" s="238">
        <f>IF(MAX($BB84:$BD84)&gt;=40, Active!HW$2, 0)</f>
        <v>20</v>
      </c>
      <c r="HX84" s="238">
        <f>IF(MAX($BE84:$BG84)&gt;=40, Active!HX$2, 0)</f>
        <v>20</v>
      </c>
      <c r="HY84" s="238">
        <f>IF(MAX($BH84:$BJ84)&gt;=40, Active!HY$2, 0)</f>
        <v>20</v>
      </c>
      <c r="HZ84" s="238">
        <f>IF(MAX($BK84:$BM84)&gt;=40, Active!HZ$2, 0)</f>
        <v>10</v>
      </c>
      <c r="IA84" s="238">
        <f>IF(MAX($BN84:$BP84)&gt;=40, Active!IA$2, 0)</f>
        <v>20</v>
      </c>
      <c r="IB84" s="238">
        <f>IF(MAX($BQ84:$BS84)&gt;=40, Active!IB$2, 0)</f>
        <v>10</v>
      </c>
      <c r="IC84" s="238">
        <f>IF(MAX($BT84:$BV84)&gt;=40, Active!IC$2, 0)</f>
        <v>6</v>
      </c>
      <c r="ID84" s="239">
        <f>IF(MAX($BW84:$BY84)&gt;=40, Active!ID$2, 0)</f>
        <v>20</v>
      </c>
      <c r="IE84" s="240">
        <f>IF(MAX($BZ84:$CB84)&gt;=40, Active!IE$2, 0)</f>
        <v>20</v>
      </c>
      <c r="IF84" s="240">
        <f>IF(MAX($CC84:$CE84)&gt;=40, Active!IF$2, 0)</f>
        <v>0</v>
      </c>
      <c r="IG84" s="240">
        <f>IF(MAX($CF84:$CH84)&gt;=40, Active!IG$2, 0)</f>
        <v>10</v>
      </c>
      <c r="IH84" s="240">
        <f>IF(MAX($CI84:$CK84)&gt;=40, Active!IH$2, 0)</f>
        <v>0</v>
      </c>
      <c r="II84" s="240">
        <f>IF(MAX($CL84:$CN84)&gt;=40, Active!II$2, 0)</f>
        <v>30</v>
      </c>
      <c r="IJ84" s="240">
        <f>IF(MAX($CO84:$CQ84)&gt;=40, Active!IJ$2, 0)</f>
        <v>20</v>
      </c>
      <c r="IK84" s="240">
        <f>IF(MAX($CR84:$CT84)&gt;=40, Active!IK$2, 0)</f>
        <v>0</v>
      </c>
      <c r="IL84" s="240">
        <f>IF(MAX($CU84:$CW84)&gt;=40, Active!IL$2, 0)</f>
        <v>0</v>
      </c>
      <c r="IM84" s="240">
        <f>IF(MAX($CX84:$CZ84)&gt;=40, Active!IM$2, 0)</f>
        <v>0</v>
      </c>
      <c r="IN84" s="240">
        <f>IF(MAX($DA84:$DC84)&gt;=40, Active!IN$2, 0)</f>
        <v>20</v>
      </c>
      <c r="IO84" s="240">
        <f>IF(MAX($DD84:$DF84)&gt;=40, Active!IO$2, 0)</f>
        <v>0</v>
      </c>
      <c r="IP84" s="416">
        <f t="shared" si="29"/>
        <v>360</v>
      </c>
      <c r="IQ84" s="416">
        <f t="shared" si="30"/>
        <v>14</v>
      </c>
    </row>
    <row r="85" spans="2:251" ht="15" customHeight="1" x14ac:dyDescent="0.25">
      <c r="B85" s="392">
        <v>10</v>
      </c>
      <c r="C85" s="13" t="s">
        <v>435</v>
      </c>
      <c r="D85" s="423">
        <v>43466</v>
      </c>
      <c r="E85" s="20" t="s">
        <v>278</v>
      </c>
      <c r="F85" s="6">
        <v>9546103</v>
      </c>
      <c r="G85" s="20">
        <v>1</v>
      </c>
      <c r="H85" s="20"/>
      <c r="I85" s="23"/>
      <c r="J85" s="6" t="s">
        <v>18</v>
      </c>
      <c r="K85" s="6" t="s">
        <v>18</v>
      </c>
      <c r="L85" s="424"/>
      <c r="M85" s="425" t="s">
        <v>542</v>
      </c>
      <c r="N85" s="24">
        <v>52.2</v>
      </c>
      <c r="O85" s="107"/>
      <c r="P85" s="108"/>
      <c r="Q85" s="444"/>
      <c r="R85" s="24">
        <v>61.6</v>
      </c>
      <c r="S85" s="107"/>
      <c r="T85" s="108"/>
      <c r="U85" s="649"/>
      <c r="V85" s="24" t="s">
        <v>338</v>
      </c>
      <c r="W85" s="107"/>
      <c r="X85" s="108"/>
      <c r="Y85" s="444"/>
      <c r="Z85" s="24" t="s">
        <v>338</v>
      </c>
      <c r="AA85" s="273"/>
      <c r="AB85" s="688">
        <v>59.680000305175781</v>
      </c>
      <c r="AC85" s="273"/>
      <c r="AD85" s="272">
        <v>100</v>
      </c>
      <c r="AE85" s="108"/>
      <c r="AF85" s="444"/>
      <c r="AG85" s="272">
        <v>100</v>
      </c>
      <c r="AH85" s="108"/>
      <c r="AI85" s="444"/>
      <c r="AJ85" s="272">
        <v>100</v>
      </c>
      <c r="AK85" s="108"/>
      <c r="AL85" s="444"/>
      <c r="AM85" s="272">
        <v>100</v>
      </c>
      <c r="AN85" s="108"/>
      <c r="AO85" s="444"/>
      <c r="AP85" s="272">
        <v>100</v>
      </c>
      <c r="AQ85" s="108"/>
      <c r="AR85" s="444"/>
      <c r="AS85" s="272">
        <v>100</v>
      </c>
      <c r="AT85" s="108"/>
      <c r="AU85" s="444"/>
      <c r="AV85" s="272">
        <v>100</v>
      </c>
      <c r="AW85" s="108"/>
      <c r="AX85" s="444"/>
      <c r="AY85" s="24">
        <v>56</v>
      </c>
      <c r="AZ85" s="107"/>
      <c r="BA85" s="273"/>
      <c r="BB85" s="24">
        <v>65</v>
      </c>
      <c r="BC85" s="107"/>
      <c r="BD85" s="273"/>
      <c r="BE85" s="24">
        <v>54</v>
      </c>
      <c r="BF85" s="107"/>
      <c r="BG85" s="273"/>
      <c r="BH85" s="24">
        <v>52</v>
      </c>
      <c r="BI85" s="107"/>
      <c r="BJ85" s="273"/>
      <c r="BK85" s="24">
        <v>64</v>
      </c>
      <c r="BL85" s="107"/>
      <c r="BM85" s="273"/>
      <c r="BN85" s="24">
        <v>62</v>
      </c>
      <c r="BO85" s="107"/>
      <c r="BP85" s="273"/>
      <c r="BQ85" s="24">
        <v>51</v>
      </c>
      <c r="BR85" s="107"/>
      <c r="BS85" s="273"/>
      <c r="BT85" s="24">
        <v>88</v>
      </c>
      <c r="BU85" s="291"/>
      <c r="BV85" s="273"/>
      <c r="BW85" s="24">
        <v>46</v>
      </c>
      <c r="BX85" s="107"/>
      <c r="BY85" s="273"/>
      <c r="BZ85" s="24">
        <v>56</v>
      </c>
      <c r="CA85" s="107"/>
      <c r="CB85" s="273"/>
      <c r="CC85" s="24">
        <v>51</v>
      </c>
      <c r="CD85" s="107"/>
      <c r="CE85" s="107"/>
      <c r="CF85" s="107"/>
      <c r="CG85" s="107"/>
      <c r="CH85" s="273"/>
      <c r="CI85" s="24"/>
      <c r="CJ85" s="107"/>
      <c r="CK85" s="273"/>
      <c r="CL85" s="24">
        <v>68.25</v>
      </c>
      <c r="CM85" s="107"/>
      <c r="CN85" s="273"/>
      <c r="CO85" s="24">
        <v>56.5</v>
      </c>
      <c r="CP85" s="107"/>
      <c r="CQ85" s="273"/>
      <c r="CR85" s="24"/>
      <c r="CS85" s="107"/>
      <c r="CT85" s="273"/>
      <c r="CU85" s="24"/>
      <c r="CV85" s="107"/>
      <c r="CW85" s="273"/>
      <c r="CX85" s="24"/>
      <c r="CY85" s="107"/>
      <c r="CZ85" s="273"/>
      <c r="DA85" s="24">
        <v>57.200000762939453</v>
      </c>
      <c r="DB85" s="107"/>
      <c r="DC85" s="273"/>
      <c r="DD85" s="24"/>
      <c r="DE85" s="107"/>
      <c r="DF85" s="273"/>
      <c r="DG85" s="218"/>
      <c r="DH85" s="217"/>
      <c r="DI85" s="217" t="s">
        <v>1387</v>
      </c>
      <c r="DJ85" s="286">
        <v>59.5</v>
      </c>
      <c r="DK85" s="219" t="s">
        <v>124</v>
      </c>
      <c r="DL85" s="220">
        <f t="shared" si="25"/>
        <v>2.9750000000000001</v>
      </c>
      <c r="DM85" s="650">
        <f>COUNTIF(N85:DF85, Active!DM$1)+COUNTIF(N85:DF85, Active!DM$2)</f>
        <v>0</v>
      </c>
      <c r="DN85" s="233">
        <f>IF(COUNTIF($N85:$Q85, Active!ET$1)&gt;0, Active!DN$2, 0)</f>
        <v>0</v>
      </c>
      <c r="DO85" s="234">
        <f>IF(COUNTIF($R85:$U85, Active!ET$1)&gt;0, Active!DO$2, 0)</f>
        <v>0</v>
      </c>
      <c r="DP85" s="234">
        <f>IF(COUNTIF($V85:$Y85, Active!ET$1)&gt;0, Active!DP$2, 0)</f>
        <v>0</v>
      </c>
      <c r="DQ85" s="234">
        <f>IF(COUNTIF($Z85:$AA85, Active!ET$1)&gt;0, Active!DQ$2, 0)</f>
        <v>0</v>
      </c>
      <c r="DR85" s="234">
        <f>IF(COUNTIF($AB85:$AC85, Active!ET$1)&gt;0, Active!DR$2, 0)</f>
        <v>0</v>
      </c>
      <c r="DS85" s="235">
        <f>IF(COUNTIF($AD85:$AF85, Active!$ET$1)&gt;0, Active!DS$2, 0)</f>
        <v>0</v>
      </c>
      <c r="DT85" s="236">
        <f>IF(COUNTIF($AG85:$AI85, Active!$ET$1)&gt;0, Active!DT$2, 0)</f>
        <v>0</v>
      </c>
      <c r="DU85" s="236">
        <f>IF(COUNTIF($AJ85:$AL85, Active!$ET$1)&gt;0, Active!DU$2, 0)</f>
        <v>0</v>
      </c>
      <c r="DV85" s="236">
        <f>IF(COUNTIF($AM85:$AO85, Active!$ET$1)&gt;0, Active!DV$2, 0)</f>
        <v>0</v>
      </c>
      <c r="DW85" s="236">
        <f>IF(COUNTIF($AP85:$AR85, Active!$ET$1)&gt;0, Active!DW$2, 0)</f>
        <v>0</v>
      </c>
      <c r="DX85" s="236">
        <f>IF(COUNTIF($AS85:$AU85, Active!$ET$1)&gt;0, Active!DX$2, 0)</f>
        <v>0</v>
      </c>
      <c r="DY85" s="236">
        <f>IF(COUNTIF($AV85:$AX85, Active!$ET$1)&gt;0, Active!DY$2, 0)</f>
        <v>0</v>
      </c>
      <c r="DZ85" s="237">
        <f>IF(COUNTIF($AY85:$BA85, Active!$ET$1)&gt;0, Active!DZ$2, 0)</f>
        <v>0</v>
      </c>
      <c r="EA85" s="238">
        <f>IF(COUNTIF($BB85:$BD85, Active!$ET$1)&gt;0, Active!EA$2, 0)</f>
        <v>0</v>
      </c>
      <c r="EB85" s="238">
        <f>IF(COUNTIF($BE85:$BG85, Active!$ET$1)&gt;0, Active!EB$2, 0)</f>
        <v>0</v>
      </c>
      <c r="EC85" s="238">
        <f>IF(COUNTIF($BH85:$BJ85, Active!$ET$1)&gt;0, Active!EC$2, 0)</f>
        <v>0</v>
      </c>
      <c r="ED85" s="238">
        <f>IF(COUNTIF($BK85:$BM85, Active!$ET$1)&gt;0, Active!ED$2, 0)</f>
        <v>0</v>
      </c>
      <c r="EE85" s="238">
        <f>IF(COUNTIF($BN85:$BP85, Active!$ET$1)&gt;0, Active!EE$2, 0)</f>
        <v>0</v>
      </c>
      <c r="EF85" s="238">
        <f>IF(COUNTIF($BQ85:$BS85, Active!$ET$1)&gt;0, Active!EF$2, 0)</f>
        <v>0</v>
      </c>
      <c r="EG85" s="238">
        <f>IF(COUNTIF($BT85:$BV85, Active!$ET$1)&gt;0, Active!EG$2, 0)</f>
        <v>0</v>
      </c>
      <c r="EH85" s="239">
        <f>IF(COUNTIF($BW85:$BY85, Active!$ET$1)&gt;0, Active!EH$2, 0)</f>
        <v>0</v>
      </c>
      <c r="EI85" s="240">
        <f>IF(COUNTIF($BZ85:$CB85, Active!$ET$1)&gt;0, Active!EI$2, 0)</f>
        <v>0</v>
      </c>
      <c r="EJ85" s="240">
        <f>IF(COUNTIF($CC85:$CE85, Active!$ET$1)&gt;0, Active!EJ$2, 0)</f>
        <v>0</v>
      </c>
      <c r="EK85" s="240">
        <f>IF(COUNTIF($CF85:$CH85, Active!$ET$1)&gt;0, Active!EK$2, 0)</f>
        <v>0</v>
      </c>
      <c r="EL85" s="240">
        <f>IF(COUNTIF($CI85:$CK85, Active!$ET$1)&gt;0, Active!EL$2, 0)</f>
        <v>0</v>
      </c>
      <c r="EM85" s="240">
        <f>IF(COUNTIF($CL85:$CN85, Active!$ET$1)&gt;0, Active!EM$2, 0)</f>
        <v>0</v>
      </c>
      <c r="EN85" s="240">
        <f>IF(COUNTIF($CO85:$CQ85, Active!$ET$1)&gt;0, Active!EN$2, 0)</f>
        <v>0</v>
      </c>
      <c r="EO85" s="240">
        <f>IF(COUNTIF($CR85:$CT85, Active!$ET$1)&gt;0, Active!EO$2, 0)</f>
        <v>0</v>
      </c>
      <c r="EP85" s="240">
        <f>IF(COUNTIF($CU85:$CW85, Active!$ET$1)&gt;0, Active!EP$2, 0)</f>
        <v>0</v>
      </c>
      <c r="EQ85" s="240">
        <f>IF(COUNTIF($CX85:$CZ85, Active!$ET$1)&gt;0, Active!EQ$2, 0)</f>
        <v>0</v>
      </c>
      <c r="ER85" s="240">
        <f>IF(COUNTIF($DA85:$DC85, Active!$ET$1)&gt;0, Active!ER$2, 0)</f>
        <v>0</v>
      </c>
      <c r="ES85" s="240">
        <f>IF(COUNTIF($DD85:$DF85, Active!$ET$1)&gt;0, Active!ES$2, 0)</f>
        <v>0</v>
      </c>
      <c r="ET85" s="241">
        <f t="shared" si="26"/>
        <v>0</v>
      </c>
      <c r="EU85" s="242">
        <f>IF(COUNTIF($N85:$Q85, Active!GA$1)&gt;0, Active!EU$2, 0)</f>
        <v>0</v>
      </c>
      <c r="EV85" s="234">
        <f>IF(COUNTIF($R85:$U85, Active!GA$1)&gt;0, Active!EV$2, 0)</f>
        <v>0</v>
      </c>
      <c r="EW85" s="234">
        <f>IF(COUNTIF($V85:$Y85, Active!GA$1)&gt;0, Active!EW$2, 0)</f>
        <v>0</v>
      </c>
      <c r="EX85" s="234">
        <f>IF(COUNTIF($Z85:$AA85, Active!GA$1)&gt;0, Active!EX$2, 0)</f>
        <v>0</v>
      </c>
      <c r="EY85" s="234">
        <f>IF(COUNTIF($AB85:$AC85, Active!GA$1)&gt;0, Active!EY$2, 0)</f>
        <v>0</v>
      </c>
      <c r="EZ85" s="235">
        <f>IF(COUNTIF($AD85:$AF85, Active!$GA$1)&gt;0, Active!EZ$2, 0)</f>
        <v>0</v>
      </c>
      <c r="FA85" s="236">
        <f>IF(COUNTIF($AG85:$AI85, Active!$GA$1)&gt;0, Active!FA$2, 0)</f>
        <v>0</v>
      </c>
      <c r="FB85" s="236">
        <f>IF(COUNTIF($AJ85:$AL85, Active!$GA$1)&gt;0, Active!FB$2, 0)</f>
        <v>0</v>
      </c>
      <c r="FC85" s="236">
        <f>IF(COUNTIF($AM85:$AO85, Active!$GA$1)&gt;0, Active!FC$2, 0)</f>
        <v>0</v>
      </c>
      <c r="FD85" s="236">
        <f>IF(COUNTIF($AP85:$AR85, Active!$GA$1)&gt;0, Active!FD$2, 0)</f>
        <v>0</v>
      </c>
      <c r="FE85" s="236">
        <f>IF(COUNTIF($AS85:$AU85, Active!$GA$1)&gt;0, Active!FE$2, 0)</f>
        <v>0</v>
      </c>
      <c r="FF85" s="236">
        <f>IF(COUNTIF($AV85:$AX85, Active!$GA$1)&gt;0, Active!FF$2, 0)</f>
        <v>0</v>
      </c>
      <c r="FG85" s="237">
        <f>IF(COUNTIF($AY85:$BA85, Active!$GA$1)&gt;0, Active!FG$2, 0)</f>
        <v>0</v>
      </c>
      <c r="FH85" s="238">
        <f>IF(COUNTIF($BB85:$BD85, Active!$GA$1)&gt;0, Active!FH$2, 0)</f>
        <v>0</v>
      </c>
      <c r="FI85" s="238">
        <f>IF(COUNTIF($BE85:$BG85, Active!$GA$1)&gt;0, Active!FI$2, 0)</f>
        <v>0</v>
      </c>
      <c r="FJ85" s="238">
        <f>IF(COUNTIF($BH85:$BJ85, Active!$GA$1)&gt;0, Active!FJ$2, 0)</f>
        <v>0</v>
      </c>
      <c r="FK85" s="238">
        <f>IF(COUNTIF($BK85:$BM85, Active!$GA$1)&gt;0, Active!FK$2, 0)</f>
        <v>0</v>
      </c>
      <c r="FL85" s="238">
        <f>IF(COUNTIF($BN85:$BP85, Active!$GA$1)&gt;0, Active!FL$2, 0)</f>
        <v>0</v>
      </c>
      <c r="FM85" s="238">
        <f>IF(COUNTIF($BQ85:$BS85, Active!$GA$1)&gt;0, Active!FM$2, 0)</f>
        <v>0</v>
      </c>
      <c r="FN85" s="238">
        <f>IF(COUNTIF($BT85:$BV85, Active!$GA$1)&gt;0, Active!FN$2, 0)</f>
        <v>0</v>
      </c>
      <c r="FO85" s="239">
        <f>IF(COUNTIF($BW85:$BY85, Active!$GA$1)&gt;0, Active!FO$2, 0)</f>
        <v>0</v>
      </c>
      <c r="FP85" s="240">
        <f>IF(COUNTIF($BZ85:$CB85, Active!$GA$1)&gt;0, Active!FP$2, 0)</f>
        <v>0</v>
      </c>
      <c r="FQ85" s="240">
        <f>IF(COUNTIF($CC85:$CE85, Active!$GA$1)&gt;0, Active!FQ$2, 0)</f>
        <v>0</v>
      </c>
      <c r="FR85" s="240">
        <f>IF(COUNTIF($CF85:$CH85, Active!$GA$1)&gt;0, Active!FR$2, 0)</f>
        <v>0</v>
      </c>
      <c r="FS85" s="240">
        <f>IF(COUNTIF($CI85:$CK85, Active!$GA$1)&gt;0, Active!FS$2, 0)</f>
        <v>0</v>
      </c>
      <c r="FT85" s="240">
        <f>IF(COUNTIF($CL85:$CN85, Active!$GA$1)&gt;0, Active!FT$2, 0)</f>
        <v>0</v>
      </c>
      <c r="FU85" s="240">
        <f>IF(COUNTIF($CO85:$CQ85, Active!$GA$1)&gt;0, Active!FU$2, 0)</f>
        <v>0</v>
      </c>
      <c r="FV85" s="240">
        <f>IF(COUNTIF($CR85:$CT85, Active!$GA$1)&gt;0, Active!FV$2, 0)</f>
        <v>0</v>
      </c>
      <c r="FW85" s="240">
        <f>IF(COUNTIF($CU85:$CW85, Active!$GA$1)&gt;0, Active!FW$2, 0)</f>
        <v>0</v>
      </c>
      <c r="FX85" s="240">
        <f>IF(COUNTIF($CX85:$CZ85, Active!$GA$1)&gt;0, Active!FX$2, 0)</f>
        <v>0</v>
      </c>
      <c r="FY85" s="240">
        <f>IF(COUNTIF($DA85:$DC85, Active!$GA$1)&gt;0, Active!FY$2, 0)</f>
        <v>0</v>
      </c>
      <c r="FZ85" s="240">
        <f>IF(COUNTIF($DD85:$DF85, Active!$GA$1)&gt;0, Active!FZ$2, 0)</f>
        <v>0</v>
      </c>
      <c r="GA85" s="241">
        <f t="shared" si="27"/>
        <v>0</v>
      </c>
      <c r="GB85" s="242">
        <f>IF(COUNTIF($N85:$Q85, Active!HH$1)&gt;0, Active!GB$2, 0)</f>
        <v>0</v>
      </c>
      <c r="GC85" s="234">
        <f>IF(COUNTIF($R85:$U85, Active!HH$1)&gt;0, Active!GC$2, 0)</f>
        <v>0</v>
      </c>
      <c r="GD85" s="234">
        <f>IF(COUNTIF($V85:$Y85, Active!HH$1)&gt;0, Active!GD$2, 0)</f>
        <v>0</v>
      </c>
      <c r="GE85" s="234">
        <f>IF(COUNTIF($Z85:$AA85, Active!HH$1)&gt;0, Active!GE$2, 0)</f>
        <v>0</v>
      </c>
      <c r="GF85" s="234">
        <f>IF(COUNTIF($AB85:$AC85, Active!HH$1)&gt;0, Active!GF$2, 0)</f>
        <v>0</v>
      </c>
      <c r="GG85" s="235">
        <f>IF(COUNTIF($AD85:$AF85, Active!$HH$1)&gt;0, Active!GG$2, 0)</f>
        <v>0</v>
      </c>
      <c r="GH85" s="236">
        <f>IF(COUNTIF($AG85:$AI85, Active!$HH$1)&gt;0, Active!GH$2, 0)</f>
        <v>0</v>
      </c>
      <c r="GI85" s="236">
        <f>IF(COUNTIF($AJ85:$AL85, Active!$HH$1)&gt;0, Active!GI$2, 0)</f>
        <v>0</v>
      </c>
      <c r="GJ85" s="236">
        <f>IF(COUNTIF($AM85:$AO85, Active!$HH$1)&gt;0, Active!GJ$2, 0)</f>
        <v>0</v>
      </c>
      <c r="GK85" s="236">
        <f>IF(COUNTIF($AP85:$AR85, Active!$HH$1)&gt;0, Active!GK$2, 0)</f>
        <v>0</v>
      </c>
      <c r="GL85" s="236">
        <f>IF(COUNTIF($AS85:$AU85, Active!$HH$1)&gt;0, Active!GL$2, 0)</f>
        <v>0</v>
      </c>
      <c r="GM85" s="236">
        <f>IF(COUNTIF($AV85:$AX85, Active!$HH$1)&gt;0, Active!GM$2, 0)</f>
        <v>0</v>
      </c>
      <c r="GN85" s="237">
        <f>IF(COUNTIF($AY85:$BA85, Active!$HH$1)&gt;0, Active!GN$2, 0)</f>
        <v>0</v>
      </c>
      <c r="GO85" s="238">
        <f>IF(COUNTIF($BB85:$BD85, Active!$HH$1)&gt;0, Active!GO$2, 0)</f>
        <v>0</v>
      </c>
      <c r="GP85" s="238">
        <f>IF(COUNTIF($BE85:$BG85, Active!$HH$1)&gt;0, Active!GP$2, 0)</f>
        <v>0</v>
      </c>
      <c r="GQ85" s="238">
        <f>IF(COUNTIF($BH85:$BJ85, Active!$HH$1)&gt;0, Active!GQ$2, 0)</f>
        <v>0</v>
      </c>
      <c r="GR85" s="238">
        <f>IF(COUNTIF($BK85:$BM85, Active!$HH$1)&gt;0, Active!GR$2, 0)</f>
        <v>0</v>
      </c>
      <c r="GS85" s="238">
        <f>IF(COUNTIF($BN85:$BP85, Active!$HH$1)&gt;0, Active!GS$2, 0)</f>
        <v>0</v>
      </c>
      <c r="GT85" s="238">
        <f>IF(COUNTIF($BQ85:$BS85, Active!$HH$1)&gt;0, Active!GT$2, 0)</f>
        <v>0</v>
      </c>
      <c r="GU85" s="238">
        <f>IF(COUNTIF($BT85:$BV85, Active!$HH$1)&gt;0, Active!GU$2, 0)</f>
        <v>0</v>
      </c>
      <c r="GV85" s="239">
        <f>IF(COUNTIF($BW85:$BY85, Active!$HH$1)&gt;0, Active!GV$2, 0)</f>
        <v>0</v>
      </c>
      <c r="GW85" s="240">
        <f>IF(COUNTIF($BZ85:$CB85, Active!$HH$1)&gt;0, Active!GW$2, 0)</f>
        <v>0</v>
      </c>
      <c r="GX85" s="240">
        <f>IF(COUNTIF($CC85:$CE85, Active!$HH$1)&gt;0, Active!GX$2, 0)</f>
        <v>0</v>
      </c>
      <c r="GY85" s="240">
        <f>IF(COUNTIF($CF85:$CH85, Active!$HH$1)&gt;0, Active!GY$2, 0)</f>
        <v>0</v>
      </c>
      <c r="GZ85" s="240">
        <f>IF(COUNTIF($CI85:$CK85, Active!$HH$1)&gt;0, Active!GZ$2, 0)</f>
        <v>0</v>
      </c>
      <c r="HA85" s="240">
        <f>IF(COUNTIF($CL85:$CN85, Active!$HH$1)&gt;0, Active!HA$2, 0)</f>
        <v>0</v>
      </c>
      <c r="HB85" s="240">
        <f>IF(COUNTIF($CO85:$CQ85, Active!$HH$1)&gt;0, Active!HB$2, 0)</f>
        <v>0</v>
      </c>
      <c r="HC85" s="240">
        <f>IF(COUNTIF($CR85:$CT85, Active!$HH$1)&gt;0, Active!HC$2, 0)</f>
        <v>0</v>
      </c>
      <c r="HD85" s="240">
        <f>IF(COUNTIF($CU85:$CW85, Active!$HH$1)&gt;0, Active!HD$2, 0)</f>
        <v>0</v>
      </c>
      <c r="HE85" s="240">
        <f>IF(COUNTIF($CX85:$CZ85, Active!$HH$1)&gt;0, Active!HE$2, 0)</f>
        <v>0</v>
      </c>
      <c r="HF85" s="240">
        <f>IF(COUNTIF($DA85:$DC85, Active!$HH$1)&gt;0, Active!HF$2, 0)</f>
        <v>0</v>
      </c>
      <c r="HG85" s="240">
        <f>IF(COUNTIF($DD85:$DF85, Active!$HH$1)&gt;0, Active!HG$2, 0)</f>
        <v>0</v>
      </c>
      <c r="HH85" s="241">
        <f t="shared" si="28"/>
        <v>0</v>
      </c>
      <c r="HI85" s="243"/>
      <c r="HJ85" s="242">
        <f>IF(MAX($N85:$Q85)&gt;=40, Active!HJ$2, 0)</f>
        <v>3</v>
      </c>
      <c r="HK85" s="234">
        <f>IF(MAX($R85:$U85)&gt;=40, Active!HK$2, 0)</f>
        <v>3</v>
      </c>
      <c r="HL85" s="234">
        <f>IF(MAX($V85:$Y85)&gt;=40, Active!HL$2, 0)</f>
        <v>0</v>
      </c>
      <c r="HM85" s="234">
        <f>IF(MAX($Z85:$AA85)&gt;=40, Active!HM$2, 0)</f>
        <v>0</v>
      </c>
      <c r="HN85" s="234">
        <f>IF(MAX($AB85:$AC85)&gt;=40, Active!HN$2, 0)</f>
        <v>2</v>
      </c>
      <c r="HO85" s="235">
        <f>IF(MAX($AD85:$AF85)&gt;=40, Active!HO$2, 0)</f>
        <v>20</v>
      </c>
      <c r="HP85" s="236">
        <f>IF(MAX($AG85:$AI85)&gt;=40, Active!HP$2, 0)</f>
        <v>20</v>
      </c>
      <c r="HQ85" s="236">
        <f>IF(MAX($AJ85:$AL85)&gt;=40, Active!HQ$2, 0)</f>
        <v>20</v>
      </c>
      <c r="HR85" s="236">
        <f>IF(MAX($AM85:$AO85)&gt;=40, Active!HR$2, 0)</f>
        <v>20</v>
      </c>
      <c r="HS85" s="236">
        <f>IF(MAX($AP85:$AR85)&gt;=40, Active!HS$2, 0)</f>
        <v>10</v>
      </c>
      <c r="HT85" s="236">
        <f>IF(MAX($AS85:$AU85)&gt;=40, Active!HT$2, 0)</f>
        <v>20</v>
      </c>
      <c r="HU85" s="236">
        <f>IF(MAX($AV85:$AX85)&gt;=40, Active!HU$2, 0)</f>
        <v>10</v>
      </c>
      <c r="HV85" s="237">
        <f>IF(MAX($AY85:$BA85)&gt;=40, Active!HV$2, 0)</f>
        <v>20</v>
      </c>
      <c r="HW85" s="238">
        <f>IF(MAX($BB85:$BD85)&gt;=40, Active!HW$2, 0)</f>
        <v>20</v>
      </c>
      <c r="HX85" s="238">
        <f>IF(MAX($BE85:$BG85)&gt;=40, Active!HX$2, 0)</f>
        <v>20</v>
      </c>
      <c r="HY85" s="238">
        <f>IF(MAX($BH85:$BJ85)&gt;=40, Active!HY$2, 0)</f>
        <v>20</v>
      </c>
      <c r="HZ85" s="238">
        <f>IF(MAX($BK85:$BM85)&gt;=40, Active!HZ$2, 0)</f>
        <v>10</v>
      </c>
      <c r="IA85" s="238">
        <f>IF(MAX($BN85:$BP85)&gt;=40, Active!IA$2, 0)</f>
        <v>20</v>
      </c>
      <c r="IB85" s="238">
        <f>IF(MAX($BQ85:$BS85)&gt;=40, Active!IB$2, 0)</f>
        <v>10</v>
      </c>
      <c r="IC85" s="238">
        <f>IF(MAX($BT85:$BV85)&gt;=40, Active!IC$2, 0)</f>
        <v>6</v>
      </c>
      <c r="ID85" s="239">
        <f>IF(MAX($BW85:$BY85)&gt;=40, Active!ID$2, 0)</f>
        <v>20</v>
      </c>
      <c r="IE85" s="240">
        <f>IF(MAX($BZ85:$CB85)&gt;=40, Active!IE$2, 0)</f>
        <v>20</v>
      </c>
      <c r="IF85" s="240">
        <f>IF(MAX($CC85:$CE85)&gt;=40, Active!IF$2, 0)</f>
        <v>10</v>
      </c>
      <c r="IG85" s="240">
        <f>IF(MAX($CF85:$CH85)&gt;=40, Active!IG$2, 0)</f>
        <v>0</v>
      </c>
      <c r="IH85" s="240">
        <f>IF(MAX($CI85:$CK85)&gt;=40, Active!IH$2, 0)</f>
        <v>0</v>
      </c>
      <c r="II85" s="240">
        <f>IF(MAX($CL85:$CN85)&gt;=40, Active!II$2, 0)</f>
        <v>30</v>
      </c>
      <c r="IJ85" s="240">
        <f>IF(MAX($CO85:$CQ85)&gt;=40, Active!IJ$2, 0)</f>
        <v>20</v>
      </c>
      <c r="IK85" s="240">
        <f>IF(MAX($CR85:$CT85)&gt;=40, Active!IK$2, 0)</f>
        <v>0</v>
      </c>
      <c r="IL85" s="240">
        <f>IF(MAX($CU85:$CW85)&gt;=40, Active!IL$2, 0)</f>
        <v>0</v>
      </c>
      <c r="IM85" s="240">
        <f>IF(MAX($CX85:$CZ85)&gt;=40, Active!IM$2, 0)</f>
        <v>0</v>
      </c>
      <c r="IN85" s="240">
        <f>IF(MAX($DA85:$DC85)&gt;=40, Active!IN$2, 0)</f>
        <v>20</v>
      </c>
      <c r="IO85" s="240">
        <f>IF(MAX($DD85:$DF85)&gt;=40, Active!IO$2, 0)</f>
        <v>0</v>
      </c>
      <c r="IP85" s="416">
        <f t="shared" si="29"/>
        <v>360</v>
      </c>
      <c r="IQ85" s="416">
        <f t="shared" si="30"/>
        <v>14</v>
      </c>
    </row>
    <row r="86" spans="2:251" ht="15" customHeight="1" x14ac:dyDescent="0.25">
      <c r="B86" s="392">
        <v>11</v>
      </c>
      <c r="C86" s="13" t="s">
        <v>436</v>
      </c>
      <c r="D86" s="423">
        <v>43466</v>
      </c>
      <c r="E86" s="20" t="s">
        <v>278</v>
      </c>
      <c r="F86" s="6">
        <v>9546125</v>
      </c>
      <c r="G86" s="20">
        <v>1</v>
      </c>
      <c r="H86" s="20"/>
      <c r="I86" s="23"/>
      <c r="J86" s="6" t="s">
        <v>18</v>
      </c>
      <c r="K86" s="6" t="s">
        <v>18</v>
      </c>
      <c r="L86" s="424"/>
      <c r="M86" s="425" t="s">
        <v>543</v>
      </c>
      <c r="N86" s="24">
        <v>67.5</v>
      </c>
      <c r="O86" s="107"/>
      <c r="P86" s="108"/>
      <c r="Q86" s="444"/>
      <c r="R86" s="24">
        <v>73</v>
      </c>
      <c r="S86" s="107"/>
      <c r="T86" s="108"/>
      <c r="U86" s="649"/>
      <c r="V86" s="24" t="s">
        <v>19</v>
      </c>
      <c r="W86" s="107"/>
      <c r="X86" s="108"/>
      <c r="Y86" s="444"/>
      <c r="Z86" s="24" t="s">
        <v>17</v>
      </c>
      <c r="AA86" s="273"/>
      <c r="AB86" s="688">
        <v>73.879997253417969</v>
      </c>
      <c r="AC86" s="273"/>
      <c r="AD86" s="272">
        <v>100</v>
      </c>
      <c r="AE86" s="108"/>
      <c r="AF86" s="444"/>
      <c r="AG86" s="272">
        <v>100</v>
      </c>
      <c r="AH86" s="108"/>
      <c r="AI86" s="444"/>
      <c r="AJ86" s="272">
        <v>100</v>
      </c>
      <c r="AK86" s="108"/>
      <c r="AL86" s="444"/>
      <c r="AM86" s="272">
        <v>100</v>
      </c>
      <c r="AN86" s="108"/>
      <c r="AO86" s="444"/>
      <c r="AP86" s="272">
        <v>100</v>
      </c>
      <c r="AQ86" s="108"/>
      <c r="AR86" s="444"/>
      <c r="AS86" s="272">
        <v>100</v>
      </c>
      <c r="AT86" s="108"/>
      <c r="AU86" s="444"/>
      <c r="AV86" s="272">
        <v>100</v>
      </c>
      <c r="AW86" s="108"/>
      <c r="AX86" s="444"/>
      <c r="AY86" s="24">
        <v>75</v>
      </c>
      <c r="AZ86" s="107"/>
      <c r="BA86" s="273"/>
      <c r="BB86" s="24">
        <v>83</v>
      </c>
      <c r="BC86" s="107"/>
      <c r="BD86" s="273"/>
      <c r="BE86" s="24">
        <v>80</v>
      </c>
      <c r="BF86" s="107"/>
      <c r="BG86" s="273"/>
      <c r="BH86" s="24">
        <v>69</v>
      </c>
      <c r="BI86" s="107"/>
      <c r="BJ86" s="273"/>
      <c r="BK86" s="24">
        <v>80</v>
      </c>
      <c r="BL86" s="107"/>
      <c r="BM86" s="273"/>
      <c r="BN86" s="24">
        <v>72</v>
      </c>
      <c r="BO86" s="107"/>
      <c r="BP86" s="273"/>
      <c r="BQ86" s="24">
        <v>76</v>
      </c>
      <c r="BR86" s="107"/>
      <c r="BS86" s="273"/>
      <c r="BT86" s="24">
        <v>78</v>
      </c>
      <c r="BU86" s="291"/>
      <c r="BV86" s="273"/>
      <c r="BW86" s="24">
        <v>77</v>
      </c>
      <c r="BX86" s="107"/>
      <c r="BY86" s="273"/>
      <c r="BZ86" s="24">
        <v>76</v>
      </c>
      <c r="CA86" s="107"/>
      <c r="CB86" s="273"/>
      <c r="CC86" s="24"/>
      <c r="CD86" s="107"/>
      <c r="CE86" s="107"/>
      <c r="CF86" s="107">
        <v>50</v>
      </c>
      <c r="CG86" s="107"/>
      <c r="CH86" s="273"/>
      <c r="CI86" s="24"/>
      <c r="CJ86" s="107"/>
      <c r="CK86" s="273"/>
      <c r="CL86" s="24">
        <v>71.599998474121094</v>
      </c>
      <c r="CM86" s="107"/>
      <c r="CN86" s="273"/>
      <c r="CO86" s="24"/>
      <c r="CP86" s="107"/>
      <c r="CQ86" s="273"/>
      <c r="CR86" s="24"/>
      <c r="CS86" s="107"/>
      <c r="CT86" s="273"/>
      <c r="CU86" s="24">
        <v>75</v>
      </c>
      <c r="CV86" s="107"/>
      <c r="CW86" s="273"/>
      <c r="CX86" s="24"/>
      <c r="CY86" s="107"/>
      <c r="CZ86" s="273"/>
      <c r="DA86" s="24">
        <v>62.799999237060547</v>
      </c>
      <c r="DB86" s="107"/>
      <c r="DC86" s="273"/>
      <c r="DD86" s="24"/>
      <c r="DE86" s="107"/>
      <c r="DF86" s="273"/>
      <c r="DG86" s="218"/>
      <c r="DH86" s="217"/>
      <c r="DI86" s="217" t="s">
        <v>1387</v>
      </c>
      <c r="DJ86" s="286">
        <v>74.95</v>
      </c>
      <c r="DK86" s="219" t="s">
        <v>126</v>
      </c>
      <c r="DL86" s="220">
        <f t="shared" si="25"/>
        <v>3.7475000000000001</v>
      </c>
      <c r="DM86" s="650">
        <f>COUNTIF(N86:DF86, Active!DM$1)+COUNTIF(N86:DF86, Active!DM$2)</f>
        <v>0</v>
      </c>
      <c r="DN86" s="233">
        <f>IF(COUNTIF($N86:$Q86, Active!ET$1)&gt;0, Active!DN$2, 0)</f>
        <v>0</v>
      </c>
      <c r="DO86" s="234">
        <f>IF(COUNTIF($R86:$U86, Active!ET$1)&gt;0, Active!DO$2, 0)</f>
        <v>0</v>
      </c>
      <c r="DP86" s="234">
        <f>IF(COUNTIF($V86:$Y86, Active!ET$1)&gt;0, Active!DP$2, 0)</f>
        <v>0</v>
      </c>
      <c r="DQ86" s="234">
        <f>IF(COUNTIF($Z86:$AA86, Active!ET$1)&gt;0, Active!DQ$2, 0)</f>
        <v>0</v>
      </c>
      <c r="DR86" s="234">
        <f>IF(COUNTIF($AB86:$AC86, Active!ET$1)&gt;0, Active!DR$2, 0)</f>
        <v>0</v>
      </c>
      <c r="DS86" s="235">
        <f>IF(COUNTIF($AD86:$AF86, Active!$ET$1)&gt;0, Active!DS$2, 0)</f>
        <v>0</v>
      </c>
      <c r="DT86" s="236">
        <f>IF(COUNTIF($AG86:$AI86, Active!$ET$1)&gt;0, Active!DT$2, 0)</f>
        <v>0</v>
      </c>
      <c r="DU86" s="236">
        <f>IF(COUNTIF($AJ86:$AL86, Active!$ET$1)&gt;0, Active!DU$2, 0)</f>
        <v>0</v>
      </c>
      <c r="DV86" s="236">
        <f>IF(COUNTIF($AM86:$AO86, Active!$ET$1)&gt;0, Active!DV$2, 0)</f>
        <v>0</v>
      </c>
      <c r="DW86" s="236">
        <f>IF(COUNTIF($AP86:$AR86, Active!$ET$1)&gt;0, Active!DW$2, 0)</f>
        <v>0</v>
      </c>
      <c r="DX86" s="236">
        <f>IF(COUNTIF($AS86:$AU86, Active!$ET$1)&gt;0, Active!DX$2, 0)</f>
        <v>0</v>
      </c>
      <c r="DY86" s="236">
        <f>IF(COUNTIF($AV86:$AX86, Active!$ET$1)&gt;0, Active!DY$2, 0)</f>
        <v>0</v>
      </c>
      <c r="DZ86" s="237">
        <f>IF(COUNTIF($AY86:$BA86, Active!$ET$1)&gt;0, Active!DZ$2, 0)</f>
        <v>0</v>
      </c>
      <c r="EA86" s="238">
        <f>IF(COUNTIF($BB86:$BD86, Active!$ET$1)&gt;0, Active!EA$2, 0)</f>
        <v>0</v>
      </c>
      <c r="EB86" s="238">
        <f>IF(COUNTIF($BE86:$BG86, Active!$ET$1)&gt;0, Active!EB$2, 0)</f>
        <v>0</v>
      </c>
      <c r="EC86" s="238">
        <f>IF(COUNTIF($BH86:$BJ86, Active!$ET$1)&gt;0, Active!EC$2, 0)</f>
        <v>0</v>
      </c>
      <c r="ED86" s="238">
        <f>IF(COUNTIF($BK86:$BM86, Active!$ET$1)&gt;0, Active!ED$2, 0)</f>
        <v>0</v>
      </c>
      <c r="EE86" s="238">
        <f>IF(COUNTIF($BN86:$BP86, Active!$ET$1)&gt;0, Active!EE$2, 0)</f>
        <v>0</v>
      </c>
      <c r="EF86" s="238">
        <f>IF(COUNTIF($BQ86:$BS86, Active!$ET$1)&gt;0, Active!EF$2, 0)</f>
        <v>0</v>
      </c>
      <c r="EG86" s="238">
        <f>IF(COUNTIF($BT86:$BV86, Active!$ET$1)&gt;0, Active!EG$2, 0)</f>
        <v>0</v>
      </c>
      <c r="EH86" s="239">
        <f>IF(COUNTIF($BW86:$BY86, Active!$ET$1)&gt;0, Active!EH$2, 0)</f>
        <v>0</v>
      </c>
      <c r="EI86" s="240">
        <f>IF(COUNTIF($BZ86:$CB86, Active!$ET$1)&gt;0, Active!EI$2, 0)</f>
        <v>0</v>
      </c>
      <c r="EJ86" s="240">
        <f>IF(COUNTIF($CC86:$CE86, Active!$ET$1)&gt;0, Active!EJ$2, 0)</f>
        <v>0</v>
      </c>
      <c r="EK86" s="240">
        <f>IF(COUNTIF($CF86:$CH86, Active!$ET$1)&gt;0, Active!EK$2, 0)</f>
        <v>0</v>
      </c>
      <c r="EL86" s="240">
        <f>IF(COUNTIF($CI86:$CK86, Active!$ET$1)&gt;0, Active!EL$2, 0)</f>
        <v>0</v>
      </c>
      <c r="EM86" s="240">
        <f>IF(COUNTIF($CL86:$CN86, Active!$ET$1)&gt;0, Active!EM$2, 0)</f>
        <v>0</v>
      </c>
      <c r="EN86" s="240">
        <f>IF(COUNTIF($CO86:$CQ86, Active!$ET$1)&gt;0, Active!EN$2, 0)</f>
        <v>0</v>
      </c>
      <c r="EO86" s="240">
        <f>IF(COUNTIF($CR86:$CT86, Active!$ET$1)&gt;0, Active!EO$2, 0)</f>
        <v>0</v>
      </c>
      <c r="EP86" s="240">
        <f>IF(COUNTIF($CU86:$CW86, Active!$ET$1)&gt;0, Active!EP$2, 0)</f>
        <v>0</v>
      </c>
      <c r="EQ86" s="240">
        <f>IF(COUNTIF($CX86:$CZ86, Active!$ET$1)&gt;0, Active!EQ$2, 0)</f>
        <v>0</v>
      </c>
      <c r="ER86" s="240">
        <f>IF(COUNTIF($DA86:$DC86, Active!$ET$1)&gt;0, Active!ER$2, 0)</f>
        <v>0</v>
      </c>
      <c r="ES86" s="240">
        <f>IF(COUNTIF($DD86:$DF86, Active!$ET$1)&gt;0, Active!ES$2, 0)</f>
        <v>0</v>
      </c>
      <c r="ET86" s="241">
        <f t="shared" si="26"/>
        <v>0</v>
      </c>
      <c r="EU86" s="242">
        <f>IF(COUNTIF($N86:$Q86, Active!GA$1)&gt;0, Active!EU$2, 0)</f>
        <v>0</v>
      </c>
      <c r="EV86" s="234">
        <f>IF(COUNTIF($R86:$U86, Active!GA$1)&gt;0, Active!EV$2, 0)</f>
        <v>0</v>
      </c>
      <c r="EW86" s="234">
        <f>IF(COUNTIF($V86:$Y86, Active!GA$1)&gt;0, Active!EW$2, 0)</f>
        <v>0</v>
      </c>
      <c r="EX86" s="234">
        <f>IF(COUNTIF($Z86:$AA86, Active!GA$1)&gt;0, Active!EX$2, 0)</f>
        <v>0</v>
      </c>
      <c r="EY86" s="234">
        <f>IF(COUNTIF($AB86:$AC86, Active!GA$1)&gt;0, Active!EY$2, 0)</f>
        <v>0</v>
      </c>
      <c r="EZ86" s="235">
        <f>IF(COUNTIF($AD86:$AF86, Active!$GA$1)&gt;0, Active!EZ$2, 0)</f>
        <v>0</v>
      </c>
      <c r="FA86" s="236">
        <f>IF(COUNTIF($AG86:$AI86, Active!$GA$1)&gt;0, Active!FA$2, 0)</f>
        <v>0</v>
      </c>
      <c r="FB86" s="236">
        <f>IF(COUNTIF($AJ86:$AL86, Active!$GA$1)&gt;0, Active!FB$2, 0)</f>
        <v>0</v>
      </c>
      <c r="FC86" s="236">
        <f>IF(COUNTIF($AM86:$AO86, Active!$GA$1)&gt;0, Active!FC$2, 0)</f>
        <v>0</v>
      </c>
      <c r="FD86" s="236">
        <f>IF(COUNTIF($AP86:$AR86, Active!$GA$1)&gt;0, Active!FD$2, 0)</f>
        <v>0</v>
      </c>
      <c r="FE86" s="236">
        <f>IF(COUNTIF($AS86:$AU86, Active!$GA$1)&gt;0, Active!FE$2, 0)</f>
        <v>0</v>
      </c>
      <c r="FF86" s="236">
        <f>IF(COUNTIF($AV86:$AX86, Active!$GA$1)&gt;0, Active!FF$2, 0)</f>
        <v>0</v>
      </c>
      <c r="FG86" s="237">
        <f>IF(COUNTIF($AY86:$BA86, Active!$GA$1)&gt;0, Active!FG$2, 0)</f>
        <v>0</v>
      </c>
      <c r="FH86" s="238">
        <f>IF(COUNTIF($BB86:$BD86, Active!$GA$1)&gt;0, Active!FH$2, 0)</f>
        <v>0</v>
      </c>
      <c r="FI86" s="238">
        <f>IF(COUNTIF($BE86:$BG86, Active!$GA$1)&gt;0, Active!FI$2, 0)</f>
        <v>0</v>
      </c>
      <c r="FJ86" s="238">
        <f>IF(COUNTIF($BH86:$BJ86, Active!$GA$1)&gt;0, Active!FJ$2, 0)</f>
        <v>0</v>
      </c>
      <c r="FK86" s="238">
        <f>IF(COUNTIF($BK86:$BM86, Active!$GA$1)&gt;0, Active!FK$2, 0)</f>
        <v>0</v>
      </c>
      <c r="FL86" s="238">
        <f>IF(COUNTIF($BN86:$BP86, Active!$GA$1)&gt;0, Active!FL$2, 0)</f>
        <v>0</v>
      </c>
      <c r="FM86" s="238">
        <f>IF(COUNTIF($BQ86:$BS86, Active!$GA$1)&gt;0, Active!FM$2, 0)</f>
        <v>0</v>
      </c>
      <c r="FN86" s="238">
        <f>IF(COUNTIF($BT86:$BV86, Active!$GA$1)&gt;0, Active!FN$2, 0)</f>
        <v>0</v>
      </c>
      <c r="FO86" s="239">
        <f>IF(COUNTIF($BW86:$BY86, Active!$GA$1)&gt;0, Active!FO$2, 0)</f>
        <v>0</v>
      </c>
      <c r="FP86" s="240">
        <f>IF(COUNTIF($BZ86:$CB86, Active!$GA$1)&gt;0, Active!FP$2, 0)</f>
        <v>0</v>
      </c>
      <c r="FQ86" s="240">
        <f>IF(COUNTIF($CC86:$CE86, Active!$GA$1)&gt;0, Active!FQ$2, 0)</f>
        <v>0</v>
      </c>
      <c r="FR86" s="240">
        <f>IF(COUNTIF($CF86:$CH86, Active!$GA$1)&gt;0, Active!FR$2, 0)</f>
        <v>0</v>
      </c>
      <c r="FS86" s="240">
        <f>IF(COUNTIF($CI86:$CK86, Active!$GA$1)&gt;0, Active!FS$2, 0)</f>
        <v>0</v>
      </c>
      <c r="FT86" s="240">
        <f>IF(COUNTIF($CL86:$CN86, Active!$GA$1)&gt;0, Active!FT$2, 0)</f>
        <v>0</v>
      </c>
      <c r="FU86" s="240">
        <f>IF(COUNTIF($CO86:$CQ86, Active!$GA$1)&gt;0, Active!FU$2, 0)</f>
        <v>0</v>
      </c>
      <c r="FV86" s="240">
        <f>IF(COUNTIF($CR86:$CT86, Active!$GA$1)&gt;0, Active!FV$2, 0)</f>
        <v>0</v>
      </c>
      <c r="FW86" s="240">
        <f>IF(COUNTIF($CU86:$CW86, Active!$GA$1)&gt;0, Active!FW$2, 0)</f>
        <v>0</v>
      </c>
      <c r="FX86" s="240">
        <f>IF(COUNTIF($CX86:$CZ86, Active!$GA$1)&gt;0, Active!FX$2, 0)</f>
        <v>0</v>
      </c>
      <c r="FY86" s="240">
        <f>IF(COUNTIF($DA86:$DC86, Active!$GA$1)&gt;0, Active!FY$2, 0)</f>
        <v>0</v>
      </c>
      <c r="FZ86" s="240">
        <f>IF(COUNTIF($DD86:$DF86, Active!$GA$1)&gt;0, Active!FZ$2, 0)</f>
        <v>0</v>
      </c>
      <c r="GA86" s="241">
        <f t="shared" si="27"/>
        <v>0</v>
      </c>
      <c r="GB86" s="242">
        <f>IF(COUNTIF($N86:$Q86, Active!HH$1)&gt;0, Active!GB$2, 0)</f>
        <v>0</v>
      </c>
      <c r="GC86" s="234">
        <f>IF(COUNTIF($R86:$U86, Active!HH$1)&gt;0, Active!GC$2, 0)</f>
        <v>0</v>
      </c>
      <c r="GD86" s="234">
        <f>IF(COUNTIF($V86:$Y86, Active!HH$1)&gt;0, Active!GD$2, 0)</f>
        <v>0</v>
      </c>
      <c r="GE86" s="234">
        <f>IF(COUNTIF($Z86:$AA86, Active!HH$1)&gt;0, Active!GE$2, 0)</f>
        <v>0</v>
      </c>
      <c r="GF86" s="234">
        <f>IF(COUNTIF($AB86:$AC86, Active!HH$1)&gt;0, Active!GF$2, 0)</f>
        <v>0</v>
      </c>
      <c r="GG86" s="235">
        <f>IF(COUNTIF($AD86:$AF86, Active!$HH$1)&gt;0, Active!GG$2, 0)</f>
        <v>0</v>
      </c>
      <c r="GH86" s="236">
        <f>IF(COUNTIF($AG86:$AI86, Active!$HH$1)&gt;0, Active!GH$2, 0)</f>
        <v>0</v>
      </c>
      <c r="GI86" s="236">
        <f>IF(COUNTIF($AJ86:$AL86, Active!$HH$1)&gt;0, Active!GI$2, 0)</f>
        <v>0</v>
      </c>
      <c r="GJ86" s="236">
        <f>IF(COUNTIF($AM86:$AO86, Active!$HH$1)&gt;0, Active!GJ$2, 0)</f>
        <v>0</v>
      </c>
      <c r="GK86" s="236">
        <f>IF(COUNTIF($AP86:$AR86, Active!$HH$1)&gt;0, Active!GK$2, 0)</f>
        <v>0</v>
      </c>
      <c r="GL86" s="236">
        <f>IF(COUNTIF($AS86:$AU86, Active!$HH$1)&gt;0, Active!GL$2, 0)</f>
        <v>0</v>
      </c>
      <c r="GM86" s="236">
        <f>IF(COUNTIF($AV86:$AX86, Active!$HH$1)&gt;0, Active!GM$2, 0)</f>
        <v>0</v>
      </c>
      <c r="GN86" s="237">
        <f>IF(COUNTIF($AY86:$BA86, Active!$HH$1)&gt;0, Active!GN$2, 0)</f>
        <v>0</v>
      </c>
      <c r="GO86" s="238">
        <f>IF(COUNTIF($BB86:$BD86, Active!$HH$1)&gt;0, Active!GO$2, 0)</f>
        <v>0</v>
      </c>
      <c r="GP86" s="238">
        <f>IF(COUNTIF($BE86:$BG86, Active!$HH$1)&gt;0, Active!GP$2, 0)</f>
        <v>0</v>
      </c>
      <c r="GQ86" s="238">
        <f>IF(COUNTIF($BH86:$BJ86, Active!$HH$1)&gt;0, Active!GQ$2, 0)</f>
        <v>0</v>
      </c>
      <c r="GR86" s="238">
        <f>IF(COUNTIF($BK86:$BM86, Active!$HH$1)&gt;0, Active!GR$2, 0)</f>
        <v>0</v>
      </c>
      <c r="GS86" s="238">
        <f>IF(COUNTIF($BN86:$BP86, Active!$HH$1)&gt;0, Active!GS$2, 0)</f>
        <v>0</v>
      </c>
      <c r="GT86" s="238">
        <f>IF(COUNTIF($BQ86:$BS86, Active!$HH$1)&gt;0, Active!GT$2, 0)</f>
        <v>0</v>
      </c>
      <c r="GU86" s="238">
        <f>IF(COUNTIF($BT86:$BV86, Active!$HH$1)&gt;0, Active!GU$2, 0)</f>
        <v>0</v>
      </c>
      <c r="GV86" s="239">
        <f>IF(COUNTIF($BW86:$BY86, Active!$HH$1)&gt;0, Active!GV$2, 0)</f>
        <v>0</v>
      </c>
      <c r="GW86" s="240">
        <f>IF(COUNTIF($BZ86:$CB86, Active!$HH$1)&gt;0, Active!GW$2, 0)</f>
        <v>0</v>
      </c>
      <c r="GX86" s="240">
        <f>IF(COUNTIF($CC86:$CE86, Active!$HH$1)&gt;0, Active!GX$2, 0)</f>
        <v>0</v>
      </c>
      <c r="GY86" s="240">
        <f>IF(COUNTIF($CF86:$CH86, Active!$HH$1)&gt;0, Active!GY$2, 0)</f>
        <v>0</v>
      </c>
      <c r="GZ86" s="240">
        <f>IF(COUNTIF($CI86:$CK86, Active!$HH$1)&gt;0, Active!GZ$2, 0)</f>
        <v>0</v>
      </c>
      <c r="HA86" s="240">
        <f>IF(COUNTIF($CL86:$CN86, Active!$HH$1)&gt;0, Active!HA$2, 0)</f>
        <v>0</v>
      </c>
      <c r="HB86" s="240">
        <f>IF(COUNTIF($CO86:$CQ86, Active!$HH$1)&gt;0, Active!HB$2, 0)</f>
        <v>0</v>
      </c>
      <c r="HC86" s="240">
        <f>IF(COUNTIF($CR86:$CT86, Active!$HH$1)&gt;0, Active!HC$2, 0)</f>
        <v>0</v>
      </c>
      <c r="HD86" s="240">
        <f>IF(COUNTIF($CU86:$CW86, Active!$HH$1)&gt;0, Active!HD$2, 0)</f>
        <v>0</v>
      </c>
      <c r="HE86" s="240">
        <f>IF(COUNTIF($CX86:$CZ86, Active!$HH$1)&gt;0, Active!HE$2, 0)</f>
        <v>0</v>
      </c>
      <c r="HF86" s="240">
        <f>IF(COUNTIF($DA86:$DC86, Active!$HH$1)&gt;0, Active!HF$2, 0)</f>
        <v>0</v>
      </c>
      <c r="HG86" s="240">
        <f>IF(COUNTIF($DD86:$DF86, Active!$HH$1)&gt;0, Active!HG$2, 0)</f>
        <v>0</v>
      </c>
      <c r="HH86" s="241">
        <f t="shared" si="28"/>
        <v>0</v>
      </c>
      <c r="HI86" s="243"/>
      <c r="HJ86" s="242">
        <f>IF(MAX($N86:$Q86)&gt;=40, Active!HJ$2, 0)</f>
        <v>3</v>
      </c>
      <c r="HK86" s="234">
        <f>IF(MAX($R86:$U86)&gt;=40, Active!HK$2, 0)</f>
        <v>3</v>
      </c>
      <c r="HL86" s="234">
        <f>IF(MAX($V86:$Y86)&gt;=40, Active!HL$2, 0)</f>
        <v>0</v>
      </c>
      <c r="HM86" s="234">
        <f>IF(MAX($Z86:$AA86)&gt;=40, Active!HM$2, 0)</f>
        <v>0</v>
      </c>
      <c r="HN86" s="234">
        <f>IF(MAX($AB86:$AC86)&gt;=40, Active!HN$2, 0)</f>
        <v>2</v>
      </c>
      <c r="HO86" s="235">
        <f>IF(MAX($AD86:$AF86)&gt;=40, Active!HO$2, 0)</f>
        <v>20</v>
      </c>
      <c r="HP86" s="236">
        <f>IF(MAX($AG86:$AI86)&gt;=40, Active!HP$2, 0)</f>
        <v>20</v>
      </c>
      <c r="HQ86" s="236">
        <f>IF(MAX($AJ86:$AL86)&gt;=40, Active!HQ$2, 0)</f>
        <v>20</v>
      </c>
      <c r="HR86" s="236">
        <f>IF(MAX($AM86:$AO86)&gt;=40, Active!HR$2, 0)</f>
        <v>20</v>
      </c>
      <c r="HS86" s="236">
        <f>IF(MAX($AP86:$AR86)&gt;=40, Active!HS$2, 0)</f>
        <v>10</v>
      </c>
      <c r="HT86" s="236">
        <f>IF(MAX($AS86:$AU86)&gt;=40, Active!HT$2, 0)</f>
        <v>20</v>
      </c>
      <c r="HU86" s="236">
        <f>IF(MAX($AV86:$AX86)&gt;=40, Active!HU$2, 0)</f>
        <v>10</v>
      </c>
      <c r="HV86" s="237">
        <f>IF(MAX($AY86:$BA86)&gt;=40, Active!HV$2, 0)</f>
        <v>20</v>
      </c>
      <c r="HW86" s="238">
        <f>IF(MAX($BB86:$BD86)&gt;=40, Active!HW$2, 0)</f>
        <v>20</v>
      </c>
      <c r="HX86" s="238">
        <f>IF(MAX($BE86:$BG86)&gt;=40, Active!HX$2, 0)</f>
        <v>20</v>
      </c>
      <c r="HY86" s="238">
        <f>IF(MAX($BH86:$BJ86)&gt;=40, Active!HY$2, 0)</f>
        <v>20</v>
      </c>
      <c r="HZ86" s="238">
        <f>IF(MAX($BK86:$BM86)&gt;=40, Active!HZ$2, 0)</f>
        <v>10</v>
      </c>
      <c r="IA86" s="238">
        <f>IF(MAX($BN86:$BP86)&gt;=40, Active!IA$2, 0)</f>
        <v>20</v>
      </c>
      <c r="IB86" s="238">
        <f>IF(MAX($BQ86:$BS86)&gt;=40, Active!IB$2, 0)</f>
        <v>10</v>
      </c>
      <c r="IC86" s="238">
        <f>IF(MAX($BT86:$BV86)&gt;=40, Active!IC$2, 0)</f>
        <v>6</v>
      </c>
      <c r="ID86" s="239">
        <f>IF(MAX($BW86:$BY86)&gt;=40, Active!ID$2, 0)</f>
        <v>20</v>
      </c>
      <c r="IE86" s="240">
        <f>IF(MAX($BZ86:$CB86)&gt;=40, Active!IE$2, 0)</f>
        <v>20</v>
      </c>
      <c r="IF86" s="240">
        <f>IF(MAX($CC86:$CE86)&gt;=40, Active!IF$2, 0)</f>
        <v>0</v>
      </c>
      <c r="IG86" s="240">
        <f>IF(MAX($CF86:$CH86)&gt;=40, Active!IG$2, 0)</f>
        <v>10</v>
      </c>
      <c r="IH86" s="240">
        <f>IF(MAX($CI86:$CK86)&gt;=40, Active!IH$2, 0)</f>
        <v>0</v>
      </c>
      <c r="II86" s="240">
        <f>IF(MAX($CL86:$CN86)&gt;=40, Active!II$2, 0)</f>
        <v>30</v>
      </c>
      <c r="IJ86" s="240">
        <f>IF(MAX($CO86:$CQ86)&gt;=40, Active!IJ$2, 0)</f>
        <v>0</v>
      </c>
      <c r="IK86" s="240">
        <f>IF(MAX($CR86:$CT86)&gt;=40, Active!IK$2, 0)</f>
        <v>0</v>
      </c>
      <c r="IL86" s="240">
        <f>IF(MAX($CU86:$CW86)&gt;=40, Active!IL$2, 0)</f>
        <v>20</v>
      </c>
      <c r="IM86" s="240">
        <f>IF(MAX($CX86:$CZ86)&gt;=40, Active!IM$2, 0)</f>
        <v>0</v>
      </c>
      <c r="IN86" s="240">
        <f>IF(MAX($DA86:$DC86)&gt;=40, Active!IN$2, 0)</f>
        <v>20</v>
      </c>
      <c r="IO86" s="240">
        <f>IF(MAX($DD86:$DF86)&gt;=40, Active!IO$2, 0)</f>
        <v>0</v>
      </c>
      <c r="IP86" s="416">
        <f t="shared" si="29"/>
        <v>360</v>
      </c>
      <c r="IQ86" s="416">
        <f t="shared" si="30"/>
        <v>14</v>
      </c>
    </row>
    <row r="87" spans="2:251" ht="15" customHeight="1" x14ac:dyDescent="0.25">
      <c r="B87" s="392">
        <v>12</v>
      </c>
      <c r="C87" s="13" t="s">
        <v>437</v>
      </c>
      <c r="D87" s="423">
        <v>43466</v>
      </c>
      <c r="E87" s="20" t="s">
        <v>278</v>
      </c>
      <c r="F87" s="6">
        <v>9546114</v>
      </c>
      <c r="G87" s="20">
        <v>1</v>
      </c>
      <c r="H87" s="20"/>
      <c r="I87" s="23"/>
      <c r="J87" s="6" t="s">
        <v>18</v>
      </c>
      <c r="K87" s="6" t="s">
        <v>18</v>
      </c>
      <c r="L87" s="424"/>
      <c r="M87" s="425" t="s">
        <v>544</v>
      </c>
      <c r="N87" s="24">
        <v>50.1</v>
      </c>
      <c r="O87" s="107"/>
      <c r="P87" s="108"/>
      <c r="Q87" s="444"/>
      <c r="R87" s="24">
        <v>73.2</v>
      </c>
      <c r="S87" s="107"/>
      <c r="T87" s="108"/>
      <c r="U87" s="649"/>
      <c r="V87" s="24" t="s">
        <v>17</v>
      </c>
      <c r="W87" s="107"/>
      <c r="X87" s="108"/>
      <c r="Y87" s="444"/>
      <c r="Z87" s="24" t="s">
        <v>338</v>
      </c>
      <c r="AA87" s="273"/>
      <c r="AB87" s="688">
        <v>64.480003356933594</v>
      </c>
      <c r="AC87" s="273"/>
      <c r="AD87" s="272">
        <v>100</v>
      </c>
      <c r="AE87" s="108"/>
      <c r="AF87" s="444"/>
      <c r="AG87" s="272">
        <v>100</v>
      </c>
      <c r="AH87" s="108"/>
      <c r="AI87" s="444"/>
      <c r="AJ87" s="272">
        <v>100</v>
      </c>
      <c r="AK87" s="108"/>
      <c r="AL87" s="444"/>
      <c r="AM87" s="272">
        <v>100</v>
      </c>
      <c r="AN87" s="108"/>
      <c r="AO87" s="444"/>
      <c r="AP87" s="272">
        <v>100</v>
      </c>
      <c r="AQ87" s="108"/>
      <c r="AR87" s="444"/>
      <c r="AS87" s="272">
        <v>100</v>
      </c>
      <c r="AT87" s="108"/>
      <c r="AU87" s="444"/>
      <c r="AV87" s="272">
        <v>100</v>
      </c>
      <c r="AW87" s="108"/>
      <c r="AX87" s="444"/>
      <c r="AY87" s="24">
        <v>62</v>
      </c>
      <c r="AZ87" s="107"/>
      <c r="BA87" s="273"/>
      <c r="BB87" s="24">
        <v>66</v>
      </c>
      <c r="BC87" s="107"/>
      <c r="BD87" s="273"/>
      <c r="BE87" s="24">
        <v>54</v>
      </c>
      <c r="BF87" s="107"/>
      <c r="BG87" s="273"/>
      <c r="BH87" s="24">
        <v>60</v>
      </c>
      <c r="BI87" s="107"/>
      <c r="BJ87" s="273"/>
      <c r="BK87" s="24">
        <v>73</v>
      </c>
      <c r="BL87" s="107"/>
      <c r="BM87" s="273"/>
      <c r="BN87" s="24">
        <v>64</v>
      </c>
      <c r="BO87" s="107"/>
      <c r="BP87" s="273"/>
      <c r="BQ87" s="24">
        <v>79</v>
      </c>
      <c r="BR87" s="107"/>
      <c r="BS87" s="273"/>
      <c r="BT87" s="24">
        <v>79.900000000000006</v>
      </c>
      <c r="BU87" s="291"/>
      <c r="BV87" s="273"/>
      <c r="BW87" s="24">
        <v>51</v>
      </c>
      <c r="BX87" s="107"/>
      <c r="BY87" s="273"/>
      <c r="BZ87" s="24">
        <v>53</v>
      </c>
      <c r="CA87" s="107"/>
      <c r="CB87" s="273"/>
      <c r="CC87" s="24">
        <v>49</v>
      </c>
      <c r="CD87" s="107"/>
      <c r="CE87" s="107"/>
      <c r="CF87" s="107"/>
      <c r="CG87" s="107"/>
      <c r="CH87" s="273"/>
      <c r="CI87" s="24"/>
      <c r="CJ87" s="107"/>
      <c r="CK87" s="273"/>
      <c r="CL87" s="24">
        <v>48.299999237060547</v>
      </c>
      <c r="CM87" s="107"/>
      <c r="CN87" s="273"/>
      <c r="CO87" s="24">
        <v>60</v>
      </c>
      <c r="CP87" s="107"/>
      <c r="CQ87" s="273"/>
      <c r="CR87" s="24"/>
      <c r="CS87" s="107"/>
      <c r="CT87" s="273"/>
      <c r="CU87" s="24"/>
      <c r="CV87" s="107"/>
      <c r="CW87" s="273"/>
      <c r="CX87" s="24"/>
      <c r="CY87" s="107"/>
      <c r="CZ87" s="273"/>
      <c r="DA87" s="24">
        <v>53</v>
      </c>
      <c r="DB87" s="107"/>
      <c r="DC87" s="273"/>
      <c r="DD87" s="24"/>
      <c r="DE87" s="107"/>
      <c r="DF87" s="273"/>
      <c r="DG87" s="218"/>
      <c r="DH87" s="217"/>
      <c r="DI87" s="217" t="s">
        <v>1387</v>
      </c>
      <c r="DJ87" s="286">
        <v>58.86</v>
      </c>
      <c r="DK87" s="219" t="s">
        <v>125</v>
      </c>
      <c r="DL87" s="220">
        <f t="shared" si="25"/>
        <v>2.9430000000000001</v>
      </c>
      <c r="DM87" s="650">
        <f>COUNTIF(N87:DF87, Active!DM$1)+COUNTIF(N87:DF87, Active!DM$2)</f>
        <v>0</v>
      </c>
      <c r="DN87" s="233">
        <f>IF(COUNTIF($N87:$Q87, Active!ET$1)&gt;0, Active!DN$2, 0)</f>
        <v>0</v>
      </c>
      <c r="DO87" s="234">
        <f>IF(COUNTIF($R87:$U87, Active!ET$1)&gt;0, Active!DO$2, 0)</f>
        <v>0</v>
      </c>
      <c r="DP87" s="234">
        <f>IF(COUNTIF($V87:$Y87, Active!ET$1)&gt;0, Active!DP$2, 0)</f>
        <v>0</v>
      </c>
      <c r="DQ87" s="234">
        <f>IF(COUNTIF($Z87:$AA87, Active!ET$1)&gt;0, Active!DQ$2, 0)</f>
        <v>0</v>
      </c>
      <c r="DR87" s="234">
        <f>IF(COUNTIF($AB87:$AC87, Active!ET$1)&gt;0, Active!DR$2, 0)</f>
        <v>0</v>
      </c>
      <c r="DS87" s="235">
        <f>IF(COUNTIF($AD87:$AF87, Active!$ET$1)&gt;0, Active!DS$2, 0)</f>
        <v>0</v>
      </c>
      <c r="DT87" s="236">
        <f>IF(COUNTIF($AG87:$AI87, Active!$ET$1)&gt;0, Active!DT$2, 0)</f>
        <v>0</v>
      </c>
      <c r="DU87" s="236">
        <f>IF(COUNTIF($AJ87:$AL87, Active!$ET$1)&gt;0, Active!DU$2, 0)</f>
        <v>0</v>
      </c>
      <c r="DV87" s="236">
        <f>IF(COUNTIF($AM87:$AO87, Active!$ET$1)&gt;0, Active!DV$2, 0)</f>
        <v>0</v>
      </c>
      <c r="DW87" s="236">
        <f>IF(COUNTIF($AP87:$AR87, Active!$ET$1)&gt;0, Active!DW$2, 0)</f>
        <v>0</v>
      </c>
      <c r="DX87" s="236">
        <f>IF(COUNTIF($AS87:$AU87, Active!$ET$1)&gt;0, Active!DX$2, 0)</f>
        <v>0</v>
      </c>
      <c r="DY87" s="236">
        <f>IF(COUNTIF($AV87:$AX87, Active!$ET$1)&gt;0, Active!DY$2, 0)</f>
        <v>0</v>
      </c>
      <c r="DZ87" s="237">
        <f>IF(COUNTIF($AY87:$BA87, Active!$ET$1)&gt;0, Active!DZ$2, 0)</f>
        <v>0</v>
      </c>
      <c r="EA87" s="238">
        <f>IF(COUNTIF($BB87:$BD87, Active!$ET$1)&gt;0, Active!EA$2, 0)</f>
        <v>0</v>
      </c>
      <c r="EB87" s="238">
        <f>IF(COUNTIF($BE87:$BG87, Active!$ET$1)&gt;0, Active!EB$2, 0)</f>
        <v>0</v>
      </c>
      <c r="EC87" s="238">
        <f>IF(COUNTIF($BH87:$BJ87, Active!$ET$1)&gt;0, Active!EC$2, 0)</f>
        <v>0</v>
      </c>
      <c r="ED87" s="238">
        <f>IF(COUNTIF($BK87:$BM87, Active!$ET$1)&gt;0, Active!ED$2, 0)</f>
        <v>0</v>
      </c>
      <c r="EE87" s="238">
        <f>IF(COUNTIF($BN87:$BP87, Active!$ET$1)&gt;0, Active!EE$2, 0)</f>
        <v>0</v>
      </c>
      <c r="EF87" s="238">
        <f>IF(COUNTIF($BQ87:$BS87, Active!$ET$1)&gt;0, Active!EF$2, 0)</f>
        <v>0</v>
      </c>
      <c r="EG87" s="238">
        <f>IF(COUNTIF($BT87:$BV87, Active!$ET$1)&gt;0, Active!EG$2, 0)</f>
        <v>0</v>
      </c>
      <c r="EH87" s="239">
        <f>IF(COUNTIF($BW87:$BY87, Active!$ET$1)&gt;0, Active!EH$2, 0)</f>
        <v>0</v>
      </c>
      <c r="EI87" s="240">
        <f>IF(COUNTIF($BZ87:$CB87, Active!$ET$1)&gt;0, Active!EI$2, 0)</f>
        <v>0</v>
      </c>
      <c r="EJ87" s="240">
        <f>IF(COUNTIF($CC87:$CE87, Active!$ET$1)&gt;0, Active!EJ$2, 0)</f>
        <v>0</v>
      </c>
      <c r="EK87" s="240">
        <f>IF(COUNTIF($CF87:$CH87, Active!$ET$1)&gt;0, Active!EK$2, 0)</f>
        <v>0</v>
      </c>
      <c r="EL87" s="240">
        <f>IF(COUNTIF($CI87:$CK87, Active!$ET$1)&gt;0, Active!EL$2, 0)</f>
        <v>0</v>
      </c>
      <c r="EM87" s="240">
        <f>IF(COUNTIF($CL87:$CN87, Active!$ET$1)&gt;0, Active!EM$2, 0)</f>
        <v>0</v>
      </c>
      <c r="EN87" s="240">
        <f>IF(COUNTIF($CO87:$CQ87, Active!$ET$1)&gt;0, Active!EN$2, 0)</f>
        <v>0</v>
      </c>
      <c r="EO87" s="240">
        <f>IF(COUNTIF($CR87:$CT87, Active!$ET$1)&gt;0, Active!EO$2, 0)</f>
        <v>0</v>
      </c>
      <c r="EP87" s="240">
        <f>IF(COUNTIF($CU87:$CW87, Active!$ET$1)&gt;0, Active!EP$2, 0)</f>
        <v>0</v>
      </c>
      <c r="EQ87" s="240">
        <f>IF(COUNTIF($CX87:$CZ87, Active!$ET$1)&gt;0, Active!EQ$2, 0)</f>
        <v>0</v>
      </c>
      <c r="ER87" s="240">
        <f>IF(COUNTIF($DA87:$DC87, Active!$ET$1)&gt;0, Active!ER$2, 0)</f>
        <v>0</v>
      </c>
      <c r="ES87" s="240">
        <f>IF(COUNTIF($DD87:$DF87, Active!$ET$1)&gt;0, Active!ES$2, 0)</f>
        <v>0</v>
      </c>
      <c r="ET87" s="241">
        <f t="shared" si="26"/>
        <v>0</v>
      </c>
      <c r="EU87" s="242">
        <f>IF(COUNTIF($N87:$Q87, Active!GA$1)&gt;0, Active!EU$2, 0)</f>
        <v>0</v>
      </c>
      <c r="EV87" s="234">
        <f>IF(COUNTIF($R87:$U87, Active!GA$1)&gt;0, Active!EV$2, 0)</f>
        <v>0</v>
      </c>
      <c r="EW87" s="234">
        <f>IF(COUNTIF($V87:$Y87, Active!GA$1)&gt;0, Active!EW$2, 0)</f>
        <v>0</v>
      </c>
      <c r="EX87" s="234">
        <f>IF(COUNTIF($Z87:$AA87, Active!GA$1)&gt;0, Active!EX$2, 0)</f>
        <v>0</v>
      </c>
      <c r="EY87" s="234">
        <f>IF(COUNTIF($AB87:$AC87, Active!GA$1)&gt;0, Active!EY$2, 0)</f>
        <v>0</v>
      </c>
      <c r="EZ87" s="235">
        <f>IF(COUNTIF($AD87:$AF87, Active!$GA$1)&gt;0, Active!EZ$2, 0)</f>
        <v>0</v>
      </c>
      <c r="FA87" s="236">
        <f>IF(COUNTIF($AG87:$AI87, Active!$GA$1)&gt;0, Active!FA$2, 0)</f>
        <v>0</v>
      </c>
      <c r="FB87" s="236">
        <f>IF(COUNTIF($AJ87:$AL87, Active!$GA$1)&gt;0, Active!FB$2, 0)</f>
        <v>0</v>
      </c>
      <c r="FC87" s="236">
        <f>IF(COUNTIF($AM87:$AO87, Active!$GA$1)&gt;0, Active!FC$2, 0)</f>
        <v>0</v>
      </c>
      <c r="FD87" s="236">
        <f>IF(COUNTIF($AP87:$AR87, Active!$GA$1)&gt;0, Active!FD$2, 0)</f>
        <v>0</v>
      </c>
      <c r="FE87" s="236">
        <f>IF(COUNTIF($AS87:$AU87, Active!$GA$1)&gt;0, Active!FE$2, 0)</f>
        <v>0</v>
      </c>
      <c r="FF87" s="236">
        <f>IF(COUNTIF($AV87:$AX87, Active!$GA$1)&gt;0, Active!FF$2, 0)</f>
        <v>0</v>
      </c>
      <c r="FG87" s="237">
        <f>IF(COUNTIF($AY87:$BA87, Active!$GA$1)&gt;0, Active!FG$2, 0)</f>
        <v>0</v>
      </c>
      <c r="FH87" s="238">
        <f>IF(COUNTIF($BB87:$BD87, Active!$GA$1)&gt;0, Active!FH$2, 0)</f>
        <v>0</v>
      </c>
      <c r="FI87" s="238">
        <f>IF(COUNTIF($BE87:$BG87, Active!$GA$1)&gt;0, Active!FI$2, 0)</f>
        <v>0</v>
      </c>
      <c r="FJ87" s="238">
        <f>IF(COUNTIF($BH87:$BJ87, Active!$GA$1)&gt;0, Active!FJ$2, 0)</f>
        <v>0</v>
      </c>
      <c r="FK87" s="238">
        <f>IF(COUNTIF($BK87:$BM87, Active!$GA$1)&gt;0, Active!FK$2, 0)</f>
        <v>0</v>
      </c>
      <c r="FL87" s="238">
        <f>IF(COUNTIF($BN87:$BP87, Active!$GA$1)&gt;0, Active!FL$2, 0)</f>
        <v>0</v>
      </c>
      <c r="FM87" s="238">
        <f>IF(COUNTIF($BQ87:$BS87, Active!$GA$1)&gt;0, Active!FM$2, 0)</f>
        <v>0</v>
      </c>
      <c r="FN87" s="238">
        <f>IF(COUNTIF($BT87:$BV87, Active!$GA$1)&gt;0, Active!FN$2, 0)</f>
        <v>0</v>
      </c>
      <c r="FO87" s="239">
        <f>IF(COUNTIF($BW87:$BY87, Active!$GA$1)&gt;0, Active!FO$2, 0)</f>
        <v>0</v>
      </c>
      <c r="FP87" s="240">
        <f>IF(COUNTIF($BZ87:$CB87, Active!$GA$1)&gt;0, Active!FP$2, 0)</f>
        <v>0</v>
      </c>
      <c r="FQ87" s="240">
        <f>IF(COUNTIF($CC87:$CE87, Active!$GA$1)&gt;0, Active!FQ$2, 0)</f>
        <v>0</v>
      </c>
      <c r="FR87" s="240">
        <f>IF(COUNTIF($CF87:$CH87, Active!$GA$1)&gt;0, Active!FR$2, 0)</f>
        <v>0</v>
      </c>
      <c r="FS87" s="240">
        <f>IF(COUNTIF($CI87:$CK87, Active!$GA$1)&gt;0, Active!FS$2, 0)</f>
        <v>0</v>
      </c>
      <c r="FT87" s="240">
        <f>IF(COUNTIF($CL87:$CN87, Active!$GA$1)&gt;0, Active!FT$2, 0)</f>
        <v>0</v>
      </c>
      <c r="FU87" s="240">
        <f>IF(COUNTIF($CO87:$CQ87, Active!$GA$1)&gt;0, Active!FU$2, 0)</f>
        <v>0</v>
      </c>
      <c r="FV87" s="240">
        <f>IF(COUNTIF($CR87:$CT87, Active!$GA$1)&gt;0, Active!FV$2, 0)</f>
        <v>0</v>
      </c>
      <c r="FW87" s="240">
        <f>IF(COUNTIF($CU87:$CW87, Active!$GA$1)&gt;0, Active!FW$2, 0)</f>
        <v>0</v>
      </c>
      <c r="FX87" s="240">
        <f>IF(COUNTIF($CX87:$CZ87, Active!$GA$1)&gt;0, Active!FX$2, 0)</f>
        <v>0</v>
      </c>
      <c r="FY87" s="240">
        <f>IF(COUNTIF($DA87:$DC87, Active!$GA$1)&gt;0, Active!FY$2, 0)</f>
        <v>0</v>
      </c>
      <c r="FZ87" s="240">
        <f>IF(COUNTIF($DD87:$DF87, Active!$GA$1)&gt;0, Active!FZ$2, 0)</f>
        <v>0</v>
      </c>
      <c r="GA87" s="241">
        <f t="shared" si="27"/>
        <v>0</v>
      </c>
      <c r="GB87" s="242">
        <f>IF(COUNTIF($N87:$Q87, Active!HH$1)&gt;0, Active!GB$2, 0)</f>
        <v>0</v>
      </c>
      <c r="GC87" s="234">
        <f>IF(COUNTIF($R87:$U87, Active!HH$1)&gt;0, Active!GC$2, 0)</f>
        <v>0</v>
      </c>
      <c r="GD87" s="234">
        <f>IF(COUNTIF($V87:$Y87, Active!HH$1)&gt;0, Active!GD$2, 0)</f>
        <v>0</v>
      </c>
      <c r="GE87" s="234">
        <f>IF(COUNTIF($Z87:$AA87, Active!HH$1)&gt;0, Active!GE$2, 0)</f>
        <v>0</v>
      </c>
      <c r="GF87" s="234">
        <f>IF(COUNTIF($AB87:$AC87, Active!HH$1)&gt;0, Active!GF$2, 0)</f>
        <v>0</v>
      </c>
      <c r="GG87" s="235">
        <f>IF(COUNTIF($AD87:$AF87, Active!$HH$1)&gt;0, Active!GG$2, 0)</f>
        <v>0</v>
      </c>
      <c r="GH87" s="236">
        <f>IF(COUNTIF($AG87:$AI87, Active!$HH$1)&gt;0, Active!GH$2, 0)</f>
        <v>0</v>
      </c>
      <c r="GI87" s="236">
        <f>IF(COUNTIF($AJ87:$AL87, Active!$HH$1)&gt;0, Active!GI$2, 0)</f>
        <v>0</v>
      </c>
      <c r="GJ87" s="236">
        <f>IF(COUNTIF($AM87:$AO87, Active!$HH$1)&gt;0, Active!GJ$2, 0)</f>
        <v>0</v>
      </c>
      <c r="GK87" s="236">
        <f>IF(COUNTIF($AP87:$AR87, Active!$HH$1)&gt;0, Active!GK$2, 0)</f>
        <v>0</v>
      </c>
      <c r="GL87" s="236">
        <f>IF(COUNTIF($AS87:$AU87, Active!$HH$1)&gt;0, Active!GL$2, 0)</f>
        <v>0</v>
      </c>
      <c r="GM87" s="236">
        <f>IF(COUNTIF($AV87:$AX87, Active!$HH$1)&gt;0, Active!GM$2, 0)</f>
        <v>0</v>
      </c>
      <c r="GN87" s="237">
        <f>IF(COUNTIF($AY87:$BA87, Active!$HH$1)&gt;0, Active!GN$2, 0)</f>
        <v>0</v>
      </c>
      <c r="GO87" s="238">
        <f>IF(COUNTIF($BB87:$BD87, Active!$HH$1)&gt;0, Active!GO$2, 0)</f>
        <v>0</v>
      </c>
      <c r="GP87" s="238">
        <f>IF(COUNTIF($BE87:$BG87, Active!$HH$1)&gt;0, Active!GP$2, 0)</f>
        <v>0</v>
      </c>
      <c r="GQ87" s="238">
        <f>IF(COUNTIF($BH87:$BJ87, Active!$HH$1)&gt;0, Active!GQ$2, 0)</f>
        <v>0</v>
      </c>
      <c r="GR87" s="238">
        <f>IF(COUNTIF($BK87:$BM87, Active!$HH$1)&gt;0, Active!GR$2, 0)</f>
        <v>0</v>
      </c>
      <c r="GS87" s="238">
        <f>IF(COUNTIF($BN87:$BP87, Active!$HH$1)&gt;0, Active!GS$2, 0)</f>
        <v>0</v>
      </c>
      <c r="GT87" s="238">
        <f>IF(COUNTIF($BQ87:$BS87, Active!$HH$1)&gt;0, Active!GT$2, 0)</f>
        <v>0</v>
      </c>
      <c r="GU87" s="238">
        <f>IF(COUNTIF($BT87:$BV87, Active!$HH$1)&gt;0, Active!GU$2, 0)</f>
        <v>0</v>
      </c>
      <c r="GV87" s="239">
        <f>IF(COUNTIF($BW87:$BY87, Active!$HH$1)&gt;0, Active!GV$2, 0)</f>
        <v>0</v>
      </c>
      <c r="GW87" s="240">
        <f>IF(COUNTIF($BZ87:$CB87, Active!$HH$1)&gt;0, Active!GW$2, 0)</f>
        <v>0</v>
      </c>
      <c r="GX87" s="240">
        <f>IF(COUNTIF($CC87:$CE87, Active!$HH$1)&gt;0, Active!GX$2, 0)</f>
        <v>0</v>
      </c>
      <c r="GY87" s="240">
        <f>IF(COUNTIF($CF87:$CH87, Active!$HH$1)&gt;0, Active!GY$2, 0)</f>
        <v>0</v>
      </c>
      <c r="GZ87" s="240">
        <f>IF(COUNTIF($CI87:$CK87, Active!$HH$1)&gt;0, Active!GZ$2, 0)</f>
        <v>0</v>
      </c>
      <c r="HA87" s="240">
        <f>IF(COUNTIF($CL87:$CN87, Active!$HH$1)&gt;0, Active!HA$2, 0)</f>
        <v>0</v>
      </c>
      <c r="HB87" s="240">
        <f>IF(COUNTIF($CO87:$CQ87, Active!$HH$1)&gt;0, Active!HB$2, 0)</f>
        <v>0</v>
      </c>
      <c r="HC87" s="240">
        <f>IF(COUNTIF($CR87:$CT87, Active!$HH$1)&gt;0, Active!HC$2, 0)</f>
        <v>0</v>
      </c>
      <c r="HD87" s="240">
        <f>IF(COUNTIF($CU87:$CW87, Active!$HH$1)&gt;0, Active!HD$2, 0)</f>
        <v>0</v>
      </c>
      <c r="HE87" s="240">
        <f>IF(COUNTIF($CX87:$CZ87, Active!$HH$1)&gt;0, Active!HE$2, 0)</f>
        <v>0</v>
      </c>
      <c r="HF87" s="240">
        <f>IF(COUNTIF($DA87:$DC87, Active!$HH$1)&gt;0, Active!HF$2, 0)</f>
        <v>0</v>
      </c>
      <c r="HG87" s="240">
        <f>IF(COUNTIF($DD87:$DF87, Active!$HH$1)&gt;0, Active!HG$2, 0)</f>
        <v>0</v>
      </c>
      <c r="HH87" s="241">
        <f t="shared" si="28"/>
        <v>0</v>
      </c>
      <c r="HI87" s="243"/>
      <c r="HJ87" s="242">
        <f>IF(MAX($N87:$Q87)&gt;=40, Active!HJ$2, 0)</f>
        <v>3</v>
      </c>
      <c r="HK87" s="234">
        <f>IF(MAX($R87:$U87)&gt;=40, Active!HK$2, 0)</f>
        <v>3</v>
      </c>
      <c r="HL87" s="234">
        <f>IF(MAX($V87:$Y87)&gt;=40, Active!HL$2, 0)</f>
        <v>0</v>
      </c>
      <c r="HM87" s="234">
        <f>IF(MAX($Z87:$AA87)&gt;=40, Active!HM$2, 0)</f>
        <v>0</v>
      </c>
      <c r="HN87" s="234">
        <f>IF(MAX($AB87:$AC87)&gt;=40, Active!HN$2, 0)</f>
        <v>2</v>
      </c>
      <c r="HO87" s="235">
        <f>IF(MAX($AD87:$AF87)&gt;=40, Active!HO$2, 0)</f>
        <v>20</v>
      </c>
      <c r="HP87" s="236">
        <f>IF(MAX($AG87:$AI87)&gt;=40, Active!HP$2, 0)</f>
        <v>20</v>
      </c>
      <c r="HQ87" s="236">
        <f>IF(MAX($AJ87:$AL87)&gt;=40, Active!HQ$2, 0)</f>
        <v>20</v>
      </c>
      <c r="HR87" s="236">
        <f>IF(MAX($AM87:$AO87)&gt;=40, Active!HR$2, 0)</f>
        <v>20</v>
      </c>
      <c r="HS87" s="236">
        <f>IF(MAX($AP87:$AR87)&gt;=40, Active!HS$2, 0)</f>
        <v>10</v>
      </c>
      <c r="HT87" s="236">
        <f>IF(MAX($AS87:$AU87)&gt;=40, Active!HT$2, 0)</f>
        <v>20</v>
      </c>
      <c r="HU87" s="236">
        <f>IF(MAX($AV87:$AX87)&gt;=40, Active!HU$2, 0)</f>
        <v>10</v>
      </c>
      <c r="HV87" s="237">
        <f>IF(MAX($AY87:$BA87)&gt;=40, Active!HV$2, 0)</f>
        <v>20</v>
      </c>
      <c r="HW87" s="238">
        <f>IF(MAX($BB87:$BD87)&gt;=40, Active!HW$2, 0)</f>
        <v>20</v>
      </c>
      <c r="HX87" s="238">
        <f>IF(MAX($BE87:$BG87)&gt;=40, Active!HX$2, 0)</f>
        <v>20</v>
      </c>
      <c r="HY87" s="238">
        <f>IF(MAX($BH87:$BJ87)&gt;=40, Active!HY$2, 0)</f>
        <v>20</v>
      </c>
      <c r="HZ87" s="238">
        <f>IF(MAX($BK87:$BM87)&gt;=40, Active!HZ$2, 0)</f>
        <v>10</v>
      </c>
      <c r="IA87" s="238">
        <f>IF(MAX($BN87:$BP87)&gt;=40, Active!IA$2, 0)</f>
        <v>20</v>
      </c>
      <c r="IB87" s="238">
        <f>IF(MAX($BQ87:$BS87)&gt;=40, Active!IB$2, 0)</f>
        <v>10</v>
      </c>
      <c r="IC87" s="238">
        <f>IF(MAX($BT87:$BV87)&gt;=40, Active!IC$2, 0)</f>
        <v>6</v>
      </c>
      <c r="ID87" s="239">
        <f>IF(MAX($BW87:$BY87)&gt;=40, Active!ID$2, 0)</f>
        <v>20</v>
      </c>
      <c r="IE87" s="240">
        <f>IF(MAX($BZ87:$CB87)&gt;=40, Active!IE$2, 0)</f>
        <v>20</v>
      </c>
      <c r="IF87" s="240">
        <f>IF(MAX($CC87:$CE87)&gt;=40, Active!IF$2, 0)</f>
        <v>10</v>
      </c>
      <c r="IG87" s="240">
        <f>IF(MAX($CF87:$CH87)&gt;=40, Active!IG$2, 0)</f>
        <v>0</v>
      </c>
      <c r="IH87" s="240">
        <f>IF(MAX($CI87:$CK87)&gt;=40, Active!IH$2, 0)</f>
        <v>0</v>
      </c>
      <c r="II87" s="240">
        <f>IF(MAX($CL87:$CN87)&gt;=40, Active!II$2, 0)</f>
        <v>30</v>
      </c>
      <c r="IJ87" s="240">
        <f>IF(MAX($CO87:$CQ87)&gt;=40, Active!IJ$2, 0)</f>
        <v>20</v>
      </c>
      <c r="IK87" s="240">
        <f>IF(MAX($CR87:$CT87)&gt;=40, Active!IK$2, 0)</f>
        <v>0</v>
      </c>
      <c r="IL87" s="240">
        <f>IF(MAX($CU87:$CW87)&gt;=40, Active!IL$2, 0)</f>
        <v>0</v>
      </c>
      <c r="IM87" s="240">
        <f>IF(MAX($CX87:$CZ87)&gt;=40, Active!IM$2, 0)</f>
        <v>0</v>
      </c>
      <c r="IN87" s="240">
        <f>IF(MAX($DA87:$DC87)&gt;=40, Active!IN$2, 0)</f>
        <v>20</v>
      </c>
      <c r="IO87" s="240">
        <f>IF(MAX($DD87:$DF87)&gt;=40, Active!IO$2, 0)</f>
        <v>0</v>
      </c>
      <c r="IP87" s="416">
        <f t="shared" si="29"/>
        <v>360</v>
      </c>
      <c r="IQ87" s="416">
        <f t="shared" si="30"/>
        <v>14</v>
      </c>
    </row>
    <row r="88" spans="2:251" ht="15" customHeight="1" x14ac:dyDescent="0.25">
      <c r="B88" s="392">
        <v>13</v>
      </c>
      <c r="C88" s="13" t="s">
        <v>438</v>
      </c>
      <c r="D88" s="423">
        <v>43466</v>
      </c>
      <c r="E88" s="20" t="s">
        <v>278</v>
      </c>
      <c r="F88" s="6">
        <v>9546136</v>
      </c>
      <c r="G88" s="20">
        <v>1</v>
      </c>
      <c r="H88" s="20"/>
      <c r="I88" s="23"/>
      <c r="J88" s="6" t="s">
        <v>18</v>
      </c>
      <c r="K88" s="6" t="s">
        <v>18</v>
      </c>
      <c r="L88" s="424"/>
      <c r="M88" s="425" t="s">
        <v>545</v>
      </c>
      <c r="N88" s="24">
        <v>68</v>
      </c>
      <c r="O88" s="107"/>
      <c r="P88" s="108"/>
      <c r="Q88" s="444"/>
      <c r="R88" s="24">
        <v>71.5</v>
      </c>
      <c r="S88" s="107"/>
      <c r="T88" s="108"/>
      <c r="U88" s="649"/>
      <c r="V88" s="24" t="s">
        <v>19</v>
      </c>
      <c r="W88" s="107"/>
      <c r="X88" s="108"/>
      <c r="Y88" s="444"/>
      <c r="Z88" s="24" t="s">
        <v>17</v>
      </c>
      <c r="AA88" s="273"/>
      <c r="AB88" s="688">
        <v>71.680000305175781</v>
      </c>
      <c r="AC88" s="273"/>
      <c r="AD88" s="272">
        <v>100</v>
      </c>
      <c r="AE88" s="108"/>
      <c r="AF88" s="444"/>
      <c r="AG88" s="272">
        <v>100</v>
      </c>
      <c r="AH88" s="108"/>
      <c r="AI88" s="444"/>
      <c r="AJ88" s="272">
        <v>100</v>
      </c>
      <c r="AK88" s="108"/>
      <c r="AL88" s="444"/>
      <c r="AM88" s="272">
        <v>100</v>
      </c>
      <c r="AN88" s="108"/>
      <c r="AO88" s="444"/>
      <c r="AP88" s="272">
        <v>100</v>
      </c>
      <c r="AQ88" s="108"/>
      <c r="AR88" s="444"/>
      <c r="AS88" s="272">
        <v>100</v>
      </c>
      <c r="AT88" s="108"/>
      <c r="AU88" s="444"/>
      <c r="AV88" s="272">
        <v>100</v>
      </c>
      <c r="AW88" s="108"/>
      <c r="AX88" s="444"/>
      <c r="AY88" s="24">
        <v>67</v>
      </c>
      <c r="AZ88" s="107"/>
      <c r="BA88" s="273"/>
      <c r="BB88" s="24">
        <v>83</v>
      </c>
      <c r="BC88" s="107"/>
      <c r="BD88" s="273"/>
      <c r="BE88" s="24">
        <v>78</v>
      </c>
      <c r="BF88" s="107"/>
      <c r="BG88" s="273"/>
      <c r="BH88" s="24">
        <v>69</v>
      </c>
      <c r="BI88" s="107"/>
      <c r="BJ88" s="273"/>
      <c r="BK88" s="24">
        <v>75</v>
      </c>
      <c r="BL88" s="107"/>
      <c r="BM88" s="273"/>
      <c r="BN88" s="24">
        <v>73</v>
      </c>
      <c r="BO88" s="107"/>
      <c r="BP88" s="273"/>
      <c r="BQ88" s="24">
        <v>76</v>
      </c>
      <c r="BR88" s="107"/>
      <c r="BS88" s="273"/>
      <c r="BT88" s="24">
        <v>84</v>
      </c>
      <c r="BU88" s="291"/>
      <c r="BV88" s="273"/>
      <c r="BW88" s="24">
        <v>76</v>
      </c>
      <c r="BX88" s="107"/>
      <c r="BY88" s="273"/>
      <c r="BZ88" s="24">
        <v>71</v>
      </c>
      <c r="CA88" s="107"/>
      <c r="CB88" s="273"/>
      <c r="CC88" s="24"/>
      <c r="CD88" s="107"/>
      <c r="CE88" s="107"/>
      <c r="CF88" s="107">
        <v>53</v>
      </c>
      <c r="CG88" s="107"/>
      <c r="CH88" s="273"/>
      <c r="CI88" s="24"/>
      <c r="CJ88" s="107"/>
      <c r="CK88" s="273"/>
      <c r="CL88" s="24">
        <v>71.699996948242188</v>
      </c>
      <c r="CM88" s="107"/>
      <c r="CN88" s="273"/>
      <c r="CO88" s="24"/>
      <c r="CP88" s="107"/>
      <c r="CQ88" s="273"/>
      <c r="CR88" s="24"/>
      <c r="CS88" s="107"/>
      <c r="CT88" s="273"/>
      <c r="CU88" s="24">
        <v>75</v>
      </c>
      <c r="CV88" s="107"/>
      <c r="CW88" s="273"/>
      <c r="CX88" s="24"/>
      <c r="CY88" s="107"/>
      <c r="CZ88" s="273"/>
      <c r="DA88" s="24">
        <v>61.400001525878906</v>
      </c>
      <c r="DB88" s="107"/>
      <c r="DC88" s="273"/>
      <c r="DD88" s="24"/>
      <c r="DE88" s="107"/>
      <c r="DF88" s="273"/>
      <c r="DG88" s="218"/>
      <c r="DH88" s="217"/>
      <c r="DI88" s="217" t="s">
        <v>1387</v>
      </c>
      <c r="DJ88" s="286">
        <v>73.27</v>
      </c>
      <c r="DK88" s="219" t="s">
        <v>126</v>
      </c>
      <c r="DL88" s="220">
        <f t="shared" si="25"/>
        <v>3.6635</v>
      </c>
      <c r="DM88" s="650">
        <f>COUNTIF(N88:DF88, Active!DM$1)+COUNTIF(N88:DF88, Active!DM$2)</f>
        <v>0</v>
      </c>
      <c r="DN88" s="233">
        <f>IF(COUNTIF($N88:$Q88, Active!ET$1)&gt;0, Active!DN$2, 0)</f>
        <v>0</v>
      </c>
      <c r="DO88" s="234">
        <f>IF(COUNTIF($R88:$U88, Active!ET$1)&gt;0, Active!DO$2, 0)</f>
        <v>0</v>
      </c>
      <c r="DP88" s="234">
        <f>IF(COUNTIF($V88:$Y88, Active!ET$1)&gt;0, Active!DP$2, 0)</f>
        <v>0</v>
      </c>
      <c r="DQ88" s="234">
        <f>IF(COUNTIF($Z88:$AA88, Active!ET$1)&gt;0, Active!DQ$2, 0)</f>
        <v>0</v>
      </c>
      <c r="DR88" s="234">
        <f>IF(COUNTIF($AB88:$AC88, Active!ET$1)&gt;0, Active!DR$2, 0)</f>
        <v>0</v>
      </c>
      <c r="DS88" s="235">
        <f>IF(COUNTIF($AD88:$AF88, Active!$ET$1)&gt;0, Active!DS$2, 0)</f>
        <v>0</v>
      </c>
      <c r="DT88" s="236">
        <f>IF(COUNTIF($AG88:$AI88, Active!$ET$1)&gt;0, Active!DT$2, 0)</f>
        <v>0</v>
      </c>
      <c r="DU88" s="236">
        <f>IF(COUNTIF($AJ88:$AL88, Active!$ET$1)&gt;0, Active!DU$2, 0)</f>
        <v>0</v>
      </c>
      <c r="DV88" s="236">
        <f>IF(COUNTIF($AM88:$AO88, Active!$ET$1)&gt;0, Active!DV$2, 0)</f>
        <v>0</v>
      </c>
      <c r="DW88" s="236">
        <f>IF(COUNTIF($AP88:$AR88, Active!$ET$1)&gt;0, Active!DW$2, 0)</f>
        <v>0</v>
      </c>
      <c r="DX88" s="236">
        <f>IF(COUNTIF($AS88:$AU88, Active!$ET$1)&gt;0, Active!DX$2, 0)</f>
        <v>0</v>
      </c>
      <c r="DY88" s="236">
        <f>IF(COUNTIF($AV88:$AX88, Active!$ET$1)&gt;0, Active!DY$2, 0)</f>
        <v>0</v>
      </c>
      <c r="DZ88" s="237">
        <f>IF(COUNTIF($AY88:$BA88, Active!$ET$1)&gt;0, Active!DZ$2, 0)</f>
        <v>0</v>
      </c>
      <c r="EA88" s="238">
        <f>IF(COUNTIF($BB88:$BD88, Active!$ET$1)&gt;0, Active!EA$2, 0)</f>
        <v>0</v>
      </c>
      <c r="EB88" s="238">
        <f>IF(COUNTIF($BE88:$BG88, Active!$ET$1)&gt;0, Active!EB$2, 0)</f>
        <v>0</v>
      </c>
      <c r="EC88" s="238">
        <f>IF(COUNTIF($BH88:$BJ88, Active!$ET$1)&gt;0, Active!EC$2, 0)</f>
        <v>0</v>
      </c>
      <c r="ED88" s="238">
        <f>IF(COUNTIF($BK88:$BM88, Active!$ET$1)&gt;0, Active!ED$2, 0)</f>
        <v>0</v>
      </c>
      <c r="EE88" s="238">
        <f>IF(COUNTIF($BN88:$BP88, Active!$ET$1)&gt;0, Active!EE$2, 0)</f>
        <v>0</v>
      </c>
      <c r="EF88" s="238">
        <f>IF(COUNTIF($BQ88:$BS88, Active!$ET$1)&gt;0, Active!EF$2, 0)</f>
        <v>0</v>
      </c>
      <c r="EG88" s="238">
        <f>IF(COUNTIF($BT88:$BV88, Active!$ET$1)&gt;0, Active!EG$2, 0)</f>
        <v>0</v>
      </c>
      <c r="EH88" s="239">
        <f>IF(COUNTIF($BW88:$BY88, Active!$ET$1)&gt;0, Active!EH$2, 0)</f>
        <v>0</v>
      </c>
      <c r="EI88" s="240">
        <f>IF(COUNTIF($BZ88:$CB88, Active!$ET$1)&gt;0, Active!EI$2, 0)</f>
        <v>0</v>
      </c>
      <c r="EJ88" s="240">
        <f>IF(COUNTIF($CC88:$CE88, Active!$ET$1)&gt;0, Active!EJ$2, 0)</f>
        <v>0</v>
      </c>
      <c r="EK88" s="240">
        <f>IF(COUNTIF($CF88:$CH88, Active!$ET$1)&gt;0, Active!EK$2, 0)</f>
        <v>0</v>
      </c>
      <c r="EL88" s="240">
        <f>IF(COUNTIF($CI88:$CK88, Active!$ET$1)&gt;0, Active!EL$2, 0)</f>
        <v>0</v>
      </c>
      <c r="EM88" s="240">
        <f>IF(COUNTIF($CL88:$CN88, Active!$ET$1)&gt;0, Active!EM$2, 0)</f>
        <v>0</v>
      </c>
      <c r="EN88" s="240">
        <f>IF(COUNTIF($CO88:$CQ88, Active!$ET$1)&gt;0, Active!EN$2, 0)</f>
        <v>0</v>
      </c>
      <c r="EO88" s="240">
        <f>IF(COUNTIF($CR88:$CT88, Active!$ET$1)&gt;0, Active!EO$2, 0)</f>
        <v>0</v>
      </c>
      <c r="EP88" s="240">
        <f>IF(COUNTIF($CU88:$CW88, Active!$ET$1)&gt;0, Active!EP$2, 0)</f>
        <v>0</v>
      </c>
      <c r="EQ88" s="240">
        <f>IF(COUNTIF($CX88:$CZ88, Active!$ET$1)&gt;0, Active!EQ$2, 0)</f>
        <v>0</v>
      </c>
      <c r="ER88" s="240">
        <f>IF(COUNTIF($DA88:$DC88, Active!$ET$1)&gt;0, Active!ER$2, 0)</f>
        <v>0</v>
      </c>
      <c r="ES88" s="240">
        <f>IF(COUNTIF($DD88:$DF88, Active!$ET$1)&gt;0, Active!ES$2, 0)</f>
        <v>0</v>
      </c>
      <c r="ET88" s="241">
        <f t="shared" si="26"/>
        <v>0</v>
      </c>
      <c r="EU88" s="242">
        <f>IF(COUNTIF($N88:$Q88, Active!GA$1)&gt;0, Active!EU$2, 0)</f>
        <v>0</v>
      </c>
      <c r="EV88" s="234">
        <f>IF(COUNTIF($R88:$U88, Active!GA$1)&gt;0, Active!EV$2, 0)</f>
        <v>0</v>
      </c>
      <c r="EW88" s="234">
        <f>IF(COUNTIF($V88:$Y88, Active!GA$1)&gt;0, Active!EW$2, 0)</f>
        <v>0</v>
      </c>
      <c r="EX88" s="234">
        <f>IF(COUNTIF($Z88:$AA88, Active!GA$1)&gt;0, Active!EX$2, 0)</f>
        <v>0</v>
      </c>
      <c r="EY88" s="234">
        <f>IF(COUNTIF($AB88:$AC88, Active!GA$1)&gt;0, Active!EY$2, 0)</f>
        <v>0</v>
      </c>
      <c r="EZ88" s="235">
        <f>IF(COUNTIF($AD88:$AF88, Active!$GA$1)&gt;0, Active!EZ$2, 0)</f>
        <v>0</v>
      </c>
      <c r="FA88" s="236">
        <f>IF(COUNTIF($AG88:$AI88, Active!$GA$1)&gt;0, Active!FA$2, 0)</f>
        <v>0</v>
      </c>
      <c r="FB88" s="236">
        <f>IF(COUNTIF($AJ88:$AL88, Active!$GA$1)&gt;0, Active!FB$2, 0)</f>
        <v>0</v>
      </c>
      <c r="FC88" s="236">
        <f>IF(COUNTIF($AM88:$AO88, Active!$GA$1)&gt;0, Active!FC$2, 0)</f>
        <v>0</v>
      </c>
      <c r="FD88" s="236">
        <f>IF(COUNTIF($AP88:$AR88, Active!$GA$1)&gt;0, Active!FD$2, 0)</f>
        <v>0</v>
      </c>
      <c r="FE88" s="236">
        <f>IF(COUNTIF($AS88:$AU88, Active!$GA$1)&gt;0, Active!FE$2, 0)</f>
        <v>0</v>
      </c>
      <c r="FF88" s="236">
        <f>IF(COUNTIF($AV88:$AX88, Active!$GA$1)&gt;0, Active!FF$2, 0)</f>
        <v>0</v>
      </c>
      <c r="FG88" s="237">
        <f>IF(COUNTIF($AY88:$BA88, Active!$GA$1)&gt;0, Active!FG$2, 0)</f>
        <v>0</v>
      </c>
      <c r="FH88" s="238">
        <f>IF(COUNTIF($BB88:$BD88, Active!$GA$1)&gt;0, Active!FH$2, 0)</f>
        <v>0</v>
      </c>
      <c r="FI88" s="238">
        <f>IF(COUNTIF($BE88:$BG88, Active!$GA$1)&gt;0, Active!FI$2, 0)</f>
        <v>0</v>
      </c>
      <c r="FJ88" s="238">
        <f>IF(COUNTIF($BH88:$BJ88, Active!$GA$1)&gt;0, Active!FJ$2, 0)</f>
        <v>0</v>
      </c>
      <c r="FK88" s="238">
        <f>IF(COUNTIF($BK88:$BM88, Active!$GA$1)&gt;0, Active!FK$2, 0)</f>
        <v>0</v>
      </c>
      <c r="FL88" s="238">
        <f>IF(COUNTIF($BN88:$BP88, Active!$GA$1)&gt;0, Active!FL$2, 0)</f>
        <v>0</v>
      </c>
      <c r="FM88" s="238">
        <f>IF(COUNTIF($BQ88:$BS88, Active!$GA$1)&gt;0, Active!FM$2, 0)</f>
        <v>0</v>
      </c>
      <c r="FN88" s="238">
        <f>IF(COUNTIF($BT88:$BV88, Active!$GA$1)&gt;0, Active!FN$2, 0)</f>
        <v>0</v>
      </c>
      <c r="FO88" s="239">
        <f>IF(COUNTIF($BW88:$BY88, Active!$GA$1)&gt;0, Active!FO$2, 0)</f>
        <v>0</v>
      </c>
      <c r="FP88" s="240">
        <f>IF(COUNTIF($BZ88:$CB88, Active!$GA$1)&gt;0, Active!FP$2, 0)</f>
        <v>0</v>
      </c>
      <c r="FQ88" s="240">
        <f>IF(COUNTIF($CC88:$CE88, Active!$GA$1)&gt;0, Active!FQ$2, 0)</f>
        <v>0</v>
      </c>
      <c r="FR88" s="240">
        <f>IF(COUNTIF($CF88:$CH88, Active!$GA$1)&gt;0, Active!FR$2, 0)</f>
        <v>0</v>
      </c>
      <c r="FS88" s="240">
        <f>IF(COUNTIF($CI88:$CK88, Active!$GA$1)&gt;0, Active!FS$2, 0)</f>
        <v>0</v>
      </c>
      <c r="FT88" s="240">
        <f>IF(COUNTIF($CL88:$CN88, Active!$GA$1)&gt;0, Active!FT$2, 0)</f>
        <v>0</v>
      </c>
      <c r="FU88" s="240">
        <f>IF(COUNTIF($CO88:$CQ88, Active!$GA$1)&gt;0, Active!FU$2, 0)</f>
        <v>0</v>
      </c>
      <c r="FV88" s="240">
        <f>IF(COUNTIF($CR88:$CT88, Active!$GA$1)&gt;0, Active!FV$2, 0)</f>
        <v>0</v>
      </c>
      <c r="FW88" s="240">
        <f>IF(COUNTIF($CU88:$CW88, Active!$GA$1)&gt;0, Active!FW$2, 0)</f>
        <v>0</v>
      </c>
      <c r="FX88" s="240">
        <f>IF(COUNTIF($CX88:$CZ88, Active!$GA$1)&gt;0, Active!FX$2, 0)</f>
        <v>0</v>
      </c>
      <c r="FY88" s="240">
        <f>IF(COUNTIF($DA88:$DC88, Active!$GA$1)&gt;0, Active!FY$2, 0)</f>
        <v>0</v>
      </c>
      <c r="FZ88" s="240">
        <f>IF(COUNTIF($DD88:$DF88, Active!$GA$1)&gt;0, Active!FZ$2, 0)</f>
        <v>0</v>
      </c>
      <c r="GA88" s="241">
        <f t="shared" si="27"/>
        <v>0</v>
      </c>
      <c r="GB88" s="242">
        <f>IF(COUNTIF($N88:$Q88, Active!HH$1)&gt;0, Active!GB$2, 0)</f>
        <v>0</v>
      </c>
      <c r="GC88" s="234">
        <f>IF(COUNTIF($R88:$U88, Active!HH$1)&gt;0, Active!GC$2, 0)</f>
        <v>0</v>
      </c>
      <c r="GD88" s="234">
        <f>IF(COUNTIF($V88:$Y88, Active!HH$1)&gt;0, Active!GD$2, 0)</f>
        <v>0</v>
      </c>
      <c r="GE88" s="234">
        <f>IF(COUNTIF($Z88:$AA88, Active!HH$1)&gt;0, Active!GE$2, 0)</f>
        <v>0</v>
      </c>
      <c r="GF88" s="234">
        <f>IF(COUNTIF($AB88:$AC88, Active!HH$1)&gt;0, Active!GF$2, 0)</f>
        <v>0</v>
      </c>
      <c r="GG88" s="235">
        <f>IF(COUNTIF($AD88:$AF88, Active!$HH$1)&gt;0, Active!GG$2, 0)</f>
        <v>0</v>
      </c>
      <c r="GH88" s="236">
        <f>IF(COUNTIF($AG88:$AI88, Active!$HH$1)&gt;0, Active!GH$2, 0)</f>
        <v>0</v>
      </c>
      <c r="GI88" s="236">
        <f>IF(COUNTIF($AJ88:$AL88, Active!$HH$1)&gt;0, Active!GI$2, 0)</f>
        <v>0</v>
      </c>
      <c r="GJ88" s="236">
        <f>IF(COUNTIF($AM88:$AO88, Active!$HH$1)&gt;0, Active!GJ$2, 0)</f>
        <v>0</v>
      </c>
      <c r="GK88" s="236">
        <f>IF(COUNTIF($AP88:$AR88, Active!$HH$1)&gt;0, Active!GK$2, 0)</f>
        <v>0</v>
      </c>
      <c r="GL88" s="236">
        <f>IF(COUNTIF($AS88:$AU88, Active!$HH$1)&gt;0, Active!GL$2, 0)</f>
        <v>0</v>
      </c>
      <c r="GM88" s="236">
        <f>IF(COUNTIF($AV88:$AX88, Active!$HH$1)&gt;0, Active!GM$2, 0)</f>
        <v>0</v>
      </c>
      <c r="GN88" s="237">
        <f>IF(COUNTIF($AY88:$BA88, Active!$HH$1)&gt;0, Active!GN$2, 0)</f>
        <v>0</v>
      </c>
      <c r="GO88" s="238">
        <f>IF(COUNTIF($BB88:$BD88, Active!$HH$1)&gt;0, Active!GO$2, 0)</f>
        <v>0</v>
      </c>
      <c r="GP88" s="238">
        <f>IF(COUNTIF($BE88:$BG88, Active!$HH$1)&gt;0, Active!GP$2, 0)</f>
        <v>0</v>
      </c>
      <c r="GQ88" s="238">
        <f>IF(COUNTIF($BH88:$BJ88, Active!$HH$1)&gt;0, Active!GQ$2, 0)</f>
        <v>0</v>
      </c>
      <c r="GR88" s="238">
        <f>IF(COUNTIF($BK88:$BM88, Active!$HH$1)&gt;0, Active!GR$2, 0)</f>
        <v>0</v>
      </c>
      <c r="GS88" s="238">
        <f>IF(COUNTIF($BN88:$BP88, Active!$HH$1)&gt;0, Active!GS$2, 0)</f>
        <v>0</v>
      </c>
      <c r="GT88" s="238">
        <f>IF(COUNTIF($BQ88:$BS88, Active!$HH$1)&gt;0, Active!GT$2, 0)</f>
        <v>0</v>
      </c>
      <c r="GU88" s="238">
        <f>IF(COUNTIF($BT88:$BV88, Active!$HH$1)&gt;0, Active!GU$2, 0)</f>
        <v>0</v>
      </c>
      <c r="GV88" s="239">
        <f>IF(COUNTIF($BW88:$BY88, Active!$HH$1)&gt;0, Active!GV$2, 0)</f>
        <v>0</v>
      </c>
      <c r="GW88" s="240">
        <f>IF(COUNTIF($BZ88:$CB88, Active!$HH$1)&gt;0, Active!GW$2, 0)</f>
        <v>0</v>
      </c>
      <c r="GX88" s="240">
        <f>IF(COUNTIF($CC88:$CE88, Active!$HH$1)&gt;0, Active!GX$2, 0)</f>
        <v>0</v>
      </c>
      <c r="GY88" s="240">
        <f>IF(COUNTIF($CF88:$CH88, Active!$HH$1)&gt;0, Active!GY$2, 0)</f>
        <v>0</v>
      </c>
      <c r="GZ88" s="240">
        <f>IF(COUNTIF($CI88:$CK88, Active!$HH$1)&gt;0, Active!GZ$2, 0)</f>
        <v>0</v>
      </c>
      <c r="HA88" s="240">
        <f>IF(COUNTIF($CL88:$CN88, Active!$HH$1)&gt;0, Active!HA$2, 0)</f>
        <v>0</v>
      </c>
      <c r="HB88" s="240">
        <f>IF(COUNTIF($CO88:$CQ88, Active!$HH$1)&gt;0, Active!HB$2, 0)</f>
        <v>0</v>
      </c>
      <c r="HC88" s="240">
        <f>IF(COUNTIF($CR88:$CT88, Active!$HH$1)&gt;0, Active!HC$2, 0)</f>
        <v>0</v>
      </c>
      <c r="HD88" s="240">
        <f>IF(COUNTIF($CU88:$CW88, Active!$HH$1)&gt;0, Active!HD$2, 0)</f>
        <v>0</v>
      </c>
      <c r="HE88" s="240">
        <f>IF(COUNTIF($CX88:$CZ88, Active!$HH$1)&gt;0, Active!HE$2, 0)</f>
        <v>0</v>
      </c>
      <c r="HF88" s="240">
        <f>IF(COUNTIF($DA88:$DC88, Active!$HH$1)&gt;0, Active!HF$2, 0)</f>
        <v>0</v>
      </c>
      <c r="HG88" s="240">
        <f>IF(COUNTIF($DD88:$DF88, Active!$HH$1)&gt;0, Active!HG$2, 0)</f>
        <v>0</v>
      </c>
      <c r="HH88" s="241">
        <f t="shared" si="28"/>
        <v>0</v>
      </c>
      <c r="HI88" s="243"/>
      <c r="HJ88" s="242">
        <f>IF(MAX($N88:$Q88)&gt;=40, Active!HJ$2, 0)</f>
        <v>3</v>
      </c>
      <c r="HK88" s="234">
        <f>IF(MAX($R88:$U88)&gt;=40, Active!HK$2, 0)</f>
        <v>3</v>
      </c>
      <c r="HL88" s="234">
        <f>IF(MAX($V88:$Y88)&gt;=40, Active!HL$2, 0)</f>
        <v>0</v>
      </c>
      <c r="HM88" s="234">
        <f>IF(MAX($Z88:$AA88)&gt;=40, Active!HM$2, 0)</f>
        <v>0</v>
      </c>
      <c r="HN88" s="234">
        <f>IF(MAX($AB88:$AC88)&gt;=40, Active!HN$2, 0)</f>
        <v>2</v>
      </c>
      <c r="HO88" s="235">
        <f>IF(MAX($AD88:$AF88)&gt;=40, Active!HO$2, 0)</f>
        <v>20</v>
      </c>
      <c r="HP88" s="236">
        <f>IF(MAX($AG88:$AI88)&gt;=40, Active!HP$2, 0)</f>
        <v>20</v>
      </c>
      <c r="HQ88" s="236">
        <f>IF(MAX($AJ88:$AL88)&gt;=40, Active!HQ$2, 0)</f>
        <v>20</v>
      </c>
      <c r="HR88" s="236">
        <f>IF(MAX($AM88:$AO88)&gt;=40, Active!HR$2, 0)</f>
        <v>20</v>
      </c>
      <c r="HS88" s="236">
        <f>IF(MAX($AP88:$AR88)&gt;=40, Active!HS$2, 0)</f>
        <v>10</v>
      </c>
      <c r="HT88" s="236">
        <f>IF(MAX($AS88:$AU88)&gt;=40, Active!HT$2, 0)</f>
        <v>20</v>
      </c>
      <c r="HU88" s="236">
        <f>IF(MAX($AV88:$AX88)&gt;=40, Active!HU$2, 0)</f>
        <v>10</v>
      </c>
      <c r="HV88" s="237">
        <f>IF(MAX($AY88:$BA88)&gt;=40, Active!HV$2, 0)</f>
        <v>20</v>
      </c>
      <c r="HW88" s="238">
        <f>IF(MAX($BB88:$BD88)&gt;=40, Active!HW$2, 0)</f>
        <v>20</v>
      </c>
      <c r="HX88" s="238">
        <f>IF(MAX($BE88:$BG88)&gt;=40, Active!HX$2, 0)</f>
        <v>20</v>
      </c>
      <c r="HY88" s="238">
        <f>IF(MAX($BH88:$BJ88)&gt;=40, Active!HY$2, 0)</f>
        <v>20</v>
      </c>
      <c r="HZ88" s="238">
        <f>IF(MAX($BK88:$BM88)&gt;=40, Active!HZ$2, 0)</f>
        <v>10</v>
      </c>
      <c r="IA88" s="238">
        <f>IF(MAX($BN88:$BP88)&gt;=40, Active!IA$2, 0)</f>
        <v>20</v>
      </c>
      <c r="IB88" s="238">
        <f>IF(MAX($BQ88:$BS88)&gt;=40, Active!IB$2, 0)</f>
        <v>10</v>
      </c>
      <c r="IC88" s="238">
        <f>IF(MAX($BT88:$BV88)&gt;=40, Active!IC$2, 0)</f>
        <v>6</v>
      </c>
      <c r="ID88" s="239">
        <f>IF(MAX($BW88:$BY88)&gt;=40, Active!ID$2, 0)</f>
        <v>20</v>
      </c>
      <c r="IE88" s="240">
        <f>IF(MAX($BZ88:$CB88)&gt;=40, Active!IE$2, 0)</f>
        <v>20</v>
      </c>
      <c r="IF88" s="240">
        <f>IF(MAX($CC88:$CE88)&gt;=40, Active!IF$2, 0)</f>
        <v>0</v>
      </c>
      <c r="IG88" s="240">
        <f>IF(MAX($CF88:$CH88)&gt;=40, Active!IG$2, 0)</f>
        <v>10</v>
      </c>
      <c r="IH88" s="240">
        <f>IF(MAX($CI88:$CK88)&gt;=40, Active!IH$2, 0)</f>
        <v>0</v>
      </c>
      <c r="II88" s="240">
        <f>IF(MAX($CL88:$CN88)&gt;=40, Active!II$2, 0)</f>
        <v>30</v>
      </c>
      <c r="IJ88" s="240">
        <f>IF(MAX($CO88:$CQ88)&gt;=40, Active!IJ$2, 0)</f>
        <v>0</v>
      </c>
      <c r="IK88" s="240">
        <f>IF(MAX($CR88:$CT88)&gt;=40, Active!IK$2, 0)</f>
        <v>0</v>
      </c>
      <c r="IL88" s="240">
        <f>IF(MAX($CU88:$CW88)&gt;=40, Active!IL$2, 0)</f>
        <v>20</v>
      </c>
      <c r="IM88" s="240">
        <f>IF(MAX($CX88:$CZ88)&gt;=40, Active!IM$2, 0)</f>
        <v>0</v>
      </c>
      <c r="IN88" s="240">
        <f>IF(MAX($DA88:$DC88)&gt;=40, Active!IN$2, 0)</f>
        <v>20</v>
      </c>
      <c r="IO88" s="240">
        <f>IF(MAX($DD88:$DF88)&gt;=40, Active!IO$2, 0)</f>
        <v>0</v>
      </c>
      <c r="IP88" s="416">
        <f t="shared" si="29"/>
        <v>360</v>
      </c>
      <c r="IQ88" s="416">
        <f t="shared" si="30"/>
        <v>14</v>
      </c>
    </row>
    <row r="89" spans="2:251" ht="15" customHeight="1" x14ac:dyDescent="0.25">
      <c r="B89" s="392">
        <v>14</v>
      </c>
      <c r="C89" s="13" t="s">
        <v>439</v>
      </c>
      <c r="D89" s="423">
        <v>43466</v>
      </c>
      <c r="E89" s="20" t="s">
        <v>278</v>
      </c>
      <c r="F89" s="6">
        <v>9546192</v>
      </c>
      <c r="G89" s="20">
        <v>1</v>
      </c>
      <c r="H89" s="20"/>
      <c r="I89" s="23"/>
      <c r="J89" s="6" t="s">
        <v>18</v>
      </c>
      <c r="K89" s="6" t="s">
        <v>18</v>
      </c>
      <c r="L89" s="424"/>
      <c r="M89" s="425" t="s">
        <v>546</v>
      </c>
      <c r="N89" s="24">
        <v>65</v>
      </c>
      <c r="O89" s="107"/>
      <c r="P89" s="108"/>
      <c r="Q89" s="444"/>
      <c r="R89" s="24">
        <v>83.3</v>
      </c>
      <c r="S89" s="107"/>
      <c r="T89" s="108"/>
      <c r="U89" s="649"/>
      <c r="V89" s="24" t="s">
        <v>19</v>
      </c>
      <c r="W89" s="107"/>
      <c r="X89" s="108"/>
      <c r="Y89" s="444"/>
      <c r="Z89" s="24" t="s">
        <v>19</v>
      </c>
      <c r="AA89" s="273"/>
      <c r="AB89" s="688">
        <v>63.680000305175781</v>
      </c>
      <c r="AC89" s="273"/>
      <c r="AD89" s="272">
        <v>100</v>
      </c>
      <c r="AE89" s="108"/>
      <c r="AF89" s="444"/>
      <c r="AG89" s="272">
        <v>100</v>
      </c>
      <c r="AH89" s="108"/>
      <c r="AI89" s="444"/>
      <c r="AJ89" s="272">
        <v>100</v>
      </c>
      <c r="AK89" s="108"/>
      <c r="AL89" s="444"/>
      <c r="AM89" s="272">
        <v>100</v>
      </c>
      <c r="AN89" s="108"/>
      <c r="AO89" s="444"/>
      <c r="AP89" s="272">
        <v>100</v>
      </c>
      <c r="AQ89" s="108"/>
      <c r="AR89" s="444"/>
      <c r="AS89" s="272">
        <v>100</v>
      </c>
      <c r="AT89" s="108"/>
      <c r="AU89" s="444"/>
      <c r="AV89" s="272">
        <v>100</v>
      </c>
      <c r="AW89" s="108"/>
      <c r="AX89" s="444"/>
      <c r="AY89" s="24">
        <v>67</v>
      </c>
      <c r="AZ89" s="107"/>
      <c r="BA89" s="273"/>
      <c r="BB89" s="24">
        <v>67</v>
      </c>
      <c r="BC89" s="107"/>
      <c r="BD89" s="273"/>
      <c r="BE89" s="24">
        <v>67</v>
      </c>
      <c r="BF89" s="107"/>
      <c r="BG89" s="273"/>
      <c r="BH89" s="24">
        <v>63</v>
      </c>
      <c r="BI89" s="107"/>
      <c r="BJ89" s="273"/>
      <c r="BK89" s="24">
        <v>66</v>
      </c>
      <c r="BL89" s="107"/>
      <c r="BM89" s="273"/>
      <c r="BN89" s="24">
        <v>70</v>
      </c>
      <c r="BO89" s="107"/>
      <c r="BP89" s="273"/>
      <c r="BQ89" s="24">
        <v>68</v>
      </c>
      <c r="BR89" s="107"/>
      <c r="BS89" s="273"/>
      <c r="BT89" s="24">
        <v>80</v>
      </c>
      <c r="BU89" s="291"/>
      <c r="BV89" s="273"/>
      <c r="BW89" s="24">
        <v>41</v>
      </c>
      <c r="BX89" s="107"/>
      <c r="BY89" s="273"/>
      <c r="BZ89" s="24">
        <v>60</v>
      </c>
      <c r="CA89" s="107"/>
      <c r="CB89" s="273"/>
      <c r="CC89" s="24">
        <v>46</v>
      </c>
      <c r="CD89" s="107"/>
      <c r="CE89" s="107"/>
      <c r="CF89" s="107"/>
      <c r="CG89" s="107"/>
      <c r="CH89" s="273"/>
      <c r="CI89" s="24"/>
      <c r="CJ89" s="107"/>
      <c r="CK89" s="273"/>
      <c r="CL89" s="281">
        <v>32</v>
      </c>
      <c r="CM89" s="107">
        <v>40</v>
      </c>
      <c r="CN89" s="273"/>
      <c r="CO89" s="24"/>
      <c r="CP89" s="107"/>
      <c r="CQ89" s="273"/>
      <c r="CR89" s="24"/>
      <c r="CS89" s="107"/>
      <c r="CT89" s="273"/>
      <c r="CU89" s="24"/>
      <c r="CV89" s="107"/>
      <c r="CW89" s="273"/>
      <c r="CX89" s="24"/>
      <c r="CY89" s="107"/>
      <c r="CZ89" s="273"/>
      <c r="DA89" s="24">
        <v>56.099998474121094</v>
      </c>
      <c r="DB89" s="107"/>
      <c r="DC89" s="273"/>
      <c r="DD89" s="24">
        <v>59.799999237060547</v>
      </c>
      <c r="DE89" s="107"/>
      <c r="DF89" s="273"/>
      <c r="DG89" s="218"/>
      <c r="DH89" s="217"/>
      <c r="DI89" s="217" t="s">
        <v>1402</v>
      </c>
      <c r="DJ89" s="286">
        <v>60.09</v>
      </c>
      <c r="DK89" s="219" t="s">
        <v>124</v>
      </c>
      <c r="DL89" s="220">
        <f t="shared" si="25"/>
        <v>3.0045000000000002</v>
      </c>
      <c r="DM89" s="650">
        <f>COUNTIF(N89:DF89, Active!DM$1)+COUNTIF(N89:DF89, Active!DM$2)</f>
        <v>0</v>
      </c>
      <c r="DN89" s="233">
        <f>IF(COUNTIF($N89:$Q89, Active!ET$1)&gt;0, Active!DN$2, 0)</f>
        <v>0</v>
      </c>
      <c r="DO89" s="234">
        <f>IF(COUNTIF($R89:$U89, Active!ET$1)&gt;0, Active!DO$2, 0)</f>
        <v>0</v>
      </c>
      <c r="DP89" s="234">
        <f>IF(COUNTIF($V89:$Y89, Active!ET$1)&gt;0, Active!DP$2, 0)</f>
        <v>0</v>
      </c>
      <c r="DQ89" s="234">
        <f>IF(COUNTIF($Z89:$AA89, Active!ET$1)&gt;0, Active!DQ$2, 0)</f>
        <v>0</v>
      </c>
      <c r="DR89" s="234">
        <f>IF(COUNTIF($AB89:$AC89, Active!ET$1)&gt;0, Active!DR$2, 0)</f>
        <v>0</v>
      </c>
      <c r="DS89" s="235">
        <f>IF(COUNTIF($AD89:$AF89, Active!$ET$1)&gt;0, Active!DS$2, 0)</f>
        <v>0</v>
      </c>
      <c r="DT89" s="236">
        <f>IF(COUNTIF($AG89:$AI89, Active!$ET$1)&gt;0, Active!DT$2, 0)</f>
        <v>0</v>
      </c>
      <c r="DU89" s="236">
        <f>IF(COUNTIF($AJ89:$AL89, Active!$ET$1)&gt;0, Active!DU$2, 0)</f>
        <v>0</v>
      </c>
      <c r="DV89" s="236">
        <f>IF(COUNTIF($AM89:$AO89, Active!$ET$1)&gt;0, Active!DV$2, 0)</f>
        <v>0</v>
      </c>
      <c r="DW89" s="236">
        <f>IF(COUNTIF($AP89:$AR89, Active!$ET$1)&gt;0, Active!DW$2, 0)</f>
        <v>0</v>
      </c>
      <c r="DX89" s="236">
        <f>IF(COUNTIF($AS89:$AU89, Active!$ET$1)&gt;0, Active!DX$2, 0)</f>
        <v>0</v>
      </c>
      <c r="DY89" s="236">
        <f>IF(COUNTIF($AV89:$AX89, Active!$ET$1)&gt;0, Active!DY$2, 0)</f>
        <v>0</v>
      </c>
      <c r="DZ89" s="237">
        <f>IF(COUNTIF($AY89:$BA89, Active!$ET$1)&gt;0, Active!DZ$2, 0)</f>
        <v>0</v>
      </c>
      <c r="EA89" s="238">
        <f>IF(COUNTIF($BB89:$BD89, Active!$ET$1)&gt;0, Active!EA$2, 0)</f>
        <v>0</v>
      </c>
      <c r="EB89" s="238">
        <f>IF(COUNTIF($BE89:$BG89, Active!$ET$1)&gt;0, Active!EB$2, 0)</f>
        <v>0</v>
      </c>
      <c r="EC89" s="238">
        <f>IF(COUNTIF($BH89:$BJ89, Active!$ET$1)&gt;0, Active!EC$2, 0)</f>
        <v>0</v>
      </c>
      <c r="ED89" s="238">
        <f>IF(COUNTIF($BK89:$BM89, Active!$ET$1)&gt;0, Active!ED$2, 0)</f>
        <v>0</v>
      </c>
      <c r="EE89" s="238">
        <f>IF(COUNTIF($BN89:$BP89, Active!$ET$1)&gt;0, Active!EE$2, 0)</f>
        <v>0</v>
      </c>
      <c r="EF89" s="238">
        <f>IF(COUNTIF($BQ89:$BS89, Active!$ET$1)&gt;0, Active!EF$2, 0)</f>
        <v>0</v>
      </c>
      <c r="EG89" s="238">
        <f>IF(COUNTIF($BT89:$BV89, Active!$ET$1)&gt;0, Active!EG$2, 0)</f>
        <v>0</v>
      </c>
      <c r="EH89" s="239">
        <f>IF(COUNTIF($BW89:$BY89, Active!$ET$1)&gt;0, Active!EH$2, 0)</f>
        <v>0</v>
      </c>
      <c r="EI89" s="240">
        <f>IF(COUNTIF($BZ89:$CB89, Active!$ET$1)&gt;0, Active!EI$2, 0)</f>
        <v>0</v>
      </c>
      <c r="EJ89" s="240">
        <f>IF(COUNTIF($CC89:$CE89, Active!$ET$1)&gt;0, Active!EJ$2, 0)</f>
        <v>0</v>
      </c>
      <c r="EK89" s="240">
        <f>IF(COUNTIF($CF89:$CH89, Active!$ET$1)&gt;0, Active!EK$2, 0)</f>
        <v>0</v>
      </c>
      <c r="EL89" s="240">
        <f>IF(COUNTIF($CI89:$CK89, Active!$ET$1)&gt;0, Active!EL$2, 0)</f>
        <v>0</v>
      </c>
      <c r="EM89" s="240">
        <f>IF(COUNTIF($CL89:$CN89, Active!$ET$1)&gt;0, Active!EM$2, 0)</f>
        <v>0</v>
      </c>
      <c r="EN89" s="240">
        <f>IF(COUNTIF($CO89:$CQ89, Active!$ET$1)&gt;0, Active!EN$2, 0)</f>
        <v>0</v>
      </c>
      <c r="EO89" s="240">
        <f>IF(COUNTIF($CR89:$CT89, Active!$ET$1)&gt;0, Active!EO$2, 0)</f>
        <v>0</v>
      </c>
      <c r="EP89" s="240">
        <f>IF(COUNTIF($CU89:$CW89, Active!$ET$1)&gt;0, Active!EP$2, 0)</f>
        <v>0</v>
      </c>
      <c r="EQ89" s="240">
        <f>IF(COUNTIF($CX89:$CZ89, Active!$ET$1)&gt;0, Active!EQ$2, 0)</f>
        <v>0</v>
      </c>
      <c r="ER89" s="240">
        <f>IF(COUNTIF($DA89:$DC89, Active!$ET$1)&gt;0, Active!ER$2, 0)</f>
        <v>0</v>
      </c>
      <c r="ES89" s="240">
        <f>IF(COUNTIF($DD89:$DF89, Active!$ET$1)&gt;0, Active!ES$2, 0)</f>
        <v>0</v>
      </c>
      <c r="ET89" s="241">
        <f t="shared" si="26"/>
        <v>0</v>
      </c>
      <c r="EU89" s="242">
        <f>IF(COUNTIF($N89:$Q89, Active!GA$1)&gt;0, Active!EU$2, 0)</f>
        <v>0</v>
      </c>
      <c r="EV89" s="234">
        <f>IF(COUNTIF($R89:$U89, Active!GA$1)&gt;0, Active!EV$2, 0)</f>
        <v>0</v>
      </c>
      <c r="EW89" s="234">
        <f>IF(COUNTIF($V89:$Y89, Active!GA$1)&gt;0, Active!EW$2, 0)</f>
        <v>0</v>
      </c>
      <c r="EX89" s="234">
        <f>IF(COUNTIF($Z89:$AA89, Active!GA$1)&gt;0, Active!EX$2, 0)</f>
        <v>0</v>
      </c>
      <c r="EY89" s="234">
        <f>IF(COUNTIF($AB89:$AC89, Active!GA$1)&gt;0, Active!EY$2, 0)</f>
        <v>0</v>
      </c>
      <c r="EZ89" s="235">
        <f>IF(COUNTIF($AD89:$AF89, Active!$GA$1)&gt;0, Active!EZ$2, 0)</f>
        <v>0</v>
      </c>
      <c r="FA89" s="236">
        <f>IF(COUNTIF($AG89:$AI89, Active!$GA$1)&gt;0, Active!FA$2, 0)</f>
        <v>0</v>
      </c>
      <c r="FB89" s="236">
        <f>IF(COUNTIF($AJ89:$AL89, Active!$GA$1)&gt;0, Active!FB$2, 0)</f>
        <v>0</v>
      </c>
      <c r="FC89" s="236">
        <f>IF(COUNTIF($AM89:$AO89, Active!$GA$1)&gt;0, Active!FC$2, 0)</f>
        <v>0</v>
      </c>
      <c r="FD89" s="236">
        <f>IF(COUNTIF($AP89:$AR89, Active!$GA$1)&gt;0, Active!FD$2, 0)</f>
        <v>0</v>
      </c>
      <c r="FE89" s="236">
        <f>IF(COUNTIF($AS89:$AU89, Active!$GA$1)&gt;0, Active!FE$2, 0)</f>
        <v>0</v>
      </c>
      <c r="FF89" s="236">
        <f>IF(COUNTIF($AV89:$AX89, Active!$GA$1)&gt;0, Active!FF$2, 0)</f>
        <v>0</v>
      </c>
      <c r="FG89" s="237">
        <f>IF(COUNTIF($AY89:$BA89, Active!$GA$1)&gt;0, Active!FG$2, 0)</f>
        <v>0</v>
      </c>
      <c r="FH89" s="238">
        <f>IF(COUNTIF($BB89:$BD89, Active!$GA$1)&gt;0, Active!FH$2, 0)</f>
        <v>0</v>
      </c>
      <c r="FI89" s="238">
        <f>IF(COUNTIF($BE89:$BG89, Active!$GA$1)&gt;0, Active!FI$2, 0)</f>
        <v>0</v>
      </c>
      <c r="FJ89" s="238">
        <f>IF(COUNTIF($BH89:$BJ89, Active!$GA$1)&gt;0, Active!FJ$2, 0)</f>
        <v>0</v>
      </c>
      <c r="FK89" s="238">
        <f>IF(COUNTIF($BK89:$BM89, Active!$GA$1)&gt;0, Active!FK$2, 0)</f>
        <v>0</v>
      </c>
      <c r="FL89" s="238">
        <f>IF(COUNTIF($BN89:$BP89, Active!$GA$1)&gt;0, Active!FL$2, 0)</f>
        <v>0</v>
      </c>
      <c r="FM89" s="238">
        <f>IF(COUNTIF($BQ89:$BS89, Active!$GA$1)&gt;0, Active!FM$2, 0)</f>
        <v>0</v>
      </c>
      <c r="FN89" s="238">
        <f>IF(COUNTIF($BT89:$BV89, Active!$GA$1)&gt;0, Active!FN$2, 0)</f>
        <v>0</v>
      </c>
      <c r="FO89" s="239">
        <f>IF(COUNTIF($BW89:$BY89, Active!$GA$1)&gt;0, Active!FO$2, 0)</f>
        <v>0</v>
      </c>
      <c r="FP89" s="240">
        <f>IF(COUNTIF($BZ89:$CB89, Active!$GA$1)&gt;0, Active!FP$2, 0)</f>
        <v>0</v>
      </c>
      <c r="FQ89" s="240">
        <f>IF(COUNTIF($CC89:$CE89, Active!$GA$1)&gt;0, Active!FQ$2, 0)</f>
        <v>0</v>
      </c>
      <c r="FR89" s="240">
        <f>IF(COUNTIF($CF89:$CH89, Active!$GA$1)&gt;0, Active!FR$2, 0)</f>
        <v>0</v>
      </c>
      <c r="FS89" s="240">
        <f>IF(COUNTIF($CI89:$CK89, Active!$GA$1)&gt;0, Active!FS$2, 0)</f>
        <v>0</v>
      </c>
      <c r="FT89" s="240">
        <f>IF(COUNTIF($CL89:$CN89, Active!$GA$1)&gt;0, Active!FT$2, 0)</f>
        <v>0</v>
      </c>
      <c r="FU89" s="240">
        <f>IF(COUNTIF($CO89:$CQ89, Active!$GA$1)&gt;0, Active!FU$2, 0)</f>
        <v>0</v>
      </c>
      <c r="FV89" s="240">
        <f>IF(COUNTIF($CR89:$CT89, Active!$GA$1)&gt;0, Active!FV$2, 0)</f>
        <v>0</v>
      </c>
      <c r="FW89" s="240">
        <f>IF(COUNTIF($CU89:$CW89, Active!$GA$1)&gt;0, Active!FW$2, 0)</f>
        <v>0</v>
      </c>
      <c r="FX89" s="240">
        <f>IF(COUNTIF($CX89:$CZ89, Active!$GA$1)&gt;0, Active!FX$2, 0)</f>
        <v>0</v>
      </c>
      <c r="FY89" s="240">
        <f>IF(COUNTIF($DA89:$DC89, Active!$GA$1)&gt;0, Active!FY$2, 0)</f>
        <v>0</v>
      </c>
      <c r="FZ89" s="240">
        <f>IF(COUNTIF($DD89:$DF89, Active!$GA$1)&gt;0, Active!FZ$2, 0)</f>
        <v>0</v>
      </c>
      <c r="GA89" s="241">
        <f t="shared" si="27"/>
        <v>0</v>
      </c>
      <c r="GB89" s="242">
        <f>IF(COUNTIF($N89:$Q89, Active!HH$1)&gt;0, Active!GB$2, 0)</f>
        <v>0</v>
      </c>
      <c r="GC89" s="234">
        <f>IF(COUNTIF($R89:$U89, Active!HH$1)&gt;0, Active!GC$2, 0)</f>
        <v>0</v>
      </c>
      <c r="GD89" s="234">
        <f>IF(COUNTIF($V89:$Y89, Active!HH$1)&gt;0, Active!GD$2, 0)</f>
        <v>0</v>
      </c>
      <c r="GE89" s="234">
        <f>IF(COUNTIF($Z89:$AA89, Active!HH$1)&gt;0, Active!GE$2, 0)</f>
        <v>0</v>
      </c>
      <c r="GF89" s="234">
        <f>IF(COUNTIF($AB89:$AC89, Active!HH$1)&gt;0, Active!GF$2, 0)</f>
        <v>0</v>
      </c>
      <c r="GG89" s="235">
        <f>IF(COUNTIF($AD89:$AF89, Active!$HH$1)&gt;0, Active!GG$2, 0)</f>
        <v>0</v>
      </c>
      <c r="GH89" s="236">
        <f>IF(COUNTIF($AG89:$AI89, Active!$HH$1)&gt;0, Active!GH$2, 0)</f>
        <v>0</v>
      </c>
      <c r="GI89" s="236">
        <f>IF(COUNTIF($AJ89:$AL89, Active!$HH$1)&gt;0, Active!GI$2, 0)</f>
        <v>0</v>
      </c>
      <c r="GJ89" s="236">
        <f>IF(COUNTIF($AM89:$AO89, Active!$HH$1)&gt;0, Active!GJ$2, 0)</f>
        <v>0</v>
      </c>
      <c r="GK89" s="236">
        <f>IF(COUNTIF($AP89:$AR89, Active!$HH$1)&gt;0, Active!GK$2, 0)</f>
        <v>0</v>
      </c>
      <c r="GL89" s="236">
        <f>IF(COUNTIF($AS89:$AU89, Active!$HH$1)&gt;0, Active!GL$2, 0)</f>
        <v>0</v>
      </c>
      <c r="GM89" s="236">
        <f>IF(COUNTIF($AV89:$AX89, Active!$HH$1)&gt;0, Active!GM$2, 0)</f>
        <v>0</v>
      </c>
      <c r="GN89" s="237">
        <f>IF(COUNTIF($AY89:$BA89, Active!$HH$1)&gt;0, Active!GN$2, 0)</f>
        <v>0</v>
      </c>
      <c r="GO89" s="238">
        <f>IF(COUNTIF($BB89:$BD89, Active!$HH$1)&gt;0, Active!GO$2, 0)</f>
        <v>0</v>
      </c>
      <c r="GP89" s="238">
        <f>IF(COUNTIF($BE89:$BG89, Active!$HH$1)&gt;0, Active!GP$2, 0)</f>
        <v>0</v>
      </c>
      <c r="GQ89" s="238">
        <f>IF(COUNTIF($BH89:$BJ89, Active!$HH$1)&gt;0, Active!GQ$2, 0)</f>
        <v>0</v>
      </c>
      <c r="GR89" s="238">
        <f>IF(COUNTIF($BK89:$BM89, Active!$HH$1)&gt;0, Active!GR$2, 0)</f>
        <v>0</v>
      </c>
      <c r="GS89" s="238">
        <f>IF(COUNTIF($BN89:$BP89, Active!$HH$1)&gt;0, Active!GS$2, 0)</f>
        <v>0</v>
      </c>
      <c r="GT89" s="238">
        <f>IF(COUNTIF($BQ89:$BS89, Active!$HH$1)&gt;0, Active!GT$2, 0)</f>
        <v>0</v>
      </c>
      <c r="GU89" s="238">
        <f>IF(COUNTIF($BT89:$BV89, Active!$HH$1)&gt;0, Active!GU$2, 0)</f>
        <v>0</v>
      </c>
      <c r="GV89" s="239">
        <f>IF(COUNTIF($BW89:$BY89, Active!$HH$1)&gt;0, Active!GV$2, 0)</f>
        <v>0</v>
      </c>
      <c r="GW89" s="240">
        <f>IF(COUNTIF($BZ89:$CB89, Active!$HH$1)&gt;0, Active!GW$2, 0)</f>
        <v>0</v>
      </c>
      <c r="GX89" s="240">
        <f>IF(COUNTIF($CC89:$CE89, Active!$HH$1)&gt;0, Active!GX$2, 0)</f>
        <v>0</v>
      </c>
      <c r="GY89" s="240">
        <f>IF(COUNTIF($CF89:$CH89, Active!$HH$1)&gt;0, Active!GY$2, 0)</f>
        <v>0</v>
      </c>
      <c r="GZ89" s="240">
        <f>IF(COUNTIF($CI89:$CK89, Active!$HH$1)&gt;0, Active!GZ$2, 0)</f>
        <v>0</v>
      </c>
      <c r="HA89" s="240">
        <f>IF(COUNTIF($CL89:$CN89, Active!$HH$1)&gt;0, Active!HA$2, 0)</f>
        <v>0</v>
      </c>
      <c r="HB89" s="240">
        <f>IF(COUNTIF($CO89:$CQ89, Active!$HH$1)&gt;0, Active!HB$2, 0)</f>
        <v>0</v>
      </c>
      <c r="HC89" s="240">
        <f>IF(COUNTIF($CR89:$CT89, Active!$HH$1)&gt;0, Active!HC$2, 0)</f>
        <v>0</v>
      </c>
      <c r="HD89" s="240">
        <f>IF(COUNTIF($CU89:$CW89, Active!$HH$1)&gt;0, Active!HD$2, 0)</f>
        <v>0</v>
      </c>
      <c r="HE89" s="240">
        <f>IF(COUNTIF($CX89:$CZ89, Active!$HH$1)&gt;0, Active!HE$2, 0)</f>
        <v>0</v>
      </c>
      <c r="HF89" s="240">
        <f>IF(COUNTIF($DA89:$DC89, Active!$HH$1)&gt;0, Active!HF$2, 0)</f>
        <v>0</v>
      </c>
      <c r="HG89" s="240">
        <f>IF(COUNTIF($DD89:$DF89, Active!$HH$1)&gt;0, Active!HG$2, 0)</f>
        <v>0</v>
      </c>
      <c r="HH89" s="241">
        <f t="shared" si="28"/>
        <v>0</v>
      </c>
      <c r="HI89" s="243"/>
      <c r="HJ89" s="242">
        <f>IF(MAX($N89:$Q89)&gt;=40, Active!HJ$2, 0)</f>
        <v>3</v>
      </c>
      <c r="HK89" s="234">
        <f>IF(MAX($R89:$U89)&gt;=40, Active!HK$2, 0)</f>
        <v>3</v>
      </c>
      <c r="HL89" s="234">
        <f>IF(MAX($V89:$Y89)&gt;=40, Active!HL$2, 0)</f>
        <v>0</v>
      </c>
      <c r="HM89" s="234">
        <f>IF(MAX($Z89:$AA89)&gt;=40, Active!HM$2, 0)</f>
        <v>0</v>
      </c>
      <c r="HN89" s="234">
        <f>IF(MAX($AB89:$AC89)&gt;=40, Active!HN$2, 0)</f>
        <v>2</v>
      </c>
      <c r="HO89" s="235">
        <f>IF(MAX($AD89:$AF89)&gt;=40, Active!HO$2, 0)</f>
        <v>20</v>
      </c>
      <c r="HP89" s="236">
        <f>IF(MAX($AG89:$AI89)&gt;=40, Active!HP$2, 0)</f>
        <v>20</v>
      </c>
      <c r="HQ89" s="236">
        <f>IF(MAX($AJ89:$AL89)&gt;=40, Active!HQ$2, 0)</f>
        <v>20</v>
      </c>
      <c r="HR89" s="236">
        <f>IF(MAX($AM89:$AO89)&gt;=40, Active!HR$2, 0)</f>
        <v>20</v>
      </c>
      <c r="HS89" s="236">
        <f>IF(MAX($AP89:$AR89)&gt;=40, Active!HS$2, 0)</f>
        <v>10</v>
      </c>
      <c r="HT89" s="236">
        <f>IF(MAX($AS89:$AU89)&gt;=40, Active!HT$2, 0)</f>
        <v>20</v>
      </c>
      <c r="HU89" s="236">
        <f>IF(MAX($AV89:$AX89)&gt;=40, Active!HU$2, 0)</f>
        <v>10</v>
      </c>
      <c r="HV89" s="237">
        <f>IF(MAX($AY89:$BA89)&gt;=40, Active!HV$2, 0)</f>
        <v>20</v>
      </c>
      <c r="HW89" s="238">
        <f>IF(MAX($BB89:$BD89)&gt;=40, Active!HW$2, 0)</f>
        <v>20</v>
      </c>
      <c r="HX89" s="238">
        <f>IF(MAX($BE89:$BG89)&gt;=40, Active!HX$2, 0)</f>
        <v>20</v>
      </c>
      <c r="HY89" s="238">
        <f>IF(MAX($BH89:$BJ89)&gt;=40, Active!HY$2, 0)</f>
        <v>20</v>
      </c>
      <c r="HZ89" s="238">
        <f>IF(MAX($BK89:$BM89)&gt;=40, Active!HZ$2, 0)</f>
        <v>10</v>
      </c>
      <c r="IA89" s="238">
        <f>IF(MAX($BN89:$BP89)&gt;=40, Active!IA$2, 0)</f>
        <v>20</v>
      </c>
      <c r="IB89" s="238">
        <f>IF(MAX($BQ89:$BS89)&gt;=40, Active!IB$2, 0)</f>
        <v>10</v>
      </c>
      <c r="IC89" s="238">
        <f>IF(MAX($BT89:$BV89)&gt;=40, Active!IC$2, 0)</f>
        <v>6</v>
      </c>
      <c r="ID89" s="239">
        <f>IF(MAX($BW89:$BY89)&gt;=40, Active!ID$2, 0)</f>
        <v>20</v>
      </c>
      <c r="IE89" s="240">
        <f>IF(MAX($BZ89:$CB89)&gt;=40, Active!IE$2, 0)</f>
        <v>20</v>
      </c>
      <c r="IF89" s="240">
        <f>IF(MAX($CC89:$CE89)&gt;=40, Active!IF$2, 0)</f>
        <v>10</v>
      </c>
      <c r="IG89" s="240">
        <f>IF(MAX($CF89:$CH89)&gt;=40, Active!IG$2, 0)</f>
        <v>0</v>
      </c>
      <c r="IH89" s="240">
        <f>IF(MAX($CI89:$CK89)&gt;=40, Active!IH$2, 0)</f>
        <v>0</v>
      </c>
      <c r="II89" s="240">
        <f>IF(MAX($CL89:$CN89)&gt;=40, Active!II$2, 0)</f>
        <v>30</v>
      </c>
      <c r="IJ89" s="240">
        <f>IF(MAX($CO89:$CQ89)&gt;=40, Active!IJ$2, 0)</f>
        <v>0</v>
      </c>
      <c r="IK89" s="240">
        <f>IF(MAX($CR89:$CT89)&gt;=40, Active!IK$2, 0)</f>
        <v>0</v>
      </c>
      <c r="IL89" s="240">
        <f>IF(MAX($CU89:$CW89)&gt;=40, Active!IL$2, 0)</f>
        <v>0</v>
      </c>
      <c r="IM89" s="240">
        <f>IF(MAX($CX89:$CZ89)&gt;=40, Active!IM$2, 0)</f>
        <v>0</v>
      </c>
      <c r="IN89" s="240">
        <f>IF(MAX($DA89:$DC89)&gt;=40, Active!IN$2, 0)</f>
        <v>20</v>
      </c>
      <c r="IO89" s="240">
        <f>IF(MAX($DD89:$DF89)&gt;=40, Active!IO$2, 0)</f>
        <v>20</v>
      </c>
      <c r="IP89" s="416">
        <f t="shared" si="29"/>
        <v>360</v>
      </c>
      <c r="IQ89" s="416">
        <f t="shared" si="30"/>
        <v>14</v>
      </c>
    </row>
    <row r="90" spans="2:251" ht="15" customHeight="1" x14ac:dyDescent="0.25">
      <c r="B90" s="392">
        <v>15</v>
      </c>
      <c r="C90" s="13" t="s">
        <v>440</v>
      </c>
      <c r="D90" s="423">
        <v>43466</v>
      </c>
      <c r="E90" s="20" t="s">
        <v>278</v>
      </c>
      <c r="F90" s="6">
        <v>9546251</v>
      </c>
      <c r="G90" s="20">
        <v>1</v>
      </c>
      <c r="H90" s="20"/>
      <c r="I90" s="23"/>
      <c r="J90" s="6" t="s">
        <v>18</v>
      </c>
      <c r="K90" s="6" t="s">
        <v>18</v>
      </c>
      <c r="L90" s="424"/>
      <c r="M90" s="425" t="s">
        <v>547</v>
      </c>
      <c r="N90" s="24">
        <v>61.9</v>
      </c>
      <c r="O90" s="107"/>
      <c r="P90" s="108"/>
      <c r="Q90" s="444"/>
      <c r="R90" s="24">
        <v>73.900000000000006</v>
      </c>
      <c r="S90" s="107"/>
      <c r="T90" s="108"/>
      <c r="U90" s="649"/>
      <c r="V90" s="24" t="s">
        <v>19</v>
      </c>
      <c r="W90" s="107"/>
      <c r="X90" s="108"/>
      <c r="Y90" s="444"/>
      <c r="Z90" s="24" t="s">
        <v>19</v>
      </c>
      <c r="AA90" s="273"/>
      <c r="AB90" s="688">
        <v>55.700000762939453</v>
      </c>
      <c r="AC90" s="273"/>
      <c r="AD90" s="272">
        <v>100</v>
      </c>
      <c r="AE90" s="108"/>
      <c r="AF90" s="444"/>
      <c r="AG90" s="272">
        <v>100</v>
      </c>
      <c r="AH90" s="108"/>
      <c r="AI90" s="444"/>
      <c r="AJ90" s="272">
        <v>100</v>
      </c>
      <c r="AK90" s="108"/>
      <c r="AL90" s="444"/>
      <c r="AM90" s="272">
        <v>100</v>
      </c>
      <c r="AN90" s="108"/>
      <c r="AO90" s="444"/>
      <c r="AP90" s="272">
        <v>100</v>
      </c>
      <c r="AQ90" s="108"/>
      <c r="AR90" s="444"/>
      <c r="AS90" s="272">
        <v>100</v>
      </c>
      <c r="AT90" s="108"/>
      <c r="AU90" s="444"/>
      <c r="AV90" s="272">
        <v>100</v>
      </c>
      <c r="AW90" s="108"/>
      <c r="AX90" s="444"/>
      <c r="AY90" s="24">
        <v>54</v>
      </c>
      <c r="AZ90" s="107"/>
      <c r="BA90" s="273"/>
      <c r="BB90" s="24">
        <v>68</v>
      </c>
      <c r="BC90" s="107"/>
      <c r="BD90" s="273"/>
      <c r="BE90" s="24">
        <v>67</v>
      </c>
      <c r="BF90" s="107"/>
      <c r="BG90" s="273"/>
      <c r="BH90" s="24">
        <v>71</v>
      </c>
      <c r="BI90" s="107"/>
      <c r="BJ90" s="273"/>
      <c r="BK90" s="24">
        <v>66</v>
      </c>
      <c r="BL90" s="107"/>
      <c r="BM90" s="273"/>
      <c r="BN90" s="24">
        <v>68</v>
      </c>
      <c r="BO90" s="107"/>
      <c r="BP90" s="273"/>
      <c r="BQ90" s="24">
        <v>66</v>
      </c>
      <c r="BR90" s="107"/>
      <c r="BS90" s="273"/>
      <c r="BT90" s="24">
        <v>75.099999999999994</v>
      </c>
      <c r="BU90" s="291"/>
      <c r="BV90" s="273"/>
      <c r="BW90" s="24">
        <v>47</v>
      </c>
      <c r="BX90" s="107"/>
      <c r="BY90" s="273"/>
      <c r="BZ90" s="24">
        <v>54</v>
      </c>
      <c r="CA90" s="107"/>
      <c r="CB90" s="273"/>
      <c r="CC90" s="24">
        <v>46</v>
      </c>
      <c r="CD90" s="107"/>
      <c r="CE90" s="107"/>
      <c r="CF90" s="107"/>
      <c r="CG90" s="107"/>
      <c r="CH90" s="273"/>
      <c r="CI90" s="24"/>
      <c r="CJ90" s="107"/>
      <c r="CK90" s="273"/>
      <c r="CL90" s="24">
        <v>52.86</v>
      </c>
      <c r="CM90" s="107"/>
      <c r="CN90" s="273"/>
      <c r="CO90" s="24">
        <v>56</v>
      </c>
      <c r="CP90" s="107"/>
      <c r="CQ90" s="273"/>
      <c r="CR90" s="24"/>
      <c r="CS90" s="107"/>
      <c r="CT90" s="273"/>
      <c r="CU90" s="24"/>
      <c r="CV90" s="107"/>
      <c r="CW90" s="273"/>
      <c r="CX90" s="24"/>
      <c r="CY90" s="107"/>
      <c r="CZ90" s="273"/>
      <c r="DA90" s="24">
        <v>61.299999237060547</v>
      </c>
      <c r="DB90" s="107"/>
      <c r="DC90" s="273"/>
      <c r="DD90" s="24"/>
      <c r="DE90" s="107"/>
      <c r="DF90" s="273"/>
      <c r="DG90" s="218"/>
      <c r="DH90" s="217"/>
      <c r="DI90" s="217" t="s">
        <v>1387</v>
      </c>
      <c r="DJ90" s="286">
        <v>60.73</v>
      </c>
      <c r="DK90" s="219" t="s">
        <v>124</v>
      </c>
      <c r="DL90" s="220">
        <f t="shared" si="25"/>
        <v>3.0364999999999998</v>
      </c>
      <c r="DM90" s="650">
        <f>COUNTIF(N90:DF90, Active!DM$1)+COUNTIF(N90:DF90, Active!DM$2)</f>
        <v>0</v>
      </c>
      <c r="DN90" s="233">
        <f>IF(COUNTIF($N90:$Q90, Active!ET$1)&gt;0, Active!DN$2, 0)</f>
        <v>0</v>
      </c>
      <c r="DO90" s="234">
        <f>IF(COUNTIF($R90:$U90, Active!ET$1)&gt;0, Active!DO$2, 0)</f>
        <v>0</v>
      </c>
      <c r="DP90" s="234">
        <f>IF(COUNTIF($V90:$Y90, Active!ET$1)&gt;0, Active!DP$2, 0)</f>
        <v>0</v>
      </c>
      <c r="DQ90" s="234">
        <f>IF(COUNTIF($Z90:$AA90, Active!ET$1)&gt;0, Active!DQ$2, 0)</f>
        <v>0</v>
      </c>
      <c r="DR90" s="234">
        <f>IF(COUNTIF($AB90:$AC90, Active!ET$1)&gt;0, Active!DR$2, 0)</f>
        <v>0</v>
      </c>
      <c r="DS90" s="235">
        <f>IF(COUNTIF($AD90:$AF90, Active!$ET$1)&gt;0, Active!DS$2, 0)</f>
        <v>0</v>
      </c>
      <c r="DT90" s="236">
        <f>IF(COUNTIF($AG90:$AI90, Active!$ET$1)&gt;0, Active!DT$2, 0)</f>
        <v>0</v>
      </c>
      <c r="DU90" s="236">
        <f>IF(COUNTIF($AJ90:$AL90, Active!$ET$1)&gt;0, Active!DU$2, 0)</f>
        <v>0</v>
      </c>
      <c r="DV90" s="236">
        <f>IF(COUNTIF($AM90:$AO90, Active!$ET$1)&gt;0, Active!DV$2, 0)</f>
        <v>0</v>
      </c>
      <c r="DW90" s="236">
        <f>IF(COUNTIF($AP90:$AR90, Active!$ET$1)&gt;0, Active!DW$2, 0)</f>
        <v>0</v>
      </c>
      <c r="DX90" s="236">
        <f>IF(COUNTIF($AS90:$AU90, Active!$ET$1)&gt;0, Active!DX$2, 0)</f>
        <v>0</v>
      </c>
      <c r="DY90" s="236">
        <f>IF(COUNTIF($AV90:$AX90, Active!$ET$1)&gt;0, Active!DY$2, 0)</f>
        <v>0</v>
      </c>
      <c r="DZ90" s="237">
        <f>IF(COUNTIF($AY90:$BA90, Active!$ET$1)&gt;0, Active!DZ$2, 0)</f>
        <v>0</v>
      </c>
      <c r="EA90" s="238">
        <f>IF(COUNTIF($BB90:$BD90, Active!$ET$1)&gt;0, Active!EA$2, 0)</f>
        <v>0</v>
      </c>
      <c r="EB90" s="238">
        <f>IF(COUNTIF($BE90:$BG90, Active!$ET$1)&gt;0, Active!EB$2, 0)</f>
        <v>0</v>
      </c>
      <c r="EC90" s="238">
        <f>IF(COUNTIF($BH90:$BJ90, Active!$ET$1)&gt;0, Active!EC$2, 0)</f>
        <v>0</v>
      </c>
      <c r="ED90" s="238">
        <f>IF(COUNTIF($BK90:$BM90, Active!$ET$1)&gt;0, Active!ED$2, 0)</f>
        <v>0</v>
      </c>
      <c r="EE90" s="238">
        <f>IF(COUNTIF($BN90:$BP90, Active!$ET$1)&gt;0, Active!EE$2, 0)</f>
        <v>0</v>
      </c>
      <c r="EF90" s="238">
        <f>IF(COUNTIF($BQ90:$BS90, Active!$ET$1)&gt;0, Active!EF$2, 0)</f>
        <v>0</v>
      </c>
      <c r="EG90" s="238">
        <f>IF(COUNTIF($BT90:$BV90, Active!$ET$1)&gt;0, Active!EG$2, 0)</f>
        <v>0</v>
      </c>
      <c r="EH90" s="239">
        <f>IF(COUNTIF($BW90:$BY90, Active!$ET$1)&gt;0, Active!EH$2, 0)</f>
        <v>0</v>
      </c>
      <c r="EI90" s="240">
        <f>IF(COUNTIF($BZ90:$CB90, Active!$ET$1)&gt;0, Active!EI$2, 0)</f>
        <v>0</v>
      </c>
      <c r="EJ90" s="240">
        <f>IF(COUNTIF($CC90:$CE90, Active!$ET$1)&gt;0, Active!EJ$2, 0)</f>
        <v>0</v>
      </c>
      <c r="EK90" s="240">
        <f>IF(COUNTIF($CF90:$CH90, Active!$ET$1)&gt;0, Active!EK$2, 0)</f>
        <v>0</v>
      </c>
      <c r="EL90" s="240">
        <f>IF(COUNTIF($CI90:$CK90, Active!$ET$1)&gt;0, Active!EL$2, 0)</f>
        <v>0</v>
      </c>
      <c r="EM90" s="240">
        <f>IF(COUNTIF($CL90:$CN90, Active!$ET$1)&gt;0, Active!EM$2, 0)</f>
        <v>0</v>
      </c>
      <c r="EN90" s="240">
        <f>IF(COUNTIF($CO90:$CQ90, Active!$ET$1)&gt;0, Active!EN$2, 0)</f>
        <v>0</v>
      </c>
      <c r="EO90" s="240">
        <f>IF(COUNTIF($CR90:$CT90, Active!$ET$1)&gt;0, Active!EO$2, 0)</f>
        <v>0</v>
      </c>
      <c r="EP90" s="240">
        <f>IF(COUNTIF($CU90:$CW90, Active!$ET$1)&gt;0, Active!EP$2, 0)</f>
        <v>0</v>
      </c>
      <c r="EQ90" s="240">
        <f>IF(COUNTIF($CX90:$CZ90, Active!$ET$1)&gt;0, Active!EQ$2, 0)</f>
        <v>0</v>
      </c>
      <c r="ER90" s="240">
        <f>IF(COUNTIF($DA90:$DC90, Active!$ET$1)&gt;0, Active!ER$2, 0)</f>
        <v>0</v>
      </c>
      <c r="ES90" s="240">
        <f>IF(COUNTIF($DD90:$DF90, Active!$ET$1)&gt;0, Active!ES$2, 0)</f>
        <v>0</v>
      </c>
      <c r="ET90" s="241">
        <f t="shared" si="26"/>
        <v>0</v>
      </c>
      <c r="EU90" s="242">
        <f>IF(COUNTIF($N90:$Q90, Active!GA$1)&gt;0, Active!EU$2, 0)</f>
        <v>0</v>
      </c>
      <c r="EV90" s="234">
        <f>IF(COUNTIF($R90:$U90, Active!GA$1)&gt;0, Active!EV$2, 0)</f>
        <v>0</v>
      </c>
      <c r="EW90" s="234">
        <f>IF(COUNTIF($V90:$Y90, Active!GA$1)&gt;0, Active!EW$2, 0)</f>
        <v>0</v>
      </c>
      <c r="EX90" s="234">
        <f>IF(COUNTIF($Z90:$AA90, Active!GA$1)&gt;0, Active!EX$2, 0)</f>
        <v>0</v>
      </c>
      <c r="EY90" s="234">
        <f>IF(COUNTIF($AB90:$AC90, Active!GA$1)&gt;0, Active!EY$2, 0)</f>
        <v>0</v>
      </c>
      <c r="EZ90" s="235">
        <f>IF(COUNTIF($AD90:$AF90, Active!$GA$1)&gt;0, Active!EZ$2, 0)</f>
        <v>0</v>
      </c>
      <c r="FA90" s="236">
        <f>IF(COUNTIF($AG90:$AI90, Active!$GA$1)&gt;0, Active!FA$2, 0)</f>
        <v>0</v>
      </c>
      <c r="FB90" s="236">
        <f>IF(COUNTIF($AJ90:$AL90, Active!$GA$1)&gt;0, Active!FB$2, 0)</f>
        <v>0</v>
      </c>
      <c r="FC90" s="236">
        <f>IF(COUNTIF($AM90:$AO90, Active!$GA$1)&gt;0, Active!FC$2, 0)</f>
        <v>0</v>
      </c>
      <c r="FD90" s="236">
        <f>IF(COUNTIF($AP90:$AR90, Active!$GA$1)&gt;0, Active!FD$2, 0)</f>
        <v>0</v>
      </c>
      <c r="FE90" s="236">
        <f>IF(COUNTIF($AS90:$AU90, Active!$GA$1)&gt;0, Active!FE$2, 0)</f>
        <v>0</v>
      </c>
      <c r="FF90" s="236">
        <f>IF(COUNTIF($AV90:$AX90, Active!$GA$1)&gt;0, Active!FF$2, 0)</f>
        <v>0</v>
      </c>
      <c r="FG90" s="237">
        <f>IF(COUNTIF($AY90:$BA90, Active!$GA$1)&gt;0, Active!FG$2, 0)</f>
        <v>0</v>
      </c>
      <c r="FH90" s="238">
        <f>IF(COUNTIF($BB90:$BD90, Active!$GA$1)&gt;0, Active!FH$2, 0)</f>
        <v>0</v>
      </c>
      <c r="FI90" s="238">
        <f>IF(COUNTIF($BE90:$BG90, Active!$GA$1)&gt;0, Active!FI$2, 0)</f>
        <v>0</v>
      </c>
      <c r="FJ90" s="238">
        <f>IF(COUNTIF($BH90:$BJ90, Active!$GA$1)&gt;0, Active!FJ$2, 0)</f>
        <v>0</v>
      </c>
      <c r="FK90" s="238">
        <f>IF(COUNTIF($BK90:$BM90, Active!$GA$1)&gt;0, Active!FK$2, 0)</f>
        <v>0</v>
      </c>
      <c r="FL90" s="238">
        <f>IF(COUNTIF($BN90:$BP90, Active!$GA$1)&gt;0, Active!FL$2, 0)</f>
        <v>0</v>
      </c>
      <c r="FM90" s="238">
        <f>IF(COUNTIF($BQ90:$BS90, Active!$GA$1)&gt;0, Active!FM$2, 0)</f>
        <v>0</v>
      </c>
      <c r="FN90" s="238">
        <f>IF(COUNTIF($BT90:$BV90, Active!$GA$1)&gt;0, Active!FN$2, 0)</f>
        <v>0</v>
      </c>
      <c r="FO90" s="239">
        <f>IF(COUNTIF($BW90:$BY90, Active!$GA$1)&gt;0, Active!FO$2, 0)</f>
        <v>0</v>
      </c>
      <c r="FP90" s="240">
        <f>IF(COUNTIF($BZ90:$CB90, Active!$GA$1)&gt;0, Active!FP$2, 0)</f>
        <v>0</v>
      </c>
      <c r="FQ90" s="240">
        <f>IF(COUNTIF($CC90:$CE90, Active!$GA$1)&gt;0, Active!FQ$2, 0)</f>
        <v>0</v>
      </c>
      <c r="FR90" s="240">
        <f>IF(COUNTIF($CF90:$CH90, Active!$GA$1)&gt;0, Active!FR$2, 0)</f>
        <v>0</v>
      </c>
      <c r="FS90" s="240">
        <f>IF(COUNTIF($CI90:$CK90, Active!$GA$1)&gt;0, Active!FS$2, 0)</f>
        <v>0</v>
      </c>
      <c r="FT90" s="240">
        <f>IF(COUNTIF($CL90:$CN90, Active!$GA$1)&gt;0, Active!FT$2, 0)</f>
        <v>0</v>
      </c>
      <c r="FU90" s="240">
        <f>IF(COUNTIF($CO90:$CQ90, Active!$GA$1)&gt;0, Active!FU$2, 0)</f>
        <v>0</v>
      </c>
      <c r="FV90" s="240">
        <f>IF(COUNTIF($CR90:$CT90, Active!$GA$1)&gt;0, Active!FV$2, 0)</f>
        <v>0</v>
      </c>
      <c r="FW90" s="240">
        <f>IF(COUNTIF($CU90:$CW90, Active!$GA$1)&gt;0, Active!FW$2, 0)</f>
        <v>0</v>
      </c>
      <c r="FX90" s="240">
        <f>IF(COUNTIF($CX90:$CZ90, Active!$GA$1)&gt;0, Active!FX$2, 0)</f>
        <v>0</v>
      </c>
      <c r="FY90" s="240">
        <f>IF(COUNTIF($DA90:$DC90, Active!$GA$1)&gt;0, Active!FY$2, 0)</f>
        <v>0</v>
      </c>
      <c r="FZ90" s="240">
        <f>IF(COUNTIF($DD90:$DF90, Active!$GA$1)&gt;0, Active!FZ$2, 0)</f>
        <v>0</v>
      </c>
      <c r="GA90" s="241">
        <f t="shared" si="27"/>
        <v>0</v>
      </c>
      <c r="GB90" s="242">
        <f>IF(COUNTIF($N90:$Q90, Active!HH$1)&gt;0, Active!GB$2, 0)</f>
        <v>0</v>
      </c>
      <c r="GC90" s="234">
        <f>IF(COUNTIF($R90:$U90, Active!HH$1)&gt;0, Active!GC$2, 0)</f>
        <v>0</v>
      </c>
      <c r="GD90" s="234">
        <f>IF(COUNTIF($V90:$Y90, Active!HH$1)&gt;0, Active!GD$2, 0)</f>
        <v>0</v>
      </c>
      <c r="GE90" s="234">
        <f>IF(COUNTIF($Z90:$AA90, Active!HH$1)&gt;0, Active!GE$2, 0)</f>
        <v>0</v>
      </c>
      <c r="GF90" s="234">
        <f>IF(COUNTIF($AB90:$AC90, Active!HH$1)&gt;0, Active!GF$2, 0)</f>
        <v>0</v>
      </c>
      <c r="GG90" s="235">
        <f>IF(COUNTIF($AD90:$AF90, Active!$HH$1)&gt;0, Active!GG$2, 0)</f>
        <v>0</v>
      </c>
      <c r="GH90" s="236">
        <f>IF(COUNTIF($AG90:$AI90, Active!$HH$1)&gt;0, Active!GH$2, 0)</f>
        <v>0</v>
      </c>
      <c r="GI90" s="236">
        <f>IF(COUNTIF($AJ90:$AL90, Active!$HH$1)&gt;0, Active!GI$2, 0)</f>
        <v>0</v>
      </c>
      <c r="GJ90" s="236">
        <f>IF(COUNTIF($AM90:$AO90, Active!$HH$1)&gt;0, Active!GJ$2, 0)</f>
        <v>0</v>
      </c>
      <c r="GK90" s="236">
        <f>IF(COUNTIF($AP90:$AR90, Active!$HH$1)&gt;0, Active!GK$2, 0)</f>
        <v>0</v>
      </c>
      <c r="GL90" s="236">
        <f>IF(COUNTIF($AS90:$AU90, Active!$HH$1)&gt;0, Active!GL$2, 0)</f>
        <v>0</v>
      </c>
      <c r="GM90" s="236">
        <f>IF(COUNTIF($AV90:$AX90, Active!$HH$1)&gt;0, Active!GM$2, 0)</f>
        <v>0</v>
      </c>
      <c r="GN90" s="237">
        <f>IF(COUNTIF($AY90:$BA90, Active!$HH$1)&gt;0, Active!GN$2, 0)</f>
        <v>0</v>
      </c>
      <c r="GO90" s="238">
        <f>IF(COUNTIF($BB90:$BD90, Active!$HH$1)&gt;0, Active!GO$2, 0)</f>
        <v>0</v>
      </c>
      <c r="GP90" s="238">
        <f>IF(COUNTIF($BE90:$BG90, Active!$HH$1)&gt;0, Active!GP$2, 0)</f>
        <v>0</v>
      </c>
      <c r="GQ90" s="238">
        <f>IF(COUNTIF($BH90:$BJ90, Active!$HH$1)&gt;0, Active!GQ$2, 0)</f>
        <v>0</v>
      </c>
      <c r="GR90" s="238">
        <f>IF(COUNTIF($BK90:$BM90, Active!$HH$1)&gt;0, Active!GR$2, 0)</f>
        <v>0</v>
      </c>
      <c r="GS90" s="238">
        <f>IF(COUNTIF($BN90:$BP90, Active!$HH$1)&gt;0, Active!GS$2, 0)</f>
        <v>0</v>
      </c>
      <c r="GT90" s="238">
        <f>IF(COUNTIF($BQ90:$BS90, Active!$HH$1)&gt;0, Active!GT$2, 0)</f>
        <v>0</v>
      </c>
      <c r="GU90" s="238">
        <f>IF(COUNTIF($BT90:$BV90, Active!$HH$1)&gt;0, Active!GU$2, 0)</f>
        <v>0</v>
      </c>
      <c r="GV90" s="239">
        <f>IF(COUNTIF($BW90:$BY90, Active!$HH$1)&gt;0, Active!GV$2, 0)</f>
        <v>0</v>
      </c>
      <c r="GW90" s="240">
        <f>IF(COUNTIF($BZ90:$CB90, Active!$HH$1)&gt;0, Active!GW$2, 0)</f>
        <v>0</v>
      </c>
      <c r="GX90" s="240">
        <f>IF(COUNTIF($CC90:$CE90, Active!$HH$1)&gt;0, Active!GX$2, 0)</f>
        <v>0</v>
      </c>
      <c r="GY90" s="240">
        <f>IF(COUNTIF($CF90:$CH90, Active!$HH$1)&gt;0, Active!GY$2, 0)</f>
        <v>0</v>
      </c>
      <c r="GZ90" s="240">
        <f>IF(COUNTIF($CI90:$CK90, Active!$HH$1)&gt;0, Active!GZ$2, 0)</f>
        <v>0</v>
      </c>
      <c r="HA90" s="240">
        <f>IF(COUNTIF($CL90:$CN90, Active!$HH$1)&gt;0, Active!HA$2, 0)</f>
        <v>0</v>
      </c>
      <c r="HB90" s="240">
        <f>IF(COUNTIF($CO90:$CQ90, Active!$HH$1)&gt;0, Active!HB$2, 0)</f>
        <v>0</v>
      </c>
      <c r="HC90" s="240">
        <f>IF(COUNTIF($CR90:$CT90, Active!$HH$1)&gt;0, Active!HC$2, 0)</f>
        <v>0</v>
      </c>
      <c r="HD90" s="240">
        <f>IF(COUNTIF($CU90:$CW90, Active!$HH$1)&gt;0, Active!HD$2, 0)</f>
        <v>0</v>
      </c>
      <c r="HE90" s="240">
        <f>IF(COUNTIF($CX90:$CZ90, Active!$HH$1)&gt;0, Active!HE$2, 0)</f>
        <v>0</v>
      </c>
      <c r="HF90" s="240">
        <f>IF(COUNTIF($DA90:$DC90, Active!$HH$1)&gt;0, Active!HF$2, 0)</f>
        <v>0</v>
      </c>
      <c r="HG90" s="240">
        <f>IF(COUNTIF($DD90:$DF90, Active!$HH$1)&gt;0, Active!HG$2, 0)</f>
        <v>0</v>
      </c>
      <c r="HH90" s="241">
        <f t="shared" si="28"/>
        <v>0</v>
      </c>
      <c r="HI90" s="243"/>
      <c r="HJ90" s="242">
        <f>IF(MAX($N90:$Q90)&gt;=40, Active!HJ$2, 0)</f>
        <v>3</v>
      </c>
      <c r="HK90" s="234">
        <f>IF(MAX($R90:$U90)&gt;=40, Active!HK$2, 0)</f>
        <v>3</v>
      </c>
      <c r="HL90" s="234">
        <f>IF(MAX($V90:$Y90)&gt;=40, Active!HL$2, 0)</f>
        <v>0</v>
      </c>
      <c r="HM90" s="234">
        <f>IF(MAX($Z90:$AA90)&gt;=40, Active!HM$2, 0)</f>
        <v>0</v>
      </c>
      <c r="HN90" s="234">
        <f>IF(MAX($AB90:$AC90)&gt;=40, Active!HN$2, 0)</f>
        <v>2</v>
      </c>
      <c r="HO90" s="235">
        <f>IF(MAX($AD90:$AF90)&gt;=40, Active!HO$2, 0)</f>
        <v>20</v>
      </c>
      <c r="HP90" s="236">
        <f>IF(MAX($AG90:$AI90)&gt;=40, Active!HP$2, 0)</f>
        <v>20</v>
      </c>
      <c r="HQ90" s="236">
        <f>IF(MAX($AJ90:$AL90)&gt;=40, Active!HQ$2, 0)</f>
        <v>20</v>
      </c>
      <c r="HR90" s="236">
        <f>IF(MAX($AM90:$AO90)&gt;=40, Active!HR$2, 0)</f>
        <v>20</v>
      </c>
      <c r="HS90" s="236">
        <f>IF(MAX($AP90:$AR90)&gt;=40, Active!HS$2, 0)</f>
        <v>10</v>
      </c>
      <c r="HT90" s="236">
        <f>IF(MAX($AS90:$AU90)&gt;=40, Active!HT$2, 0)</f>
        <v>20</v>
      </c>
      <c r="HU90" s="236">
        <f>IF(MAX($AV90:$AX90)&gt;=40, Active!HU$2, 0)</f>
        <v>10</v>
      </c>
      <c r="HV90" s="237">
        <f>IF(MAX($AY90:$BA90)&gt;=40, Active!HV$2, 0)</f>
        <v>20</v>
      </c>
      <c r="HW90" s="238">
        <f>IF(MAX($BB90:$BD90)&gt;=40, Active!HW$2, 0)</f>
        <v>20</v>
      </c>
      <c r="HX90" s="238">
        <f>IF(MAX($BE90:$BG90)&gt;=40, Active!HX$2, 0)</f>
        <v>20</v>
      </c>
      <c r="HY90" s="238">
        <f>IF(MAX($BH90:$BJ90)&gt;=40, Active!HY$2, 0)</f>
        <v>20</v>
      </c>
      <c r="HZ90" s="238">
        <f>IF(MAX($BK90:$BM90)&gt;=40, Active!HZ$2, 0)</f>
        <v>10</v>
      </c>
      <c r="IA90" s="238">
        <f>IF(MAX($BN90:$BP90)&gt;=40, Active!IA$2, 0)</f>
        <v>20</v>
      </c>
      <c r="IB90" s="238">
        <f>IF(MAX($BQ90:$BS90)&gt;=40, Active!IB$2, 0)</f>
        <v>10</v>
      </c>
      <c r="IC90" s="238">
        <f>IF(MAX($BT90:$BV90)&gt;=40, Active!IC$2, 0)</f>
        <v>6</v>
      </c>
      <c r="ID90" s="239">
        <f>IF(MAX($BW90:$BY90)&gt;=40, Active!ID$2, 0)</f>
        <v>20</v>
      </c>
      <c r="IE90" s="240">
        <f>IF(MAX($BZ90:$CB90)&gt;=40, Active!IE$2, 0)</f>
        <v>20</v>
      </c>
      <c r="IF90" s="240">
        <f>IF(MAX($CC90:$CE90)&gt;=40, Active!IF$2, 0)</f>
        <v>10</v>
      </c>
      <c r="IG90" s="240">
        <f>IF(MAX($CF90:$CH90)&gt;=40, Active!IG$2, 0)</f>
        <v>0</v>
      </c>
      <c r="IH90" s="240">
        <f>IF(MAX($CI90:$CK90)&gt;=40, Active!IH$2, 0)</f>
        <v>0</v>
      </c>
      <c r="II90" s="240">
        <f>IF(MAX($CL90:$CN90)&gt;=40, Active!II$2, 0)</f>
        <v>30</v>
      </c>
      <c r="IJ90" s="240">
        <f>IF(MAX($CO90:$CQ90)&gt;=40, Active!IJ$2, 0)</f>
        <v>20</v>
      </c>
      <c r="IK90" s="240">
        <f>IF(MAX($CR90:$CT90)&gt;=40, Active!IK$2, 0)</f>
        <v>0</v>
      </c>
      <c r="IL90" s="240">
        <f>IF(MAX($CU90:$CW90)&gt;=40, Active!IL$2, 0)</f>
        <v>0</v>
      </c>
      <c r="IM90" s="240">
        <f>IF(MAX($CX90:$CZ90)&gt;=40, Active!IM$2, 0)</f>
        <v>0</v>
      </c>
      <c r="IN90" s="240">
        <f>IF(MAX($DA90:$DC90)&gt;=40, Active!IN$2, 0)</f>
        <v>20</v>
      </c>
      <c r="IO90" s="240">
        <f>IF(MAX($DD90:$DF90)&gt;=40, Active!IO$2, 0)</f>
        <v>0</v>
      </c>
      <c r="IP90" s="416">
        <f t="shared" si="29"/>
        <v>360</v>
      </c>
      <c r="IQ90" s="416">
        <f t="shared" si="30"/>
        <v>14</v>
      </c>
    </row>
    <row r="91" spans="2:251" ht="15" customHeight="1" x14ac:dyDescent="0.25">
      <c r="B91" s="392">
        <v>16</v>
      </c>
      <c r="C91" s="13" t="s">
        <v>441</v>
      </c>
      <c r="D91" s="423">
        <v>43466</v>
      </c>
      <c r="E91" s="20" t="s">
        <v>278</v>
      </c>
      <c r="F91" s="6">
        <v>9546273</v>
      </c>
      <c r="G91" s="20">
        <v>1</v>
      </c>
      <c r="H91" s="20"/>
      <c r="I91" s="23"/>
      <c r="J91" s="6" t="s">
        <v>18</v>
      </c>
      <c r="K91" s="6" t="s">
        <v>18</v>
      </c>
      <c r="L91" s="424"/>
      <c r="M91" s="425" t="s">
        <v>548</v>
      </c>
      <c r="N91" s="24">
        <v>62.1</v>
      </c>
      <c r="O91" s="107"/>
      <c r="P91" s="108"/>
      <c r="Q91" s="444"/>
      <c r="R91" s="24">
        <v>76.7</v>
      </c>
      <c r="S91" s="107"/>
      <c r="T91" s="108"/>
      <c r="U91" s="649"/>
      <c r="V91" s="24" t="s">
        <v>19</v>
      </c>
      <c r="W91" s="107"/>
      <c r="X91" s="108"/>
      <c r="Y91" s="444"/>
      <c r="Z91" s="24" t="s">
        <v>19</v>
      </c>
      <c r="AA91" s="273"/>
      <c r="AB91" s="688">
        <v>56.299999237060547</v>
      </c>
      <c r="AC91" s="273"/>
      <c r="AD91" s="272">
        <v>100</v>
      </c>
      <c r="AE91" s="108"/>
      <c r="AF91" s="444"/>
      <c r="AG91" s="272">
        <v>100</v>
      </c>
      <c r="AH91" s="108"/>
      <c r="AI91" s="444"/>
      <c r="AJ91" s="272">
        <v>100</v>
      </c>
      <c r="AK91" s="108"/>
      <c r="AL91" s="444"/>
      <c r="AM91" s="272">
        <v>100</v>
      </c>
      <c r="AN91" s="108"/>
      <c r="AO91" s="444"/>
      <c r="AP91" s="272">
        <v>100</v>
      </c>
      <c r="AQ91" s="108"/>
      <c r="AR91" s="444"/>
      <c r="AS91" s="272">
        <v>100</v>
      </c>
      <c r="AT91" s="108"/>
      <c r="AU91" s="444"/>
      <c r="AV91" s="272">
        <v>100</v>
      </c>
      <c r="AW91" s="108"/>
      <c r="AX91" s="444"/>
      <c r="AY91" s="24">
        <v>55</v>
      </c>
      <c r="AZ91" s="107"/>
      <c r="BA91" s="273"/>
      <c r="BB91" s="24">
        <v>58</v>
      </c>
      <c r="BC91" s="107"/>
      <c r="BD91" s="273"/>
      <c r="BE91" s="24">
        <v>75</v>
      </c>
      <c r="BF91" s="107"/>
      <c r="BG91" s="273"/>
      <c r="BH91" s="24">
        <v>73</v>
      </c>
      <c r="BI91" s="107"/>
      <c r="BJ91" s="273"/>
      <c r="BK91" s="24">
        <v>76</v>
      </c>
      <c r="BL91" s="107"/>
      <c r="BM91" s="273"/>
      <c r="BN91" s="24">
        <v>69</v>
      </c>
      <c r="BO91" s="107"/>
      <c r="BP91" s="273"/>
      <c r="BQ91" s="24">
        <v>67</v>
      </c>
      <c r="BR91" s="107"/>
      <c r="BS91" s="273"/>
      <c r="BT91" s="24">
        <v>81</v>
      </c>
      <c r="BU91" s="291"/>
      <c r="BV91" s="273"/>
      <c r="BW91" s="24">
        <v>51</v>
      </c>
      <c r="BX91" s="107"/>
      <c r="BY91" s="273"/>
      <c r="BZ91" s="24">
        <v>51</v>
      </c>
      <c r="CA91" s="107"/>
      <c r="CB91" s="273"/>
      <c r="CC91" s="24">
        <v>45</v>
      </c>
      <c r="CD91" s="107"/>
      <c r="CE91" s="107"/>
      <c r="CF91" s="107"/>
      <c r="CG91" s="107"/>
      <c r="CH91" s="273"/>
      <c r="CI91" s="24"/>
      <c r="CJ91" s="107"/>
      <c r="CK91" s="273"/>
      <c r="CL91" s="24">
        <v>53</v>
      </c>
      <c r="CM91" s="107"/>
      <c r="CN91" s="273"/>
      <c r="CO91" s="24">
        <v>58.5</v>
      </c>
      <c r="CP91" s="107"/>
      <c r="CQ91" s="273"/>
      <c r="CR91" s="24"/>
      <c r="CS91" s="107"/>
      <c r="CT91" s="273"/>
      <c r="CU91" s="24"/>
      <c r="CV91" s="107"/>
      <c r="CW91" s="273"/>
      <c r="CX91" s="24"/>
      <c r="CY91" s="107"/>
      <c r="CZ91" s="273"/>
      <c r="DA91" s="24">
        <v>51.900001525878906</v>
      </c>
      <c r="DB91" s="107"/>
      <c r="DC91" s="273"/>
      <c r="DD91" s="24"/>
      <c r="DE91" s="107"/>
      <c r="DF91" s="273"/>
      <c r="DG91" s="218"/>
      <c r="DH91" s="217"/>
      <c r="DI91" s="217" t="s">
        <v>1387</v>
      </c>
      <c r="DJ91" s="286">
        <v>60.77</v>
      </c>
      <c r="DK91" s="219" t="s">
        <v>124</v>
      </c>
      <c r="DL91" s="220">
        <f t="shared" si="25"/>
        <v>3.0385</v>
      </c>
      <c r="DM91" s="650">
        <f>COUNTIF(N91:DF91, Active!DM$1)+COUNTIF(N91:DF91, Active!DM$2)</f>
        <v>0</v>
      </c>
      <c r="DN91" s="233">
        <f>IF(COUNTIF($N91:$Q91, Active!ET$1)&gt;0, Active!DN$2, 0)</f>
        <v>0</v>
      </c>
      <c r="DO91" s="234">
        <f>IF(COUNTIF($R91:$U91, Active!ET$1)&gt;0, Active!DO$2, 0)</f>
        <v>0</v>
      </c>
      <c r="DP91" s="234">
        <f>IF(COUNTIF($V91:$Y91, Active!ET$1)&gt;0, Active!DP$2, 0)</f>
        <v>0</v>
      </c>
      <c r="DQ91" s="234">
        <f>IF(COUNTIF($Z91:$AA91, Active!ET$1)&gt;0, Active!DQ$2, 0)</f>
        <v>0</v>
      </c>
      <c r="DR91" s="234">
        <f>IF(COUNTIF($AB91:$AC91, Active!ET$1)&gt;0, Active!DR$2, 0)</f>
        <v>0</v>
      </c>
      <c r="DS91" s="235">
        <f>IF(COUNTIF($AD91:$AF91, Active!$ET$1)&gt;0, Active!DS$2, 0)</f>
        <v>0</v>
      </c>
      <c r="DT91" s="236">
        <f>IF(COUNTIF($AG91:$AI91, Active!$ET$1)&gt;0, Active!DT$2, 0)</f>
        <v>0</v>
      </c>
      <c r="DU91" s="236">
        <f>IF(COUNTIF($AJ91:$AL91, Active!$ET$1)&gt;0, Active!DU$2, 0)</f>
        <v>0</v>
      </c>
      <c r="DV91" s="236">
        <f>IF(COUNTIF($AM91:$AO91, Active!$ET$1)&gt;0, Active!DV$2, 0)</f>
        <v>0</v>
      </c>
      <c r="DW91" s="236">
        <f>IF(COUNTIF($AP91:$AR91, Active!$ET$1)&gt;0, Active!DW$2, 0)</f>
        <v>0</v>
      </c>
      <c r="DX91" s="236">
        <f>IF(COUNTIF($AS91:$AU91, Active!$ET$1)&gt;0, Active!DX$2, 0)</f>
        <v>0</v>
      </c>
      <c r="DY91" s="236">
        <f>IF(COUNTIF($AV91:$AX91, Active!$ET$1)&gt;0, Active!DY$2, 0)</f>
        <v>0</v>
      </c>
      <c r="DZ91" s="237">
        <f>IF(COUNTIF($AY91:$BA91, Active!$ET$1)&gt;0, Active!DZ$2, 0)</f>
        <v>0</v>
      </c>
      <c r="EA91" s="238">
        <f>IF(COUNTIF($BB91:$BD91, Active!$ET$1)&gt;0, Active!EA$2, 0)</f>
        <v>0</v>
      </c>
      <c r="EB91" s="238">
        <f>IF(COUNTIF($BE91:$BG91, Active!$ET$1)&gt;0, Active!EB$2, 0)</f>
        <v>0</v>
      </c>
      <c r="EC91" s="238">
        <f>IF(COUNTIF($BH91:$BJ91, Active!$ET$1)&gt;0, Active!EC$2, 0)</f>
        <v>0</v>
      </c>
      <c r="ED91" s="238">
        <f>IF(COUNTIF($BK91:$BM91, Active!$ET$1)&gt;0, Active!ED$2, 0)</f>
        <v>0</v>
      </c>
      <c r="EE91" s="238">
        <f>IF(COUNTIF($BN91:$BP91, Active!$ET$1)&gt;0, Active!EE$2, 0)</f>
        <v>0</v>
      </c>
      <c r="EF91" s="238">
        <f>IF(COUNTIF($BQ91:$BS91, Active!$ET$1)&gt;0, Active!EF$2, 0)</f>
        <v>0</v>
      </c>
      <c r="EG91" s="238">
        <f>IF(COUNTIF($BT91:$BV91, Active!$ET$1)&gt;0, Active!EG$2, 0)</f>
        <v>0</v>
      </c>
      <c r="EH91" s="239">
        <f>IF(COUNTIF($BW91:$BY91, Active!$ET$1)&gt;0, Active!EH$2, 0)</f>
        <v>0</v>
      </c>
      <c r="EI91" s="240">
        <f>IF(COUNTIF($BZ91:$CB91, Active!$ET$1)&gt;0, Active!EI$2, 0)</f>
        <v>0</v>
      </c>
      <c r="EJ91" s="240">
        <f>IF(COUNTIF($CC91:$CE91, Active!$ET$1)&gt;0, Active!EJ$2, 0)</f>
        <v>0</v>
      </c>
      <c r="EK91" s="240">
        <f>IF(COUNTIF($CF91:$CH91, Active!$ET$1)&gt;0, Active!EK$2, 0)</f>
        <v>0</v>
      </c>
      <c r="EL91" s="240">
        <f>IF(COUNTIF($CI91:$CK91, Active!$ET$1)&gt;0, Active!EL$2, 0)</f>
        <v>0</v>
      </c>
      <c r="EM91" s="240">
        <f>IF(COUNTIF($CL91:$CN91, Active!$ET$1)&gt;0, Active!EM$2, 0)</f>
        <v>0</v>
      </c>
      <c r="EN91" s="240">
        <f>IF(COUNTIF($CO91:$CQ91, Active!$ET$1)&gt;0, Active!EN$2, 0)</f>
        <v>0</v>
      </c>
      <c r="EO91" s="240">
        <f>IF(COUNTIF($CR91:$CT91, Active!$ET$1)&gt;0, Active!EO$2, 0)</f>
        <v>0</v>
      </c>
      <c r="EP91" s="240">
        <f>IF(COUNTIF($CU91:$CW91, Active!$ET$1)&gt;0, Active!EP$2, 0)</f>
        <v>0</v>
      </c>
      <c r="EQ91" s="240">
        <f>IF(COUNTIF($CX91:$CZ91, Active!$ET$1)&gt;0, Active!EQ$2, 0)</f>
        <v>0</v>
      </c>
      <c r="ER91" s="240">
        <f>IF(COUNTIF($DA91:$DC91, Active!$ET$1)&gt;0, Active!ER$2, 0)</f>
        <v>0</v>
      </c>
      <c r="ES91" s="240">
        <f>IF(COUNTIF($DD91:$DF91, Active!$ET$1)&gt;0, Active!ES$2, 0)</f>
        <v>0</v>
      </c>
      <c r="ET91" s="241">
        <f t="shared" si="26"/>
        <v>0</v>
      </c>
      <c r="EU91" s="242">
        <f>IF(COUNTIF($N91:$Q91, Active!GA$1)&gt;0, Active!EU$2, 0)</f>
        <v>0</v>
      </c>
      <c r="EV91" s="234">
        <f>IF(COUNTIF($R91:$U91, Active!GA$1)&gt;0, Active!EV$2, 0)</f>
        <v>0</v>
      </c>
      <c r="EW91" s="234">
        <f>IF(COUNTIF($V91:$Y91, Active!GA$1)&gt;0, Active!EW$2, 0)</f>
        <v>0</v>
      </c>
      <c r="EX91" s="234">
        <f>IF(COUNTIF($Z91:$AA91, Active!GA$1)&gt;0, Active!EX$2, 0)</f>
        <v>0</v>
      </c>
      <c r="EY91" s="234">
        <f>IF(COUNTIF($AB91:$AC91, Active!GA$1)&gt;0, Active!EY$2, 0)</f>
        <v>0</v>
      </c>
      <c r="EZ91" s="235">
        <f>IF(COUNTIF($AD91:$AF91, Active!$GA$1)&gt;0, Active!EZ$2, 0)</f>
        <v>0</v>
      </c>
      <c r="FA91" s="236">
        <f>IF(COUNTIF($AG91:$AI91, Active!$GA$1)&gt;0, Active!FA$2, 0)</f>
        <v>0</v>
      </c>
      <c r="FB91" s="236">
        <f>IF(COUNTIF($AJ91:$AL91, Active!$GA$1)&gt;0, Active!FB$2, 0)</f>
        <v>0</v>
      </c>
      <c r="FC91" s="236">
        <f>IF(COUNTIF($AM91:$AO91, Active!$GA$1)&gt;0, Active!FC$2, 0)</f>
        <v>0</v>
      </c>
      <c r="FD91" s="236">
        <f>IF(COUNTIF($AP91:$AR91, Active!$GA$1)&gt;0, Active!FD$2, 0)</f>
        <v>0</v>
      </c>
      <c r="FE91" s="236">
        <f>IF(COUNTIF($AS91:$AU91, Active!$GA$1)&gt;0, Active!FE$2, 0)</f>
        <v>0</v>
      </c>
      <c r="FF91" s="236">
        <f>IF(COUNTIF($AV91:$AX91, Active!$GA$1)&gt;0, Active!FF$2, 0)</f>
        <v>0</v>
      </c>
      <c r="FG91" s="237">
        <f>IF(COUNTIF($AY91:$BA91, Active!$GA$1)&gt;0, Active!FG$2, 0)</f>
        <v>0</v>
      </c>
      <c r="FH91" s="238">
        <f>IF(COUNTIF($BB91:$BD91, Active!$GA$1)&gt;0, Active!FH$2, 0)</f>
        <v>0</v>
      </c>
      <c r="FI91" s="238">
        <f>IF(COUNTIF($BE91:$BG91, Active!$GA$1)&gt;0, Active!FI$2, 0)</f>
        <v>0</v>
      </c>
      <c r="FJ91" s="238">
        <f>IF(COUNTIF($BH91:$BJ91, Active!$GA$1)&gt;0, Active!FJ$2, 0)</f>
        <v>0</v>
      </c>
      <c r="FK91" s="238">
        <f>IF(COUNTIF($BK91:$BM91, Active!$GA$1)&gt;0, Active!FK$2, 0)</f>
        <v>0</v>
      </c>
      <c r="FL91" s="238">
        <f>IF(COUNTIF($BN91:$BP91, Active!$GA$1)&gt;0, Active!FL$2, 0)</f>
        <v>0</v>
      </c>
      <c r="FM91" s="238">
        <f>IF(COUNTIF($BQ91:$BS91, Active!$GA$1)&gt;0, Active!FM$2, 0)</f>
        <v>0</v>
      </c>
      <c r="FN91" s="238">
        <f>IF(COUNTIF($BT91:$BV91, Active!$GA$1)&gt;0, Active!FN$2, 0)</f>
        <v>0</v>
      </c>
      <c r="FO91" s="239">
        <f>IF(COUNTIF($BW91:$BY91, Active!$GA$1)&gt;0, Active!FO$2, 0)</f>
        <v>0</v>
      </c>
      <c r="FP91" s="240">
        <f>IF(COUNTIF($BZ91:$CB91, Active!$GA$1)&gt;0, Active!FP$2, 0)</f>
        <v>0</v>
      </c>
      <c r="FQ91" s="240">
        <f>IF(COUNTIF($CC91:$CE91, Active!$GA$1)&gt;0, Active!FQ$2, 0)</f>
        <v>0</v>
      </c>
      <c r="FR91" s="240">
        <f>IF(COUNTIF($CF91:$CH91, Active!$GA$1)&gt;0, Active!FR$2, 0)</f>
        <v>0</v>
      </c>
      <c r="FS91" s="240">
        <f>IF(COUNTIF($CI91:$CK91, Active!$GA$1)&gt;0, Active!FS$2, 0)</f>
        <v>0</v>
      </c>
      <c r="FT91" s="240">
        <f>IF(COUNTIF($CL91:$CN91, Active!$GA$1)&gt;0, Active!FT$2, 0)</f>
        <v>0</v>
      </c>
      <c r="FU91" s="240">
        <f>IF(COUNTIF($CO91:$CQ91, Active!$GA$1)&gt;0, Active!FU$2, 0)</f>
        <v>0</v>
      </c>
      <c r="FV91" s="240">
        <f>IF(COUNTIF($CR91:$CT91, Active!$GA$1)&gt;0, Active!FV$2, 0)</f>
        <v>0</v>
      </c>
      <c r="FW91" s="240">
        <f>IF(COUNTIF($CU91:$CW91, Active!$GA$1)&gt;0, Active!FW$2, 0)</f>
        <v>0</v>
      </c>
      <c r="FX91" s="240">
        <f>IF(COUNTIF($CX91:$CZ91, Active!$GA$1)&gt;0, Active!FX$2, 0)</f>
        <v>0</v>
      </c>
      <c r="FY91" s="240">
        <f>IF(COUNTIF($DA91:$DC91, Active!$GA$1)&gt;0, Active!FY$2, 0)</f>
        <v>0</v>
      </c>
      <c r="FZ91" s="240">
        <f>IF(COUNTIF($DD91:$DF91, Active!$GA$1)&gt;0, Active!FZ$2, 0)</f>
        <v>0</v>
      </c>
      <c r="GA91" s="241">
        <f t="shared" si="27"/>
        <v>0</v>
      </c>
      <c r="GB91" s="242">
        <f>IF(COUNTIF($N91:$Q91, Active!HH$1)&gt;0, Active!GB$2, 0)</f>
        <v>0</v>
      </c>
      <c r="GC91" s="234">
        <f>IF(COUNTIF($R91:$U91, Active!HH$1)&gt;0, Active!GC$2, 0)</f>
        <v>0</v>
      </c>
      <c r="GD91" s="234">
        <f>IF(COUNTIF($V91:$Y91, Active!HH$1)&gt;0, Active!GD$2, 0)</f>
        <v>0</v>
      </c>
      <c r="GE91" s="234">
        <f>IF(COUNTIF($Z91:$AA91, Active!HH$1)&gt;0, Active!GE$2, 0)</f>
        <v>0</v>
      </c>
      <c r="GF91" s="234">
        <f>IF(COUNTIF($AB91:$AC91, Active!HH$1)&gt;0, Active!GF$2, 0)</f>
        <v>0</v>
      </c>
      <c r="GG91" s="235">
        <f>IF(COUNTIF($AD91:$AF91, Active!$HH$1)&gt;0, Active!GG$2, 0)</f>
        <v>0</v>
      </c>
      <c r="GH91" s="236">
        <f>IF(COUNTIF($AG91:$AI91, Active!$HH$1)&gt;0, Active!GH$2, 0)</f>
        <v>0</v>
      </c>
      <c r="GI91" s="236">
        <f>IF(COUNTIF($AJ91:$AL91, Active!$HH$1)&gt;0, Active!GI$2, 0)</f>
        <v>0</v>
      </c>
      <c r="GJ91" s="236">
        <f>IF(COUNTIF($AM91:$AO91, Active!$HH$1)&gt;0, Active!GJ$2, 0)</f>
        <v>0</v>
      </c>
      <c r="GK91" s="236">
        <f>IF(COUNTIF($AP91:$AR91, Active!$HH$1)&gt;0, Active!GK$2, 0)</f>
        <v>0</v>
      </c>
      <c r="GL91" s="236">
        <f>IF(COUNTIF($AS91:$AU91, Active!$HH$1)&gt;0, Active!GL$2, 0)</f>
        <v>0</v>
      </c>
      <c r="GM91" s="236">
        <f>IF(COUNTIF($AV91:$AX91, Active!$HH$1)&gt;0, Active!GM$2, 0)</f>
        <v>0</v>
      </c>
      <c r="GN91" s="237">
        <f>IF(COUNTIF($AY91:$BA91, Active!$HH$1)&gt;0, Active!GN$2, 0)</f>
        <v>0</v>
      </c>
      <c r="GO91" s="238">
        <f>IF(COUNTIF($BB91:$BD91, Active!$HH$1)&gt;0, Active!GO$2, 0)</f>
        <v>0</v>
      </c>
      <c r="GP91" s="238">
        <f>IF(COUNTIF($BE91:$BG91, Active!$HH$1)&gt;0, Active!GP$2, 0)</f>
        <v>0</v>
      </c>
      <c r="GQ91" s="238">
        <f>IF(COUNTIF($BH91:$BJ91, Active!$HH$1)&gt;0, Active!GQ$2, 0)</f>
        <v>0</v>
      </c>
      <c r="GR91" s="238">
        <f>IF(COUNTIF($BK91:$BM91, Active!$HH$1)&gt;0, Active!GR$2, 0)</f>
        <v>0</v>
      </c>
      <c r="GS91" s="238">
        <f>IF(COUNTIF($BN91:$BP91, Active!$HH$1)&gt;0, Active!GS$2, 0)</f>
        <v>0</v>
      </c>
      <c r="GT91" s="238">
        <f>IF(COUNTIF($BQ91:$BS91, Active!$HH$1)&gt;0, Active!GT$2, 0)</f>
        <v>0</v>
      </c>
      <c r="GU91" s="238">
        <f>IF(COUNTIF($BT91:$BV91, Active!$HH$1)&gt;0, Active!GU$2, 0)</f>
        <v>0</v>
      </c>
      <c r="GV91" s="239">
        <f>IF(COUNTIF($BW91:$BY91, Active!$HH$1)&gt;0, Active!GV$2, 0)</f>
        <v>0</v>
      </c>
      <c r="GW91" s="240">
        <f>IF(COUNTIF($BZ91:$CB91, Active!$HH$1)&gt;0, Active!GW$2, 0)</f>
        <v>0</v>
      </c>
      <c r="GX91" s="240">
        <f>IF(COUNTIF($CC91:$CE91, Active!$HH$1)&gt;0, Active!GX$2, 0)</f>
        <v>0</v>
      </c>
      <c r="GY91" s="240">
        <f>IF(COUNTIF($CF91:$CH91, Active!$HH$1)&gt;0, Active!GY$2, 0)</f>
        <v>0</v>
      </c>
      <c r="GZ91" s="240">
        <f>IF(COUNTIF($CI91:$CK91, Active!$HH$1)&gt;0, Active!GZ$2, 0)</f>
        <v>0</v>
      </c>
      <c r="HA91" s="240">
        <f>IF(COUNTIF($CL91:$CN91, Active!$HH$1)&gt;0, Active!HA$2, 0)</f>
        <v>0</v>
      </c>
      <c r="HB91" s="240">
        <f>IF(COUNTIF($CO91:$CQ91, Active!$HH$1)&gt;0, Active!HB$2, 0)</f>
        <v>0</v>
      </c>
      <c r="HC91" s="240">
        <f>IF(COUNTIF($CR91:$CT91, Active!$HH$1)&gt;0, Active!HC$2, 0)</f>
        <v>0</v>
      </c>
      <c r="HD91" s="240">
        <f>IF(COUNTIF($CU91:$CW91, Active!$HH$1)&gt;0, Active!HD$2, 0)</f>
        <v>0</v>
      </c>
      <c r="HE91" s="240">
        <f>IF(COUNTIF($CX91:$CZ91, Active!$HH$1)&gt;0, Active!HE$2, 0)</f>
        <v>0</v>
      </c>
      <c r="HF91" s="240">
        <f>IF(COUNTIF($DA91:$DC91, Active!$HH$1)&gt;0, Active!HF$2, 0)</f>
        <v>0</v>
      </c>
      <c r="HG91" s="240">
        <f>IF(COUNTIF($DD91:$DF91, Active!$HH$1)&gt;0, Active!HG$2, 0)</f>
        <v>0</v>
      </c>
      <c r="HH91" s="241">
        <f t="shared" si="28"/>
        <v>0</v>
      </c>
      <c r="HI91" s="243"/>
      <c r="HJ91" s="242">
        <f>IF(MAX($N91:$Q91)&gt;=40, Active!HJ$2, 0)</f>
        <v>3</v>
      </c>
      <c r="HK91" s="234">
        <f>IF(MAX($R91:$U91)&gt;=40, Active!HK$2, 0)</f>
        <v>3</v>
      </c>
      <c r="HL91" s="234">
        <f>IF(MAX($V91:$Y91)&gt;=40, Active!HL$2, 0)</f>
        <v>0</v>
      </c>
      <c r="HM91" s="234">
        <f>IF(MAX($Z91:$AA91)&gt;=40, Active!HM$2, 0)</f>
        <v>0</v>
      </c>
      <c r="HN91" s="234">
        <f>IF(MAX($AB91:$AC91)&gt;=40, Active!HN$2, 0)</f>
        <v>2</v>
      </c>
      <c r="HO91" s="235">
        <f>IF(MAX($AD91:$AF91)&gt;=40, Active!HO$2, 0)</f>
        <v>20</v>
      </c>
      <c r="HP91" s="236">
        <f>IF(MAX($AG91:$AI91)&gt;=40, Active!HP$2, 0)</f>
        <v>20</v>
      </c>
      <c r="HQ91" s="236">
        <f>IF(MAX($AJ91:$AL91)&gt;=40, Active!HQ$2, 0)</f>
        <v>20</v>
      </c>
      <c r="HR91" s="236">
        <f>IF(MAX($AM91:$AO91)&gt;=40, Active!HR$2, 0)</f>
        <v>20</v>
      </c>
      <c r="HS91" s="236">
        <f>IF(MAX($AP91:$AR91)&gt;=40, Active!HS$2, 0)</f>
        <v>10</v>
      </c>
      <c r="HT91" s="236">
        <f>IF(MAX($AS91:$AU91)&gt;=40, Active!HT$2, 0)</f>
        <v>20</v>
      </c>
      <c r="HU91" s="236">
        <f>IF(MAX($AV91:$AX91)&gt;=40, Active!HU$2, 0)</f>
        <v>10</v>
      </c>
      <c r="HV91" s="237">
        <f>IF(MAX($AY91:$BA91)&gt;=40, Active!HV$2, 0)</f>
        <v>20</v>
      </c>
      <c r="HW91" s="238">
        <f>IF(MAX($BB91:$BD91)&gt;=40, Active!HW$2, 0)</f>
        <v>20</v>
      </c>
      <c r="HX91" s="238">
        <f>IF(MAX($BE91:$BG91)&gt;=40, Active!HX$2, 0)</f>
        <v>20</v>
      </c>
      <c r="HY91" s="238">
        <f>IF(MAX($BH91:$BJ91)&gt;=40, Active!HY$2, 0)</f>
        <v>20</v>
      </c>
      <c r="HZ91" s="238">
        <f>IF(MAX($BK91:$BM91)&gt;=40, Active!HZ$2, 0)</f>
        <v>10</v>
      </c>
      <c r="IA91" s="238">
        <f>IF(MAX($BN91:$BP91)&gt;=40, Active!IA$2, 0)</f>
        <v>20</v>
      </c>
      <c r="IB91" s="238">
        <f>IF(MAX($BQ91:$BS91)&gt;=40, Active!IB$2, 0)</f>
        <v>10</v>
      </c>
      <c r="IC91" s="238">
        <f>IF(MAX($BT91:$BV91)&gt;=40, Active!IC$2, 0)</f>
        <v>6</v>
      </c>
      <c r="ID91" s="239">
        <f>IF(MAX($BW91:$BY91)&gt;=40, Active!ID$2, 0)</f>
        <v>20</v>
      </c>
      <c r="IE91" s="240">
        <f>IF(MAX($BZ91:$CB91)&gt;=40, Active!IE$2, 0)</f>
        <v>20</v>
      </c>
      <c r="IF91" s="240">
        <f>IF(MAX($CC91:$CE91)&gt;=40, Active!IF$2, 0)</f>
        <v>10</v>
      </c>
      <c r="IG91" s="240">
        <f>IF(MAX($CF91:$CH91)&gt;=40, Active!IG$2, 0)</f>
        <v>0</v>
      </c>
      <c r="IH91" s="240">
        <f>IF(MAX($CI91:$CK91)&gt;=40, Active!IH$2, 0)</f>
        <v>0</v>
      </c>
      <c r="II91" s="240">
        <f>IF(MAX($CL91:$CN91)&gt;=40, Active!II$2, 0)</f>
        <v>30</v>
      </c>
      <c r="IJ91" s="240">
        <f>IF(MAX($CO91:$CQ91)&gt;=40, Active!IJ$2, 0)</f>
        <v>20</v>
      </c>
      <c r="IK91" s="240">
        <f>IF(MAX($CR91:$CT91)&gt;=40, Active!IK$2, 0)</f>
        <v>0</v>
      </c>
      <c r="IL91" s="240">
        <f>IF(MAX($CU91:$CW91)&gt;=40, Active!IL$2, 0)</f>
        <v>0</v>
      </c>
      <c r="IM91" s="240">
        <f>IF(MAX($CX91:$CZ91)&gt;=40, Active!IM$2, 0)</f>
        <v>0</v>
      </c>
      <c r="IN91" s="240">
        <f>IF(MAX($DA91:$DC91)&gt;=40, Active!IN$2, 0)</f>
        <v>20</v>
      </c>
      <c r="IO91" s="240">
        <f>IF(MAX($DD91:$DF91)&gt;=40, Active!IO$2, 0)</f>
        <v>0</v>
      </c>
      <c r="IP91" s="416">
        <f t="shared" si="29"/>
        <v>360</v>
      </c>
      <c r="IQ91" s="416">
        <f t="shared" si="30"/>
        <v>14</v>
      </c>
    </row>
    <row r="92" spans="2:251" ht="15" customHeight="1" x14ac:dyDescent="0.25">
      <c r="B92" s="392">
        <v>2</v>
      </c>
      <c r="C92" s="13" t="s">
        <v>432</v>
      </c>
      <c r="D92" s="423">
        <v>43466</v>
      </c>
      <c r="E92" s="20" t="s">
        <v>278</v>
      </c>
      <c r="F92" s="6">
        <v>9546240</v>
      </c>
      <c r="G92" s="20">
        <v>1</v>
      </c>
      <c r="H92" s="20"/>
      <c r="I92" s="23"/>
      <c r="J92" s="6" t="s">
        <v>18</v>
      </c>
      <c r="K92" s="6" t="s">
        <v>18</v>
      </c>
      <c r="L92" s="424"/>
      <c r="M92" s="425" t="s">
        <v>539</v>
      </c>
      <c r="N92" s="24">
        <v>57.6</v>
      </c>
      <c r="O92" s="107"/>
      <c r="P92" s="108"/>
      <c r="Q92" s="444"/>
      <c r="R92" s="24">
        <v>75</v>
      </c>
      <c r="S92" s="107"/>
      <c r="T92" s="108"/>
      <c r="U92" s="649"/>
      <c r="V92" s="24" t="s">
        <v>19</v>
      </c>
      <c r="W92" s="107"/>
      <c r="X92" s="108"/>
      <c r="Y92" s="444"/>
      <c r="Z92" s="24" t="s">
        <v>16</v>
      </c>
      <c r="AA92" s="273"/>
      <c r="AB92" s="688">
        <v>55.799999237060547</v>
      </c>
      <c r="AC92" s="273"/>
      <c r="AD92" s="272">
        <v>100</v>
      </c>
      <c r="AE92" s="108"/>
      <c r="AF92" s="444"/>
      <c r="AG92" s="272">
        <v>100</v>
      </c>
      <c r="AH92" s="108"/>
      <c r="AI92" s="444"/>
      <c r="AJ92" s="272">
        <v>100</v>
      </c>
      <c r="AK92" s="108"/>
      <c r="AL92" s="444"/>
      <c r="AM92" s="272">
        <v>100</v>
      </c>
      <c r="AN92" s="108"/>
      <c r="AO92" s="444"/>
      <c r="AP92" s="272">
        <v>100</v>
      </c>
      <c r="AQ92" s="108"/>
      <c r="AR92" s="444"/>
      <c r="AS92" s="272">
        <v>100</v>
      </c>
      <c r="AT92" s="108"/>
      <c r="AU92" s="444"/>
      <c r="AV92" s="272">
        <v>100</v>
      </c>
      <c r="AW92" s="108"/>
      <c r="AX92" s="444"/>
      <c r="AY92" s="24">
        <v>63</v>
      </c>
      <c r="AZ92" s="107"/>
      <c r="BA92" s="273"/>
      <c r="BB92" s="24">
        <v>71</v>
      </c>
      <c r="BC92" s="107"/>
      <c r="BD92" s="273"/>
      <c r="BE92" s="24">
        <v>65</v>
      </c>
      <c r="BF92" s="107"/>
      <c r="BG92" s="273"/>
      <c r="BH92" s="24">
        <v>76</v>
      </c>
      <c r="BI92" s="107"/>
      <c r="BJ92" s="273"/>
      <c r="BK92" s="24">
        <v>82</v>
      </c>
      <c r="BL92" s="107"/>
      <c r="BM92" s="273"/>
      <c r="BN92" s="24">
        <v>68</v>
      </c>
      <c r="BO92" s="107"/>
      <c r="BP92" s="273"/>
      <c r="BQ92" s="24">
        <v>75</v>
      </c>
      <c r="BR92" s="107"/>
      <c r="BS92" s="273"/>
      <c r="BT92" s="24">
        <v>80</v>
      </c>
      <c r="BU92" s="291"/>
      <c r="BV92" s="273"/>
      <c r="BW92" s="24">
        <v>47</v>
      </c>
      <c r="BX92" s="107"/>
      <c r="BY92" s="273"/>
      <c r="BZ92" s="24">
        <v>54</v>
      </c>
      <c r="CA92" s="107"/>
      <c r="CB92" s="273"/>
      <c r="CC92" s="24">
        <v>52</v>
      </c>
      <c r="CD92" s="107"/>
      <c r="CE92" s="107"/>
      <c r="CF92" s="107"/>
      <c r="CG92" s="107"/>
      <c r="CH92" s="273"/>
      <c r="CI92" s="24"/>
      <c r="CJ92" s="107"/>
      <c r="CK92" s="273"/>
      <c r="CL92" s="24">
        <v>57.400001525878906</v>
      </c>
      <c r="CM92" s="107"/>
      <c r="CN92" s="273"/>
      <c r="CO92" s="24">
        <v>64</v>
      </c>
      <c r="CP92" s="107"/>
      <c r="CQ92" s="273"/>
      <c r="CR92" s="24"/>
      <c r="CS92" s="107"/>
      <c r="CT92" s="273"/>
      <c r="CU92" s="24"/>
      <c r="CV92" s="107"/>
      <c r="CW92" s="273"/>
      <c r="CX92" s="24"/>
      <c r="CY92" s="107"/>
      <c r="CZ92" s="273"/>
      <c r="DA92" s="24">
        <v>56.900001525878906</v>
      </c>
      <c r="DB92" s="107"/>
      <c r="DC92" s="273"/>
      <c r="DD92" s="24"/>
      <c r="DE92" s="107"/>
      <c r="DF92" s="273"/>
      <c r="DG92" s="218"/>
      <c r="DH92" s="217"/>
      <c r="DI92" s="217" t="s">
        <v>1387</v>
      </c>
      <c r="DJ92" s="286">
        <v>64.36</v>
      </c>
      <c r="DK92" s="219" t="s">
        <v>124</v>
      </c>
      <c r="DL92" s="220">
        <f t="shared" si="25"/>
        <v>3.218</v>
      </c>
      <c r="DM92" s="650">
        <f>COUNTIF(N92:DF92, Active!DM$1)+COUNTIF(N92:DF92, Active!DM$2)</f>
        <v>0</v>
      </c>
      <c r="DN92" s="233">
        <f>IF(COUNTIF($N92:$Q92, Active!ET$1)&gt;0, Active!DN$2, 0)</f>
        <v>0</v>
      </c>
      <c r="DO92" s="234">
        <f>IF(COUNTIF($R92:$U92, Active!ET$1)&gt;0, Active!DO$2, 0)</f>
        <v>0</v>
      </c>
      <c r="DP92" s="234">
        <f>IF(COUNTIF($V92:$Y92, Active!ET$1)&gt;0, Active!DP$2, 0)</f>
        <v>0</v>
      </c>
      <c r="DQ92" s="234">
        <f>IF(COUNTIF($Z92:$AA92, Active!ET$1)&gt;0, Active!DQ$2, 0)</f>
        <v>0</v>
      </c>
      <c r="DR92" s="234">
        <f>IF(COUNTIF($AB92:$AC92, Active!ET$1)&gt;0, Active!DR$2, 0)</f>
        <v>0</v>
      </c>
      <c r="DS92" s="235">
        <f>IF(COUNTIF($AD92:$AF92, Active!$ET$1)&gt;0, Active!DS$2, 0)</f>
        <v>0</v>
      </c>
      <c r="DT92" s="236">
        <f>IF(COUNTIF($AG92:$AI92, Active!$ET$1)&gt;0, Active!DT$2, 0)</f>
        <v>0</v>
      </c>
      <c r="DU92" s="236">
        <f>IF(COUNTIF($AJ92:$AL92, Active!$ET$1)&gt;0, Active!DU$2, 0)</f>
        <v>0</v>
      </c>
      <c r="DV92" s="236">
        <f>IF(COUNTIF($AM92:$AO92, Active!$ET$1)&gt;0, Active!DV$2, 0)</f>
        <v>0</v>
      </c>
      <c r="DW92" s="236">
        <f>IF(COUNTIF($AP92:$AR92, Active!$ET$1)&gt;0, Active!DW$2, 0)</f>
        <v>0</v>
      </c>
      <c r="DX92" s="236">
        <f>IF(COUNTIF($AS92:$AU92, Active!$ET$1)&gt;0, Active!DX$2, 0)</f>
        <v>0</v>
      </c>
      <c r="DY92" s="236">
        <f>IF(COUNTIF($AV92:$AX92, Active!$ET$1)&gt;0, Active!DY$2, 0)</f>
        <v>0</v>
      </c>
      <c r="DZ92" s="237">
        <f>IF(COUNTIF($AY92:$BA92, Active!$ET$1)&gt;0, Active!DZ$2, 0)</f>
        <v>0</v>
      </c>
      <c r="EA92" s="238">
        <f>IF(COUNTIF($BB92:$BD92, Active!$ET$1)&gt;0, Active!EA$2, 0)</f>
        <v>0</v>
      </c>
      <c r="EB92" s="238">
        <f>IF(COUNTIF($BE92:$BG92, Active!$ET$1)&gt;0, Active!EB$2, 0)</f>
        <v>0</v>
      </c>
      <c r="EC92" s="238">
        <f>IF(COUNTIF($BH92:$BJ92, Active!$ET$1)&gt;0, Active!EC$2, 0)</f>
        <v>0</v>
      </c>
      <c r="ED92" s="238">
        <f>IF(COUNTIF($BK92:$BM92, Active!$ET$1)&gt;0, Active!ED$2, 0)</f>
        <v>0</v>
      </c>
      <c r="EE92" s="238">
        <f>IF(COUNTIF($BN92:$BP92, Active!$ET$1)&gt;0, Active!EE$2, 0)</f>
        <v>0</v>
      </c>
      <c r="EF92" s="238">
        <f>IF(COUNTIF($BQ92:$BS92, Active!$ET$1)&gt;0, Active!EF$2, 0)</f>
        <v>0</v>
      </c>
      <c r="EG92" s="238">
        <f>IF(COUNTIF($BT92:$BV92, Active!$ET$1)&gt;0, Active!EG$2, 0)</f>
        <v>0</v>
      </c>
      <c r="EH92" s="239">
        <f>IF(COUNTIF($BW92:$BY92, Active!$ET$1)&gt;0, Active!EH$2, 0)</f>
        <v>0</v>
      </c>
      <c r="EI92" s="240">
        <f>IF(COUNTIF($BZ92:$CB92, Active!$ET$1)&gt;0, Active!EI$2, 0)</f>
        <v>0</v>
      </c>
      <c r="EJ92" s="240">
        <f>IF(COUNTIF($CC92:$CE92, Active!$ET$1)&gt;0, Active!EJ$2, 0)</f>
        <v>0</v>
      </c>
      <c r="EK92" s="240">
        <f>IF(COUNTIF($CF92:$CH92, Active!$ET$1)&gt;0, Active!EK$2, 0)</f>
        <v>0</v>
      </c>
      <c r="EL92" s="240">
        <f>IF(COUNTIF($CI92:$CK92, Active!$ET$1)&gt;0, Active!EL$2, 0)</f>
        <v>0</v>
      </c>
      <c r="EM92" s="240">
        <f>IF(COUNTIF($CL92:$CN92, Active!$ET$1)&gt;0, Active!EM$2, 0)</f>
        <v>0</v>
      </c>
      <c r="EN92" s="240">
        <f>IF(COUNTIF($CO92:$CQ92, Active!$ET$1)&gt;0, Active!EN$2, 0)</f>
        <v>0</v>
      </c>
      <c r="EO92" s="240">
        <f>IF(COUNTIF($CR92:$CT92, Active!$ET$1)&gt;0, Active!EO$2, 0)</f>
        <v>0</v>
      </c>
      <c r="EP92" s="240">
        <f>IF(COUNTIF($CU92:$CW92, Active!$ET$1)&gt;0, Active!EP$2, 0)</f>
        <v>0</v>
      </c>
      <c r="EQ92" s="240">
        <f>IF(COUNTIF($CX92:$CZ92, Active!$ET$1)&gt;0, Active!EQ$2, 0)</f>
        <v>0</v>
      </c>
      <c r="ER92" s="240">
        <f>IF(COUNTIF($DA92:$DC92, Active!$ET$1)&gt;0, Active!ER$2, 0)</f>
        <v>0</v>
      </c>
      <c r="ES92" s="240">
        <f>IF(COUNTIF($DD92:$DF92, Active!$ET$1)&gt;0, Active!ES$2, 0)</f>
        <v>0</v>
      </c>
      <c r="ET92" s="241">
        <f t="shared" si="26"/>
        <v>0</v>
      </c>
      <c r="EU92" s="242">
        <f>IF(COUNTIF($N92:$Q92, Active!GA$1)&gt;0, Active!EU$2, 0)</f>
        <v>0</v>
      </c>
      <c r="EV92" s="234">
        <f>IF(COUNTIF($R92:$U92, Active!GA$1)&gt;0, Active!EV$2, 0)</f>
        <v>0</v>
      </c>
      <c r="EW92" s="234">
        <f>IF(COUNTIF($V92:$Y92, Active!GA$1)&gt;0, Active!EW$2, 0)</f>
        <v>0</v>
      </c>
      <c r="EX92" s="234">
        <f>IF(COUNTIF($Z92:$AA92, Active!GA$1)&gt;0, Active!EX$2, 0)</f>
        <v>0</v>
      </c>
      <c r="EY92" s="234">
        <f>IF(COUNTIF($AB92:$AC92, Active!GA$1)&gt;0, Active!EY$2, 0)</f>
        <v>0</v>
      </c>
      <c r="EZ92" s="235">
        <f>IF(COUNTIF($AD92:$AF92, Active!$GA$1)&gt;0, Active!EZ$2, 0)</f>
        <v>0</v>
      </c>
      <c r="FA92" s="236">
        <f>IF(COUNTIF($AG92:$AI92, Active!$GA$1)&gt;0, Active!FA$2, 0)</f>
        <v>0</v>
      </c>
      <c r="FB92" s="236">
        <f>IF(COUNTIF($AJ92:$AL92, Active!$GA$1)&gt;0, Active!FB$2, 0)</f>
        <v>0</v>
      </c>
      <c r="FC92" s="236">
        <f>IF(COUNTIF($AM92:$AO92, Active!$GA$1)&gt;0, Active!FC$2, 0)</f>
        <v>0</v>
      </c>
      <c r="FD92" s="236">
        <f>IF(COUNTIF($AP92:$AR92, Active!$GA$1)&gt;0, Active!FD$2, 0)</f>
        <v>0</v>
      </c>
      <c r="FE92" s="236">
        <f>IF(COUNTIF($AS92:$AU92, Active!$GA$1)&gt;0, Active!FE$2, 0)</f>
        <v>0</v>
      </c>
      <c r="FF92" s="236">
        <f>IF(COUNTIF($AV92:$AX92, Active!$GA$1)&gt;0, Active!FF$2, 0)</f>
        <v>0</v>
      </c>
      <c r="FG92" s="237">
        <f>IF(COUNTIF($AY92:$BA92, Active!$GA$1)&gt;0, Active!FG$2, 0)</f>
        <v>0</v>
      </c>
      <c r="FH92" s="238">
        <f>IF(COUNTIF($BB92:$BD92, Active!$GA$1)&gt;0, Active!FH$2, 0)</f>
        <v>0</v>
      </c>
      <c r="FI92" s="238">
        <f>IF(COUNTIF($BE92:$BG92, Active!$GA$1)&gt;0, Active!FI$2, 0)</f>
        <v>0</v>
      </c>
      <c r="FJ92" s="238">
        <f>IF(COUNTIF($BH92:$BJ92, Active!$GA$1)&gt;0, Active!FJ$2, 0)</f>
        <v>0</v>
      </c>
      <c r="FK92" s="238">
        <f>IF(COUNTIF($BK92:$BM92, Active!$GA$1)&gt;0, Active!FK$2, 0)</f>
        <v>0</v>
      </c>
      <c r="FL92" s="238">
        <f>IF(COUNTIF($BN92:$BP92, Active!$GA$1)&gt;0, Active!FL$2, 0)</f>
        <v>0</v>
      </c>
      <c r="FM92" s="238">
        <f>IF(COUNTIF($BQ92:$BS92, Active!$GA$1)&gt;0, Active!FM$2, 0)</f>
        <v>0</v>
      </c>
      <c r="FN92" s="238">
        <f>IF(COUNTIF($BT92:$BV92, Active!$GA$1)&gt;0, Active!FN$2, 0)</f>
        <v>0</v>
      </c>
      <c r="FO92" s="239">
        <f>IF(COUNTIF($BW92:$BY92, Active!$GA$1)&gt;0, Active!FO$2, 0)</f>
        <v>0</v>
      </c>
      <c r="FP92" s="240">
        <f>IF(COUNTIF($BZ92:$CB92, Active!$GA$1)&gt;0, Active!FP$2, 0)</f>
        <v>0</v>
      </c>
      <c r="FQ92" s="240">
        <f>IF(COUNTIF($CC92:$CE92, Active!$GA$1)&gt;0, Active!FQ$2, 0)</f>
        <v>0</v>
      </c>
      <c r="FR92" s="240">
        <f>IF(COUNTIF($CF92:$CH92, Active!$GA$1)&gt;0, Active!FR$2, 0)</f>
        <v>0</v>
      </c>
      <c r="FS92" s="240">
        <f>IF(COUNTIF($CI92:$CK92, Active!$GA$1)&gt;0, Active!FS$2, 0)</f>
        <v>0</v>
      </c>
      <c r="FT92" s="240">
        <f>IF(COUNTIF($CL92:$CN92, Active!$GA$1)&gt;0, Active!FT$2, 0)</f>
        <v>0</v>
      </c>
      <c r="FU92" s="240">
        <f>IF(COUNTIF($CO92:$CQ92, Active!$GA$1)&gt;0, Active!FU$2, 0)</f>
        <v>0</v>
      </c>
      <c r="FV92" s="240">
        <f>IF(COUNTIF($CR92:$CT92, Active!$GA$1)&gt;0, Active!FV$2, 0)</f>
        <v>0</v>
      </c>
      <c r="FW92" s="240">
        <f>IF(COUNTIF($CU92:$CW92, Active!$GA$1)&gt;0, Active!FW$2, 0)</f>
        <v>0</v>
      </c>
      <c r="FX92" s="240">
        <f>IF(COUNTIF($CX92:$CZ92, Active!$GA$1)&gt;0, Active!FX$2, 0)</f>
        <v>0</v>
      </c>
      <c r="FY92" s="240">
        <f>IF(COUNTIF($DA92:$DC92, Active!$GA$1)&gt;0, Active!FY$2, 0)</f>
        <v>0</v>
      </c>
      <c r="FZ92" s="240">
        <f>IF(COUNTIF($DD92:$DF92, Active!$GA$1)&gt;0, Active!FZ$2, 0)</f>
        <v>0</v>
      </c>
      <c r="GA92" s="241">
        <f t="shared" si="27"/>
        <v>0</v>
      </c>
      <c r="GB92" s="242">
        <f>IF(COUNTIF($N92:$Q92, Active!HH$1)&gt;0, Active!GB$2, 0)</f>
        <v>0</v>
      </c>
      <c r="GC92" s="234">
        <f>IF(COUNTIF($R92:$U92, Active!HH$1)&gt;0, Active!GC$2, 0)</f>
        <v>0</v>
      </c>
      <c r="GD92" s="234">
        <f>IF(COUNTIF($V92:$Y92, Active!HH$1)&gt;0, Active!GD$2, 0)</f>
        <v>0</v>
      </c>
      <c r="GE92" s="234">
        <f>IF(COUNTIF($Z92:$AA92, Active!HH$1)&gt;0, Active!GE$2, 0)</f>
        <v>0</v>
      </c>
      <c r="GF92" s="234">
        <f>IF(COUNTIF($AB92:$AC92, Active!HH$1)&gt;0, Active!GF$2, 0)</f>
        <v>0</v>
      </c>
      <c r="GG92" s="235">
        <f>IF(COUNTIF($AD92:$AF92, Active!$HH$1)&gt;0, Active!GG$2, 0)</f>
        <v>0</v>
      </c>
      <c r="GH92" s="236">
        <f>IF(COUNTIF($AG92:$AI92, Active!$HH$1)&gt;0, Active!GH$2, 0)</f>
        <v>0</v>
      </c>
      <c r="GI92" s="236">
        <f>IF(COUNTIF($AJ92:$AL92, Active!$HH$1)&gt;0, Active!GI$2, 0)</f>
        <v>0</v>
      </c>
      <c r="GJ92" s="236">
        <f>IF(COUNTIF($AM92:$AO92, Active!$HH$1)&gt;0, Active!GJ$2, 0)</f>
        <v>0</v>
      </c>
      <c r="GK92" s="236">
        <f>IF(COUNTIF($AP92:$AR92, Active!$HH$1)&gt;0, Active!GK$2, 0)</f>
        <v>0</v>
      </c>
      <c r="GL92" s="236">
        <f>IF(COUNTIF($AS92:$AU92, Active!$HH$1)&gt;0, Active!GL$2, 0)</f>
        <v>0</v>
      </c>
      <c r="GM92" s="236">
        <f>IF(COUNTIF($AV92:$AX92, Active!$HH$1)&gt;0, Active!GM$2, 0)</f>
        <v>0</v>
      </c>
      <c r="GN92" s="237">
        <f>IF(COUNTIF($AY92:$BA92, Active!$HH$1)&gt;0, Active!GN$2, 0)</f>
        <v>0</v>
      </c>
      <c r="GO92" s="238">
        <f>IF(COUNTIF($BB92:$BD92, Active!$HH$1)&gt;0, Active!GO$2, 0)</f>
        <v>0</v>
      </c>
      <c r="GP92" s="238">
        <f>IF(COUNTIF($BE92:$BG92, Active!$HH$1)&gt;0, Active!GP$2, 0)</f>
        <v>0</v>
      </c>
      <c r="GQ92" s="238">
        <f>IF(COUNTIF($BH92:$BJ92, Active!$HH$1)&gt;0, Active!GQ$2, 0)</f>
        <v>0</v>
      </c>
      <c r="GR92" s="238">
        <f>IF(COUNTIF($BK92:$BM92, Active!$HH$1)&gt;0, Active!GR$2, 0)</f>
        <v>0</v>
      </c>
      <c r="GS92" s="238">
        <f>IF(COUNTIF($BN92:$BP92, Active!$HH$1)&gt;0, Active!GS$2, 0)</f>
        <v>0</v>
      </c>
      <c r="GT92" s="238">
        <f>IF(COUNTIF($BQ92:$BS92, Active!$HH$1)&gt;0, Active!GT$2, 0)</f>
        <v>0</v>
      </c>
      <c r="GU92" s="238">
        <f>IF(COUNTIF($BT92:$BV92, Active!$HH$1)&gt;0, Active!GU$2, 0)</f>
        <v>0</v>
      </c>
      <c r="GV92" s="239">
        <f>IF(COUNTIF($BW92:$BY92, Active!$HH$1)&gt;0, Active!GV$2, 0)</f>
        <v>0</v>
      </c>
      <c r="GW92" s="240">
        <f>IF(COUNTIF($BZ92:$CB92, Active!$HH$1)&gt;0, Active!GW$2, 0)</f>
        <v>0</v>
      </c>
      <c r="GX92" s="240">
        <f>IF(COUNTIF($CC92:$CE92, Active!$HH$1)&gt;0, Active!GX$2, 0)</f>
        <v>0</v>
      </c>
      <c r="GY92" s="240">
        <f>IF(COUNTIF($CF92:$CH92, Active!$HH$1)&gt;0, Active!GY$2, 0)</f>
        <v>0</v>
      </c>
      <c r="GZ92" s="240">
        <f>IF(COUNTIF($CI92:$CK92, Active!$HH$1)&gt;0, Active!GZ$2, 0)</f>
        <v>0</v>
      </c>
      <c r="HA92" s="240">
        <f>IF(COUNTIF($CL92:$CN92, Active!$HH$1)&gt;0, Active!HA$2, 0)</f>
        <v>0</v>
      </c>
      <c r="HB92" s="240">
        <f>IF(COUNTIF($CO92:$CQ92, Active!$HH$1)&gt;0, Active!HB$2, 0)</f>
        <v>0</v>
      </c>
      <c r="HC92" s="240">
        <f>IF(COUNTIF($CR92:$CT92, Active!$HH$1)&gt;0, Active!HC$2, 0)</f>
        <v>0</v>
      </c>
      <c r="HD92" s="240">
        <f>IF(COUNTIF($CU92:$CW92, Active!$HH$1)&gt;0, Active!HD$2, 0)</f>
        <v>0</v>
      </c>
      <c r="HE92" s="240">
        <f>IF(COUNTIF($CX92:$CZ92, Active!$HH$1)&gt;0, Active!HE$2, 0)</f>
        <v>0</v>
      </c>
      <c r="HF92" s="240">
        <f>IF(COUNTIF($DA92:$DC92, Active!$HH$1)&gt;0, Active!HF$2, 0)</f>
        <v>0</v>
      </c>
      <c r="HG92" s="240">
        <f>IF(COUNTIF($DD92:$DF92, Active!$HH$1)&gt;0, Active!HG$2, 0)</f>
        <v>0</v>
      </c>
      <c r="HH92" s="241">
        <f t="shared" si="28"/>
        <v>0</v>
      </c>
      <c r="HI92" s="243"/>
      <c r="HJ92" s="242">
        <f>IF(MAX($N92:$Q92)&gt;=40, Active!HJ$2, 0)</f>
        <v>3</v>
      </c>
      <c r="HK92" s="234">
        <f>IF(MAX($R92:$U92)&gt;=40, Active!HK$2, 0)</f>
        <v>3</v>
      </c>
      <c r="HL92" s="234">
        <f>IF(MAX($V92:$Y92)&gt;=40, Active!HL$2, 0)</f>
        <v>0</v>
      </c>
      <c r="HM92" s="234">
        <f>IF(MAX($Z92:$AA92)&gt;=40, Active!HM$2, 0)</f>
        <v>0</v>
      </c>
      <c r="HN92" s="234">
        <f>IF(MAX($AB92:$AC92)&gt;=40, Active!HN$2, 0)</f>
        <v>2</v>
      </c>
      <c r="HO92" s="235">
        <f>IF(MAX($AD92:$AF92)&gt;=40, Active!HO$2, 0)</f>
        <v>20</v>
      </c>
      <c r="HP92" s="236">
        <f>IF(MAX($AG92:$AI92)&gt;=40, Active!HP$2, 0)</f>
        <v>20</v>
      </c>
      <c r="HQ92" s="236">
        <f>IF(MAX($AJ92:$AL92)&gt;=40, Active!HQ$2, 0)</f>
        <v>20</v>
      </c>
      <c r="HR92" s="236">
        <f>IF(MAX($AM92:$AO92)&gt;=40, Active!HR$2, 0)</f>
        <v>20</v>
      </c>
      <c r="HS92" s="236">
        <f>IF(MAX($AP92:$AR92)&gt;=40, Active!HS$2, 0)</f>
        <v>10</v>
      </c>
      <c r="HT92" s="236">
        <f>IF(MAX($AS92:$AU92)&gt;=40, Active!HT$2, 0)</f>
        <v>20</v>
      </c>
      <c r="HU92" s="236">
        <f>IF(MAX($AV92:$AX92)&gt;=40, Active!HU$2, 0)</f>
        <v>10</v>
      </c>
      <c r="HV92" s="237">
        <f>IF(MAX($AY92:$BA92)&gt;=40, Active!HV$2, 0)</f>
        <v>20</v>
      </c>
      <c r="HW92" s="238">
        <f>IF(MAX($BB92:$BD92)&gt;=40, Active!HW$2, 0)</f>
        <v>20</v>
      </c>
      <c r="HX92" s="238">
        <f>IF(MAX($BE92:$BG92)&gt;=40, Active!HX$2, 0)</f>
        <v>20</v>
      </c>
      <c r="HY92" s="238">
        <f>IF(MAX($BH92:$BJ92)&gt;=40, Active!HY$2, 0)</f>
        <v>20</v>
      </c>
      <c r="HZ92" s="238">
        <f>IF(MAX($BK92:$BM92)&gt;=40, Active!HZ$2, 0)</f>
        <v>10</v>
      </c>
      <c r="IA92" s="238">
        <f>IF(MAX($BN92:$BP92)&gt;=40, Active!IA$2, 0)</f>
        <v>20</v>
      </c>
      <c r="IB92" s="238">
        <f>IF(MAX($BQ92:$BS92)&gt;=40, Active!IB$2, 0)</f>
        <v>10</v>
      </c>
      <c r="IC92" s="238">
        <f>IF(MAX($BT92:$BV92)&gt;=40, Active!IC$2, 0)</f>
        <v>6</v>
      </c>
      <c r="ID92" s="239">
        <f>IF(MAX($BW92:$BY92)&gt;=40, Active!ID$2, 0)</f>
        <v>20</v>
      </c>
      <c r="IE92" s="240">
        <f>IF(MAX($BZ92:$CB92)&gt;=40, Active!IE$2, 0)</f>
        <v>20</v>
      </c>
      <c r="IF92" s="240">
        <f>IF(MAX($CC92:$CE92)&gt;=40, Active!IF$2, 0)</f>
        <v>10</v>
      </c>
      <c r="IG92" s="240">
        <f>IF(MAX($CF92:$CH92)&gt;=40, Active!IG$2, 0)</f>
        <v>0</v>
      </c>
      <c r="IH92" s="240">
        <f>IF(MAX($CI92:$CK92)&gt;=40, Active!IH$2, 0)</f>
        <v>0</v>
      </c>
      <c r="II92" s="240">
        <f>IF(MAX($CL92:$CN92)&gt;=40, Active!II$2, 0)</f>
        <v>30</v>
      </c>
      <c r="IJ92" s="240">
        <f>IF(MAX($CO92:$CQ92)&gt;=40, Active!IJ$2, 0)</f>
        <v>20</v>
      </c>
      <c r="IK92" s="240">
        <f>IF(MAX($CR92:$CT92)&gt;=40, Active!IK$2, 0)</f>
        <v>0</v>
      </c>
      <c r="IL92" s="240">
        <f>IF(MAX($CU92:$CW92)&gt;=40, Active!IL$2, 0)</f>
        <v>0</v>
      </c>
      <c r="IM92" s="240">
        <f>IF(MAX($CX92:$CZ92)&gt;=40, Active!IM$2, 0)</f>
        <v>0</v>
      </c>
      <c r="IN92" s="240">
        <f>IF(MAX($DA92:$DC92)&gt;=40, Active!IN$2, 0)</f>
        <v>20</v>
      </c>
      <c r="IO92" s="240">
        <f>IF(MAX($DD92:$DF92)&gt;=40, Active!IO$2, 0)</f>
        <v>0</v>
      </c>
      <c r="IP92" s="416">
        <f t="shared" si="29"/>
        <v>360</v>
      </c>
      <c r="IQ92" s="416">
        <f t="shared" si="30"/>
        <v>14</v>
      </c>
    </row>
    <row r="93" spans="2:251" ht="15" customHeight="1" x14ac:dyDescent="0.25">
      <c r="B93" s="392">
        <v>3</v>
      </c>
      <c r="C93" s="13" t="s">
        <v>426</v>
      </c>
      <c r="D93" s="423">
        <v>43466</v>
      </c>
      <c r="E93" s="20" t="s">
        <v>278</v>
      </c>
      <c r="F93" s="6">
        <v>9546077</v>
      </c>
      <c r="G93" s="20">
        <v>1</v>
      </c>
      <c r="H93" s="20"/>
      <c r="I93" s="23"/>
      <c r="J93" s="6" t="s">
        <v>18</v>
      </c>
      <c r="K93" s="6" t="s">
        <v>18</v>
      </c>
      <c r="L93" s="424"/>
      <c r="M93" s="425" t="s">
        <v>533</v>
      </c>
      <c r="N93" s="24">
        <v>51.2</v>
      </c>
      <c r="O93" s="107"/>
      <c r="P93" s="108"/>
      <c r="Q93" s="444"/>
      <c r="R93" s="24">
        <v>64.5</v>
      </c>
      <c r="S93" s="107"/>
      <c r="T93" s="108"/>
      <c r="U93" s="649"/>
      <c r="V93" s="24" t="s">
        <v>19</v>
      </c>
      <c r="W93" s="107"/>
      <c r="X93" s="108"/>
      <c r="Y93" s="444"/>
      <c r="Z93" s="24" t="s">
        <v>19</v>
      </c>
      <c r="AA93" s="273"/>
      <c r="AB93" s="688">
        <v>60.979999542236328</v>
      </c>
      <c r="AC93" s="273"/>
      <c r="AD93" s="272">
        <v>100</v>
      </c>
      <c r="AE93" s="108"/>
      <c r="AF93" s="444"/>
      <c r="AG93" s="272">
        <v>100</v>
      </c>
      <c r="AH93" s="108"/>
      <c r="AI93" s="444"/>
      <c r="AJ93" s="272">
        <v>100</v>
      </c>
      <c r="AK93" s="108"/>
      <c r="AL93" s="444"/>
      <c r="AM93" s="272">
        <v>100</v>
      </c>
      <c r="AN93" s="108"/>
      <c r="AO93" s="444"/>
      <c r="AP93" s="272">
        <v>100</v>
      </c>
      <c r="AQ93" s="108"/>
      <c r="AR93" s="444"/>
      <c r="AS93" s="272">
        <v>100</v>
      </c>
      <c r="AT93" s="108"/>
      <c r="AU93" s="444"/>
      <c r="AV93" s="272">
        <v>100</v>
      </c>
      <c r="AW93" s="108"/>
      <c r="AX93" s="444"/>
      <c r="AY93" s="24">
        <v>46</v>
      </c>
      <c r="AZ93" s="107"/>
      <c r="BA93" s="273"/>
      <c r="BB93" s="24">
        <v>64</v>
      </c>
      <c r="BC93" s="107"/>
      <c r="BD93" s="273"/>
      <c r="BE93" s="24">
        <v>57</v>
      </c>
      <c r="BF93" s="107"/>
      <c r="BG93" s="273"/>
      <c r="BH93" s="24">
        <v>63</v>
      </c>
      <c r="BI93" s="107"/>
      <c r="BJ93" s="273"/>
      <c r="BK93" s="24">
        <v>68</v>
      </c>
      <c r="BL93" s="107"/>
      <c r="BM93" s="273"/>
      <c r="BN93" s="24">
        <v>67</v>
      </c>
      <c r="BO93" s="107"/>
      <c r="BP93" s="273"/>
      <c r="BQ93" s="24">
        <v>65</v>
      </c>
      <c r="BR93" s="107"/>
      <c r="BS93" s="273"/>
      <c r="BT93" s="24">
        <v>72.599999999999994</v>
      </c>
      <c r="BU93" s="291"/>
      <c r="BV93" s="273"/>
      <c r="BW93" s="24">
        <v>44</v>
      </c>
      <c r="BX93" s="107"/>
      <c r="BY93" s="273"/>
      <c r="BZ93" s="24">
        <v>56</v>
      </c>
      <c r="CA93" s="107"/>
      <c r="CB93" s="273"/>
      <c r="CC93" s="24">
        <v>47</v>
      </c>
      <c r="CD93" s="107"/>
      <c r="CE93" s="107"/>
      <c r="CF93" s="107"/>
      <c r="CG93" s="107"/>
      <c r="CH93" s="273"/>
      <c r="CI93" s="24"/>
      <c r="CJ93" s="107"/>
      <c r="CK93" s="273"/>
      <c r="CL93" s="24">
        <v>67</v>
      </c>
      <c r="CM93" s="107"/>
      <c r="CN93" s="273"/>
      <c r="CO93" s="24"/>
      <c r="CP93" s="107"/>
      <c r="CQ93" s="273"/>
      <c r="CR93" s="24"/>
      <c r="CS93" s="107"/>
      <c r="CT93" s="273"/>
      <c r="CU93" s="24"/>
      <c r="CV93" s="107"/>
      <c r="CW93" s="273"/>
      <c r="CX93" s="24"/>
      <c r="CY93" s="107"/>
      <c r="CZ93" s="273"/>
      <c r="DA93" s="24">
        <v>51.5</v>
      </c>
      <c r="DB93" s="107"/>
      <c r="DC93" s="273"/>
      <c r="DD93" s="24">
        <v>51</v>
      </c>
      <c r="DE93" s="107"/>
      <c r="DF93" s="273"/>
      <c r="DG93" s="218"/>
      <c r="DH93" s="217"/>
      <c r="DI93" s="217" t="s">
        <v>1387</v>
      </c>
      <c r="DJ93" s="286">
        <v>58.77</v>
      </c>
      <c r="DK93" s="219" t="s">
        <v>125</v>
      </c>
      <c r="DL93" s="220">
        <f t="shared" si="25"/>
        <v>2.9385000000000003</v>
      </c>
      <c r="DM93" s="650">
        <f>COUNTIF(N93:DF93, Active!DM$1)+COUNTIF(N93:DF93, Active!DM$2)</f>
        <v>0</v>
      </c>
      <c r="DN93" s="233">
        <f>IF(COUNTIF($N93:$Q93, Active!ET$1)&gt;0, Active!DN$2, 0)</f>
        <v>0</v>
      </c>
      <c r="DO93" s="234">
        <f>IF(COUNTIF($R93:$U93, Active!ET$1)&gt;0, Active!DO$2, 0)</f>
        <v>0</v>
      </c>
      <c r="DP93" s="234">
        <f>IF(COUNTIF($V93:$Y93, Active!ET$1)&gt;0, Active!DP$2, 0)</f>
        <v>0</v>
      </c>
      <c r="DQ93" s="234">
        <f>IF(COUNTIF($Z93:$AA93, Active!ET$1)&gt;0, Active!DQ$2, 0)</f>
        <v>0</v>
      </c>
      <c r="DR93" s="234">
        <f>IF(COUNTIF($AB93:$AC93, Active!ET$1)&gt;0, Active!DR$2, 0)</f>
        <v>0</v>
      </c>
      <c r="DS93" s="235">
        <f>IF(COUNTIF($AD93:$AF93, Active!$ET$1)&gt;0, Active!DS$2, 0)</f>
        <v>0</v>
      </c>
      <c r="DT93" s="236">
        <f>IF(COUNTIF($AG93:$AI93, Active!$ET$1)&gt;0, Active!DT$2, 0)</f>
        <v>0</v>
      </c>
      <c r="DU93" s="236">
        <f>IF(COUNTIF($AJ93:$AL93, Active!$ET$1)&gt;0, Active!DU$2, 0)</f>
        <v>0</v>
      </c>
      <c r="DV93" s="236">
        <f>IF(COUNTIF($AM93:$AO93, Active!$ET$1)&gt;0, Active!DV$2, 0)</f>
        <v>0</v>
      </c>
      <c r="DW93" s="236">
        <f>IF(COUNTIF($AP93:$AR93, Active!$ET$1)&gt;0, Active!DW$2, 0)</f>
        <v>0</v>
      </c>
      <c r="DX93" s="236">
        <f>IF(COUNTIF($AS93:$AU93, Active!$ET$1)&gt;0, Active!DX$2, 0)</f>
        <v>0</v>
      </c>
      <c r="DY93" s="236">
        <f>IF(COUNTIF($AV93:$AX93, Active!$ET$1)&gt;0, Active!DY$2, 0)</f>
        <v>0</v>
      </c>
      <c r="DZ93" s="237">
        <f>IF(COUNTIF($AY93:$BA93, Active!$ET$1)&gt;0, Active!DZ$2, 0)</f>
        <v>0</v>
      </c>
      <c r="EA93" s="238">
        <f>IF(COUNTIF($BB93:$BD93, Active!$ET$1)&gt;0, Active!EA$2, 0)</f>
        <v>0</v>
      </c>
      <c r="EB93" s="238">
        <f>IF(COUNTIF($BE93:$BG93, Active!$ET$1)&gt;0, Active!EB$2, 0)</f>
        <v>0</v>
      </c>
      <c r="EC93" s="238">
        <f>IF(COUNTIF($BH93:$BJ93, Active!$ET$1)&gt;0, Active!EC$2, 0)</f>
        <v>0</v>
      </c>
      <c r="ED93" s="238">
        <f>IF(COUNTIF($BK93:$BM93, Active!$ET$1)&gt;0, Active!ED$2, 0)</f>
        <v>0</v>
      </c>
      <c r="EE93" s="238">
        <f>IF(COUNTIF($BN93:$BP93, Active!$ET$1)&gt;0, Active!EE$2, 0)</f>
        <v>0</v>
      </c>
      <c r="EF93" s="238">
        <f>IF(COUNTIF($BQ93:$BS93, Active!$ET$1)&gt;0, Active!EF$2, 0)</f>
        <v>0</v>
      </c>
      <c r="EG93" s="238">
        <f>IF(COUNTIF($BT93:$BV93, Active!$ET$1)&gt;0, Active!EG$2, 0)</f>
        <v>0</v>
      </c>
      <c r="EH93" s="239">
        <f>IF(COUNTIF($BW93:$BY93, Active!$ET$1)&gt;0, Active!EH$2, 0)</f>
        <v>0</v>
      </c>
      <c r="EI93" s="240">
        <f>IF(COUNTIF($BZ93:$CB93, Active!$ET$1)&gt;0, Active!EI$2, 0)</f>
        <v>0</v>
      </c>
      <c r="EJ93" s="240">
        <f>IF(COUNTIF($CC93:$CE93, Active!$ET$1)&gt;0, Active!EJ$2, 0)</f>
        <v>0</v>
      </c>
      <c r="EK93" s="240">
        <f>IF(COUNTIF($CF93:$CH93, Active!$ET$1)&gt;0, Active!EK$2, 0)</f>
        <v>0</v>
      </c>
      <c r="EL93" s="240">
        <f>IF(COUNTIF($CI93:$CK93, Active!$ET$1)&gt;0, Active!EL$2, 0)</f>
        <v>0</v>
      </c>
      <c r="EM93" s="240">
        <f>IF(COUNTIF($CL93:$CN93, Active!$ET$1)&gt;0, Active!EM$2, 0)</f>
        <v>0</v>
      </c>
      <c r="EN93" s="240">
        <f>IF(COUNTIF($CO93:$CQ93, Active!$ET$1)&gt;0, Active!EN$2, 0)</f>
        <v>0</v>
      </c>
      <c r="EO93" s="240">
        <f>IF(COUNTIF($CR93:$CT93, Active!$ET$1)&gt;0, Active!EO$2, 0)</f>
        <v>0</v>
      </c>
      <c r="EP93" s="240">
        <f>IF(COUNTIF($CU93:$CW93, Active!$ET$1)&gt;0, Active!EP$2, 0)</f>
        <v>0</v>
      </c>
      <c r="EQ93" s="240">
        <f>IF(COUNTIF($CX93:$CZ93, Active!$ET$1)&gt;0, Active!EQ$2, 0)</f>
        <v>0</v>
      </c>
      <c r="ER93" s="240">
        <f>IF(COUNTIF($DA93:$DC93, Active!$ET$1)&gt;0, Active!ER$2, 0)</f>
        <v>0</v>
      </c>
      <c r="ES93" s="240">
        <f>IF(COUNTIF($DD93:$DF93, Active!$ET$1)&gt;0, Active!ES$2, 0)</f>
        <v>0</v>
      </c>
      <c r="ET93" s="241">
        <f t="shared" si="26"/>
        <v>0</v>
      </c>
      <c r="EU93" s="242">
        <f>IF(COUNTIF($N93:$Q93, Active!GA$1)&gt;0, Active!EU$2, 0)</f>
        <v>0</v>
      </c>
      <c r="EV93" s="234">
        <f>IF(COUNTIF($R93:$U93, Active!GA$1)&gt;0, Active!EV$2, 0)</f>
        <v>0</v>
      </c>
      <c r="EW93" s="234">
        <f>IF(COUNTIF($V93:$Y93, Active!GA$1)&gt;0, Active!EW$2, 0)</f>
        <v>0</v>
      </c>
      <c r="EX93" s="234">
        <f>IF(COUNTIF($Z93:$AA93, Active!GA$1)&gt;0, Active!EX$2, 0)</f>
        <v>0</v>
      </c>
      <c r="EY93" s="234">
        <f>IF(COUNTIF($AB93:$AC93, Active!GA$1)&gt;0, Active!EY$2, 0)</f>
        <v>0</v>
      </c>
      <c r="EZ93" s="235">
        <f>IF(COUNTIF($AD93:$AF93, Active!$GA$1)&gt;0, Active!EZ$2, 0)</f>
        <v>0</v>
      </c>
      <c r="FA93" s="236">
        <f>IF(COUNTIF($AG93:$AI93, Active!$GA$1)&gt;0, Active!FA$2, 0)</f>
        <v>0</v>
      </c>
      <c r="FB93" s="236">
        <f>IF(COUNTIF($AJ93:$AL93, Active!$GA$1)&gt;0, Active!FB$2, 0)</f>
        <v>0</v>
      </c>
      <c r="FC93" s="236">
        <f>IF(COUNTIF($AM93:$AO93, Active!$GA$1)&gt;0, Active!FC$2, 0)</f>
        <v>0</v>
      </c>
      <c r="FD93" s="236">
        <f>IF(COUNTIF($AP93:$AR93, Active!$GA$1)&gt;0, Active!FD$2, 0)</f>
        <v>0</v>
      </c>
      <c r="FE93" s="236">
        <f>IF(COUNTIF($AS93:$AU93, Active!$GA$1)&gt;0, Active!FE$2, 0)</f>
        <v>0</v>
      </c>
      <c r="FF93" s="236">
        <f>IF(COUNTIF($AV93:$AX93, Active!$GA$1)&gt;0, Active!FF$2, 0)</f>
        <v>0</v>
      </c>
      <c r="FG93" s="237">
        <f>IF(COUNTIF($AY93:$BA93, Active!$GA$1)&gt;0, Active!FG$2, 0)</f>
        <v>0</v>
      </c>
      <c r="FH93" s="238">
        <f>IF(COUNTIF($BB93:$BD93, Active!$GA$1)&gt;0, Active!FH$2, 0)</f>
        <v>0</v>
      </c>
      <c r="FI93" s="238">
        <f>IF(COUNTIF($BE93:$BG93, Active!$GA$1)&gt;0, Active!FI$2, 0)</f>
        <v>0</v>
      </c>
      <c r="FJ93" s="238">
        <f>IF(COUNTIF($BH93:$BJ93, Active!$GA$1)&gt;0, Active!FJ$2, 0)</f>
        <v>0</v>
      </c>
      <c r="FK93" s="238">
        <f>IF(COUNTIF($BK93:$BM93, Active!$GA$1)&gt;0, Active!FK$2, 0)</f>
        <v>0</v>
      </c>
      <c r="FL93" s="238">
        <f>IF(COUNTIF($BN93:$BP93, Active!$GA$1)&gt;0, Active!FL$2, 0)</f>
        <v>0</v>
      </c>
      <c r="FM93" s="238">
        <f>IF(COUNTIF($BQ93:$BS93, Active!$GA$1)&gt;0, Active!FM$2, 0)</f>
        <v>0</v>
      </c>
      <c r="FN93" s="238">
        <f>IF(COUNTIF($BT93:$BV93, Active!$GA$1)&gt;0, Active!FN$2, 0)</f>
        <v>0</v>
      </c>
      <c r="FO93" s="239">
        <f>IF(COUNTIF($BW93:$BY93, Active!$GA$1)&gt;0, Active!FO$2, 0)</f>
        <v>0</v>
      </c>
      <c r="FP93" s="240">
        <f>IF(COUNTIF($BZ93:$CB93, Active!$GA$1)&gt;0, Active!FP$2, 0)</f>
        <v>0</v>
      </c>
      <c r="FQ93" s="240">
        <f>IF(COUNTIF($CC93:$CE93, Active!$GA$1)&gt;0, Active!FQ$2, 0)</f>
        <v>0</v>
      </c>
      <c r="FR93" s="240">
        <f>IF(COUNTIF($CF93:$CH93, Active!$GA$1)&gt;0, Active!FR$2, 0)</f>
        <v>0</v>
      </c>
      <c r="FS93" s="240">
        <f>IF(COUNTIF($CI93:$CK93, Active!$GA$1)&gt;0, Active!FS$2, 0)</f>
        <v>0</v>
      </c>
      <c r="FT93" s="240">
        <f>IF(COUNTIF($CL93:$CN93, Active!$GA$1)&gt;0, Active!FT$2, 0)</f>
        <v>0</v>
      </c>
      <c r="FU93" s="240">
        <f>IF(COUNTIF($CO93:$CQ93, Active!$GA$1)&gt;0, Active!FU$2, 0)</f>
        <v>0</v>
      </c>
      <c r="FV93" s="240">
        <f>IF(COUNTIF($CR93:$CT93, Active!$GA$1)&gt;0, Active!FV$2, 0)</f>
        <v>0</v>
      </c>
      <c r="FW93" s="240">
        <f>IF(COUNTIF($CU93:$CW93, Active!$GA$1)&gt;0, Active!FW$2, 0)</f>
        <v>0</v>
      </c>
      <c r="FX93" s="240">
        <f>IF(COUNTIF($CX93:$CZ93, Active!$GA$1)&gt;0, Active!FX$2, 0)</f>
        <v>0</v>
      </c>
      <c r="FY93" s="240">
        <f>IF(COUNTIF($DA93:$DC93, Active!$GA$1)&gt;0, Active!FY$2, 0)</f>
        <v>0</v>
      </c>
      <c r="FZ93" s="240">
        <f>IF(COUNTIF($DD93:$DF93, Active!$GA$1)&gt;0, Active!FZ$2, 0)</f>
        <v>0</v>
      </c>
      <c r="GA93" s="241">
        <f t="shared" si="27"/>
        <v>0</v>
      </c>
      <c r="GB93" s="242">
        <f>IF(COUNTIF($N93:$Q93, Active!HH$1)&gt;0, Active!GB$2, 0)</f>
        <v>0</v>
      </c>
      <c r="GC93" s="234">
        <f>IF(COUNTIF($R93:$U93, Active!HH$1)&gt;0, Active!GC$2, 0)</f>
        <v>0</v>
      </c>
      <c r="GD93" s="234">
        <f>IF(COUNTIF($V93:$Y93, Active!HH$1)&gt;0, Active!GD$2, 0)</f>
        <v>0</v>
      </c>
      <c r="GE93" s="234">
        <f>IF(COUNTIF($Z93:$AA93, Active!HH$1)&gt;0, Active!GE$2, 0)</f>
        <v>0</v>
      </c>
      <c r="GF93" s="234">
        <f>IF(COUNTIF($AB93:$AC93, Active!HH$1)&gt;0, Active!GF$2, 0)</f>
        <v>0</v>
      </c>
      <c r="GG93" s="235">
        <f>IF(COUNTIF($AD93:$AF93, Active!$HH$1)&gt;0, Active!GG$2, 0)</f>
        <v>0</v>
      </c>
      <c r="GH93" s="236">
        <f>IF(COUNTIF($AG93:$AI93, Active!$HH$1)&gt;0, Active!GH$2, 0)</f>
        <v>0</v>
      </c>
      <c r="GI93" s="236">
        <f>IF(COUNTIF($AJ93:$AL93, Active!$HH$1)&gt;0, Active!GI$2, 0)</f>
        <v>0</v>
      </c>
      <c r="GJ93" s="236">
        <f>IF(COUNTIF($AM93:$AO93, Active!$HH$1)&gt;0, Active!GJ$2, 0)</f>
        <v>0</v>
      </c>
      <c r="GK93" s="236">
        <f>IF(COUNTIF($AP93:$AR93, Active!$HH$1)&gt;0, Active!GK$2, 0)</f>
        <v>0</v>
      </c>
      <c r="GL93" s="236">
        <f>IF(COUNTIF($AS93:$AU93, Active!$HH$1)&gt;0, Active!GL$2, 0)</f>
        <v>0</v>
      </c>
      <c r="GM93" s="236">
        <f>IF(COUNTIF($AV93:$AX93, Active!$HH$1)&gt;0, Active!GM$2, 0)</f>
        <v>0</v>
      </c>
      <c r="GN93" s="237">
        <f>IF(COUNTIF($AY93:$BA93, Active!$HH$1)&gt;0, Active!GN$2, 0)</f>
        <v>0</v>
      </c>
      <c r="GO93" s="238">
        <f>IF(COUNTIF($BB93:$BD93, Active!$HH$1)&gt;0, Active!GO$2, 0)</f>
        <v>0</v>
      </c>
      <c r="GP93" s="238">
        <f>IF(COUNTIF($BE93:$BG93, Active!$HH$1)&gt;0, Active!GP$2, 0)</f>
        <v>0</v>
      </c>
      <c r="GQ93" s="238">
        <f>IF(COUNTIF($BH93:$BJ93, Active!$HH$1)&gt;0, Active!GQ$2, 0)</f>
        <v>0</v>
      </c>
      <c r="GR93" s="238">
        <f>IF(COUNTIF($BK93:$BM93, Active!$HH$1)&gt;0, Active!GR$2, 0)</f>
        <v>0</v>
      </c>
      <c r="GS93" s="238">
        <f>IF(COUNTIF($BN93:$BP93, Active!$HH$1)&gt;0, Active!GS$2, 0)</f>
        <v>0</v>
      </c>
      <c r="GT93" s="238">
        <f>IF(COUNTIF($BQ93:$BS93, Active!$HH$1)&gt;0, Active!GT$2, 0)</f>
        <v>0</v>
      </c>
      <c r="GU93" s="238">
        <f>IF(COUNTIF($BT93:$BV93, Active!$HH$1)&gt;0, Active!GU$2, 0)</f>
        <v>0</v>
      </c>
      <c r="GV93" s="239">
        <f>IF(COUNTIF($BW93:$BY93, Active!$HH$1)&gt;0, Active!GV$2, 0)</f>
        <v>0</v>
      </c>
      <c r="GW93" s="240">
        <f>IF(COUNTIF($BZ93:$CB93, Active!$HH$1)&gt;0, Active!GW$2, 0)</f>
        <v>0</v>
      </c>
      <c r="GX93" s="240">
        <f>IF(COUNTIF($CC93:$CE93, Active!$HH$1)&gt;0, Active!GX$2, 0)</f>
        <v>0</v>
      </c>
      <c r="GY93" s="240">
        <f>IF(COUNTIF($CF93:$CH93, Active!$HH$1)&gt;0, Active!GY$2, 0)</f>
        <v>0</v>
      </c>
      <c r="GZ93" s="240">
        <f>IF(COUNTIF($CI93:$CK93, Active!$HH$1)&gt;0, Active!GZ$2, 0)</f>
        <v>0</v>
      </c>
      <c r="HA93" s="240">
        <f>IF(COUNTIF($CL93:$CN93, Active!$HH$1)&gt;0, Active!HA$2, 0)</f>
        <v>0</v>
      </c>
      <c r="HB93" s="240">
        <f>IF(COUNTIF($CO93:$CQ93, Active!$HH$1)&gt;0, Active!HB$2, 0)</f>
        <v>0</v>
      </c>
      <c r="HC93" s="240">
        <f>IF(COUNTIF($CR93:$CT93, Active!$HH$1)&gt;0, Active!HC$2, 0)</f>
        <v>0</v>
      </c>
      <c r="HD93" s="240">
        <f>IF(COUNTIF($CU93:$CW93, Active!$HH$1)&gt;0, Active!HD$2, 0)</f>
        <v>0</v>
      </c>
      <c r="HE93" s="240">
        <f>IF(COUNTIF($CX93:$CZ93, Active!$HH$1)&gt;0, Active!HE$2, 0)</f>
        <v>0</v>
      </c>
      <c r="HF93" s="240">
        <f>IF(COUNTIF($DA93:$DC93, Active!$HH$1)&gt;0, Active!HF$2, 0)</f>
        <v>0</v>
      </c>
      <c r="HG93" s="240">
        <f>IF(COUNTIF($DD93:$DF93, Active!$HH$1)&gt;0, Active!HG$2, 0)</f>
        <v>0</v>
      </c>
      <c r="HH93" s="241">
        <f t="shared" si="28"/>
        <v>0</v>
      </c>
      <c r="HI93" s="243"/>
      <c r="HJ93" s="242">
        <f>IF(MAX($N93:$Q93)&gt;=40, Active!HJ$2, 0)</f>
        <v>3</v>
      </c>
      <c r="HK93" s="234">
        <f>IF(MAX($R93:$U93)&gt;=40, Active!HK$2, 0)</f>
        <v>3</v>
      </c>
      <c r="HL93" s="234">
        <f>IF(MAX($V93:$Y93)&gt;=40, Active!HL$2, 0)</f>
        <v>0</v>
      </c>
      <c r="HM93" s="234">
        <f>IF(MAX($Z93:$AA93)&gt;=40, Active!HM$2, 0)</f>
        <v>0</v>
      </c>
      <c r="HN93" s="234">
        <f>IF(MAX($AB93:$AC93)&gt;=40, Active!HN$2, 0)</f>
        <v>2</v>
      </c>
      <c r="HO93" s="235">
        <f>IF(MAX($AD93:$AF93)&gt;=40, Active!HO$2, 0)</f>
        <v>20</v>
      </c>
      <c r="HP93" s="236">
        <f>IF(MAX($AG93:$AI93)&gt;=40, Active!HP$2, 0)</f>
        <v>20</v>
      </c>
      <c r="HQ93" s="236">
        <f>IF(MAX($AJ93:$AL93)&gt;=40, Active!HQ$2, 0)</f>
        <v>20</v>
      </c>
      <c r="HR93" s="236">
        <f>IF(MAX($AM93:$AO93)&gt;=40, Active!HR$2, 0)</f>
        <v>20</v>
      </c>
      <c r="HS93" s="236">
        <f>IF(MAX($AP93:$AR93)&gt;=40, Active!HS$2, 0)</f>
        <v>10</v>
      </c>
      <c r="HT93" s="236">
        <f>IF(MAX($AS93:$AU93)&gt;=40, Active!HT$2, 0)</f>
        <v>20</v>
      </c>
      <c r="HU93" s="236">
        <f>IF(MAX($AV93:$AX93)&gt;=40, Active!HU$2, 0)</f>
        <v>10</v>
      </c>
      <c r="HV93" s="237">
        <f>IF(MAX($AY93:$BA93)&gt;=40, Active!HV$2, 0)</f>
        <v>20</v>
      </c>
      <c r="HW93" s="238">
        <f>IF(MAX($BB93:$BD93)&gt;=40, Active!HW$2, 0)</f>
        <v>20</v>
      </c>
      <c r="HX93" s="238">
        <f>IF(MAX($BE93:$BG93)&gt;=40, Active!HX$2, 0)</f>
        <v>20</v>
      </c>
      <c r="HY93" s="238">
        <f>IF(MAX($BH93:$BJ93)&gt;=40, Active!HY$2, 0)</f>
        <v>20</v>
      </c>
      <c r="HZ93" s="238">
        <f>IF(MAX($BK93:$BM93)&gt;=40, Active!HZ$2, 0)</f>
        <v>10</v>
      </c>
      <c r="IA93" s="238">
        <f>IF(MAX($BN93:$BP93)&gt;=40, Active!IA$2, 0)</f>
        <v>20</v>
      </c>
      <c r="IB93" s="238">
        <f>IF(MAX($BQ93:$BS93)&gt;=40, Active!IB$2, 0)</f>
        <v>10</v>
      </c>
      <c r="IC93" s="238">
        <f>IF(MAX($BT93:$BV93)&gt;=40, Active!IC$2, 0)</f>
        <v>6</v>
      </c>
      <c r="ID93" s="239">
        <f>IF(MAX($BW93:$BY93)&gt;=40, Active!ID$2, 0)</f>
        <v>20</v>
      </c>
      <c r="IE93" s="240">
        <f>IF(MAX($BZ93:$CB93)&gt;=40, Active!IE$2, 0)</f>
        <v>20</v>
      </c>
      <c r="IF93" s="240">
        <f>IF(MAX($CC93:$CE93)&gt;=40, Active!IF$2, 0)</f>
        <v>10</v>
      </c>
      <c r="IG93" s="240">
        <f>IF(MAX($CF93:$CH93)&gt;=40, Active!IG$2, 0)</f>
        <v>0</v>
      </c>
      <c r="IH93" s="240">
        <f>IF(MAX($CI93:$CK93)&gt;=40, Active!IH$2, 0)</f>
        <v>0</v>
      </c>
      <c r="II93" s="240">
        <f>IF(MAX($CL93:$CN93)&gt;=40, Active!II$2, 0)</f>
        <v>30</v>
      </c>
      <c r="IJ93" s="240">
        <f>IF(MAX($CO93:$CQ93)&gt;=40, Active!IJ$2, 0)</f>
        <v>0</v>
      </c>
      <c r="IK93" s="240">
        <f>IF(MAX($CR93:$CT93)&gt;=40, Active!IK$2, 0)</f>
        <v>0</v>
      </c>
      <c r="IL93" s="240">
        <f>IF(MAX($CU93:$CW93)&gt;=40, Active!IL$2, 0)</f>
        <v>0</v>
      </c>
      <c r="IM93" s="240">
        <f>IF(MAX($CX93:$CZ93)&gt;=40, Active!IM$2, 0)</f>
        <v>0</v>
      </c>
      <c r="IN93" s="240">
        <f>IF(MAX($DA93:$DC93)&gt;=40, Active!IN$2, 0)</f>
        <v>20</v>
      </c>
      <c r="IO93" s="240">
        <f>IF(MAX($DD93:$DF93)&gt;=40, Active!IO$2, 0)</f>
        <v>20</v>
      </c>
      <c r="IP93" s="416">
        <f t="shared" si="29"/>
        <v>360</v>
      </c>
      <c r="IQ93" s="416">
        <f t="shared" si="30"/>
        <v>14</v>
      </c>
    </row>
    <row r="94" spans="2:251" ht="15" customHeight="1" x14ac:dyDescent="0.25">
      <c r="B94" s="392">
        <v>17</v>
      </c>
      <c r="C94" s="13" t="s">
        <v>442</v>
      </c>
      <c r="D94" s="423">
        <v>43466</v>
      </c>
      <c r="E94" s="20" t="s">
        <v>278</v>
      </c>
      <c r="F94" s="6">
        <v>9546181</v>
      </c>
      <c r="G94" s="20">
        <v>1</v>
      </c>
      <c r="H94" s="20"/>
      <c r="I94" s="23"/>
      <c r="J94" s="6" t="s">
        <v>18</v>
      </c>
      <c r="K94" s="6" t="s">
        <v>18</v>
      </c>
      <c r="L94" s="424"/>
      <c r="M94" s="425" t="s">
        <v>549</v>
      </c>
      <c r="N94" s="24">
        <v>73.8</v>
      </c>
      <c r="O94" s="107"/>
      <c r="P94" s="108"/>
      <c r="Q94" s="444"/>
      <c r="R94" s="24">
        <v>78.5</v>
      </c>
      <c r="S94" s="107"/>
      <c r="T94" s="108"/>
      <c r="U94" s="649"/>
      <c r="V94" s="24" t="s">
        <v>17</v>
      </c>
      <c r="W94" s="107"/>
      <c r="X94" s="108"/>
      <c r="Y94" s="444"/>
      <c r="Z94" s="24" t="s">
        <v>17</v>
      </c>
      <c r="AA94" s="273"/>
      <c r="AB94" s="688">
        <v>72.180000305175781</v>
      </c>
      <c r="AC94" s="273"/>
      <c r="AD94" s="272">
        <v>100</v>
      </c>
      <c r="AE94" s="108"/>
      <c r="AF94" s="444"/>
      <c r="AG94" s="272">
        <v>100</v>
      </c>
      <c r="AH94" s="108"/>
      <c r="AI94" s="444"/>
      <c r="AJ94" s="272">
        <v>100</v>
      </c>
      <c r="AK94" s="108"/>
      <c r="AL94" s="444"/>
      <c r="AM94" s="272">
        <v>100</v>
      </c>
      <c r="AN94" s="108"/>
      <c r="AO94" s="444"/>
      <c r="AP94" s="272">
        <v>100</v>
      </c>
      <c r="AQ94" s="108"/>
      <c r="AR94" s="444"/>
      <c r="AS94" s="272">
        <v>100</v>
      </c>
      <c r="AT94" s="108"/>
      <c r="AU94" s="444"/>
      <c r="AV94" s="272">
        <v>100</v>
      </c>
      <c r="AW94" s="108"/>
      <c r="AX94" s="444"/>
      <c r="AY94" s="24">
        <v>90</v>
      </c>
      <c r="AZ94" s="107"/>
      <c r="BA94" s="273"/>
      <c r="BB94" s="24">
        <v>92</v>
      </c>
      <c r="BC94" s="107"/>
      <c r="BD94" s="273"/>
      <c r="BE94" s="24">
        <v>84</v>
      </c>
      <c r="BF94" s="107"/>
      <c r="BG94" s="273"/>
      <c r="BH94" s="24">
        <v>82</v>
      </c>
      <c r="BI94" s="107"/>
      <c r="BJ94" s="273"/>
      <c r="BK94" s="24">
        <v>86</v>
      </c>
      <c r="BL94" s="107"/>
      <c r="BM94" s="273"/>
      <c r="BN94" s="24">
        <v>74</v>
      </c>
      <c r="BO94" s="107"/>
      <c r="BP94" s="273"/>
      <c r="BQ94" s="24">
        <v>84</v>
      </c>
      <c r="BR94" s="107"/>
      <c r="BS94" s="273"/>
      <c r="BT94" s="24">
        <v>96.4</v>
      </c>
      <c r="BU94" s="291"/>
      <c r="BV94" s="273"/>
      <c r="BW94" s="24">
        <v>81</v>
      </c>
      <c r="BX94" s="107"/>
      <c r="BY94" s="273"/>
      <c r="BZ94" s="24">
        <v>79</v>
      </c>
      <c r="CA94" s="107"/>
      <c r="CB94" s="273"/>
      <c r="CC94" s="24"/>
      <c r="CD94" s="107"/>
      <c r="CE94" s="107"/>
      <c r="CF94" s="107">
        <v>50</v>
      </c>
      <c r="CG94" s="107"/>
      <c r="CH94" s="273"/>
      <c r="CI94" s="24"/>
      <c r="CJ94" s="107"/>
      <c r="CK94" s="273"/>
      <c r="CL94" s="24">
        <v>79.900001525878906</v>
      </c>
      <c r="CM94" s="107"/>
      <c r="CN94" s="273"/>
      <c r="CO94" s="24"/>
      <c r="CP94" s="107"/>
      <c r="CQ94" s="273"/>
      <c r="CR94" s="24"/>
      <c r="CS94" s="107"/>
      <c r="CT94" s="273"/>
      <c r="CU94" s="24">
        <v>76</v>
      </c>
      <c r="CV94" s="107"/>
      <c r="CW94" s="273"/>
      <c r="CX94" s="24"/>
      <c r="CY94" s="107"/>
      <c r="CZ94" s="273"/>
      <c r="DA94" s="24">
        <v>68.699996948242188</v>
      </c>
      <c r="DB94" s="107"/>
      <c r="DC94" s="273"/>
      <c r="DD94" s="24"/>
      <c r="DE94" s="107"/>
      <c r="DF94" s="273"/>
      <c r="DG94" s="218"/>
      <c r="DH94" s="217"/>
      <c r="DI94" s="217" t="s">
        <v>1387</v>
      </c>
      <c r="DJ94" s="286">
        <v>81.59</v>
      </c>
      <c r="DK94" s="219" t="s">
        <v>126</v>
      </c>
      <c r="DL94" s="220">
        <f t="shared" si="25"/>
        <v>4</v>
      </c>
      <c r="DM94" s="650">
        <f>COUNTIF(N94:DF94, Active!DM$1)+COUNTIF(N94:DF94, Active!DM$2)</f>
        <v>0</v>
      </c>
      <c r="DN94" s="233">
        <f>IF(COUNTIF($N94:$Q94, Active!ET$1)&gt;0, Active!DN$2, 0)</f>
        <v>0</v>
      </c>
      <c r="DO94" s="234">
        <f>IF(COUNTIF($R94:$U94, Active!ET$1)&gt;0, Active!DO$2, 0)</f>
        <v>0</v>
      </c>
      <c r="DP94" s="234">
        <f>IF(COUNTIF($V94:$Y94, Active!ET$1)&gt;0, Active!DP$2, 0)</f>
        <v>0</v>
      </c>
      <c r="DQ94" s="234">
        <f>IF(COUNTIF($Z94:$AA94, Active!ET$1)&gt;0, Active!DQ$2, 0)</f>
        <v>0</v>
      </c>
      <c r="DR94" s="234">
        <f>IF(COUNTIF($AB94:$AC94, Active!ET$1)&gt;0, Active!DR$2, 0)</f>
        <v>0</v>
      </c>
      <c r="DS94" s="235">
        <f>IF(COUNTIF($AD94:$AF94, Active!$ET$1)&gt;0, Active!DS$2, 0)</f>
        <v>0</v>
      </c>
      <c r="DT94" s="236">
        <f>IF(COUNTIF($AG94:$AI94, Active!$ET$1)&gt;0, Active!DT$2, 0)</f>
        <v>0</v>
      </c>
      <c r="DU94" s="236">
        <f>IF(COUNTIF($AJ94:$AL94, Active!$ET$1)&gt;0, Active!DU$2, 0)</f>
        <v>0</v>
      </c>
      <c r="DV94" s="236">
        <f>IF(COUNTIF($AM94:$AO94, Active!$ET$1)&gt;0, Active!DV$2, 0)</f>
        <v>0</v>
      </c>
      <c r="DW94" s="236">
        <f>IF(COUNTIF($AP94:$AR94, Active!$ET$1)&gt;0, Active!DW$2, 0)</f>
        <v>0</v>
      </c>
      <c r="DX94" s="236">
        <f>IF(COUNTIF($AS94:$AU94, Active!$ET$1)&gt;0, Active!DX$2, 0)</f>
        <v>0</v>
      </c>
      <c r="DY94" s="236">
        <f>IF(COUNTIF($AV94:$AX94, Active!$ET$1)&gt;0, Active!DY$2, 0)</f>
        <v>0</v>
      </c>
      <c r="DZ94" s="237">
        <f>IF(COUNTIF($AY94:$BA94, Active!$ET$1)&gt;0, Active!DZ$2, 0)</f>
        <v>0</v>
      </c>
      <c r="EA94" s="238">
        <f>IF(COUNTIF($BB94:$BD94, Active!$ET$1)&gt;0, Active!EA$2, 0)</f>
        <v>0</v>
      </c>
      <c r="EB94" s="238">
        <f>IF(COUNTIF($BE94:$BG94, Active!$ET$1)&gt;0, Active!EB$2, 0)</f>
        <v>0</v>
      </c>
      <c r="EC94" s="238">
        <f>IF(COUNTIF($BH94:$BJ94, Active!$ET$1)&gt;0, Active!EC$2, 0)</f>
        <v>0</v>
      </c>
      <c r="ED94" s="238">
        <f>IF(COUNTIF($BK94:$BM94, Active!$ET$1)&gt;0, Active!ED$2, 0)</f>
        <v>0</v>
      </c>
      <c r="EE94" s="238">
        <f>IF(COUNTIF($BN94:$BP94, Active!$ET$1)&gt;0, Active!EE$2, 0)</f>
        <v>0</v>
      </c>
      <c r="EF94" s="238">
        <f>IF(COUNTIF($BQ94:$BS94, Active!$ET$1)&gt;0, Active!EF$2, 0)</f>
        <v>0</v>
      </c>
      <c r="EG94" s="238">
        <f>IF(COUNTIF($BT94:$BV94, Active!$ET$1)&gt;0, Active!EG$2, 0)</f>
        <v>0</v>
      </c>
      <c r="EH94" s="239">
        <f>IF(COUNTIF($BW94:$BY94, Active!$ET$1)&gt;0, Active!EH$2, 0)</f>
        <v>0</v>
      </c>
      <c r="EI94" s="240">
        <f>IF(COUNTIF($BZ94:$CB94, Active!$ET$1)&gt;0, Active!EI$2, 0)</f>
        <v>0</v>
      </c>
      <c r="EJ94" s="240">
        <f>IF(COUNTIF($CC94:$CE94, Active!$ET$1)&gt;0, Active!EJ$2, 0)</f>
        <v>0</v>
      </c>
      <c r="EK94" s="240">
        <f>IF(COUNTIF($CF94:$CH94, Active!$ET$1)&gt;0, Active!EK$2, 0)</f>
        <v>0</v>
      </c>
      <c r="EL94" s="240">
        <f>IF(COUNTIF($CI94:$CK94, Active!$ET$1)&gt;0, Active!EL$2, 0)</f>
        <v>0</v>
      </c>
      <c r="EM94" s="240">
        <f>IF(COUNTIF($CL94:$CN94, Active!$ET$1)&gt;0, Active!EM$2, 0)</f>
        <v>0</v>
      </c>
      <c r="EN94" s="240">
        <f>IF(COUNTIF($CO94:$CQ94, Active!$ET$1)&gt;0, Active!EN$2, 0)</f>
        <v>0</v>
      </c>
      <c r="EO94" s="240">
        <f>IF(COUNTIF($CR94:$CT94, Active!$ET$1)&gt;0, Active!EO$2, 0)</f>
        <v>0</v>
      </c>
      <c r="EP94" s="240">
        <f>IF(COUNTIF($CU94:$CW94, Active!$ET$1)&gt;0, Active!EP$2, 0)</f>
        <v>0</v>
      </c>
      <c r="EQ94" s="240">
        <f>IF(COUNTIF($CX94:$CZ94, Active!$ET$1)&gt;0, Active!EQ$2, 0)</f>
        <v>0</v>
      </c>
      <c r="ER94" s="240">
        <f>IF(COUNTIF($DA94:$DC94, Active!$ET$1)&gt;0, Active!ER$2, 0)</f>
        <v>0</v>
      </c>
      <c r="ES94" s="240">
        <f>IF(COUNTIF($DD94:$DF94, Active!$ET$1)&gt;0, Active!ES$2, 0)</f>
        <v>0</v>
      </c>
      <c r="ET94" s="241">
        <f t="shared" si="26"/>
        <v>0</v>
      </c>
      <c r="EU94" s="242">
        <f>IF(COUNTIF($N94:$Q94, Active!GA$1)&gt;0, Active!EU$2, 0)</f>
        <v>0</v>
      </c>
      <c r="EV94" s="234">
        <f>IF(COUNTIF($R94:$U94, Active!GA$1)&gt;0, Active!EV$2, 0)</f>
        <v>0</v>
      </c>
      <c r="EW94" s="234">
        <f>IF(COUNTIF($V94:$Y94, Active!GA$1)&gt;0, Active!EW$2, 0)</f>
        <v>0</v>
      </c>
      <c r="EX94" s="234">
        <f>IF(COUNTIF($Z94:$AA94, Active!GA$1)&gt;0, Active!EX$2, 0)</f>
        <v>0</v>
      </c>
      <c r="EY94" s="234">
        <f>IF(COUNTIF($AB94:$AC94, Active!GA$1)&gt;0, Active!EY$2, 0)</f>
        <v>0</v>
      </c>
      <c r="EZ94" s="235">
        <f>IF(COUNTIF($AD94:$AF94, Active!$GA$1)&gt;0, Active!EZ$2, 0)</f>
        <v>0</v>
      </c>
      <c r="FA94" s="236">
        <f>IF(COUNTIF($AG94:$AI94, Active!$GA$1)&gt;0, Active!FA$2, 0)</f>
        <v>0</v>
      </c>
      <c r="FB94" s="236">
        <f>IF(COUNTIF($AJ94:$AL94, Active!$GA$1)&gt;0, Active!FB$2, 0)</f>
        <v>0</v>
      </c>
      <c r="FC94" s="236">
        <f>IF(COUNTIF($AM94:$AO94, Active!$GA$1)&gt;0, Active!FC$2, 0)</f>
        <v>0</v>
      </c>
      <c r="FD94" s="236">
        <f>IF(COUNTIF($AP94:$AR94, Active!$GA$1)&gt;0, Active!FD$2, 0)</f>
        <v>0</v>
      </c>
      <c r="FE94" s="236">
        <f>IF(COUNTIF($AS94:$AU94, Active!$GA$1)&gt;0, Active!FE$2, 0)</f>
        <v>0</v>
      </c>
      <c r="FF94" s="236">
        <f>IF(COUNTIF($AV94:$AX94, Active!$GA$1)&gt;0, Active!FF$2, 0)</f>
        <v>0</v>
      </c>
      <c r="FG94" s="237">
        <f>IF(COUNTIF($AY94:$BA94, Active!$GA$1)&gt;0, Active!FG$2, 0)</f>
        <v>0</v>
      </c>
      <c r="FH94" s="238">
        <f>IF(COUNTIF($BB94:$BD94, Active!$GA$1)&gt;0, Active!FH$2, 0)</f>
        <v>0</v>
      </c>
      <c r="FI94" s="238">
        <f>IF(COUNTIF($BE94:$BG94, Active!$GA$1)&gt;0, Active!FI$2, 0)</f>
        <v>0</v>
      </c>
      <c r="FJ94" s="238">
        <f>IF(COUNTIF($BH94:$BJ94, Active!$GA$1)&gt;0, Active!FJ$2, 0)</f>
        <v>0</v>
      </c>
      <c r="FK94" s="238">
        <f>IF(COUNTIF($BK94:$BM94, Active!$GA$1)&gt;0, Active!FK$2, 0)</f>
        <v>0</v>
      </c>
      <c r="FL94" s="238">
        <f>IF(COUNTIF($BN94:$BP94, Active!$GA$1)&gt;0, Active!FL$2, 0)</f>
        <v>0</v>
      </c>
      <c r="FM94" s="238">
        <f>IF(COUNTIF($BQ94:$BS94, Active!$GA$1)&gt;0, Active!FM$2, 0)</f>
        <v>0</v>
      </c>
      <c r="FN94" s="238">
        <f>IF(COUNTIF($BT94:$BV94, Active!$GA$1)&gt;0, Active!FN$2, 0)</f>
        <v>0</v>
      </c>
      <c r="FO94" s="239">
        <f>IF(COUNTIF($BW94:$BY94, Active!$GA$1)&gt;0, Active!FO$2, 0)</f>
        <v>0</v>
      </c>
      <c r="FP94" s="240">
        <f>IF(COUNTIF($BZ94:$CB94, Active!$GA$1)&gt;0, Active!FP$2, 0)</f>
        <v>0</v>
      </c>
      <c r="FQ94" s="240">
        <f>IF(COUNTIF($CC94:$CE94, Active!$GA$1)&gt;0, Active!FQ$2, 0)</f>
        <v>0</v>
      </c>
      <c r="FR94" s="240">
        <f>IF(COUNTIF($CF94:$CH94, Active!$GA$1)&gt;0, Active!FR$2, 0)</f>
        <v>0</v>
      </c>
      <c r="FS94" s="240">
        <f>IF(COUNTIF($CI94:$CK94, Active!$GA$1)&gt;0, Active!FS$2, 0)</f>
        <v>0</v>
      </c>
      <c r="FT94" s="240">
        <f>IF(COUNTIF($CL94:$CN94, Active!$GA$1)&gt;0, Active!FT$2, 0)</f>
        <v>0</v>
      </c>
      <c r="FU94" s="240">
        <f>IF(COUNTIF($CO94:$CQ94, Active!$GA$1)&gt;0, Active!FU$2, 0)</f>
        <v>0</v>
      </c>
      <c r="FV94" s="240">
        <f>IF(COUNTIF($CR94:$CT94, Active!$GA$1)&gt;0, Active!FV$2, 0)</f>
        <v>0</v>
      </c>
      <c r="FW94" s="240">
        <f>IF(COUNTIF($CU94:$CW94, Active!$GA$1)&gt;0, Active!FW$2, 0)</f>
        <v>0</v>
      </c>
      <c r="FX94" s="240">
        <f>IF(COUNTIF($CX94:$CZ94, Active!$GA$1)&gt;0, Active!FX$2, 0)</f>
        <v>0</v>
      </c>
      <c r="FY94" s="240">
        <f>IF(COUNTIF($DA94:$DC94, Active!$GA$1)&gt;0, Active!FY$2, 0)</f>
        <v>0</v>
      </c>
      <c r="FZ94" s="240">
        <f>IF(COUNTIF($DD94:$DF94, Active!$GA$1)&gt;0, Active!FZ$2, 0)</f>
        <v>0</v>
      </c>
      <c r="GA94" s="241">
        <f t="shared" si="27"/>
        <v>0</v>
      </c>
      <c r="GB94" s="242">
        <f>IF(COUNTIF($N94:$Q94, Active!HH$1)&gt;0, Active!GB$2, 0)</f>
        <v>0</v>
      </c>
      <c r="GC94" s="234">
        <f>IF(COUNTIF($R94:$U94, Active!HH$1)&gt;0, Active!GC$2, 0)</f>
        <v>0</v>
      </c>
      <c r="GD94" s="234">
        <f>IF(COUNTIF($V94:$Y94, Active!HH$1)&gt;0, Active!GD$2, 0)</f>
        <v>0</v>
      </c>
      <c r="GE94" s="234">
        <f>IF(COUNTIF($Z94:$AA94, Active!HH$1)&gt;0, Active!GE$2, 0)</f>
        <v>0</v>
      </c>
      <c r="GF94" s="234">
        <f>IF(COUNTIF($AB94:$AC94, Active!HH$1)&gt;0, Active!GF$2, 0)</f>
        <v>0</v>
      </c>
      <c r="GG94" s="235">
        <f>IF(COUNTIF($AD94:$AF94, Active!$HH$1)&gt;0, Active!GG$2, 0)</f>
        <v>0</v>
      </c>
      <c r="GH94" s="236">
        <f>IF(COUNTIF($AG94:$AI94, Active!$HH$1)&gt;0, Active!GH$2, 0)</f>
        <v>0</v>
      </c>
      <c r="GI94" s="236">
        <f>IF(COUNTIF($AJ94:$AL94, Active!$HH$1)&gt;0, Active!GI$2, 0)</f>
        <v>0</v>
      </c>
      <c r="GJ94" s="236">
        <f>IF(COUNTIF($AM94:$AO94, Active!$HH$1)&gt;0, Active!GJ$2, 0)</f>
        <v>0</v>
      </c>
      <c r="GK94" s="236">
        <f>IF(COUNTIF($AP94:$AR94, Active!$HH$1)&gt;0, Active!GK$2, 0)</f>
        <v>0</v>
      </c>
      <c r="GL94" s="236">
        <f>IF(COUNTIF($AS94:$AU94, Active!$HH$1)&gt;0, Active!GL$2, 0)</f>
        <v>0</v>
      </c>
      <c r="GM94" s="236">
        <f>IF(COUNTIF($AV94:$AX94, Active!$HH$1)&gt;0, Active!GM$2, 0)</f>
        <v>0</v>
      </c>
      <c r="GN94" s="237">
        <f>IF(COUNTIF($AY94:$BA94, Active!$HH$1)&gt;0, Active!GN$2, 0)</f>
        <v>0</v>
      </c>
      <c r="GO94" s="238">
        <f>IF(COUNTIF($BB94:$BD94, Active!$HH$1)&gt;0, Active!GO$2, 0)</f>
        <v>0</v>
      </c>
      <c r="GP94" s="238">
        <f>IF(COUNTIF($BE94:$BG94, Active!$HH$1)&gt;0, Active!GP$2, 0)</f>
        <v>0</v>
      </c>
      <c r="GQ94" s="238">
        <f>IF(COUNTIF($BH94:$BJ94, Active!$HH$1)&gt;0, Active!GQ$2, 0)</f>
        <v>0</v>
      </c>
      <c r="GR94" s="238">
        <f>IF(COUNTIF($BK94:$BM94, Active!$HH$1)&gt;0, Active!GR$2, 0)</f>
        <v>0</v>
      </c>
      <c r="GS94" s="238">
        <f>IF(COUNTIF($BN94:$BP94, Active!$HH$1)&gt;0, Active!GS$2, 0)</f>
        <v>0</v>
      </c>
      <c r="GT94" s="238">
        <f>IF(COUNTIF($BQ94:$BS94, Active!$HH$1)&gt;0, Active!GT$2, 0)</f>
        <v>0</v>
      </c>
      <c r="GU94" s="238">
        <f>IF(COUNTIF($BT94:$BV94, Active!$HH$1)&gt;0, Active!GU$2, 0)</f>
        <v>0</v>
      </c>
      <c r="GV94" s="239">
        <f>IF(COUNTIF($BW94:$BY94, Active!$HH$1)&gt;0, Active!GV$2, 0)</f>
        <v>0</v>
      </c>
      <c r="GW94" s="240">
        <f>IF(COUNTIF($BZ94:$CB94, Active!$HH$1)&gt;0, Active!GW$2, 0)</f>
        <v>0</v>
      </c>
      <c r="GX94" s="240">
        <f>IF(COUNTIF($CC94:$CE94, Active!$HH$1)&gt;0, Active!GX$2, 0)</f>
        <v>0</v>
      </c>
      <c r="GY94" s="240">
        <f>IF(COUNTIF($CF94:$CH94, Active!$HH$1)&gt;0, Active!GY$2, 0)</f>
        <v>0</v>
      </c>
      <c r="GZ94" s="240">
        <f>IF(COUNTIF($CI94:$CK94, Active!$HH$1)&gt;0, Active!GZ$2, 0)</f>
        <v>0</v>
      </c>
      <c r="HA94" s="240">
        <f>IF(COUNTIF($CL94:$CN94, Active!$HH$1)&gt;0, Active!HA$2, 0)</f>
        <v>0</v>
      </c>
      <c r="HB94" s="240">
        <f>IF(COUNTIF($CO94:$CQ94, Active!$HH$1)&gt;0, Active!HB$2, 0)</f>
        <v>0</v>
      </c>
      <c r="HC94" s="240">
        <f>IF(COUNTIF($CR94:$CT94, Active!$HH$1)&gt;0, Active!HC$2, 0)</f>
        <v>0</v>
      </c>
      <c r="HD94" s="240">
        <f>IF(COUNTIF($CU94:$CW94, Active!$HH$1)&gt;0, Active!HD$2, 0)</f>
        <v>0</v>
      </c>
      <c r="HE94" s="240">
        <f>IF(COUNTIF($CX94:$CZ94, Active!$HH$1)&gt;0, Active!HE$2, 0)</f>
        <v>0</v>
      </c>
      <c r="HF94" s="240">
        <f>IF(COUNTIF($DA94:$DC94, Active!$HH$1)&gt;0, Active!HF$2, 0)</f>
        <v>0</v>
      </c>
      <c r="HG94" s="240">
        <f>IF(COUNTIF($DD94:$DF94, Active!$HH$1)&gt;0, Active!HG$2, 0)</f>
        <v>0</v>
      </c>
      <c r="HH94" s="241">
        <f t="shared" si="28"/>
        <v>0</v>
      </c>
      <c r="HI94" s="243"/>
      <c r="HJ94" s="242">
        <f>IF(MAX($N94:$Q94)&gt;=40, Active!HJ$2, 0)</f>
        <v>3</v>
      </c>
      <c r="HK94" s="234">
        <f>IF(MAX($R94:$U94)&gt;=40, Active!HK$2, 0)</f>
        <v>3</v>
      </c>
      <c r="HL94" s="234">
        <f>IF(MAX($V94:$Y94)&gt;=40, Active!HL$2, 0)</f>
        <v>0</v>
      </c>
      <c r="HM94" s="234">
        <f>IF(MAX($Z94:$AA94)&gt;=40, Active!HM$2, 0)</f>
        <v>0</v>
      </c>
      <c r="HN94" s="234">
        <f>IF(MAX($AB94:$AC94)&gt;=40, Active!HN$2, 0)</f>
        <v>2</v>
      </c>
      <c r="HO94" s="235">
        <f>IF(MAX($AD94:$AF94)&gt;=40, Active!HO$2, 0)</f>
        <v>20</v>
      </c>
      <c r="HP94" s="236">
        <f>IF(MAX($AG94:$AI94)&gt;=40, Active!HP$2, 0)</f>
        <v>20</v>
      </c>
      <c r="HQ94" s="236">
        <f>IF(MAX($AJ94:$AL94)&gt;=40, Active!HQ$2, 0)</f>
        <v>20</v>
      </c>
      <c r="HR94" s="236">
        <f>IF(MAX($AM94:$AO94)&gt;=40, Active!HR$2, 0)</f>
        <v>20</v>
      </c>
      <c r="HS94" s="236">
        <f>IF(MAX($AP94:$AR94)&gt;=40, Active!HS$2, 0)</f>
        <v>10</v>
      </c>
      <c r="HT94" s="236">
        <f>IF(MAX($AS94:$AU94)&gt;=40, Active!HT$2, 0)</f>
        <v>20</v>
      </c>
      <c r="HU94" s="236">
        <f>IF(MAX($AV94:$AX94)&gt;=40, Active!HU$2, 0)</f>
        <v>10</v>
      </c>
      <c r="HV94" s="237">
        <f>IF(MAX($AY94:$BA94)&gt;=40, Active!HV$2, 0)</f>
        <v>20</v>
      </c>
      <c r="HW94" s="238">
        <f>IF(MAX($BB94:$BD94)&gt;=40, Active!HW$2, 0)</f>
        <v>20</v>
      </c>
      <c r="HX94" s="238">
        <f>IF(MAX($BE94:$BG94)&gt;=40, Active!HX$2, 0)</f>
        <v>20</v>
      </c>
      <c r="HY94" s="238">
        <f>IF(MAX($BH94:$BJ94)&gt;=40, Active!HY$2, 0)</f>
        <v>20</v>
      </c>
      <c r="HZ94" s="238">
        <f>IF(MAX($BK94:$BM94)&gt;=40, Active!HZ$2, 0)</f>
        <v>10</v>
      </c>
      <c r="IA94" s="238">
        <f>IF(MAX($BN94:$BP94)&gt;=40, Active!IA$2, 0)</f>
        <v>20</v>
      </c>
      <c r="IB94" s="238">
        <f>IF(MAX($BQ94:$BS94)&gt;=40, Active!IB$2, 0)</f>
        <v>10</v>
      </c>
      <c r="IC94" s="238">
        <f>IF(MAX($BT94:$BV94)&gt;=40, Active!IC$2, 0)</f>
        <v>6</v>
      </c>
      <c r="ID94" s="239">
        <f>IF(MAX($BW94:$BY94)&gt;=40, Active!ID$2, 0)</f>
        <v>20</v>
      </c>
      <c r="IE94" s="240">
        <f>IF(MAX($BZ94:$CB94)&gt;=40, Active!IE$2, 0)</f>
        <v>20</v>
      </c>
      <c r="IF94" s="240">
        <f>IF(MAX($CC94:$CE94)&gt;=40, Active!IF$2, 0)</f>
        <v>0</v>
      </c>
      <c r="IG94" s="240">
        <f>IF(MAX($CF94:$CH94)&gt;=40, Active!IG$2, 0)</f>
        <v>10</v>
      </c>
      <c r="IH94" s="240">
        <f>IF(MAX($CI94:$CK94)&gt;=40, Active!IH$2, 0)</f>
        <v>0</v>
      </c>
      <c r="II94" s="240">
        <f>IF(MAX($CL94:$CN94)&gt;=40, Active!II$2, 0)</f>
        <v>30</v>
      </c>
      <c r="IJ94" s="240">
        <f>IF(MAX($CO94:$CQ94)&gt;=40, Active!IJ$2, 0)</f>
        <v>0</v>
      </c>
      <c r="IK94" s="240">
        <f>IF(MAX($CR94:$CT94)&gt;=40, Active!IK$2, 0)</f>
        <v>0</v>
      </c>
      <c r="IL94" s="240">
        <f>IF(MAX($CU94:$CW94)&gt;=40, Active!IL$2, 0)</f>
        <v>20</v>
      </c>
      <c r="IM94" s="240">
        <f>IF(MAX($CX94:$CZ94)&gt;=40, Active!IM$2, 0)</f>
        <v>0</v>
      </c>
      <c r="IN94" s="240">
        <f>IF(MAX($DA94:$DC94)&gt;=40, Active!IN$2, 0)</f>
        <v>20</v>
      </c>
      <c r="IO94" s="240">
        <f>IF(MAX($DD94:$DF94)&gt;=40, Active!IO$2, 0)</f>
        <v>0</v>
      </c>
      <c r="IP94" s="416">
        <f t="shared" si="29"/>
        <v>360</v>
      </c>
      <c r="IQ94" s="416">
        <f t="shared" si="30"/>
        <v>14</v>
      </c>
    </row>
    <row r="95" spans="2:251" ht="15" customHeight="1" x14ac:dyDescent="0.25">
      <c r="B95" s="392">
        <v>1</v>
      </c>
      <c r="C95" s="13" t="s">
        <v>472</v>
      </c>
      <c r="D95" s="423">
        <v>43101</v>
      </c>
      <c r="E95" s="20" t="s">
        <v>278</v>
      </c>
      <c r="F95" s="6">
        <v>8748195</v>
      </c>
      <c r="G95" s="20">
        <v>1</v>
      </c>
      <c r="H95" s="20"/>
      <c r="I95" s="23"/>
      <c r="J95" s="6" t="s">
        <v>18</v>
      </c>
      <c r="K95" s="6" t="s">
        <v>18</v>
      </c>
      <c r="L95" s="424"/>
      <c r="M95" s="425" t="s">
        <v>550</v>
      </c>
      <c r="N95" s="24" t="s">
        <v>16</v>
      </c>
      <c r="O95" s="107"/>
      <c r="P95" s="108"/>
      <c r="Q95" s="444"/>
      <c r="R95" s="24">
        <v>76.599999999999994</v>
      </c>
      <c r="S95" s="107"/>
      <c r="T95" s="108"/>
      <c r="U95" s="649"/>
      <c r="V95" s="24" t="s">
        <v>17</v>
      </c>
      <c r="W95" s="107"/>
      <c r="X95" s="108"/>
      <c r="Y95" s="444"/>
      <c r="Z95" s="24" t="s">
        <v>18</v>
      </c>
      <c r="AA95" s="273"/>
      <c r="AB95" s="24" t="s">
        <v>19</v>
      </c>
      <c r="AC95" s="273"/>
      <c r="AD95" s="24">
        <v>74</v>
      </c>
      <c r="AE95" s="107"/>
      <c r="AF95" s="273"/>
      <c r="AG95" s="24">
        <v>82</v>
      </c>
      <c r="AH95" s="107"/>
      <c r="AI95" s="273"/>
      <c r="AJ95" s="24">
        <v>94</v>
      </c>
      <c r="AK95" s="107"/>
      <c r="AL95" s="273"/>
      <c r="AM95" s="24">
        <v>60</v>
      </c>
      <c r="AN95" s="107"/>
      <c r="AO95" s="273"/>
      <c r="AP95" s="24">
        <v>63</v>
      </c>
      <c r="AQ95" s="107"/>
      <c r="AR95" s="273"/>
      <c r="AS95" s="24">
        <v>76</v>
      </c>
      <c r="AT95" s="107"/>
      <c r="AU95" s="273"/>
      <c r="AV95" s="24">
        <v>72</v>
      </c>
      <c r="AW95" s="107"/>
      <c r="AX95" s="273"/>
      <c r="AY95" s="24">
        <v>67</v>
      </c>
      <c r="AZ95" s="107"/>
      <c r="BA95" s="273"/>
      <c r="BB95" s="24">
        <v>68</v>
      </c>
      <c r="BC95" s="107"/>
      <c r="BD95" s="273"/>
      <c r="BE95" s="24">
        <v>67</v>
      </c>
      <c r="BF95" s="107"/>
      <c r="BG95" s="273"/>
      <c r="BH95" s="24">
        <v>76</v>
      </c>
      <c r="BI95" s="107"/>
      <c r="BJ95" s="273"/>
      <c r="BK95" s="24">
        <v>79</v>
      </c>
      <c r="BL95" s="107"/>
      <c r="BM95" s="273"/>
      <c r="BN95" s="24">
        <v>65</v>
      </c>
      <c r="BO95" s="107"/>
      <c r="BP95" s="273"/>
      <c r="BQ95" s="24">
        <v>62</v>
      </c>
      <c r="BR95" s="107"/>
      <c r="BS95" s="273"/>
      <c r="BT95" s="24">
        <v>72</v>
      </c>
      <c r="BU95" s="291"/>
      <c r="BV95" s="273"/>
      <c r="BW95" s="24">
        <v>46</v>
      </c>
      <c r="BX95" s="107"/>
      <c r="BY95" s="273"/>
      <c r="BZ95" s="24">
        <v>59</v>
      </c>
      <c r="CA95" s="107"/>
      <c r="CB95" s="273"/>
      <c r="CC95" s="24"/>
      <c r="CD95" s="107"/>
      <c r="CE95" s="107"/>
      <c r="CF95" s="107">
        <v>66</v>
      </c>
      <c r="CG95" s="107"/>
      <c r="CH95" s="273"/>
      <c r="CI95" s="24"/>
      <c r="CJ95" s="107"/>
      <c r="CK95" s="273"/>
      <c r="CL95" s="24">
        <v>40.099998474121094</v>
      </c>
      <c r="CM95" s="107"/>
      <c r="CN95" s="273"/>
      <c r="CO95" s="24"/>
      <c r="CP95" s="107"/>
      <c r="CQ95" s="273"/>
      <c r="CR95" s="24"/>
      <c r="CS95" s="107"/>
      <c r="CT95" s="273"/>
      <c r="CU95" s="24">
        <v>65</v>
      </c>
      <c r="CV95" s="107"/>
      <c r="CW95" s="273"/>
      <c r="CX95" s="24"/>
      <c r="CY95" s="107"/>
      <c r="CZ95" s="273"/>
      <c r="DA95" s="24">
        <v>54.5</v>
      </c>
      <c r="DB95" s="107"/>
      <c r="DC95" s="273"/>
      <c r="DD95" s="24"/>
      <c r="DE95" s="107"/>
      <c r="DF95" s="273"/>
      <c r="DG95" s="218"/>
      <c r="DH95" s="217"/>
      <c r="DI95" s="217" t="s">
        <v>1387</v>
      </c>
      <c r="DJ95" s="286">
        <v>62.86</v>
      </c>
      <c r="DK95" s="219" t="s">
        <v>124</v>
      </c>
      <c r="DL95" s="220">
        <f t="shared" si="25"/>
        <v>3.1429999999999998</v>
      </c>
      <c r="DM95" s="650">
        <f>COUNTIF(N95:DF95, Active!DM$1)+COUNTIF(N95:DF95, Active!DM$2)</f>
        <v>0</v>
      </c>
      <c r="DN95" s="233">
        <f>IF(COUNTIF($N95:$Q95, Active!ET$1)&gt;0, Active!DN$2, 0)</f>
        <v>0</v>
      </c>
      <c r="DO95" s="234">
        <f>IF(COUNTIF($R95:$U95, Active!ET$1)&gt;0, Active!DO$2, 0)</f>
        <v>0</v>
      </c>
      <c r="DP95" s="234">
        <f>IF(COUNTIF($V95:$Y95, Active!ET$1)&gt;0, Active!DP$2, 0)</f>
        <v>0</v>
      </c>
      <c r="DQ95" s="234">
        <f>IF(COUNTIF($Z95:$AA95, Active!ET$1)&gt;0, Active!DQ$2, 0)</f>
        <v>0</v>
      </c>
      <c r="DR95" s="234">
        <f>IF(COUNTIF($AB95:$AC95, Active!ET$1)&gt;0, Active!DR$2, 0)</f>
        <v>0</v>
      </c>
      <c r="DS95" s="235">
        <f>IF(COUNTIF($AD95:$AF95, Active!$ET$1)&gt;0, Active!DS$2, 0)</f>
        <v>0</v>
      </c>
      <c r="DT95" s="236">
        <f>IF(COUNTIF($AG95:$AI95, Active!$ET$1)&gt;0, Active!DT$2, 0)</f>
        <v>0</v>
      </c>
      <c r="DU95" s="236">
        <f>IF(COUNTIF($AJ95:$AL95, Active!$ET$1)&gt;0, Active!DU$2, 0)</f>
        <v>0</v>
      </c>
      <c r="DV95" s="236">
        <f>IF(COUNTIF($AM95:$AO95, Active!$ET$1)&gt;0, Active!DV$2, 0)</f>
        <v>0</v>
      </c>
      <c r="DW95" s="236">
        <f>IF(COUNTIF($AP95:$AR95, Active!$ET$1)&gt;0, Active!DW$2, 0)</f>
        <v>0</v>
      </c>
      <c r="DX95" s="236">
        <f>IF(COUNTIF($AS95:$AU95, Active!$ET$1)&gt;0, Active!DX$2, 0)</f>
        <v>0</v>
      </c>
      <c r="DY95" s="236">
        <f>IF(COUNTIF($AV95:$AX95, Active!$ET$1)&gt;0, Active!DY$2, 0)</f>
        <v>0</v>
      </c>
      <c r="DZ95" s="237">
        <f>IF(COUNTIF($AY95:$BA95, Active!$ET$1)&gt;0, Active!DZ$2, 0)</f>
        <v>0</v>
      </c>
      <c r="EA95" s="238">
        <f>IF(COUNTIF($BB95:$BD95, Active!$ET$1)&gt;0, Active!EA$2, 0)</f>
        <v>0</v>
      </c>
      <c r="EB95" s="238">
        <f>IF(COUNTIF($BE95:$BG95, Active!$ET$1)&gt;0, Active!EB$2, 0)</f>
        <v>0</v>
      </c>
      <c r="EC95" s="238">
        <f>IF(COUNTIF($BH95:$BJ95, Active!$ET$1)&gt;0, Active!EC$2, 0)</f>
        <v>0</v>
      </c>
      <c r="ED95" s="238">
        <f>IF(COUNTIF($BK95:$BM95, Active!$ET$1)&gt;0, Active!ED$2, 0)</f>
        <v>0</v>
      </c>
      <c r="EE95" s="238">
        <f>IF(COUNTIF($BN95:$BP95, Active!$ET$1)&gt;0, Active!EE$2, 0)</f>
        <v>0</v>
      </c>
      <c r="EF95" s="238">
        <f>IF(COUNTIF($BQ95:$BS95, Active!$ET$1)&gt;0, Active!EF$2, 0)</f>
        <v>0</v>
      </c>
      <c r="EG95" s="238">
        <f>IF(COUNTIF($BT95:$BV95, Active!$ET$1)&gt;0, Active!EG$2, 0)</f>
        <v>0</v>
      </c>
      <c r="EH95" s="239">
        <f>IF(COUNTIF($BW95:$BY95, Active!$ET$1)&gt;0, Active!EH$2, 0)</f>
        <v>0</v>
      </c>
      <c r="EI95" s="240">
        <f>IF(COUNTIF($BZ95:$CB95, Active!$ET$1)&gt;0, Active!EI$2, 0)</f>
        <v>0</v>
      </c>
      <c r="EJ95" s="240">
        <f>IF(COUNTIF($CC95:$CE95, Active!$ET$1)&gt;0, Active!EJ$2, 0)</f>
        <v>0</v>
      </c>
      <c r="EK95" s="240">
        <f>IF(COUNTIF($CF95:$CH95, Active!$ET$1)&gt;0, Active!EK$2, 0)</f>
        <v>0</v>
      </c>
      <c r="EL95" s="240">
        <f>IF(COUNTIF($CI95:$CK95, Active!$ET$1)&gt;0, Active!EL$2, 0)</f>
        <v>0</v>
      </c>
      <c r="EM95" s="240">
        <f>IF(COUNTIF($CL95:$CN95, Active!$ET$1)&gt;0, Active!EM$2, 0)</f>
        <v>0</v>
      </c>
      <c r="EN95" s="240">
        <f>IF(COUNTIF($CO95:$CQ95, Active!$ET$1)&gt;0, Active!EN$2, 0)</f>
        <v>0</v>
      </c>
      <c r="EO95" s="240">
        <f>IF(COUNTIF($CR95:$CT95, Active!$ET$1)&gt;0, Active!EO$2, 0)</f>
        <v>0</v>
      </c>
      <c r="EP95" s="240">
        <f>IF(COUNTIF($CU95:$CW95, Active!$ET$1)&gt;0, Active!EP$2, 0)</f>
        <v>0</v>
      </c>
      <c r="EQ95" s="240">
        <f>IF(COUNTIF($CX95:$CZ95, Active!$ET$1)&gt;0, Active!EQ$2, 0)</f>
        <v>0</v>
      </c>
      <c r="ER95" s="240">
        <f>IF(COUNTIF($DA95:$DC95, Active!$ET$1)&gt;0, Active!ER$2, 0)</f>
        <v>0</v>
      </c>
      <c r="ES95" s="240">
        <f>IF(COUNTIF($DD95:$DF95, Active!$ET$1)&gt;0, Active!ES$2, 0)</f>
        <v>0</v>
      </c>
      <c r="ET95" s="241">
        <f t="shared" si="26"/>
        <v>0</v>
      </c>
      <c r="EU95" s="242">
        <f>IF(COUNTIF($N95:$Q95, Active!GA$1)&gt;0, Active!EU$2, 0)</f>
        <v>0</v>
      </c>
      <c r="EV95" s="234">
        <f>IF(COUNTIF($R95:$U95, Active!GA$1)&gt;0, Active!EV$2, 0)</f>
        <v>0</v>
      </c>
      <c r="EW95" s="234">
        <f>IF(COUNTIF($V95:$Y95, Active!GA$1)&gt;0, Active!EW$2, 0)</f>
        <v>0</v>
      </c>
      <c r="EX95" s="234">
        <f>IF(COUNTIF($Z95:$AA95, Active!GA$1)&gt;0, Active!EX$2, 0)</f>
        <v>0</v>
      </c>
      <c r="EY95" s="234">
        <f>IF(COUNTIF($AB95:$AC95, Active!GA$1)&gt;0, Active!EY$2, 0)</f>
        <v>0</v>
      </c>
      <c r="EZ95" s="235">
        <f>IF(COUNTIF($AD95:$AF95, Active!$GA$1)&gt;0, Active!EZ$2, 0)</f>
        <v>0</v>
      </c>
      <c r="FA95" s="236">
        <f>IF(COUNTIF($AG95:$AI95, Active!$GA$1)&gt;0, Active!FA$2, 0)</f>
        <v>0</v>
      </c>
      <c r="FB95" s="236">
        <f>IF(COUNTIF($AJ95:$AL95, Active!$GA$1)&gt;0, Active!FB$2, 0)</f>
        <v>0</v>
      </c>
      <c r="FC95" s="236">
        <f>IF(COUNTIF($AM95:$AO95, Active!$GA$1)&gt;0, Active!FC$2, 0)</f>
        <v>0</v>
      </c>
      <c r="FD95" s="236">
        <f>IF(COUNTIF($AP95:$AR95, Active!$GA$1)&gt;0, Active!FD$2, 0)</f>
        <v>0</v>
      </c>
      <c r="FE95" s="236">
        <f>IF(COUNTIF($AS95:$AU95, Active!$GA$1)&gt;0, Active!FE$2, 0)</f>
        <v>0</v>
      </c>
      <c r="FF95" s="236">
        <f>IF(COUNTIF($AV95:$AX95, Active!$GA$1)&gt;0, Active!FF$2, 0)</f>
        <v>0</v>
      </c>
      <c r="FG95" s="237">
        <f>IF(COUNTIF($AY95:$BA95, Active!$GA$1)&gt;0, Active!FG$2, 0)</f>
        <v>0</v>
      </c>
      <c r="FH95" s="238">
        <f>IF(COUNTIF($BB95:$BD95, Active!$GA$1)&gt;0, Active!FH$2, 0)</f>
        <v>0</v>
      </c>
      <c r="FI95" s="238">
        <f>IF(COUNTIF($BE95:$BG95, Active!$GA$1)&gt;0, Active!FI$2, 0)</f>
        <v>0</v>
      </c>
      <c r="FJ95" s="238">
        <f>IF(COUNTIF($BH95:$BJ95, Active!$GA$1)&gt;0, Active!FJ$2, 0)</f>
        <v>0</v>
      </c>
      <c r="FK95" s="238">
        <f>IF(COUNTIF($BK95:$BM95, Active!$GA$1)&gt;0, Active!FK$2, 0)</f>
        <v>0</v>
      </c>
      <c r="FL95" s="238">
        <f>IF(COUNTIF($BN95:$BP95, Active!$GA$1)&gt;0, Active!FL$2, 0)</f>
        <v>0</v>
      </c>
      <c r="FM95" s="238">
        <f>IF(COUNTIF($BQ95:$BS95, Active!$GA$1)&gt;0, Active!FM$2, 0)</f>
        <v>0</v>
      </c>
      <c r="FN95" s="238">
        <f>IF(COUNTIF($BT95:$BV95, Active!$GA$1)&gt;0, Active!FN$2, 0)</f>
        <v>0</v>
      </c>
      <c r="FO95" s="239">
        <f>IF(COUNTIF($BW95:$BY95, Active!$GA$1)&gt;0, Active!FO$2, 0)</f>
        <v>0</v>
      </c>
      <c r="FP95" s="240">
        <f>IF(COUNTIF($BZ95:$CB95, Active!$GA$1)&gt;0, Active!FP$2, 0)</f>
        <v>0</v>
      </c>
      <c r="FQ95" s="240">
        <f>IF(COUNTIF($CC95:$CE95, Active!$GA$1)&gt;0, Active!FQ$2, 0)</f>
        <v>0</v>
      </c>
      <c r="FR95" s="240">
        <f>IF(COUNTIF($CF95:$CH95, Active!$GA$1)&gt;0, Active!FR$2, 0)</f>
        <v>0</v>
      </c>
      <c r="FS95" s="240">
        <f>IF(COUNTIF($CI95:$CK95, Active!$GA$1)&gt;0, Active!FS$2, 0)</f>
        <v>0</v>
      </c>
      <c r="FT95" s="240">
        <f>IF(COUNTIF($CL95:$CN95, Active!$GA$1)&gt;0, Active!FT$2, 0)</f>
        <v>0</v>
      </c>
      <c r="FU95" s="240">
        <f>IF(COUNTIF($CO95:$CQ95, Active!$GA$1)&gt;0, Active!FU$2, 0)</f>
        <v>0</v>
      </c>
      <c r="FV95" s="240">
        <f>IF(COUNTIF($CR95:$CT95, Active!$GA$1)&gt;0, Active!FV$2, 0)</f>
        <v>0</v>
      </c>
      <c r="FW95" s="240">
        <f>IF(COUNTIF($CU95:$CW95, Active!$GA$1)&gt;0, Active!FW$2, 0)</f>
        <v>0</v>
      </c>
      <c r="FX95" s="240">
        <f>IF(COUNTIF($CX95:$CZ95, Active!$GA$1)&gt;0, Active!FX$2, 0)</f>
        <v>0</v>
      </c>
      <c r="FY95" s="240">
        <f>IF(COUNTIF($DA95:$DC95, Active!$GA$1)&gt;0, Active!FY$2, 0)</f>
        <v>0</v>
      </c>
      <c r="FZ95" s="240">
        <f>IF(COUNTIF($DD95:$DF95, Active!$GA$1)&gt;0, Active!FZ$2, 0)</f>
        <v>0</v>
      </c>
      <c r="GA95" s="241">
        <f t="shared" si="27"/>
        <v>0</v>
      </c>
      <c r="GB95" s="242">
        <f>IF(COUNTIF($N95:$Q95, Active!HH$1)&gt;0, Active!GB$2, 0)</f>
        <v>0</v>
      </c>
      <c r="GC95" s="234">
        <f>IF(COUNTIF($R95:$U95, Active!HH$1)&gt;0, Active!GC$2, 0)</f>
        <v>0</v>
      </c>
      <c r="GD95" s="234">
        <f>IF(COUNTIF($V95:$Y95, Active!HH$1)&gt;0, Active!GD$2, 0)</f>
        <v>0</v>
      </c>
      <c r="GE95" s="234">
        <f>IF(COUNTIF($Z95:$AA95, Active!HH$1)&gt;0, Active!GE$2, 0)</f>
        <v>0</v>
      </c>
      <c r="GF95" s="234">
        <f>IF(COUNTIF($AB95:$AC95, Active!HH$1)&gt;0, Active!GF$2, 0)</f>
        <v>0</v>
      </c>
      <c r="GG95" s="235">
        <f>IF(COUNTIF($AD95:$AF95, Active!$HH$1)&gt;0, Active!GG$2, 0)</f>
        <v>0</v>
      </c>
      <c r="GH95" s="236">
        <f>IF(COUNTIF($AG95:$AI95, Active!$HH$1)&gt;0, Active!GH$2, 0)</f>
        <v>0</v>
      </c>
      <c r="GI95" s="236">
        <f>IF(COUNTIF($AJ95:$AL95, Active!$HH$1)&gt;0, Active!GI$2, 0)</f>
        <v>0</v>
      </c>
      <c r="GJ95" s="236">
        <f>IF(COUNTIF($AM95:$AO95, Active!$HH$1)&gt;0, Active!GJ$2, 0)</f>
        <v>0</v>
      </c>
      <c r="GK95" s="236">
        <f>IF(COUNTIF($AP95:$AR95, Active!$HH$1)&gt;0, Active!GK$2, 0)</f>
        <v>0</v>
      </c>
      <c r="GL95" s="236">
        <f>IF(COUNTIF($AS95:$AU95, Active!$HH$1)&gt;0, Active!GL$2, 0)</f>
        <v>0</v>
      </c>
      <c r="GM95" s="236">
        <f>IF(COUNTIF($AV95:$AX95, Active!$HH$1)&gt;0, Active!GM$2, 0)</f>
        <v>0</v>
      </c>
      <c r="GN95" s="237">
        <f>IF(COUNTIF($AY95:$BA95, Active!$HH$1)&gt;0, Active!GN$2, 0)</f>
        <v>0</v>
      </c>
      <c r="GO95" s="238">
        <f>IF(COUNTIF($BB95:$BD95, Active!$HH$1)&gt;0, Active!GO$2, 0)</f>
        <v>0</v>
      </c>
      <c r="GP95" s="238">
        <f>IF(COUNTIF($BE95:$BG95, Active!$HH$1)&gt;0, Active!GP$2, 0)</f>
        <v>0</v>
      </c>
      <c r="GQ95" s="238">
        <f>IF(COUNTIF($BH95:$BJ95, Active!$HH$1)&gt;0, Active!GQ$2, 0)</f>
        <v>0</v>
      </c>
      <c r="GR95" s="238">
        <f>IF(COUNTIF($BK95:$BM95, Active!$HH$1)&gt;0, Active!GR$2, 0)</f>
        <v>0</v>
      </c>
      <c r="GS95" s="238">
        <f>IF(COUNTIF($BN95:$BP95, Active!$HH$1)&gt;0, Active!GS$2, 0)</f>
        <v>0</v>
      </c>
      <c r="GT95" s="238">
        <f>IF(COUNTIF($BQ95:$BS95, Active!$HH$1)&gt;0, Active!GT$2, 0)</f>
        <v>0</v>
      </c>
      <c r="GU95" s="238">
        <f>IF(COUNTIF($BT95:$BV95, Active!$HH$1)&gt;0, Active!GU$2, 0)</f>
        <v>0</v>
      </c>
      <c r="GV95" s="239">
        <f>IF(COUNTIF($BW95:$BY95, Active!$HH$1)&gt;0, Active!GV$2, 0)</f>
        <v>0</v>
      </c>
      <c r="GW95" s="240">
        <f>IF(COUNTIF($BZ95:$CB95, Active!$HH$1)&gt;0, Active!GW$2, 0)</f>
        <v>0</v>
      </c>
      <c r="GX95" s="240">
        <f>IF(COUNTIF($CC95:$CE95, Active!$HH$1)&gt;0, Active!GX$2, 0)</f>
        <v>0</v>
      </c>
      <c r="GY95" s="240">
        <f>IF(COUNTIF($CF95:$CH95, Active!$HH$1)&gt;0, Active!GY$2, 0)</f>
        <v>0</v>
      </c>
      <c r="GZ95" s="240">
        <f>IF(COUNTIF($CI95:$CK95, Active!$HH$1)&gt;0, Active!GZ$2, 0)</f>
        <v>0</v>
      </c>
      <c r="HA95" s="240">
        <f>IF(COUNTIF($CL95:$CN95, Active!$HH$1)&gt;0, Active!HA$2, 0)</f>
        <v>0</v>
      </c>
      <c r="HB95" s="240">
        <f>IF(COUNTIF($CO95:$CQ95, Active!$HH$1)&gt;0, Active!HB$2, 0)</f>
        <v>0</v>
      </c>
      <c r="HC95" s="240">
        <f>IF(COUNTIF($CR95:$CT95, Active!$HH$1)&gt;0, Active!HC$2, 0)</f>
        <v>0</v>
      </c>
      <c r="HD95" s="240">
        <f>IF(COUNTIF($CU95:$CW95, Active!$HH$1)&gt;0, Active!HD$2, 0)</f>
        <v>0</v>
      </c>
      <c r="HE95" s="240">
        <f>IF(COUNTIF($CX95:$CZ95, Active!$HH$1)&gt;0, Active!HE$2, 0)</f>
        <v>0</v>
      </c>
      <c r="HF95" s="240">
        <f>IF(COUNTIF($DA95:$DC95, Active!$HH$1)&gt;0, Active!HF$2, 0)</f>
        <v>0</v>
      </c>
      <c r="HG95" s="240">
        <f>IF(COUNTIF($DD95:$DF95, Active!$HH$1)&gt;0, Active!HG$2, 0)</f>
        <v>0</v>
      </c>
      <c r="HH95" s="241">
        <f t="shared" si="28"/>
        <v>0</v>
      </c>
      <c r="HI95" s="243"/>
      <c r="HJ95" s="242">
        <f>IF(MAX($N95:$Q95)&gt;=40, Active!HJ$2, 0)</f>
        <v>0</v>
      </c>
      <c r="HK95" s="234">
        <f>IF(MAX($R95:$U95)&gt;=40, Active!HK$2, 0)</f>
        <v>3</v>
      </c>
      <c r="HL95" s="234">
        <f>IF(MAX($V95:$Y95)&gt;=40, Active!HL$2, 0)</f>
        <v>0</v>
      </c>
      <c r="HM95" s="234">
        <f>IF(MAX($Z95:$AA95)&gt;=40, Active!HM$2, 0)</f>
        <v>0</v>
      </c>
      <c r="HN95" s="234">
        <f>IF(MAX($AB95:$AC95)&gt;=40, Active!HN$2, 0)</f>
        <v>0</v>
      </c>
      <c r="HO95" s="235">
        <f>IF(MAX($AD95:$AF95)&gt;=40, Active!HO$2, 0)</f>
        <v>20</v>
      </c>
      <c r="HP95" s="236">
        <f>IF(MAX($AG95:$AI95)&gt;=40, Active!HP$2, 0)</f>
        <v>20</v>
      </c>
      <c r="HQ95" s="236">
        <f>IF(MAX($AJ95:$AL95)&gt;=40, Active!HQ$2, 0)</f>
        <v>20</v>
      </c>
      <c r="HR95" s="236">
        <f>IF(MAX($AM95:$AO95)&gt;=40, Active!HR$2, 0)</f>
        <v>20</v>
      </c>
      <c r="HS95" s="236">
        <f>IF(MAX($AP95:$AR95)&gt;=40, Active!HS$2, 0)</f>
        <v>10</v>
      </c>
      <c r="HT95" s="236">
        <f>IF(MAX($AS95:$AU95)&gt;=40, Active!HT$2, 0)</f>
        <v>20</v>
      </c>
      <c r="HU95" s="236">
        <f>IF(MAX($AV95:$AX95)&gt;=40, Active!HU$2, 0)</f>
        <v>10</v>
      </c>
      <c r="HV95" s="237">
        <f>IF(MAX($AY95:$BA95)&gt;=40, Active!HV$2, 0)</f>
        <v>20</v>
      </c>
      <c r="HW95" s="238">
        <f>IF(MAX($BB95:$BD95)&gt;=40, Active!HW$2, 0)</f>
        <v>20</v>
      </c>
      <c r="HX95" s="238">
        <f>IF(MAX($BE95:$BG95)&gt;=40, Active!HX$2, 0)</f>
        <v>20</v>
      </c>
      <c r="HY95" s="238">
        <f>IF(MAX($BH95:$BJ95)&gt;=40, Active!HY$2, 0)</f>
        <v>20</v>
      </c>
      <c r="HZ95" s="238">
        <f>IF(MAX($BK95:$BM95)&gt;=40, Active!HZ$2, 0)</f>
        <v>10</v>
      </c>
      <c r="IA95" s="238">
        <f>IF(MAX($BN95:$BP95)&gt;=40, Active!IA$2, 0)</f>
        <v>20</v>
      </c>
      <c r="IB95" s="238">
        <f>IF(MAX($BQ95:$BS95)&gt;=40, Active!IB$2, 0)</f>
        <v>10</v>
      </c>
      <c r="IC95" s="238">
        <f>IF(MAX($BT95:$BV95)&gt;=40, Active!IC$2, 0)</f>
        <v>6</v>
      </c>
      <c r="ID95" s="239">
        <f>IF(MAX($BW95:$BY95)&gt;=40, Active!ID$2, 0)</f>
        <v>20</v>
      </c>
      <c r="IE95" s="240">
        <f>IF(MAX($BZ95:$CB95)&gt;=40, Active!IE$2, 0)</f>
        <v>20</v>
      </c>
      <c r="IF95" s="240">
        <f>IF(MAX($CC95:$CE95)&gt;=40, Active!IF$2, 0)</f>
        <v>0</v>
      </c>
      <c r="IG95" s="240">
        <f>IF(MAX($CF95:$CH95)&gt;=40, Active!IG$2, 0)</f>
        <v>10</v>
      </c>
      <c r="IH95" s="240">
        <f>IF(MAX($CI95:$CK95)&gt;=40, Active!IH$2, 0)</f>
        <v>0</v>
      </c>
      <c r="II95" s="240">
        <f>IF(MAX($CL95:$CN95)&gt;=40, Active!II$2, 0)</f>
        <v>30</v>
      </c>
      <c r="IJ95" s="240">
        <f>IF(MAX($CO95:$CQ95)&gt;=40, Active!IJ$2, 0)</f>
        <v>0</v>
      </c>
      <c r="IK95" s="240">
        <f>IF(MAX($CR95:$CT95)&gt;=40, Active!IK$2, 0)</f>
        <v>0</v>
      </c>
      <c r="IL95" s="240">
        <f>IF(MAX($CU95:$CW95)&gt;=40, Active!IL$2, 0)</f>
        <v>20</v>
      </c>
      <c r="IM95" s="240">
        <f>IF(MAX($CX95:$CZ95)&gt;=40, Active!IM$2, 0)</f>
        <v>0</v>
      </c>
      <c r="IN95" s="240">
        <f>IF(MAX($DA95:$DC95)&gt;=40, Active!IN$2, 0)</f>
        <v>20</v>
      </c>
      <c r="IO95" s="240">
        <f>IF(MAX($DD95:$DF95)&gt;=40, Active!IO$2, 0)</f>
        <v>0</v>
      </c>
      <c r="IP95" s="416">
        <f t="shared" si="29"/>
        <v>360</v>
      </c>
      <c r="IQ95" s="416">
        <f t="shared" si="30"/>
        <v>9</v>
      </c>
    </row>
    <row r="96" spans="2:251" ht="15" customHeight="1" x14ac:dyDescent="0.25">
      <c r="B96" s="392">
        <v>2</v>
      </c>
      <c r="C96" s="13" t="s">
        <v>473</v>
      </c>
      <c r="D96" s="423">
        <v>43101</v>
      </c>
      <c r="E96" s="20" t="s">
        <v>278</v>
      </c>
      <c r="F96" s="6">
        <v>8748151</v>
      </c>
      <c r="G96" s="20">
        <v>1</v>
      </c>
      <c r="H96" s="20"/>
      <c r="I96" s="23"/>
      <c r="J96" s="6" t="s">
        <v>18</v>
      </c>
      <c r="K96" s="6" t="s">
        <v>18</v>
      </c>
      <c r="L96" s="424"/>
      <c r="M96" s="425" t="s">
        <v>551</v>
      </c>
      <c r="N96" s="24" t="s">
        <v>19</v>
      </c>
      <c r="O96" s="107"/>
      <c r="P96" s="108"/>
      <c r="Q96" s="444"/>
      <c r="R96" s="24">
        <v>73.3</v>
      </c>
      <c r="S96" s="107"/>
      <c r="T96" s="108"/>
      <c r="U96" s="649"/>
      <c r="V96" s="24" t="s">
        <v>16</v>
      </c>
      <c r="W96" s="107"/>
      <c r="X96" s="108"/>
      <c r="Y96" s="444"/>
      <c r="Z96" s="24" t="s">
        <v>17</v>
      </c>
      <c r="AA96" s="273"/>
      <c r="AB96" s="24" t="s">
        <v>19</v>
      </c>
      <c r="AC96" s="273"/>
      <c r="AD96" s="24">
        <v>57</v>
      </c>
      <c r="AE96" s="107"/>
      <c r="AF96" s="273"/>
      <c r="AG96" s="24">
        <v>84</v>
      </c>
      <c r="AH96" s="107"/>
      <c r="AI96" s="273"/>
      <c r="AJ96" s="24">
        <v>88</v>
      </c>
      <c r="AK96" s="107"/>
      <c r="AL96" s="273"/>
      <c r="AM96" s="24">
        <v>53</v>
      </c>
      <c r="AN96" s="107"/>
      <c r="AO96" s="273"/>
      <c r="AP96" s="24">
        <v>61</v>
      </c>
      <c r="AQ96" s="107"/>
      <c r="AR96" s="273"/>
      <c r="AS96" s="24">
        <v>75</v>
      </c>
      <c r="AT96" s="107"/>
      <c r="AU96" s="273"/>
      <c r="AV96" s="24">
        <v>71</v>
      </c>
      <c r="AW96" s="107"/>
      <c r="AX96" s="273"/>
      <c r="AY96" s="24">
        <v>68</v>
      </c>
      <c r="AZ96" s="107"/>
      <c r="BA96" s="273"/>
      <c r="BB96" s="24">
        <v>65</v>
      </c>
      <c r="BC96" s="107"/>
      <c r="BD96" s="273"/>
      <c r="BE96" s="24">
        <v>66</v>
      </c>
      <c r="BF96" s="107"/>
      <c r="BG96" s="273"/>
      <c r="BH96" s="24">
        <v>70</v>
      </c>
      <c r="BI96" s="107"/>
      <c r="BJ96" s="273"/>
      <c r="BK96" s="24">
        <v>78</v>
      </c>
      <c r="BL96" s="107"/>
      <c r="BM96" s="273"/>
      <c r="BN96" s="24">
        <v>64</v>
      </c>
      <c r="BO96" s="107"/>
      <c r="BP96" s="273"/>
      <c r="BQ96" s="24">
        <v>67</v>
      </c>
      <c r="BR96" s="107"/>
      <c r="BS96" s="273"/>
      <c r="BT96" s="24">
        <v>74.8</v>
      </c>
      <c r="BU96" s="291"/>
      <c r="BV96" s="273"/>
      <c r="BW96" s="24">
        <v>46</v>
      </c>
      <c r="BX96" s="107"/>
      <c r="BY96" s="273"/>
      <c r="BZ96" s="24">
        <v>65</v>
      </c>
      <c r="CA96" s="107"/>
      <c r="CB96" s="273"/>
      <c r="CC96" s="24"/>
      <c r="CD96" s="107"/>
      <c r="CE96" s="107"/>
      <c r="CF96" s="107">
        <v>60</v>
      </c>
      <c r="CG96" s="107"/>
      <c r="CH96" s="273"/>
      <c r="CI96" s="24"/>
      <c r="CJ96" s="107"/>
      <c r="CK96" s="273"/>
      <c r="CL96" s="24">
        <v>63.900001525878906</v>
      </c>
      <c r="CM96" s="107"/>
      <c r="CN96" s="273"/>
      <c r="CO96" s="24">
        <v>71.5</v>
      </c>
      <c r="CP96" s="107"/>
      <c r="CQ96" s="273"/>
      <c r="CR96" s="24"/>
      <c r="CS96" s="107"/>
      <c r="CT96" s="273"/>
      <c r="CU96" s="24"/>
      <c r="CV96" s="107"/>
      <c r="CW96" s="273"/>
      <c r="CX96" s="24"/>
      <c r="CY96" s="107"/>
      <c r="CZ96" s="273"/>
      <c r="DA96" s="24">
        <v>71.699996948242188</v>
      </c>
      <c r="DB96" s="107"/>
      <c r="DC96" s="273"/>
      <c r="DD96" s="24"/>
      <c r="DE96" s="107"/>
      <c r="DF96" s="273"/>
      <c r="DG96" s="218"/>
      <c r="DH96" s="217"/>
      <c r="DI96" s="217" t="s">
        <v>1387</v>
      </c>
      <c r="DJ96" s="286">
        <v>67.319999999999993</v>
      </c>
      <c r="DK96" s="219" t="s">
        <v>124</v>
      </c>
      <c r="DL96" s="220">
        <f t="shared" si="25"/>
        <v>3.3659999999999997</v>
      </c>
      <c r="DM96" s="650">
        <f>COUNTIF(N96:DF96, Active!DM$1)+COUNTIF(N96:DF96, Active!DM$2)</f>
        <v>0</v>
      </c>
      <c r="DN96" s="233">
        <f>IF(COUNTIF($N96:$Q96, Active!ET$1)&gt;0, Active!DN$2, 0)</f>
        <v>0</v>
      </c>
      <c r="DO96" s="234">
        <f>IF(COUNTIF($R96:$U96, Active!ET$1)&gt;0, Active!DO$2, 0)</f>
        <v>0</v>
      </c>
      <c r="DP96" s="234">
        <f>IF(COUNTIF($V96:$Y96, Active!ET$1)&gt;0, Active!DP$2, 0)</f>
        <v>0</v>
      </c>
      <c r="DQ96" s="234">
        <f>IF(COUNTIF($Z96:$AA96, Active!ET$1)&gt;0, Active!DQ$2, 0)</f>
        <v>0</v>
      </c>
      <c r="DR96" s="234">
        <f>IF(COUNTIF($AB96:$AC96, Active!ET$1)&gt;0, Active!DR$2, 0)</f>
        <v>0</v>
      </c>
      <c r="DS96" s="235">
        <f>IF(COUNTIF($AD96:$AF96, Active!$ET$1)&gt;0, Active!DS$2, 0)</f>
        <v>0</v>
      </c>
      <c r="DT96" s="236">
        <f>IF(COUNTIF($AG96:$AI96, Active!$ET$1)&gt;0, Active!DT$2, 0)</f>
        <v>0</v>
      </c>
      <c r="DU96" s="236">
        <f>IF(COUNTIF($AJ96:$AL96, Active!$ET$1)&gt;0, Active!DU$2, 0)</f>
        <v>0</v>
      </c>
      <c r="DV96" s="236">
        <f>IF(COUNTIF($AM96:$AO96, Active!$ET$1)&gt;0, Active!DV$2, 0)</f>
        <v>0</v>
      </c>
      <c r="DW96" s="236">
        <f>IF(COUNTIF($AP96:$AR96, Active!$ET$1)&gt;0, Active!DW$2, 0)</f>
        <v>0</v>
      </c>
      <c r="DX96" s="236">
        <f>IF(COUNTIF($AS96:$AU96, Active!$ET$1)&gt;0, Active!DX$2, 0)</f>
        <v>0</v>
      </c>
      <c r="DY96" s="236">
        <f>IF(COUNTIF($AV96:$AX96, Active!$ET$1)&gt;0, Active!DY$2, 0)</f>
        <v>0</v>
      </c>
      <c r="DZ96" s="237">
        <f>IF(COUNTIF($AY96:$BA96, Active!$ET$1)&gt;0, Active!DZ$2, 0)</f>
        <v>0</v>
      </c>
      <c r="EA96" s="238">
        <f>IF(COUNTIF($BB96:$BD96, Active!$ET$1)&gt;0, Active!EA$2, 0)</f>
        <v>0</v>
      </c>
      <c r="EB96" s="238">
        <f>IF(COUNTIF($BE96:$BG96, Active!$ET$1)&gt;0, Active!EB$2, 0)</f>
        <v>0</v>
      </c>
      <c r="EC96" s="238">
        <f>IF(COUNTIF($BH96:$BJ96, Active!$ET$1)&gt;0, Active!EC$2, 0)</f>
        <v>0</v>
      </c>
      <c r="ED96" s="238">
        <f>IF(COUNTIF($BK96:$BM96, Active!$ET$1)&gt;0, Active!ED$2, 0)</f>
        <v>0</v>
      </c>
      <c r="EE96" s="238">
        <f>IF(COUNTIF($BN96:$BP96, Active!$ET$1)&gt;0, Active!EE$2, 0)</f>
        <v>0</v>
      </c>
      <c r="EF96" s="238">
        <f>IF(COUNTIF($BQ96:$BS96, Active!$ET$1)&gt;0, Active!EF$2, 0)</f>
        <v>0</v>
      </c>
      <c r="EG96" s="238">
        <f>IF(COUNTIF($BT96:$BV96, Active!$ET$1)&gt;0, Active!EG$2, 0)</f>
        <v>0</v>
      </c>
      <c r="EH96" s="239">
        <f>IF(COUNTIF($BW96:$BY96, Active!$ET$1)&gt;0, Active!EH$2, 0)</f>
        <v>0</v>
      </c>
      <c r="EI96" s="240">
        <f>IF(COUNTIF($BZ96:$CB96, Active!$ET$1)&gt;0, Active!EI$2, 0)</f>
        <v>0</v>
      </c>
      <c r="EJ96" s="240">
        <f>IF(COUNTIF($CC96:$CE96, Active!$ET$1)&gt;0, Active!EJ$2, 0)</f>
        <v>0</v>
      </c>
      <c r="EK96" s="240">
        <f>IF(COUNTIF($CF96:$CH96, Active!$ET$1)&gt;0, Active!EK$2, 0)</f>
        <v>0</v>
      </c>
      <c r="EL96" s="240">
        <f>IF(COUNTIF($CI96:$CK96, Active!$ET$1)&gt;0, Active!EL$2, 0)</f>
        <v>0</v>
      </c>
      <c r="EM96" s="240">
        <f>IF(COUNTIF($CL96:$CN96, Active!$ET$1)&gt;0, Active!EM$2, 0)</f>
        <v>0</v>
      </c>
      <c r="EN96" s="240">
        <f>IF(COUNTIF($CO96:$CQ96, Active!$ET$1)&gt;0, Active!EN$2, 0)</f>
        <v>0</v>
      </c>
      <c r="EO96" s="240">
        <f>IF(COUNTIF($CR96:$CT96, Active!$ET$1)&gt;0, Active!EO$2, 0)</f>
        <v>0</v>
      </c>
      <c r="EP96" s="240">
        <f>IF(COUNTIF($CU96:$CW96, Active!$ET$1)&gt;0, Active!EP$2, 0)</f>
        <v>0</v>
      </c>
      <c r="EQ96" s="240">
        <f>IF(COUNTIF($CX96:$CZ96, Active!$ET$1)&gt;0, Active!EQ$2, 0)</f>
        <v>0</v>
      </c>
      <c r="ER96" s="240">
        <f>IF(COUNTIF($DA96:$DC96, Active!$ET$1)&gt;0, Active!ER$2, 0)</f>
        <v>0</v>
      </c>
      <c r="ES96" s="240">
        <f>IF(COUNTIF($DD96:$DF96, Active!$ET$1)&gt;0, Active!ES$2, 0)</f>
        <v>0</v>
      </c>
      <c r="ET96" s="241">
        <f t="shared" si="26"/>
        <v>0</v>
      </c>
      <c r="EU96" s="242">
        <f>IF(COUNTIF($N96:$Q96, Active!GA$1)&gt;0, Active!EU$2, 0)</f>
        <v>0</v>
      </c>
      <c r="EV96" s="234">
        <f>IF(COUNTIF($R96:$U96, Active!GA$1)&gt;0, Active!EV$2, 0)</f>
        <v>0</v>
      </c>
      <c r="EW96" s="234">
        <f>IF(COUNTIF($V96:$Y96, Active!GA$1)&gt;0, Active!EW$2, 0)</f>
        <v>0</v>
      </c>
      <c r="EX96" s="234">
        <f>IF(COUNTIF($Z96:$AA96, Active!GA$1)&gt;0, Active!EX$2, 0)</f>
        <v>0</v>
      </c>
      <c r="EY96" s="234">
        <f>IF(COUNTIF($AB96:$AC96, Active!GA$1)&gt;0, Active!EY$2, 0)</f>
        <v>0</v>
      </c>
      <c r="EZ96" s="235">
        <f>IF(COUNTIF($AD96:$AF96, Active!$GA$1)&gt;0, Active!EZ$2, 0)</f>
        <v>0</v>
      </c>
      <c r="FA96" s="236">
        <f>IF(COUNTIF($AG96:$AI96, Active!$GA$1)&gt;0, Active!FA$2, 0)</f>
        <v>0</v>
      </c>
      <c r="FB96" s="236">
        <f>IF(COUNTIF($AJ96:$AL96, Active!$GA$1)&gt;0, Active!FB$2, 0)</f>
        <v>0</v>
      </c>
      <c r="FC96" s="236">
        <f>IF(COUNTIF($AM96:$AO96, Active!$GA$1)&gt;0, Active!FC$2, 0)</f>
        <v>0</v>
      </c>
      <c r="FD96" s="236">
        <f>IF(COUNTIF($AP96:$AR96, Active!$GA$1)&gt;0, Active!FD$2, 0)</f>
        <v>0</v>
      </c>
      <c r="FE96" s="236">
        <f>IF(COUNTIF($AS96:$AU96, Active!$GA$1)&gt;0, Active!FE$2, 0)</f>
        <v>0</v>
      </c>
      <c r="FF96" s="236">
        <f>IF(COUNTIF($AV96:$AX96, Active!$GA$1)&gt;0, Active!FF$2, 0)</f>
        <v>0</v>
      </c>
      <c r="FG96" s="237">
        <f>IF(COUNTIF($AY96:$BA96, Active!$GA$1)&gt;0, Active!FG$2, 0)</f>
        <v>0</v>
      </c>
      <c r="FH96" s="238">
        <f>IF(COUNTIF($BB96:$BD96, Active!$GA$1)&gt;0, Active!FH$2, 0)</f>
        <v>0</v>
      </c>
      <c r="FI96" s="238">
        <f>IF(COUNTIF($BE96:$BG96, Active!$GA$1)&gt;0, Active!FI$2, 0)</f>
        <v>0</v>
      </c>
      <c r="FJ96" s="238">
        <f>IF(COUNTIF($BH96:$BJ96, Active!$GA$1)&gt;0, Active!FJ$2, 0)</f>
        <v>0</v>
      </c>
      <c r="FK96" s="238">
        <f>IF(COUNTIF($BK96:$BM96, Active!$GA$1)&gt;0, Active!FK$2, 0)</f>
        <v>0</v>
      </c>
      <c r="FL96" s="238">
        <f>IF(COUNTIF($BN96:$BP96, Active!$GA$1)&gt;0, Active!FL$2, 0)</f>
        <v>0</v>
      </c>
      <c r="FM96" s="238">
        <f>IF(COUNTIF($BQ96:$BS96, Active!$GA$1)&gt;0, Active!FM$2, 0)</f>
        <v>0</v>
      </c>
      <c r="FN96" s="238">
        <f>IF(COUNTIF($BT96:$BV96, Active!$GA$1)&gt;0, Active!FN$2, 0)</f>
        <v>0</v>
      </c>
      <c r="FO96" s="239">
        <f>IF(COUNTIF($BW96:$BY96, Active!$GA$1)&gt;0, Active!FO$2, 0)</f>
        <v>0</v>
      </c>
      <c r="FP96" s="240">
        <f>IF(COUNTIF($BZ96:$CB96, Active!$GA$1)&gt;0, Active!FP$2, 0)</f>
        <v>0</v>
      </c>
      <c r="FQ96" s="240">
        <f>IF(COUNTIF($CC96:$CE96, Active!$GA$1)&gt;0, Active!FQ$2, 0)</f>
        <v>0</v>
      </c>
      <c r="FR96" s="240">
        <f>IF(COUNTIF($CF96:$CH96, Active!$GA$1)&gt;0, Active!FR$2, 0)</f>
        <v>0</v>
      </c>
      <c r="FS96" s="240">
        <f>IF(COUNTIF($CI96:$CK96, Active!$GA$1)&gt;0, Active!FS$2, 0)</f>
        <v>0</v>
      </c>
      <c r="FT96" s="240">
        <f>IF(COUNTIF($CL96:$CN96, Active!$GA$1)&gt;0, Active!FT$2, 0)</f>
        <v>0</v>
      </c>
      <c r="FU96" s="240">
        <f>IF(COUNTIF($CO96:$CQ96, Active!$GA$1)&gt;0, Active!FU$2, 0)</f>
        <v>0</v>
      </c>
      <c r="FV96" s="240">
        <f>IF(COUNTIF($CR96:$CT96, Active!$GA$1)&gt;0, Active!FV$2, 0)</f>
        <v>0</v>
      </c>
      <c r="FW96" s="240">
        <f>IF(COUNTIF($CU96:$CW96, Active!$GA$1)&gt;0, Active!FW$2, 0)</f>
        <v>0</v>
      </c>
      <c r="FX96" s="240">
        <f>IF(COUNTIF($CX96:$CZ96, Active!$GA$1)&gt;0, Active!FX$2, 0)</f>
        <v>0</v>
      </c>
      <c r="FY96" s="240">
        <f>IF(COUNTIF($DA96:$DC96, Active!$GA$1)&gt;0, Active!FY$2, 0)</f>
        <v>0</v>
      </c>
      <c r="FZ96" s="240">
        <f>IF(COUNTIF($DD96:$DF96, Active!$GA$1)&gt;0, Active!FZ$2, 0)</f>
        <v>0</v>
      </c>
      <c r="GA96" s="241">
        <f t="shared" si="27"/>
        <v>0</v>
      </c>
      <c r="GB96" s="242">
        <f>IF(COUNTIF($N96:$Q96, Active!HH$1)&gt;0, Active!GB$2, 0)</f>
        <v>0</v>
      </c>
      <c r="GC96" s="234">
        <f>IF(COUNTIF($R96:$U96, Active!HH$1)&gt;0, Active!GC$2, 0)</f>
        <v>0</v>
      </c>
      <c r="GD96" s="234">
        <f>IF(COUNTIF($V96:$Y96, Active!HH$1)&gt;0, Active!GD$2, 0)</f>
        <v>0</v>
      </c>
      <c r="GE96" s="234">
        <f>IF(COUNTIF($Z96:$AA96, Active!HH$1)&gt;0, Active!GE$2, 0)</f>
        <v>0</v>
      </c>
      <c r="GF96" s="234">
        <f>IF(COUNTIF($AB96:$AC96, Active!HH$1)&gt;0, Active!GF$2, 0)</f>
        <v>0</v>
      </c>
      <c r="GG96" s="235">
        <f>IF(COUNTIF($AD96:$AF96, Active!$HH$1)&gt;0, Active!GG$2, 0)</f>
        <v>0</v>
      </c>
      <c r="GH96" s="236">
        <f>IF(COUNTIF($AG96:$AI96, Active!$HH$1)&gt;0, Active!GH$2, 0)</f>
        <v>0</v>
      </c>
      <c r="GI96" s="236">
        <f>IF(COUNTIF($AJ96:$AL96, Active!$HH$1)&gt;0, Active!GI$2, 0)</f>
        <v>0</v>
      </c>
      <c r="GJ96" s="236">
        <f>IF(COUNTIF($AM96:$AO96, Active!$HH$1)&gt;0, Active!GJ$2, 0)</f>
        <v>0</v>
      </c>
      <c r="GK96" s="236">
        <f>IF(COUNTIF($AP96:$AR96, Active!$HH$1)&gt;0, Active!GK$2, 0)</f>
        <v>0</v>
      </c>
      <c r="GL96" s="236">
        <f>IF(COUNTIF($AS96:$AU96, Active!$HH$1)&gt;0, Active!GL$2, 0)</f>
        <v>0</v>
      </c>
      <c r="GM96" s="236">
        <f>IF(COUNTIF($AV96:$AX96, Active!$HH$1)&gt;0, Active!GM$2, 0)</f>
        <v>0</v>
      </c>
      <c r="GN96" s="237">
        <f>IF(COUNTIF($AY96:$BA96, Active!$HH$1)&gt;0, Active!GN$2, 0)</f>
        <v>0</v>
      </c>
      <c r="GO96" s="238">
        <f>IF(COUNTIF($BB96:$BD96, Active!$HH$1)&gt;0, Active!GO$2, 0)</f>
        <v>0</v>
      </c>
      <c r="GP96" s="238">
        <f>IF(COUNTIF($BE96:$BG96, Active!$HH$1)&gt;0, Active!GP$2, 0)</f>
        <v>0</v>
      </c>
      <c r="GQ96" s="238">
        <f>IF(COUNTIF($BH96:$BJ96, Active!$HH$1)&gt;0, Active!GQ$2, 0)</f>
        <v>0</v>
      </c>
      <c r="GR96" s="238">
        <f>IF(COUNTIF($BK96:$BM96, Active!$HH$1)&gt;0, Active!GR$2, 0)</f>
        <v>0</v>
      </c>
      <c r="GS96" s="238">
        <f>IF(COUNTIF($BN96:$BP96, Active!$HH$1)&gt;0, Active!GS$2, 0)</f>
        <v>0</v>
      </c>
      <c r="GT96" s="238">
        <f>IF(COUNTIF($BQ96:$BS96, Active!$HH$1)&gt;0, Active!GT$2, 0)</f>
        <v>0</v>
      </c>
      <c r="GU96" s="238">
        <f>IF(COUNTIF($BT96:$BV96, Active!$HH$1)&gt;0, Active!GU$2, 0)</f>
        <v>0</v>
      </c>
      <c r="GV96" s="239">
        <f>IF(COUNTIF($BW96:$BY96, Active!$HH$1)&gt;0, Active!GV$2, 0)</f>
        <v>0</v>
      </c>
      <c r="GW96" s="240">
        <f>IF(COUNTIF($BZ96:$CB96, Active!$HH$1)&gt;0, Active!GW$2, 0)</f>
        <v>0</v>
      </c>
      <c r="GX96" s="240">
        <f>IF(COUNTIF($CC96:$CE96, Active!$HH$1)&gt;0, Active!GX$2, 0)</f>
        <v>0</v>
      </c>
      <c r="GY96" s="240">
        <f>IF(COUNTIF($CF96:$CH96, Active!$HH$1)&gt;0, Active!GY$2, 0)</f>
        <v>0</v>
      </c>
      <c r="GZ96" s="240">
        <f>IF(COUNTIF($CI96:$CK96, Active!$HH$1)&gt;0, Active!GZ$2, 0)</f>
        <v>0</v>
      </c>
      <c r="HA96" s="240">
        <f>IF(COUNTIF($CL96:$CN96, Active!$HH$1)&gt;0, Active!HA$2, 0)</f>
        <v>0</v>
      </c>
      <c r="HB96" s="240">
        <f>IF(COUNTIF($CO96:$CQ96, Active!$HH$1)&gt;0, Active!HB$2, 0)</f>
        <v>0</v>
      </c>
      <c r="HC96" s="240">
        <f>IF(COUNTIF($CR96:$CT96, Active!$HH$1)&gt;0, Active!HC$2, 0)</f>
        <v>0</v>
      </c>
      <c r="HD96" s="240">
        <f>IF(COUNTIF($CU96:$CW96, Active!$HH$1)&gt;0, Active!HD$2, 0)</f>
        <v>0</v>
      </c>
      <c r="HE96" s="240">
        <f>IF(COUNTIF($CX96:$CZ96, Active!$HH$1)&gt;0, Active!HE$2, 0)</f>
        <v>0</v>
      </c>
      <c r="HF96" s="240">
        <f>IF(COUNTIF($DA96:$DC96, Active!$HH$1)&gt;0, Active!HF$2, 0)</f>
        <v>0</v>
      </c>
      <c r="HG96" s="240">
        <f>IF(COUNTIF($DD96:$DF96, Active!$HH$1)&gt;0, Active!HG$2, 0)</f>
        <v>0</v>
      </c>
      <c r="HH96" s="241">
        <f t="shared" si="28"/>
        <v>0</v>
      </c>
      <c r="HI96" s="243"/>
      <c r="HJ96" s="242">
        <f>IF(MAX($N96:$Q96)&gt;=40, Active!HJ$2, 0)</f>
        <v>0</v>
      </c>
      <c r="HK96" s="234">
        <f>IF(MAX($R96:$U96)&gt;=40, Active!HK$2, 0)</f>
        <v>3</v>
      </c>
      <c r="HL96" s="234">
        <f>IF(MAX($V96:$Y96)&gt;=40, Active!HL$2, 0)</f>
        <v>0</v>
      </c>
      <c r="HM96" s="234">
        <f>IF(MAX($Z96:$AA96)&gt;=40, Active!HM$2, 0)</f>
        <v>0</v>
      </c>
      <c r="HN96" s="234">
        <f>IF(MAX($AB96:$AC96)&gt;=40, Active!HN$2, 0)</f>
        <v>0</v>
      </c>
      <c r="HO96" s="235">
        <f>IF(MAX($AD96:$AF96)&gt;=40, Active!HO$2, 0)</f>
        <v>20</v>
      </c>
      <c r="HP96" s="236">
        <f>IF(MAX($AG96:$AI96)&gt;=40, Active!HP$2, 0)</f>
        <v>20</v>
      </c>
      <c r="HQ96" s="236">
        <f>IF(MAX($AJ96:$AL96)&gt;=40, Active!HQ$2, 0)</f>
        <v>20</v>
      </c>
      <c r="HR96" s="236">
        <f>IF(MAX($AM96:$AO96)&gt;=40, Active!HR$2, 0)</f>
        <v>20</v>
      </c>
      <c r="HS96" s="236">
        <f>IF(MAX($AP96:$AR96)&gt;=40, Active!HS$2, 0)</f>
        <v>10</v>
      </c>
      <c r="HT96" s="236">
        <f>IF(MAX($AS96:$AU96)&gt;=40, Active!HT$2, 0)</f>
        <v>20</v>
      </c>
      <c r="HU96" s="236">
        <f>IF(MAX($AV96:$AX96)&gt;=40, Active!HU$2, 0)</f>
        <v>10</v>
      </c>
      <c r="HV96" s="237">
        <f>IF(MAX($AY96:$BA96)&gt;=40, Active!HV$2, 0)</f>
        <v>20</v>
      </c>
      <c r="HW96" s="238">
        <f>IF(MAX($BB96:$BD96)&gt;=40, Active!HW$2, 0)</f>
        <v>20</v>
      </c>
      <c r="HX96" s="238">
        <f>IF(MAX($BE96:$BG96)&gt;=40, Active!HX$2, 0)</f>
        <v>20</v>
      </c>
      <c r="HY96" s="238">
        <f>IF(MAX($BH96:$BJ96)&gt;=40, Active!HY$2, 0)</f>
        <v>20</v>
      </c>
      <c r="HZ96" s="238">
        <f>IF(MAX($BK96:$BM96)&gt;=40, Active!HZ$2, 0)</f>
        <v>10</v>
      </c>
      <c r="IA96" s="238">
        <f>IF(MAX($BN96:$BP96)&gt;=40, Active!IA$2, 0)</f>
        <v>20</v>
      </c>
      <c r="IB96" s="238">
        <f>IF(MAX($BQ96:$BS96)&gt;=40, Active!IB$2, 0)</f>
        <v>10</v>
      </c>
      <c r="IC96" s="238">
        <f>IF(MAX($BT96:$BV96)&gt;=40, Active!IC$2, 0)</f>
        <v>6</v>
      </c>
      <c r="ID96" s="239">
        <f>IF(MAX($BW96:$BY96)&gt;=40, Active!ID$2, 0)</f>
        <v>20</v>
      </c>
      <c r="IE96" s="240">
        <f>IF(MAX($BZ96:$CB96)&gt;=40, Active!IE$2, 0)</f>
        <v>20</v>
      </c>
      <c r="IF96" s="240">
        <f>IF(MAX($CC96:$CE96)&gt;=40, Active!IF$2, 0)</f>
        <v>0</v>
      </c>
      <c r="IG96" s="240">
        <f>IF(MAX($CF96:$CH96)&gt;=40, Active!IG$2, 0)</f>
        <v>10</v>
      </c>
      <c r="IH96" s="240">
        <f>IF(MAX($CI96:$CK96)&gt;=40, Active!IH$2, 0)</f>
        <v>0</v>
      </c>
      <c r="II96" s="240">
        <f>IF(MAX($CL96:$CN96)&gt;=40, Active!II$2, 0)</f>
        <v>30</v>
      </c>
      <c r="IJ96" s="240">
        <f>IF(MAX($CO96:$CQ96)&gt;=40, Active!IJ$2, 0)</f>
        <v>20</v>
      </c>
      <c r="IK96" s="240">
        <f>IF(MAX($CR96:$CT96)&gt;=40, Active!IK$2, 0)</f>
        <v>0</v>
      </c>
      <c r="IL96" s="240">
        <f>IF(MAX($CU96:$CW96)&gt;=40, Active!IL$2, 0)</f>
        <v>0</v>
      </c>
      <c r="IM96" s="240">
        <f>IF(MAX($CX96:$CZ96)&gt;=40, Active!IM$2, 0)</f>
        <v>0</v>
      </c>
      <c r="IN96" s="240">
        <f>IF(MAX($DA96:$DC96)&gt;=40, Active!IN$2, 0)</f>
        <v>20</v>
      </c>
      <c r="IO96" s="240">
        <f>IF(MAX($DD96:$DF96)&gt;=40, Active!IO$2, 0)</f>
        <v>0</v>
      </c>
      <c r="IP96" s="416">
        <f t="shared" si="29"/>
        <v>360</v>
      </c>
      <c r="IQ96" s="416">
        <f t="shared" si="30"/>
        <v>9</v>
      </c>
    </row>
    <row r="97" spans="2:251" ht="15" customHeight="1" x14ac:dyDescent="0.25">
      <c r="B97" s="392">
        <v>3</v>
      </c>
      <c r="C97" s="13" t="s">
        <v>475</v>
      </c>
      <c r="D97" s="423">
        <v>43101</v>
      </c>
      <c r="E97" s="20" t="s">
        <v>278</v>
      </c>
      <c r="F97" s="6">
        <v>8748209</v>
      </c>
      <c r="G97" s="20">
        <v>1</v>
      </c>
      <c r="H97" s="20"/>
      <c r="I97" s="23"/>
      <c r="J97" s="6" t="s">
        <v>18</v>
      </c>
      <c r="K97" s="6" t="s">
        <v>18</v>
      </c>
      <c r="L97" s="424"/>
      <c r="M97" s="425" t="s">
        <v>589</v>
      </c>
      <c r="N97" s="24" t="s">
        <v>21</v>
      </c>
      <c r="O97" s="107"/>
      <c r="P97" s="108"/>
      <c r="Q97" s="444"/>
      <c r="R97" s="24" t="s">
        <v>18</v>
      </c>
      <c r="S97" s="107"/>
      <c r="T97" s="108"/>
      <c r="U97" s="649"/>
      <c r="V97" s="24" t="s">
        <v>19</v>
      </c>
      <c r="W97" s="107"/>
      <c r="X97" s="108"/>
      <c r="Y97" s="444"/>
      <c r="Z97" s="24" t="s">
        <v>18</v>
      </c>
      <c r="AA97" s="273"/>
      <c r="AB97" s="24">
        <v>76.3</v>
      </c>
      <c r="AC97" s="273"/>
      <c r="AD97" s="272">
        <v>100</v>
      </c>
      <c r="AE97" s="108"/>
      <c r="AF97" s="444"/>
      <c r="AG97" s="272">
        <v>100</v>
      </c>
      <c r="AH97" s="108"/>
      <c r="AI97" s="444"/>
      <c r="AJ97" s="272">
        <v>100</v>
      </c>
      <c r="AK97" s="108"/>
      <c r="AL97" s="444"/>
      <c r="AM97" s="272">
        <v>100</v>
      </c>
      <c r="AN97" s="108"/>
      <c r="AO97" s="444"/>
      <c r="AP97" s="272">
        <v>100</v>
      </c>
      <c r="AQ97" s="108"/>
      <c r="AR97" s="444"/>
      <c r="AS97" s="272">
        <v>100</v>
      </c>
      <c r="AT97" s="108"/>
      <c r="AU97" s="444"/>
      <c r="AV97" s="272">
        <v>100</v>
      </c>
      <c r="AW97" s="108"/>
      <c r="AX97" s="444"/>
      <c r="AY97" s="24"/>
      <c r="AZ97" s="107"/>
      <c r="BA97" s="273"/>
      <c r="BB97" s="24"/>
      <c r="BC97" s="107"/>
      <c r="BD97" s="273"/>
      <c r="BE97" s="24"/>
      <c r="BF97" s="107"/>
      <c r="BG97" s="273"/>
      <c r="BH97" s="24"/>
      <c r="BI97" s="107"/>
      <c r="BJ97" s="273"/>
      <c r="BK97" s="24"/>
      <c r="BL97" s="107"/>
      <c r="BM97" s="273"/>
      <c r="BN97" s="24"/>
      <c r="BO97" s="107"/>
      <c r="BP97" s="273"/>
      <c r="BQ97" s="24"/>
      <c r="BR97" s="107"/>
      <c r="BS97" s="273"/>
      <c r="BT97" s="24"/>
      <c r="BU97" s="291"/>
      <c r="BV97" s="273"/>
      <c r="BW97" s="24"/>
      <c r="BX97" s="107"/>
      <c r="BY97" s="273"/>
      <c r="BZ97" s="24"/>
      <c r="CA97" s="107"/>
      <c r="CB97" s="273"/>
      <c r="CC97" s="24"/>
      <c r="CD97" s="107"/>
      <c r="CE97" s="107"/>
      <c r="CF97" s="107"/>
      <c r="CG97" s="107"/>
      <c r="CH97" s="273"/>
      <c r="CI97" s="24"/>
      <c r="CJ97" s="107"/>
      <c r="CK97" s="273"/>
      <c r="CL97" s="24"/>
      <c r="CM97" s="107"/>
      <c r="CN97" s="273"/>
      <c r="CO97" s="24"/>
      <c r="CP97" s="107"/>
      <c r="CQ97" s="273"/>
      <c r="CR97" s="24"/>
      <c r="CS97" s="107"/>
      <c r="CT97" s="273"/>
      <c r="CU97" s="24"/>
      <c r="CV97" s="107"/>
      <c r="CW97" s="273"/>
      <c r="CX97" s="24"/>
      <c r="CY97" s="107"/>
      <c r="CZ97" s="273"/>
      <c r="DA97" s="24"/>
      <c r="DB97" s="107"/>
      <c r="DC97" s="273"/>
      <c r="DD97" s="24"/>
      <c r="DE97" s="107"/>
      <c r="DF97" s="273"/>
      <c r="DG97" s="218"/>
      <c r="DH97" s="217"/>
      <c r="DI97" s="217"/>
      <c r="DJ97" s="286" t="e">
        <f>AVERAGE(AY97:DF97)</f>
        <v>#DIV/0!</v>
      </c>
      <c r="DK97" s="219"/>
      <c r="DL97" s="220" t="e">
        <f t="shared" si="25"/>
        <v>#DIV/0!</v>
      </c>
      <c r="DM97" s="650">
        <f>COUNTIF(N97:DF97, Active!DM$1)+COUNTIF(N97:DF97, Active!DM$2)</f>
        <v>0</v>
      </c>
      <c r="DN97" s="233">
        <f>IF(COUNTIF($N97:$Q97, Active!ET$1)&gt;0, Active!DN$2, 0)</f>
        <v>0</v>
      </c>
      <c r="DO97" s="234">
        <f>IF(COUNTIF($R97:$U97, Active!ET$1)&gt;0, Active!DO$2, 0)</f>
        <v>0</v>
      </c>
      <c r="DP97" s="234">
        <f>IF(COUNTIF($V97:$Y97, Active!ET$1)&gt;0, Active!DP$2, 0)</f>
        <v>0</v>
      </c>
      <c r="DQ97" s="234">
        <f>IF(COUNTIF($Z97:$AA97, Active!ET$1)&gt;0, Active!DQ$2, 0)</f>
        <v>0</v>
      </c>
      <c r="DR97" s="234">
        <f>IF(COUNTIF($AB97:$AC97, Active!ET$1)&gt;0, Active!DR$2, 0)</f>
        <v>0</v>
      </c>
      <c r="DS97" s="235">
        <f>IF(COUNTIF($AD97:$AF97, Active!$ET$1)&gt;0, Active!DS$2, 0)</f>
        <v>0</v>
      </c>
      <c r="DT97" s="236">
        <f>IF(COUNTIF($AG97:$AI97, Active!$ET$1)&gt;0, Active!DT$2, 0)</f>
        <v>0</v>
      </c>
      <c r="DU97" s="236">
        <f>IF(COUNTIF($AJ97:$AL97, Active!$ET$1)&gt;0, Active!DU$2, 0)</f>
        <v>0</v>
      </c>
      <c r="DV97" s="236">
        <f>IF(COUNTIF($AM97:$AO97, Active!$ET$1)&gt;0, Active!DV$2, 0)</f>
        <v>0</v>
      </c>
      <c r="DW97" s="236">
        <f>IF(COUNTIF($AP97:$AR97, Active!$ET$1)&gt;0, Active!DW$2, 0)</f>
        <v>0</v>
      </c>
      <c r="DX97" s="236">
        <f>IF(COUNTIF($AS97:$AU97, Active!$ET$1)&gt;0, Active!DX$2, 0)</f>
        <v>0</v>
      </c>
      <c r="DY97" s="236">
        <f>IF(COUNTIF($AV97:$AX97, Active!$ET$1)&gt;0, Active!DY$2, 0)</f>
        <v>0</v>
      </c>
      <c r="DZ97" s="237">
        <f>IF(COUNTIF($AY97:$BA97, Active!$ET$1)&gt;0, Active!DZ$2, 0)</f>
        <v>0</v>
      </c>
      <c r="EA97" s="238">
        <f>IF(COUNTIF($BB97:$BD97, Active!$ET$1)&gt;0, Active!EA$2, 0)</f>
        <v>0</v>
      </c>
      <c r="EB97" s="238">
        <f>IF(COUNTIF($BE97:$BG97, Active!$ET$1)&gt;0, Active!EB$2, 0)</f>
        <v>0</v>
      </c>
      <c r="EC97" s="238">
        <f>IF(COUNTIF($BH97:$BJ97, Active!$ET$1)&gt;0, Active!EC$2, 0)</f>
        <v>0</v>
      </c>
      <c r="ED97" s="238">
        <f>IF(COUNTIF($BK97:$BM97, Active!$ET$1)&gt;0, Active!ED$2, 0)</f>
        <v>0</v>
      </c>
      <c r="EE97" s="238">
        <f>IF(COUNTIF($BN97:$BP97, Active!$ET$1)&gt;0, Active!EE$2, 0)</f>
        <v>0</v>
      </c>
      <c r="EF97" s="238">
        <f>IF(COUNTIF($BQ97:$BS97, Active!$ET$1)&gt;0, Active!EF$2, 0)</f>
        <v>0</v>
      </c>
      <c r="EG97" s="238">
        <f>IF(COUNTIF($BT97:$BV97, Active!$ET$1)&gt;0, Active!EG$2, 0)</f>
        <v>0</v>
      </c>
      <c r="EH97" s="239">
        <f>IF(COUNTIF($BW97:$BY97, Active!$ET$1)&gt;0, Active!EH$2, 0)</f>
        <v>0</v>
      </c>
      <c r="EI97" s="240">
        <f>IF(COUNTIF($BZ97:$CB97, Active!$ET$1)&gt;0, Active!EI$2, 0)</f>
        <v>0</v>
      </c>
      <c r="EJ97" s="240">
        <f>IF(COUNTIF($CC97:$CE97, Active!$ET$1)&gt;0, Active!EJ$2, 0)</f>
        <v>0</v>
      </c>
      <c r="EK97" s="240">
        <f>IF(COUNTIF($CF97:$CH97, Active!$ET$1)&gt;0, Active!EK$2, 0)</f>
        <v>0</v>
      </c>
      <c r="EL97" s="240">
        <f>IF(COUNTIF($CI97:$CK97, Active!$ET$1)&gt;0, Active!EL$2, 0)</f>
        <v>0</v>
      </c>
      <c r="EM97" s="240">
        <f>IF(COUNTIF($CL97:$CN97, Active!$ET$1)&gt;0, Active!EM$2, 0)</f>
        <v>0</v>
      </c>
      <c r="EN97" s="240">
        <f>IF(COUNTIF($CO97:$CQ97, Active!$ET$1)&gt;0, Active!EN$2, 0)</f>
        <v>0</v>
      </c>
      <c r="EO97" s="240">
        <f>IF(COUNTIF($CR97:$CT97, Active!$ET$1)&gt;0, Active!EO$2, 0)</f>
        <v>0</v>
      </c>
      <c r="EP97" s="240">
        <f>IF(COUNTIF($CU97:$CW97, Active!$ET$1)&gt;0, Active!EP$2, 0)</f>
        <v>0</v>
      </c>
      <c r="EQ97" s="240">
        <f>IF(COUNTIF($CX97:$CZ97, Active!$ET$1)&gt;0, Active!EQ$2, 0)</f>
        <v>0</v>
      </c>
      <c r="ER97" s="240">
        <f>IF(COUNTIF($DA97:$DC97, Active!$ET$1)&gt;0, Active!ER$2, 0)</f>
        <v>0</v>
      </c>
      <c r="ES97" s="240">
        <f>IF(COUNTIF($DD97:$DF97, Active!$ET$1)&gt;0, Active!ES$2, 0)</f>
        <v>0</v>
      </c>
      <c r="ET97" s="241">
        <f t="shared" si="26"/>
        <v>0</v>
      </c>
      <c r="EU97" s="242">
        <f>IF(COUNTIF($N97:$Q97, Active!GA$1)&gt;0, Active!EU$2, 0)</f>
        <v>0</v>
      </c>
      <c r="EV97" s="234">
        <f>IF(COUNTIF($R97:$U97, Active!GA$1)&gt;0, Active!EV$2, 0)</f>
        <v>0</v>
      </c>
      <c r="EW97" s="234">
        <f>IF(COUNTIF($V97:$Y97, Active!GA$1)&gt;0, Active!EW$2, 0)</f>
        <v>0</v>
      </c>
      <c r="EX97" s="234">
        <f>IF(COUNTIF($Z97:$AA97, Active!GA$1)&gt;0, Active!EX$2, 0)</f>
        <v>0</v>
      </c>
      <c r="EY97" s="234">
        <f>IF(COUNTIF($AB97:$AC97, Active!GA$1)&gt;0, Active!EY$2, 0)</f>
        <v>0</v>
      </c>
      <c r="EZ97" s="235">
        <f>IF(COUNTIF($AD97:$AF97, Active!$GA$1)&gt;0, Active!EZ$2, 0)</f>
        <v>0</v>
      </c>
      <c r="FA97" s="236">
        <f>IF(COUNTIF($AG97:$AI97, Active!$GA$1)&gt;0, Active!FA$2, 0)</f>
        <v>0</v>
      </c>
      <c r="FB97" s="236">
        <f>IF(COUNTIF($AJ97:$AL97, Active!$GA$1)&gt;0, Active!FB$2, 0)</f>
        <v>0</v>
      </c>
      <c r="FC97" s="236">
        <f>IF(COUNTIF($AM97:$AO97, Active!$GA$1)&gt;0, Active!FC$2, 0)</f>
        <v>0</v>
      </c>
      <c r="FD97" s="236">
        <f>IF(COUNTIF($AP97:$AR97, Active!$GA$1)&gt;0, Active!FD$2, 0)</f>
        <v>0</v>
      </c>
      <c r="FE97" s="236">
        <f>IF(COUNTIF($AS97:$AU97, Active!$GA$1)&gt;0, Active!FE$2, 0)</f>
        <v>0</v>
      </c>
      <c r="FF97" s="236">
        <f>IF(COUNTIF($AV97:$AX97, Active!$GA$1)&gt;0, Active!FF$2, 0)</f>
        <v>0</v>
      </c>
      <c r="FG97" s="237">
        <f>IF(COUNTIF($AY97:$BA97, Active!$GA$1)&gt;0, Active!FG$2, 0)</f>
        <v>0</v>
      </c>
      <c r="FH97" s="238">
        <f>IF(COUNTIF($BB97:$BD97, Active!$GA$1)&gt;0, Active!FH$2, 0)</f>
        <v>0</v>
      </c>
      <c r="FI97" s="238">
        <f>IF(COUNTIF($BE97:$BG97, Active!$GA$1)&gt;0, Active!FI$2, 0)</f>
        <v>0</v>
      </c>
      <c r="FJ97" s="238">
        <f>IF(COUNTIF($BH97:$BJ97, Active!$GA$1)&gt;0, Active!FJ$2, 0)</f>
        <v>0</v>
      </c>
      <c r="FK97" s="238">
        <f>IF(COUNTIF($BK97:$BM97, Active!$GA$1)&gt;0, Active!FK$2, 0)</f>
        <v>0</v>
      </c>
      <c r="FL97" s="238">
        <f>IF(COUNTIF($BN97:$BP97, Active!$GA$1)&gt;0, Active!FL$2, 0)</f>
        <v>0</v>
      </c>
      <c r="FM97" s="238">
        <f>IF(COUNTIF($BQ97:$BS97, Active!$GA$1)&gt;0, Active!FM$2, 0)</f>
        <v>0</v>
      </c>
      <c r="FN97" s="238">
        <f>IF(COUNTIF($BT97:$BV97, Active!$GA$1)&gt;0, Active!FN$2, 0)</f>
        <v>0</v>
      </c>
      <c r="FO97" s="239">
        <f>IF(COUNTIF($BW97:$BY97, Active!$GA$1)&gt;0, Active!FO$2, 0)</f>
        <v>0</v>
      </c>
      <c r="FP97" s="240">
        <f>IF(COUNTIF($BZ97:$CB97, Active!$GA$1)&gt;0, Active!FP$2, 0)</f>
        <v>0</v>
      </c>
      <c r="FQ97" s="240">
        <f>IF(COUNTIF($CC97:$CE97, Active!$GA$1)&gt;0, Active!FQ$2, 0)</f>
        <v>0</v>
      </c>
      <c r="FR97" s="240">
        <f>IF(COUNTIF($CF97:$CH97, Active!$GA$1)&gt;0, Active!FR$2, 0)</f>
        <v>0</v>
      </c>
      <c r="FS97" s="240">
        <f>IF(COUNTIF($CI97:$CK97, Active!$GA$1)&gt;0, Active!FS$2, 0)</f>
        <v>0</v>
      </c>
      <c r="FT97" s="240">
        <f>IF(COUNTIF($CL97:$CN97, Active!$GA$1)&gt;0, Active!FT$2, 0)</f>
        <v>0</v>
      </c>
      <c r="FU97" s="240">
        <f>IF(COUNTIF($CO97:$CQ97, Active!$GA$1)&gt;0, Active!FU$2, 0)</f>
        <v>0</v>
      </c>
      <c r="FV97" s="240">
        <f>IF(COUNTIF($CR97:$CT97, Active!$GA$1)&gt;0, Active!FV$2, 0)</f>
        <v>0</v>
      </c>
      <c r="FW97" s="240">
        <f>IF(COUNTIF($CU97:$CW97, Active!$GA$1)&gt;0, Active!FW$2, 0)</f>
        <v>0</v>
      </c>
      <c r="FX97" s="240">
        <f>IF(COUNTIF($CX97:$CZ97, Active!$GA$1)&gt;0, Active!FX$2, 0)</f>
        <v>0</v>
      </c>
      <c r="FY97" s="240">
        <f>IF(COUNTIF($DA97:$DC97, Active!$GA$1)&gt;0, Active!FY$2, 0)</f>
        <v>0</v>
      </c>
      <c r="FZ97" s="240">
        <f>IF(COUNTIF($DD97:$DF97, Active!$GA$1)&gt;0, Active!FZ$2, 0)</f>
        <v>0</v>
      </c>
      <c r="GA97" s="241">
        <f t="shared" si="27"/>
        <v>0</v>
      </c>
      <c r="GB97" s="242">
        <f>IF(COUNTIF($N97:$Q97, Active!HH$1)&gt;0, Active!GB$2, 0)</f>
        <v>0</v>
      </c>
      <c r="GC97" s="234">
        <f>IF(COUNTIF($R97:$U97, Active!HH$1)&gt;0, Active!GC$2, 0)</f>
        <v>0</v>
      </c>
      <c r="GD97" s="234">
        <f>IF(COUNTIF($V97:$Y97, Active!HH$1)&gt;0, Active!GD$2, 0)</f>
        <v>0</v>
      </c>
      <c r="GE97" s="234">
        <f>IF(COUNTIF($Z97:$AA97, Active!HH$1)&gt;0, Active!GE$2, 0)</f>
        <v>0</v>
      </c>
      <c r="GF97" s="234">
        <f>IF(COUNTIF($AB97:$AC97, Active!HH$1)&gt;0, Active!GF$2, 0)</f>
        <v>0</v>
      </c>
      <c r="GG97" s="235">
        <f>IF(COUNTIF($AD97:$AF97, Active!$HH$1)&gt;0, Active!GG$2, 0)</f>
        <v>0</v>
      </c>
      <c r="GH97" s="236">
        <f>IF(COUNTIF($AG97:$AI97, Active!$HH$1)&gt;0, Active!GH$2, 0)</f>
        <v>0</v>
      </c>
      <c r="GI97" s="236">
        <f>IF(COUNTIF($AJ97:$AL97, Active!$HH$1)&gt;0, Active!GI$2, 0)</f>
        <v>0</v>
      </c>
      <c r="GJ97" s="236">
        <f>IF(COUNTIF($AM97:$AO97, Active!$HH$1)&gt;0, Active!GJ$2, 0)</f>
        <v>0</v>
      </c>
      <c r="GK97" s="236">
        <f>IF(COUNTIF($AP97:$AR97, Active!$HH$1)&gt;0, Active!GK$2, 0)</f>
        <v>0</v>
      </c>
      <c r="GL97" s="236">
        <f>IF(COUNTIF($AS97:$AU97, Active!$HH$1)&gt;0, Active!GL$2, 0)</f>
        <v>0</v>
      </c>
      <c r="GM97" s="236">
        <f>IF(COUNTIF($AV97:$AX97, Active!$HH$1)&gt;0, Active!GM$2, 0)</f>
        <v>0</v>
      </c>
      <c r="GN97" s="237">
        <f>IF(COUNTIF($AY97:$BA97, Active!$HH$1)&gt;0, Active!GN$2, 0)</f>
        <v>0</v>
      </c>
      <c r="GO97" s="238">
        <f>IF(COUNTIF($BB97:$BD97, Active!$HH$1)&gt;0, Active!GO$2, 0)</f>
        <v>0</v>
      </c>
      <c r="GP97" s="238">
        <f>IF(COUNTIF($BE97:$BG97, Active!$HH$1)&gt;0, Active!GP$2, 0)</f>
        <v>0</v>
      </c>
      <c r="GQ97" s="238">
        <f>IF(COUNTIF($BH97:$BJ97, Active!$HH$1)&gt;0, Active!GQ$2, 0)</f>
        <v>0</v>
      </c>
      <c r="GR97" s="238">
        <f>IF(COUNTIF($BK97:$BM97, Active!$HH$1)&gt;0, Active!GR$2, 0)</f>
        <v>0</v>
      </c>
      <c r="GS97" s="238">
        <f>IF(COUNTIF($BN97:$BP97, Active!$HH$1)&gt;0, Active!GS$2, 0)</f>
        <v>0</v>
      </c>
      <c r="GT97" s="238">
        <f>IF(COUNTIF($BQ97:$BS97, Active!$HH$1)&gt;0, Active!GT$2, 0)</f>
        <v>0</v>
      </c>
      <c r="GU97" s="238">
        <f>IF(COUNTIF($BT97:$BV97, Active!$HH$1)&gt;0, Active!GU$2, 0)</f>
        <v>0</v>
      </c>
      <c r="GV97" s="239">
        <f>IF(COUNTIF($BW97:$BY97, Active!$HH$1)&gt;0, Active!GV$2, 0)</f>
        <v>0</v>
      </c>
      <c r="GW97" s="240">
        <f>IF(COUNTIF($BZ97:$CB97, Active!$HH$1)&gt;0, Active!GW$2, 0)</f>
        <v>0</v>
      </c>
      <c r="GX97" s="240">
        <f>IF(COUNTIF($CC97:$CE97, Active!$HH$1)&gt;0, Active!GX$2, 0)</f>
        <v>0</v>
      </c>
      <c r="GY97" s="240">
        <f>IF(COUNTIF($CF97:$CH97, Active!$HH$1)&gt;0, Active!GY$2, 0)</f>
        <v>0</v>
      </c>
      <c r="GZ97" s="240">
        <f>IF(COUNTIF($CI97:$CK97, Active!$HH$1)&gt;0, Active!GZ$2, 0)</f>
        <v>0</v>
      </c>
      <c r="HA97" s="240">
        <f>IF(COUNTIF($CL97:$CN97, Active!$HH$1)&gt;0, Active!HA$2, 0)</f>
        <v>0</v>
      </c>
      <c r="HB97" s="240">
        <f>IF(COUNTIF($CO97:$CQ97, Active!$HH$1)&gt;0, Active!HB$2, 0)</f>
        <v>0</v>
      </c>
      <c r="HC97" s="240">
        <f>IF(COUNTIF($CR97:$CT97, Active!$HH$1)&gt;0, Active!HC$2, 0)</f>
        <v>0</v>
      </c>
      <c r="HD97" s="240">
        <f>IF(COUNTIF($CU97:$CW97, Active!$HH$1)&gt;0, Active!HD$2, 0)</f>
        <v>0</v>
      </c>
      <c r="HE97" s="240">
        <f>IF(COUNTIF($CX97:$CZ97, Active!$HH$1)&gt;0, Active!HE$2, 0)</f>
        <v>0</v>
      </c>
      <c r="HF97" s="240">
        <f>IF(COUNTIF($DA97:$DC97, Active!$HH$1)&gt;0, Active!HF$2, 0)</f>
        <v>0</v>
      </c>
      <c r="HG97" s="240">
        <f>IF(COUNTIF($DD97:$DF97, Active!$HH$1)&gt;0, Active!HG$2, 0)</f>
        <v>0</v>
      </c>
      <c r="HH97" s="241">
        <f t="shared" si="28"/>
        <v>0</v>
      </c>
      <c r="HI97" s="243"/>
      <c r="HJ97" s="242">
        <f>IF(MAX($N97:$Q97)&gt;=40, Active!HJ$2, 0)</f>
        <v>0</v>
      </c>
      <c r="HK97" s="234">
        <f>IF(MAX($R97:$U97)&gt;=40, Active!HK$2, 0)</f>
        <v>0</v>
      </c>
      <c r="HL97" s="234">
        <f>IF(MAX($V97:$Y97)&gt;=40, Active!HL$2, 0)</f>
        <v>0</v>
      </c>
      <c r="HM97" s="234">
        <f>IF(MAX($Z97:$AA97)&gt;=40, Active!HM$2, 0)</f>
        <v>0</v>
      </c>
      <c r="HN97" s="234">
        <f>IF(MAX($AB97:$AC97)&gt;=40, Active!HN$2, 0)</f>
        <v>2</v>
      </c>
      <c r="HO97" s="235">
        <f>IF(MAX($AD97:$AF97)&gt;=40, Active!HO$2, 0)</f>
        <v>20</v>
      </c>
      <c r="HP97" s="236">
        <f>IF(MAX($AG97:$AI97)&gt;=40, Active!HP$2, 0)</f>
        <v>20</v>
      </c>
      <c r="HQ97" s="236">
        <f>IF(MAX($AJ97:$AL97)&gt;=40, Active!HQ$2, 0)</f>
        <v>20</v>
      </c>
      <c r="HR97" s="236">
        <f>IF(MAX($AM97:$AO97)&gt;=40, Active!HR$2, 0)</f>
        <v>20</v>
      </c>
      <c r="HS97" s="236">
        <f>IF(MAX($AP97:$AR97)&gt;=40, Active!HS$2, 0)</f>
        <v>10</v>
      </c>
      <c r="HT97" s="236">
        <f>IF(MAX($AS97:$AU97)&gt;=40, Active!HT$2, 0)</f>
        <v>20</v>
      </c>
      <c r="HU97" s="236">
        <f>IF(MAX($AV97:$AX97)&gt;=40, Active!HU$2, 0)</f>
        <v>10</v>
      </c>
      <c r="HV97" s="237">
        <f>IF(MAX($AY97:$BA97)&gt;=40, Active!HV$2, 0)</f>
        <v>0</v>
      </c>
      <c r="HW97" s="238">
        <f>IF(MAX($BB97:$BD97)&gt;=40, Active!HW$2, 0)</f>
        <v>0</v>
      </c>
      <c r="HX97" s="238">
        <f>IF(MAX($BE97:$BG97)&gt;=40, Active!HX$2, 0)</f>
        <v>0</v>
      </c>
      <c r="HY97" s="238">
        <f>IF(MAX($BH97:$BJ97)&gt;=40, Active!HY$2, 0)</f>
        <v>0</v>
      </c>
      <c r="HZ97" s="238">
        <f>IF(MAX($BK97:$BM97)&gt;=40, Active!HZ$2, 0)</f>
        <v>0</v>
      </c>
      <c r="IA97" s="238">
        <f>IF(MAX($BN97:$BP97)&gt;=40, Active!IA$2, 0)</f>
        <v>0</v>
      </c>
      <c r="IB97" s="238">
        <f>IF(MAX($BQ97:$BS97)&gt;=40, Active!IB$2, 0)</f>
        <v>0</v>
      </c>
      <c r="IC97" s="238">
        <f>IF(MAX($BT97:$BV97)&gt;=40, Active!IC$2, 0)</f>
        <v>0</v>
      </c>
      <c r="ID97" s="239">
        <f>IF(MAX($BW97:$BY97)&gt;=40, Active!ID$2, 0)</f>
        <v>0</v>
      </c>
      <c r="IE97" s="240">
        <f>IF(MAX($BZ97:$CB97)&gt;=40, Active!IE$2, 0)</f>
        <v>0</v>
      </c>
      <c r="IF97" s="240">
        <f>IF(MAX($CC97:$CE97)&gt;=40, Active!IF$2, 0)</f>
        <v>0</v>
      </c>
      <c r="IG97" s="240">
        <f>IF(MAX($CF97:$CH97)&gt;=40, Active!IG$2, 0)</f>
        <v>0</v>
      </c>
      <c r="IH97" s="240">
        <f>IF(MAX($CI97:$CK97)&gt;=40, Active!IH$2, 0)</f>
        <v>0</v>
      </c>
      <c r="II97" s="240">
        <f>IF(MAX($CL97:$CN97)&gt;=40, Active!II$2, 0)</f>
        <v>0</v>
      </c>
      <c r="IJ97" s="240">
        <f>IF(MAX($CO97:$CQ97)&gt;=40, Active!IJ$2, 0)</f>
        <v>0</v>
      </c>
      <c r="IK97" s="240">
        <f>IF(MAX($CR97:$CT97)&gt;=40, Active!IK$2, 0)</f>
        <v>0</v>
      </c>
      <c r="IL97" s="240">
        <f>IF(MAX($CU97:$CW97)&gt;=40, Active!IL$2, 0)</f>
        <v>0</v>
      </c>
      <c r="IM97" s="240">
        <f>IF(MAX($CX97:$CZ97)&gt;=40, Active!IM$2, 0)</f>
        <v>0</v>
      </c>
      <c r="IN97" s="240">
        <f>IF(MAX($DA97:$DC97)&gt;=40, Active!IN$2, 0)</f>
        <v>0</v>
      </c>
      <c r="IO97" s="240">
        <f>IF(MAX($DD97:$DF97)&gt;=40, Active!IO$2, 0)</f>
        <v>0</v>
      </c>
      <c r="IP97" s="416">
        <f t="shared" si="29"/>
        <v>120</v>
      </c>
      <c r="IQ97" s="416">
        <f t="shared" si="30"/>
        <v>2</v>
      </c>
    </row>
    <row r="98" spans="2:251" ht="15" customHeight="1" x14ac:dyDescent="0.25">
      <c r="B98" s="392">
        <v>4</v>
      </c>
      <c r="C98" s="13" t="s">
        <v>494</v>
      </c>
      <c r="D98" s="423">
        <v>42963</v>
      </c>
      <c r="E98" s="20" t="s">
        <v>278</v>
      </c>
      <c r="F98" s="6">
        <v>8286181</v>
      </c>
      <c r="G98" s="20">
        <v>1</v>
      </c>
      <c r="H98" s="20"/>
      <c r="I98" s="23"/>
      <c r="J98" s="6" t="s">
        <v>18</v>
      </c>
      <c r="K98" s="6" t="s">
        <v>18</v>
      </c>
      <c r="L98" s="424"/>
      <c r="M98" s="425" t="s">
        <v>558</v>
      </c>
      <c r="N98" s="24" t="s">
        <v>18</v>
      </c>
      <c r="O98" s="107"/>
      <c r="P98" s="108"/>
      <c r="Q98" s="444"/>
      <c r="R98" s="24" t="s">
        <v>17</v>
      </c>
      <c r="S98" s="107"/>
      <c r="T98" s="108"/>
      <c r="U98" s="649"/>
      <c r="V98" s="24" t="s">
        <v>17</v>
      </c>
      <c r="W98" s="107"/>
      <c r="X98" s="108"/>
      <c r="Y98" s="444"/>
      <c r="Z98" s="24">
        <v>69.5</v>
      </c>
      <c r="AA98" s="273"/>
      <c r="AB98" s="24"/>
      <c r="AC98" s="273"/>
      <c r="AD98" s="24">
        <v>90.300003051757813</v>
      </c>
      <c r="AE98" s="107"/>
      <c r="AF98" s="273"/>
      <c r="AG98" s="24">
        <v>81</v>
      </c>
      <c r="AH98" s="107"/>
      <c r="AI98" s="273"/>
      <c r="AJ98" s="24">
        <v>90</v>
      </c>
      <c r="AK98" s="107"/>
      <c r="AL98" s="273"/>
      <c r="AM98" s="24">
        <v>76.830001831054688</v>
      </c>
      <c r="AN98" s="107"/>
      <c r="AO98" s="273"/>
      <c r="AP98" s="24">
        <v>82</v>
      </c>
      <c r="AQ98" s="107"/>
      <c r="AR98" s="273"/>
      <c r="AS98" s="24">
        <v>79.25</v>
      </c>
      <c r="AT98" s="107"/>
      <c r="AU98" s="273"/>
      <c r="AV98" s="24">
        <v>83</v>
      </c>
      <c r="AW98" s="107"/>
      <c r="AX98" s="273"/>
      <c r="AY98" s="24">
        <v>74</v>
      </c>
      <c r="AZ98" s="107"/>
      <c r="BA98" s="273"/>
      <c r="BB98" s="24">
        <v>82</v>
      </c>
      <c r="BC98" s="107"/>
      <c r="BD98" s="273"/>
      <c r="BE98" s="24">
        <v>81</v>
      </c>
      <c r="BF98" s="107"/>
      <c r="BG98" s="273"/>
      <c r="BH98" s="24">
        <v>78</v>
      </c>
      <c r="BI98" s="107"/>
      <c r="BJ98" s="273"/>
      <c r="BK98" s="24">
        <v>80</v>
      </c>
      <c r="BL98" s="107"/>
      <c r="BM98" s="273"/>
      <c r="BN98" s="24">
        <v>73</v>
      </c>
      <c r="BO98" s="107"/>
      <c r="BP98" s="273"/>
      <c r="BQ98" s="24">
        <v>80</v>
      </c>
      <c r="BR98" s="107"/>
      <c r="BS98" s="273"/>
      <c r="BT98" s="24"/>
      <c r="BU98" s="291"/>
      <c r="BV98" s="273"/>
      <c r="BW98" s="24">
        <v>80</v>
      </c>
      <c r="BX98" s="107"/>
      <c r="BY98" s="273"/>
      <c r="BZ98" s="24">
        <v>72</v>
      </c>
      <c r="CA98" s="107"/>
      <c r="CB98" s="273"/>
      <c r="CC98" s="24"/>
      <c r="CD98" s="107"/>
      <c r="CE98" s="107"/>
      <c r="CF98" s="107">
        <v>71</v>
      </c>
      <c r="CG98" s="107"/>
      <c r="CH98" s="273"/>
      <c r="CI98" s="24"/>
      <c r="CJ98" s="107"/>
      <c r="CK98" s="273"/>
      <c r="CL98" s="24"/>
      <c r="CM98" s="107">
        <v>40</v>
      </c>
      <c r="CN98" s="273"/>
      <c r="CO98" s="24">
        <v>63</v>
      </c>
      <c r="CP98" s="107"/>
      <c r="CQ98" s="273"/>
      <c r="CR98" s="24"/>
      <c r="CS98" s="107"/>
      <c r="CT98" s="273"/>
      <c r="CU98" s="24">
        <v>61</v>
      </c>
      <c r="CV98" s="107"/>
      <c r="CW98" s="273"/>
      <c r="CX98" s="24"/>
      <c r="CY98" s="107"/>
      <c r="CZ98" s="273"/>
      <c r="DA98" s="24"/>
      <c r="DB98" s="107"/>
      <c r="DC98" s="273"/>
      <c r="DD98" s="24"/>
      <c r="DE98" s="107"/>
      <c r="DF98" s="273"/>
      <c r="DG98" s="218"/>
      <c r="DH98" s="217"/>
      <c r="DI98" s="217" t="s">
        <v>1387</v>
      </c>
      <c r="DJ98" s="286">
        <v>72.680000000000007</v>
      </c>
      <c r="DK98" s="219" t="s">
        <v>126</v>
      </c>
      <c r="DL98" s="220">
        <f t="shared" si="25"/>
        <v>3.6340000000000003</v>
      </c>
      <c r="DM98" s="650">
        <f>COUNTIF(N98:DF98, Active!DM$1)+COUNTIF(N98:DF98, Active!DM$2)</f>
        <v>0</v>
      </c>
      <c r="DN98" s="233">
        <f>IF(COUNTIF($N98:$Q98, Active!ET$1)&gt;0, Active!DN$2, 0)</f>
        <v>0</v>
      </c>
      <c r="DO98" s="234">
        <f>IF(COUNTIF($R98:$U98, Active!ET$1)&gt;0, Active!DO$2, 0)</f>
        <v>0</v>
      </c>
      <c r="DP98" s="234">
        <f>IF(COUNTIF($V98:$Y98, Active!ET$1)&gt;0, Active!DP$2, 0)</f>
        <v>0</v>
      </c>
      <c r="DQ98" s="234">
        <f>IF(COUNTIF($Z98:$AA98, Active!ET$1)&gt;0, Active!DQ$2, 0)</f>
        <v>0</v>
      </c>
      <c r="DR98" s="234">
        <f>IF(COUNTIF($AB98:$AC98, Active!ET$1)&gt;0, Active!DR$2, 0)</f>
        <v>0</v>
      </c>
      <c r="DS98" s="235">
        <f>IF(COUNTIF($AD98:$AF98, Active!$ET$1)&gt;0, Active!DS$2, 0)</f>
        <v>0</v>
      </c>
      <c r="DT98" s="236">
        <f>IF(COUNTIF($AG98:$AI98, Active!$ET$1)&gt;0, Active!DT$2, 0)</f>
        <v>0</v>
      </c>
      <c r="DU98" s="236">
        <f>IF(COUNTIF($AJ98:$AL98, Active!$ET$1)&gt;0, Active!DU$2, 0)</f>
        <v>0</v>
      </c>
      <c r="DV98" s="236">
        <f>IF(COUNTIF($AM98:$AO98, Active!$ET$1)&gt;0, Active!DV$2, 0)</f>
        <v>0</v>
      </c>
      <c r="DW98" s="236">
        <f>IF(COUNTIF($AP98:$AR98, Active!$ET$1)&gt;0, Active!DW$2, 0)</f>
        <v>0</v>
      </c>
      <c r="DX98" s="236">
        <f>IF(COUNTIF($AS98:$AU98, Active!$ET$1)&gt;0, Active!DX$2, 0)</f>
        <v>0</v>
      </c>
      <c r="DY98" s="236">
        <f>IF(COUNTIF($AV98:$AX98, Active!$ET$1)&gt;0, Active!DY$2, 0)</f>
        <v>0</v>
      </c>
      <c r="DZ98" s="237">
        <f>IF(COUNTIF($AY98:$BA98, Active!$ET$1)&gt;0, Active!DZ$2, 0)</f>
        <v>0</v>
      </c>
      <c r="EA98" s="238">
        <f>IF(COUNTIF($BB98:$BD98, Active!$ET$1)&gt;0, Active!EA$2, 0)</f>
        <v>0</v>
      </c>
      <c r="EB98" s="238">
        <f>IF(COUNTIF($BE98:$BG98, Active!$ET$1)&gt;0, Active!EB$2, 0)</f>
        <v>0</v>
      </c>
      <c r="EC98" s="238">
        <f>IF(COUNTIF($BH98:$BJ98, Active!$ET$1)&gt;0, Active!EC$2, 0)</f>
        <v>0</v>
      </c>
      <c r="ED98" s="238">
        <f>IF(COUNTIF($BK98:$BM98, Active!$ET$1)&gt;0, Active!ED$2, 0)</f>
        <v>0</v>
      </c>
      <c r="EE98" s="238">
        <f>IF(COUNTIF($BN98:$BP98, Active!$ET$1)&gt;0, Active!EE$2, 0)</f>
        <v>0</v>
      </c>
      <c r="EF98" s="238">
        <f>IF(COUNTIF($BQ98:$BS98, Active!$ET$1)&gt;0, Active!EF$2, 0)</f>
        <v>0</v>
      </c>
      <c r="EG98" s="238">
        <f>IF(COUNTIF($BT98:$BV98, Active!$ET$1)&gt;0, Active!EG$2, 0)</f>
        <v>0</v>
      </c>
      <c r="EH98" s="239">
        <f>IF(COUNTIF($BW98:$BY98, Active!$ET$1)&gt;0, Active!EH$2, 0)</f>
        <v>0</v>
      </c>
      <c r="EI98" s="240">
        <f>IF(COUNTIF($BZ98:$CB98, Active!$ET$1)&gt;0, Active!EI$2, 0)</f>
        <v>0</v>
      </c>
      <c r="EJ98" s="240">
        <f>IF(COUNTIF($CC98:$CE98, Active!$ET$1)&gt;0, Active!EJ$2, 0)</f>
        <v>0</v>
      </c>
      <c r="EK98" s="240">
        <f>IF(COUNTIF($CF98:$CH98, Active!$ET$1)&gt;0, Active!EK$2, 0)</f>
        <v>0</v>
      </c>
      <c r="EL98" s="240">
        <f>IF(COUNTIF($CI98:$CK98, Active!$ET$1)&gt;0, Active!EL$2, 0)</f>
        <v>0</v>
      </c>
      <c r="EM98" s="240">
        <f>IF(COUNTIF($CL98:$CN98, Active!$ET$1)&gt;0, Active!EM$2, 0)</f>
        <v>0</v>
      </c>
      <c r="EN98" s="240">
        <f>IF(COUNTIF($CO98:$CQ98, Active!$ET$1)&gt;0, Active!EN$2, 0)</f>
        <v>0</v>
      </c>
      <c r="EO98" s="240">
        <f>IF(COUNTIF($CR98:$CT98, Active!$ET$1)&gt;0, Active!EO$2, 0)</f>
        <v>0</v>
      </c>
      <c r="EP98" s="240">
        <f>IF(COUNTIF($CU98:$CW98, Active!$ET$1)&gt;0, Active!EP$2, 0)</f>
        <v>0</v>
      </c>
      <c r="EQ98" s="240">
        <f>IF(COUNTIF($CX98:$CZ98, Active!$ET$1)&gt;0, Active!EQ$2, 0)</f>
        <v>0</v>
      </c>
      <c r="ER98" s="240">
        <f>IF(COUNTIF($DA98:$DC98, Active!$ET$1)&gt;0, Active!ER$2, 0)</f>
        <v>0</v>
      </c>
      <c r="ES98" s="240">
        <f>IF(COUNTIF($DD98:$DF98, Active!$ET$1)&gt;0, Active!ES$2, 0)</f>
        <v>0</v>
      </c>
      <c r="ET98" s="241">
        <f t="shared" si="26"/>
        <v>0</v>
      </c>
      <c r="EU98" s="242">
        <f>IF(COUNTIF($N98:$Q98, Active!GA$1)&gt;0, Active!EU$2, 0)</f>
        <v>0</v>
      </c>
      <c r="EV98" s="234">
        <f>IF(COUNTIF($R98:$U98, Active!GA$1)&gt;0, Active!EV$2, 0)</f>
        <v>0</v>
      </c>
      <c r="EW98" s="234">
        <f>IF(COUNTIF($V98:$Y98, Active!GA$1)&gt;0, Active!EW$2, 0)</f>
        <v>0</v>
      </c>
      <c r="EX98" s="234">
        <f>IF(COUNTIF($Z98:$AA98, Active!GA$1)&gt;0, Active!EX$2, 0)</f>
        <v>0</v>
      </c>
      <c r="EY98" s="234">
        <f>IF(COUNTIF($AB98:$AC98, Active!GA$1)&gt;0, Active!EY$2, 0)</f>
        <v>0</v>
      </c>
      <c r="EZ98" s="235">
        <f>IF(COUNTIF($AD98:$AF98, Active!$GA$1)&gt;0, Active!EZ$2, 0)</f>
        <v>0</v>
      </c>
      <c r="FA98" s="236">
        <f>IF(COUNTIF($AG98:$AI98, Active!$GA$1)&gt;0, Active!FA$2, 0)</f>
        <v>0</v>
      </c>
      <c r="FB98" s="236">
        <f>IF(COUNTIF($AJ98:$AL98, Active!$GA$1)&gt;0, Active!FB$2, 0)</f>
        <v>0</v>
      </c>
      <c r="FC98" s="236">
        <f>IF(COUNTIF($AM98:$AO98, Active!$GA$1)&gt;0, Active!FC$2, 0)</f>
        <v>0</v>
      </c>
      <c r="FD98" s="236">
        <f>IF(COUNTIF($AP98:$AR98, Active!$GA$1)&gt;0, Active!FD$2, 0)</f>
        <v>0</v>
      </c>
      <c r="FE98" s="236">
        <f>IF(COUNTIF($AS98:$AU98, Active!$GA$1)&gt;0, Active!FE$2, 0)</f>
        <v>0</v>
      </c>
      <c r="FF98" s="236">
        <f>IF(COUNTIF($AV98:$AX98, Active!$GA$1)&gt;0, Active!FF$2, 0)</f>
        <v>0</v>
      </c>
      <c r="FG98" s="237">
        <f>IF(COUNTIF($AY98:$BA98, Active!$GA$1)&gt;0, Active!FG$2, 0)</f>
        <v>0</v>
      </c>
      <c r="FH98" s="238">
        <f>IF(COUNTIF($BB98:$BD98, Active!$GA$1)&gt;0, Active!FH$2, 0)</f>
        <v>0</v>
      </c>
      <c r="FI98" s="238">
        <f>IF(COUNTIF($BE98:$BG98, Active!$GA$1)&gt;0, Active!FI$2, 0)</f>
        <v>0</v>
      </c>
      <c r="FJ98" s="238">
        <f>IF(COUNTIF($BH98:$BJ98, Active!$GA$1)&gt;0, Active!FJ$2, 0)</f>
        <v>0</v>
      </c>
      <c r="FK98" s="238">
        <f>IF(COUNTIF($BK98:$BM98, Active!$GA$1)&gt;0, Active!FK$2, 0)</f>
        <v>0</v>
      </c>
      <c r="FL98" s="238">
        <f>IF(COUNTIF($BN98:$BP98, Active!$GA$1)&gt;0, Active!FL$2, 0)</f>
        <v>0</v>
      </c>
      <c r="FM98" s="238">
        <f>IF(COUNTIF($BQ98:$BS98, Active!$GA$1)&gt;0, Active!FM$2, 0)</f>
        <v>0</v>
      </c>
      <c r="FN98" s="238">
        <f>IF(COUNTIF($BT98:$BV98, Active!$GA$1)&gt;0, Active!FN$2, 0)</f>
        <v>0</v>
      </c>
      <c r="FO98" s="239">
        <f>IF(COUNTIF($BW98:$BY98, Active!$GA$1)&gt;0, Active!FO$2, 0)</f>
        <v>0</v>
      </c>
      <c r="FP98" s="240">
        <f>IF(COUNTIF($BZ98:$CB98, Active!$GA$1)&gt;0, Active!FP$2, 0)</f>
        <v>0</v>
      </c>
      <c r="FQ98" s="240">
        <f>IF(COUNTIF($CC98:$CE98, Active!$GA$1)&gt;0, Active!FQ$2, 0)</f>
        <v>0</v>
      </c>
      <c r="FR98" s="240">
        <f>IF(COUNTIF($CF98:$CH98, Active!$GA$1)&gt;0, Active!FR$2, 0)</f>
        <v>0</v>
      </c>
      <c r="FS98" s="240">
        <f>IF(COUNTIF($CI98:$CK98, Active!$GA$1)&gt;0, Active!FS$2, 0)</f>
        <v>0</v>
      </c>
      <c r="FT98" s="240">
        <f>IF(COUNTIF($CL98:$CN98, Active!$GA$1)&gt;0, Active!FT$2, 0)</f>
        <v>0</v>
      </c>
      <c r="FU98" s="240">
        <f>IF(COUNTIF($CO98:$CQ98, Active!$GA$1)&gt;0, Active!FU$2, 0)</f>
        <v>0</v>
      </c>
      <c r="FV98" s="240">
        <f>IF(COUNTIF($CR98:$CT98, Active!$GA$1)&gt;0, Active!FV$2, 0)</f>
        <v>0</v>
      </c>
      <c r="FW98" s="240">
        <f>IF(COUNTIF($CU98:$CW98, Active!$GA$1)&gt;0, Active!FW$2, 0)</f>
        <v>0</v>
      </c>
      <c r="FX98" s="240">
        <f>IF(COUNTIF($CX98:$CZ98, Active!$GA$1)&gt;0, Active!FX$2, 0)</f>
        <v>0</v>
      </c>
      <c r="FY98" s="240">
        <f>IF(COUNTIF($DA98:$DC98, Active!$GA$1)&gt;0, Active!FY$2, 0)</f>
        <v>0</v>
      </c>
      <c r="FZ98" s="240">
        <f>IF(COUNTIF($DD98:$DF98, Active!$GA$1)&gt;0, Active!FZ$2, 0)</f>
        <v>0</v>
      </c>
      <c r="GA98" s="241">
        <f t="shared" si="27"/>
        <v>0</v>
      </c>
      <c r="GB98" s="242">
        <f>IF(COUNTIF($N98:$Q98, Active!HH$1)&gt;0, Active!GB$2, 0)</f>
        <v>0</v>
      </c>
      <c r="GC98" s="234">
        <f>IF(COUNTIF($R98:$U98, Active!HH$1)&gt;0, Active!GC$2, 0)</f>
        <v>0</v>
      </c>
      <c r="GD98" s="234">
        <f>IF(COUNTIF($V98:$Y98, Active!HH$1)&gt;0, Active!GD$2, 0)</f>
        <v>0</v>
      </c>
      <c r="GE98" s="234">
        <f>IF(COUNTIF($Z98:$AA98, Active!HH$1)&gt;0, Active!GE$2, 0)</f>
        <v>0</v>
      </c>
      <c r="GF98" s="234">
        <f>IF(COUNTIF($AB98:$AC98, Active!HH$1)&gt;0, Active!GF$2, 0)</f>
        <v>0</v>
      </c>
      <c r="GG98" s="235">
        <f>IF(COUNTIF($AD98:$AF98, Active!$HH$1)&gt;0, Active!GG$2, 0)</f>
        <v>0</v>
      </c>
      <c r="GH98" s="236">
        <f>IF(COUNTIF($AG98:$AI98, Active!$HH$1)&gt;0, Active!GH$2, 0)</f>
        <v>0</v>
      </c>
      <c r="GI98" s="236">
        <f>IF(COUNTIF($AJ98:$AL98, Active!$HH$1)&gt;0, Active!GI$2, 0)</f>
        <v>0</v>
      </c>
      <c r="GJ98" s="236">
        <f>IF(COUNTIF($AM98:$AO98, Active!$HH$1)&gt;0, Active!GJ$2, 0)</f>
        <v>0</v>
      </c>
      <c r="GK98" s="236">
        <f>IF(COUNTIF($AP98:$AR98, Active!$HH$1)&gt;0, Active!GK$2, 0)</f>
        <v>0</v>
      </c>
      <c r="GL98" s="236">
        <f>IF(COUNTIF($AS98:$AU98, Active!$HH$1)&gt;0, Active!GL$2, 0)</f>
        <v>0</v>
      </c>
      <c r="GM98" s="236">
        <f>IF(COUNTIF($AV98:$AX98, Active!$HH$1)&gt;0, Active!GM$2, 0)</f>
        <v>0</v>
      </c>
      <c r="GN98" s="237">
        <f>IF(COUNTIF($AY98:$BA98, Active!$HH$1)&gt;0, Active!GN$2, 0)</f>
        <v>0</v>
      </c>
      <c r="GO98" s="238">
        <f>IF(COUNTIF($BB98:$BD98, Active!$HH$1)&gt;0, Active!GO$2, 0)</f>
        <v>0</v>
      </c>
      <c r="GP98" s="238">
        <f>IF(COUNTIF($BE98:$BG98, Active!$HH$1)&gt;0, Active!GP$2, 0)</f>
        <v>0</v>
      </c>
      <c r="GQ98" s="238">
        <f>IF(COUNTIF($BH98:$BJ98, Active!$HH$1)&gt;0, Active!GQ$2, 0)</f>
        <v>0</v>
      </c>
      <c r="GR98" s="238">
        <f>IF(COUNTIF($BK98:$BM98, Active!$HH$1)&gt;0, Active!GR$2, 0)</f>
        <v>0</v>
      </c>
      <c r="GS98" s="238">
        <f>IF(COUNTIF($BN98:$BP98, Active!$HH$1)&gt;0, Active!GS$2, 0)</f>
        <v>0</v>
      </c>
      <c r="GT98" s="238">
        <f>IF(COUNTIF($BQ98:$BS98, Active!$HH$1)&gt;0, Active!GT$2, 0)</f>
        <v>0</v>
      </c>
      <c r="GU98" s="238">
        <f>IF(COUNTIF($BT98:$BV98, Active!$HH$1)&gt;0, Active!GU$2, 0)</f>
        <v>0</v>
      </c>
      <c r="GV98" s="239">
        <f>IF(COUNTIF($BW98:$BY98, Active!$HH$1)&gt;0, Active!GV$2, 0)</f>
        <v>0</v>
      </c>
      <c r="GW98" s="240">
        <f>IF(COUNTIF($BZ98:$CB98, Active!$HH$1)&gt;0, Active!GW$2, 0)</f>
        <v>0</v>
      </c>
      <c r="GX98" s="240">
        <f>IF(COUNTIF($CC98:$CE98, Active!$HH$1)&gt;0, Active!GX$2, 0)</f>
        <v>0</v>
      </c>
      <c r="GY98" s="240">
        <f>IF(COUNTIF($CF98:$CH98, Active!$HH$1)&gt;0, Active!GY$2, 0)</f>
        <v>0</v>
      </c>
      <c r="GZ98" s="240">
        <f>IF(COUNTIF($CI98:$CK98, Active!$HH$1)&gt;0, Active!GZ$2, 0)</f>
        <v>0</v>
      </c>
      <c r="HA98" s="240">
        <f>IF(COUNTIF($CL98:$CN98, Active!$HH$1)&gt;0, Active!HA$2, 0)</f>
        <v>0</v>
      </c>
      <c r="HB98" s="240">
        <f>IF(COUNTIF($CO98:$CQ98, Active!$HH$1)&gt;0, Active!HB$2, 0)</f>
        <v>0</v>
      </c>
      <c r="HC98" s="240">
        <f>IF(COUNTIF($CR98:$CT98, Active!$HH$1)&gt;0, Active!HC$2, 0)</f>
        <v>0</v>
      </c>
      <c r="HD98" s="240">
        <f>IF(COUNTIF($CU98:$CW98, Active!$HH$1)&gt;0, Active!HD$2, 0)</f>
        <v>0</v>
      </c>
      <c r="HE98" s="240">
        <f>IF(COUNTIF($CX98:$CZ98, Active!$HH$1)&gt;0, Active!HE$2, 0)</f>
        <v>0</v>
      </c>
      <c r="HF98" s="240">
        <f>IF(COUNTIF($DA98:$DC98, Active!$HH$1)&gt;0, Active!HF$2, 0)</f>
        <v>0</v>
      </c>
      <c r="HG98" s="240">
        <f>IF(COUNTIF($DD98:$DF98, Active!$HH$1)&gt;0, Active!HG$2, 0)</f>
        <v>0</v>
      </c>
      <c r="HH98" s="241">
        <f t="shared" si="28"/>
        <v>0</v>
      </c>
      <c r="HI98" s="243"/>
      <c r="HJ98" s="242">
        <f>IF(MAX($N98:$Q98)&gt;=40, Active!HJ$2, 0)</f>
        <v>0</v>
      </c>
      <c r="HK98" s="234">
        <f>IF(MAX($R98:$U98)&gt;=40, Active!HK$2, 0)</f>
        <v>0</v>
      </c>
      <c r="HL98" s="234">
        <f>IF(MAX($V98:$Y98)&gt;=40, Active!HL$2, 0)</f>
        <v>0</v>
      </c>
      <c r="HM98" s="234">
        <f>IF(MAX($Z98:$AA98)&gt;=40, Active!HM$2, 0)</f>
        <v>3</v>
      </c>
      <c r="HN98" s="234">
        <f>IF(MAX($AB98:$AC98)&gt;=40, Active!HN$2, 0)</f>
        <v>0</v>
      </c>
      <c r="HO98" s="235">
        <f>IF(MAX($AD98:$AF98)&gt;=40, Active!HO$2, 0)</f>
        <v>20</v>
      </c>
      <c r="HP98" s="236">
        <f>IF(MAX($AG98:$AI98)&gt;=40, Active!HP$2, 0)</f>
        <v>20</v>
      </c>
      <c r="HQ98" s="236">
        <f>IF(MAX($AJ98:$AL98)&gt;=40, Active!HQ$2, 0)</f>
        <v>20</v>
      </c>
      <c r="HR98" s="236">
        <f>IF(MAX($AM98:$AO98)&gt;=40, Active!HR$2, 0)</f>
        <v>20</v>
      </c>
      <c r="HS98" s="236">
        <f>IF(MAX($AP98:$AR98)&gt;=40, Active!HS$2, 0)</f>
        <v>10</v>
      </c>
      <c r="HT98" s="236">
        <f>IF(MAX($AS98:$AU98)&gt;=40, Active!HT$2, 0)</f>
        <v>20</v>
      </c>
      <c r="HU98" s="236">
        <f>IF(MAX($AV98:$AX98)&gt;=40, Active!HU$2, 0)</f>
        <v>10</v>
      </c>
      <c r="HV98" s="237">
        <f>IF(MAX($AY98:$BA98)&gt;=40, Active!HV$2, 0)</f>
        <v>20</v>
      </c>
      <c r="HW98" s="238">
        <f>IF(MAX($BB98:$BD98)&gt;=40, Active!HW$2, 0)</f>
        <v>20</v>
      </c>
      <c r="HX98" s="238">
        <f>IF(MAX($BE98:$BG98)&gt;=40, Active!HX$2, 0)</f>
        <v>20</v>
      </c>
      <c r="HY98" s="238">
        <f>IF(MAX($BH98:$BJ98)&gt;=40, Active!HY$2, 0)</f>
        <v>20</v>
      </c>
      <c r="HZ98" s="238">
        <f>IF(MAX($BK98:$BM98)&gt;=40, Active!HZ$2, 0)</f>
        <v>10</v>
      </c>
      <c r="IA98" s="238">
        <f>IF(MAX($BN98:$BP98)&gt;=40, Active!IA$2, 0)</f>
        <v>20</v>
      </c>
      <c r="IB98" s="238">
        <f>IF(MAX($BQ98:$BS98)&gt;=40, Active!IB$2, 0)</f>
        <v>10</v>
      </c>
      <c r="IC98" s="238">
        <f>IF(MAX($BT98:$BV98)&gt;=40, Active!IC$2, 0)</f>
        <v>0</v>
      </c>
      <c r="ID98" s="239">
        <f>IF(MAX($BW98:$BY98)&gt;=40, Active!ID$2, 0)</f>
        <v>20</v>
      </c>
      <c r="IE98" s="240">
        <f>IF(MAX($BZ98:$CB98)&gt;=40, Active!IE$2, 0)</f>
        <v>20</v>
      </c>
      <c r="IF98" s="240">
        <f>IF(MAX($CC98:$CE98)&gt;=40, Active!IF$2, 0)</f>
        <v>0</v>
      </c>
      <c r="IG98" s="240">
        <f>IF(MAX($CF98:$CH98)&gt;=40, Active!IG$2, 0)</f>
        <v>10</v>
      </c>
      <c r="IH98" s="240">
        <f>IF(MAX($CI98:$CK98)&gt;=40, Active!IH$2, 0)</f>
        <v>0</v>
      </c>
      <c r="II98" s="240">
        <f>IF(MAX($CL98:$CN98)&gt;=40, Active!II$2, 0)</f>
        <v>30</v>
      </c>
      <c r="IJ98" s="240">
        <f>IF(MAX($CO98:$CQ98)&gt;=40, Active!IJ$2, 0)</f>
        <v>20</v>
      </c>
      <c r="IK98" s="240">
        <f>IF(MAX($CR98:$CT98)&gt;=40, Active!IK$2, 0)</f>
        <v>0</v>
      </c>
      <c r="IL98" s="240">
        <f>IF(MAX($CU98:$CW98)&gt;=40, Active!IL$2, 0)</f>
        <v>20</v>
      </c>
      <c r="IM98" s="240">
        <f>IF(MAX($CX98:$CZ98)&gt;=40, Active!IM$2, 0)</f>
        <v>0</v>
      </c>
      <c r="IN98" s="240">
        <f>IF(MAX($DA98:$DC98)&gt;=40, Active!IN$2, 0)</f>
        <v>0</v>
      </c>
      <c r="IO98" s="240">
        <f>IF(MAX($DD98:$DF98)&gt;=40, Active!IO$2, 0)</f>
        <v>0</v>
      </c>
      <c r="IP98" s="416">
        <f t="shared" si="29"/>
        <v>360</v>
      </c>
      <c r="IQ98" s="416">
        <f t="shared" si="30"/>
        <v>3</v>
      </c>
    </row>
    <row r="99" spans="2:251" ht="15" customHeight="1" x14ac:dyDescent="0.25">
      <c r="B99" s="392">
        <v>5</v>
      </c>
      <c r="C99" s="13" t="s">
        <v>477</v>
      </c>
      <c r="D99" s="423">
        <v>42963</v>
      </c>
      <c r="E99" s="20" t="s">
        <v>278</v>
      </c>
      <c r="F99" s="6">
        <v>8286192</v>
      </c>
      <c r="G99" s="20">
        <v>1</v>
      </c>
      <c r="H99" s="20"/>
      <c r="I99" s="23"/>
      <c r="J99" s="6"/>
      <c r="K99" s="6"/>
      <c r="L99" s="424"/>
      <c r="M99" s="425" t="s">
        <v>559</v>
      </c>
      <c r="N99" s="24" t="s">
        <v>17</v>
      </c>
      <c r="O99" s="107"/>
      <c r="P99" s="107"/>
      <c r="Q99" s="273"/>
      <c r="R99" s="24"/>
      <c r="S99" s="107"/>
      <c r="T99" s="107"/>
      <c r="U99" s="290"/>
      <c r="V99" s="24" t="s">
        <v>19</v>
      </c>
      <c r="W99" s="107"/>
      <c r="X99" s="107"/>
      <c r="Y99" s="273"/>
      <c r="Z99" s="24">
        <v>73.400000000000006</v>
      </c>
      <c r="AA99" s="273"/>
      <c r="AB99" s="24"/>
      <c r="AC99" s="273"/>
      <c r="AD99" s="24">
        <v>78.900001525878906</v>
      </c>
      <c r="AE99" s="107"/>
      <c r="AF99" s="273"/>
      <c r="AG99" s="24"/>
      <c r="AH99" s="107"/>
      <c r="AI99" s="273"/>
      <c r="AJ99" s="24"/>
      <c r="AK99" s="107"/>
      <c r="AL99" s="273"/>
      <c r="AM99" s="24">
        <v>78.529998779296875</v>
      </c>
      <c r="AN99" s="107"/>
      <c r="AO99" s="273"/>
      <c r="AP99" s="24"/>
      <c r="AQ99" s="107"/>
      <c r="AR99" s="273"/>
      <c r="AS99" s="24">
        <v>78.5</v>
      </c>
      <c r="AT99" s="107"/>
      <c r="AU99" s="273"/>
      <c r="AV99" s="24"/>
      <c r="AW99" s="107"/>
      <c r="AX99" s="273"/>
      <c r="AY99" s="24"/>
      <c r="AZ99" s="107"/>
      <c r="BA99" s="273"/>
      <c r="BB99" s="24"/>
      <c r="BC99" s="107"/>
      <c r="BD99" s="273"/>
      <c r="BE99" s="24"/>
      <c r="BF99" s="107"/>
      <c r="BG99" s="273"/>
      <c r="BH99" s="24"/>
      <c r="BI99" s="107"/>
      <c r="BJ99" s="273"/>
      <c r="BK99" s="24"/>
      <c r="BL99" s="107"/>
      <c r="BM99" s="273"/>
      <c r="BN99" s="24"/>
      <c r="BO99" s="107"/>
      <c r="BP99" s="273"/>
      <c r="BQ99" s="24"/>
      <c r="BR99" s="107"/>
      <c r="BS99" s="273"/>
      <c r="BT99" s="24"/>
      <c r="BU99" s="291"/>
      <c r="BV99" s="273"/>
      <c r="BW99" s="24"/>
      <c r="BX99" s="107"/>
      <c r="BY99" s="273"/>
      <c r="BZ99" s="24"/>
      <c r="CA99" s="107"/>
      <c r="CB99" s="273"/>
      <c r="CC99" s="24"/>
      <c r="CD99" s="107"/>
      <c r="CE99" s="107"/>
      <c r="CF99" s="107"/>
      <c r="CG99" s="107"/>
      <c r="CH99" s="273"/>
      <c r="CI99" s="24"/>
      <c r="CJ99" s="107"/>
      <c r="CK99" s="273"/>
      <c r="CL99" s="24"/>
      <c r="CM99" s="107"/>
      <c r="CN99" s="273"/>
      <c r="CO99" s="24"/>
      <c r="CP99" s="107"/>
      <c r="CQ99" s="273"/>
      <c r="CR99" s="24"/>
      <c r="CS99" s="107"/>
      <c r="CT99" s="273"/>
      <c r="CU99" s="24"/>
      <c r="CV99" s="107"/>
      <c r="CW99" s="273"/>
      <c r="CX99" s="24"/>
      <c r="CY99" s="107"/>
      <c r="CZ99" s="273"/>
      <c r="DA99" s="24"/>
      <c r="DB99" s="107"/>
      <c r="DC99" s="273"/>
      <c r="DD99" s="24"/>
      <c r="DE99" s="107"/>
      <c r="DF99" s="273"/>
      <c r="DG99" s="218"/>
      <c r="DH99" s="217"/>
      <c r="DI99" s="217"/>
      <c r="DJ99" s="286" t="e">
        <f t="shared" ref="DJ99:DJ106" si="31">AVERAGE(AY99:DF99)</f>
        <v>#DIV/0!</v>
      </c>
      <c r="DK99" s="219"/>
      <c r="DL99" s="220" t="e">
        <f t="shared" ref="DL99:DL106" si="32">IF(DJ99&gt;80, 4, (DJ99-50)/20+2.5)</f>
        <v>#DIV/0!</v>
      </c>
      <c r="DM99" s="650">
        <f>COUNTIF(N99:DF99, Active!DM$1)+COUNTIF(N99:DF99, Active!DM$2)</f>
        <v>0</v>
      </c>
      <c r="DN99" s="233">
        <f>IF(COUNTIF($N99:$Q99, Active!ET$1)&gt;0, Active!DN$2, 0)</f>
        <v>0</v>
      </c>
      <c r="DO99" s="234">
        <f>IF(COUNTIF($R99:$U99, Active!ET$1)&gt;0, Active!DO$2, 0)</f>
        <v>0</v>
      </c>
      <c r="DP99" s="234">
        <f>IF(COUNTIF($V99:$Y99, Active!ET$1)&gt;0, Active!DP$2, 0)</f>
        <v>0</v>
      </c>
      <c r="DQ99" s="234">
        <f>IF(COUNTIF($Z99:$AA99, Active!ET$1)&gt;0, Active!DQ$2, 0)</f>
        <v>0</v>
      </c>
      <c r="DR99" s="234">
        <f>IF(COUNTIF($AB99:$AC99, Active!ET$1)&gt;0, Active!DR$2, 0)</f>
        <v>0</v>
      </c>
      <c r="DS99" s="235">
        <f>IF(COUNTIF($AD99:$AF99, Active!$ET$1)&gt;0, Active!DS$2, 0)</f>
        <v>0</v>
      </c>
      <c r="DT99" s="236">
        <f>IF(COUNTIF($AG99:$AI99, Active!$ET$1)&gt;0, Active!DT$2, 0)</f>
        <v>0</v>
      </c>
      <c r="DU99" s="236">
        <f>IF(COUNTIF($AJ99:$AL99, Active!$ET$1)&gt;0, Active!DU$2, 0)</f>
        <v>0</v>
      </c>
      <c r="DV99" s="236">
        <f>IF(COUNTIF($AM99:$AO99, Active!$ET$1)&gt;0, Active!DV$2, 0)</f>
        <v>0</v>
      </c>
      <c r="DW99" s="236">
        <f>IF(COUNTIF($AP99:$AR99, Active!$ET$1)&gt;0, Active!DW$2, 0)</f>
        <v>0</v>
      </c>
      <c r="DX99" s="236">
        <f>IF(COUNTIF($AS99:$AU99, Active!$ET$1)&gt;0, Active!DX$2, 0)</f>
        <v>0</v>
      </c>
      <c r="DY99" s="236">
        <f>IF(COUNTIF($AV99:$AX99, Active!$ET$1)&gt;0, Active!DY$2, 0)</f>
        <v>0</v>
      </c>
      <c r="DZ99" s="237">
        <f>IF(COUNTIF($AY99:$BA99, Active!$ET$1)&gt;0, Active!DZ$2, 0)</f>
        <v>0</v>
      </c>
      <c r="EA99" s="238">
        <f>IF(COUNTIF($BB99:$BD99, Active!$ET$1)&gt;0, Active!EA$2, 0)</f>
        <v>0</v>
      </c>
      <c r="EB99" s="238">
        <f>IF(COUNTIF($BE99:$BG99, Active!$ET$1)&gt;0, Active!EB$2, 0)</f>
        <v>0</v>
      </c>
      <c r="EC99" s="238">
        <f>IF(COUNTIF($BH99:$BJ99, Active!$ET$1)&gt;0, Active!EC$2, 0)</f>
        <v>0</v>
      </c>
      <c r="ED99" s="238">
        <f>IF(COUNTIF($BK99:$BM99, Active!$ET$1)&gt;0, Active!ED$2, 0)</f>
        <v>0</v>
      </c>
      <c r="EE99" s="238">
        <f>IF(COUNTIF($BN99:$BP99, Active!$ET$1)&gt;0, Active!EE$2, 0)</f>
        <v>0</v>
      </c>
      <c r="EF99" s="238">
        <f>IF(COUNTIF($BQ99:$BS99, Active!$ET$1)&gt;0, Active!EF$2, 0)</f>
        <v>0</v>
      </c>
      <c r="EG99" s="238">
        <f>IF(COUNTIF($BT99:$BV99, Active!$ET$1)&gt;0, Active!EG$2, 0)</f>
        <v>0</v>
      </c>
      <c r="EH99" s="239">
        <f>IF(COUNTIF($BW99:$BY99, Active!$ET$1)&gt;0, Active!EH$2, 0)</f>
        <v>0</v>
      </c>
      <c r="EI99" s="240">
        <f>IF(COUNTIF($BZ99:$CB99, Active!$ET$1)&gt;0, Active!EI$2, 0)</f>
        <v>0</v>
      </c>
      <c r="EJ99" s="240">
        <f>IF(COUNTIF($CC99:$CE99, Active!$ET$1)&gt;0, Active!EJ$2, 0)</f>
        <v>0</v>
      </c>
      <c r="EK99" s="240">
        <f>IF(COUNTIF($CF99:$CH99, Active!$ET$1)&gt;0, Active!EK$2, 0)</f>
        <v>0</v>
      </c>
      <c r="EL99" s="240">
        <f>IF(COUNTIF($CI99:$CK99, Active!$ET$1)&gt;0, Active!EL$2, 0)</f>
        <v>0</v>
      </c>
      <c r="EM99" s="240">
        <f>IF(COUNTIF($CL99:$CN99, Active!$ET$1)&gt;0, Active!EM$2, 0)</f>
        <v>0</v>
      </c>
      <c r="EN99" s="240">
        <f>IF(COUNTIF($CO99:$CQ99, Active!$ET$1)&gt;0, Active!EN$2, 0)</f>
        <v>0</v>
      </c>
      <c r="EO99" s="240">
        <f>IF(COUNTIF($CR99:$CT99, Active!$ET$1)&gt;0, Active!EO$2, 0)</f>
        <v>0</v>
      </c>
      <c r="EP99" s="240">
        <f>IF(COUNTIF($CU99:$CW99, Active!$ET$1)&gt;0, Active!EP$2, 0)</f>
        <v>0</v>
      </c>
      <c r="EQ99" s="240">
        <f>IF(COUNTIF($CX99:$CZ99, Active!$ET$1)&gt;0, Active!EQ$2, 0)</f>
        <v>0</v>
      </c>
      <c r="ER99" s="240">
        <f>IF(COUNTIF($DA99:$DC99, Active!$ET$1)&gt;0, Active!ER$2, 0)</f>
        <v>0</v>
      </c>
      <c r="ES99" s="240">
        <f>IF(COUNTIF($DD99:$DF99, Active!$ET$1)&gt;0, Active!ES$2, 0)</f>
        <v>0</v>
      </c>
      <c r="ET99" s="241">
        <f t="shared" ref="ET99:ET106" si="33">SUM(DN99:ES99)</f>
        <v>0</v>
      </c>
      <c r="EU99" s="242">
        <f>IF(COUNTIF($N99:$Q99, Active!GA$1)&gt;0, Active!EU$2, 0)</f>
        <v>0</v>
      </c>
      <c r="EV99" s="234">
        <f>IF(COUNTIF($R99:$U99, Active!GA$1)&gt;0, Active!EV$2, 0)</f>
        <v>0</v>
      </c>
      <c r="EW99" s="234">
        <f>IF(COUNTIF($V99:$Y99, Active!GA$1)&gt;0, Active!EW$2, 0)</f>
        <v>0</v>
      </c>
      <c r="EX99" s="234">
        <f>IF(COUNTIF($Z99:$AA99, Active!GA$1)&gt;0, Active!EX$2, 0)</f>
        <v>0</v>
      </c>
      <c r="EY99" s="234">
        <f>IF(COUNTIF($AB99:$AC99, Active!GA$1)&gt;0, Active!EY$2, 0)</f>
        <v>0</v>
      </c>
      <c r="EZ99" s="235">
        <f>IF(COUNTIF($AD99:$AF99, Active!$GA$1)&gt;0, Active!EZ$2, 0)</f>
        <v>0</v>
      </c>
      <c r="FA99" s="236">
        <f>IF(COUNTIF($AG99:$AI99, Active!$GA$1)&gt;0, Active!FA$2, 0)</f>
        <v>0</v>
      </c>
      <c r="FB99" s="236">
        <f>IF(COUNTIF($AJ99:$AL99, Active!$GA$1)&gt;0, Active!FB$2, 0)</f>
        <v>0</v>
      </c>
      <c r="FC99" s="236">
        <f>IF(COUNTIF($AM99:$AO99, Active!$GA$1)&gt;0, Active!FC$2, 0)</f>
        <v>0</v>
      </c>
      <c r="FD99" s="236">
        <f>IF(COUNTIF($AP99:$AR99, Active!$GA$1)&gt;0, Active!FD$2, 0)</f>
        <v>0</v>
      </c>
      <c r="FE99" s="236">
        <f>IF(COUNTIF($AS99:$AU99, Active!$GA$1)&gt;0, Active!FE$2, 0)</f>
        <v>0</v>
      </c>
      <c r="FF99" s="236">
        <f>IF(COUNTIF($AV99:$AX99, Active!$GA$1)&gt;0, Active!FF$2, 0)</f>
        <v>0</v>
      </c>
      <c r="FG99" s="237">
        <f>IF(COUNTIF($AY99:$BA99, Active!$GA$1)&gt;0, Active!FG$2, 0)</f>
        <v>0</v>
      </c>
      <c r="FH99" s="238">
        <f>IF(COUNTIF($BB99:$BD99, Active!$GA$1)&gt;0, Active!FH$2, 0)</f>
        <v>0</v>
      </c>
      <c r="FI99" s="238">
        <f>IF(COUNTIF($BE99:$BG99, Active!$GA$1)&gt;0, Active!FI$2, 0)</f>
        <v>0</v>
      </c>
      <c r="FJ99" s="238">
        <f>IF(COUNTIF($BH99:$BJ99, Active!$GA$1)&gt;0, Active!FJ$2, 0)</f>
        <v>0</v>
      </c>
      <c r="FK99" s="238">
        <f>IF(COUNTIF($BK99:$BM99, Active!$GA$1)&gt;0, Active!FK$2, 0)</f>
        <v>0</v>
      </c>
      <c r="FL99" s="238">
        <f>IF(COUNTIF($BN99:$BP99, Active!$GA$1)&gt;0, Active!FL$2, 0)</f>
        <v>0</v>
      </c>
      <c r="FM99" s="238">
        <f>IF(COUNTIF($BQ99:$BS99, Active!$GA$1)&gt;0, Active!FM$2, 0)</f>
        <v>0</v>
      </c>
      <c r="FN99" s="238">
        <f>IF(COUNTIF($BT99:$BV99, Active!$GA$1)&gt;0, Active!FN$2, 0)</f>
        <v>0</v>
      </c>
      <c r="FO99" s="239">
        <f>IF(COUNTIF($BW99:$BY99, Active!$GA$1)&gt;0, Active!FO$2, 0)</f>
        <v>0</v>
      </c>
      <c r="FP99" s="240">
        <f>IF(COUNTIF($BZ99:$CB99, Active!$GA$1)&gt;0, Active!FP$2, 0)</f>
        <v>0</v>
      </c>
      <c r="FQ99" s="240">
        <f>IF(COUNTIF($CC99:$CE99, Active!$GA$1)&gt;0, Active!FQ$2, 0)</f>
        <v>0</v>
      </c>
      <c r="FR99" s="240">
        <f>IF(COUNTIF($CF99:$CH99, Active!$GA$1)&gt;0, Active!FR$2, 0)</f>
        <v>0</v>
      </c>
      <c r="FS99" s="240">
        <f>IF(COUNTIF($CI99:$CK99, Active!$GA$1)&gt;0, Active!FS$2, 0)</f>
        <v>0</v>
      </c>
      <c r="FT99" s="240">
        <f>IF(COUNTIF($CL99:$CN99, Active!$GA$1)&gt;0, Active!FT$2, 0)</f>
        <v>0</v>
      </c>
      <c r="FU99" s="240">
        <f>IF(COUNTIF($CO99:$CQ99, Active!$GA$1)&gt;0, Active!FU$2, 0)</f>
        <v>0</v>
      </c>
      <c r="FV99" s="240">
        <f>IF(COUNTIF($CR99:$CT99, Active!$GA$1)&gt;0, Active!FV$2, 0)</f>
        <v>0</v>
      </c>
      <c r="FW99" s="240">
        <f>IF(COUNTIF($CU99:$CW99, Active!$GA$1)&gt;0, Active!FW$2, 0)</f>
        <v>0</v>
      </c>
      <c r="FX99" s="240">
        <f>IF(COUNTIF($CX99:$CZ99, Active!$GA$1)&gt;0, Active!FX$2, 0)</f>
        <v>0</v>
      </c>
      <c r="FY99" s="240">
        <f>IF(COUNTIF($DA99:$DC99, Active!$GA$1)&gt;0, Active!FY$2, 0)</f>
        <v>0</v>
      </c>
      <c r="FZ99" s="240">
        <f>IF(COUNTIF($DD99:$DF99, Active!$GA$1)&gt;0, Active!FZ$2, 0)</f>
        <v>0</v>
      </c>
      <c r="GA99" s="241">
        <f t="shared" ref="GA99:GA106" si="34">SUM(EU99:FZ99)</f>
        <v>0</v>
      </c>
      <c r="GB99" s="242">
        <f>IF(COUNTIF($N99:$Q99, Active!HH$1)&gt;0, Active!GB$2, 0)</f>
        <v>0</v>
      </c>
      <c r="GC99" s="234">
        <f>IF(COUNTIF($R99:$U99, Active!HH$1)&gt;0, Active!GC$2, 0)</f>
        <v>0</v>
      </c>
      <c r="GD99" s="234">
        <f>IF(COUNTIF($V99:$Y99, Active!HH$1)&gt;0, Active!GD$2, 0)</f>
        <v>0</v>
      </c>
      <c r="GE99" s="234">
        <f>IF(COUNTIF($Z99:$AA99, Active!HH$1)&gt;0, Active!GE$2, 0)</f>
        <v>0</v>
      </c>
      <c r="GF99" s="234">
        <f>IF(COUNTIF($AB99:$AC99, Active!HH$1)&gt;0, Active!GF$2, 0)</f>
        <v>0</v>
      </c>
      <c r="GG99" s="235">
        <f>IF(COUNTIF($AD99:$AF99, Active!$HH$1)&gt;0, Active!GG$2, 0)</f>
        <v>0</v>
      </c>
      <c r="GH99" s="236">
        <f>IF(COUNTIF($AG99:$AI99, Active!$HH$1)&gt;0, Active!GH$2, 0)</f>
        <v>0</v>
      </c>
      <c r="GI99" s="236">
        <f>IF(COUNTIF($AJ99:$AL99, Active!$HH$1)&gt;0, Active!GI$2, 0)</f>
        <v>0</v>
      </c>
      <c r="GJ99" s="236">
        <f>IF(COUNTIF($AM99:$AO99, Active!$HH$1)&gt;0, Active!GJ$2, 0)</f>
        <v>0</v>
      </c>
      <c r="GK99" s="236">
        <f>IF(COUNTIF($AP99:$AR99, Active!$HH$1)&gt;0, Active!GK$2, 0)</f>
        <v>0</v>
      </c>
      <c r="GL99" s="236">
        <f>IF(COUNTIF($AS99:$AU99, Active!$HH$1)&gt;0, Active!GL$2, 0)</f>
        <v>0</v>
      </c>
      <c r="GM99" s="236">
        <f>IF(COUNTIF($AV99:$AX99, Active!$HH$1)&gt;0, Active!GM$2, 0)</f>
        <v>0</v>
      </c>
      <c r="GN99" s="237">
        <f>IF(COUNTIF($AY99:$BA99, Active!$HH$1)&gt;0, Active!GN$2, 0)</f>
        <v>0</v>
      </c>
      <c r="GO99" s="238">
        <f>IF(COUNTIF($BB99:$BD99, Active!$HH$1)&gt;0, Active!GO$2, 0)</f>
        <v>0</v>
      </c>
      <c r="GP99" s="238">
        <f>IF(COUNTIF($BE99:$BG99, Active!$HH$1)&gt;0, Active!GP$2, 0)</f>
        <v>0</v>
      </c>
      <c r="GQ99" s="238">
        <f>IF(COUNTIF($BH99:$BJ99, Active!$HH$1)&gt;0, Active!GQ$2, 0)</f>
        <v>0</v>
      </c>
      <c r="GR99" s="238">
        <f>IF(COUNTIF($BK99:$BM99, Active!$HH$1)&gt;0, Active!GR$2, 0)</f>
        <v>0</v>
      </c>
      <c r="GS99" s="238">
        <f>IF(COUNTIF($BN99:$BP99, Active!$HH$1)&gt;0, Active!GS$2, 0)</f>
        <v>0</v>
      </c>
      <c r="GT99" s="238">
        <f>IF(COUNTIF($BQ99:$BS99, Active!$HH$1)&gt;0, Active!GT$2, 0)</f>
        <v>0</v>
      </c>
      <c r="GU99" s="238">
        <f>IF(COUNTIF($BT99:$BV99, Active!$HH$1)&gt;0, Active!GU$2, 0)</f>
        <v>0</v>
      </c>
      <c r="GV99" s="239">
        <f>IF(COUNTIF($BW99:$BY99, Active!$HH$1)&gt;0, Active!GV$2, 0)</f>
        <v>0</v>
      </c>
      <c r="GW99" s="240">
        <f>IF(COUNTIF($BZ99:$CB99, Active!$HH$1)&gt;0, Active!GW$2, 0)</f>
        <v>0</v>
      </c>
      <c r="GX99" s="240">
        <f>IF(COUNTIF($CC99:$CE99, Active!$HH$1)&gt;0, Active!GX$2, 0)</f>
        <v>0</v>
      </c>
      <c r="GY99" s="240">
        <f>IF(COUNTIF($CF99:$CH99, Active!$HH$1)&gt;0, Active!GY$2, 0)</f>
        <v>0</v>
      </c>
      <c r="GZ99" s="240">
        <f>IF(COUNTIF($CI99:$CK99, Active!$HH$1)&gt;0, Active!GZ$2, 0)</f>
        <v>0</v>
      </c>
      <c r="HA99" s="240">
        <f>IF(COUNTIF($CL99:$CN99, Active!$HH$1)&gt;0, Active!HA$2, 0)</f>
        <v>0</v>
      </c>
      <c r="HB99" s="240">
        <f>IF(COUNTIF($CO99:$CQ99, Active!$HH$1)&gt;0, Active!HB$2, 0)</f>
        <v>0</v>
      </c>
      <c r="HC99" s="240">
        <f>IF(COUNTIF($CR99:$CT99, Active!$HH$1)&gt;0, Active!HC$2, 0)</f>
        <v>0</v>
      </c>
      <c r="HD99" s="240">
        <f>IF(COUNTIF($CU99:$CW99, Active!$HH$1)&gt;0, Active!HD$2, 0)</f>
        <v>0</v>
      </c>
      <c r="HE99" s="240">
        <f>IF(COUNTIF($CX99:$CZ99, Active!$HH$1)&gt;0, Active!HE$2, 0)</f>
        <v>0</v>
      </c>
      <c r="HF99" s="240">
        <f>IF(COUNTIF($DA99:$DC99, Active!$HH$1)&gt;0, Active!HF$2, 0)</f>
        <v>0</v>
      </c>
      <c r="HG99" s="240">
        <f>IF(COUNTIF($DD99:$DF99, Active!$HH$1)&gt;0, Active!HG$2, 0)</f>
        <v>0</v>
      </c>
      <c r="HH99" s="241">
        <f t="shared" ref="HH99:HH106" si="35">SUM(GB99:HG99)</f>
        <v>0</v>
      </c>
      <c r="HI99" s="243"/>
      <c r="HJ99" s="242">
        <f>IF(MAX($N99:$Q99)&gt;=40, Active!HJ$2, 0)</f>
        <v>0</v>
      </c>
      <c r="HK99" s="234">
        <f>IF(MAX($R99:$U99)&gt;=40, Active!HK$2, 0)</f>
        <v>0</v>
      </c>
      <c r="HL99" s="234">
        <f>IF(MAX($V99:$Y99)&gt;=40, Active!HL$2, 0)</f>
        <v>0</v>
      </c>
      <c r="HM99" s="234">
        <f>IF(MAX($Z99:$AA99)&gt;=40, Active!HM$2, 0)</f>
        <v>3</v>
      </c>
      <c r="HN99" s="234">
        <f>IF(MAX($AB99:$AC99)&gt;=40, Active!HN$2, 0)</f>
        <v>0</v>
      </c>
      <c r="HO99" s="235">
        <f>IF(MAX($AD99:$AF99)&gt;=40, Active!HO$2, 0)</f>
        <v>20</v>
      </c>
      <c r="HP99" s="236">
        <f>IF(MAX($AG99:$AI99)&gt;=40, Active!HP$2, 0)</f>
        <v>0</v>
      </c>
      <c r="HQ99" s="236">
        <f>IF(MAX($AJ99:$AL99)&gt;=40, Active!HQ$2, 0)</f>
        <v>0</v>
      </c>
      <c r="HR99" s="236">
        <f>IF(MAX($AM99:$AO99)&gt;=40, Active!HR$2, 0)</f>
        <v>20</v>
      </c>
      <c r="HS99" s="236">
        <f>IF(MAX($AP99:$AR99)&gt;=40, Active!HS$2, 0)</f>
        <v>0</v>
      </c>
      <c r="HT99" s="236">
        <f>IF(MAX($AS99:$AU99)&gt;=40, Active!HT$2, 0)</f>
        <v>20</v>
      </c>
      <c r="HU99" s="236">
        <f>IF(MAX($AV99:$AX99)&gt;=40, Active!HU$2, 0)</f>
        <v>0</v>
      </c>
      <c r="HV99" s="237">
        <f>IF(MAX($AY99:$BA99)&gt;=40, Active!HV$2, 0)</f>
        <v>0</v>
      </c>
      <c r="HW99" s="238">
        <f>IF(MAX($BB99:$BD99)&gt;=40, Active!HW$2, 0)</f>
        <v>0</v>
      </c>
      <c r="HX99" s="238">
        <f>IF(MAX($BE99:$BG99)&gt;=40, Active!HX$2, 0)</f>
        <v>0</v>
      </c>
      <c r="HY99" s="238">
        <f>IF(MAX($BH99:$BJ99)&gt;=40, Active!HY$2, 0)</f>
        <v>0</v>
      </c>
      <c r="HZ99" s="238">
        <f>IF(MAX($BK99:$BM99)&gt;=40, Active!HZ$2, 0)</f>
        <v>0</v>
      </c>
      <c r="IA99" s="238">
        <f>IF(MAX($BN99:$BP99)&gt;=40, Active!IA$2, 0)</f>
        <v>0</v>
      </c>
      <c r="IB99" s="238">
        <f>IF(MAX($BQ99:$BS99)&gt;=40, Active!IB$2, 0)</f>
        <v>0</v>
      </c>
      <c r="IC99" s="238">
        <f>IF(MAX($BT99:$BV99)&gt;=40, Active!IC$2, 0)</f>
        <v>0</v>
      </c>
      <c r="ID99" s="239">
        <f>IF(MAX($BW99:$BY99)&gt;=40, Active!ID$2, 0)</f>
        <v>0</v>
      </c>
      <c r="IE99" s="240">
        <f>IF(MAX($BZ99:$CB99)&gt;=40, Active!IE$2, 0)</f>
        <v>0</v>
      </c>
      <c r="IF99" s="240">
        <f>IF(MAX($CC99:$CE99)&gt;=40, Active!IF$2, 0)</f>
        <v>0</v>
      </c>
      <c r="IG99" s="240">
        <f>IF(MAX($CF99:$CH99)&gt;=40, Active!IG$2, 0)</f>
        <v>0</v>
      </c>
      <c r="IH99" s="240">
        <f>IF(MAX($CI99:$CK99)&gt;=40, Active!IH$2, 0)</f>
        <v>0</v>
      </c>
      <c r="II99" s="240">
        <f>IF(MAX($CL99:$CN99)&gt;=40, Active!II$2, 0)</f>
        <v>0</v>
      </c>
      <c r="IJ99" s="240">
        <f>IF(MAX($CO99:$CQ99)&gt;=40, Active!IJ$2, 0)</f>
        <v>0</v>
      </c>
      <c r="IK99" s="240">
        <f>IF(MAX($CR99:$CT99)&gt;=40, Active!IK$2, 0)</f>
        <v>0</v>
      </c>
      <c r="IL99" s="240">
        <f>IF(MAX($CU99:$CW99)&gt;=40, Active!IL$2, 0)</f>
        <v>0</v>
      </c>
      <c r="IM99" s="240">
        <f>IF(MAX($CX99:$CZ99)&gt;=40, Active!IM$2, 0)</f>
        <v>0</v>
      </c>
      <c r="IN99" s="240">
        <f>IF(MAX($DA99:$DC99)&gt;=40, Active!IN$2, 0)</f>
        <v>0</v>
      </c>
      <c r="IO99" s="240">
        <f>IF(MAX($DD99:$DF99)&gt;=40, Active!IO$2, 0)</f>
        <v>0</v>
      </c>
      <c r="IP99" s="416">
        <f t="shared" ref="IP99:IP106" si="36">SUM(HO99:IB99, ID99:IO99)</f>
        <v>60</v>
      </c>
      <c r="IQ99" s="416">
        <f t="shared" ref="IQ99:IQ106" si="37">SUM(HJ99:HN99, IC99)</f>
        <v>3</v>
      </c>
    </row>
    <row r="100" spans="2:251" ht="15" customHeight="1" x14ac:dyDescent="0.25">
      <c r="B100" s="392">
        <v>6</v>
      </c>
      <c r="C100" s="13" t="s">
        <v>478</v>
      </c>
      <c r="D100" s="423">
        <v>42963</v>
      </c>
      <c r="E100" s="20" t="s">
        <v>278</v>
      </c>
      <c r="F100" s="6">
        <v>8286206</v>
      </c>
      <c r="G100" s="20">
        <v>1</v>
      </c>
      <c r="H100" s="20"/>
      <c r="I100" s="23"/>
      <c r="J100" s="6"/>
      <c r="K100" s="6"/>
      <c r="L100" s="424"/>
      <c r="M100" s="425" t="s">
        <v>560</v>
      </c>
      <c r="N100" s="24" t="s">
        <v>19</v>
      </c>
      <c r="O100" s="107"/>
      <c r="P100" s="107"/>
      <c r="Q100" s="273"/>
      <c r="R100" s="24" t="s">
        <v>338</v>
      </c>
      <c r="S100" s="107"/>
      <c r="T100" s="107"/>
      <c r="U100" s="290"/>
      <c r="V100" s="24" t="s">
        <v>16</v>
      </c>
      <c r="W100" s="107"/>
      <c r="X100" s="107"/>
      <c r="Y100" s="273"/>
      <c r="Z100" s="24">
        <v>72.599999999999994</v>
      </c>
      <c r="AA100" s="273"/>
      <c r="AB100" s="24"/>
      <c r="AC100" s="273"/>
      <c r="AD100" s="24">
        <v>72.099998474121094</v>
      </c>
      <c r="AE100" s="107"/>
      <c r="AF100" s="273"/>
      <c r="AG100" s="24"/>
      <c r="AH100" s="107"/>
      <c r="AI100" s="273"/>
      <c r="AJ100" s="24"/>
      <c r="AK100" s="107"/>
      <c r="AL100" s="273"/>
      <c r="AM100" s="24">
        <v>61.369998931884766</v>
      </c>
      <c r="AN100" s="107"/>
      <c r="AO100" s="273"/>
      <c r="AP100" s="24"/>
      <c r="AQ100" s="107"/>
      <c r="AR100" s="273"/>
      <c r="AS100" s="24">
        <v>70</v>
      </c>
      <c r="AT100" s="107"/>
      <c r="AU100" s="273"/>
      <c r="AV100" s="24"/>
      <c r="AW100" s="107"/>
      <c r="AX100" s="273"/>
      <c r="AY100" s="24"/>
      <c r="AZ100" s="107"/>
      <c r="BA100" s="273"/>
      <c r="BB100" s="24"/>
      <c r="BC100" s="107"/>
      <c r="BD100" s="273"/>
      <c r="BE100" s="24"/>
      <c r="BF100" s="107"/>
      <c r="BG100" s="273"/>
      <c r="BH100" s="24"/>
      <c r="BI100" s="107"/>
      <c r="BJ100" s="273"/>
      <c r="BK100" s="24"/>
      <c r="BL100" s="107"/>
      <c r="BM100" s="273"/>
      <c r="BN100" s="24"/>
      <c r="BO100" s="107"/>
      <c r="BP100" s="273"/>
      <c r="BQ100" s="24"/>
      <c r="BR100" s="107"/>
      <c r="BS100" s="273"/>
      <c r="BT100" s="24"/>
      <c r="BU100" s="291"/>
      <c r="BV100" s="273"/>
      <c r="BW100" s="24"/>
      <c r="BX100" s="107"/>
      <c r="BY100" s="273"/>
      <c r="BZ100" s="24"/>
      <c r="CA100" s="107"/>
      <c r="CB100" s="273"/>
      <c r="CC100" s="24"/>
      <c r="CD100" s="107"/>
      <c r="CE100" s="107"/>
      <c r="CF100" s="107"/>
      <c r="CG100" s="107"/>
      <c r="CH100" s="273"/>
      <c r="CI100" s="24"/>
      <c r="CJ100" s="107"/>
      <c r="CK100" s="273"/>
      <c r="CL100" s="24"/>
      <c r="CM100" s="107"/>
      <c r="CN100" s="273"/>
      <c r="CO100" s="24"/>
      <c r="CP100" s="107"/>
      <c r="CQ100" s="273"/>
      <c r="CR100" s="24"/>
      <c r="CS100" s="107"/>
      <c r="CT100" s="273"/>
      <c r="CU100" s="24"/>
      <c r="CV100" s="107"/>
      <c r="CW100" s="273"/>
      <c r="CX100" s="24"/>
      <c r="CY100" s="107"/>
      <c r="CZ100" s="273"/>
      <c r="DA100" s="24"/>
      <c r="DB100" s="107"/>
      <c r="DC100" s="273"/>
      <c r="DD100" s="24"/>
      <c r="DE100" s="107"/>
      <c r="DF100" s="273"/>
      <c r="DG100" s="218"/>
      <c r="DH100" s="217"/>
      <c r="DI100" s="217"/>
      <c r="DJ100" s="286" t="e">
        <f t="shared" si="31"/>
        <v>#DIV/0!</v>
      </c>
      <c r="DK100" s="219"/>
      <c r="DL100" s="220" t="e">
        <f t="shared" si="32"/>
        <v>#DIV/0!</v>
      </c>
      <c r="DM100" s="650">
        <f>COUNTIF(N100:DF100, Active!DM$1)+COUNTIF(N100:DF100, Active!DM$2)</f>
        <v>0</v>
      </c>
      <c r="DN100" s="233">
        <f>IF(COUNTIF($N100:$Q100, Active!ET$1)&gt;0, Active!DN$2, 0)</f>
        <v>0</v>
      </c>
      <c r="DO100" s="234">
        <f>IF(COUNTIF($R100:$U100, Active!ET$1)&gt;0, Active!DO$2, 0)</f>
        <v>0</v>
      </c>
      <c r="DP100" s="234">
        <f>IF(COUNTIF($V100:$Y100, Active!ET$1)&gt;0, Active!DP$2, 0)</f>
        <v>0</v>
      </c>
      <c r="DQ100" s="234">
        <f>IF(COUNTIF($Z100:$AA100, Active!ET$1)&gt;0, Active!DQ$2, 0)</f>
        <v>0</v>
      </c>
      <c r="DR100" s="234">
        <f>IF(COUNTIF($AB100:$AC100, Active!ET$1)&gt;0, Active!DR$2, 0)</f>
        <v>0</v>
      </c>
      <c r="DS100" s="235">
        <f>IF(COUNTIF($AD100:$AF100, Active!$ET$1)&gt;0, Active!DS$2, 0)</f>
        <v>0</v>
      </c>
      <c r="DT100" s="236">
        <f>IF(COUNTIF($AG100:$AI100, Active!$ET$1)&gt;0, Active!DT$2, 0)</f>
        <v>0</v>
      </c>
      <c r="DU100" s="236">
        <f>IF(COUNTIF($AJ100:$AL100, Active!$ET$1)&gt;0, Active!DU$2, 0)</f>
        <v>0</v>
      </c>
      <c r="DV100" s="236">
        <f>IF(COUNTIF($AM100:$AO100, Active!$ET$1)&gt;0, Active!DV$2, 0)</f>
        <v>0</v>
      </c>
      <c r="DW100" s="236">
        <f>IF(COUNTIF($AP100:$AR100, Active!$ET$1)&gt;0, Active!DW$2, 0)</f>
        <v>0</v>
      </c>
      <c r="DX100" s="236">
        <f>IF(COUNTIF($AS100:$AU100, Active!$ET$1)&gt;0, Active!DX$2, 0)</f>
        <v>0</v>
      </c>
      <c r="DY100" s="236">
        <f>IF(COUNTIF($AV100:$AX100, Active!$ET$1)&gt;0, Active!DY$2, 0)</f>
        <v>0</v>
      </c>
      <c r="DZ100" s="237">
        <f>IF(COUNTIF($AY100:$BA100, Active!$ET$1)&gt;0, Active!DZ$2, 0)</f>
        <v>0</v>
      </c>
      <c r="EA100" s="238">
        <f>IF(COUNTIF($BB100:$BD100, Active!$ET$1)&gt;0, Active!EA$2, 0)</f>
        <v>0</v>
      </c>
      <c r="EB100" s="238">
        <f>IF(COUNTIF($BE100:$BG100, Active!$ET$1)&gt;0, Active!EB$2, 0)</f>
        <v>0</v>
      </c>
      <c r="EC100" s="238">
        <f>IF(COUNTIF($BH100:$BJ100, Active!$ET$1)&gt;0, Active!EC$2, 0)</f>
        <v>0</v>
      </c>
      <c r="ED100" s="238">
        <f>IF(COUNTIF($BK100:$BM100, Active!$ET$1)&gt;0, Active!ED$2, 0)</f>
        <v>0</v>
      </c>
      <c r="EE100" s="238">
        <f>IF(COUNTIF($BN100:$BP100, Active!$ET$1)&gt;0, Active!EE$2, 0)</f>
        <v>0</v>
      </c>
      <c r="EF100" s="238">
        <f>IF(COUNTIF($BQ100:$BS100, Active!$ET$1)&gt;0, Active!EF$2, 0)</f>
        <v>0</v>
      </c>
      <c r="EG100" s="238">
        <f>IF(COUNTIF($BT100:$BV100, Active!$ET$1)&gt;0, Active!EG$2, 0)</f>
        <v>0</v>
      </c>
      <c r="EH100" s="239">
        <f>IF(COUNTIF($BW100:$BY100, Active!$ET$1)&gt;0, Active!EH$2, 0)</f>
        <v>0</v>
      </c>
      <c r="EI100" s="240">
        <f>IF(COUNTIF($BZ100:$CB100, Active!$ET$1)&gt;0, Active!EI$2, 0)</f>
        <v>0</v>
      </c>
      <c r="EJ100" s="240">
        <f>IF(COUNTIF($CC100:$CE100, Active!$ET$1)&gt;0, Active!EJ$2, 0)</f>
        <v>0</v>
      </c>
      <c r="EK100" s="240">
        <f>IF(COUNTIF($CF100:$CH100, Active!$ET$1)&gt;0, Active!EK$2, 0)</f>
        <v>0</v>
      </c>
      <c r="EL100" s="240">
        <f>IF(COUNTIF($CI100:$CK100, Active!$ET$1)&gt;0, Active!EL$2, 0)</f>
        <v>0</v>
      </c>
      <c r="EM100" s="240">
        <f>IF(COUNTIF($CL100:$CN100, Active!$ET$1)&gt;0, Active!EM$2, 0)</f>
        <v>0</v>
      </c>
      <c r="EN100" s="240">
        <f>IF(COUNTIF($CO100:$CQ100, Active!$ET$1)&gt;0, Active!EN$2, 0)</f>
        <v>0</v>
      </c>
      <c r="EO100" s="240">
        <f>IF(COUNTIF($CR100:$CT100, Active!$ET$1)&gt;0, Active!EO$2, 0)</f>
        <v>0</v>
      </c>
      <c r="EP100" s="240">
        <f>IF(COUNTIF($CU100:$CW100, Active!$ET$1)&gt;0, Active!EP$2, 0)</f>
        <v>0</v>
      </c>
      <c r="EQ100" s="240">
        <f>IF(COUNTIF($CX100:$CZ100, Active!$ET$1)&gt;0, Active!EQ$2, 0)</f>
        <v>0</v>
      </c>
      <c r="ER100" s="240">
        <f>IF(COUNTIF($DA100:$DC100, Active!$ET$1)&gt;0, Active!ER$2, 0)</f>
        <v>0</v>
      </c>
      <c r="ES100" s="240">
        <f>IF(COUNTIF($DD100:$DF100, Active!$ET$1)&gt;0, Active!ES$2, 0)</f>
        <v>0</v>
      </c>
      <c r="ET100" s="241">
        <f t="shared" si="33"/>
        <v>0</v>
      </c>
      <c r="EU100" s="242">
        <f>IF(COUNTIF($N100:$Q100, Active!GA$1)&gt;0, Active!EU$2, 0)</f>
        <v>0</v>
      </c>
      <c r="EV100" s="234">
        <f>IF(COUNTIF($R100:$U100, Active!GA$1)&gt;0, Active!EV$2, 0)</f>
        <v>0</v>
      </c>
      <c r="EW100" s="234">
        <f>IF(COUNTIF($V100:$Y100, Active!GA$1)&gt;0, Active!EW$2, 0)</f>
        <v>0</v>
      </c>
      <c r="EX100" s="234">
        <f>IF(COUNTIF($Z100:$AA100, Active!GA$1)&gt;0, Active!EX$2, 0)</f>
        <v>0</v>
      </c>
      <c r="EY100" s="234">
        <f>IF(COUNTIF($AB100:$AC100, Active!GA$1)&gt;0, Active!EY$2, 0)</f>
        <v>0</v>
      </c>
      <c r="EZ100" s="235">
        <f>IF(COUNTIF($AD100:$AF100, Active!$GA$1)&gt;0, Active!EZ$2, 0)</f>
        <v>0</v>
      </c>
      <c r="FA100" s="236">
        <f>IF(COUNTIF($AG100:$AI100, Active!$GA$1)&gt;0, Active!FA$2, 0)</f>
        <v>0</v>
      </c>
      <c r="FB100" s="236">
        <f>IF(COUNTIF($AJ100:$AL100, Active!$GA$1)&gt;0, Active!FB$2, 0)</f>
        <v>0</v>
      </c>
      <c r="FC100" s="236">
        <f>IF(COUNTIF($AM100:$AO100, Active!$GA$1)&gt;0, Active!FC$2, 0)</f>
        <v>0</v>
      </c>
      <c r="FD100" s="236">
        <f>IF(COUNTIF($AP100:$AR100, Active!$GA$1)&gt;0, Active!FD$2, 0)</f>
        <v>0</v>
      </c>
      <c r="FE100" s="236">
        <f>IF(COUNTIF($AS100:$AU100, Active!$GA$1)&gt;0, Active!FE$2, 0)</f>
        <v>0</v>
      </c>
      <c r="FF100" s="236">
        <f>IF(COUNTIF($AV100:$AX100, Active!$GA$1)&gt;0, Active!FF$2, 0)</f>
        <v>0</v>
      </c>
      <c r="FG100" s="237">
        <f>IF(COUNTIF($AY100:$BA100, Active!$GA$1)&gt;0, Active!FG$2, 0)</f>
        <v>0</v>
      </c>
      <c r="FH100" s="238">
        <f>IF(COUNTIF($BB100:$BD100, Active!$GA$1)&gt;0, Active!FH$2, 0)</f>
        <v>0</v>
      </c>
      <c r="FI100" s="238">
        <f>IF(COUNTIF($BE100:$BG100, Active!$GA$1)&gt;0, Active!FI$2, 0)</f>
        <v>0</v>
      </c>
      <c r="FJ100" s="238">
        <f>IF(COUNTIF($BH100:$BJ100, Active!$GA$1)&gt;0, Active!FJ$2, 0)</f>
        <v>0</v>
      </c>
      <c r="FK100" s="238">
        <f>IF(COUNTIF($BK100:$BM100, Active!$GA$1)&gt;0, Active!FK$2, 0)</f>
        <v>0</v>
      </c>
      <c r="FL100" s="238">
        <f>IF(COUNTIF($BN100:$BP100, Active!$GA$1)&gt;0, Active!FL$2, 0)</f>
        <v>0</v>
      </c>
      <c r="FM100" s="238">
        <f>IF(COUNTIF($BQ100:$BS100, Active!$GA$1)&gt;0, Active!FM$2, 0)</f>
        <v>0</v>
      </c>
      <c r="FN100" s="238">
        <f>IF(COUNTIF($BT100:$BV100, Active!$GA$1)&gt;0, Active!FN$2, 0)</f>
        <v>0</v>
      </c>
      <c r="FO100" s="239">
        <f>IF(COUNTIF($BW100:$BY100, Active!$GA$1)&gt;0, Active!FO$2, 0)</f>
        <v>0</v>
      </c>
      <c r="FP100" s="240">
        <f>IF(COUNTIF($BZ100:$CB100, Active!$GA$1)&gt;0, Active!FP$2, 0)</f>
        <v>0</v>
      </c>
      <c r="FQ100" s="240">
        <f>IF(COUNTIF($CC100:$CE100, Active!$GA$1)&gt;0, Active!FQ$2, 0)</f>
        <v>0</v>
      </c>
      <c r="FR100" s="240">
        <f>IF(COUNTIF($CF100:$CH100, Active!$GA$1)&gt;0, Active!FR$2, 0)</f>
        <v>0</v>
      </c>
      <c r="FS100" s="240">
        <f>IF(COUNTIF($CI100:$CK100, Active!$GA$1)&gt;0, Active!FS$2, 0)</f>
        <v>0</v>
      </c>
      <c r="FT100" s="240">
        <f>IF(COUNTIF($CL100:$CN100, Active!$GA$1)&gt;0, Active!FT$2, 0)</f>
        <v>0</v>
      </c>
      <c r="FU100" s="240">
        <f>IF(COUNTIF($CO100:$CQ100, Active!$GA$1)&gt;0, Active!FU$2, 0)</f>
        <v>0</v>
      </c>
      <c r="FV100" s="240">
        <f>IF(COUNTIF($CR100:$CT100, Active!$GA$1)&gt;0, Active!FV$2, 0)</f>
        <v>0</v>
      </c>
      <c r="FW100" s="240">
        <f>IF(COUNTIF($CU100:$CW100, Active!$GA$1)&gt;0, Active!FW$2, 0)</f>
        <v>0</v>
      </c>
      <c r="FX100" s="240">
        <f>IF(COUNTIF($CX100:$CZ100, Active!$GA$1)&gt;0, Active!FX$2, 0)</f>
        <v>0</v>
      </c>
      <c r="FY100" s="240">
        <f>IF(COUNTIF($DA100:$DC100, Active!$GA$1)&gt;0, Active!FY$2, 0)</f>
        <v>0</v>
      </c>
      <c r="FZ100" s="240">
        <f>IF(COUNTIF($DD100:$DF100, Active!$GA$1)&gt;0, Active!FZ$2, 0)</f>
        <v>0</v>
      </c>
      <c r="GA100" s="241">
        <f t="shared" si="34"/>
        <v>0</v>
      </c>
      <c r="GB100" s="242">
        <f>IF(COUNTIF($N100:$Q100, Active!HH$1)&gt;0, Active!GB$2, 0)</f>
        <v>0</v>
      </c>
      <c r="GC100" s="234">
        <f>IF(COUNTIF($R100:$U100, Active!HH$1)&gt;0, Active!GC$2, 0)</f>
        <v>0</v>
      </c>
      <c r="GD100" s="234">
        <f>IF(COUNTIF($V100:$Y100, Active!HH$1)&gt;0, Active!GD$2, 0)</f>
        <v>0</v>
      </c>
      <c r="GE100" s="234">
        <f>IF(COUNTIF($Z100:$AA100, Active!HH$1)&gt;0, Active!GE$2, 0)</f>
        <v>0</v>
      </c>
      <c r="GF100" s="234">
        <f>IF(COUNTIF($AB100:$AC100, Active!HH$1)&gt;0, Active!GF$2, 0)</f>
        <v>0</v>
      </c>
      <c r="GG100" s="235">
        <f>IF(COUNTIF($AD100:$AF100, Active!$HH$1)&gt;0, Active!GG$2, 0)</f>
        <v>0</v>
      </c>
      <c r="GH100" s="236">
        <f>IF(COUNTIF($AG100:$AI100, Active!$HH$1)&gt;0, Active!GH$2, 0)</f>
        <v>0</v>
      </c>
      <c r="GI100" s="236">
        <f>IF(COUNTIF($AJ100:$AL100, Active!$HH$1)&gt;0, Active!GI$2, 0)</f>
        <v>0</v>
      </c>
      <c r="GJ100" s="236">
        <f>IF(COUNTIF($AM100:$AO100, Active!$HH$1)&gt;0, Active!GJ$2, 0)</f>
        <v>0</v>
      </c>
      <c r="GK100" s="236">
        <f>IF(COUNTIF($AP100:$AR100, Active!$HH$1)&gt;0, Active!GK$2, 0)</f>
        <v>0</v>
      </c>
      <c r="GL100" s="236">
        <f>IF(COUNTIF($AS100:$AU100, Active!$HH$1)&gt;0, Active!GL$2, 0)</f>
        <v>0</v>
      </c>
      <c r="GM100" s="236">
        <f>IF(COUNTIF($AV100:$AX100, Active!$HH$1)&gt;0, Active!GM$2, 0)</f>
        <v>0</v>
      </c>
      <c r="GN100" s="237">
        <f>IF(COUNTIF($AY100:$BA100, Active!$HH$1)&gt;0, Active!GN$2, 0)</f>
        <v>0</v>
      </c>
      <c r="GO100" s="238">
        <f>IF(COUNTIF($BB100:$BD100, Active!$HH$1)&gt;0, Active!GO$2, 0)</f>
        <v>0</v>
      </c>
      <c r="GP100" s="238">
        <f>IF(COUNTIF($BE100:$BG100, Active!$HH$1)&gt;0, Active!GP$2, 0)</f>
        <v>0</v>
      </c>
      <c r="GQ100" s="238">
        <f>IF(COUNTIF($BH100:$BJ100, Active!$HH$1)&gt;0, Active!GQ$2, 0)</f>
        <v>0</v>
      </c>
      <c r="GR100" s="238">
        <f>IF(COUNTIF($BK100:$BM100, Active!$HH$1)&gt;0, Active!GR$2, 0)</f>
        <v>0</v>
      </c>
      <c r="GS100" s="238">
        <f>IF(COUNTIF($BN100:$BP100, Active!$HH$1)&gt;0, Active!GS$2, 0)</f>
        <v>0</v>
      </c>
      <c r="GT100" s="238">
        <f>IF(COUNTIF($BQ100:$BS100, Active!$HH$1)&gt;0, Active!GT$2, 0)</f>
        <v>0</v>
      </c>
      <c r="GU100" s="238">
        <f>IF(COUNTIF($BT100:$BV100, Active!$HH$1)&gt;0, Active!GU$2, 0)</f>
        <v>0</v>
      </c>
      <c r="GV100" s="239">
        <f>IF(COUNTIF($BW100:$BY100, Active!$HH$1)&gt;0, Active!GV$2, 0)</f>
        <v>0</v>
      </c>
      <c r="GW100" s="240">
        <f>IF(COUNTIF($BZ100:$CB100, Active!$HH$1)&gt;0, Active!GW$2, 0)</f>
        <v>0</v>
      </c>
      <c r="GX100" s="240">
        <f>IF(COUNTIF($CC100:$CE100, Active!$HH$1)&gt;0, Active!GX$2, 0)</f>
        <v>0</v>
      </c>
      <c r="GY100" s="240">
        <f>IF(COUNTIF($CF100:$CH100, Active!$HH$1)&gt;0, Active!GY$2, 0)</f>
        <v>0</v>
      </c>
      <c r="GZ100" s="240">
        <f>IF(COUNTIF($CI100:$CK100, Active!$HH$1)&gt;0, Active!GZ$2, 0)</f>
        <v>0</v>
      </c>
      <c r="HA100" s="240">
        <f>IF(COUNTIF($CL100:$CN100, Active!$HH$1)&gt;0, Active!HA$2, 0)</f>
        <v>0</v>
      </c>
      <c r="HB100" s="240">
        <f>IF(COUNTIF($CO100:$CQ100, Active!$HH$1)&gt;0, Active!HB$2, 0)</f>
        <v>0</v>
      </c>
      <c r="HC100" s="240">
        <f>IF(COUNTIF($CR100:$CT100, Active!$HH$1)&gt;0, Active!HC$2, 0)</f>
        <v>0</v>
      </c>
      <c r="HD100" s="240">
        <f>IF(COUNTIF($CU100:$CW100, Active!$HH$1)&gt;0, Active!HD$2, 0)</f>
        <v>0</v>
      </c>
      <c r="HE100" s="240">
        <f>IF(COUNTIF($CX100:$CZ100, Active!$HH$1)&gt;0, Active!HE$2, 0)</f>
        <v>0</v>
      </c>
      <c r="HF100" s="240">
        <f>IF(COUNTIF($DA100:$DC100, Active!$HH$1)&gt;0, Active!HF$2, 0)</f>
        <v>0</v>
      </c>
      <c r="HG100" s="240">
        <f>IF(COUNTIF($DD100:$DF100, Active!$HH$1)&gt;0, Active!HG$2, 0)</f>
        <v>0</v>
      </c>
      <c r="HH100" s="241">
        <f t="shared" si="35"/>
        <v>0</v>
      </c>
      <c r="HI100" s="243"/>
      <c r="HJ100" s="242">
        <f>IF(MAX($N100:$Q100)&gt;=40, Active!HJ$2, 0)</f>
        <v>0</v>
      </c>
      <c r="HK100" s="234">
        <f>IF(MAX($R100:$U100)&gt;=40, Active!HK$2, 0)</f>
        <v>0</v>
      </c>
      <c r="HL100" s="234">
        <f>IF(MAX($V100:$Y100)&gt;=40, Active!HL$2, 0)</f>
        <v>0</v>
      </c>
      <c r="HM100" s="234">
        <f>IF(MAX($Z100:$AA100)&gt;=40, Active!HM$2, 0)</f>
        <v>3</v>
      </c>
      <c r="HN100" s="234">
        <f>IF(MAX($AB100:$AC100)&gt;=40, Active!HN$2, 0)</f>
        <v>0</v>
      </c>
      <c r="HO100" s="235">
        <f>IF(MAX($AD100:$AF100)&gt;=40, Active!HO$2, 0)</f>
        <v>20</v>
      </c>
      <c r="HP100" s="236">
        <f>IF(MAX($AG100:$AI100)&gt;=40, Active!HP$2, 0)</f>
        <v>0</v>
      </c>
      <c r="HQ100" s="236">
        <f>IF(MAX($AJ100:$AL100)&gt;=40, Active!HQ$2, 0)</f>
        <v>0</v>
      </c>
      <c r="HR100" s="236">
        <f>IF(MAX($AM100:$AO100)&gt;=40, Active!HR$2, 0)</f>
        <v>20</v>
      </c>
      <c r="HS100" s="236">
        <f>IF(MAX($AP100:$AR100)&gt;=40, Active!HS$2, 0)</f>
        <v>0</v>
      </c>
      <c r="HT100" s="236">
        <f>IF(MAX($AS100:$AU100)&gt;=40, Active!HT$2, 0)</f>
        <v>20</v>
      </c>
      <c r="HU100" s="236">
        <f>IF(MAX($AV100:$AX100)&gt;=40, Active!HU$2, 0)</f>
        <v>0</v>
      </c>
      <c r="HV100" s="237">
        <f>IF(MAX($AY100:$BA100)&gt;=40, Active!HV$2, 0)</f>
        <v>0</v>
      </c>
      <c r="HW100" s="238">
        <f>IF(MAX($BB100:$BD100)&gt;=40, Active!HW$2, 0)</f>
        <v>0</v>
      </c>
      <c r="HX100" s="238">
        <f>IF(MAX($BE100:$BG100)&gt;=40, Active!HX$2, 0)</f>
        <v>0</v>
      </c>
      <c r="HY100" s="238">
        <f>IF(MAX($BH100:$BJ100)&gt;=40, Active!HY$2, 0)</f>
        <v>0</v>
      </c>
      <c r="HZ100" s="238">
        <f>IF(MAX($BK100:$BM100)&gt;=40, Active!HZ$2, 0)</f>
        <v>0</v>
      </c>
      <c r="IA100" s="238">
        <f>IF(MAX($BN100:$BP100)&gt;=40, Active!IA$2, 0)</f>
        <v>0</v>
      </c>
      <c r="IB100" s="238">
        <f>IF(MAX($BQ100:$BS100)&gt;=40, Active!IB$2, 0)</f>
        <v>0</v>
      </c>
      <c r="IC100" s="238">
        <f>IF(MAX($BT100:$BV100)&gt;=40, Active!IC$2, 0)</f>
        <v>0</v>
      </c>
      <c r="ID100" s="239">
        <f>IF(MAX($BW100:$BY100)&gt;=40, Active!ID$2, 0)</f>
        <v>0</v>
      </c>
      <c r="IE100" s="240">
        <f>IF(MAX($BZ100:$CB100)&gt;=40, Active!IE$2, 0)</f>
        <v>0</v>
      </c>
      <c r="IF100" s="240">
        <f>IF(MAX($CC100:$CE100)&gt;=40, Active!IF$2, 0)</f>
        <v>0</v>
      </c>
      <c r="IG100" s="240">
        <f>IF(MAX($CF100:$CH100)&gt;=40, Active!IG$2, 0)</f>
        <v>0</v>
      </c>
      <c r="IH100" s="240">
        <f>IF(MAX($CI100:$CK100)&gt;=40, Active!IH$2, 0)</f>
        <v>0</v>
      </c>
      <c r="II100" s="240">
        <f>IF(MAX($CL100:$CN100)&gt;=40, Active!II$2, 0)</f>
        <v>0</v>
      </c>
      <c r="IJ100" s="240">
        <f>IF(MAX($CO100:$CQ100)&gt;=40, Active!IJ$2, 0)</f>
        <v>0</v>
      </c>
      <c r="IK100" s="240">
        <f>IF(MAX($CR100:$CT100)&gt;=40, Active!IK$2, 0)</f>
        <v>0</v>
      </c>
      <c r="IL100" s="240">
        <f>IF(MAX($CU100:$CW100)&gt;=40, Active!IL$2, 0)</f>
        <v>0</v>
      </c>
      <c r="IM100" s="240">
        <f>IF(MAX($CX100:$CZ100)&gt;=40, Active!IM$2, 0)</f>
        <v>0</v>
      </c>
      <c r="IN100" s="240">
        <f>IF(MAX($DA100:$DC100)&gt;=40, Active!IN$2, 0)</f>
        <v>0</v>
      </c>
      <c r="IO100" s="240">
        <f>IF(MAX($DD100:$DF100)&gt;=40, Active!IO$2, 0)</f>
        <v>0</v>
      </c>
      <c r="IP100" s="416">
        <f t="shared" si="36"/>
        <v>60</v>
      </c>
      <c r="IQ100" s="416">
        <f t="shared" si="37"/>
        <v>3</v>
      </c>
    </row>
    <row r="101" spans="2:251" ht="15" customHeight="1" x14ac:dyDescent="0.25">
      <c r="B101" s="392">
        <v>7</v>
      </c>
      <c r="C101" s="13" t="s">
        <v>479</v>
      </c>
      <c r="D101" s="423">
        <v>42963</v>
      </c>
      <c r="E101" s="20" t="s">
        <v>278</v>
      </c>
      <c r="F101" s="6">
        <v>8286217</v>
      </c>
      <c r="G101" s="20">
        <v>1</v>
      </c>
      <c r="H101" s="20"/>
      <c r="I101" s="23"/>
      <c r="J101" s="6"/>
      <c r="K101" s="6"/>
      <c r="L101" s="424"/>
      <c r="M101" s="425" t="s">
        <v>561</v>
      </c>
      <c r="N101" s="24" t="s">
        <v>22</v>
      </c>
      <c r="O101" s="107"/>
      <c r="P101" s="107"/>
      <c r="Q101" s="273"/>
      <c r="R101" s="24" t="s">
        <v>338</v>
      </c>
      <c r="S101" s="107"/>
      <c r="T101" s="107"/>
      <c r="U101" s="290"/>
      <c r="V101" s="24" t="s">
        <v>19</v>
      </c>
      <c r="W101" s="107"/>
      <c r="X101" s="107"/>
      <c r="Y101" s="273"/>
      <c r="Z101" s="24">
        <v>63.6</v>
      </c>
      <c r="AA101" s="273"/>
      <c r="AB101" s="24"/>
      <c r="AC101" s="273"/>
      <c r="AD101" s="24">
        <v>69.900001525878906</v>
      </c>
      <c r="AE101" s="107"/>
      <c r="AF101" s="273"/>
      <c r="AG101" s="24"/>
      <c r="AH101" s="107"/>
      <c r="AI101" s="273"/>
      <c r="AJ101" s="24"/>
      <c r="AK101" s="107"/>
      <c r="AL101" s="273"/>
      <c r="AM101" s="24">
        <v>67.569999694824219</v>
      </c>
      <c r="AN101" s="107"/>
      <c r="AO101" s="273"/>
      <c r="AP101" s="24"/>
      <c r="AQ101" s="107"/>
      <c r="AR101" s="273"/>
      <c r="AS101" s="24">
        <v>69.650001525878906</v>
      </c>
      <c r="AT101" s="107"/>
      <c r="AU101" s="273"/>
      <c r="AV101" s="24"/>
      <c r="AW101" s="107"/>
      <c r="AX101" s="273"/>
      <c r="AY101" s="24"/>
      <c r="AZ101" s="107"/>
      <c r="BA101" s="273"/>
      <c r="BB101" s="24"/>
      <c r="BC101" s="107"/>
      <c r="BD101" s="273"/>
      <c r="BE101" s="24"/>
      <c r="BF101" s="107"/>
      <c r="BG101" s="273"/>
      <c r="BH101" s="24"/>
      <c r="BI101" s="107"/>
      <c r="BJ101" s="273"/>
      <c r="BK101" s="24"/>
      <c r="BL101" s="107"/>
      <c r="BM101" s="273"/>
      <c r="BN101" s="24"/>
      <c r="BO101" s="107"/>
      <c r="BP101" s="273"/>
      <c r="BQ101" s="24"/>
      <c r="BR101" s="107"/>
      <c r="BS101" s="273"/>
      <c r="BT101" s="24"/>
      <c r="BU101" s="291"/>
      <c r="BV101" s="273"/>
      <c r="BW101" s="24"/>
      <c r="BX101" s="107"/>
      <c r="BY101" s="273"/>
      <c r="BZ101" s="24"/>
      <c r="CA101" s="107"/>
      <c r="CB101" s="273"/>
      <c r="CC101" s="24"/>
      <c r="CD101" s="107"/>
      <c r="CE101" s="107"/>
      <c r="CF101" s="107"/>
      <c r="CG101" s="107"/>
      <c r="CH101" s="273"/>
      <c r="CI101" s="24"/>
      <c r="CJ101" s="107"/>
      <c r="CK101" s="273"/>
      <c r="CL101" s="24"/>
      <c r="CM101" s="107"/>
      <c r="CN101" s="273"/>
      <c r="CO101" s="24"/>
      <c r="CP101" s="107"/>
      <c r="CQ101" s="273"/>
      <c r="CR101" s="24"/>
      <c r="CS101" s="107"/>
      <c r="CT101" s="273"/>
      <c r="CU101" s="24"/>
      <c r="CV101" s="107"/>
      <c r="CW101" s="273"/>
      <c r="CX101" s="24"/>
      <c r="CY101" s="107"/>
      <c r="CZ101" s="273"/>
      <c r="DA101" s="24"/>
      <c r="DB101" s="107"/>
      <c r="DC101" s="273"/>
      <c r="DD101" s="24"/>
      <c r="DE101" s="107"/>
      <c r="DF101" s="273"/>
      <c r="DG101" s="218"/>
      <c r="DH101" s="217"/>
      <c r="DI101" s="217"/>
      <c r="DJ101" s="286" t="e">
        <f t="shared" si="31"/>
        <v>#DIV/0!</v>
      </c>
      <c r="DK101" s="219"/>
      <c r="DL101" s="220" t="e">
        <f t="shared" si="32"/>
        <v>#DIV/0!</v>
      </c>
      <c r="DM101" s="650">
        <f>COUNTIF(N101:DF101, Active!DM$1)+COUNTIF(N101:DF101, Active!DM$2)</f>
        <v>0</v>
      </c>
      <c r="DN101" s="233">
        <f>IF(COUNTIF($N101:$Q101, Active!ET$1)&gt;0, Active!DN$2, 0)</f>
        <v>0</v>
      </c>
      <c r="DO101" s="234">
        <f>IF(COUNTIF($R101:$U101, Active!ET$1)&gt;0, Active!DO$2, 0)</f>
        <v>0</v>
      </c>
      <c r="DP101" s="234">
        <f>IF(COUNTIF($V101:$Y101, Active!ET$1)&gt;0, Active!DP$2, 0)</f>
        <v>0</v>
      </c>
      <c r="DQ101" s="234">
        <f>IF(COUNTIF($Z101:$AA101, Active!ET$1)&gt;0, Active!DQ$2, 0)</f>
        <v>0</v>
      </c>
      <c r="DR101" s="234">
        <f>IF(COUNTIF($AB101:$AC101, Active!ET$1)&gt;0, Active!DR$2, 0)</f>
        <v>0</v>
      </c>
      <c r="DS101" s="235">
        <f>IF(COUNTIF($AD101:$AF101, Active!$ET$1)&gt;0, Active!DS$2, 0)</f>
        <v>0</v>
      </c>
      <c r="DT101" s="236">
        <f>IF(COUNTIF($AG101:$AI101, Active!$ET$1)&gt;0, Active!DT$2, 0)</f>
        <v>0</v>
      </c>
      <c r="DU101" s="236">
        <f>IF(COUNTIF($AJ101:$AL101, Active!$ET$1)&gt;0, Active!DU$2, 0)</f>
        <v>0</v>
      </c>
      <c r="DV101" s="236">
        <f>IF(COUNTIF($AM101:$AO101, Active!$ET$1)&gt;0, Active!DV$2, 0)</f>
        <v>0</v>
      </c>
      <c r="DW101" s="236">
        <f>IF(COUNTIF($AP101:$AR101, Active!$ET$1)&gt;0, Active!DW$2, 0)</f>
        <v>0</v>
      </c>
      <c r="DX101" s="236">
        <f>IF(COUNTIF($AS101:$AU101, Active!$ET$1)&gt;0, Active!DX$2, 0)</f>
        <v>0</v>
      </c>
      <c r="DY101" s="236">
        <f>IF(COUNTIF($AV101:$AX101, Active!$ET$1)&gt;0, Active!DY$2, 0)</f>
        <v>0</v>
      </c>
      <c r="DZ101" s="237">
        <f>IF(COUNTIF($AY101:$BA101, Active!$ET$1)&gt;0, Active!DZ$2, 0)</f>
        <v>0</v>
      </c>
      <c r="EA101" s="238">
        <f>IF(COUNTIF($BB101:$BD101, Active!$ET$1)&gt;0, Active!EA$2, 0)</f>
        <v>0</v>
      </c>
      <c r="EB101" s="238">
        <f>IF(COUNTIF($BE101:$BG101, Active!$ET$1)&gt;0, Active!EB$2, 0)</f>
        <v>0</v>
      </c>
      <c r="EC101" s="238">
        <f>IF(COUNTIF($BH101:$BJ101, Active!$ET$1)&gt;0, Active!EC$2, 0)</f>
        <v>0</v>
      </c>
      <c r="ED101" s="238">
        <f>IF(COUNTIF($BK101:$BM101, Active!$ET$1)&gt;0, Active!ED$2, 0)</f>
        <v>0</v>
      </c>
      <c r="EE101" s="238">
        <f>IF(COUNTIF($BN101:$BP101, Active!$ET$1)&gt;0, Active!EE$2, 0)</f>
        <v>0</v>
      </c>
      <c r="EF101" s="238">
        <f>IF(COUNTIF($BQ101:$BS101, Active!$ET$1)&gt;0, Active!EF$2, 0)</f>
        <v>0</v>
      </c>
      <c r="EG101" s="238">
        <f>IF(COUNTIF($BT101:$BV101, Active!$ET$1)&gt;0, Active!EG$2, 0)</f>
        <v>0</v>
      </c>
      <c r="EH101" s="239">
        <f>IF(COUNTIF($BW101:$BY101, Active!$ET$1)&gt;0, Active!EH$2, 0)</f>
        <v>0</v>
      </c>
      <c r="EI101" s="240">
        <f>IF(COUNTIF($BZ101:$CB101, Active!$ET$1)&gt;0, Active!EI$2, 0)</f>
        <v>0</v>
      </c>
      <c r="EJ101" s="240">
        <f>IF(COUNTIF($CC101:$CE101, Active!$ET$1)&gt;0, Active!EJ$2, 0)</f>
        <v>0</v>
      </c>
      <c r="EK101" s="240">
        <f>IF(COUNTIF($CF101:$CH101, Active!$ET$1)&gt;0, Active!EK$2, 0)</f>
        <v>0</v>
      </c>
      <c r="EL101" s="240">
        <f>IF(COUNTIF($CI101:$CK101, Active!$ET$1)&gt;0, Active!EL$2, 0)</f>
        <v>0</v>
      </c>
      <c r="EM101" s="240">
        <f>IF(COUNTIF($CL101:$CN101, Active!$ET$1)&gt;0, Active!EM$2, 0)</f>
        <v>0</v>
      </c>
      <c r="EN101" s="240">
        <f>IF(COUNTIF($CO101:$CQ101, Active!$ET$1)&gt;0, Active!EN$2, 0)</f>
        <v>0</v>
      </c>
      <c r="EO101" s="240">
        <f>IF(COUNTIF($CR101:$CT101, Active!$ET$1)&gt;0, Active!EO$2, 0)</f>
        <v>0</v>
      </c>
      <c r="EP101" s="240">
        <f>IF(COUNTIF($CU101:$CW101, Active!$ET$1)&gt;0, Active!EP$2, 0)</f>
        <v>0</v>
      </c>
      <c r="EQ101" s="240">
        <f>IF(COUNTIF($CX101:$CZ101, Active!$ET$1)&gt;0, Active!EQ$2, 0)</f>
        <v>0</v>
      </c>
      <c r="ER101" s="240">
        <f>IF(COUNTIF($DA101:$DC101, Active!$ET$1)&gt;0, Active!ER$2, 0)</f>
        <v>0</v>
      </c>
      <c r="ES101" s="240">
        <f>IF(COUNTIF($DD101:$DF101, Active!$ET$1)&gt;0, Active!ES$2, 0)</f>
        <v>0</v>
      </c>
      <c r="ET101" s="241">
        <f t="shared" si="33"/>
        <v>0</v>
      </c>
      <c r="EU101" s="242">
        <f>IF(COUNTIF($N101:$Q101, Active!GA$1)&gt;0, Active!EU$2, 0)</f>
        <v>0</v>
      </c>
      <c r="EV101" s="234">
        <f>IF(COUNTIF($R101:$U101, Active!GA$1)&gt;0, Active!EV$2, 0)</f>
        <v>0</v>
      </c>
      <c r="EW101" s="234">
        <f>IF(COUNTIF($V101:$Y101, Active!GA$1)&gt;0, Active!EW$2, 0)</f>
        <v>0</v>
      </c>
      <c r="EX101" s="234">
        <f>IF(COUNTIF($Z101:$AA101, Active!GA$1)&gt;0, Active!EX$2, 0)</f>
        <v>0</v>
      </c>
      <c r="EY101" s="234">
        <f>IF(COUNTIF($AB101:$AC101, Active!GA$1)&gt;0, Active!EY$2, 0)</f>
        <v>0</v>
      </c>
      <c r="EZ101" s="235">
        <f>IF(COUNTIF($AD101:$AF101, Active!$GA$1)&gt;0, Active!EZ$2, 0)</f>
        <v>0</v>
      </c>
      <c r="FA101" s="236">
        <f>IF(COUNTIF($AG101:$AI101, Active!$GA$1)&gt;0, Active!FA$2, 0)</f>
        <v>0</v>
      </c>
      <c r="FB101" s="236">
        <f>IF(COUNTIF($AJ101:$AL101, Active!$GA$1)&gt;0, Active!FB$2, 0)</f>
        <v>0</v>
      </c>
      <c r="FC101" s="236">
        <f>IF(COUNTIF($AM101:$AO101, Active!$GA$1)&gt;0, Active!FC$2, 0)</f>
        <v>0</v>
      </c>
      <c r="FD101" s="236">
        <f>IF(COUNTIF($AP101:$AR101, Active!$GA$1)&gt;0, Active!FD$2, 0)</f>
        <v>0</v>
      </c>
      <c r="FE101" s="236">
        <f>IF(COUNTIF($AS101:$AU101, Active!$GA$1)&gt;0, Active!FE$2, 0)</f>
        <v>0</v>
      </c>
      <c r="FF101" s="236">
        <f>IF(COUNTIF($AV101:$AX101, Active!$GA$1)&gt;0, Active!FF$2, 0)</f>
        <v>0</v>
      </c>
      <c r="FG101" s="237">
        <f>IF(COUNTIF($AY101:$BA101, Active!$GA$1)&gt;0, Active!FG$2, 0)</f>
        <v>0</v>
      </c>
      <c r="FH101" s="238">
        <f>IF(COUNTIF($BB101:$BD101, Active!$GA$1)&gt;0, Active!FH$2, 0)</f>
        <v>0</v>
      </c>
      <c r="FI101" s="238">
        <f>IF(COUNTIF($BE101:$BG101, Active!$GA$1)&gt;0, Active!FI$2, 0)</f>
        <v>0</v>
      </c>
      <c r="FJ101" s="238">
        <f>IF(COUNTIF($BH101:$BJ101, Active!$GA$1)&gt;0, Active!FJ$2, 0)</f>
        <v>0</v>
      </c>
      <c r="FK101" s="238">
        <f>IF(COUNTIF($BK101:$BM101, Active!$GA$1)&gt;0, Active!FK$2, 0)</f>
        <v>0</v>
      </c>
      <c r="FL101" s="238">
        <f>IF(COUNTIF($BN101:$BP101, Active!$GA$1)&gt;0, Active!FL$2, 0)</f>
        <v>0</v>
      </c>
      <c r="FM101" s="238">
        <f>IF(COUNTIF($BQ101:$BS101, Active!$GA$1)&gt;0, Active!FM$2, 0)</f>
        <v>0</v>
      </c>
      <c r="FN101" s="238">
        <f>IF(COUNTIF($BT101:$BV101, Active!$GA$1)&gt;0, Active!FN$2, 0)</f>
        <v>0</v>
      </c>
      <c r="FO101" s="239">
        <f>IF(COUNTIF($BW101:$BY101, Active!$GA$1)&gt;0, Active!FO$2, 0)</f>
        <v>0</v>
      </c>
      <c r="FP101" s="240">
        <f>IF(COUNTIF($BZ101:$CB101, Active!$GA$1)&gt;0, Active!FP$2, 0)</f>
        <v>0</v>
      </c>
      <c r="FQ101" s="240">
        <f>IF(COUNTIF($CC101:$CE101, Active!$GA$1)&gt;0, Active!FQ$2, 0)</f>
        <v>0</v>
      </c>
      <c r="FR101" s="240">
        <f>IF(COUNTIF($CF101:$CH101, Active!$GA$1)&gt;0, Active!FR$2, 0)</f>
        <v>0</v>
      </c>
      <c r="FS101" s="240">
        <f>IF(COUNTIF($CI101:$CK101, Active!$GA$1)&gt;0, Active!FS$2, 0)</f>
        <v>0</v>
      </c>
      <c r="FT101" s="240">
        <f>IF(COUNTIF($CL101:$CN101, Active!$GA$1)&gt;0, Active!FT$2, 0)</f>
        <v>0</v>
      </c>
      <c r="FU101" s="240">
        <f>IF(COUNTIF($CO101:$CQ101, Active!$GA$1)&gt;0, Active!FU$2, 0)</f>
        <v>0</v>
      </c>
      <c r="FV101" s="240">
        <f>IF(COUNTIF($CR101:$CT101, Active!$GA$1)&gt;0, Active!FV$2, 0)</f>
        <v>0</v>
      </c>
      <c r="FW101" s="240">
        <f>IF(COUNTIF($CU101:$CW101, Active!$GA$1)&gt;0, Active!FW$2, 0)</f>
        <v>0</v>
      </c>
      <c r="FX101" s="240">
        <f>IF(COUNTIF($CX101:$CZ101, Active!$GA$1)&gt;0, Active!FX$2, 0)</f>
        <v>0</v>
      </c>
      <c r="FY101" s="240">
        <f>IF(COUNTIF($DA101:$DC101, Active!$GA$1)&gt;0, Active!FY$2, 0)</f>
        <v>0</v>
      </c>
      <c r="FZ101" s="240">
        <f>IF(COUNTIF($DD101:$DF101, Active!$GA$1)&gt;0, Active!FZ$2, 0)</f>
        <v>0</v>
      </c>
      <c r="GA101" s="241">
        <f t="shared" si="34"/>
        <v>0</v>
      </c>
      <c r="GB101" s="242">
        <f>IF(COUNTIF($N101:$Q101, Active!HH$1)&gt;0, Active!GB$2, 0)</f>
        <v>0</v>
      </c>
      <c r="GC101" s="234">
        <f>IF(COUNTIF($R101:$U101, Active!HH$1)&gt;0, Active!GC$2, 0)</f>
        <v>0</v>
      </c>
      <c r="GD101" s="234">
        <f>IF(COUNTIF($V101:$Y101, Active!HH$1)&gt;0, Active!GD$2, 0)</f>
        <v>0</v>
      </c>
      <c r="GE101" s="234">
        <f>IF(COUNTIF($Z101:$AA101, Active!HH$1)&gt;0, Active!GE$2, 0)</f>
        <v>0</v>
      </c>
      <c r="GF101" s="234">
        <f>IF(COUNTIF($AB101:$AC101, Active!HH$1)&gt;0, Active!GF$2, 0)</f>
        <v>0</v>
      </c>
      <c r="GG101" s="235">
        <f>IF(COUNTIF($AD101:$AF101, Active!$HH$1)&gt;0, Active!GG$2, 0)</f>
        <v>0</v>
      </c>
      <c r="GH101" s="236">
        <f>IF(COUNTIF($AG101:$AI101, Active!$HH$1)&gt;0, Active!GH$2, 0)</f>
        <v>0</v>
      </c>
      <c r="GI101" s="236">
        <f>IF(COUNTIF($AJ101:$AL101, Active!$HH$1)&gt;0, Active!GI$2, 0)</f>
        <v>0</v>
      </c>
      <c r="GJ101" s="236">
        <f>IF(COUNTIF($AM101:$AO101, Active!$HH$1)&gt;0, Active!GJ$2, 0)</f>
        <v>0</v>
      </c>
      <c r="GK101" s="236">
        <f>IF(COUNTIF($AP101:$AR101, Active!$HH$1)&gt;0, Active!GK$2, 0)</f>
        <v>0</v>
      </c>
      <c r="GL101" s="236">
        <f>IF(COUNTIF($AS101:$AU101, Active!$HH$1)&gt;0, Active!GL$2, 0)</f>
        <v>0</v>
      </c>
      <c r="GM101" s="236">
        <f>IF(COUNTIF($AV101:$AX101, Active!$HH$1)&gt;0, Active!GM$2, 0)</f>
        <v>0</v>
      </c>
      <c r="GN101" s="237">
        <f>IF(COUNTIF($AY101:$BA101, Active!$HH$1)&gt;0, Active!GN$2, 0)</f>
        <v>0</v>
      </c>
      <c r="GO101" s="238">
        <f>IF(COUNTIF($BB101:$BD101, Active!$HH$1)&gt;0, Active!GO$2, 0)</f>
        <v>0</v>
      </c>
      <c r="GP101" s="238">
        <f>IF(COUNTIF($BE101:$BG101, Active!$HH$1)&gt;0, Active!GP$2, 0)</f>
        <v>0</v>
      </c>
      <c r="GQ101" s="238">
        <f>IF(COUNTIF($BH101:$BJ101, Active!$HH$1)&gt;0, Active!GQ$2, 0)</f>
        <v>0</v>
      </c>
      <c r="GR101" s="238">
        <f>IF(COUNTIF($BK101:$BM101, Active!$HH$1)&gt;0, Active!GR$2, 0)</f>
        <v>0</v>
      </c>
      <c r="GS101" s="238">
        <f>IF(COUNTIF($BN101:$BP101, Active!$HH$1)&gt;0, Active!GS$2, 0)</f>
        <v>0</v>
      </c>
      <c r="GT101" s="238">
        <f>IF(COUNTIF($BQ101:$BS101, Active!$HH$1)&gt;0, Active!GT$2, 0)</f>
        <v>0</v>
      </c>
      <c r="GU101" s="238">
        <f>IF(COUNTIF($BT101:$BV101, Active!$HH$1)&gt;0, Active!GU$2, 0)</f>
        <v>0</v>
      </c>
      <c r="GV101" s="239">
        <f>IF(COUNTIF($BW101:$BY101, Active!$HH$1)&gt;0, Active!GV$2, 0)</f>
        <v>0</v>
      </c>
      <c r="GW101" s="240">
        <f>IF(COUNTIF($BZ101:$CB101, Active!$HH$1)&gt;0, Active!GW$2, 0)</f>
        <v>0</v>
      </c>
      <c r="GX101" s="240">
        <f>IF(COUNTIF($CC101:$CE101, Active!$HH$1)&gt;0, Active!GX$2, 0)</f>
        <v>0</v>
      </c>
      <c r="GY101" s="240">
        <f>IF(COUNTIF($CF101:$CH101, Active!$HH$1)&gt;0, Active!GY$2, 0)</f>
        <v>0</v>
      </c>
      <c r="GZ101" s="240">
        <f>IF(COUNTIF($CI101:$CK101, Active!$HH$1)&gt;0, Active!GZ$2, 0)</f>
        <v>0</v>
      </c>
      <c r="HA101" s="240">
        <f>IF(COUNTIF($CL101:$CN101, Active!$HH$1)&gt;0, Active!HA$2, 0)</f>
        <v>0</v>
      </c>
      <c r="HB101" s="240">
        <f>IF(COUNTIF($CO101:$CQ101, Active!$HH$1)&gt;0, Active!HB$2, 0)</f>
        <v>0</v>
      </c>
      <c r="HC101" s="240">
        <f>IF(COUNTIF($CR101:$CT101, Active!$HH$1)&gt;0, Active!HC$2, 0)</f>
        <v>0</v>
      </c>
      <c r="HD101" s="240">
        <f>IF(COUNTIF($CU101:$CW101, Active!$HH$1)&gt;0, Active!HD$2, 0)</f>
        <v>0</v>
      </c>
      <c r="HE101" s="240">
        <f>IF(COUNTIF($CX101:$CZ101, Active!$HH$1)&gt;0, Active!HE$2, 0)</f>
        <v>0</v>
      </c>
      <c r="HF101" s="240">
        <f>IF(COUNTIF($DA101:$DC101, Active!$HH$1)&gt;0, Active!HF$2, 0)</f>
        <v>0</v>
      </c>
      <c r="HG101" s="240">
        <f>IF(COUNTIF($DD101:$DF101, Active!$HH$1)&gt;0, Active!HG$2, 0)</f>
        <v>0</v>
      </c>
      <c r="HH101" s="241">
        <f t="shared" si="35"/>
        <v>0</v>
      </c>
      <c r="HI101" s="243"/>
      <c r="HJ101" s="242">
        <f>IF(MAX($N101:$Q101)&gt;=40, Active!HJ$2, 0)</f>
        <v>0</v>
      </c>
      <c r="HK101" s="234">
        <f>IF(MAX($R101:$U101)&gt;=40, Active!HK$2, 0)</f>
        <v>0</v>
      </c>
      <c r="HL101" s="234">
        <f>IF(MAX($V101:$Y101)&gt;=40, Active!HL$2, 0)</f>
        <v>0</v>
      </c>
      <c r="HM101" s="234">
        <f>IF(MAX($Z101:$AA101)&gt;=40, Active!HM$2, 0)</f>
        <v>3</v>
      </c>
      <c r="HN101" s="234">
        <f>IF(MAX($AB101:$AC101)&gt;=40, Active!HN$2, 0)</f>
        <v>0</v>
      </c>
      <c r="HO101" s="235">
        <f>IF(MAX($AD101:$AF101)&gt;=40, Active!HO$2, 0)</f>
        <v>20</v>
      </c>
      <c r="HP101" s="236">
        <f>IF(MAX($AG101:$AI101)&gt;=40, Active!HP$2, 0)</f>
        <v>0</v>
      </c>
      <c r="HQ101" s="236">
        <f>IF(MAX($AJ101:$AL101)&gt;=40, Active!HQ$2, 0)</f>
        <v>0</v>
      </c>
      <c r="HR101" s="236">
        <f>IF(MAX($AM101:$AO101)&gt;=40, Active!HR$2, 0)</f>
        <v>20</v>
      </c>
      <c r="HS101" s="236">
        <f>IF(MAX($AP101:$AR101)&gt;=40, Active!HS$2, 0)</f>
        <v>0</v>
      </c>
      <c r="HT101" s="236">
        <f>IF(MAX($AS101:$AU101)&gt;=40, Active!HT$2, 0)</f>
        <v>20</v>
      </c>
      <c r="HU101" s="236">
        <f>IF(MAX($AV101:$AX101)&gt;=40, Active!HU$2, 0)</f>
        <v>0</v>
      </c>
      <c r="HV101" s="237">
        <f>IF(MAX($AY101:$BA101)&gt;=40, Active!HV$2, 0)</f>
        <v>0</v>
      </c>
      <c r="HW101" s="238">
        <f>IF(MAX($BB101:$BD101)&gt;=40, Active!HW$2, 0)</f>
        <v>0</v>
      </c>
      <c r="HX101" s="238">
        <f>IF(MAX($BE101:$BG101)&gt;=40, Active!HX$2, 0)</f>
        <v>0</v>
      </c>
      <c r="HY101" s="238">
        <f>IF(MAX($BH101:$BJ101)&gt;=40, Active!HY$2, 0)</f>
        <v>0</v>
      </c>
      <c r="HZ101" s="238">
        <f>IF(MAX($BK101:$BM101)&gt;=40, Active!HZ$2, 0)</f>
        <v>0</v>
      </c>
      <c r="IA101" s="238">
        <f>IF(MAX($BN101:$BP101)&gt;=40, Active!IA$2, 0)</f>
        <v>0</v>
      </c>
      <c r="IB101" s="238">
        <f>IF(MAX($BQ101:$BS101)&gt;=40, Active!IB$2, 0)</f>
        <v>0</v>
      </c>
      <c r="IC101" s="238">
        <f>IF(MAX($BT101:$BV101)&gt;=40, Active!IC$2, 0)</f>
        <v>0</v>
      </c>
      <c r="ID101" s="239">
        <f>IF(MAX($BW101:$BY101)&gt;=40, Active!ID$2, 0)</f>
        <v>0</v>
      </c>
      <c r="IE101" s="240">
        <f>IF(MAX($BZ101:$CB101)&gt;=40, Active!IE$2, 0)</f>
        <v>0</v>
      </c>
      <c r="IF101" s="240">
        <f>IF(MAX($CC101:$CE101)&gt;=40, Active!IF$2, 0)</f>
        <v>0</v>
      </c>
      <c r="IG101" s="240">
        <f>IF(MAX($CF101:$CH101)&gt;=40, Active!IG$2, 0)</f>
        <v>0</v>
      </c>
      <c r="IH101" s="240">
        <f>IF(MAX($CI101:$CK101)&gt;=40, Active!IH$2, 0)</f>
        <v>0</v>
      </c>
      <c r="II101" s="240">
        <f>IF(MAX($CL101:$CN101)&gt;=40, Active!II$2, 0)</f>
        <v>0</v>
      </c>
      <c r="IJ101" s="240">
        <f>IF(MAX($CO101:$CQ101)&gt;=40, Active!IJ$2, 0)</f>
        <v>0</v>
      </c>
      <c r="IK101" s="240">
        <f>IF(MAX($CR101:$CT101)&gt;=40, Active!IK$2, 0)</f>
        <v>0</v>
      </c>
      <c r="IL101" s="240">
        <f>IF(MAX($CU101:$CW101)&gt;=40, Active!IL$2, 0)</f>
        <v>0</v>
      </c>
      <c r="IM101" s="240">
        <f>IF(MAX($CX101:$CZ101)&gt;=40, Active!IM$2, 0)</f>
        <v>0</v>
      </c>
      <c r="IN101" s="240">
        <f>IF(MAX($DA101:$DC101)&gt;=40, Active!IN$2, 0)</f>
        <v>0</v>
      </c>
      <c r="IO101" s="240">
        <f>IF(MAX($DD101:$DF101)&gt;=40, Active!IO$2, 0)</f>
        <v>0</v>
      </c>
      <c r="IP101" s="416">
        <f t="shared" si="36"/>
        <v>60</v>
      </c>
      <c r="IQ101" s="416">
        <f t="shared" si="37"/>
        <v>3</v>
      </c>
    </row>
    <row r="102" spans="2:251" ht="15" customHeight="1" x14ac:dyDescent="0.25">
      <c r="B102" s="392">
        <v>8</v>
      </c>
      <c r="C102" s="13" t="s">
        <v>444</v>
      </c>
      <c r="D102" s="423">
        <v>43313</v>
      </c>
      <c r="E102" s="20" t="s">
        <v>278</v>
      </c>
      <c r="F102" s="6">
        <v>9057506</v>
      </c>
      <c r="G102" s="20">
        <v>1</v>
      </c>
      <c r="H102" s="20"/>
      <c r="I102" s="23"/>
      <c r="J102" s="6"/>
      <c r="K102" s="6"/>
      <c r="L102" s="424"/>
      <c r="M102" s="425" t="s">
        <v>553</v>
      </c>
      <c r="N102" s="24">
        <v>61.6</v>
      </c>
      <c r="O102" s="107"/>
      <c r="P102" s="107"/>
      <c r="Q102" s="273"/>
      <c r="R102" s="24"/>
      <c r="S102" s="107"/>
      <c r="T102" s="107"/>
      <c r="U102" s="290"/>
      <c r="V102" s="24">
        <v>73.599999999999994</v>
      </c>
      <c r="W102" s="107"/>
      <c r="X102" s="107"/>
      <c r="Y102" s="273"/>
      <c r="Z102" s="24"/>
      <c r="AA102" s="273"/>
      <c r="AB102" s="24" t="s">
        <v>16</v>
      </c>
      <c r="AC102" s="273"/>
      <c r="AD102" s="272">
        <v>100</v>
      </c>
      <c r="AE102" s="108"/>
      <c r="AF102" s="444"/>
      <c r="AG102" s="272">
        <v>100</v>
      </c>
      <c r="AH102" s="108"/>
      <c r="AI102" s="444"/>
      <c r="AJ102" s="272">
        <v>100</v>
      </c>
      <c r="AK102" s="108"/>
      <c r="AL102" s="444"/>
      <c r="AM102" s="272">
        <v>100</v>
      </c>
      <c r="AN102" s="108"/>
      <c r="AO102" s="444"/>
      <c r="AP102" s="272">
        <v>100</v>
      </c>
      <c r="AQ102" s="108"/>
      <c r="AR102" s="444"/>
      <c r="AS102" s="272">
        <v>100</v>
      </c>
      <c r="AT102" s="108"/>
      <c r="AU102" s="444"/>
      <c r="AV102" s="272">
        <v>100</v>
      </c>
      <c r="AW102" s="108"/>
      <c r="AX102" s="444"/>
      <c r="AY102" s="24"/>
      <c r="AZ102" s="107"/>
      <c r="BA102" s="273"/>
      <c r="BB102" s="24"/>
      <c r="BC102" s="107"/>
      <c r="BD102" s="273"/>
      <c r="BE102" s="24"/>
      <c r="BF102" s="107"/>
      <c r="BG102" s="273"/>
      <c r="BH102" s="24"/>
      <c r="BI102" s="107"/>
      <c r="BJ102" s="273"/>
      <c r="BK102" s="24"/>
      <c r="BL102" s="107"/>
      <c r="BM102" s="273"/>
      <c r="BN102" s="24"/>
      <c r="BO102" s="107"/>
      <c r="BP102" s="273"/>
      <c r="BQ102" s="24"/>
      <c r="BR102" s="107"/>
      <c r="BS102" s="273"/>
      <c r="BT102" s="24"/>
      <c r="BU102" s="291"/>
      <c r="BV102" s="273"/>
      <c r="BW102" s="24"/>
      <c r="BX102" s="107"/>
      <c r="BY102" s="273"/>
      <c r="BZ102" s="24"/>
      <c r="CA102" s="107"/>
      <c r="CB102" s="273"/>
      <c r="CC102" s="24"/>
      <c r="CD102" s="107"/>
      <c r="CE102" s="107"/>
      <c r="CF102" s="107"/>
      <c r="CG102" s="107"/>
      <c r="CH102" s="273"/>
      <c r="CI102" s="24"/>
      <c r="CJ102" s="107"/>
      <c r="CK102" s="273"/>
      <c r="CL102" s="24"/>
      <c r="CM102" s="107"/>
      <c r="CN102" s="273"/>
      <c r="CO102" s="24"/>
      <c r="CP102" s="107"/>
      <c r="CQ102" s="273"/>
      <c r="CR102" s="24"/>
      <c r="CS102" s="107"/>
      <c r="CT102" s="273"/>
      <c r="CU102" s="24"/>
      <c r="CV102" s="107"/>
      <c r="CW102" s="273"/>
      <c r="CX102" s="24"/>
      <c r="CY102" s="107"/>
      <c r="CZ102" s="273"/>
      <c r="DA102" s="24"/>
      <c r="DB102" s="107"/>
      <c r="DC102" s="273"/>
      <c r="DD102" s="24"/>
      <c r="DE102" s="107"/>
      <c r="DF102" s="273"/>
      <c r="DG102" s="218"/>
      <c r="DH102" s="217"/>
      <c r="DI102" s="217"/>
      <c r="DJ102" s="286" t="e">
        <f t="shared" si="31"/>
        <v>#DIV/0!</v>
      </c>
      <c r="DK102" s="219"/>
      <c r="DL102" s="220" t="e">
        <f t="shared" si="32"/>
        <v>#DIV/0!</v>
      </c>
      <c r="DM102" s="650">
        <f>COUNTIF(N102:DF102, Active!DM$1)+COUNTIF(N102:DF102, Active!DM$2)</f>
        <v>0</v>
      </c>
      <c r="DN102" s="233">
        <f>IF(COUNTIF($N102:$Q102, Active!ET$1)&gt;0, Active!DN$2, 0)</f>
        <v>0</v>
      </c>
      <c r="DO102" s="234">
        <f>IF(COUNTIF($R102:$U102, Active!ET$1)&gt;0, Active!DO$2, 0)</f>
        <v>0</v>
      </c>
      <c r="DP102" s="234">
        <f>IF(COUNTIF($V102:$Y102, Active!ET$1)&gt;0, Active!DP$2, 0)</f>
        <v>0</v>
      </c>
      <c r="DQ102" s="234">
        <f>IF(COUNTIF($Z102:$AA102, Active!ET$1)&gt;0, Active!DQ$2, 0)</f>
        <v>0</v>
      </c>
      <c r="DR102" s="234">
        <f>IF(COUNTIF($AB102:$AC102, Active!ET$1)&gt;0, Active!DR$2, 0)</f>
        <v>0</v>
      </c>
      <c r="DS102" s="235">
        <f>IF(COUNTIF($AD102:$AF102, Active!$ET$1)&gt;0, Active!DS$2, 0)</f>
        <v>0</v>
      </c>
      <c r="DT102" s="236">
        <f>IF(COUNTIF($AG102:$AI102, Active!$ET$1)&gt;0, Active!DT$2, 0)</f>
        <v>0</v>
      </c>
      <c r="DU102" s="236">
        <f>IF(COUNTIF($AJ102:$AL102, Active!$ET$1)&gt;0, Active!DU$2, 0)</f>
        <v>0</v>
      </c>
      <c r="DV102" s="236">
        <f>IF(COUNTIF($AM102:$AO102, Active!$ET$1)&gt;0, Active!DV$2, 0)</f>
        <v>0</v>
      </c>
      <c r="DW102" s="236">
        <f>IF(COUNTIF($AP102:$AR102, Active!$ET$1)&gt;0, Active!DW$2, 0)</f>
        <v>0</v>
      </c>
      <c r="DX102" s="236">
        <f>IF(COUNTIF($AS102:$AU102, Active!$ET$1)&gt;0, Active!DX$2, 0)</f>
        <v>0</v>
      </c>
      <c r="DY102" s="236">
        <f>IF(COUNTIF($AV102:$AX102, Active!$ET$1)&gt;0, Active!DY$2, 0)</f>
        <v>0</v>
      </c>
      <c r="DZ102" s="237">
        <f>IF(COUNTIF($AY102:$BA102, Active!$ET$1)&gt;0, Active!DZ$2, 0)</f>
        <v>0</v>
      </c>
      <c r="EA102" s="238">
        <f>IF(COUNTIF($BB102:$BD102, Active!$ET$1)&gt;0, Active!EA$2, 0)</f>
        <v>0</v>
      </c>
      <c r="EB102" s="238">
        <f>IF(COUNTIF($BE102:$BG102, Active!$ET$1)&gt;0, Active!EB$2, 0)</f>
        <v>0</v>
      </c>
      <c r="EC102" s="238">
        <f>IF(COUNTIF($BH102:$BJ102, Active!$ET$1)&gt;0, Active!EC$2, 0)</f>
        <v>0</v>
      </c>
      <c r="ED102" s="238">
        <f>IF(COUNTIF($BK102:$BM102, Active!$ET$1)&gt;0, Active!ED$2, 0)</f>
        <v>0</v>
      </c>
      <c r="EE102" s="238">
        <f>IF(COUNTIF($BN102:$BP102, Active!$ET$1)&gt;0, Active!EE$2, 0)</f>
        <v>0</v>
      </c>
      <c r="EF102" s="238">
        <f>IF(COUNTIF($BQ102:$BS102, Active!$ET$1)&gt;0, Active!EF$2, 0)</f>
        <v>0</v>
      </c>
      <c r="EG102" s="238">
        <f>IF(COUNTIF($BT102:$BV102, Active!$ET$1)&gt;0, Active!EG$2, 0)</f>
        <v>0</v>
      </c>
      <c r="EH102" s="239">
        <f>IF(COUNTIF($BW102:$BY102, Active!$ET$1)&gt;0, Active!EH$2, 0)</f>
        <v>0</v>
      </c>
      <c r="EI102" s="240">
        <f>IF(COUNTIF($BZ102:$CB102, Active!$ET$1)&gt;0, Active!EI$2, 0)</f>
        <v>0</v>
      </c>
      <c r="EJ102" s="240">
        <f>IF(COUNTIF($CC102:$CE102, Active!$ET$1)&gt;0, Active!EJ$2, 0)</f>
        <v>0</v>
      </c>
      <c r="EK102" s="240">
        <f>IF(COUNTIF($CF102:$CH102, Active!$ET$1)&gt;0, Active!EK$2, 0)</f>
        <v>0</v>
      </c>
      <c r="EL102" s="240">
        <f>IF(COUNTIF($CI102:$CK102, Active!$ET$1)&gt;0, Active!EL$2, 0)</f>
        <v>0</v>
      </c>
      <c r="EM102" s="240">
        <f>IF(COUNTIF($CL102:$CN102, Active!$ET$1)&gt;0, Active!EM$2, 0)</f>
        <v>0</v>
      </c>
      <c r="EN102" s="240">
        <f>IF(COUNTIF($CO102:$CQ102, Active!$ET$1)&gt;0, Active!EN$2, 0)</f>
        <v>0</v>
      </c>
      <c r="EO102" s="240">
        <f>IF(COUNTIF($CR102:$CT102, Active!$ET$1)&gt;0, Active!EO$2, 0)</f>
        <v>0</v>
      </c>
      <c r="EP102" s="240">
        <f>IF(COUNTIF($CU102:$CW102, Active!$ET$1)&gt;0, Active!EP$2, 0)</f>
        <v>0</v>
      </c>
      <c r="EQ102" s="240">
        <f>IF(COUNTIF($CX102:$CZ102, Active!$ET$1)&gt;0, Active!EQ$2, 0)</f>
        <v>0</v>
      </c>
      <c r="ER102" s="240">
        <f>IF(COUNTIF($DA102:$DC102, Active!$ET$1)&gt;0, Active!ER$2, 0)</f>
        <v>0</v>
      </c>
      <c r="ES102" s="240">
        <f>IF(COUNTIF($DD102:$DF102, Active!$ET$1)&gt;0, Active!ES$2, 0)</f>
        <v>0</v>
      </c>
      <c r="ET102" s="241">
        <f t="shared" si="33"/>
        <v>0</v>
      </c>
      <c r="EU102" s="242">
        <f>IF(COUNTIF($N102:$Q102, Active!GA$1)&gt;0, Active!EU$2, 0)</f>
        <v>0</v>
      </c>
      <c r="EV102" s="234">
        <f>IF(COUNTIF($R102:$U102, Active!GA$1)&gt;0, Active!EV$2, 0)</f>
        <v>0</v>
      </c>
      <c r="EW102" s="234">
        <f>IF(COUNTIF($V102:$Y102, Active!GA$1)&gt;0, Active!EW$2, 0)</f>
        <v>0</v>
      </c>
      <c r="EX102" s="234">
        <f>IF(COUNTIF($Z102:$AA102, Active!GA$1)&gt;0, Active!EX$2, 0)</f>
        <v>0</v>
      </c>
      <c r="EY102" s="234">
        <f>IF(COUNTIF($AB102:$AC102, Active!GA$1)&gt;0, Active!EY$2, 0)</f>
        <v>0</v>
      </c>
      <c r="EZ102" s="235">
        <f>IF(COUNTIF($AD102:$AF102, Active!$GA$1)&gt;0, Active!EZ$2, 0)</f>
        <v>0</v>
      </c>
      <c r="FA102" s="236">
        <f>IF(COUNTIF($AG102:$AI102, Active!$GA$1)&gt;0, Active!FA$2, 0)</f>
        <v>0</v>
      </c>
      <c r="FB102" s="236">
        <f>IF(COUNTIF($AJ102:$AL102, Active!$GA$1)&gt;0, Active!FB$2, 0)</f>
        <v>0</v>
      </c>
      <c r="FC102" s="236">
        <f>IF(COUNTIF($AM102:$AO102, Active!$GA$1)&gt;0, Active!FC$2, 0)</f>
        <v>0</v>
      </c>
      <c r="FD102" s="236">
        <f>IF(COUNTIF($AP102:$AR102, Active!$GA$1)&gt;0, Active!FD$2, 0)</f>
        <v>0</v>
      </c>
      <c r="FE102" s="236">
        <f>IF(COUNTIF($AS102:$AU102, Active!$GA$1)&gt;0, Active!FE$2, 0)</f>
        <v>0</v>
      </c>
      <c r="FF102" s="236">
        <f>IF(COUNTIF($AV102:$AX102, Active!$GA$1)&gt;0, Active!FF$2, 0)</f>
        <v>0</v>
      </c>
      <c r="FG102" s="237">
        <f>IF(COUNTIF($AY102:$BA102, Active!$GA$1)&gt;0, Active!FG$2, 0)</f>
        <v>0</v>
      </c>
      <c r="FH102" s="238">
        <f>IF(COUNTIF($BB102:$BD102, Active!$GA$1)&gt;0, Active!FH$2, 0)</f>
        <v>0</v>
      </c>
      <c r="FI102" s="238">
        <f>IF(COUNTIF($BE102:$BG102, Active!$GA$1)&gt;0, Active!FI$2, 0)</f>
        <v>0</v>
      </c>
      <c r="FJ102" s="238">
        <f>IF(COUNTIF($BH102:$BJ102, Active!$GA$1)&gt;0, Active!FJ$2, 0)</f>
        <v>0</v>
      </c>
      <c r="FK102" s="238">
        <f>IF(COUNTIF($BK102:$BM102, Active!$GA$1)&gt;0, Active!FK$2, 0)</f>
        <v>0</v>
      </c>
      <c r="FL102" s="238">
        <f>IF(COUNTIF($BN102:$BP102, Active!$GA$1)&gt;0, Active!FL$2, 0)</f>
        <v>0</v>
      </c>
      <c r="FM102" s="238">
        <f>IF(COUNTIF($BQ102:$BS102, Active!$GA$1)&gt;0, Active!FM$2, 0)</f>
        <v>0</v>
      </c>
      <c r="FN102" s="238">
        <f>IF(COUNTIF($BT102:$BV102, Active!$GA$1)&gt;0, Active!FN$2, 0)</f>
        <v>0</v>
      </c>
      <c r="FO102" s="239">
        <f>IF(COUNTIF($BW102:$BY102, Active!$GA$1)&gt;0, Active!FO$2, 0)</f>
        <v>0</v>
      </c>
      <c r="FP102" s="240">
        <f>IF(COUNTIF($BZ102:$CB102, Active!$GA$1)&gt;0, Active!FP$2, 0)</f>
        <v>0</v>
      </c>
      <c r="FQ102" s="240">
        <f>IF(COUNTIF($CC102:$CE102, Active!$GA$1)&gt;0, Active!FQ$2, 0)</f>
        <v>0</v>
      </c>
      <c r="FR102" s="240">
        <f>IF(COUNTIF($CF102:$CH102, Active!$GA$1)&gt;0, Active!FR$2, 0)</f>
        <v>0</v>
      </c>
      <c r="FS102" s="240">
        <f>IF(COUNTIF($CI102:$CK102, Active!$GA$1)&gt;0, Active!FS$2, 0)</f>
        <v>0</v>
      </c>
      <c r="FT102" s="240">
        <f>IF(COUNTIF($CL102:$CN102, Active!$GA$1)&gt;0, Active!FT$2, 0)</f>
        <v>0</v>
      </c>
      <c r="FU102" s="240">
        <f>IF(COUNTIF($CO102:$CQ102, Active!$GA$1)&gt;0, Active!FU$2, 0)</f>
        <v>0</v>
      </c>
      <c r="FV102" s="240">
        <f>IF(COUNTIF($CR102:$CT102, Active!$GA$1)&gt;0, Active!FV$2, 0)</f>
        <v>0</v>
      </c>
      <c r="FW102" s="240">
        <f>IF(COUNTIF($CU102:$CW102, Active!$GA$1)&gt;0, Active!FW$2, 0)</f>
        <v>0</v>
      </c>
      <c r="FX102" s="240">
        <f>IF(COUNTIF($CX102:$CZ102, Active!$GA$1)&gt;0, Active!FX$2, 0)</f>
        <v>0</v>
      </c>
      <c r="FY102" s="240">
        <f>IF(COUNTIF($DA102:$DC102, Active!$GA$1)&gt;0, Active!FY$2, 0)</f>
        <v>0</v>
      </c>
      <c r="FZ102" s="240">
        <f>IF(COUNTIF($DD102:$DF102, Active!$GA$1)&gt;0, Active!FZ$2, 0)</f>
        <v>0</v>
      </c>
      <c r="GA102" s="241">
        <f t="shared" si="34"/>
        <v>0</v>
      </c>
      <c r="GB102" s="242">
        <f>IF(COUNTIF($N102:$Q102, Active!HH$1)&gt;0, Active!GB$2, 0)</f>
        <v>0</v>
      </c>
      <c r="GC102" s="234">
        <f>IF(COUNTIF($R102:$U102, Active!HH$1)&gt;0, Active!GC$2, 0)</f>
        <v>0</v>
      </c>
      <c r="GD102" s="234">
        <f>IF(COUNTIF($V102:$Y102, Active!HH$1)&gt;0, Active!GD$2, 0)</f>
        <v>0</v>
      </c>
      <c r="GE102" s="234">
        <f>IF(COUNTIF($Z102:$AA102, Active!HH$1)&gt;0, Active!GE$2, 0)</f>
        <v>0</v>
      </c>
      <c r="GF102" s="234">
        <f>IF(COUNTIF($AB102:$AC102, Active!HH$1)&gt;0, Active!GF$2, 0)</f>
        <v>0</v>
      </c>
      <c r="GG102" s="235">
        <f>IF(COUNTIF($AD102:$AF102, Active!$HH$1)&gt;0, Active!GG$2, 0)</f>
        <v>0</v>
      </c>
      <c r="GH102" s="236">
        <f>IF(COUNTIF($AG102:$AI102, Active!$HH$1)&gt;0, Active!GH$2, 0)</f>
        <v>0</v>
      </c>
      <c r="GI102" s="236">
        <f>IF(COUNTIF($AJ102:$AL102, Active!$HH$1)&gt;0, Active!GI$2, 0)</f>
        <v>0</v>
      </c>
      <c r="GJ102" s="236">
        <f>IF(COUNTIF($AM102:$AO102, Active!$HH$1)&gt;0, Active!GJ$2, 0)</f>
        <v>0</v>
      </c>
      <c r="GK102" s="236">
        <f>IF(COUNTIF($AP102:$AR102, Active!$HH$1)&gt;0, Active!GK$2, 0)</f>
        <v>0</v>
      </c>
      <c r="GL102" s="236">
        <f>IF(COUNTIF($AS102:$AU102, Active!$HH$1)&gt;0, Active!GL$2, 0)</f>
        <v>0</v>
      </c>
      <c r="GM102" s="236">
        <f>IF(COUNTIF($AV102:$AX102, Active!$HH$1)&gt;0, Active!GM$2, 0)</f>
        <v>0</v>
      </c>
      <c r="GN102" s="237">
        <f>IF(COUNTIF($AY102:$BA102, Active!$HH$1)&gt;0, Active!GN$2, 0)</f>
        <v>0</v>
      </c>
      <c r="GO102" s="238">
        <f>IF(COUNTIF($BB102:$BD102, Active!$HH$1)&gt;0, Active!GO$2, 0)</f>
        <v>0</v>
      </c>
      <c r="GP102" s="238">
        <f>IF(COUNTIF($BE102:$BG102, Active!$HH$1)&gt;0, Active!GP$2, 0)</f>
        <v>0</v>
      </c>
      <c r="GQ102" s="238">
        <f>IF(COUNTIF($BH102:$BJ102, Active!$HH$1)&gt;0, Active!GQ$2, 0)</f>
        <v>0</v>
      </c>
      <c r="GR102" s="238">
        <f>IF(COUNTIF($BK102:$BM102, Active!$HH$1)&gt;0, Active!GR$2, 0)</f>
        <v>0</v>
      </c>
      <c r="GS102" s="238">
        <f>IF(COUNTIF($BN102:$BP102, Active!$HH$1)&gt;0, Active!GS$2, 0)</f>
        <v>0</v>
      </c>
      <c r="GT102" s="238">
        <f>IF(COUNTIF($BQ102:$BS102, Active!$HH$1)&gt;0, Active!GT$2, 0)</f>
        <v>0</v>
      </c>
      <c r="GU102" s="238">
        <f>IF(COUNTIF($BT102:$BV102, Active!$HH$1)&gt;0, Active!GU$2, 0)</f>
        <v>0</v>
      </c>
      <c r="GV102" s="239">
        <f>IF(COUNTIF($BW102:$BY102, Active!$HH$1)&gt;0, Active!GV$2, 0)</f>
        <v>0</v>
      </c>
      <c r="GW102" s="240">
        <f>IF(COUNTIF($BZ102:$CB102, Active!$HH$1)&gt;0, Active!GW$2, 0)</f>
        <v>0</v>
      </c>
      <c r="GX102" s="240">
        <f>IF(COUNTIF($CC102:$CE102, Active!$HH$1)&gt;0, Active!GX$2, 0)</f>
        <v>0</v>
      </c>
      <c r="GY102" s="240">
        <f>IF(COUNTIF($CF102:$CH102, Active!$HH$1)&gt;0, Active!GY$2, 0)</f>
        <v>0</v>
      </c>
      <c r="GZ102" s="240">
        <f>IF(COUNTIF($CI102:$CK102, Active!$HH$1)&gt;0, Active!GZ$2, 0)</f>
        <v>0</v>
      </c>
      <c r="HA102" s="240">
        <f>IF(COUNTIF($CL102:$CN102, Active!$HH$1)&gt;0, Active!HA$2, 0)</f>
        <v>0</v>
      </c>
      <c r="HB102" s="240">
        <f>IF(COUNTIF($CO102:$CQ102, Active!$HH$1)&gt;0, Active!HB$2, 0)</f>
        <v>0</v>
      </c>
      <c r="HC102" s="240">
        <f>IF(COUNTIF($CR102:$CT102, Active!$HH$1)&gt;0, Active!HC$2, 0)</f>
        <v>0</v>
      </c>
      <c r="HD102" s="240">
        <f>IF(COUNTIF($CU102:$CW102, Active!$HH$1)&gt;0, Active!HD$2, 0)</f>
        <v>0</v>
      </c>
      <c r="HE102" s="240">
        <f>IF(COUNTIF($CX102:$CZ102, Active!$HH$1)&gt;0, Active!HE$2, 0)</f>
        <v>0</v>
      </c>
      <c r="HF102" s="240">
        <f>IF(COUNTIF($DA102:$DC102, Active!$HH$1)&gt;0, Active!HF$2, 0)</f>
        <v>0</v>
      </c>
      <c r="HG102" s="240">
        <f>IF(COUNTIF($DD102:$DF102, Active!$HH$1)&gt;0, Active!HG$2, 0)</f>
        <v>0</v>
      </c>
      <c r="HH102" s="241">
        <f t="shared" si="35"/>
        <v>0</v>
      </c>
      <c r="HI102" s="243"/>
      <c r="HJ102" s="242">
        <f>IF(MAX($N102:$Q102)&gt;=40, Active!HJ$2, 0)</f>
        <v>3</v>
      </c>
      <c r="HK102" s="234">
        <f>IF(MAX($R102:$U102)&gt;=40, Active!HK$2, 0)</f>
        <v>0</v>
      </c>
      <c r="HL102" s="234">
        <f>IF(MAX($V102:$Y102)&gt;=40, Active!HL$2, 0)</f>
        <v>3</v>
      </c>
      <c r="HM102" s="234">
        <f>IF(MAX($Z102:$AA102)&gt;=40, Active!HM$2, 0)</f>
        <v>0</v>
      </c>
      <c r="HN102" s="234">
        <f>IF(MAX($AB102:$AC102)&gt;=40, Active!HN$2, 0)</f>
        <v>0</v>
      </c>
      <c r="HO102" s="235">
        <f>IF(MAX($AD102:$AF102)&gt;=40, Active!HO$2, 0)</f>
        <v>20</v>
      </c>
      <c r="HP102" s="236">
        <f>IF(MAX($AG102:$AI102)&gt;=40, Active!HP$2, 0)</f>
        <v>20</v>
      </c>
      <c r="HQ102" s="236">
        <f>IF(MAX($AJ102:$AL102)&gt;=40, Active!HQ$2, 0)</f>
        <v>20</v>
      </c>
      <c r="HR102" s="236">
        <f>IF(MAX($AM102:$AO102)&gt;=40, Active!HR$2, 0)</f>
        <v>20</v>
      </c>
      <c r="HS102" s="236">
        <f>IF(MAX($AP102:$AR102)&gt;=40, Active!HS$2, 0)</f>
        <v>10</v>
      </c>
      <c r="HT102" s="236">
        <f>IF(MAX($AS102:$AU102)&gt;=40, Active!HT$2, 0)</f>
        <v>20</v>
      </c>
      <c r="HU102" s="236">
        <f>IF(MAX($AV102:$AX102)&gt;=40, Active!HU$2, 0)</f>
        <v>10</v>
      </c>
      <c r="HV102" s="237">
        <f>IF(MAX($AY102:$BA102)&gt;=40, Active!HV$2, 0)</f>
        <v>0</v>
      </c>
      <c r="HW102" s="238">
        <f>IF(MAX($BB102:$BD102)&gt;=40, Active!HW$2, 0)</f>
        <v>0</v>
      </c>
      <c r="HX102" s="238">
        <f>IF(MAX($BE102:$BG102)&gt;=40, Active!HX$2, 0)</f>
        <v>0</v>
      </c>
      <c r="HY102" s="238">
        <f>IF(MAX($BH102:$BJ102)&gt;=40, Active!HY$2, 0)</f>
        <v>0</v>
      </c>
      <c r="HZ102" s="238">
        <f>IF(MAX($BK102:$BM102)&gt;=40, Active!HZ$2, 0)</f>
        <v>0</v>
      </c>
      <c r="IA102" s="238">
        <f>IF(MAX($BN102:$BP102)&gt;=40, Active!IA$2, 0)</f>
        <v>0</v>
      </c>
      <c r="IB102" s="238">
        <f>IF(MAX($BQ102:$BS102)&gt;=40, Active!IB$2, 0)</f>
        <v>0</v>
      </c>
      <c r="IC102" s="238">
        <f>IF(MAX($BT102:$BV102)&gt;=40, Active!IC$2, 0)</f>
        <v>0</v>
      </c>
      <c r="ID102" s="239">
        <f>IF(MAX($BW102:$BY102)&gt;=40, Active!ID$2, 0)</f>
        <v>0</v>
      </c>
      <c r="IE102" s="240">
        <f>IF(MAX($BZ102:$CB102)&gt;=40, Active!IE$2, 0)</f>
        <v>0</v>
      </c>
      <c r="IF102" s="240">
        <f>IF(MAX($CC102:$CE102)&gt;=40, Active!IF$2, 0)</f>
        <v>0</v>
      </c>
      <c r="IG102" s="240">
        <f>IF(MAX($CF102:$CH102)&gt;=40, Active!IG$2, 0)</f>
        <v>0</v>
      </c>
      <c r="IH102" s="240">
        <f>IF(MAX($CI102:$CK102)&gt;=40, Active!IH$2, 0)</f>
        <v>0</v>
      </c>
      <c r="II102" s="240">
        <f>IF(MAX($CL102:$CN102)&gt;=40, Active!II$2, 0)</f>
        <v>0</v>
      </c>
      <c r="IJ102" s="240">
        <f>IF(MAX($CO102:$CQ102)&gt;=40, Active!IJ$2, 0)</f>
        <v>0</v>
      </c>
      <c r="IK102" s="240">
        <f>IF(MAX($CR102:$CT102)&gt;=40, Active!IK$2, 0)</f>
        <v>0</v>
      </c>
      <c r="IL102" s="240">
        <f>IF(MAX($CU102:$CW102)&gt;=40, Active!IL$2, 0)</f>
        <v>0</v>
      </c>
      <c r="IM102" s="240">
        <f>IF(MAX($CX102:$CZ102)&gt;=40, Active!IM$2, 0)</f>
        <v>0</v>
      </c>
      <c r="IN102" s="240">
        <f>IF(MAX($DA102:$DC102)&gt;=40, Active!IN$2, 0)</f>
        <v>0</v>
      </c>
      <c r="IO102" s="240">
        <f>IF(MAX($DD102:$DF102)&gt;=40, Active!IO$2, 0)</f>
        <v>0</v>
      </c>
      <c r="IP102" s="416">
        <f t="shared" si="36"/>
        <v>120</v>
      </c>
      <c r="IQ102" s="416">
        <f t="shared" si="37"/>
        <v>6</v>
      </c>
    </row>
    <row r="103" spans="2:251" ht="15" customHeight="1" x14ac:dyDescent="0.25">
      <c r="B103" s="392">
        <v>9</v>
      </c>
      <c r="C103" s="13" t="s">
        <v>445</v>
      </c>
      <c r="D103" s="423">
        <v>43313</v>
      </c>
      <c r="E103" s="20" t="s">
        <v>278</v>
      </c>
      <c r="F103" s="6">
        <v>9057528</v>
      </c>
      <c r="G103" s="20">
        <v>1</v>
      </c>
      <c r="H103" s="20"/>
      <c r="I103" s="23"/>
      <c r="J103" s="6"/>
      <c r="K103" s="6"/>
      <c r="L103" s="424"/>
      <c r="M103" s="425" t="s">
        <v>554</v>
      </c>
      <c r="N103" s="24"/>
      <c r="O103" s="107"/>
      <c r="P103" s="107"/>
      <c r="Q103" s="273"/>
      <c r="R103" s="24"/>
      <c r="S103" s="107"/>
      <c r="T103" s="107"/>
      <c r="U103" s="290"/>
      <c r="V103" s="24">
        <v>69.5</v>
      </c>
      <c r="W103" s="107"/>
      <c r="X103" s="107"/>
      <c r="Y103" s="273"/>
      <c r="Z103" s="24"/>
      <c r="AA103" s="273"/>
      <c r="AB103" s="24"/>
      <c r="AC103" s="273"/>
      <c r="AD103" s="272">
        <v>100</v>
      </c>
      <c r="AE103" s="108"/>
      <c r="AF103" s="444"/>
      <c r="AG103" s="272">
        <v>100</v>
      </c>
      <c r="AH103" s="108"/>
      <c r="AI103" s="444"/>
      <c r="AJ103" s="272">
        <v>100</v>
      </c>
      <c r="AK103" s="108"/>
      <c r="AL103" s="444"/>
      <c r="AM103" s="272">
        <v>100</v>
      </c>
      <c r="AN103" s="108"/>
      <c r="AO103" s="444"/>
      <c r="AP103" s="272">
        <v>100</v>
      </c>
      <c r="AQ103" s="108"/>
      <c r="AR103" s="444"/>
      <c r="AS103" s="272">
        <v>100</v>
      </c>
      <c r="AT103" s="108"/>
      <c r="AU103" s="444"/>
      <c r="AV103" s="272">
        <v>100</v>
      </c>
      <c r="AW103" s="108"/>
      <c r="AX103" s="444"/>
      <c r="AY103" s="24"/>
      <c r="AZ103" s="107"/>
      <c r="BA103" s="273"/>
      <c r="BB103" s="24"/>
      <c r="BC103" s="107"/>
      <c r="BD103" s="273"/>
      <c r="BE103" s="24"/>
      <c r="BF103" s="107"/>
      <c r="BG103" s="273"/>
      <c r="BH103" s="24"/>
      <c r="BI103" s="107"/>
      <c r="BJ103" s="273"/>
      <c r="BK103" s="24"/>
      <c r="BL103" s="107"/>
      <c r="BM103" s="273"/>
      <c r="BN103" s="24"/>
      <c r="BO103" s="107"/>
      <c r="BP103" s="273"/>
      <c r="BQ103" s="24"/>
      <c r="BR103" s="107"/>
      <c r="BS103" s="273"/>
      <c r="BT103" s="24"/>
      <c r="BU103" s="291"/>
      <c r="BV103" s="273"/>
      <c r="BW103" s="24"/>
      <c r="BX103" s="107"/>
      <c r="BY103" s="273"/>
      <c r="BZ103" s="24"/>
      <c r="CA103" s="107"/>
      <c r="CB103" s="273"/>
      <c r="CC103" s="24"/>
      <c r="CD103" s="107"/>
      <c r="CE103" s="107"/>
      <c r="CF103" s="107"/>
      <c r="CG103" s="107"/>
      <c r="CH103" s="273"/>
      <c r="CI103" s="24"/>
      <c r="CJ103" s="107"/>
      <c r="CK103" s="273"/>
      <c r="CL103" s="24"/>
      <c r="CM103" s="107"/>
      <c r="CN103" s="273"/>
      <c r="CO103" s="24"/>
      <c r="CP103" s="107"/>
      <c r="CQ103" s="273"/>
      <c r="CR103" s="24"/>
      <c r="CS103" s="107"/>
      <c r="CT103" s="273"/>
      <c r="CU103" s="24"/>
      <c r="CV103" s="107"/>
      <c r="CW103" s="273"/>
      <c r="CX103" s="24"/>
      <c r="CY103" s="107"/>
      <c r="CZ103" s="273"/>
      <c r="DA103" s="24"/>
      <c r="DB103" s="107"/>
      <c r="DC103" s="273"/>
      <c r="DD103" s="24"/>
      <c r="DE103" s="107"/>
      <c r="DF103" s="273"/>
      <c r="DG103" s="218"/>
      <c r="DH103" s="217"/>
      <c r="DI103" s="217"/>
      <c r="DJ103" s="286" t="e">
        <f t="shared" si="31"/>
        <v>#DIV/0!</v>
      </c>
      <c r="DK103" s="219"/>
      <c r="DL103" s="220" t="e">
        <f t="shared" si="32"/>
        <v>#DIV/0!</v>
      </c>
      <c r="DM103" s="650">
        <f>COUNTIF(N103:DF103, Active!DM$1)+COUNTIF(N103:DF103, Active!DM$2)</f>
        <v>0</v>
      </c>
      <c r="DN103" s="233">
        <f>IF(COUNTIF($N103:$Q103, Active!ET$1)&gt;0, Active!DN$2, 0)</f>
        <v>0</v>
      </c>
      <c r="DO103" s="234">
        <f>IF(COUNTIF($R103:$U103, Active!ET$1)&gt;0, Active!DO$2, 0)</f>
        <v>0</v>
      </c>
      <c r="DP103" s="234">
        <f>IF(COUNTIF($V103:$Y103, Active!ET$1)&gt;0, Active!DP$2, 0)</f>
        <v>0</v>
      </c>
      <c r="DQ103" s="234">
        <f>IF(COUNTIF($Z103:$AA103, Active!ET$1)&gt;0, Active!DQ$2, 0)</f>
        <v>0</v>
      </c>
      <c r="DR103" s="234">
        <f>IF(COUNTIF($AB103:$AC103, Active!ET$1)&gt;0, Active!DR$2, 0)</f>
        <v>0</v>
      </c>
      <c r="DS103" s="235">
        <f>IF(COUNTIF($AD103:$AF103, Active!$ET$1)&gt;0, Active!DS$2, 0)</f>
        <v>0</v>
      </c>
      <c r="DT103" s="236">
        <f>IF(COUNTIF($AG103:$AI103, Active!$ET$1)&gt;0, Active!DT$2, 0)</f>
        <v>0</v>
      </c>
      <c r="DU103" s="236">
        <f>IF(COUNTIF($AJ103:$AL103, Active!$ET$1)&gt;0, Active!DU$2, 0)</f>
        <v>0</v>
      </c>
      <c r="DV103" s="236">
        <f>IF(COUNTIF($AM103:$AO103, Active!$ET$1)&gt;0, Active!DV$2, 0)</f>
        <v>0</v>
      </c>
      <c r="DW103" s="236">
        <f>IF(COUNTIF($AP103:$AR103, Active!$ET$1)&gt;0, Active!DW$2, 0)</f>
        <v>0</v>
      </c>
      <c r="DX103" s="236">
        <f>IF(COUNTIF($AS103:$AU103, Active!$ET$1)&gt;0, Active!DX$2, 0)</f>
        <v>0</v>
      </c>
      <c r="DY103" s="236">
        <f>IF(COUNTIF($AV103:$AX103, Active!$ET$1)&gt;0, Active!DY$2, 0)</f>
        <v>0</v>
      </c>
      <c r="DZ103" s="237">
        <f>IF(COUNTIF($AY103:$BA103, Active!$ET$1)&gt;0, Active!DZ$2, 0)</f>
        <v>0</v>
      </c>
      <c r="EA103" s="238">
        <f>IF(COUNTIF($BB103:$BD103, Active!$ET$1)&gt;0, Active!EA$2, 0)</f>
        <v>0</v>
      </c>
      <c r="EB103" s="238">
        <f>IF(COUNTIF($BE103:$BG103, Active!$ET$1)&gt;0, Active!EB$2, 0)</f>
        <v>0</v>
      </c>
      <c r="EC103" s="238">
        <f>IF(COUNTIF($BH103:$BJ103, Active!$ET$1)&gt;0, Active!EC$2, 0)</f>
        <v>0</v>
      </c>
      <c r="ED103" s="238">
        <f>IF(COUNTIF($BK103:$BM103, Active!$ET$1)&gt;0, Active!ED$2, 0)</f>
        <v>0</v>
      </c>
      <c r="EE103" s="238">
        <f>IF(COUNTIF($BN103:$BP103, Active!$ET$1)&gt;0, Active!EE$2, 0)</f>
        <v>0</v>
      </c>
      <c r="EF103" s="238">
        <f>IF(COUNTIF($BQ103:$BS103, Active!$ET$1)&gt;0, Active!EF$2, 0)</f>
        <v>0</v>
      </c>
      <c r="EG103" s="238">
        <f>IF(COUNTIF($BT103:$BV103, Active!$ET$1)&gt;0, Active!EG$2, 0)</f>
        <v>0</v>
      </c>
      <c r="EH103" s="239">
        <f>IF(COUNTIF($BW103:$BY103, Active!$ET$1)&gt;0, Active!EH$2, 0)</f>
        <v>0</v>
      </c>
      <c r="EI103" s="240">
        <f>IF(COUNTIF($BZ103:$CB103, Active!$ET$1)&gt;0, Active!EI$2, 0)</f>
        <v>0</v>
      </c>
      <c r="EJ103" s="240">
        <f>IF(COUNTIF($CC103:$CE103, Active!$ET$1)&gt;0, Active!EJ$2, 0)</f>
        <v>0</v>
      </c>
      <c r="EK103" s="240">
        <f>IF(COUNTIF($CF103:$CH103, Active!$ET$1)&gt;0, Active!EK$2, 0)</f>
        <v>0</v>
      </c>
      <c r="EL103" s="240">
        <f>IF(COUNTIF($CI103:$CK103, Active!$ET$1)&gt;0, Active!EL$2, 0)</f>
        <v>0</v>
      </c>
      <c r="EM103" s="240">
        <f>IF(COUNTIF($CL103:$CN103, Active!$ET$1)&gt;0, Active!EM$2, 0)</f>
        <v>0</v>
      </c>
      <c r="EN103" s="240">
        <f>IF(COUNTIF($CO103:$CQ103, Active!$ET$1)&gt;0, Active!EN$2, 0)</f>
        <v>0</v>
      </c>
      <c r="EO103" s="240">
        <f>IF(COUNTIF($CR103:$CT103, Active!$ET$1)&gt;0, Active!EO$2, 0)</f>
        <v>0</v>
      </c>
      <c r="EP103" s="240">
        <f>IF(COUNTIF($CU103:$CW103, Active!$ET$1)&gt;0, Active!EP$2, 0)</f>
        <v>0</v>
      </c>
      <c r="EQ103" s="240">
        <f>IF(COUNTIF($CX103:$CZ103, Active!$ET$1)&gt;0, Active!EQ$2, 0)</f>
        <v>0</v>
      </c>
      <c r="ER103" s="240">
        <f>IF(COUNTIF($DA103:$DC103, Active!$ET$1)&gt;0, Active!ER$2, 0)</f>
        <v>0</v>
      </c>
      <c r="ES103" s="240">
        <f>IF(COUNTIF($DD103:$DF103, Active!$ET$1)&gt;0, Active!ES$2, 0)</f>
        <v>0</v>
      </c>
      <c r="ET103" s="241">
        <f t="shared" si="33"/>
        <v>0</v>
      </c>
      <c r="EU103" s="242">
        <f>IF(COUNTIF($N103:$Q103, Active!GA$1)&gt;0, Active!EU$2, 0)</f>
        <v>0</v>
      </c>
      <c r="EV103" s="234">
        <f>IF(COUNTIF($R103:$U103, Active!GA$1)&gt;0, Active!EV$2, 0)</f>
        <v>0</v>
      </c>
      <c r="EW103" s="234">
        <f>IF(COUNTIF($V103:$Y103, Active!GA$1)&gt;0, Active!EW$2, 0)</f>
        <v>0</v>
      </c>
      <c r="EX103" s="234">
        <f>IF(COUNTIF($Z103:$AA103, Active!GA$1)&gt;0, Active!EX$2, 0)</f>
        <v>0</v>
      </c>
      <c r="EY103" s="234">
        <f>IF(COUNTIF($AB103:$AC103, Active!GA$1)&gt;0, Active!EY$2, 0)</f>
        <v>0</v>
      </c>
      <c r="EZ103" s="235">
        <f>IF(COUNTIF($AD103:$AF103, Active!$GA$1)&gt;0, Active!EZ$2, 0)</f>
        <v>0</v>
      </c>
      <c r="FA103" s="236">
        <f>IF(COUNTIF($AG103:$AI103, Active!$GA$1)&gt;0, Active!FA$2, 0)</f>
        <v>0</v>
      </c>
      <c r="FB103" s="236">
        <f>IF(COUNTIF($AJ103:$AL103, Active!$GA$1)&gt;0, Active!FB$2, 0)</f>
        <v>0</v>
      </c>
      <c r="FC103" s="236">
        <f>IF(COUNTIF($AM103:$AO103, Active!$GA$1)&gt;0, Active!FC$2, 0)</f>
        <v>0</v>
      </c>
      <c r="FD103" s="236">
        <f>IF(COUNTIF($AP103:$AR103, Active!$GA$1)&gt;0, Active!FD$2, 0)</f>
        <v>0</v>
      </c>
      <c r="FE103" s="236">
        <f>IF(COUNTIF($AS103:$AU103, Active!$GA$1)&gt;0, Active!FE$2, 0)</f>
        <v>0</v>
      </c>
      <c r="FF103" s="236">
        <f>IF(COUNTIF($AV103:$AX103, Active!$GA$1)&gt;0, Active!FF$2, 0)</f>
        <v>0</v>
      </c>
      <c r="FG103" s="237">
        <f>IF(COUNTIF($AY103:$BA103, Active!$GA$1)&gt;0, Active!FG$2, 0)</f>
        <v>0</v>
      </c>
      <c r="FH103" s="238">
        <f>IF(COUNTIF($BB103:$BD103, Active!$GA$1)&gt;0, Active!FH$2, 0)</f>
        <v>0</v>
      </c>
      <c r="FI103" s="238">
        <f>IF(COUNTIF($BE103:$BG103, Active!$GA$1)&gt;0, Active!FI$2, 0)</f>
        <v>0</v>
      </c>
      <c r="FJ103" s="238">
        <f>IF(COUNTIF($BH103:$BJ103, Active!$GA$1)&gt;0, Active!FJ$2, 0)</f>
        <v>0</v>
      </c>
      <c r="FK103" s="238">
        <f>IF(COUNTIF($BK103:$BM103, Active!$GA$1)&gt;0, Active!FK$2, 0)</f>
        <v>0</v>
      </c>
      <c r="FL103" s="238">
        <f>IF(COUNTIF($BN103:$BP103, Active!$GA$1)&gt;0, Active!FL$2, 0)</f>
        <v>0</v>
      </c>
      <c r="FM103" s="238">
        <f>IF(COUNTIF($BQ103:$BS103, Active!$GA$1)&gt;0, Active!FM$2, 0)</f>
        <v>0</v>
      </c>
      <c r="FN103" s="238">
        <f>IF(COUNTIF($BT103:$BV103, Active!$GA$1)&gt;0, Active!FN$2, 0)</f>
        <v>0</v>
      </c>
      <c r="FO103" s="239">
        <f>IF(COUNTIF($BW103:$BY103, Active!$GA$1)&gt;0, Active!FO$2, 0)</f>
        <v>0</v>
      </c>
      <c r="FP103" s="240">
        <f>IF(COUNTIF($BZ103:$CB103, Active!$GA$1)&gt;0, Active!FP$2, 0)</f>
        <v>0</v>
      </c>
      <c r="FQ103" s="240">
        <f>IF(COUNTIF($CC103:$CE103, Active!$GA$1)&gt;0, Active!FQ$2, 0)</f>
        <v>0</v>
      </c>
      <c r="FR103" s="240">
        <f>IF(COUNTIF($CF103:$CH103, Active!$GA$1)&gt;0, Active!FR$2, 0)</f>
        <v>0</v>
      </c>
      <c r="FS103" s="240">
        <f>IF(COUNTIF($CI103:$CK103, Active!$GA$1)&gt;0, Active!FS$2, 0)</f>
        <v>0</v>
      </c>
      <c r="FT103" s="240">
        <f>IF(COUNTIF($CL103:$CN103, Active!$GA$1)&gt;0, Active!FT$2, 0)</f>
        <v>0</v>
      </c>
      <c r="FU103" s="240">
        <f>IF(COUNTIF($CO103:$CQ103, Active!$GA$1)&gt;0, Active!FU$2, 0)</f>
        <v>0</v>
      </c>
      <c r="FV103" s="240">
        <f>IF(COUNTIF($CR103:$CT103, Active!$GA$1)&gt;0, Active!FV$2, 0)</f>
        <v>0</v>
      </c>
      <c r="FW103" s="240">
        <f>IF(COUNTIF($CU103:$CW103, Active!$GA$1)&gt;0, Active!FW$2, 0)</f>
        <v>0</v>
      </c>
      <c r="FX103" s="240">
        <f>IF(COUNTIF($CX103:$CZ103, Active!$GA$1)&gt;0, Active!FX$2, 0)</f>
        <v>0</v>
      </c>
      <c r="FY103" s="240">
        <f>IF(COUNTIF($DA103:$DC103, Active!$GA$1)&gt;0, Active!FY$2, 0)</f>
        <v>0</v>
      </c>
      <c r="FZ103" s="240">
        <f>IF(COUNTIF($DD103:$DF103, Active!$GA$1)&gt;0, Active!FZ$2, 0)</f>
        <v>0</v>
      </c>
      <c r="GA103" s="241">
        <f t="shared" si="34"/>
        <v>0</v>
      </c>
      <c r="GB103" s="242">
        <f>IF(COUNTIF($N103:$Q103, Active!HH$1)&gt;0, Active!GB$2, 0)</f>
        <v>0</v>
      </c>
      <c r="GC103" s="234">
        <f>IF(COUNTIF($R103:$U103, Active!HH$1)&gt;0, Active!GC$2, 0)</f>
        <v>0</v>
      </c>
      <c r="GD103" s="234">
        <f>IF(COUNTIF($V103:$Y103, Active!HH$1)&gt;0, Active!GD$2, 0)</f>
        <v>0</v>
      </c>
      <c r="GE103" s="234">
        <f>IF(COUNTIF($Z103:$AA103, Active!HH$1)&gt;0, Active!GE$2, 0)</f>
        <v>0</v>
      </c>
      <c r="GF103" s="234">
        <f>IF(COUNTIF($AB103:$AC103, Active!HH$1)&gt;0, Active!GF$2, 0)</f>
        <v>0</v>
      </c>
      <c r="GG103" s="235">
        <f>IF(COUNTIF($AD103:$AF103, Active!$HH$1)&gt;0, Active!GG$2, 0)</f>
        <v>0</v>
      </c>
      <c r="GH103" s="236">
        <f>IF(COUNTIF($AG103:$AI103, Active!$HH$1)&gt;0, Active!GH$2, 0)</f>
        <v>0</v>
      </c>
      <c r="GI103" s="236">
        <f>IF(COUNTIF($AJ103:$AL103, Active!$HH$1)&gt;0, Active!GI$2, 0)</f>
        <v>0</v>
      </c>
      <c r="GJ103" s="236">
        <f>IF(COUNTIF($AM103:$AO103, Active!$HH$1)&gt;0, Active!GJ$2, 0)</f>
        <v>0</v>
      </c>
      <c r="GK103" s="236">
        <f>IF(COUNTIF($AP103:$AR103, Active!$HH$1)&gt;0, Active!GK$2, 0)</f>
        <v>0</v>
      </c>
      <c r="GL103" s="236">
        <f>IF(COUNTIF($AS103:$AU103, Active!$HH$1)&gt;0, Active!GL$2, 0)</f>
        <v>0</v>
      </c>
      <c r="GM103" s="236">
        <f>IF(COUNTIF($AV103:$AX103, Active!$HH$1)&gt;0, Active!GM$2, 0)</f>
        <v>0</v>
      </c>
      <c r="GN103" s="237">
        <f>IF(COUNTIF($AY103:$BA103, Active!$HH$1)&gt;0, Active!GN$2, 0)</f>
        <v>0</v>
      </c>
      <c r="GO103" s="238">
        <f>IF(COUNTIF($BB103:$BD103, Active!$HH$1)&gt;0, Active!GO$2, 0)</f>
        <v>0</v>
      </c>
      <c r="GP103" s="238">
        <f>IF(COUNTIF($BE103:$BG103, Active!$HH$1)&gt;0, Active!GP$2, 0)</f>
        <v>0</v>
      </c>
      <c r="GQ103" s="238">
        <f>IF(COUNTIF($BH103:$BJ103, Active!$HH$1)&gt;0, Active!GQ$2, 0)</f>
        <v>0</v>
      </c>
      <c r="GR103" s="238">
        <f>IF(COUNTIF($BK103:$BM103, Active!$HH$1)&gt;0, Active!GR$2, 0)</f>
        <v>0</v>
      </c>
      <c r="GS103" s="238">
        <f>IF(COUNTIF($BN103:$BP103, Active!$HH$1)&gt;0, Active!GS$2, 0)</f>
        <v>0</v>
      </c>
      <c r="GT103" s="238">
        <f>IF(COUNTIF($BQ103:$BS103, Active!$HH$1)&gt;0, Active!GT$2, 0)</f>
        <v>0</v>
      </c>
      <c r="GU103" s="238">
        <f>IF(COUNTIF($BT103:$BV103, Active!$HH$1)&gt;0, Active!GU$2, 0)</f>
        <v>0</v>
      </c>
      <c r="GV103" s="239">
        <f>IF(COUNTIF($BW103:$BY103, Active!$HH$1)&gt;0, Active!GV$2, 0)</f>
        <v>0</v>
      </c>
      <c r="GW103" s="240">
        <f>IF(COUNTIF($BZ103:$CB103, Active!$HH$1)&gt;0, Active!GW$2, 0)</f>
        <v>0</v>
      </c>
      <c r="GX103" s="240">
        <f>IF(COUNTIF($CC103:$CE103, Active!$HH$1)&gt;0, Active!GX$2, 0)</f>
        <v>0</v>
      </c>
      <c r="GY103" s="240">
        <f>IF(COUNTIF($CF103:$CH103, Active!$HH$1)&gt;0, Active!GY$2, 0)</f>
        <v>0</v>
      </c>
      <c r="GZ103" s="240">
        <f>IF(COUNTIF($CI103:$CK103, Active!$HH$1)&gt;0, Active!GZ$2, 0)</f>
        <v>0</v>
      </c>
      <c r="HA103" s="240">
        <f>IF(COUNTIF($CL103:$CN103, Active!$HH$1)&gt;0, Active!HA$2, 0)</f>
        <v>0</v>
      </c>
      <c r="HB103" s="240">
        <f>IF(COUNTIF($CO103:$CQ103, Active!$HH$1)&gt;0, Active!HB$2, 0)</f>
        <v>0</v>
      </c>
      <c r="HC103" s="240">
        <f>IF(COUNTIF($CR103:$CT103, Active!$HH$1)&gt;0, Active!HC$2, 0)</f>
        <v>0</v>
      </c>
      <c r="HD103" s="240">
        <f>IF(COUNTIF($CU103:$CW103, Active!$HH$1)&gt;0, Active!HD$2, 0)</f>
        <v>0</v>
      </c>
      <c r="HE103" s="240">
        <f>IF(COUNTIF($CX103:$CZ103, Active!$HH$1)&gt;0, Active!HE$2, 0)</f>
        <v>0</v>
      </c>
      <c r="HF103" s="240">
        <f>IF(COUNTIF($DA103:$DC103, Active!$HH$1)&gt;0, Active!HF$2, 0)</f>
        <v>0</v>
      </c>
      <c r="HG103" s="240">
        <f>IF(COUNTIF($DD103:$DF103, Active!$HH$1)&gt;0, Active!HG$2, 0)</f>
        <v>0</v>
      </c>
      <c r="HH103" s="241">
        <f t="shared" si="35"/>
        <v>0</v>
      </c>
      <c r="HI103" s="243"/>
      <c r="HJ103" s="242">
        <f>IF(MAX($N103:$Q103)&gt;=40, Active!HJ$2, 0)</f>
        <v>0</v>
      </c>
      <c r="HK103" s="234">
        <f>IF(MAX($R103:$U103)&gt;=40, Active!HK$2, 0)</f>
        <v>0</v>
      </c>
      <c r="HL103" s="234">
        <f>IF(MAX($V103:$Y103)&gt;=40, Active!HL$2, 0)</f>
        <v>3</v>
      </c>
      <c r="HM103" s="234">
        <f>IF(MAX($Z103:$AA103)&gt;=40, Active!HM$2, 0)</f>
        <v>0</v>
      </c>
      <c r="HN103" s="234">
        <f>IF(MAX($AB103:$AC103)&gt;=40, Active!HN$2, 0)</f>
        <v>0</v>
      </c>
      <c r="HO103" s="235">
        <f>IF(MAX($AD103:$AF103)&gt;=40, Active!HO$2, 0)</f>
        <v>20</v>
      </c>
      <c r="HP103" s="236">
        <f>IF(MAX($AG103:$AI103)&gt;=40, Active!HP$2, 0)</f>
        <v>20</v>
      </c>
      <c r="HQ103" s="236">
        <f>IF(MAX($AJ103:$AL103)&gt;=40, Active!HQ$2, 0)</f>
        <v>20</v>
      </c>
      <c r="HR103" s="236">
        <f>IF(MAX($AM103:$AO103)&gt;=40, Active!HR$2, 0)</f>
        <v>20</v>
      </c>
      <c r="HS103" s="236">
        <f>IF(MAX($AP103:$AR103)&gt;=40, Active!HS$2, 0)</f>
        <v>10</v>
      </c>
      <c r="HT103" s="236">
        <f>IF(MAX($AS103:$AU103)&gt;=40, Active!HT$2, 0)</f>
        <v>20</v>
      </c>
      <c r="HU103" s="236">
        <f>IF(MAX($AV103:$AX103)&gt;=40, Active!HU$2, 0)</f>
        <v>10</v>
      </c>
      <c r="HV103" s="237">
        <f>IF(MAX($AY103:$BA103)&gt;=40, Active!HV$2, 0)</f>
        <v>0</v>
      </c>
      <c r="HW103" s="238">
        <f>IF(MAX($BB103:$BD103)&gt;=40, Active!HW$2, 0)</f>
        <v>0</v>
      </c>
      <c r="HX103" s="238">
        <f>IF(MAX($BE103:$BG103)&gt;=40, Active!HX$2, 0)</f>
        <v>0</v>
      </c>
      <c r="HY103" s="238">
        <f>IF(MAX($BH103:$BJ103)&gt;=40, Active!HY$2, 0)</f>
        <v>0</v>
      </c>
      <c r="HZ103" s="238">
        <f>IF(MAX($BK103:$BM103)&gt;=40, Active!HZ$2, 0)</f>
        <v>0</v>
      </c>
      <c r="IA103" s="238">
        <f>IF(MAX($BN103:$BP103)&gt;=40, Active!IA$2, 0)</f>
        <v>0</v>
      </c>
      <c r="IB103" s="238">
        <f>IF(MAX($BQ103:$BS103)&gt;=40, Active!IB$2, 0)</f>
        <v>0</v>
      </c>
      <c r="IC103" s="238">
        <f>IF(MAX($BT103:$BV103)&gt;=40, Active!IC$2, 0)</f>
        <v>0</v>
      </c>
      <c r="ID103" s="239">
        <f>IF(MAX($BW103:$BY103)&gt;=40, Active!ID$2, 0)</f>
        <v>0</v>
      </c>
      <c r="IE103" s="240">
        <f>IF(MAX($BZ103:$CB103)&gt;=40, Active!IE$2, 0)</f>
        <v>0</v>
      </c>
      <c r="IF103" s="240">
        <f>IF(MAX($CC103:$CE103)&gt;=40, Active!IF$2, 0)</f>
        <v>0</v>
      </c>
      <c r="IG103" s="240">
        <f>IF(MAX($CF103:$CH103)&gt;=40, Active!IG$2, 0)</f>
        <v>0</v>
      </c>
      <c r="IH103" s="240">
        <f>IF(MAX($CI103:$CK103)&gt;=40, Active!IH$2, 0)</f>
        <v>0</v>
      </c>
      <c r="II103" s="240">
        <f>IF(MAX($CL103:$CN103)&gt;=40, Active!II$2, 0)</f>
        <v>0</v>
      </c>
      <c r="IJ103" s="240">
        <f>IF(MAX($CO103:$CQ103)&gt;=40, Active!IJ$2, 0)</f>
        <v>0</v>
      </c>
      <c r="IK103" s="240">
        <f>IF(MAX($CR103:$CT103)&gt;=40, Active!IK$2, 0)</f>
        <v>0</v>
      </c>
      <c r="IL103" s="240">
        <f>IF(MAX($CU103:$CW103)&gt;=40, Active!IL$2, 0)</f>
        <v>0</v>
      </c>
      <c r="IM103" s="240">
        <f>IF(MAX($CX103:$CZ103)&gt;=40, Active!IM$2, 0)</f>
        <v>0</v>
      </c>
      <c r="IN103" s="240">
        <f>IF(MAX($DA103:$DC103)&gt;=40, Active!IN$2, 0)</f>
        <v>0</v>
      </c>
      <c r="IO103" s="240">
        <f>IF(MAX($DD103:$DF103)&gt;=40, Active!IO$2, 0)</f>
        <v>0</v>
      </c>
      <c r="IP103" s="416">
        <f t="shared" si="36"/>
        <v>120</v>
      </c>
      <c r="IQ103" s="416">
        <f t="shared" si="37"/>
        <v>3</v>
      </c>
    </row>
    <row r="104" spans="2:251" ht="15" customHeight="1" x14ac:dyDescent="0.25">
      <c r="B104" s="392">
        <v>10</v>
      </c>
      <c r="C104" s="13" t="s">
        <v>446</v>
      </c>
      <c r="D104" s="423">
        <v>43313</v>
      </c>
      <c r="E104" s="20" t="s">
        <v>278</v>
      </c>
      <c r="F104" s="6">
        <v>9057551</v>
      </c>
      <c r="G104" s="20">
        <v>1</v>
      </c>
      <c r="H104" s="20"/>
      <c r="I104" s="23"/>
      <c r="J104" s="6"/>
      <c r="K104" s="6"/>
      <c r="L104" s="424"/>
      <c r="M104" s="425" t="s">
        <v>555</v>
      </c>
      <c r="N104" s="24">
        <v>58.4</v>
      </c>
      <c r="O104" s="107"/>
      <c r="P104" s="107"/>
      <c r="Q104" s="273"/>
      <c r="R104" s="24"/>
      <c r="S104" s="107"/>
      <c r="T104" s="107"/>
      <c r="U104" s="290"/>
      <c r="V104" s="24">
        <v>78.900000000000006</v>
      </c>
      <c r="W104" s="107"/>
      <c r="X104" s="107"/>
      <c r="Y104" s="273"/>
      <c r="Z104" s="24"/>
      <c r="AA104" s="273"/>
      <c r="AB104" s="24" t="s">
        <v>17</v>
      </c>
      <c r="AC104" s="273"/>
      <c r="AD104" s="272">
        <v>100</v>
      </c>
      <c r="AE104" s="108"/>
      <c r="AF104" s="444"/>
      <c r="AG104" s="272">
        <v>100</v>
      </c>
      <c r="AH104" s="108"/>
      <c r="AI104" s="444"/>
      <c r="AJ104" s="272">
        <v>100</v>
      </c>
      <c r="AK104" s="108"/>
      <c r="AL104" s="444"/>
      <c r="AM104" s="272">
        <v>100</v>
      </c>
      <c r="AN104" s="108"/>
      <c r="AO104" s="444"/>
      <c r="AP104" s="272">
        <v>100</v>
      </c>
      <c r="AQ104" s="108"/>
      <c r="AR104" s="444"/>
      <c r="AS104" s="272">
        <v>100</v>
      </c>
      <c r="AT104" s="108"/>
      <c r="AU104" s="444"/>
      <c r="AV104" s="272">
        <v>100</v>
      </c>
      <c r="AW104" s="108"/>
      <c r="AX104" s="444"/>
      <c r="AY104" s="24"/>
      <c r="AZ104" s="107"/>
      <c r="BA104" s="273"/>
      <c r="BB104" s="24"/>
      <c r="BC104" s="107"/>
      <c r="BD104" s="273"/>
      <c r="BE104" s="24"/>
      <c r="BF104" s="107"/>
      <c r="BG104" s="273"/>
      <c r="BH104" s="24"/>
      <c r="BI104" s="107"/>
      <c r="BJ104" s="273"/>
      <c r="BK104" s="24"/>
      <c r="BL104" s="107"/>
      <c r="BM104" s="273"/>
      <c r="BN104" s="24"/>
      <c r="BO104" s="107"/>
      <c r="BP104" s="273"/>
      <c r="BQ104" s="24"/>
      <c r="BR104" s="107"/>
      <c r="BS104" s="273"/>
      <c r="BT104" s="24"/>
      <c r="BU104" s="291"/>
      <c r="BV104" s="273"/>
      <c r="BW104" s="24"/>
      <c r="BX104" s="107"/>
      <c r="BY104" s="273"/>
      <c r="BZ104" s="24"/>
      <c r="CA104" s="107"/>
      <c r="CB104" s="273"/>
      <c r="CC104" s="24"/>
      <c r="CD104" s="107"/>
      <c r="CE104" s="107"/>
      <c r="CF104" s="107"/>
      <c r="CG104" s="107"/>
      <c r="CH104" s="273"/>
      <c r="CI104" s="24"/>
      <c r="CJ104" s="107"/>
      <c r="CK104" s="273"/>
      <c r="CL104" s="24"/>
      <c r="CM104" s="107"/>
      <c r="CN104" s="273"/>
      <c r="CO104" s="24"/>
      <c r="CP104" s="107"/>
      <c r="CQ104" s="273"/>
      <c r="CR104" s="24"/>
      <c r="CS104" s="107"/>
      <c r="CT104" s="273"/>
      <c r="CU104" s="24"/>
      <c r="CV104" s="107"/>
      <c r="CW104" s="273"/>
      <c r="CX104" s="24"/>
      <c r="CY104" s="107"/>
      <c r="CZ104" s="273"/>
      <c r="DA104" s="24"/>
      <c r="DB104" s="107"/>
      <c r="DC104" s="273"/>
      <c r="DD104" s="24"/>
      <c r="DE104" s="107"/>
      <c r="DF104" s="273"/>
      <c r="DG104" s="218"/>
      <c r="DH104" s="217"/>
      <c r="DI104" s="217"/>
      <c r="DJ104" s="286" t="e">
        <f t="shared" si="31"/>
        <v>#DIV/0!</v>
      </c>
      <c r="DK104" s="219"/>
      <c r="DL104" s="220" t="e">
        <f t="shared" si="32"/>
        <v>#DIV/0!</v>
      </c>
      <c r="DM104" s="650">
        <f>COUNTIF(N104:DF104, Active!DM$1)+COUNTIF(N104:DF104, Active!DM$2)</f>
        <v>0</v>
      </c>
      <c r="DN104" s="233">
        <f>IF(COUNTIF($N104:$Q104, Active!ET$1)&gt;0, Active!DN$2, 0)</f>
        <v>0</v>
      </c>
      <c r="DO104" s="234">
        <f>IF(COUNTIF($R104:$U104, Active!ET$1)&gt;0, Active!DO$2, 0)</f>
        <v>0</v>
      </c>
      <c r="DP104" s="234">
        <f>IF(COUNTIF($V104:$Y104, Active!ET$1)&gt;0, Active!DP$2, 0)</f>
        <v>0</v>
      </c>
      <c r="DQ104" s="234">
        <f>IF(COUNTIF($Z104:$AA104, Active!ET$1)&gt;0, Active!DQ$2, 0)</f>
        <v>0</v>
      </c>
      <c r="DR104" s="234">
        <f>IF(COUNTIF($AB104:$AC104, Active!ET$1)&gt;0, Active!DR$2, 0)</f>
        <v>0</v>
      </c>
      <c r="DS104" s="235">
        <f>IF(COUNTIF($AD104:$AF104, Active!$ET$1)&gt;0, Active!DS$2, 0)</f>
        <v>0</v>
      </c>
      <c r="DT104" s="236">
        <f>IF(COUNTIF($AG104:$AI104, Active!$ET$1)&gt;0, Active!DT$2, 0)</f>
        <v>0</v>
      </c>
      <c r="DU104" s="236">
        <f>IF(COUNTIF($AJ104:$AL104, Active!$ET$1)&gt;0, Active!DU$2, 0)</f>
        <v>0</v>
      </c>
      <c r="DV104" s="236">
        <f>IF(COUNTIF($AM104:$AO104, Active!$ET$1)&gt;0, Active!DV$2, 0)</f>
        <v>0</v>
      </c>
      <c r="DW104" s="236">
        <f>IF(COUNTIF($AP104:$AR104, Active!$ET$1)&gt;0, Active!DW$2, 0)</f>
        <v>0</v>
      </c>
      <c r="DX104" s="236">
        <f>IF(COUNTIF($AS104:$AU104, Active!$ET$1)&gt;0, Active!DX$2, 0)</f>
        <v>0</v>
      </c>
      <c r="DY104" s="236">
        <f>IF(COUNTIF($AV104:$AX104, Active!$ET$1)&gt;0, Active!DY$2, 0)</f>
        <v>0</v>
      </c>
      <c r="DZ104" s="237">
        <f>IF(COUNTIF($AY104:$BA104, Active!$ET$1)&gt;0, Active!DZ$2, 0)</f>
        <v>0</v>
      </c>
      <c r="EA104" s="238">
        <f>IF(COUNTIF($BB104:$BD104, Active!$ET$1)&gt;0, Active!EA$2, 0)</f>
        <v>0</v>
      </c>
      <c r="EB104" s="238">
        <f>IF(COUNTIF($BE104:$BG104, Active!$ET$1)&gt;0, Active!EB$2, 0)</f>
        <v>0</v>
      </c>
      <c r="EC104" s="238">
        <f>IF(COUNTIF($BH104:$BJ104, Active!$ET$1)&gt;0, Active!EC$2, 0)</f>
        <v>0</v>
      </c>
      <c r="ED104" s="238">
        <f>IF(COUNTIF($BK104:$BM104, Active!$ET$1)&gt;0, Active!ED$2, 0)</f>
        <v>0</v>
      </c>
      <c r="EE104" s="238">
        <f>IF(COUNTIF($BN104:$BP104, Active!$ET$1)&gt;0, Active!EE$2, 0)</f>
        <v>0</v>
      </c>
      <c r="EF104" s="238">
        <f>IF(COUNTIF($BQ104:$BS104, Active!$ET$1)&gt;0, Active!EF$2, 0)</f>
        <v>0</v>
      </c>
      <c r="EG104" s="238">
        <f>IF(COUNTIF($BT104:$BV104, Active!$ET$1)&gt;0, Active!EG$2, 0)</f>
        <v>0</v>
      </c>
      <c r="EH104" s="239">
        <f>IF(COUNTIF($BW104:$BY104, Active!$ET$1)&gt;0, Active!EH$2, 0)</f>
        <v>0</v>
      </c>
      <c r="EI104" s="240">
        <f>IF(COUNTIF($BZ104:$CB104, Active!$ET$1)&gt;0, Active!EI$2, 0)</f>
        <v>0</v>
      </c>
      <c r="EJ104" s="240">
        <f>IF(COUNTIF($CC104:$CE104, Active!$ET$1)&gt;0, Active!EJ$2, 0)</f>
        <v>0</v>
      </c>
      <c r="EK104" s="240">
        <f>IF(COUNTIF($CF104:$CH104, Active!$ET$1)&gt;0, Active!EK$2, 0)</f>
        <v>0</v>
      </c>
      <c r="EL104" s="240">
        <f>IF(COUNTIF($CI104:$CK104, Active!$ET$1)&gt;0, Active!EL$2, 0)</f>
        <v>0</v>
      </c>
      <c r="EM104" s="240">
        <f>IF(COUNTIF($CL104:$CN104, Active!$ET$1)&gt;0, Active!EM$2, 0)</f>
        <v>0</v>
      </c>
      <c r="EN104" s="240">
        <f>IF(COUNTIF($CO104:$CQ104, Active!$ET$1)&gt;0, Active!EN$2, 0)</f>
        <v>0</v>
      </c>
      <c r="EO104" s="240">
        <f>IF(COUNTIF($CR104:$CT104, Active!$ET$1)&gt;0, Active!EO$2, 0)</f>
        <v>0</v>
      </c>
      <c r="EP104" s="240">
        <f>IF(COUNTIF($CU104:$CW104, Active!$ET$1)&gt;0, Active!EP$2, 0)</f>
        <v>0</v>
      </c>
      <c r="EQ104" s="240">
        <f>IF(COUNTIF($CX104:$CZ104, Active!$ET$1)&gt;0, Active!EQ$2, 0)</f>
        <v>0</v>
      </c>
      <c r="ER104" s="240">
        <f>IF(COUNTIF($DA104:$DC104, Active!$ET$1)&gt;0, Active!ER$2, 0)</f>
        <v>0</v>
      </c>
      <c r="ES104" s="240">
        <f>IF(COUNTIF($DD104:$DF104, Active!$ET$1)&gt;0, Active!ES$2, 0)</f>
        <v>0</v>
      </c>
      <c r="ET104" s="241">
        <f t="shared" si="33"/>
        <v>0</v>
      </c>
      <c r="EU104" s="242">
        <f>IF(COUNTIF($N104:$Q104, Active!GA$1)&gt;0, Active!EU$2, 0)</f>
        <v>0</v>
      </c>
      <c r="EV104" s="234">
        <f>IF(COUNTIF($R104:$U104, Active!GA$1)&gt;0, Active!EV$2, 0)</f>
        <v>0</v>
      </c>
      <c r="EW104" s="234">
        <f>IF(COUNTIF($V104:$Y104, Active!GA$1)&gt;0, Active!EW$2, 0)</f>
        <v>0</v>
      </c>
      <c r="EX104" s="234">
        <f>IF(COUNTIF($Z104:$AA104, Active!GA$1)&gt;0, Active!EX$2, 0)</f>
        <v>0</v>
      </c>
      <c r="EY104" s="234">
        <f>IF(COUNTIF($AB104:$AC104, Active!GA$1)&gt;0, Active!EY$2, 0)</f>
        <v>0</v>
      </c>
      <c r="EZ104" s="235">
        <f>IF(COUNTIF($AD104:$AF104, Active!$GA$1)&gt;0, Active!EZ$2, 0)</f>
        <v>0</v>
      </c>
      <c r="FA104" s="236">
        <f>IF(COUNTIF($AG104:$AI104, Active!$GA$1)&gt;0, Active!FA$2, 0)</f>
        <v>0</v>
      </c>
      <c r="FB104" s="236">
        <f>IF(COUNTIF($AJ104:$AL104, Active!$GA$1)&gt;0, Active!FB$2, 0)</f>
        <v>0</v>
      </c>
      <c r="FC104" s="236">
        <f>IF(COUNTIF($AM104:$AO104, Active!$GA$1)&gt;0, Active!FC$2, 0)</f>
        <v>0</v>
      </c>
      <c r="FD104" s="236">
        <f>IF(COUNTIF($AP104:$AR104, Active!$GA$1)&gt;0, Active!FD$2, 0)</f>
        <v>0</v>
      </c>
      <c r="FE104" s="236">
        <f>IF(COUNTIF($AS104:$AU104, Active!$GA$1)&gt;0, Active!FE$2, 0)</f>
        <v>0</v>
      </c>
      <c r="FF104" s="236">
        <f>IF(COUNTIF($AV104:$AX104, Active!$GA$1)&gt;0, Active!FF$2, 0)</f>
        <v>0</v>
      </c>
      <c r="FG104" s="237">
        <f>IF(COUNTIF($AY104:$BA104, Active!$GA$1)&gt;0, Active!FG$2, 0)</f>
        <v>0</v>
      </c>
      <c r="FH104" s="238">
        <f>IF(COUNTIF($BB104:$BD104, Active!$GA$1)&gt;0, Active!FH$2, 0)</f>
        <v>0</v>
      </c>
      <c r="FI104" s="238">
        <f>IF(COUNTIF($BE104:$BG104, Active!$GA$1)&gt;0, Active!FI$2, 0)</f>
        <v>0</v>
      </c>
      <c r="FJ104" s="238">
        <f>IF(COUNTIF($BH104:$BJ104, Active!$GA$1)&gt;0, Active!FJ$2, 0)</f>
        <v>0</v>
      </c>
      <c r="FK104" s="238">
        <f>IF(COUNTIF($BK104:$BM104, Active!$GA$1)&gt;0, Active!FK$2, 0)</f>
        <v>0</v>
      </c>
      <c r="FL104" s="238">
        <f>IF(COUNTIF($BN104:$BP104, Active!$GA$1)&gt;0, Active!FL$2, 0)</f>
        <v>0</v>
      </c>
      <c r="FM104" s="238">
        <f>IF(COUNTIF($BQ104:$BS104, Active!$GA$1)&gt;0, Active!FM$2, 0)</f>
        <v>0</v>
      </c>
      <c r="FN104" s="238">
        <f>IF(COUNTIF($BT104:$BV104, Active!$GA$1)&gt;0, Active!FN$2, 0)</f>
        <v>0</v>
      </c>
      <c r="FO104" s="239">
        <f>IF(COUNTIF($BW104:$BY104, Active!$GA$1)&gt;0, Active!FO$2, 0)</f>
        <v>0</v>
      </c>
      <c r="FP104" s="240">
        <f>IF(COUNTIF($BZ104:$CB104, Active!$GA$1)&gt;0, Active!FP$2, 0)</f>
        <v>0</v>
      </c>
      <c r="FQ104" s="240">
        <f>IF(COUNTIF($CC104:$CE104, Active!$GA$1)&gt;0, Active!FQ$2, 0)</f>
        <v>0</v>
      </c>
      <c r="FR104" s="240">
        <f>IF(COUNTIF($CF104:$CH104, Active!$GA$1)&gt;0, Active!FR$2, 0)</f>
        <v>0</v>
      </c>
      <c r="FS104" s="240">
        <f>IF(COUNTIF($CI104:$CK104, Active!$GA$1)&gt;0, Active!FS$2, 0)</f>
        <v>0</v>
      </c>
      <c r="FT104" s="240">
        <f>IF(COUNTIF($CL104:$CN104, Active!$GA$1)&gt;0, Active!FT$2, 0)</f>
        <v>0</v>
      </c>
      <c r="FU104" s="240">
        <f>IF(COUNTIF($CO104:$CQ104, Active!$GA$1)&gt;0, Active!FU$2, 0)</f>
        <v>0</v>
      </c>
      <c r="FV104" s="240">
        <f>IF(COUNTIF($CR104:$CT104, Active!$GA$1)&gt;0, Active!FV$2, 0)</f>
        <v>0</v>
      </c>
      <c r="FW104" s="240">
        <f>IF(COUNTIF($CU104:$CW104, Active!$GA$1)&gt;0, Active!FW$2, 0)</f>
        <v>0</v>
      </c>
      <c r="FX104" s="240">
        <f>IF(COUNTIF($CX104:$CZ104, Active!$GA$1)&gt;0, Active!FX$2, 0)</f>
        <v>0</v>
      </c>
      <c r="FY104" s="240">
        <f>IF(COUNTIF($DA104:$DC104, Active!$GA$1)&gt;0, Active!FY$2, 0)</f>
        <v>0</v>
      </c>
      <c r="FZ104" s="240">
        <f>IF(COUNTIF($DD104:$DF104, Active!$GA$1)&gt;0, Active!FZ$2, 0)</f>
        <v>0</v>
      </c>
      <c r="GA104" s="241">
        <f t="shared" si="34"/>
        <v>0</v>
      </c>
      <c r="GB104" s="242">
        <f>IF(COUNTIF($N104:$Q104, Active!HH$1)&gt;0, Active!GB$2, 0)</f>
        <v>0</v>
      </c>
      <c r="GC104" s="234">
        <f>IF(COUNTIF($R104:$U104, Active!HH$1)&gt;0, Active!GC$2, 0)</f>
        <v>0</v>
      </c>
      <c r="GD104" s="234">
        <f>IF(COUNTIF($V104:$Y104, Active!HH$1)&gt;0, Active!GD$2, 0)</f>
        <v>0</v>
      </c>
      <c r="GE104" s="234">
        <f>IF(COUNTIF($Z104:$AA104, Active!HH$1)&gt;0, Active!GE$2, 0)</f>
        <v>0</v>
      </c>
      <c r="GF104" s="234">
        <f>IF(COUNTIF($AB104:$AC104, Active!HH$1)&gt;0, Active!GF$2, 0)</f>
        <v>0</v>
      </c>
      <c r="GG104" s="235">
        <f>IF(COUNTIF($AD104:$AF104, Active!$HH$1)&gt;0, Active!GG$2, 0)</f>
        <v>0</v>
      </c>
      <c r="GH104" s="236">
        <f>IF(COUNTIF($AG104:$AI104, Active!$HH$1)&gt;0, Active!GH$2, 0)</f>
        <v>0</v>
      </c>
      <c r="GI104" s="236">
        <f>IF(COUNTIF($AJ104:$AL104, Active!$HH$1)&gt;0, Active!GI$2, 0)</f>
        <v>0</v>
      </c>
      <c r="GJ104" s="236">
        <f>IF(COUNTIF($AM104:$AO104, Active!$HH$1)&gt;0, Active!GJ$2, 0)</f>
        <v>0</v>
      </c>
      <c r="GK104" s="236">
        <f>IF(COUNTIF($AP104:$AR104, Active!$HH$1)&gt;0, Active!GK$2, 0)</f>
        <v>0</v>
      </c>
      <c r="GL104" s="236">
        <f>IF(COUNTIF($AS104:$AU104, Active!$HH$1)&gt;0, Active!GL$2, 0)</f>
        <v>0</v>
      </c>
      <c r="GM104" s="236">
        <f>IF(COUNTIF($AV104:$AX104, Active!$HH$1)&gt;0, Active!GM$2, 0)</f>
        <v>0</v>
      </c>
      <c r="GN104" s="237">
        <f>IF(COUNTIF($AY104:$BA104, Active!$HH$1)&gt;0, Active!GN$2, 0)</f>
        <v>0</v>
      </c>
      <c r="GO104" s="238">
        <f>IF(COUNTIF($BB104:$BD104, Active!$HH$1)&gt;0, Active!GO$2, 0)</f>
        <v>0</v>
      </c>
      <c r="GP104" s="238">
        <f>IF(COUNTIF($BE104:$BG104, Active!$HH$1)&gt;0, Active!GP$2, 0)</f>
        <v>0</v>
      </c>
      <c r="GQ104" s="238">
        <f>IF(COUNTIF($BH104:$BJ104, Active!$HH$1)&gt;0, Active!GQ$2, 0)</f>
        <v>0</v>
      </c>
      <c r="GR104" s="238">
        <f>IF(COUNTIF($BK104:$BM104, Active!$HH$1)&gt;0, Active!GR$2, 0)</f>
        <v>0</v>
      </c>
      <c r="GS104" s="238">
        <f>IF(COUNTIF($BN104:$BP104, Active!$HH$1)&gt;0, Active!GS$2, 0)</f>
        <v>0</v>
      </c>
      <c r="GT104" s="238">
        <f>IF(COUNTIF($BQ104:$BS104, Active!$HH$1)&gt;0, Active!GT$2, 0)</f>
        <v>0</v>
      </c>
      <c r="GU104" s="238">
        <f>IF(COUNTIF($BT104:$BV104, Active!$HH$1)&gt;0, Active!GU$2, 0)</f>
        <v>0</v>
      </c>
      <c r="GV104" s="239">
        <f>IF(COUNTIF($BW104:$BY104, Active!$HH$1)&gt;0, Active!GV$2, 0)</f>
        <v>0</v>
      </c>
      <c r="GW104" s="240">
        <f>IF(COUNTIF($BZ104:$CB104, Active!$HH$1)&gt;0, Active!GW$2, 0)</f>
        <v>0</v>
      </c>
      <c r="GX104" s="240">
        <f>IF(COUNTIF($CC104:$CE104, Active!$HH$1)&gt;0, Active!GX$2, 0)</f>
        <v>0</v>
      </c>
      <c r="GY104" s="240">
        <f>IF(COUNTIF($CF104:$CH104, Active!$HH$1)&gt;0, Active!GY$2, 0)</f>
        <v>0</v>
      </c>
      <c r="GZ104" s="240">
        <f>IF(COUNTIF($CI104:$CK104, Active!$HH$1)&gt;0, Active!GZ$2, 0)</f>
        <v>0</v>
      </c>
      <c r="HA104" s="240">
        <f>IF(COUNTIF($CL104:$CN104, Active!$HH$1)&gt;0, Active!HA$2, 0)</f>
        <v>0</v>
      </c>
      <c r="HB104" s="240">
        <f>IF(COUNTIF($CO104:$CQ104, Active!$HH$1)&gt;0, Active!HB$2, 0)</f>
        <v>0</v>
      </c>
      <c r="HC104" s="240">
        <f>IF(COUNTIF($CR104:$CT104, Active!$HH$1)&gt;0, Active!HC$2, 0)</f>
        <v>0</v>
      </c>
      <c r="HD104" s="240">
        <f>IF(COUNTIF($CU104:$CW104, Active!$HH$1)&gt;0, Active!HD$2, 0)</f>
        <v>0</v>
      </c>
      <c r="HE104" s="240">
        <f>IF(COUNTIF($CX104:$CZ104, Active!$HH$1)&gt;0, Active!HE$2, 0)</f>
        <v>0</v>
      </c>
      <c r="HF104" s="240">
        <f>IF(COUNTIF($DA104:$DC104, Active!$HH$1)&gt;0, Active!HF$2, 0)</f>
        <v>0</v>
      </c>
      <c r="HG104" s="240">
        <f>IF(COUNTIF($DD104:$DF104, Active!$HH$1)&gt;0, Active!HG$2, 0)</f>
        <v>0</v>
      </c>
      <c r="HH104" s="241">
        <f t="shared" si="35"/>
        <v>0</v>
      </c>
      <c r="HI104" s="243"/>
      <c r="HJ104" s="242">
        <f>IF(MAX($N104:$Q104)&gt;=40, Active!HJ$2, 0)</f>
        <v>3</v>
      </c>
      <c r="HK104" s="234">
        <f>IF(MAX($R104:$U104)&gt;=40, Active!HK$2, 0)</f>
        <v>0</v>
      </c>
      <c r="HL104" s="234">
        <f>IF(MAX($V104:$Y104)&gt;=40, Active!HL$2, 0)</f>
        <v>3</v>
      </c>
      <c r="HM104" s="234">
        <f>IF(MAX($Z104:$AA104)&gt;=40, Active!HM$2, 0)</f>
        <v>0</v>
      </c>
      <c r="HN104" s="234">
        <f>IF(MAX($AB104:$AC104)&gt;=40, Active!HN$2, 0)</f>
        <v>0</v>
      </c>
      <c r="HO104" s="235">
        <f>IF(MAX($AD104:$AF104)&gt;=40, Active!HO$2, 0)</f>
        <v>20</v>
      </c>
      <c r="HP104" s="236">
        <f>IF(MAX($AG104:$AI104)&gt;=40, Active!HP$2, 0)</f>
        <v>20</v>
      </c>
      <c r="HQ104" s="236">
        <f>IF(MAX($AJ104:$AL104)&gt;=40, Active!HQ$2, 0)</f>
        <v>20</v>
      </c>
      <c r="HR104" s="236">
        <f>IF(MAX($AM104:$AO104)&gt;=40, Active!HR$2, 0)</f>
        <v>20</v>
      </c>
      <c r="HS104" s="236">
        <f>IF(MAX($AP104:$AR104)&gt;=40, Active!HS$2, 0)</f>
        <v>10</v>
      </c>
      <c r="HT104" s="236">
        <f>IF(MAX($AS104:$AU104)&gt;=40, Active!HT$2, 0)</f>
        <v>20</v>
      </c>
      <c r="HU104" s="236">
        <f>IF(MAX($AV104:$AX104)&gt;=40, Active!HU$2, 0)</f>
        <v>10</v>
      </c>
      <c r="HV104" s="237">
        <f>IF(MAX($AY104:$BA104)&gt;=40, Active!HV$2, 0)</f>
        <v>0</v>
      </c>
      <c r="HW104" s="238">
        <f>IF(MAX($BB104:$BD104)&gt;=40, Active!HW$2, 0)</f>
        <v>0</v>
      </c>
      <c r="HX104" s="238">
        <f>IF(MAX($BE104:$BG104)&gt;=40, Active!HX$2, 0)</f>
        <v>0</v>
      </c>
      <c r="HY104" s="238">
        <f>IF(MAX($BH104:$BJ104)&gt;=40, Active!HY$2, 0)</f>
        <v>0</v>
      </c>
      <c r="HZ104" s="238">
        <f>IF(MAX($BK104:$BM104)&gt;=40, Active!HZ$2, 0)</f>
        <v>0</v>
      </c>
      <c r="IA104" s="238">
        <f>IF(MAX($BN104:$BP104)&gt;=40, Active!IA$2, 0)</f>
        <v>0</v>
      </c>
      <c r="IB104" s="238">
        <f>IF(MAX($BQ104:$BS104)&gt;=40, Active!IB$2, 0)</f>
        <v>0</v>
      </c>
      <c r="IC104" s="238">
        <f>IF(MAX($BT104:$BV104)&gt;=40, Active!IC$2, 0)</f>
        <v>0</v>
      </c>
      <c r="ID104" s="239">
        <f>IF(MAX($BW104:$BY104)&gt;=40, Active!ID$2, 0)</f>
        <v>0</v>
      </c>
      <c r="IE104" s="240">
        <f>IF(MAX($BZ104:$CB104)&gt;=40, Active!IE$2, 0)</f>
        <v>0</v>
      </c>
      <c r="IF104" s="240">
        <f>IF(MAX($CC104:$CE104)&gt;=40, Active!IF$2, 0)</f>
        <v>0</v>
      </c>
      <c r="IG104" s="240">
        <f>IF(MAX($CF104:$CH104)&gt;=40, Active!IG$2, 0)</f>
        <v>0</v>
      </c>
      <c r="IH104" s="240">
        <f>IF(MAX($CI104:$CK104)&gt;=40, Active!IH$2, 0)</f>
        <v>0</v>
      </c>
      <c r="II104" s="240">
        <f>IF(MAX($CL104:$CN104)&gt;=40, Active!II$2, 0)</f>
        <v>0</v>
      </c>
      <c r="IJ104" s="240">
        <f>IF(MAX($CO104:$CQ104)&gt;=40, Active!IJ$2, 0)</f>
        <v>0</v>
      </c>
      <c r="IK104" s="240">
        <f>IF(MAX($CR104:$CT104)&gt;=40, Active!IK$2, 0)</f>
        <v>0</v>
      </c>
      <c r="IL104" s="240">
        <f>IF(MAX($CU104:$CW104)&gt;=40, Active!IL$2, 0)</f>
        <v>0</v>
      </c>
      <c r="IM104" s="240">
        <f>IF(MAX($CX104:$CZ104)&gt;=40, Active!IM$2, 0)</f>
        <v>0</v>
      </c>
      <c r="IN104" s="240">
        <f>IF(MAX($DA104:$DC104)&gt;=40, Active!IN$2, 0)</f>
        <v>0</v>
      </c>
      <c r="IO104" s="240">
        <f>IF(MAX($DD104:$DF104)&gt;=40, Active!IO$2, 0)</f>
        <v>0</v>
      </c>
      <c r="IP104" s="416">
        <f t="shared" si="36"/>
        <v>120</v>
      </c>
      <c r="IQ104" s="416">
        <f t="shared" si="37"/>
        <v>6</v>
      </c>
    </row>
    <row r="105" spans="2:251" ht="15" customHeight="1" x14ac:dyDescent="0.25">
      <c r="B105" s="392">
        <v>11</v>
      </c>
      <c r="C105" s="13" t="s">
        <v>447</v>
      </c>
      <c r="D105" s="423">
        <v>43313</v>
      </c>
      <c r="E105" s="20" t="s">
        <v>278</v>
      </c>
      <c r="F105" s="6">
        <v>9057573</v>
      </c>
      <c r="G105" s="20">
        <v>1</v>
      </c>
      <c r="H105" s="20"/>
      <c r="I105" s="23"/>
      <c r="J105" s="6"/>
      <c r="K105" s="6"/>
      <c r="L105" s="424"/>
      <c r="M105" s="425" t="s">
        <v>556</v>
      </c>
      <c r="N105" s="24">
        <v>58.5</v>
      </c>
      <c r="O105" s="107"/>
      <c r="P105" s="107"/>
      <c r="Q105" s="273"/>
      <c r="R105" s="24"/>
      <c r="S105" s="107"/>
      <c r="T105" s="107"/>
      <c r="U105" s="290"/>
      <c r="V105" s="24">
        <v>72</v>
      </c>
      <c r="W105" s="107"/>
      <c r="X105" s="107"/>
      <c r="Y105" s="273"/>
      <c r="Z105" s="24"/>
      <c r="AA105" s="273"/>
      <c r="AB105" s="24" t="s">
        <v>17</v>
      </c>
      <c r="AC105" s="273"/>
      <c r="AD105" s="272">
        <v>100</v>
      </c>
      <c r="AE105" s="108"/>
      <c r="AF105" s="444"/>
      <c r="AG105" s="272">
        <v>100</v>
      </c>
      <c r="AH105" s="108"/>
      <c r="AI105" s="444"/>
      <c r="AJ105" s="272">
        <v>100</v>
      </c>
      <c r="AK105" s="108"/>
      <c r="AL105" s="444"/>
      <c r="AM105" s="272">
        <v>100</v>
      </c>
      <c r="AN105" s="108"/>
      <c r="AO105" s="444"/>
      <c r="AP105" s="272">
        <v>100</v>
      </c>
      <c r="AQ105" s="108"/>
      <c r="AR105" s="444"/>
      <c r="AS105" s="272">
        <v>100</v>
      </c>
      <c r="AT105" s="108"/>
      <c r="AU105" s="444"/>
      <c r="AV105" s="272">
        <v>100</v>
      </c>
      <c r="AW105" s="108"/>
      <c r="AX105" s="444"/>
      <c r="AY105" s="24"/>
      <c r="AZ105" s="107"/>
      <c r="BA105" s="273"/>
      <c r="BB105" s="24"/>
      <c r="BC105" s="107"/>
      <c r="BD105" s="273"/>
      <c r="BE105" s="24"/>
      <c r="BF105" s="107"/>
      <c r="BG105" s="273"/>
      <c r="BH105" s="24"/>
      <c r="BI105" s="107"/>
      <c r="BJ105" s="273"/>
      <c r="BK105" s="24"/>
      <c r="BL105" s="107"/>
      <c r="BM105" s="273"/>
      <c r="BN105" s="24"/>
      <c r="BO105" s="107"/>
      <c r="BP105" s="273"/>
      <c r="BQ105" s="24"/>
      <c r="BR105" s="107"/>
      <c r="BS105" s="273"/>
      <c r="BT105" s="24"/>
      <c r="BU105" s="291"/>
      <c r="BV105" s="273"/>
      <c r="BW105" s="24"/>
      <c r="BX105" s="107"/>
      <c r="BY105" s="273"/>
      <c r="BZ105" s="24"/>
      <c r="CA105" s="107"/>
      <c r="CB105" s="273"/>
      <c r="CC105" s="24"/>
      <c r="CD105" s="107"/>
      <c r="CE105" s="107"/>
      <c r="CF105" s="107"/>
      <c r="CG105" s="107"/>
      <c r="CH105" s="273"/>
      <c r="CI105" s="24"/>
      <c r="CJ105" s="107"/>
      <c r="CK105" s="273"/>
      <c r="CL105" s="24"/>
      <c r="CM105" s="107"/>
      <c r="CN105" s="273"/>
      <c r="CO105" s="24"/>
      <c r="CP105" s="107"/>
      <c r="CQ105" s="273"/>
      <c r="CR105" s="24"/>
      <c r="CS105" s="107"/>
      <c r="CT105" s="273"/>
      <c r="CU105" s="24"/>
      <c r="CV105" s="107"/>
      <c r="CW105" s="273"/>
      <c r="CX105" s="24"/>
      <c r="CY105" s="107"/>
      <c r="CZ105" s="273"/>
      <c r="DA105" s="24"/>
      <c r="DB105" s="107"/>
      <c r="DC105" s="273"/>
      <c r="DD105" s="24"/>
      <c r="DE105" s="107"/>
      <c r="DF105" s="273"/>
      <c r="DG105" s="218"/>
      <c r="DH105" s="217"/>
      <c r="DI105" s="217"/>
      <c r="DJ105" s="286" t="e">
        <f t="shared" si="31"/>
        <v>#DIV/0!</v>
      </c>
      <c r="DK105" s="219"/>
      <c r="DL105" s="220" t="e">
        <f t="shared" si="32"/>
        <v>#DIV/0!</v>
      </c>
      <c r="DM105" s="650">
        <f>COUNTIF(N105:DF105, Active!DM$1)+COUNTIF(N105:DF105, Active!DM$2)</f>
        <v>0</v>
      </c>
      <c r="DN105" s="233">
        <f>IF(COUNTIF($N105:$Q105, Active!ET$1)&gt;0, Active!DN$2, 0)</f>
        <v>0</v>
      </c>
      <c r="DO105" s="234">
        <f>IF(COUNTIF($R105:$U105, Active!ET$1)&gt;0, Active!DO$2, 0)</f>
        <v>0</v>
      </c>
      <c r="DP105" s="234">
        <f>IF(COUNTIF($V105:$Y105, Active!ET$1)&gt;0, Active!DP$2, 0)</f>
        <v>0</v>
      </c>
      <c r="DQ105" s="234">
        <f>IF(COUNTIF($Z105:$AA105, Active!ET$1)&gt;0, Active!DQ$2, 0)</f>
        <v>0</v>
      </c>
      <c r="DR105" s="234">
        <f>IF(COUNTIF($AB105:$AC105, Active!ET$1)&gt;0, Active!DR$2, 0)</f>
        <v>0</v>
      </c>
      <c r="DS105" s="235">
        <f>IF(COUNTIF($AD105:$AF105, Active!$ET$1)&gt;0, Active!DS$2, 0)</f>
        <v>0</v>
      </c>
      <c r="DT105" s="236">
        <f>IF(COUNTIF($AG105:$AI105, Active!$ET$1)&gt;0, Active!DT$2, 0)</f>
        <v>0</v>
      </c>
      <c r="DU105" s="236">
        <f>IF(COUNTIF($AJ105:$AL105, Active!$ET$1)&gt;0, Active!DU$2, 0)</f>
        <v>0</v>
      </c>
      <c r="DV105" s="236">
        <f>IF(COUNTIF($AM105:$AO105, Active!$ET$1)&gt;0, Active!DV$2, 0)</f>
        <v>0</v>
      </c>
      <c r="DW105" s="236">
        <f>IF(COUNTIF($AP105:$AR105, Active!$ET$1)&gt;0, Active!DW$2, 0)</f>
        <v>0</v>
      </c>
      <c r="DX105" s="236">
        <f>IF(COUNTIF($AS105:$AU105, Active!$ET$1)&gt;0, Active!DX$2, 0)</f>
        <v>0</v>
      </c>
      <c r="DY105" s="236">
        <f>IF(COUNTIF($AV105:$AX105, Active!$ET$1)&gt;0, Active!DY$2, 0)</f>
        <v>0</v>
      </c>
      <c r="DZ105" s="237">
        <f>IF(COUNTIF($AY105:$BA105, Active!$ET$1)&gt;0, Active!DZ$2, 0)</f>
        <v>0</v>
      </c>
      <c r="EA105" s="238">
        <f>IF(COUNTIF($BB105:$BD105, Active!$ET$1)&gt;0, Active!EA$2, 0)</f>
        <v>0</v>
      </c>
      <c r="EB105" s="238">
        <f>IF(COUNTIF($BE105:$BG105, Active!$ET$1)&gt;0, Active!EB$2, 0)</f>
        <v>0</v>
      </c>
      <c r="EC105" s="238">
        <f>IF(COUNTIF($BH105:$BJ105, Active!$ET$1)&gt;0, Active!EC$2, 0)</f>
        <v>0</v>
      </c>
      <c r="ED105" s="238">
        <f>IF(COUNTIF($BK105:$BM105, Active!$ET$1)&gt;0, Active!ED$2, 0)</f>
        <v>0</v>
      </c>
      <c r="EE105" s="238">
        <f>IF(COUNTIF($BN105:$BP105, Active!$ET$1)&gt;0, Active!EE$2, 0)</f>
        <v>0</v>
      </c>
      <c r="EF105" s="238">
        <f>IF(COUNTIF($BQ105:$BS105, Active!$ET$1)&gt;0, Active!EF$2, 0)</f>
        <v>0</v>
      </c>
      <c r="EG105" s="238">
        <f>IF(COUNTIF($BT105:$BV105, Active!$ET$1)&gt;0, Active!EG$2, 0)</f>
        <v>0</v>
      </c>
      <c r="EH105" s="239">
        <f>IF(COUNTIF($BW105:$BY105, Active!$ET$1)&gt;0, Active!EH$2, 0)</f>
        <v>0</v>
      </c>
      <c r="EI105" s="240">
        <f>IF(COUNTIF($BZ105:$CB105, Active!$ET$1)&gt;0, Active!EI$2, 0)</f>
        <v>0</v>
      </c>
      <c r="EJ105" s="240">
        <f>IF(COUNTIF($CC105:$CE105, Active!$ET$1)&gt;0, Active!EJ$2, 0)</f>
        <v>0</v>
      </c>
      <c r="EK105" s="240">
        <f>IF(COUNTIF($CF105:$CH105, Active!$ET$1)&gt;0, Active!EK$2, 0)</f>
        <v>0</v>
      </c>
      <c r="EL105" s="240">
        <f>IF(COUNTIF($CI105:$CK105, Active!$ET$1)&gt;0, Active!EL$2, 0)</f>
        <v>0</v>
      </c>
      <c r="EM105" s="240">
        <f>IF(COUNTIF($CL105:$CN105, Active!$ET$1)&gt;0, Active!EM$2, 0)</f>
        <v>0</v>
      </c>
      <c r="EN105" s="240">
        <f>IF(COUNTIF($CO105:$CQ105, Active!$ET$1)&gt;0, Active!EN$2, 0)</f>
        <v>0</v>
      </c>
      <c r="EO105" s="240">
        <f>IF(COUNTIF($CR105:$CT105, Active!$ET$1)&gt;0, Active!EO$2, 0)</f>
        <v>0</v>
      </c>
      <c r="EP105" s="240">
        <f>IF(COUNTIF($CU105:$CW105, Active!$ET$1)&gt;0, Active!EP$2, 0)</f>
        <v>0</v>
      </c>
      <c r="EQ105" s="240">
        <f>IF(COUNTIF($CX105:$CZ105, Active!$ET$1)&gt;0, Active!EQ$2, 0)</f>
        <v>0</v>
      </c>
      <c r="ER105" s="240">
        <f>IF(COUNTIF($DA105:$DC105, Active!$ET$1)&gt;0, Active!ER$2, 0)</f>
        <v>0</v>
      </c>
      <c r="ES105" s="240">
        <f>IF(COUNTIF($DD105:$DF105, Active!$ET$1)&gt;0, Active!ES$2, 0)</f>
        <v>0</v>
      </c>
      <c r="ET105" s="241">
        <f t="shared" si="33"/>
        <v>0</v>
      </c>
      <c r="EU105" s="242">
        <f>IF(COUNTIF($N105:$Q105, Active!GA$1)&gt;0, Active!EU$2, 0)</f>
        <v>0</v>
      </c>
      <c r="EV105" s="234">
        <f>IF(COUNTIF($R105:$U105, Active!GA$1)&gt;0, Active!EV$2, 0)</f>
        <v>0</v>
      </c>
      <c r="EW105" s="234">
        <f>IF(COUNTIF($V105:$Y105, Active!GA$1)&gt;0, Active!EW$2, 0)</f>
        <v>0</v>
      </c>
      <c r="EX105" s="234">
        <f>IF(COUNTIF($Z105:$AA105, Active!GA$1)&gt;0, Active!EX$2, 0)</f>
        <v>0</v>
      </c>
      <c r="EY105" s="234">
        <f>IF(COUNTIF($AB105:$AC105, Active!GA$1)&gt;0, Active!EY$2, 0)</f>
        <v>0</v>
      </c>
      <c r="EZ105" s="235">
        <f>IF(COUNTIF($AD105:$AF105, Active!$GA$1)&gt;0, Active!EZ$2, 0)</f>
        <v>0</v>
      </c>
      <c r="FA105" s="236">
        <f>IF(COUNTIF($AG105:$AI105, Active!$GA$1)&gt;0, Active!FA$2, 0)</f>
        <v>0</v>
      </c>
      <c r="FB105" s="236">
        <f>IF(COUNTIF($AJ105:$AL105, Active!$GA$1)&gt;0, Active!FB$2, 0)</f>
        <v>0</v>
      </c>
      <c r="FC105" s="236">
        <f>IF(COUNTIF($AM105:$AO105, Active!$GA$1)&gt;0, Active!FC$2, 0)</f>
        <v>0</v>
      </c>
      <c r="FD105" s="236">
        <f>IF(COUNTIF($AP105:$AR105, Active!$GA$1)&gt;0, Active!FD$2, 0)</f>
        <v>0</v>
      </c>
      <c r="FE105" s="236">
        <f>IF(COUNTIF($AS105:$AU105, Active!$GA$1)&gt;0, Active!FE$2, 0)</f>
        <v>0</v>
      </c>
      <c r="FF105" s="236">
        <f>IF(COUNTIF($AV105:$AX105, Active!$GA$1)&gt;0, Active!FF$2, 0)</f>
        <v>0</v>
      </c>
      <c r="FG105" s="237">
        <f>IF(COUNTIF($AY105:$BA105, Active!$GA$1)&gt;0, Active!FG$2, 0)</f>
        <v>0</v>
      </c>
      <c r="FH105" s="238">
        <f>IF(COUNTIF($BB105:$BD105, Active!$GA$1)&gt;0, Active!FH$2, 0)</f>
        <v>0</v>
      </c>
      <c r="FI105" s="238">
        <f>IF(COUNTIF($BE105:$BG105, Active!$GA$1)&gt;0, Active!FI$2, 0)</f>
        <v>0</v>
      </c>
      <c r="FJ105" s="238">
        <f>IF(COUNTIF($BH105:$BJ105, Active!$GA$1)&gt;0, Active!FJ$2, 0)</f>
        <v>0</v>
      </c>
      <c r="FK105" s="238">
        <f>IF(COUNTIF($BK105:$BM105, Active!$GA$1)&gt;0, Active!FK$2, 0)</f>
        <v>0</v>
      </c>
      <c r="FL105" s="238">
        <f>IF(COUNTIF($BN105:$BP105, Active!$GA$1)&gt;0, Active!FL$2, 0)</f>
        <v>0</v>
      </c>
      <c r="FM105" s="238">
        <f>IF(COUNTIF($BQ105:$BS105, Active!$GA$1)&gt;0, Active!FM$2, 0)</f>
        <v>0</v>
      </c>
      <c r="FN105" s="238">
        <f>IF(COUNTIF($BT105:$BV105, Active!$GA$1)&gt;0, Active!FN$2, 0)</f>
        <v>0</v>
      </c>
      <c r="FO105" s="239">
        <f>IF(COUNTIF($BW105:$BY105, Active!$GA$1)&gt;0, Active!FO$2, 0)</f>
        <v>0</v>
      </c>
      <c r="FP105" s="240">
        <f>IF(COUNTIF($BZ105:$CB105, Active!$GA$1)&gt;0, Active!FP$2, 0)</f>
        <v>0</v>
      </c>
      <c r="FQ105" s="240">
        <f>IF(COUNTIF($CC105:$CE105, Active!$GA$1)&gt;0, Active!FQ$2, 0)</f>
        <v>0</v>
      </c>
      <c r="FR105" s="240">
        <f>IF(COUNTIF($CF105:$CH105, Active!$GA$1)&gt;0, Active!FR$2, 0)</f>
        <v>0</v>
      </c>
      <c r="FS105" s="240">
        <f>IF(COUNTIF($CI105:$CK105, Active!$GA$1)&gt;0, Active!FS$2, 0)</f>
        <v>0</v>
      </c>
      <c r="FT105" s="240">
        <f>IF(COUNTIF($CL105:$CN105, Active!$GA$1)&gt;0, Active!FT$2, 0)</f>
        <v>0</v>
      </c>
      <c r="FU105" s="240">
        <f>IF(COUNTIF($CO105:$CQ105, Active!$GA$1)&gt;0, Active!FU$2, 0)</f>
        <v>0</v>
      </c>
      <c r="FV105" s="240">
        <f>IF(COUNTIF($CR105:$CT105, Active!$GA$1)&gt;0, Active!FV$2, 0)</f>
        <v>0</v>
      </c>
      <c r="FW105" s="240">
        <f>IF(COUNTIF($CU105:$CW105, Active!$GA$1)&gt;0, Active!FW$2, 0)</f>
        <v>0</v>
      </c>
      <c r="FX105" s="240">
        <f>IF(COUNTIF($CX105:$CZ105, Active!$GA$1)&gt;0, Active!FX$2, 0)</f>
        <v>0</v>
      </c>
      <c r="FY105" s="240">
        <f>IF(COUNTIF($DA105:$DC105, Active!$GA$1)&gt;0, Active!FY$2, 0)</f>
        <v>0</v>
      </c>
      <c r="FZ105" s="240">
        <f>IF(COUNTIF($DD105:$DF105, Active!$GA$1)&gt;0, Active!FZ$2, 0)</f>
        <v>0</v>
      </c>
      <c r="GA105" s="241">
        <f t="shared" si="34"/>
        <v>0</v>
      </c>
      <c r="GB105" s="242">
        <f>IF(COUNTIF($N105:$Q105, Active!HH$1)&gt;0, Active!GB$2, 0)</f>
        <v>0</v>
      </c>
      <c r="GC105" s="234">
        <f>IF(COUNTIF($R105:$U105, Active!HH$1)&gt;0, Active!GC$2, 0)</f>
        <v>0</v>
      </c>
      <c r="GD105" s="234">
        <f>IF(COUNTIF($V105:$Y105, Active!HH$1)&gt;0, Active!GD$2, 0)</f>
        <v>0</v>
      </c>
      <c r="GE105" s="234">
        <f>IF(COUNTIF($Z105:$AA105, Active!HH$1)&gt;0, Active!GE$2, 0)</f>
        <v>0</v>
      </c>
      <c r="GF105" s="234">
        <f>IF(COUNTIF($AB105:$AC105, Active!HH$1)&gt;0, Active!GF$2, 0)</f>
        <v>0</v>
      </c>
      <c r="GG105" s="235">
        <f>IF(COUNTIF($AD105:$AF105, Active!$HH$1)&gt;0, Active!GG$2, 0)</f>
        <v>0</v>
      </c>
      <c r="GH105" s="236">
        <f>IF(COUNTIF($AG105:$AI105, Active!$HH$1)&gt;0, Active!GH$2, 0)</f>
        <v>0</v>
      </c>
      <c r="GI105" s="236">
        <f>IF(COUNTIF($AJ105:$AL105, Active!$HH$1)&gt;0, Active!GI$2, 0)</f>
        <v>0</v>
      </c>
      <c r="GJ105" s="236">
        <f>IF(COUNTIF($AM105:$AO105, Active!$HH$1)&gt;0, Active!GJ$2, 0)</f>
        <v>0</v>
      </c>
      <c r="GK105" s="236">
        <f>IF(COUNTIF($AP105:$AR105, Active!$HH$1)&gt;0, Active!GK$2, 0)</f>
        <v>0</v>
      </c>
      <c r="GL105" s="236">
        <f>IF(COUNTIF($AS105:$AU105, Active!$HH$1)&gt;0, Active!GL$2, 0)</f>
        <v>0</v>
      </c>
      <c r="GM105" s="236">
        <f>IF(COUNTIF($AV105:$AX105, Active!$HH$1)&gt;0, Active!GM$2, 0)</f>
        <v>0</v>
      </c>
      <c r="GN105" s="237">
        <f>IF(COUNTIF($AY105:$BA105, Active!$HH$1)&gt;0, Active!GN$2, 0)</f>
        <v>0</v>
      </c>
      <c r="GO105" s="238">
        <f>IF(COUNTIF($BB105:$BD105, Active!$HH$1)&gt;0, Active!GO$2, 0)</f>
        <v>0</v>
      </c>
      <c r="GP105" s="238">
        <f>IF(COUNTIF($BE105:$BG105, Active!$HH$1)&gt;0, Active!GP$2, 0)</f>
        <v>0</v>
      </c>
      <c r="GQ105" s="238">
        <f>IF(COUNTIF($BH105:$BJ105, Active!$HH$1)&gt;0, Active!GQ$2, 0)</f>
        <v>0</v>
      </c>
      <c r="GR105" s="238">
        <f>IF(COUNTIF($BK105:$BM105, Active!$HH$1)&gt;0, Active!GR$2, 0)</f>
        <v>0</v>
      </c>
      <c r="GS105" s="238">
        <f>IF(COUNTIF($BN105:$BP105, Active!$HH$1)&gt;0, Active!GS$2, 0)</f>
        <v>0</v>
      </c>
      <c r="GT105" s="238">
        <f>IF(COUNTIF($BQ105:$BS105, Active!$HH$1)&gt;0, Active!GT$2, 0)</f>
        <v>0</v>
      </c>
      <c r="GU105" s="238">
        <f>IF(COUNTIF($BT105:$BV105, Active!$HH$1)&gt;0, Active!GU$2, 0)</f>
        <v>0</v>
      </c>
      <c r="GV105" s="239">
        <f>IF(COUNTIF($BW105:$BY105, Active!$HH$1)&gt;0, Active!GV$2, 0)</f>
        <v>0</v>
      </c>
      <c r="GW105" s="240">
        <f>IF(COUNTIF($BZ105:$CB105, Active!$HH$1)&gt;0, Active!GW$2, 0)</f>
        <v>0</v>
      </c>
      <c r="GX105" s="240">
        <f>IF(COUNTIF($CC105:$CE105, Active!$HH$1)&gt;0, Active!GX$2, 0)</f>
        <v>0</v>
      </c>
      <c r="GY105" s="240">
        <f>IF(COUNTIF($CF105:$CH105, Active!$HH$1)&gt;0, Active!GY$2, 0)</f>
        <v>0</v>
      </c>
      <c r="GZ105" s="240">
        <f>IF(COUNTIF($CI105:$CK105, Active!$HH$1)&gt;0, Active!GZ$2, 0)</f>
        <v>0</v>
      </c>
      <c r="HA105" s="240">
        <f>IF(COUNTIF($CL105:$CN105, Active!$HH$1)&gt;0, Active!HA$2, 0)</f>
        <v>0</v>
      </c>
      <c r="HB105" s="240">
        <f>IF(COUNTIF($CO105:$CQ105, Active!$HH$1)&gt;0, Active!HB$2, 0)</f>
        <v>0</v>
      </c>
      <c r="HC105" s="240">
        <f>IF(COUNTIF($CR105:$CT105, Active!$HH$1)&gt;0, Active!HC$2, 0)</f>
        <v>0</v>
      </c>
      <c r="HD105" s="240">
        <f>IF(COUNTIF($CU105:$CW105, Active!$HH$1)&gt;0, Active!HD$2, 0)</f>
        <v>0</v>
      </c>
      <c r="HE105" s="240">
        <f>IF(COUNTIF($CX105:$CZ105, Active!$HH$1)&gt;0, Active!HE$2, 0)</f>
        <v>0</v>
      </c>
      <c r="HF105" s="240">
        <f>IF(COUNTIF($DA105:$DC105, Active!$HH$1)&gt;0, Active!HF$2, 0)</f>
        <v>0</v>
      </c>
      <c r="HG105" s="240">
        <f>IF(COUNTIF($DD105:$DF105, Active!$HH$1)&gt;0, Active!HG$2, 0)</f>
        <v>0</v>
      </c>
      <c r="HH105" s="241">
        <f t="shared" si="35"/>
        <v>0</v>
      </c>
      <c r="HI105" s="243"/>
      <c r="HJ105" s="242">
        <f>IF(MAX($N105:$Q105)&gt;=40, Active!HJ$2, 0)</f>
        <v>3</v>
      </c>
      <c r="HK105" s="234">
        <f>IF(MAX($R105:$U105)&gt;=40, Active!HK$2, 0)</f>
        <v>0</v>
      </c>
      <c r="HL105" s="234">
        <f>IF(MAX($V105:$Y105)&gt;=40, Active!HL$2, 0)</f>
        <v>3</v>
      </c>
      <c r="HM105" s="234">
        <f>IF(MAX($Z105:$AA105)&gt;=40, Active!HM$2, 0)</f>
        <v>0</v>
      </c>
      <c r="HN105" s="234">
        <f>IF(MAX($AB105:$AC105)&gt;=40, Active!HN$2, 0)</f>
        <v>0</v>
      </c>
      <c r="HO105" s="235">
        <f>IF(MAX($AD105:$AF105)&gt;=40, Active!HO$2, 0)</f>
        <v>20</v>
      </c>
      <c r="HP105" s="236">
        <f>IF(MAX($AG105:$AI105)&gt;=40, Active!HP$2, 0)</f>
        <v>20</v>
      </c>
      <c r="HQ105" s="236">
        <f>IF(MAX($AJ105:$AL105)&gt;=40, Active!HQ$2, 0)</f>
        <v>20</v>
      </c>
      <c r="HR105" s="236">
        <f>IF(MAX($AM105:$AO105)&gt;=40, Active!HR$2, 0)</f>
        <v>20</v>
      </c>
      <c r="HS105" s="236">
        <f>IF(MAX($AP105:$AR105)&gt;=40, Active!HS$2, 0)</f>
        <v>10</v>
      </c>
      <c r="HT105" s="236">
        <f>IF(MAX($AS105:$AU105)&gt;=40, Active!HT$2, 0)</f>
        <v>20</v>
      </c>
      <c r="HU105" s="236">
        <f>IF(MAX($AV105:$AX105)&gt;=40, Active!HU$2, 0)</f>
        <v>10</v>
      </c>
      <c r="HV105" s="237">
        <f>IF(MAX($AY105:$BA105)&gt;=40, Active!HV$2, 0)</f>
        <v>0</v>
      </c>
      <c r="HW105" s="238">
        <f>IF(MAX($BB105:$BD105)&gt;=40, Active!HW$2, 0)</f>
        <v>0</v>
      </c>
      <c r="HX105" s="238">
        <f>IF(MAX($BE105:$BG105)&gt;=40, Active!HX$2, 0)</f>
        <v>0</v>
      </c>
      <c r="HY105" s="238">
        <f>IF(MAX($BH105:$BJ105)&gt;=40, Active!HY$2, 0)</f>
        <v>0</v>
      </c>
      <c r="HZ105" s="238">
        <f>IF(MAX($BK105:$BM105)&gt;=40, Active!HZ$2, 0)</f>
        <v>0</v>
      </c>
      <c r="IA105" s="238">
        <f>IF(MAX($BN105:$BP105)&gt;=40, Active!IA$2, 0)</f>
        <v>0</v>
      </c>
      <c r="IB105" s="238">
        <f>IF(MAX($BQ105:$BS105)&gt;=40, Active!IB$2, 0)</f>
        <v>0</v>
      </c>
      <c r="IC105" s="238">
        <f>IF(MAX($BT105:$BV105)&gt;=40, Active!IC$2, 0)</f>
        <v>0</v>
      </c>
      <c r="ID105" s="239">
        <f>IF(MAX($BW105:$BY105)&gt;=40, Active!ID$2, 0)</f>
        <v>0</v>
      </c>
      <c r="IE105" s="240">
        <f>IF(MAX($BZ105:$CB105)&gt;=40, Active!IE$2, 0)</f>
        <v>0</v>
      </c>
      <c r="IF105" s="240">
        <f>IF(MAX($CC105:$CE105)&gt;=40, Active!IF$2, 0)</f>
        <v>0</v>
      </c>
      <c r="IG105" s="240">
        <f>IF(MAX($CF105:$CH105)&gt;=40, Active!IG$2, 0)</f>
        <v>0</v>
      </c>
      <c r="IH105" s="240">
        <f>IF(MAX($CI105:$CK105)&gt;=40, Active!IH$2, 0)</f>
        <v>0</v>
      </c>
      <c r="II105" s="240">
        <f>IF(MAX($CL105:$CN105)&gt;=40, Active!II$2, 0)</f>
        <v>0</v>
      </c>
      <c r="IJ105" s="240">
        <f>IF(MAX($CO105:$CQ105)&gt;=40, Active!IJ$2, 0)</f>
        <v>0</v>
      </c>
      <c r="IK105" s="240">
        <f>IF(MAX($CR105:$CT105)&gt;=40, Active!IK$2, 0)</f>
        <v>0</v>
      </c>
      <c r="IL105" s="240">
        <f>IF(MAX($CU105:$CW105)&gt;=40, Active!IL$2, 0)</f>
        <v>0</v>
      </c>
      <c r="IM105" s="240">
        <f>IF(MAX($CX105:$CZ105)&gt;=40, Active!IM$2, 0)</f>
        <v>0</v>
      </c>
      <c r="IN105" s="240">
        <f>IF(MAX($DA105:$DC105)&gt;=40, Active!IN$2, 0)</f>
        <v>0</v>
      </c>
      <c r="IO105" s="240">
        <f>IF(MAX($DD105:$DF105)&gt;=40, Active!IO$2, 0)</f>
        <v>0</v>
      </c>
      <c r="IP105" s="416">
        <f t="shared" si="36"/>
        <v>120</v>
      </c>
      <c r="IQ105" s="416">
        <f t="shared" si="37"/>
        <v>6</v>
      </c>
    </row>
    <row r="106" spans="2:251" ht="15" customHeight="1" x14ac:dyDescent="0.25">
      <c r="B106" s="392">
        <v>12</v>
      </c>
      <c r="C106" s="13" t="s">
        <v>448</v>
      </c>
      <c r="D106" s="423">
        <v>43313</v>
      </c>
      <c r="E106" s="20" t="s">
        <v>278</v>
      </c>
      <c r="F106" s="6">
        <v>9057609</v>
      </c>
      <c r="G106" s="20">
        <v>1</v>
      </c>
      <c r="H106" s="20"/>
      <c r="I106" s="23"/>
      <c r="J106" s="6"/>
      <c r="K106" s="6"/>
      <c r="L106" s="424"/>
      <c r="M106" s="425" t="s">
        <v>557</v>
      </c>
      <c r="N106" s="24">
        <v>68.900000000000006</v>
      </c>
      <c r="O106" s="107"/>
      <c r="P106" s="107"/>
      <c r="Q106" s="273"/>
      <c r="R106" s="24"/>
      <c r="S106" s="107"/>
      <c r="T106" s="107"/>
      <c r="U106" s="290"/>
      <c r="V106" s="24">
        <v>73.099999999999994</v>
      </c>
      <c r="W106" s="107"/>
      <c r="X106" s="107"/>
      <c r="Y106" s="273"/>
      <c r="Z106" s="24"/>
      <c r="AA106" s="273"/>
      <c r="AB106" s="24" t="s">
        <v>16</v>
      </c>
      <c r="AC106" s="273"/>
      <c r="AD106" s="272">
        <v>100</v>
      </c>
      <c r="AE106" s="108"/>
      <c r="AF106" s="444"/>
      <c r="AG106" s="272">
        <v>100</v>
      </c>
      <c r="AH106" s="108"/>
      <c r="AI106" s="444"/>
      <c r="AJ106" s="272">
        <v>100</v>
      </c>
      <c r="AK106" s="108"/>
      <c r="AL106" s="444"/>
      <c r="AM106" s="272">
        <v>100</v>
      </c>
      <c r="AN106" s="108"/>
      <c r="AO106" s="444"/>
      <c r="AP106" s="272">
        <v>100</v>
      </c>
      <c r="AQ106" s="108"/>
      <c r="AR106" s="444"/>
      <c r="AS106" s="272">
        <v>100</v>
      </c>
      <c r="AT106" s="108"/>
      <c r="AU106" s="444"/>
      <c r="AV106" s="272">
        <v>100</v>
      </c>
      <c r="AW106" s="108"/>
      <c r="AX106" s="444"/>
      <c r="AY106" s="24"/>
      <c r="AZ106" s="107"/>
      <c r="BA106" s="273"/>
      <c r="BB106" s="24"/>
      <c r="BC106" s="107"/>
      <c r="BD106" s="273"/>
      <c r="BE106" s="24"/>
      <c r="BF106" s="107"/>
      <c r="BG106" s="273"/>
      <c r="BH106" s="24"/>
      <c r="BI106" s="107"/>
      <c r="BJ106" s="273"/>
      <c r="BK106" s="24"/>
      <c r="BL106" s="107"/>
      <c r="BM106" s="273"/>
      <c r="BN106" s="24"/>
      <c r="BO106" s="107"/>
      <c r="BP106" s="273"/>
      <c r="BQ106" s="24"/>
      <c r="BR106" s="107"/>
      <c r="BS106" s="273"/>
      <c r="BT106" s="24"/>
      <c r="BU106" s="291"/>
      <c r="BV106" s="273"/>
      <c r="BW106" s="24"/>
      <c r="BX106" s="107"/>
      <c r="BY106" s="273"/>
      <c r="BZ106" s="24"/>
      <c r="CA106" s="107"/>
      <c r="CB106" s="273"/>
      <c r="CC106" s="24"/>
      <c r="CD106" s="107"/>
      <c r="CE106" s="107"/>
      <c r="CF106" s="107"/>
      <c r="CG106" s="107"/>
      <c r="CH106" s="273"/>
      <c r="CI106" s="24"/>
      <c r="CJ106" s="107"/>
      <c r="CK106" s="273"/>
      <c r="CL106" s="24"/>
      <c r="CM106" s="107"/>
      <c r="CN106" s="273"/>
      <c r="CO106" s="24"/>
      <c r="CP106" s="107"/>
      <c r="CQ106" s="273"/>
      <c r="CR106" s="24"/>
      <c r="CS106" s="107"/>
      <c r="CT106" s="273"/>
      <c r="CU106" s="24"/>
      <c r="CV106" s="107"/>
      <c r="CW106" s="273"/>
      <c r="CX106" s="24"/>
      <c r="CY106" s="107"/>
      <c r="CZ106" s="273"/>
      <c r="DA106" s="24"/>
      <c r="DB106" s="107"/>
      <c r="DC106" s="273"/>
      <c r="DD106" s="24"/>
      <c r="DE106" s="107"/>
      <c r="DF106" s="273"/>
      <c r="DG106" s="218"/>
      <c r="DH106" s="217"/>
      <c r="DI106" s="217"/>
      <c r="DJ106" s="286" t="e">
        <f t="shared" si="31"/>
        <v>#DIV/0!</v>
      </c>
      <c r="DK106" s="219"/>
      <c r="DL106" s="220" t="e">
        <f t="shared" si="32"/>
        <v>#DIV/0!</v>
      </c>
      <c r="DM106" s="650">
        <f>COUNTIF(N106:DF106, Active!DM$1)+COUNTIF(N106:DF106, Active!DM$2)</f>
        <v>0</v>
      </c>
      <c r="DN106" s="233">
        <f>IF(COUNTIF($N106:$Q106, Active!ET$1)&gt;0, Active!DN$2, 0)</f>
        <v>0</v>
      </c>
      <c r="DO106" s="234">
        <f>IF(COUNTIF($R106:$U106, Active!ET$1)&gt;0, Active!DO$2, 0)</f>
        <v>0</v>
      </c>
      <c r="DP106" s="234">
        <f>IF(COUNTIF($V106:$Y106, Active!ET$1)&gt;0, Active!DP$2, 0)</f>
        <v>0</v>
      </c>
      <c r="DQ106" s="234">
        <f>IF(COUNTIF($Z106:$AA106, Active!ET$1)&gt;0, Active!DQ$2, 0)</f>
        <v>0</v>
      </c>
      <c r="DR106" s="234">
        <f>IF(COUNTIF($AB106:$AC106, Active!ET$1)&gt;0, Active!DR$2, 0)</f>
        <v>0</v>
      </c>
      <c r="DS106" s="235">
        <f>IF(COUNTIF($AD106:$AF106, Active!$ET$1)&gt;0, Active!DS$2, 0)</f>
        <v>0</v>
      </c>
      <c r="DT106" s="236">
        <f>IF(COUNTIF($AG106:$AI106, Active!$ET$1)&gt;0, Active!DT$2, 0)</f>
        <v>0</v>
      </c>
      <c r="DU106" s="236">
        <f>IF(COUNTIF($AJ106:$AL106, Active!$ET$1)&gt;0, Active!DU$2, 0)</f>
        <v>0</v>
      </c>
      <c r="DV106" s="236">
        <f>IF(COUNTIF($AM106:$AO106, Active!$ET$1)&gt;0, Active!DV$2, 0)</f>
        <v>0</v>
      </c>
      <c r="DW106" s="236">
        <f>IF(COUNTIF($AP106:$AR106, Active!$ET$1)&gt;0, Active!DW$2, 0)</f>
        <v>0</v>
      </c>
      <c r="DX106" s="236">
        <f>IF(COUNTIF($AS106:$AU106, Active!$ET$1)&gt;0, Active!DX$2, 0)</f>
        <v>0</v>
      </c>
      <c r="DY106" s="236">
        <f>IF(COUNTIF($AV106:$AX106, Active!$ET$1)&gt;0, Active!DY$2, 0)</f>
        <v>0</v>
      </c>
      <c r="DZ106" s="237">
        <f>IF(COUNTIF($AY106:$BA106, Active!$ET$1)&gt;0, Active!DZ$2, 0)</f>
        <v>0</v>
      </c>
      <c r="EA106" s="238">
        <f>IF(COUNTIF($BB106:$BD106, Active!$ET$1)&gt;0, Active!EA$2, 0)</f>
        <v>0</v>
      </c>
      <c r="EB106" s="238">
        <f>IF(COUNTIF($BE106:$BG106, Active!$ET$1)&gt;0, Active!EB$2, 0)</f>
        <v>0</v>
      </c>
      <c r="EC106" s="238">
        <f>IF(COUNTIF($BH106:$BJ106, Active!$ET$1)&gt;0, Active!EC$2, 0)</f>
        <v>0</v>
      </c>
      <c r="ED106" s="238">
        <f>IF(COUNTIF($BK106:$BM106, Active!$ET$1)&gt;0, Active!ED$2, 0)</f>
        <v>0</v>
      </c>
      <c r="EE106" s="238">
        <f>IF(COUNTIF($BN106:$BP106, Active!$ET$1)&gt;0, Active!EE$2, 0)</f>
        <v>0</v>
      </c>
      <c r="EF106" s="238">
        <f>IF(COUNTIF($BQ106:$BS106, Active!$ET$1)&gt;0, Active!EF$2, 0)</f>
        <v>0</v>
      </c>
      <c r="EG106" s="238">
        <f>IF(COUNTIF($BT106:$BV106, Active!$ET$1)&gt;0, Active!EG$2, 0)</f>
        <v>0</v>
      </c>
      <c r="EH106" s="239">
        <f>IF(COUNTIF($BW106:$BY106, Active!$ET$1)&gt;0, Active!EH$2, 0)</f>
        <v>0</v>
      </c>
      <c r="EI106" s="240">
        <f>IF(COUNTIF($BZ106:$CB106, Active!$ET$1)&gt;0, Active!EI$2, 0)</f>
        <v>0</v>
      </c>
      <c r="EJ106" s="240">
        <f>IF(COUNTIF($CC106:$CE106, Active!$ET$1)&gt;0, Active!EJ$2, 0)</f>
        <v>0</v>
      </c>
      <c r="EK106" s="240">
        <f>IF(COUNTIF($CF106:$CH106, Active!$ET$1)&gt;0, Active!EK$2, 0)</f>
        <v>0</v>
      </c>
      <c r="EL106" s="240">
        <f>IF(COUNTIF($CI106:$CK106, Active!$ET$1)&gt;0, Active!EL$2, 0)</f>
        <v>0</v>
      </c>
      <c r="EM106" s="240">
        <f>IF(COUNTIF($CL106:$CN106, Active!$ET$1)&gt;0, Active!EM$2, 0)</f>
        <v>0</v>
      </c>
      <c r="EN106" s="240">
        <f>IF(COUNTIF($CO106:$CQ106, Active!$ET$1)&gt;0, Active!EN$2, 0)</f>
        <v>0</v>
      </c>
      <c r="EO106" s="240">
        <f>IF(COUNTIF($CR106:$CT106, Active!$ET$1)&gt;0, Active!EO$2, 0)</f>
        <v>0</v>
      </c>
      <c r="EP106" s="240">
        <f>IF(COUNTIF($CU106:$CW106, Active!$ET$1)&gt;0, Active!EP$2, 0)</f>
        <v>0</v>
      </c>
      <c r="EQ106" s="240">
        <f>IF(COUNTIF($CX106:$CZ106, Active!$ET$1)&gt;0, Active!EQ$2, 0)</f>
        <v>0</v>
      </c>
      <c r="ER106" s="240">
        <f>IF(COUNTIF($DA106:$DC106, Active!$ET$1)&gt;0, Active!ER$2, 0)</f>
        <v>0</v>
      </c>
      <c r="ES106" s="240">
        <f>IF(COUNTIF($DD106:$DF106, Active!$ET$1)&gt;0, Active!ES$2, 0)</f>
        <v>0</v>
      </c>
      <c r="ET106" s="241">
        <f t="shared" si="33"/>
        <v>0</v>
      </c>
      <c r="EU106" s="242">
        <f>IF(COUNTIF($N106:$Q106, Active!GA$1)&gt;0, Active!EU$2, 0)</f>
        <v>0</v>
      </c>
      <c r="EV106" s="234">
        <f>IF(COUNTIF($R106:$U106, Active!GA$1)&gt;0, Active!EV$2, 0)</f>
        <v>0</v>
      </c>
      <c r="EW106" s="234">
        <f>IF(COUNTIF($V106:$Y106, Active!GA$1)&gt;0, Active!EW$2, 0)</f>
        <v>0</v>
      </c>
      <c r="EX106" s="234">
        <f>IF(COUNTIF($Z106:$AA106, Active!GA$1)&gt;0, Active!EX$2, 0)</f>
        <v>0</v>
      </c>
      <c r="EY106" s="234">
        <f>IF(COUNTIF($AB106:$AC106, Active!GA$1)&gt;0, Active!EY$2, 0)</f>
        <v>0</v>
      </c>
      <c r="EZ106" s="235">
        <f>IF(COUNTIF($AD106:$AF106, Active!$GA$1)&gt;0, Active!EZ$2, 0)</f>
        <v>0</v>
      </c>
      <c r="FA106" s="236">
        <f>IF(COUNTIF($AG106:$AI106, Active!$GA$1)&gt;0, Active!FA$2, 0)</f>
        <v>0</v>
      </c>
      <c r="FB106" s="236">
        <f>IF(COUNTIF($AJ106:$AL106, Active!$GA$1)&gt;0, Active!FB$2, 0)</f>
        <v>0</v>
      </c>
      <c r="FC106" s="236">
        <f>IF(COUNTIF($AM106:$AO106, Active!$GA$1)&gt;0, Active!FC$2, 0)</f>
        <v>0</v>
      </c>
      <c r="FD106" s="236">
        <f>IF(COUNTIF($AP106:$AR106, Active!$GA$1)&gt;0, Active!FD$2, 0)</f>
        <v>0</v>
      </c>
      <c r="FE106" s="236">
        <f>IF(COUNTIF($AS106:$AU106, Active!$GA$1)&gt;0, Active!FE$2, 0)</f>
        <v>0</v>
      </c>
      <c r="FF106" s="236">
        <f>IF(COUNTIF($AV106:$AX106, Active!$GA$1)&gt;0, Active!FF$2, 0)</f>
        <v>0</v>
      </c>
      <c r="FG106" s="237">
        <f>IF(COUNTIF($AY106:$BA106, Active!$GA$1)&gt;0, Active!FG$2, 0)</f>
        <v>0</v>
      </c>
      <c r="FH106" s="238">
        <f>IF(COUNTIF($BB106:$BD106, Active!$GA$1)&gt;0, Active!FH$2, 0)</f>
        <v>0</v>
      </c>
      <c r="FI106" s="238">
        <f>IF(COUNTIF($BE106:$BG106, Active!$GA$1)&gt;0, Active!FI$2, 0)</f>
        <v>0</v>
      </c>
      <c r="FJ106" s="238">
        <f>IF(COUNTIF($BH106:$BJ106, Active!$GA$1)&gt;0, Active!FJ$2, 0)</f>
        <v>0</v>
      </c>
      <c r="FK106" s="238">
        <f>IF(COUNTIF($BK106:$BM106, Active!$GA$1)&gt;0, Active!FK$2, 0)</f>
        <v>0</v>
      </c>
      <c r="FL106" s="238">
        <f>IF(COUNTIF($BN106:$BP106, Active!$GA$1)&gt;0, Active!FL$2, 0)</f>
        <v>0</v>
      </c>
      <c r="FM106" s="238">
        <f>IF(COUNTIF($BQ106:$BS106, Active!$GA$1)&gt;0, Active!FM$2, 0)</f>
        <v>0</v>
      </c>
      <c r="FN106" s="238">
        <f>IF(COUNTIF($BT106:$BV106, Active!$GA$1)&gt;0, Active!FN$2, 0)</f>
        <v>0</v>
      </c>
      <c r="FO106" s="239">
        <f>IF(COUNTIF($BW106:$BY106, Active!$GA$1)&gt;0, Active!FO$2, 0)</f>
        <v>0</v>
      </c>
      <c r="FP106" s="240">
        <f>IF(COUNTIF($BZ106:$CB106, Active!$GA$1)&gt;0, Active!FP$2, 0)</f>
        <v>0</v>
      </c>
      <c r="FQ106" s="240">
        <f>IF(COUNTIF($CC106:$CE106, Active!$GA$1)&gt;0, Active!FQ$2, 0)</f>
        <v>0</v>
      </c>
      <c r="FR106" s="240">
        <f>IF(COUNTIF($CF106:$CH106, Active!$GA$1)&gt;0, Active!FR$2, 0)</f>
        <v>0</v>
      </c>
      <c r="FS106" s="240">
        <f>IF(COUNTIF($CI106:$CK106, Active!$GA$1)&gt;0, Active!FS$2, 0)</f>
        <v>0</v>
      </c>
      <c r="FT106" s="240">
        <f>IF(COUNTIF($CL106:$CN106, Active!$GA$1)&gt;0, Active!FT$2, 0)</f>
        <v>0</v>
      </c>
      <c r="FU106" s="240">
        <f>IF(COUNTIF($CO106:$CQ106, Active!$GA$1)&gt;0, Active!FU$2, 0)</f>
        <v>0</v>
      </c>
      <c r="FV106" s="240">
        <f>IF(COUNTIF($CR106:$CT106, Active!$GA$1)&gt;0, Active!FV$2, 0)</f>
        <v>0</v>
      </c>
      <c r="FW106" s="240">
        <f>IF(COUNTIF($CU106:$CW106, Active!$GA$1)&gt;0, Active!FW$2, 0)</f>
        <v>0</v>
      </c>
      <c r="FX106" s="240">
        <f>IF(COUNTIF($CX106:$CZ106, Active!$GA$1)&gt;0, Active!FX$2, 0)</f>
        <v>0</v>
      </c>
      <c r="FY106" s="240">
        <f>IF(COUNTIF($DA106:$DC106, Active!$GA$1)&gt;0, Active!FY$2, 0)</f>
        <v>0</v>
      </c>
      <c r="FZ106" s="240">
        <f>IF(COUNTIF($DD106:$DF106, Active!$GA$1)&gt;0, Active!FZ$2, 0)</f>
        <v>0</v>
      </c>
      <c r="GA106" s="241">
        <f t="shared" si="34"/>
        <v>0</v>
      </c>
      <c r="GB106" s="242">
        <f>IF(COUNTIF($N106:$Q106, Active!HH$1)&gt;0, Active!GB$2, 0)</f>
        <v>0</v>
      </c>
      <c r="GC106" s="234">
        <f>IF(COUNTIF($R106:$U106, Active!HH$1)&gt;0, Active!GC$2, 0)</f>
        <v>0</v>
      </c>
      <c r="GD106" s="234">
        <f>IF(COUNTIF($V106:$Y106, Active!HH$1)&gt;0, Active!GD$2, 0)</f>
        <v>0</v>
      </c>
      <c r="GE106" s="234">
        <f>IF(COUNTIF($Z106:$AA106, Active!HH$1)&gt;0, Active!GE$2, 0)</f>
        <v>0</v>
      </c>
      <c r="GF106" s="234">
        <f>IF(COUNTIF($AB106:$AC106, Active!HH$1)&gt;0, Active!GF$2, 0)</f>
        <v>0</v>
      </c>
      <c r="GG106" s="235">
        <f>IF(COUNTIF($AD106:$AF106, Active!$HH$1)&gt;0, Active!GG$2, 0)</f>
        <v>0</v>
      </c>
      <c r="GH106" s="236">
        <f>IF(COUNTIF($AG106:$AI106, Active!$HH$1)&gt;0, Active!GH$2, 0)</f>
        <v>0</v>
      </c>
      <c r="GI106" s="236">
        <f>IF(COUNTIF($AJ106:$AL106, Active!$HH$1)&gt;0, Active!GI$2, 0)</f>
        <v>0</v>
      </c>
      <c r="GJ106" s="236">
        <f>IF(COUNTIF($AM106:$AO106, Active!$HH$1)&gt;0, Active!GJ$2, 0)</f>
        <v>0</v>
      </c>
      <c r="GK106" s="236">
        <f>IF(COUNTIF($AP106:$AR106, Active!$HH$1)&gt;0, Active!GK$2, 0)</f>
        <v>0</v>
      </c>
      <c r="GL106" s="236">
        <f>IF(COUNTIF($AS106:$AU106, Active!$HH$1)&gt;0, Active!GL$2, 0)</f>
        <v>0</v>
      </c>
      <c r="GM106" s="236">
        <f>IF(COUNTIF($AV106:$AX106, Active!$HH$1)&gt;0, Active!GM$2, 0)</f>
        <v>0</v>
      </c>
      <c r="GN106" s="237">
        <f>IF(COUNTIF($AY106:$BA106, Active!$HH$1)&gt;0, Active!GN$2, 0)</f>
        <v>0</v>
      </c>
      <c r="GO106" s="238">
        <f>IF(COUNTIF($BB106:$BD106, Active!$HH$1)&gt;0, Active!GO$2, 0)</f>
        <v>0</v>
      </c>
      <c r="GP106" s="238">
        <f>IF(COUNTIF($BE106:$BG106, Active!$HH$1)&gt;0, Active!GP$2, 0)</f>
        <v>0</v>
      </c>
      <c r="GQ106" s="238">
        <f>IF(COUNTIF($BH106:$BJ106, Active!$HH$1)&gt;0, Active!GQ$2, 0)</f>
        <v>0</v>
      </c>
      <c r="GR106" s="238">
        <f>IF(COUNTIF($BK106:$BM106, Active!$HH$1)&gt;0, Active!GR$2, 0)</f>
        <v>0</v>
      </c>
      <c r="GS106" s="238">
        <f>IF(COUNTIF($BN106:$BP106, Active!$HH$1)&gt;0, Active!GS$2, 0)</f>
        <v>0</v>
      </c>
      <c r="GT106" s="238">
        <f>IF(COUNTIF($BQ106:$BS106, Active!$HH$1)&gt;0, Active!GT$2, 0)</f>
        <v>0</v>
      </c>
      <c r="GU106" s="238">
        <f>IF(COUNTIF($BT106:$BV106, Active!$HH$1)&gt;0, Active!GU$2, 0)</f>
        <v>0</v>
      </c>
      <c r="GV106" s="239">
        <f>IF(COUNTIF($BW106:$BY106, Active!$HH$1)&gt;0, Active!GV$2, 0)</f>
        <v>0</v>
      </c>
      <c r="GW106" s="240">
        <f>IF(COUNTIF($BZ106:$CB106, Active!$HH$1)&gt;0, Active!GW$2, 0)</f>
        <v>0</v>
      </c>
      <c r="GX106" s="240">
        <f>IF(COUNTIF($CC106:$CE106, Active!$HH$1)&gt;0, Active!GX$2, 0)</f>
        <v>0</v>
      </c>
      <c r="GY106" s="240">
        <f>IF(COUNTIF($CF106:$CH106, Active!$HH$1)&gt;0, Active!GY$2, 0)</f>
        <v>0</v>
      </c>
      <c r="GZ106" s="240">
        <f>IF(COUNTIF($CI106:$CK106, Active!$HH$1)&gt;0, Active!GZ$2, 0)</f>
        <v>0</v>
      </c>
      <c r="HA106" s="240">
        <f>IF(COUNTIF($CL106:$CN106, Active!$HH$1)&gt;0, Active!HA$2, 0)</f>
        <v>0</v>
      </c>
      <c r="HB106" s="240">
        <f>IF(COUNTIF($CO106:$CQ106, Active!$HH$1)&gt;0, Active!HB$2, 0)</f>
        <v>0</v>
      </c>
      <c r="HC106" s="240">
        <f>IF(COUNTIF($CR106:$CT106, Active!$HH$1)&gt;0, Active!HC$2, 0)</f>
        <v>0</v>
      </c>
      <c r="HD106" s="240">
        <f>IF(COUNTIF($CU106:$CW106, Active!$HH$1)&gt;0, Active!HD$2, 0)</f>
        <v>0</v>
      </c>
      <c r="HE106" s="240">
        <f>IF(COUNTIF($CX106:$CZ106, Active!$HH$1)&gt;0, Active!HE$2, 0)</f>
        <v>0</v>
      </c>
      <c r="HF106" s="240">
        <f>IF(COUNTIF($DA106:$DC106, Active!$HH$1)&gt;0, Active!HF$2, 0)</f>
        <v>0</v>
      </c>
      <c r="HG106" s="240">
        <f>IF(COUNTIF($DD106:$DF106, Active!$HH$1)&gt;0, Active!HG$2, 0)</f>
        <v>0</v>
      </c>
      <c r="HH106" s="241">
        <f t="shared" si="35"/>
        <v>0</v>
      </c>
      <c r="HI106" s="243"/>
      <c r="HJ106" s="242">
        <f>IF(MAX($N106:$Q106)&gt;=40, Active!HJ$2, 0)</f>
        <v>3</v>
      </c>
      <c r="HK106" s="234">
        <f>IF(MAX($R106:$U106)&gt;=40, Active!HK$2, 0)</f>
        <v>0</v>
      </c>
      <c r="HL106" s="234">
        <f>IF(MAX($V106:$Y106)&gt;=40, Active!HL$2, 0)</f>
        <v>3</v>
      </c>
      <c r="HM106" s="234">
        <f>IF(MAX($Z106:$AA106)&gt;=40, Active!HM$2, 0)</f>
        <v>0</v>
      </c>
      <c r="HN106" s="234">
        <f>IF(MAX($AB106:$AC106)&gt;=40, Active!HN$2, 0)</f>
        <v>0</v>
      </c>
      <c r="HO106" s="235">
        <f>IF(MAX($AD106:$AF106)&gt;=40, Active!HO$2, 0)</f>
        <v>20</v>
      </c>
      <c r="HP106" s="236">
        <f>IF(MAX($AG106:$AI106)&gt;=40, Active!HP$2, 0)</f>
        <v>20</v>
      </c>
      <c r="HQ106" s="236">
        <f>IF(MAX($AJ106:$AL106)&gt;=40, Active!HQ$2, 0)</f>
        <v>20</v>
      </c>
      <c r="HR106" s="236">
        <f>IF(MAX($AM106:$AO106)&gt;=40, Active!HR$2, 0)</f>
        <v>20</v>
      </c>
      <c r="HS106" s="236">
        <f>IF(MAX($AP106:$AR106)&gt;=40, Active!HS$2, 0)</f>
        <v>10</v>
      </c>
      <c r="HT106" s="236">
        <f>IF(MAX($AS106:$AU106)&gt;=40, Active!HT$2, 0)</f>
        <v>20</v>
      </c>
      <c r="HU106" s="236">
        <f>IF(MAX($AV106:$AX106)&gt;=40, Active!HU$2, 0)</f>
        <v>10</v>
      </c>
      <c r="HV106" s="237">
        <f>IF(MAX($AY106:$BA106)&gt;=40, Active!HV$2, 0)</f>
        <v>0</v>
      </c>
      <c r="HW106" s="238">
        <f>IF(MAX($BB106:$BD106)&gt;=40, Active!HW$2, 0)</f>
        <v>0</v>
      </c>
      <c r="HX106" s="238">
        <f>IF(MAX($BE106:$BG106)&gt;=40, Active!HX$2, 0)</f>
        <v>0</v>
      </c>
      <c r="HY106" s="238">
        <f>IF(MAX($BH106:$BJ106)&gt;=40, Active!HY$2, 0)</f>
        <v>0</v>
      </c>
      <c r="HZ106" s="238">
        <f>IF(MAX($BK106:$BM106)&gt;=40, Active!HZ$2, 0)</f>
        <v>0</v>
      </c>
      <c r="IA106" s="238">
        <f>IF(MAX($BN106:$BP106)&gt;=40, Active!IA$2, 0)</f>
        <v>0</v>
      </c>
      <c r="IB106" s="238">
        <f>IF(MAX($BQ106:$BS106)&gt;=40, Active!IB$2, 0)</f>
        <v>0</v>
      </c>
      <c r="IC106" s="238">
        <f>IF(MAX($BT106:$BV106)&gt;=40, Active!IC$2, 0)</f>
        <v>0</v>
      </c>
      <c r="ID106" s="239">
        <f>IF(MAX($BW106:$BY106)&gt;=40, Active!ID$2, 0)</f>
        <v>0</v>
      </c>
      <c r="IE106" s="240">
        <f>IF(MAX($BZ106:$CB106)&gt;=40, Active!IE$2, 0)</f>
        <v>0</v>
      </c>
      <c r="IF106" s="240">
        <f>IF(MAX($CC106:$CE106)&gt;=40, Active!IF$2, 0)</f>
        <v>0</v>
      </c>
      <c r="IG106" s="240">
        <f>IF(MAX($CF106:$CH106)&gt;=40, Active!IG$2, 0)</f>
        <v>0</v>
      </c>
      <c r="IH106" s="240">
        <f>IF(MAX($CI106:$CK106)&gt;=40, Active!IH$2, 0)</f>
        <v>0</v>
      </c>
      <c r="II106" s="240">
        <f>IF(MAX($CL106:$CN106)&gt;=40, Active!II$2, 0)</f>
        <v>0</v>
      </c>
      <c r="IJ106" s="240">
        <f>IF(MAX($CO106:$CQ106)&gt;=40, Active!IJ$2, 0)</f>
        <v>0</v>
      </c>
      <c r="IK106" s="240">
        <f>IF(MAX($CR106:$CT106)&gt;=40, Active!IK$2, 0)</f>
        <v>0</v>
      </c>
      <c r="IL106" s="240">
        <f>IF(MAX($CU106:$CW106)&gt;=40, Active!IL$2, 0)</f>
        <v>0</v>
      </c>
      <c r="IM106" s="240">
        <f>IF(MAX($CX106:$CZ106)&gt;=40, Active!IM$2, 0)</f>
        <v>0</v>
      </c>
      <c r="IN106" s="240">
        <f>IF(MAX($DA106:$DC106)&gt;=40, Active!IN$2, 0)</f>
        <v>0</v>
      </c>
      <c r="IO106" s="240">
        <f>IF(MAX($DD106:$DF106)&gt;=40, Active!IO$2, 0)</f>
        <v>0</v>
      </c>
      <c r="IP106" s="416">
        <f t="shared" si="36"/>
        <v>120</v>
      </c>
      <c r="IQ106" s="416">
        <f t="shared" si="37"/>
        <v>6</v>
      </c>
    </row>
    <row r="107" spans="2:251" ht="15" customHeight="1" x14ac:dyDescent="0.25">
      <c r="B107" s="223"/>
      <c r="C107" s="222"/>
      <c r="D107" s="404"/>
      <c r="E107" s="405"/>
      <c r="F107" s="221"/>
      <c r="G107" s="406"/>
      <c r="H107" s="406"/>
      <c r="I107" s="407"/>
      <c r="J107" s="408"/>
      <c r="K107" s="408"/>
      <c r="L107" s="409"/>
      <c r="M107" s="420"/>
      <c r="N107" s="411"/>
      <c r="O107" s="413"/>
      <c r="P107" s="413"/>
      <c r="Q107" s="410"/>
      <c r="R107" s="411"/>
      <c r="S107" s="413"/>
      <c r="T107" s="413"/>
      <c r="U107" s="412"/>
      <c r="V107" s="411"/>
      <c r="W107" s="413"/>
      <c r="X107" s="413"/>
      <c r="Y107" s="410"/>
      <c r="Z107" s="411"/>
      <c r="AA107" s="410"/>
      <c r="AB107" s="411"/>
      <c r="AC107" s="410"/>
      <c r="AD107" s="411"/>
      <c r="AE107" s="413"/>
      <c r="AF107" s="410"/>
      <c r="AG107" s="411"/>
      <c r="AH107" s="413"/>
      <c r="AI107" s="410"/>
      <c r="AJ107" s="411"/>
      <c r="AK107" s="413"/>
      <c r="AL107" s="410"/>
      <c r="AM107" s="411"/>
      <c r="AN107" s="413"/>
      <c r="AO107" s="410"/>
      <c r="AP107" s="411"/>
      <c r="AQ107" s="413"/>
      <c r="AR107" s="410"/>
      <c r="AS107" s="411"/>
      <c r="AT107" s="413"/>
      <c r="AU107" s="410"/>
      <c r="AV107" s="411"/>
      <c r="AW107" s="413"/>
      <c r="AX107" s="410"/>
      <c r="AY107" s="411"/>
      <c r="AZ107" s="413"/>
      <c r="BA107" s="410"/>
      <c r="BB107" s="411"/>
      <c r="BC107" s="413"/>
      <c r="BD107" s="410"/>
      <c r="BE107" s="411"/>
      <c r="BF107" s="413"/>
      <c r="BG107" s="410"/>
      <c r="BH107" s="411"/>
      <c r="BI107" s="413"/>
      <c r="BJ107" s="410"/>
      <c r="BK107" s="411"/>
      <c r="BL107" s="413"/>
      <c r="BM107" s="410"/>
      <c r="BN107" s="411"/>
      <c r="BO107" s="413"/>
      <c r="BP107" s="410"/>
      <c r="BQ107" s="411"/>
      <c r="BR107" s="413"/>
      <c r="BS107" s="410"/>
      <c r="BT107" s="411"/>
      <c r="BU107" s="414"/>
      <c r="BV107" s="410"/>
      <c r="BW107" s="411"/>
      <c r="BX107" s="413"/>
      <c r="BY107" s="410"/>
      <c r="BZ107" s="411"/>
      <c r="CA107" s="413"/>
      <c r="CB107" s="410"/>
      <c r="CC107" s="411"/>
      <c r="CD107" s="413"/>
      <c r="CE107" s="413"/>
      <c r="CF107" s="413"/>
      <c r="CG107" s="413"/>
      <c r="CH107" s="410"/>
      <c r="CI107" s="411"/>
      <c r="CJ107" s="413"/>
      <c r="CK107" s="410"/>
      <c r="CL107" s="411"/>
      <c r="CM107" s="413"/>
      <c r="CN107" s="410"/>
      <c r="CO107" s="411"/>
      <c r="CP107" s="413"/>
      <c r="CQ107" s="410"/>
      <c r="CR107" s="411"/>
      <c r="CS107" s="413"/>
      <c r="CT107" s="410"/>
      <c r="CU107" s="411"/>
      <c r="CV107" s="413"/>
      <c r="CW107" s="410"/>
      <c r="CX107" s="411"/>
      <c r="CY107" s="413"/>
      <c r="CZ107" s="410"/>
      <c r="DA107" s="411"/>
      <c r="DB107" s="413"/>
      <c r="DC107" s="410"/>
      <c r="DD107" s="411"/>
      <c r="DE107" s="413"/>
      <c r="DF107" s="410"/>
      <c r="DG107" s="222"/>
      <c r="DH107" s="396"/>
      <c r="DI107" s="396"/>
      <c r="DJ107" s="285"/>
      <c r="DK107" s="223"/>
      <c r="DL107" s="421"/>
      <c r="DM107" s="422"/>
      <c r="DN107" s="430"/>
      <c r="DO107" s="225"/>
      <c r="DP107" s="225"/>
      <c r="DQ107" s="225"/>
      <c r="DR107" s="225"/>
      <c r="DS107" s="226"/>
      <c r="DT107" s="227"/>
      <c r="DU107" s="227"/>
      <c r="DV107" s="227"/>
      <c r="DW107" s="227"/>
      <c r="DX107" s="227"/>
      <c r="DY107" s="227"/>
      <c r="DZ107" s="228"/>
      <c r="EA107" s="229"/>
      <c r="EB107" s="229"/>
      <c r="EC107" s="229"/>
      <c r="ED107" s="229"/>
      <c r="EE107" s="229"/>
      <c r="EF107" s="229"/>
      <c r="EG107" s="229"/>
      <c r="EH107" s="230"/>
      <c r="EI107" s="231"/>
      <c r="EJ107" s="231"/>
      <c r="EK107" s="231"/>
      <c r="EL107" s="231"/>
      <c r="EM107" s="231"/>
      <c r="EN107" s="231"/>
      <c r="EO107" s="231"/>
      <c r="EP107" s="231"/>
      <c r="EQ107" s="231"/>
      <c r="ER107" s="231"/>
      <c r="ES107" s="231"/>
      <c r="ET107" s="232"/>
      <c r="EU107" s="224"/>
      <c r="EV107" s="225"/>
      <c r="EW107" s="225"/>
      <c r="EX107" s="225"/>
      <c r="EY107" s="225"/>
      <c r="EZ107" s="226"/>
      <c r="FA107" s="227"/>
      <c r="FB107" s="227"/>
      <c r="FC107" s="227"/>
      <c r="FD107" s="227"/>
      <c r="FE107" s="227"/>
      <c r="FF107" s="227"/>
      <c r="FG107" s="228"/>
      <c r="FH107" s="229"/>
      <c r="FI107" s="229"/>
      <c r="FJ107" s="229"/>
      <c r="FK107" s="229"/>
      <c r="FL107" s="229"/>
      <c r="FM107" s="229"/>
      <c r="FN107" s="229"/>
      <c r="FO107" s="230"/>
      <c r="FP107" s="231"/>
      <c r="FQ107" s="231"/>
      <c r="FR107" s="231"/>
      <c r="FS107" s="231"/>
      <c r="FT107" s="231"/>
      <c r="FU107" s="231"/>
      <c r="FV107" s="231"/>
      <c r="FW107" s="231"/>
      <c r="FX107" s="231"/>
      <c r="FY107" s="231"/>
      <c r="FZ107" s="231"/>
      <c r="GA107" s="232"/>
      <c r="GB107" s="224"/>
      <c r="GC107" s="225"/>
      <c r="GD107" s="225"/>
      <c r="GE107" s="225"/>
      <c r="GF107" s="225"/>
      <c r="GG107" s="226"/>
      <c r="GH107" s="227"/>
      <c r="GI107" s="227"/>
      <c r="GJ107" s="227"/>
      <c r="GK107" s="227"/>
      <c r="GL107" s="227"/>
      <c r="GM107" s="227"/>
      <c r="GN107" s="228"/>
      <c r="GO107" s="229"/>
      <c r="GP107" s="229"/>
      <c r="GQ107" s="229"/>
      <c r="GR107" s="229"/>
      <c r="GS107" s="229"/>
      <c r="GT107" s="229"/>
      <c r="GU107" s="229"/>
      <c r="GV107" s="230"/>
      <c r="GW107" s="231"/>
      <c r="GX107" s="231"/>
      <c r="GY107" s="231"/>
      <c r="GZ107" s="231"/>
      <c r="HA107" s="231"/>
      <c r="HB107" s="231"/>
      <c r="HC107" s="231"/>
      <c r="HD107" s="231"/>
      <c r="HE107" s="231"/>
      <c r="HF107" s="231"/>
      <c r="HG107" s="231"/>
      <c r="HH107" s="232"/>
      <c r="HI107" s="232"/>
      <c r="HJ107" s="224"/>
      <c r="HK107" s="225"/>
      <c r="HL107" s="225"/>
      <c r="HM107" s="225"/>
      <c r="HN107" s="225"/>
      <c r="HO107" s="226"/>
      <c r="HP107" s="227"/>
      <c r="HQ107" s="227"/>
      <c r="HR107" s="227"/>
      <c r="HS107" s="227"/>
      <c r="HT107" s="227"/>
      <c r="HU107" s="227"/>
      <c r="HV107" s="228"/>
      <c r="HW107" s="229"/>
      <c r="HX107" s="229"/>
      <c r="HY107" s="229"/>
      <c r="HZ107" s="229"/>
      <c r="IA107" s="229"/>
      <c r="IB107" s="229"/>
      <c r="IC107" s="229"/>
      <c r="ID107" s="230"/>
      <c r="IE107" s="231"/>
      <c r="IF107" s="231"/>
      <c r="IG107" s="231"/>
      <c r="IH107" s="231"/>
      <c r="II107" s="231"/>
      <c r="IJ107" s="231"/>
      <c r="IK107" s="231"/>
      <c r="IL107" s="231"/>
      <c r="IM107" s="231"/>
      <c r="IN107" s="231"/>
      <c r="IO107" s="231"/>
      <c r="IP107" s="418"/>
      <c r="IQ107" s="418"/>
    </row>
    <row r="108" spans="2:251" ht="15" customHeight="1" x14ac:dyDescent="0.25">
      <c r="B108" s="392">
        <v>4</v>
      </c>
      <c r="C108" s="13" t="s">
        <v>483</v>
      </c>
      <c r="D108" s="423">
        <v>42826</v>
      </c>
      <c r="E108" s="20" t="s">
        <v>278</v>
      </c>
      <c r="F108" s="6">
        <v>8117737</v>
      </c>
      <c r="G108" s="20">
        <v>1</v>
      </c>
      <c r="H108" s="20"/>
      <c r="I108" s="23"/>
      <c r="J108" s="6"/>
      <c r="K108" s="6"/>
      <c r="L108" s="424"/>
      <c r="M108" s="425" t="s">
        <v>580</v>
      </c>
      <c r="N108" s="24" t="s">
        <v>16</v>
      </c>
      <c r="O108" s="107"/>
      <c r="P108" s="107"/>
      <c r="Q108" s="273"/>
      <c r="R108" s="24" t="s">
        <v>495</v>
      </c>
      <c r="S108" s="107"/>
      <c r="T108" s="107"/>
      <c r="U108" s="290"/>
      <c r="V108" s="24" t="s">
        <v>21</v>
      </c>
      <c r="W108" s="107"/>
      <c r="X108" s="107"/>
      <c r="Y108" s="273"/>
      <c r="Z108" s="24" t="s">
        <v>16</v>
      </c>
      <c r="AA108" s="273"/>
      <c r="AB108" s="24"/>
      <c r="AC108" s="273"/>
      <c r="AD108" s="24">
        <v>51.799999237060547</v>
      </c>
      <c r="AE108" s="107"/>
      <c r="AF108" s="273"/>
      <c r="AG108" s="24"/>
      <c r="AH108" s="107"/>
      <c r="AI108" s="273"/>
      <c r="AJ108" s="24">
        <v>83.199996948242188</v>
      </c>
      <c r="AK108" s="107"/>
      <c r="AL108" s="273"/>
      <c r="AM108" s="24">
        <v>54.919998168945313</v>
      </c>
      <c r="AN108" s="107"/>
      <c r="AO108" s="273"/>
      <c r="AP108" s="24">
        <v>68.400001525878906</v>
      </c>
      <c r="AQ108" s="107"/>
      <c r="AR108" s="273"/>
      <c r="AS108" s="24">
        <v>69.199996948242188</v>
      </c>
      <c r="AT108" s="107"/>
      <c r="AU108" s="273"/>
      <c r="AV108" s="24">
        <v>66</v>
      </c>
      <c r="AW108" s="107"/>
      <c r="AX108" s="273"/>
      <c r="AY108" s="24"/>
      <c r="AZ108" s="107"/>
      <c r="BA108" s="273"/>
      <c r="BB108" s="24"/>
      <c r="BC108" s="107"/>
      <c r="BD108" s="273"/>
      <c r="BE108" s="24"/>
      <c r="BF108" s="107"/>
      <c r="BG108" s="273"/>
      <c r="BH108" s="24"/>
      <c r="BI108" s="107"/>
      <c r="BJ108" s="273"/>
      <c r="BK108" s="24"/>
      <c r="BL108" s="107"/>
      <c r="BM108" s="273"/>
      <c r="BN108" s="24"/>
      <c r="BO108" s="107"/>
      <c r="BP108" s="273"/>
      <c r="BQ108" s="24"/>
      <c r="BR108" s="107"/>
      <c r="BS108" s="273"/>
      <c r="BT108" s="24"/>
      <c r="BU108" s="291"/>
      <c r="BV108" s="273"/>
      <c r="BW108" s="24"/>
      <c r="BX108" s="107"/>
      <c r="BY108" s="273"/>
      <c r="BZ108" s="24"/>
      <c r="CA108" s="107"/>
      <c r="CB108" s="273"/>
      <c r="CC108" s="24"/>
      <c r="CD108" s="107"/>
      <c r="CE108" s="107"/>
      <c r="CF108" s="107"/>
      <c r="CG108" s="107"/>
      <c r="CH108" s="273"/>
      <c r="CI108" s="24"/>
      <c r="CJ108" s="107"/>
      <c r="CK108" s="273"/>
      <c r="CL108" s="24"/>
      <c r="CM108" s="107"/>
      <c r="CN108" s="273"/>
      <c r="CO108" s="24"/>
      <c r="CP108" s="107"/>
      <c r="CQ108" s="273"/>
      <c r="CR108" s="24"/>
      <c r="CS108" s="107"/>
      <c r="CT108" s="273"/>
      <c r="CU108" s="24"/>
      <c r="CV108" s="107"/>
      <c r="CW108" s="273"/>
      <c r="CX108" s="24"/>
      <c r="CY108" s="107"/>
      <c r="CZ108" s="273"/>
      <c r="DA108" s="24"/>
      <c r="DB108" s="107"/>
      <c r="DC108" s="273"/>
      <c r="DD108" s="24"/>
      <c r="DE108" s="107"/>
      <c r="DF108" s="273"/>
      <c r="DG108" s="218"/>
      <c r="DH108" s="217"/>
      <c r="DI108" s="217"/>
      <c r="DJ108" s="286" t="e">
        <f t="shared" ref="DJ108:DJ129" si="38">AVERAGE(AY108:DF108)</f>
        <v>#DIV/0!</v>
      </c>
      <c r="DK108" s="219"/>
      <c r="DL108" s="220" t="e">
        <f t="shared" ref="DL108:DL129" si="39">IF(DJ108&gt;80, 4, (DJ108-50)/20+2.5)</f>
        <v>#DIV/0!</v>
      </c>
      <c r="DM108" s="650">
        <f>COUNTIF(N108:DF108, Active!DM$1)+COUNTIF(N108:DF108, Active!DM$2)</f>
        <v>0</v>
      </c>
      <c r="DN108" s="233">
        <f>IF(COUNTIF($N108:$Q108, Active!ET$1)&gt;0, Active!DN$2, 0)</f>
        <v>0</v>
      </c>
      <c r="DO108" s="234">
        <f>IF(COUNTIF($R108:$U108, Active!ET$1)&gt;0, Active!DO$2, 0)</f>
        <v>0</v>
      </c>
      <c r="DP108" s="234">
        <f>IF(COUNTIF($V108:$Y108, Active!ET$1)&gt;0, Active!DP$2, 0)</f>
        <v>0</v>
      </c>
      <c r="DQ108" s="234">
        <f>IF(COUNTIF($Z108:$AA108, Active!ET$1)&gt;0, Active!DQ$2, 0)</f>
        <v>0</v>
      </c>
      <c r="DR108" s="234">
        <f>IF(COUNTIF($AB108:$AC108, Active!ET$1)&gt;0, Active!DR$2, 0)</f>
        <v>0</v>
      </c>
      <c r="DS108" s="235">
        <f>IF(COUNTIF($AD108:$AF108, Active!$ET$1)&gt;0, Active!DS$2, 0)</f>
        <v>0</v>
      </c>
      <c r="DT108" s="236">
        <f>IF(COUNTIF($AG108:$AI108, Active!$ET$1)&gt;0, Active!DT$2, 0)</f>
        <v>0</v>
      </c>
      <c r="DU108" s="236">
        <f>IF(COUNTIF($AJ108:$AL108, Active!$ET$1)&gt;0, Active!DU$2, 0)</f>
        <v>0</v>
      </c>
      <c r="DV108" s="236">
        <f>IF(COUNTIF($AM108:$AO108, Active!$ET$1)&gt;0, Active!DV$2, 0)</f>
        <v>0</v>
      </c>
      <c r="DW108" s="236">
        <f>IF(COUNTIF($AP108:$AR108, Active!$ET$1)&gt;0, Active!DW$2, 0)</f>
        <v>0</v>
      </c>
      <c r="DX108" s="236">
        <f>IF(COUNTIF($AS108:$AU108, Active!$ET$1)&gt;0, Active!DX$2, 0)</f>
        <v>0</v>
      </c>
      <c r="DY108" s="236">
        <f>IF(COUNTIF($AV108:$AX108, Active!$ET$1)&gt;0, Active!DY$2, 0)</f>
        <v>0</v>
      </c>
      <c r="DZ108" s="237">
        <f>IF(COUNTIF($AY108:$BA108, Active!$ET$1)&gt;0, Active!DZ$2, 0)</f>
        <v>0</v>
      </c>
      <c r="EA108" s="238">
        <f>IF(COUNTIF($BB108:$BD108, Active!$ET$1)&gt;0, Active!EA$2, 0)</f>
        <v>0</v>
      </c>
      <c r="EB108" s="238">
        <f>IF(COUNTIF($BE108:$BG108, Active!$ET$1)&gt;0, Active!EB$2, 0)</f>
        <v>0</v>
      </c>
      <c r="EC108" s="238">
        <f>IF(COUNTIF($BH108:$BJ108, Active!$ET$1)&gt;0, Active!EC$2, 0)</f>
        <v>0</v>
      </c>
      <c r="ED108" s="238">
        <f>IF(COUNTIF($BK108:$BM108, Active!$ET$1)&gt;0, Active!ED$2, 0)</f>
        <v>0</v>
      </c>
      <c r="EE108" s="238">
        <f>IF(COUNTIF($BN108:$BP108, Active!$ET$1)&gt;0, Active!EE$2, 0)</f>
        <v>0</v>
      </c>
      <c r="EF108" s="238">
        <f>IF(COUNTIF($BQ108:$BS108, Active!$ET$1)&gt;0, Active!EF$2, 0)</f>
        <v>0</v>
      </c>
      <c r="EG108" s="238">
        <f>IF(COUNTIF($BT108:$BV108, Active!$ET$1)&gt;0, Active!EG$2, 0)</f>
        <v>0</v>
      </c>
      <c r="EH108" s="239">
        <f>IF(COUNTIF($BW108:$BY108, Active!$ET$1)&gt;0, Active!EH$2, 0)</f>
        <v>0</v>
      </c>
      <c r="EI108" s="240">
        <f>IF(COUNTIF($BZ108:$CB108, Active!$ET$1)&gt;0, Active!EI$2, 0)</f>
        <v>0</v>
      </c>
      <c r="EJ108" s="240">
        <f>IF(COUNTIF($CC108:$CE108, Active!$ET$1)&gt;0, Active!EJ$2, 0)</f>
        <v>0</v>
      </c>
      <c r="EK108" s="240">
        <f>IF(COUNTIF($CF108:$CH108, Active!$ET$1)&gt;0, Active!EK$2, 0)</f>
        <v>0</v>
      </c>
      <c r="EL108" s="240">
        <f>IF(COUNTIF($CI108:$CK108, Active!$ET$1)&gt;0, Active!EL$2, 0)</f>
        <v>0</v>
      </c>
      <c r="EM108" s="240">
        <f>IF(COUNTIF($CL108:$CN108, Active!$ET$1)&gt;0, Active!EM$2, 0)</f>
        <v>0</v>
      </c>
      <c r="EN108" s="240">
        <f>IF(COUNTIF($CO108:$CQ108, Active!$ET$1)&gt;0, Active!EN$2, 0)</f>
        <v>0</v>
      </c>
      <c r="EO108" s="240">
        <f>IF(COUNTIF($CR108:$CT108, Active!$ET$1)&gt;0, Active!EO$2, 0)</f>
        <v>0</v>
      </c>
      <c r="EP108" s="240">
        <f>IF(COUNTIF($CU108:$CW108, Active!$ET$1)&gt;0, Active!EP$2, 0)</f>
        <v>0</v>
      </c>
      <c r="EQ108" s="240">
        <f>IF(COUNTIF($CX108:$CZ108, Active!$ET$1)&gt;0, Active!EQ$2, 0)</f>
        <v>0</v>
      </c>
      <c r="ER108" s="240">
        <f>IF(COUNTIF($DA108:$DC108, Active!$ET$1)&gt;0, Active!ER$2, 0)</f>
        <v>0</v>
      </c>
      <c r="ES108" s="240">
        <f>IF(COUNTIF($DD108:$DF108, Active!$ET$1)&gt;0, Active!ES$2, 0)</f>
        <v>0</v>
      </c>
      <c r="ET108" s="241">
        <f t="shared" ref="ET108:ET129" si="40">SUM(DN108:ES108)</f>
        <v>0</v>
      </c>
      <c r="EU108" s="242">
        <f>IF(COUNTIF($N108:$Q108, Active!GA$1)&gt;0, Active!EU$2, 0)</f>
        <v>0</v>
      </c>
      <c r="EV108" s="234">
        <f>IF(COUNTIF($R108:$U108, Active!GA$1)&gt;0, Active!EV$2, 0)</f>
        <v>0</v>
      </c>
      <c r="EW108" s="234">
        <f>IF(COUNTIF($V108:$Y108, Active!GA$1)&gt;0, Active!EW$2, 0)</f>
        <v>0</v>
      </c>
      <c r="EX108" s="234">
        <f>IF(COUNTIF($Z108:$AA108, Active!GA$1)&gt;0, Active!EX$2, 0)</f>
        <v>0</v>
      </c>
      <c r="EY108" s="234">
        <f>IF(COUNTIF($AB108:$AC108, Active!GA$1)&gt;0, Active!EY$2, 0)</f>
        <v>0</v>
      </c>
      <c r="EZ108" s="235">
        <f>IF(COUNTIF($AD108:$AF108, Active!$GA$1)&gt;0, Active!EZ$2, 0)</f>
        <v>0</v>
      </c>
      <c r="FA108" s="236">
        <f>IF(COUNTIF($AG108:$AI108, Active!$GA$1)&gt;0, Active!FA$2, 0)</f>
        <v>0</v>
      </c>
      <c r="FB108" s="236">
        <f>IF(COUNTIF($AJ108:$AL108, Active!$GA$1)&gt;0, Active!FB$2, 0)</f>
        <v>0</v>
      </c>
      <c r="FC108" s="236">
        <f>IF(COUNTIF($AM108:$AO108, Active!$GA$1)&gt;0, Active!FC$2, 0)</f>
        <v>0</v>
      </c>
      <c r="FD108" s="236">
        <f>IF(COUNTIF($AP108:$AR108, Active!$GA$1)&gt;0, Active!FD$2, 0)</f>
        <v>0</v>
      </c>
      <c r="FE108" s="236">
        <f>IF(COUNTIF($AS108:$AU108, Active!$GA$1)&gt;0, Active!FE$2, 0)</f>
        <v>0</v>
      </c>
      <c r="FF108" s="236">
        <f>IF(COUNTIF($AV108:$AX108, Active!$GA$1)&gt;0, Active!FF$2, 0)</f>
        <v>0</v>
      </c>
      <c r="FG108" s="237">
        <f>IF(COUNTIF($AY108:$BA108, Active!$GA$1)&gt;0, Active!FG$2, 0)</f>
        <v>0</v>
      </c>
      <c r="FH108" s="238">
        <f>IF(COUNTIF($BB108:$BD108, Active!$GA$1)&gt;0, Active!FH$2, 0)</f>
        <v>0</v>
      </c>
      <c r="FI108" s="238">
        <f>IF(COUNTIF($BE108:$BG108, Active!$GA$1)&gt;0, Active!FI$2, 0)</f>
        <v>0</v>
      </c>
      <c r="FJ108" s="238">
        <f>IF(COUNTIF($BH108:$BJ108, Active!$GA$1)&gt;0, Active!FJ$2, 0)</f>
        <v>0</v>
      </c>
      <c r="FK108" s="238">
        <f>IF(COUNTIF($BK108:$BM108, Active!$GA$1)&gt;0, Active!FK$2, 0)</f>
        <v>0</v>
      </c>
      <c r="FL108" s="238">
        <f>IF(COUNTIF($BN108:$BP108, Active!$GA$1)&gt;0, Active!FL$2, 0)</f>
        <v>0</v>
      </c>
      <c r="FM108" s="238">
        <f>IF(COUNTIF($BQ108:$BS108, Active!$GA$1)&gt;0, Active!FM$2, 0)</f>
        <v>0</v>
      </c>
      <c r="FN108" s="238">
        <f>IF(COUNTIF($BT108:$BV108, Active!$GA$1)&gt;0, Active!FN$2, 0)</f>
        <v>0</v>
      </c>
      <c r="FO108" s="239">
        <f>IF(COUNTIF($BW108:$BY108, Active!$GA$1)&gt;0, Active!FO$2, 0)</f>
        <v>0</v>
      </c>
      <c r="FP108" s="240">
        <f>IF(COUNTIF($BZ108:$CB108, Active!$GA$1)&gt;0, Active!FP$2, 0)</f>
        <v>0</v>
      </c>
      <c r="FQ108" s="240">
        <f>IF(COUNTIF($CC108:$CE108, Active!$GA$1)&gt;0, Active!FQ$2, 0)</f>
        <v>0</v>
      </c>
      <c r="FR108" s="240">
        <f>IF(COUNTIF($CF108:$CH108, Active!$GA$1)&gt;0, Active!FR$2, 0)</f>
        <v>0</v>
      </c>
      <c r="FS108" s="240">
        <f>IF(COUNTIF($CI108:$CK108, Active!$GA$1)&gt;0, Active!FS$2, 0)</f>
        <v>0</v>
      </c>
      <c r="FT108" s="240">
        <f>IF(COUNTIF($CL108:$CN108, Active!$GA$1)&gt;0, Active!FT$2, 0)</f>
        <v>0</v>
      </c>
      <c r="FU108" s="240">
        <f>IF(COUNTIF($CO108:$CQ108, Active!$GA$1)&gt;0, Active!FU$2, 0)</f>
        <v>0</v>
      </c>
      <c r="FV108" s="240">
        <f>IF(COUNTIF($CR108:$CT108, Active!$GA$1)&gt;0, Active!FV$2, 0)</f>
        <v>0</v>
      </c>
      <c r="FW108" s="240">
        <f>IF(COUNTIF($CU108:$CW108, Active!$GA$1)&gt;0, Active!FW$2, 0)</f>
        <v>0</v>
      </c>
      <c r="FX108" s="240">
        <f>IF(COUNTIF($CX108:$CZ108, Active!$GA$1)&gt;0, Active!FX$2, 0)</f>
        <v>0</v>
      </c>
      <c r="FY108" s="240">
        <f>IF(COUNTIF($DA108:$DC108, Active!$GA$1)&gt;0, Active!FY$2, 0)</f>
        <v>0</v>
      </c>
      <c r="FZ108" s="240">
        <f>IF(COUNTIF($DD108:$DF108, Active!$GA$1)&gt;0, Active!FZ$2, 0)</f>
        <v>0</v>
      </c>
      <c r="GA108" s="241">
        <f t="shared" ref="GA108:GA129" si="41">SUM(EU108:FZ108)</f>
        <v>0</v>
      </c>
      <c r="GB108" s="242">
        <f>IF(COUNTIF($N108:$Q108, Active!HH$1)&gt;0, Active!GB$2, 0)</f>
        <v>0</v>
      </c>
      <c r="GC108" s="234">
        <f>IF(COUNTIF($R108:$U108, Active!HH$1)&gt;0, Active!GC$2, 0)</f>
        <v>0</v>
      </c>
      <c r="GD108" s="234">
        <f>IF(COUNTIF($V108:$Y108, Active!HH$1)&gt;0, Active!GD$2, 0)</f>
        <v>0</v>
      </c>
      <c r="GE108" s="234">
        <f>IF(COUNTIF($Z108:$AA108, Active!HH$1)&gt;0, Active!GE$2, 0)</f>
        <v>0</v>
      </c>
      <c r="GF108" s="234">
        <f>IF(COUNTIF($AB108:$AC108, Active!HH$1)&gt;0, Active!GF$2, 0)</f>
        <v>0</v>
      </c>
      <c r="GG108" s="235">
        <f>IF(COUNTIF($AD108:$AF108, Active!$HH$1)&gt;0, Active!GG$2, 0)</f>
        <v>0</v>
      </c>
      <c r="GH108" s="236">
        <f>IF(COUNTIF($AG108:$AI108, Active!$HH$1)&gt;0, Active!GH$2, 0)</f>
        <v>0</v>
      </c>
      <c r="GI108" s="236">
        <f>IF(COUNTIF($AJ108:$AL108, Active!$HH$1)&gt;0, Active!GI$2, 0)</f>
        <v>0</v>
      </c>
      <c r="GJ108" s="236">
        <f>IF(COUNTIF($AM108:$AO108, Active!$HH$1)&gt;0, Active!GJ$2, 0)</f>
        <v>0</v>
      </c>
      <c r="GK108" s="236">
        <f>IF(COUNTIF($AP108:$AR108, Active!$HH$1)&gt;0, Active!GK$2, 0)</f>
        <v>0</v>
      </c>
      <c r="GL108" s="236">
        <f>IF(COUNTIF($AS108:$AU108, Active!$HH$1)&gt;0, Active!GL$2, 0)</f>
        <v>0</v>
      </c>
      <c r="GM108" s="236">
        <f>IF(COUNTIF($AV108:$AX108, Active!$HH$1)&gt;0, Active!GM$2, 0)</f>
        <v>0</v>
      </c>
      <c r="GN108" s="237">
        <f>IF(COUNTIF($AY108:$BA108, Active!$HH$1)&gt;0, Active!GN$2, 0)</f>
        <v>0</v>
      </c>
      <c r="GO108" s="238">
        <f>IF(COUNTIF($BB108:$BD108, Active!$HH$1)&gt;0, Active!GO$2, 0)</f>
        <v>0</v>
      </c>
      <c r="GP108" s="238">
        <f>IF(COUNTIF($BE108:$BG108, Active!$HH$1)&gt;0, Active!GP$2, 0)</f>
        <v>0</v>
      </c>
      <c r="GQ108" s="238">
        <f>IF(COUNTIF($BH108:$BJ108, Active!$HH$1)&gt;0, Active!GQ$2, 0)</f>
        <v>0</v>
      </c>
      <c r="GR108" s="238">
        <f>IF(COUNTIF($BK108:$BM108, Active!$HH$1)&gt;0, Active!GR$2, 0)</f>
        <v>0</v>
      </c>
      <c r="GS108" s="238">
        <f>IF(COUNTIF($BN108:$BP108, Active!$HH$1)&gt;0, Active!GS$2, 0)</f>
        <v>0</v>
      </c>
      <c r="GT108" s="238">
        <f>IF(COUNTIF($BQ108:$BS108, Active!$HH$1)&gt;0, Active!GT$2, 0)</f>
        <v>0</v>
      </c>
      <c r="GU108" s="238">
        <f>IF(COUNTIF($BT108:$BV108, Active!$HH$1)&gt;0, Active!GU$2, 0)</f>
        <v>0</v>
      </c>
      <c r="GV108" s="239">
        <f>IF(COUNTIF($BW108:$BY108, Active!$HH$1)&gt;0, Active!GV$2, 0)</f>
        <v>0</v>
      </c>
      <c r="GW108" s="240">
        <f>IF(COUNTIF($BZ108:$CB108, Active!$HH$1)&gt;0, Active!GW$2, 0)</f>
        <v>0</v>
      </c>
      <c r="GX108" s="240">
        <f>IF(COUNTIF($CC108:$CE108, Active!$HH$1)&gt;0, Active!GX$2, 0)</f>
        <v>0</v>
      </c>
      <c r="GY108" s="240">
        <f>IF(COUNTIF($CF108:$CH108, Active!$HH$1)&gt;0, Active!GY$2, 0)</f>
        <v>0</v>
      </c>
      <c r="GZ108" s="240">
        <f>IF(COUNTIF($CI108:$CK108, Active!$HH$1)&gt;0, Active!GZ$2, 0)</f>
        <v>0</v>
      </c>
      <c r="HA108" s="240">
        <f>IF(COUNTIF($CL108:$CN108, Active!$HH$1)&gt;0, Active!HA$2, 0)</f>
        <v>0</v>
      </c>
      <c r="HB108" s="240">
        <f>IF(COUNTIF($CO108:$CQ108, Active!$HH$1)&gt;0, Active!HB$2, 0)</f>
        <v>0</v>
      </c>
      <c r="HC108" s="240">
        <f>IF(COUNTIF($CR108:$CT108, Active!$HH$1)&gt;0, Active!HC$2, 0)</f>
        <v>0</v>
      </c>
      <c r="HD108" s="240">
        <f>IF(COUNTIF($CU108:$CW108, Active!$HH$1)&gt;0, Active!HD$2, 0)</f>
        <v>0</v>
      </c>
      <c r="HE108" s="240">
        <f>IF(COUNTIF($CX108:$CZ108, Active!$HH$1)&gt;0, Active!HE$2, 0)</f>
        <v>0</v>
      </c>
      <c r="HF108" s="240">
        <f>IF(COUNTIF($DA108:$DC108, Active!$HH$1)&gt;0, Active!HF$2, 0)</f>
        <v>0</v>
      </c>
      <c r="HG108" s="240">
        <f>IF(COUNTIF($DD108:$DF108, Active!$HH$1)&gt;0, Active!HG$2, 0)</f>
        <v>0</v>
      </c>
      <c r="HH108" s="241">
        <f t="shared" ref="HH108:HH129" si="42">SUM(GB108:HG108)</f>
        <v>0</v>
      </c>
      <c r="HI108" s="243"/>
      <c r="HJ108" s="242">
        <f>IF(MAX($N108:$Q108)&gt;=40, Active!HJ$2, 0)</f>
        <v>0</v>
      </c>
      <c r="HK108" s="234">
        <f>IF(MAX($R108:$U108)&gt;=40, Active!HK$2, 0)</f>
        <v>0</v>
      </c>
      <c r="HL108" s="234">
        <f>IF(MAX($V108:$Y108)&gt;=40, Active!HL$2, 0)</f>
        <v>0</v>
      </c>
      <c r="HM108" s="234">
        <f>IF(MAX($Z108:$AA108)&gt;=40, Active!HM$2, 0)</f>
        <v>0</v>
      </c>
      <c r="HN108" s="234">
        <f>IF(MAX($AB108:$AC108)&gt;=40, Active!HN$2, 0)</f>
        <v>0</v>
      </c>
      <c r="HO108" s="235">
        <f>IF(MAX($AD108:$AF108)&gt;=40, Active!HO$2, 0)</f>
        <v>20</v>
      </c>
      <c r="HP108" s="236">
        <f>IF(MAX($AG108:$AI108)&gt;=40, Active!HP$2, 0)</f>
        <v>0</v>
      </c>
      <c r="HQ108" s="236">
        <f>IF(MAX($AJ108:$AL108)&gt;=40, Active!HQ$2, 0)</f>
        <v>20</v>
      </c>
      <c r="HR108" s="236">
        <f>IF(MAX($AM108:$AO108)&gt;=40, Active!HR$2, 0)</f>
        <v>20</v>
      </c>
      <c r="HS108" s="236">
        <f>IF(MAX($AP108:$AR108)&gt;=40, Active!HS$2, 0)</f>
        <v>10</v>
      </c>
      <c r="HT108" s="236">
        <f>IF(MAX($AS108:$AU108)&gt;=40, Active!HT$2, 0)</f>
        <v>20</v>
      </c>
      <c r="HU108" s="236">
        <f>IF(MAX($AV108:$AX108)&gt;=40, Active!HU$2, 0)</f>
        <v>10</v>
      </c>
      <c r="HV108" s="237">
        <f>IF(MAX($AY108:$BA108)&gt;=40, Active!HV$2, 0)</f>
        <v>0</v>
      </c>
      <c r="HW108" s="238">
        <f>IF(MAX($BB108:$BD108)&gt;=40, Active!HW$2, 0)</f>
        <v>0</v>
      </c>
      <c r="HX108" s="238">
        <f>IF(MAX($BE108:$BG108)&gt;=40, Active!HX$2, 0)</f>
        <v>0</v>
      </c>
      <c r="HY108" s="238">
        <f>IF(MAX($BH108:$BJ108)&gt;=40, Active!HY$2, 0)</f>
        <v>0</v>
      </c>
      <c r="HZ108" s="238">
        <f>IF(MAX($BK108:$BM108)&gt;=40, Active!HZ$2, 0)</f>
        <v>0</v>
      </c>
      <c r="IA108" s="238">
        <f>IF(MAX($BN108:$BP108)&gt;=40, Active!IA$2, 0)</f>
        <v>0</v>
      </c>
      <c r="IB108" s="238">
        <f>IF(MAX($BQ108:$BS108)&gt;=40, Active!IB$2, 0)</f>
        <v>0</v>
      </c>
      <c r="IC108" s="238">
        <f>IF(MAX($BT108:$BV108)&gt;=40, Active!IC$2, 0)</f>
        <v>0</v>
      </c>
      <c r="ID108" s="239">
        <f>IF(MAX($BW108:$BY108)&gt;=40, Active!ID$2, 0)</f>
        <v>0</v>
      </c>
      <c r="IE108" s="240">
        <f>IF(MAX($BZ108:$CB108)&gt;=40, Active!IE$2, 0)</f>
        <v>0</v>
      </c>
      <c r="IF108" s="240">
        <f>IF(MAX($CC108:$CE108)&gt;=40, Active!IF$2, 0)</f>
        <v>0</v>
      </c>
      <c r="IG108" s="240">
        <f>IF(MAX($CF108:$CH108)&gt;=40, Active!IG$2, 0)</f>
        <v>0</v>
      </c>
      <c r="IH108" s="240">
        <f>IF(MAX($CI108:$CK108)&gt;=40, Active!IH$2, 0)</f>
        <v>0</v>
      </c>
      <c r="II108" s="240">
        <f>IF(MAX($CL108:$CN108)&gt;=40, Active!II$2, 0)</f>
        <v>0</v>
      </c>
      <c r="IJ108" s="240">
        <f>IF(MAX($CO108:$CQ108)&gt;=40, Active!IJ$2, 0)</f>
        <v>0</v>
      </c>
      <c r="IK108" s="240">
        <f>IF(MAX($CR108:$CT108)&gt;=40, Active!IK$2, 0)</f>
        <v>0</v>
      </c>
      <c r="IL108" s="240">
        <f>IF(MAX($CU108:$CW108)&gt;=40, Active!IL$2, 0)</f>
        <v>0</v>
      </c>
      <c r="IM108" s="240">
        <f>IF(MAX($CX108:$CZ108)&gt;=40, Active!IM$2, 0)</f>
        <v>0</v>
      </c>
      <c r="IN108" s="240">
        <f>IF(MAX($DA108:$DC108)&gt;=40, Active!IN$2, 0)</f>
        <v>0</v>
      </c>
      <c r="IO108" s="240">
        <f>IF(MAX($DD108:$DF108)&gt;=40, Active!IO$2, 0)</f>
        <v>0</v>
      </c>
      <c r="IP108" s="416">
        <f t="shared" ref="IP108:IP129" si="43">SUM(HO108:IB108, ID108:IO108)</f>
        <v>100</v>
      </c>
      <c r="IQ108" s="416">
        <f t="shared" ref="IQ108:IQ129" si="44">SUM(HJ108:HN108, IC108)</f>
        <v>0</v>
      </c>
    </row>
    <row r="109" spans="2:251" ht="15" customHeight="1" x14ac:dyDescent="0.25">
      <c r="B109" s="392">
        <v>5</v>
      </c>
      <c r="C109" s="13" t="s">
        <v>484</v>
      </c>
      <c r="D109" s="423">
        <v>42826</v>
      </c>
      <c r="E109" s="20" t="s">
        <v>278</v>
      </c>
      <c r="F109" s="6">
        <v>8117748</v>
      </c>
      <c r="G109" s="20">
        <v>1</v>
      </c>
      <c r="H109" s="20"/>
      <c r="I109" s="23"/>
      <c r="J109" s="6"/>
      <c r="K109" s="6"/>
      <c r="L109" s="424"/>
      <c r="M109" s="425" t="s">
        <v>581</v>
      </c>
      <c r="N109" s="24" t="s">
        <v>16</v>
      </c>
      <c r="O109" s="107"/>
      <c r="P109" s="107"/>
      <c r="Q109" s="273"/>
      <c r="R109" s="24" t="s">
        <v>16</v>
      </c>
      <c r="S109" s="107"/>
      <c r="T109" s="107"/>
      <c r="U109" s="290"/>
      <c r="V109" s="24" t="s">
        <v>19</v>
      </c>
      <c r="W109" s="107"/>
      <c r="X109" s="107"/>
      <c r="Y109" s="273"/>
      <c r="Z109" s="24" t="s">
        <v>16</v>
      </c>
      <c r="AA109" s="273"/>
      <c r="AB109" s="24"/>
      <c r="AC109" s="273"/>
      <c r="AD109" s="24">
        <v>57.650001525878906</v>
      </c>
      <c r="AE109" s="107"/>
      <c r="AF109" s="273"/>
      <c r="AG109" s="24"/>
      <c r="AH109" s="107"/>
      <c r="AI109" s="273"/>
      <c r="AJ109" s="24">
        <v>86.199996948242188</v>
      </c>
      <c r="AK109" s="107"/>
      <c r="AL109" s="273"/>
      <c r="AM109" s="24">
        <v>51.639999389648438</v>
      </c>
      <c r="AN109" s="107"/>
      <c r="AO109" s="273"/>
      <c r="AP109" s="24">
        <v>68</v>
      </c>
      <c r="AQ109" s="107"/>
      <c r="AR109" s="273"/>
      <c r="AS109" s="24">
        <v>69.5</v>
      </c>
      <c r="AT109" s="107"/>
      <c r="AU109" s="273"/>
      <c r="AV109" s="24">
        <v>65</v>
      </c>
      <c r="AW109" s="107"/>
      <c r="AX109" s="273"/>
      <c r="AY109" s="24"/>
      <c r="AZ109" s="107"/>
      <c r="BA109" s="273"/>
      <c r="BB109" s="24"/>
      <c r="BC109" s="107"/>
      <c r="BD109" s="273"/>
      <c r="BE109" s="24"/>
      <c r="BF109" s="107"/>
      <c r="BG109" s="273"/>
      <c r="BH109" s="24"/>
      <c r="BI109" s="107"/>
      <c r="BJ109" s="273"/>
      <c r="BK109" s="24"/>
      <c r="BL109" s="107"/>
      <c r="BM109" s="273"/>
      <c r="BN109" s="24"/>
      <c r="BO109" s="107"/>
      <c r="BP109" s="273"/>
      <c r="BQ109" s="24"/>
      <c r="BR109" s="107"/>
      <c r="BS109" s="273"/>
      <c r="BT109" s="24"/>
      <c r="BU109" s="291"/>
      <c r="BV109" s="273"/>
      <c r="BW109" s="24"/>
      <c r="BX109" s="107"/>
      <c r="BY109" s="273"/>
      <c r="BZ109" s="24"/>
      <c r="CA109" s="107"/>
      <c r="CB109" s="273"/>
      <c r="CC109" s="24"/>
      <c r="CD109" s="107"/>
      <c r="CE109" s="107"/>
      <c r="CF109" s="107"/>
      <c r="CG109" s="107"/>
      <c r="CH109" s="273"/>
      <c r="CI109" s="24"/>
      <c r="CJ109" s="107"/>
      <c r="CK109" s="273"/>
      <c r="CL109" s="24"/>
      <c r="CM109" s="107"/>
      <c r="CN109" s="273"/>
      <c r="CO109" s="24"/>
      <c r="CP109" s="107"/>
      <c r="CQ109" s="273"/>
      <c r="CR109" s="24"/>
      <c r="CS109" s="107"/>
      <c r="CT109" s="273"/>
      <c r="CU109" s="24"/>
      <c r="CV109" s="107"/>
      <c r="CW109" s="273"/>
      <c r="CX109" s="24"/>
      <c r="CY109" s="107"/>
      <c r="CZ109" s="273"/>
      <c r="DA109" s="24"/>
      <c r="DB109" s="107"/>
      <c r="DC109" s="273"/>
      <c r="DD109" s="24"/>
      <c r="DE109" s="107"/>
      <c r="DF109" s="273"/>
      <c r="DG109" s="218"/>
      <c r="DH109" s="217"/>
      <c r="DI109" s="217"/>
      <c r="DJ109" s="286" t="e">
        <f t="shared" si="38"/>
        <v>#DIV/0!</v>
      </c>
      <c r="DK109" s="219"/>
      <c r="DL109" s="220" t="e">
        <f t="shared" si="39"/>
        <v>#DIV/0!</v>
      </c>
      <c r="DM109" s="650">
        <f>COUNTIF(N109:DF109, Active!DM$1)+COUNTIF(N109:DF109, Active!DM$2)</f>
        <v>0</v>
      </c>
      <c r="DN109" s="233">
        <f>IF(COUNTIF($N109:$Q109, Active!ET$1)&gt;0, Active!DN$2, 0)</f>
        <v>0</v>
      </c>
      <c r="DO109" s="234">
        <f>IF(COUNTIF($R109:$U109, Active!ET$1)&gt;0, Active!DO$2, 0)</f>
        <v>0</v>
      </c>
      <c r="DP109" s="234">
        <f>IF(COUNTIF($V109:$Y109, Active!ET$1)&gt;0, Active!DP$2, 0)</f>
        <v>0</v>
      </c>
      <c r="DQ109" s="234">
        <f>IF(COUNTIF($Z109:$AA109, Active!ET$1)&gt;0, Active!DQ$2, 0)</f>
        <v>0</v>
      </c>
      <c r="DR109" s="234">
        <f>IF(COUNTIF($AB109:$AC109, Active!ET$1)&gt;0, Active!DR$2, 0)</f>
        <v>0</v>
      </c>
      <c r="DS109" s="235">
        <f>IF(COUNTIF($AD109:$AF109, Active!$ET$1)&gt;0, Active!DS$2, 0)</f>
        <v>0</v>
      </c>
      <c r="DT109" s="236">
        <f>IF(COUNTIF($AG109:$AI109, Active!$ET$1)&gt;0, Active!DT$2, 0)</f>
        <v>0</v>
      </c>
      <c r="DU109" s="236">
        <f>IF(COUNTIF($AJ109:$AL109, Active!$ET$1)&gt;0, Active!DU$2, 0)</f>
        <v>0</v>
      </c>
      <c r="DV109" s="236">
        <f>IF(COUNTIF($AM109:$AO109, Active!$ET$1)&gt;0, Active!DV$2, 0)</f>
        <v>0</v>
      </c>
      <c r="DW109" s="236">
        <f>IF(COUNTIF($AP109:$AR109, Active!$ET$1)&gt;0, Active!DW$2, 0)</f>
        <v>0</v>
      </c>
      <c r="DX109" s="236">
        <f>IF(COUNTIF($AS109:$AU109, Active!$ET$1)&gt;0, Active!DX$2, 0)</f>
        <v>0</v>
      </c>
      <c r="DY109" s="236">
        <f>IF(COUNTIF($AV109:$AX109, Active!$ET$1)&gt;0, Active!DY$2, 0)</f>
        <v>0</v>
      </c>
      <c r="DZ109" s="237">
        <f>IF(COUNTIF($AY109:$BA109, Active!$ET$1)&gt;0, Active!DZ$2, 0)</f>
        <v>0</v>
      </c>
      <c r="EA109" s="238">
        <f>IF(COUNTIF($BB109:$BD109, Active!$ET$1)&gt;0, Active!EA$2, 0)</f>
        <v>0</v>
      </c>
      <c r="EB109" s="238">
        <f>IF(COUNTIF($BE109:$BG109, Active!$ET$1)&gt;0, Active!EB$2, 0)</f>
        <v>0</v>
      </c>
      <c r="EC109" s="238">
        <f>IF(COUNTIF($BH109:$BJ109, Active!$ET$1)&gt;0, Active!EC$2, 0)</f>
        <v>0</v>
      </c>
      <c r="ED109" s="238">
        <f>IF(COUNTIF($BK109:$BM109, Active!$ET$1)&gt;0, Active!ED$2, 0)</f>
        <v>0</v>
      </c>
      <c r="EE109" s="238">
        <f>IF(COUNTIF($BN109:$BP109, Active!$ET$1)&gt;0, Active!EE$2, 0)</f>
        <v>0</v>
      </c>
      <c r="EF109" s="238">
        <f>IF(COUNTIF($BQ109:$BS109, Active!$ET$1)&gt;0, Active!EF$2, 0)</f>
        <v>0</v>
      </c>
      <c r="EG109" s="238">
        <f>IF(COUNTIF($BT109:$BV109, Active!$ET$1)&gt;0, Active!EG$2, 0)</f>
        <v>0</v>
      </c>
      <c r="EH109" s="239">
        <f>IF(COUNTIF($BW109:$BY109, Active!$ET$1)&gt;0, Active!EH$2, 0)</f>
        <v>0</v>
      </c>
      <c r="EI109" s="240">
        <f>IF(COUNTIF($BZ109:$CB109, Active!$ET$1)&gt;0, Active!EI$2, 0)</f>
        <v>0</v>
      </c>
      <c r="EJ109" s="240">
        <f>IF(COUNTIF($CC109:$CE109, Active!$ET$1)&gt;0, Active!EJ$2, 0)</f>
        <v>0</v>
      </c>
      <c r="EK109" s="240">
        <f>IF(COUNTIF($CF109:$CH109, Active!$ET$1)&gt;0, Active!EK$2, 0)</f>
        <v>0</v>
      </c>
      <c r="EL109" s="240">
        <f>IF(COUNTIF($CI109:$CK109, Active!$ET$1)&gt;0, Active!EL$2, 0)</f>
        <v>0</v>
      </c>
      <c r="EM109" s="240">
        <f>IF(COUNTIF($CL109:$CN109, Active!$ET$1)&gt;0, Active!EM$2, 0)</f>
        <v>0</v>
      </c>
      <c r="EN109" s="240">
        <f>IF(COUNTIF($CO109:$CQ109, Active!$ET$1)&gt;0, Active!EN$2, 0)</f>
        <v>0</v>
      </c>
      <c r="EO109" s="240">
        <f>IF(COUNTIF($CR109:$CT109, Active!$ET$1)&gt;0, Active!EO$2, 0)</f>
        <v>0</v>
      </c>
      <c r="EP109" s="240">
        <f>IF(COUNTIF($CU109:$CW109, Active!$ET$1)&gt;0, Active!EP$2, 0)</f>
        <v>0</v>
      </c>
      <c r="EQ109" s="240">
        <f>IF(COUNTIF($CX109:$CZ109, Active!$ET$1)&gt;0, Active!EQ$2, 0)</f>
        <v>0</v>
      </c>
      <c r="ER109" s="240">
        <f>IF(COUNTIF($DA109:$DC109, Active!$ET$1)&gt;0, Active!ER$2, 0)</f>
        <v>0</v>
      </c>
      <c r="ES109" s="240">
        <f>IF(COUNTIF($DD109:$DF109, Active!$ET$1)&gt;0, Active!ES$2, 0)</f>
        <v>0</v>
      </c>
      <c r="ET109" s="241">
        <f t="shared" si="40"/>
        <v>0</v>
      </c>
      <c r="EU109" s="242">
        <f>IF(COUNTIF($N109:$Q109, Active!GA$1)&gt;0, Active!EU$2, 0)</f>
        <v>0</v>
      </c>
      <c r="EV109" s="234">
        <f>IF(COUNTIF($R109:$U109, Active!GA$1)&gt;0, Active!EV$2, 0)</f>
        <v>0</v>
      </c>
      <c r="EW109" s="234">
        <f>IF(COUNTIF($V109:$Y109, Active!GA$1)&gt;0, Active!EW$2, 0)</f>
        <v>0</v>
      </c>
      <c r="EX109" s="234">
        <f>IF(COUNTIF($Z109:$AA109, Active!GA$1)&gt;0, Active!EX$2, 0)</f>
        <v>0</v>
      </c>
      <c r="EY109" s="234">
        <f>IF(COUNTIF($AB109:$AC109, Active!GA$1)&gt;0, Active!EY$2, 0)</f>
        <v>0</v>
      </c>
      <c r="EZ109" s="235">
        <f>IF(COUNTIF($AD109:$AF109, Active!$GA$1)&gt;0, Active!EZ$2, 0)</f>
        <v>0</v>
      </c>
      <c r="FA109" s="236">
        <f>IF(COUNTIF($AG109:$AI109, Active!$GA$1)&gt;0, Active!FA$2, 0)</f>
        <v>0</v>
      </c>
      <c r="FB109" s="236">
        <f>IF(COUNTIF($AJ109:$AL109, Active!$GA$1)&gt;0, Active!FB$2, 0)</f>
        <v>0</v>
      </c>
      <c r="FC109" s="236">
        <f>IF(COUNTIF($AM109:$AO109, Active!$GA$1)&gt;0, Active!FC$2, 0)</f>
        <v>0</v>
      </c>
      <c r="FD109" s="236">
        <f>IF(COUNTIF($AP109:$AR109, Active!$GA$1)&gt;0, Active!FD$2, 0)</f>
        <v>0</v>
      </c>
      <c r="FE109" s="236">
        <f>IF(COUNTIF($AS109:$AU109, Active!$GA$1)&gt;0, Active!FE$2, 0)</f>
        <v>0</v>
      </c>
      <c r="FF109" s="236">
        <f>IF(COUNTIF($AV109:$AX109, Active!$GA$1)&gt;0, Active!FF$2, 0)</f>
        <v>0</v>
      </c>
      <c r="FG109" s="237">
        <f>IF(COUNTIF($AY109:$BA109, Active!$GA$1)&gt;0, Active!FG$2, 0)</f>
        <v>0</v>
      </c>
      <c r="FH109" s="238">
        <f>IF(COUNTIF($BB109:$BD109, Active!$GA$1)&gt;0, Active!FH$2, 0)</f>
        <v>0</v>
      </c>
      <c r="FI109" s="238">
        <f>IF(COUNTIF($BE109:$BG109, Active!$GA$1)&gt;0, Active!FI$2, 0)</f>
        <v>0</v>
      </c>
      <c r="FJ109" s="238">
        <f>IF(COUNTIF($BH109:$BJ109, Active!$GA$1)&gt;0, Active!FJ$2, 0)</f>
        <v>0</v>
      </c>
      <c r="FK109" s="238">
        <f>IF(COUNTIF($BK109:$BM109, Active!$GA$1)&gt;0, Active!FK$2, 0)</f>
        <v>0</v>
      </c>
      <c r="FL109" s="238">
        <f>IF(COUNTIF($BN109:$BP109, Active!$GA$1)&gt;0, Active!FL$2, 0)</f>
        <v>0</v>
      </c>
      <c r="FM109" s="238">
        <f>IF(COUNTIF($BQ109:$BS109, Active!$GA$1)&gt;0, Active!FM$2, 0)</f>
        <v>0</v>
      </c>
      <c r="FN109" s="238">
        <f>IF(COUNTIF($BT109:$BV109, Active!$GA$1)&gt;0, Active!FN$2, 0)</f>
        <v>0</v>
      </c>
      <c r="FO109" s="239">
        <f>IF(COUNTIF($BW109:$BY109, Active!$GA$1)&gt;0, Active!FO$2, 0)</f>
        <v>0</v>
      </c>
      <c r="FP109" s="240">
        <f>IF(COUNTIF($BZ109:$CB109, Active!$GA$1)&gt;0, Active!FP$2, 0)</f>
        <v>0</v>
      </c>
      <c r="FQ109" s="240">
        <f>IF(COUNTIF($CC109:$CE109, Active!$GA$1)&gt;0, Active!FQ$2, 0)</f>
        <v>0</v>
      </c>
      <c r="FR109" s="240">
        <f>IF(COUNTIF($CF109:$CH109, Active!$GA$1)&gt;0, Active!FR$2, 0)</f>
        <v>0</v>
      </c>
      <c r="FS109" s="240">
        <f>IF(COUNTIF($CI109:$CK109, Active!$GA$1)&gt;0, Active!FS$2, 0)</f>
        <v>0</v>
      </c>
      <c r="FT109" s="240">
        <f>IF(COUNTIF($CL109:$CN109, Active!$GA$1)&gt;0, Active!FT$2, 0)</f>
        <v>0</v>
      </c>
      <c r="FU109" s="240">
        <f>IF(COUNTIF($CO109:$CQ109, Active!$GA$1)&gt;0, Active!FU$2, 0)</f>
        <v>0</v>
      </c>
      <c r="FV109" s="240">
        <f>IF(COUNTIF($CR109:$CT109, Active!$GA$1)&gt;0, Active!FV$2, 0)</f>
        <v>0</v>
      </c>
      <c r="FW109" s="240">
        <f>IF(COUNTIF($CU109:$CW109, Active!$GA$1)&gt;0, Active!FW$2, 0)</f>
        <v>0</v>
      </c>
      <c r="FX109" s="240">
        <f>IF(COUNTIF($CX109:$CZ109, Active!$GA$1)&gt;0, Active!FX$2, 0)</f>
        <v>0</v>
      </c>
      <c r="FY109" s="240">
        <f>IF(COUNTIF($DA109:$DC109, Active!$GA$1)&gt;0, Active!FY$2, 0)</f>
        <v>0</v>
      </c>
      <c r="FZ109" s="240">
        <f>IF(COUNTIF($DD109:$DF109, Active!$GA$1)&gt;0, Active!FZ$2, 0)</f>
        <v>0</v>
      </c>
      <c r="GA109" s="241">
        <f t="shared" si="41"/>
        <v>0</v>
      </c>
      <c r="GB109" s="242">
        <f>IF(COUNTIF($N109:$Q109, Active!HH$1)&gt;0, Active!GB$2, 0)</f>
        <v>0</v>
      </c>
      <c r="GC109" s="234">
        <f>IF(COUNTIF($R109:$U109, Active!HH$1)&gt;0, Active!GC$2, 0)</f>
        <v>0</v>
      </c>
      <c r="GD109" s="234">
        <f>IF(COUNTIF($V109:$Y109, Active!HH$1)&gt;0, Active!GD$2, 0)</f>
        <v>0</v>
      </c>
      <c r="GE109" s="234">
        <f>IF(COUNTIF($Z109:$AA109, Active!HH$1)&gt;0, Active!GE$2, 0)</f>
        <v>0</v>
      </c>
      <c r="GF109" s="234">
        <f>IF(COUNTIF($AB109:$AC109, Active!HH$1)&gt;0, Active!GF$2, 0)</f>
        <v>0</v>
      </c>
      <c r="GG109" s="235">
        <f>IF(COUNTIF($AD109:$AF109, Active!$HH$1)&gt;0, Active!GG$2, 0)</f>
        <v>0</v>
      </c>
      <c r="GH109" s="236">
        <f>IF(COUNTIF($AG109:$AI109, Active!$HH$1)&gt;0, Active!GH$2, 0)</f>
        <v>0</v>
      </c>
      <c r="GI109" s="236">
        <f>IF(COUNTIF($AJ109:$AL109, Active!$HH$1)&gt;0, Active!GI$2, 0)</f>
        <v>0</v>
      </c>
      <c r="GJ109" s="236">
        <f>IF(COUNTIF($AM109:$AO109, Active!$HH$1)&gt;0, Active!GJ$2, 0)</f>
        <v>0</v>
      </c>
      <c r="GK109" s="236">
        <f>IF(COUNTIF($AP109:$AR109, Active!$HH$1)&gt;0, Active!GK$2, 0)</f>
        <v>0</v>
      </c>
      <c r="GL109" s="236">
        <f>IF(COUNTIF($AS109:$AU109, Active!$HH$1)&gt;0, Active!GL$2, 0)</f>
        <v>0</v>
      </c>
      <c r="GM109" s="236">
        <f>IF(COUNTIF($AV109:$AX109, Active!$HH$1)&gt;0, Active!GM$2, 0)</f>
        <v>0</v>
      </c>
      <c r="GN109" s="237">
        <f>IF(COUNTIF($AY109:$BA109, Active!$HH$1)&gt;0, Active!GN$2, 0)</f>
        <v>0</v>
      </c>
      <c r="GO109" s="238">
        <f>IF(COUNTIF($BB109:$BD109, Active!$HH$1)&gt;0, Active!GO$2, 0)</f>
        <v>0</v>
      </c>
      <c r="GP109" s="238">
        <f>IF(COUNTIF($BE109:$BG109, Active!$HH$1)&gt;0, Active!GP$2, 0)</f>
        <v>0</v>
      </c>
      <c r="GQ109" s="238">
        <f>IF(COUNTIF($BH109:$BJ109, Active!$HH$1)&gt;0, Active!GQ$2, 0)</f>
        <v>0</v>
      </c>
      <c r="GR109" s="238">
        <f>IF(COUNTIF($BK109:$BM109, Active!$HH$1)&gt;0, Active!GR$2, 0)</f>
        <v>0</v>
      </c>
      <c r="GS109" s="238">
        <f>IF(COUNTIF($BN109:$BP109, Active!$HH$1)&gt;0, Active!GS$2, 0)</f>
        <v>0</v>
      </c>
      <c r="GT109" s="238">
        <f>IF(COUNTIF($BQ109:$BS109, Active!$HH$1)&gt;0, Active!GT$2, 0)</f>
        <v>0</v>
      </c>
      <c r="GU109" s="238">
        <f>IF(COUNTIF($BT109:$BV109, Active!$HH$1)&gt;0, Active!GU$2, 0)</f>
        <v>0</v>
      </c>
      <c r="GV109" s="239">
        <f>IF(COUNTIF($BW109:$BY109, Active!$HH$1)&gt;0, Active!GV$2, 0)</f>
        <v>0</v>
      </c>
      <c r="GW109" s="240">
        <f>IF(COUNTIF($BZ109:$CB109, Active!$HH$1)&gt;0, Active!GW$2, 0)</f>
        <v>0</v>
      </c>
      <c r="GX109" s="240">
        <f>IF(COUNTIF($CC109:$CE109, Active!$HH$1)&gt;0, Active!GX$2, 0)</f>
        <v>0</v>
      </c>
      <c r="GY109" s="240">
        <f>IF(COUNTIF($CF109:$CH109, Active!$HH$1)&gt;0, Active!GY$2, 0)</f>
        <v>0</v>
      </c>
      <c r="GZ109" s="240">
        <f>IF(COUNTIF($CI109:$CK109, Active!$HH$1)&gt;0, Active!GZ$2, 0)</f>
        <v>0</v>
      </c>
      <c r="HA109" s="240">
        <f>IF(COUNTIF($CL109:$CN109, Active!$HH$1)&gt;0, Active!HA$2, 0)</f>
        <v>0</v>
      </c>
      <c r="HB109" s="240">
        <f>IF(COUNTIF($CO109:$CQ109, Active!$HH$1)&gt;0, Active!HB$2, 0)</f>
        <v>0</v>
      </c>
      <c r="HC109" s="240">
        <f>IF(COUNTIF($CR109:$CT109, Active!$HH$1)&gt;0, Active!HC$2, 0)</f>
        <v>0</v>
      </c>
      <c r="HD109" s="240">
        <f>IF(COUNTIF($CU109:$CW109, Active!$HH$1)&gt;0, Active!HD$2, 0)</f>
        <v>0</v>
      </c>
      <c r="HE109" s="240">
        <f>IF(COUNTIF($CX109:$CZ109, Active!$HH$1)&gt;0, Active!HE$2, 0)</f>
        <v>0</v>
      </c>
      <c r="HF109" s="240">
        <f>IF(COUNTIF($DA109:$DC109, Active!$HH$1)&gt;0, Active!HF$2, 0)</f>
        <v>0</v>
      </c>
      <c r="HG109" s="240">
        <f>IF(COUNTIF($DD109:$DF109, Active!$HH$1)&gt;0, Active!HG$2, 0)</f>
        <v>0</v>
      </c>
      <c r="HH109" s="241">
        <f t="shared" si="42"/>
        <v>0</v>
      </c>
      <c r="HI109" s="243"/>
      <c r="HJ109" s="242">
        <f>IF(MAX($N109:$Q109)&gt;=40, Active!HJ$2, 0)</f>
        <v>0</v>
      </c>
      <c r="HK109" s="234">
        <f>IF(MAX($R109:$U109)&gt;=40, Active!HK$2, 0)</f>
        <v>0</v>
      </c>
      <c r="HL109" s="234">
        <f>IF(MAX($V109:$Y109)&gt;=40, Active!HL$2, 0)</f>
        <v>0</v>
      </c>
      <c r="HM109" s="234">
        <f>IF(MAX($Z109:$AA109)&gt;=40, Active!HM$2, 0)</f>
        <v>0</v>
      </c>
      <c r="HN109" s="234">
        <f>IF(MAX($AB109:$AC109)&gt;=40, Active!HN$2, 0)</f>
        <v>0</v>
      </c>
      <c r="HO109" s="235">
        <f>IF(MAX($AD109:$AF109)&gt;=40, Active!HO$2, 0)</f>
        <v>20</v>
      </c>
      <c r="HP109" s="236">
        <f>IF(MAX($AG109:$AI109)&gt;=40, Active!HP$2, 0)</f>
        <v>0</v>
      </c>
      <c r="HQ109" s="236">
        <f>IF(MAX($AJ109:$AL109)&gt;=40, Active!HQ$2, 0)</f>
        <v>20</v>
      </c>
      <c r="HR109" s="236">
        <f>IF(MAX($AM109:$AO109)&gt;=40, Active!HR$2, 0)</f>
        <v>20</v>
      </c>
      <c r="HS109" s="236">
        <f>IF(MAX($AP109:$AR109)&gt;=40, Active!HS$2, 0)</f>
        <v>10</v>
      </c>
      <c r="HT109" s="236">
        <f>IF(MAX($AS109:$AU109)&gt;=40, Active!HT$2, 0)</f>
        <v>20</v>
      </c>
      <c r="HU109" s="236">
        <f>IF(MAX($AV109:$AX109)&gt;=40, Active!HU$2, 0)</f>
        <v>10</v>
      </c>
      <c r="HV109" s="237">
        <f>IF(MAX($AY109:$BA109)&gt;=40, Active!HV$2, 0)</f>
        <v>0</v>
      </c>
      <c r="HW109" s="238">
        <f>IF(MAX($BB109:$BD109)&gt;=40, Active!HW$2, 0)</f>
        <v>0</v>
      </c>
      <c r="HX109" s="238">
        <f>IF(MAX($BE109:$BG109)&gt;=40, Active!HX$2, 0)</f>
        <v>0</v>
      </c>
      <c r="HY109" s="238">
        <f>IF(MAX($BH109:$BJ109)&gt;=40, Active!HY$2, 0)</f>
        <v>0</v>
      </c>
      <c r="HZ109" s="238">
        <f>IF(MAX($BK109:$BM109)&gt;=40, Active!HZ$2, 0)</f>
        <v>0</v>
      </c>
      <c r="IA109" s="238">
        <f>IF(MAX($BN109:$BP109)&gt;=40, Active!IA$2, 0)</f>
        <v>0</v>
      </c>
      <c r="IB109" s="238">
        <f>IF(MAX($BQ109:$BS109)&gt;=40, Active!IB$2, 0)</f>
        <v>0</v>
      </c>
      <c r="IC109" s="238">
        <f>IF(MAX($BT109:$BV109)&gt;=40, Active!IC$2, 0)</f>
        <v>0</v>
      </c>
      <c r="ID109" s="239">
        <f>IF(MAX($BW109:$BY109)&gt;=40, Active!ID$2, 0)</f>
        <v>0</v>
      </c>
      <c r="IE109" s="240">
        <f>IF(MAX($BZ109:$CB109)&gt;=40, Active!IE$2, 0)</f>
        <v>0</v>
      </c>
      <c r="IF109" s="240">
        <f>IF(MAX($CC109:$CE109)&gt;=40, Active!IF$2, 0)</f>
        <v>0</v>
      </c>
      <c r="IG109" s="240">
        <f>IF(MAX($CF109:$CH109)&gt;=40, Active!IG$2, 0)</f>
        <v>0</v>
      </c>
      <c r="IH109" s="240">
        <f>IF(MAX($CI109:$CK109)&gt;=40, Active!IH$2, 0)</f>
        <v>0</v>
      </c>
      <c r="II109" s="240">
        <f>IF(MAX($CL109:$CN109)&gt;=40, Active!II$2, 0)</f>
        <v>0</v>
      </c>
      <c r="IJ109" s="240">
        <f>IF(MAX($CO109:$CQ109)&gt;=40, Active!IJ$2, 0)</f>
        <v>0</v>
      </c>
      <c r="IK109" s="240">
        <f>IF(MAX($CR109:$CT109)&gt;=40, Active!IK$2, 0)</f>
        <v>0</v>
      </c>
      <c r="IL109" s="240">
        <f>IF(MAX($CU109:$CW109)&gt;=40, Active!IL$2, 0)</f>
        <v>0</v>
      </c>
      <c r="IM109" s="240">
        <f>IF(MAX($CX109:$CZ109)&gt;=40, Active!IM$2, 0)</f>
        <v>0</v>
      </c>
      <c r="IN109" s="240">
        <f>IF(MAX($DA109:$DC109)&gt;=40, Active!IN$2, 0)</f>
        <v>0</v>
      </c>
      <c r="IO109" s="240">
        <f>IF(MAX($DD109:$DF109)&gt;=40, Active!IO$2, 0)</f>
        <v>0</v>
      </c>
      <c r="IP109" s="416">
        <f t="shared" si="43"/>
        <v>100</v>
      </c>
      <c r="IQ109" s="416">
        <f t="shared" si="44"/>
        <v>0</v>
      </c>
    </row>
    <row r="110" spans="2:251" ht="15" customHeight="1" x14ac:dyDescent="0.25">
      <c r="B110" s="392">
        <v>6</v>
      </c>
      <c r="C110" s="13" t="s">
        <v>485</v>
      </c>
      <c r="D110" s="423">
        <v>42826</v>
      </c>
      <c r="E110" s="20" t="s">
        <v>278</v>
      </c>
      <c r="F110" s="6">
        <v>8117759</v>
      </c>
      <c r="G110" s="20">
        <v>1</v>
      </c>
      <c r="H110" s="20"/>
      <c r="I110" s="23"/>
      <c r="J110" s="6"/>
      <c r="K110" s="6"/>
      <c r="L110" s="424"/>
      <c r="M110" s="425" t="s">
        <v>582</v>
      </c>
      <c r="N110" s="24" t="s">
        <v>17</v>
      </c>
      <c r="O110" s="107"/>
      <c r="P110" s="107"/>
      <c r="Q110" s="273"/>
      <c r="R110" s="24" t="s">
        <v>17</v>
      </c>
      <c r="S110" s="107"/>
      <c r="T110" s="107"/>
      <c r="U110" s="290"/>
      <c r="V110" s="24" t="s">
        <v>18</v>
      </c>
      <c r="W110" s="107"/>
      <c r="X110" s="107"/>
      <c r="Y110" s="273"/>
      <c r="Z110" s="24" t="s">
        <v>17</v>
      </c>
      <c r="AA110" s="273"/>
      <c r="AB110" s="24"/>
      <c r="AC110" s="273"/>
      <c r="AD110" s="24">
        <v>63.400001525878906</v>
      </c>
      <c r="AE110" s="107"/>
      <c r="AF110" s="273"/>
      <c r="AG110" s="24"/>
      <c r="AH110" s="107"/>
      <c r="AI110" s="273"/>
      <c r="AJ110" s="24">
        <v>94.599998474121094</v>
      </c>
      <c r="AK110" s="107"/>
      <c r="AL110" s="273"/>
      <c r="AM110" s="24">
        <v>61.790000915527344</v>
      </c>
      <c r="AN110" s="107"/>
      <c r="AO110" s="273"/>
      <c r="AP110" s="24">
        <v>83.800003051757813</v>
      </c>
      <c r="AQ110" s="107"/>
      <c r="AR110" s="273"/>
      <c r="AS110" s="24">
        <v>76.25</v>
      </c>
      <c r="AT110" s="107"/>
      <c r="AU110" s="273"/>
      <c r="AV110" s="24">
        <v>63</v>
      </c>
      <c r="AW110" s="107"/>
      <c r="AX110" s="273"/>
      <c r="AY110" s="24"/>
      <c r="AZ110" s="107"/>
      <c r="BA110" s="273"/>
      <c r="BB110" s="24"/>
      <c r="BC110" s="107"/>
      <c r="BD110" s="273"/>
      <c r="BE110" s="24"/>
      <c r="BF110" s="107"/>
      <c r="BG110" s="273"/>
      <c r="BH110" s="24"/>
      <c r="BI110" s="107"/>
      <c r="BJ110" s="273"/>
      <c r="BK110" s="24"/>
      <c r="BL110" s="107"/>
      <c r="BM110" s="273"/>
      <c r="BN110" s="24"/>
      <c r="BO110" s="107"/>
      <c r="BP110" s="273"/>
      <c r="BQ110" s="24"/>
      <c r="BR110" s="107"/>
      <c r="BS110" s="273"/>
      <c r="BT110" s="24"/>
      <c r="BU110" s="291"/>
      <c r="BV110" s="273"/>
      <c r="BW110" s="24"/>
      <c r="BX110" s="107"/>
      <c r="BY110" s="273"/>
      <c r="BZ110" s="24"/>
      <c r="CA110" s="107"/>
      <c r="CB110" s="273"/>
      <c r="CC110" s="24"/>
      <c r="CD110" s="107"/>
      <c r="CE110" s="107"/>
      <c r="CF110" s="107"/>
      <c r="CG110" s="107"/>
      <c r="CH110" s="273"/>
      <c r="CI110" s="24"/>
      <c r="CJ110" s="107"/>
      <c r="CK110" s="273"/>
      <c r="CL110" s="24"/>
      <c r="CM110" s="107"/>
      <c r="CN110" s="273"/>
      <c r="CO110" s="24"/>
      <c r="CP110" s="107"/>
      <c r="CQ110" s="273"/>
      <c r="CR110" s="24"/>
      <c r="CS110" s="107"/>
      <c r="CT110" s="273"/>
      <c r="CU110" s="24"/>
      <c r="CV110" s="107"/>
      <c r="CW110" s="273"/>
      <c r="CX110" s="24"/>
      <c r="CY110" s="107"/>
      <c r="CZ110" s="273"/>
      <c r="DA110" s="24"/>
      <c r="DB110" s="107"/>
      <c r="DC110" s="273"/>
      <c r="DD110" s="24"/>
      <c r="DE110" s="107"/>
      <c r="DF110" s="273"/>
      <c r="DG110" s="218"/>
      <c r="DH110" s="217"/>
      <c r="DI110" s="217"/>
      <c r="DJ110" s="286" t="e">
        <f t="shared" si="38"/>
        <v>#DIV/0!</v>
      </c>
      <c r="DK110" s="219"/>
      <c r="DL110" s="220" t="e">
        <f t="shared" si="39"/>
        <v>#DIV/0!</v>
      </c>
      <c r="DM110" s="650">
        <f>COUNTIF(N110:DF110, Active!DM$1)+COUNTIF(N110:DF110, Active!DM$2)</f>
        <v>0</v>
      </c>
      <c r="DN110" s="233">
        <f>IF(COUNTIF($N110:$Q110, Active!ET$1)&gt;0, Active!DN$2, 0)</f>
        <v>0</v>
      </c>
      <c r="DO110" s="234">
        <f>IF(COUNTIF($R110:$U110, Active!ET$1)&gt;0, Active!DO$2, 0)</f>
        <v>0</v>
      </c>
      <c r="DP110" s="234">
        <f>IF(COUNTIF($V110:$Y110, Active!ET$1)&gt;0, Active!DP$2, 0)</f>
        <v>0</v>
      </c>
      <c r="DQ110" s="234">
        <f>IF(COUNTIF($Z110:$AA110, Active!ET$1)&gt;0, Active!DQ$2, 0)</f>
        <v>0</v>
      </c>
      <c r="DR110" s="234">
        <f>IF(COUNTIF($AB110:$AC110, Active!ET$1)&gt;0, Active!DR$2, 0)</f>
        <v>0</v>
      </c>
      <c r="DS110" s="235">
        <f>IF(COUNTIF($AD110:$AF110, Active!$ET$1)&gt;0, Active!DS$2, 0)</f>
        <v>0</v>
      </c>
      <c r="DT110" s="236">
        <f>IF(COUNTIF($AG110:$AI110, Active!$ET$1)&gt;0, Active!DT$2, 0)</f>
        <v>0</v>
      </c>
      <c r="DU110" s="236">
        <f>IF(COUNTIF($AJ110:$AL110, Active!$ET$1)&gt;0, Active!DU$2, 0)</f>
        <v>0</v>
      </c>
      <c r="DV110" s="236">
        <f>IF(COUNTIF($AM110:$AO110, Active!$ET$1)&gt;0, Active!DV$2, 0)</f>
        <v>0</v>
      </c>
      <c r="DW110" s="236">
        <f>IF(COUNTIF($AP110:$AR110, Active!$ET$1)&gt;0, Active!DW$2, 0)</f>
        <v>0</v>
      </c>
      <c r="DX110" s="236">
        <f>IF(COUNTIF($AS110:$AU110, Active!$ET$1)&gt;0, Active!DX$2, 0)</f>
        <v>0</v>
      </c>
      <c r="DY110" s="236">
        <f>IF(COUNTIF($AV110:$AX110, Active!$ET$1)&gt;0, Active!DY$2, 0)</f>
        <v>0</v>
      </c>
      <c r="DZ110" s="237">
        <f>IF(COUNTIF($AY110:$BA110, Active!$ET$1)&gt;0, Active!DZ$2, 0)</f>
        <v>0</v>
      </c>
      <c r="EA110" s="238">
        <f>IF(COUNTIF($BB110:$BD110, Active!$ET$1)&gt;0, Active!EA$2, 0)</f>
        <v>0</v>
      </c>
      <c r="EB110" s="238">
        <f>IF(COUNTIF($BE110:$BG110, Active!$ET$1)&gt;0, Active!EB$2, 0)</f>
        <v>0</v>
      </c>
      <c r="EC110" s="238">
        <f>IF(COUNTIF($BH110:$BJ110, Active!$ET$1)&gt;0, Active!EC$2, 0)</f>
        <v>0</v>
      </c>
      <c r="ED110" s="238">
        <f>IF(COUNTIF($BK110:$BM110, Active!$ET$1)&gt;0, Active!ED$2, 0)</f>
        <v>0</v>
      </c>
      <c r="EE110" s="238">
        <f>IF(COUNTIF($BN110:$BP110, Active!$ET$1)&gt;0, Active!EE$2, 0)</f>
        <v>0</v>
      </c>
      <c r="EF110" s="238">
        <f>IF(COUNTIF($BQ110:$BS110, Active!$ET$1)&gt;0, Active!EF$2, 0)</f>
        <v>0</v>
      </c>
      <c r="EG110" s="238">
        <f>IF(COUNTIF($BT110:$BV110, Active!$ET$1)&gt;0, Active!EG$2, 0)</f>
        <v>0</v>
      </c>
      <c r="EH110" s="239">
        <f>IF(COUNTIF($BW110:$BY110, Active!$ET$1)&gt;0, Active!EH$2, 0)</f>
        <v>0</v>
      </c>
      <c r="EI110" s="240">
        <f>IF(COUNTIF($BZ110:$CB110, Active!$ET$1)&gt;0, Active!EI$2, 0)</f>
        <v>0</v>
      </c>
      <c r="EJ110" s="240">
        <f>IF(COUNTIF($CC110:$CE110, Active!$ET$1)&gt;0, Active!EJ$2, 0)</f>
        <v>0</v>
      </c>
      <c r="EK110" s="240">
        <f>IF(COUNTIF($CF110:$CH110, Active!$ET$1)&gt;0, Active!EK$2, 0)</f>
        <v>0</v>
      </c>
      <c r="EL110" s="240">
        <f>IF(COUNTIF($CI110:$CK110, Active!$ET$1)&gt;0, Active!EL$2, 0)</f>
        <v>0</v>
      </c>
      <c r="EM110" s="240">
        <f>IF(COUNTIF($CL110:$CN110, Active!$ET$1)&gt;0, Active!EM$2, 0)</f>
        <v>0</v>
      </c>
      <c r="EN110" s="240">
        <f>IF(COUNTIF($CO110:$CQ110, Active!$ET$1)&gt;0, Active!EN$2, 0)</f>
        <v>0</v>
      </c>
      <c r="EO110" s="240">
        <f>IF(COUNTIF($CR110:$CT110, Active!$ET$1)&gt;0, Active!EO$2, 0)</f>
        <v>0</v>
      </c>
      <c r="EP110" s="240">
        <f>IF(COUNTIF($CU110:$CW110, Active!$ET$1)&gt;0, Active!EP$2, 0)</f>
        <v>0</v>
      </c>
      <c r="EQ110" s="240">
        <f>IF(COUNTIF($CX110:$CZ110, Active!$ET$1)&gt;0, Active!EQ$2, 0)</f>
        <v>0</v>
      </c>
      <c r="ER110" s="240">
        <f>IF(COUNTIF($DA110:$DC110, Active!$ET$1)&gt;0, Active!ER$2, 0)</f>
        <v>0</v>
      </c>
      <c r="ES110" s="240">
        <f>IF(COUNTIF($DD110:$DF110, Active!$ET$1)&gt;0, Active!ES$2, 0)</f>
        <v>0</v>
      </c>
      <c r="ET110" s="241">
        <f t="shared" si="40"/>
        <v>0</v>
      </c>
      <c r="EU110" s="242">
        <f>IF(COUNTIF($N110:$Q110, Active!GA$1)&gt;0, Active!EU$2, 0)</f>
        <v>0</v>
      </c>
      <c r="EV110" s="234">
        <f>IF(COUNTIF($R110:$U110, Active!GA$1)&gt;0, Active!EV$2, 0)</f>
        <v>0</v>
      </c>
      <c r="EW110" s="234">
        <f>IF(COUNTIF($V110:$Y110, Active!GA$1)&gt;0, Active!EW$2, 0)</f>
        <v>0</v>
      </c>
      <c r="EX110" s="234">
        <f>IF(COUNTIF($Z110:$AA110, Active!GA$1)&gt;0, Active!EX$2, 0)</f>
        <v>0</v>
      </c>
      <c r="EY110" s="234">
        <f>IF(COUNTIF($AB110:$AC110, Active!GA$1)&gt;0, Active!EY$2, 0)</f>
        <v>0</v>
      </c>
      <c r="EZ110" s="235">
        <f>IF(COUNTIF($AD110:$AF110, Active!$GA$1)&gt;0, Active!EZ$2, 0)</f>
        <v>0</v>
      </c>
      <c r="FA110" s="236">
        <f>IF(COUNTIF($AG110:$AI110, Active!$GA$1)&gt;0, Active!FA$2, 0)</f>
        <v>0</v>
      </c>
      <c r="FB110" s="236">
        <f>IF(COUNTIF($AJ110:$AL110, Active!$GA$1)&gt;0, Active!FB$2, 0)</f>
        <v>0</v>
      </c>
      <c r="FC110" s="236">
        <f>IF(COUNTIF($AM110:$AO110, Active!$GA$1)&gt;0, Active!FC$2, 0)</f>
        <v>0</v>
      </c>
      <c r="FD110" s="236">
        <f>IF(COUNTIF($AP110:$AR110, Active!$GA$1)&gt;0, Active!FD$2, 0)</f>
        <v>0</v>
      </c>
      <c r="FE110" s="236">
        <f>IF(COUNTIF($AS110:$AU110, Active!$GA$1)&gt;0, Active!FE$2, 0)</f>
        <v>0</v>
      </c>
      <c r="FF110" s="236">
        <f>IF(COUNTIF($AV110:$AX110, Active!$GA$1)&gt;0, Active!FF$2, 0)</f>
        <v>0</v>
      </c>
      <c r="FG110" s="237">
        <f>IF(COUNTIF($AY110:$BA110, Active!$GA$1)&gt;0, Active!FG$2, 0)</f>
        <v>0</v>
      </c>
      <c r="FH110" s="238">
        <f>IF(COUNTIF($BB110:$BD110, Active!$GA$1)&gt;0, Active!FH$2, 0)</f>
        <v>0</v>
      </c>
      <c r="FI110" s="238">
        <f>IF(COUNTIF($BE110:$BG110, Active!$GA$1)&gt;0, Active!FI$2, 0)</f>
        <v>0</v>
      </c>
      <c r="FJ110" s="238">
        <f>IF(COUNTIF($BH110:$BJ110, Active!$GA$1)&gt;0, Active!FJ$2, 0)</f>
        <v>0</v>
      </c>
      <c r="FK110" s="238">
        <f>IF(COUNTIF($BK110:$BM110, Active!$GA$1)&gt;0, Active!FK$2, 0)</f>
        <v>0</v>
      </c>
      <c r="FL110" s="238">
        <f>IF(COUNTIF($BN110:$BP110, Active!$GA$1)&gt;0, Active!FL$2, 0)</f>
        <v>0</v>
      </c>
      <c r="FM110" s="238">
        <f>IF(COUNTIF($BQ110:$BS110, Active!$GA$1)&gt;0, Active!FM$2, 0)</f>
        <v>0</v>
      </c>
      <c r="FN110" s="238">
        <f>IF(COUNTIF($BT110:$BV110, Active!$GA$1)&gt;0, Active!FN$2, 0)</f>
        <v>0</v>
      </c>
      <c r="FO110" s="239">
        <f>IF(COUNTIF($BW110:$BY110, Active!$GA$1)&gt;0, Active!FO$2, 0)</f>
        <v>0</v>
      </c>
      <c r="FP110" s="240">
        <f>IF(COUNTIF($BZ110:$CB110, Active!$GA$1)&gt;0, Active!FP$2, 0)</f>
        <v>0</v>
      </c>
      <c r="FQ110" s="240">
        <f>IF(COUNTIF($CC110:$CE110, Active!$GA$1)&gt;0, Active!FQ$2, 0)</f>
        <v>0</v>
      </c>
      <c r="FR110" s="240">
        <f>IF(COUNTIF($CF110:$CH110, Active!$GA$1)&gt;0, Active!FR$2, 0)</f>
        <v>0</v>
      </c>
      <c r="FS110" s="240">
        <f>IF(COUNTIF($CI110:$CK110, Active!$GA$1)&gt;0, Active!FS$2, 0)</f>
        <v>0</v>
      </c>
      <c r="FT110" s="240">
        <f>IF(COUNTIF($CL110:$CN110, Active!$GA$1)&gt;0, Active!FT$2, 0)</f>
        <v>0</v>
      </c>
      <c r="FU110" s="240">
        <f>IF(COUNTIF($CO110:$CQ110, Active!$GA$1)&gt;0, Active!FU$2, 0)</f>
        <v>0</v>
      </c>
      <c r="FV110" s="240">
        <f>IF(COUNTIF($CR110:$CT110, Active!$GA$1)&gt;0, Active!FV$2, 0)</f>
        <v>0</v>
      </c>
      <c r="FW110" s="240">
        <f>IF(COUNTIF($CU110:$CW110, Active!$GA$1)&gt;0, Active!FW$2, 0)</f>
        <v>0</v>
      </c>
      <c r="FX110" s="240">
        <f>IF(COUNTIF($CX110:$CZ110, Active!$GA$1)&gt;0, Active!FX$2, 0)</f>
        <v>0</v>
      </c>
      <c r="FY110" s="240">
        <f>IF(COUNTIF($DA110:$DC110, Active!$GA$1)&gt;0, Active!FY$2, 0)</f>
        <v>0</v>
      </c>
      <c r="FZ110" s="240">
        <f>IF(COUNTIF($DD110:$DF110, Active!$GA$1)&gt;0, Active!FZ$2, 0)</f>
        <v>0</v>
      </c>
      <c r="GA110" s="241">
        <f t="shared" si="41"/>
        <v>0</v>
      </c>
      <c r="GB110" s="242">
        <f>IF(COUNTIF($N110:$Q110, Active!HH$1)&gt;0, Active!GB$2, 0)</f>
        <v>0</v>
      </c>
      <c r="GC110" s="234">
        <f>IF(COUNTIF($R110:$U110, Active!HH$1)&gt;0, Active!GC$2, 0)</f>
        <v>0</v>
      </c>
      <c r="GD110" s="234">
        <f>IF(COUNTIF($V110:$Y110, Active!HH$1)&gt;0, Active!GD$2, 0)</f>
        <v>0</v>
      </c>
      <c r="GE110" s="234">
        <f>IF(COUNTIF($Z110:$AA110, Active!HH$1)&gt;0, Active!GE$2, 0)</f>
        <v>0</v>
      </c>
      <c r="GF110" s="234">
        <f>IF(COUNTIF($AB110:$AC110, Active!HH$1)&gt;0, Active!GF$2, 0)</f>
        <v>0</v>
      </c>
      <c r="GG110" s="235">
        <f>IF(COUNTIF($AD110:$AF110, Active!$HH$1)&gt;0, Active!GG$2, 0)</f>
        <v>0</v>
      </c>
      <c r="GH110" s="236">
        <f>IF(COUNTIF($AG110:$AI110, Active!$HH$1)&gt;0, Active!GH$2, 0)</f>
        <v>0</v>
      </c>
      <c r="GI110" s="236">
        <f>IF(COUNTIF($AJ110:$AL110, Active!$HH$1)&gt;0, Active!GI$2, 0)</f>
        <v>0</v>
      </c>
      <c r="GJ110" s="236">
        <f>IF(COUNTIF($AM110:$AO110, Active!$HH$1)&gt;0, Active!GJ$2, 0)</f>
        <v>0</v>
      </c>
      <c r="GK110" s="236">
        <f>IF(COUNTIF($AP110:$AR110, Active!$HH$1)&gt;0, Active!GK$2, 0)</f>
        <v>0</v>
      </c>
      <c r="GL110" s="236">
        <f>IF(COUNTIF($AS110:$AU110, Active!$HH$1)&gt;0, Active!GL$2, 0)</f>
        <v>0</v>
      </c>
      <c r="GM110" s="236">
        <f>IF(COUNTIF($AV110:$AX110, Active!$HH$1)&gt;0, Active!GM$2, 0)</f>
        <v>0</v>
      </c>
      <c r="GN110" s="237">
        <f>IF(COUNTIF($AY110:$BA110, Active!$HH$1)&gt;0, Active!GN$2, 0)</f>
        <v>0</v>
      </c>
      <c r="GO110" s="238">
        <f>IF(COUNTIF($BB110:$BD110, Active!$HH$1)&gt;0, Active!GO$2, 0)</f>
        <v>0</v>
      </c>
      <c r="GP110" s="238">
        <f>IF(COUNTIF($BE110:$BG110, Active!$HH$1)&gt;0, Active!GP$2, 0)</f>
        <v>0</v>
      </c>
      <c r="GQ110" s="238">
        <f>IF(COUNTIF($BH110:$BJ110, Active!$HH$1)&gt;0, Active!GQ$2, 0)</f>
        <v>0</v>
      </c>
      <c r="GR110" s="238">
        <f>IF(COUNTIF($BK110:$BM110, Active!$HH$1)&gt;0, Active!GR$2, 0)</f>
        <v>0</v>
      </c>
      <c r="GS110" s="238">
        <f>IF(COUNTIF($BN110:$BP110, Active!$HH$1)&gt;0, Active!GS$2, 0)</f>
        <v>0</v>
      </c>
      <c r="GT110" s="238">
        <f>IF(COUNTIF($BQ110:$BS110, Active!$HH$1)&gt;0, Active!GT$2, 0)</f>
        <v>0</v>
      </c>
      <c r="GU110" s="238">
        <f>IF(COUNTIF($BT110:$BV110, Active!$HH$1)&gt;0, Active!GU$2, 0)</f>
        <v>0</v>
      </c>
      <c r="GV110" s="239">
        <f>IF(COUNTIF($BW110:$BY110, Active!$HH$1)&gt;0, Active!GV$2, 0)</f>
        <v>0</v>
      </c>
      <c r="GW110" s="240">
        <f>IF(COUNTIF($BZ110:$CB110, Active!$HH$1)&gt;0, Active!GW$2, 0)</f>
        <v>0</v>
      </c>
      <c r="GX110" s="240">
        <f>IF(COUNTIF($CC110:$CE110, Active!$HH$1)&gt;0, Active!GX$2, 0)</f>
        <v>0</v>
      </c>
      <c r="GY110" s="240">
        <f>IF(COUNTIF($CF110:$CH110, Active!$HH$1)&gt;0, Active!GY$2, 0)</f>
        <v>0</v>
      </c>
      <c r="GZ110" s="240">
        <f>IF(COUNTIF($CI110:$CK110, Active!$HH$1)&gt;0, Active!GZ$2, 0)</f>
        <v>0</v>
      </c>
      <c r="HA110" s="240">
        <f>IF(COUNTIF($CL110:$CN110, Active!$HH$1)&gt;0, Active!HA$2, 0)</f>
        <v>0</v>
      </c>
      <c r="HB110" s="240">
        <f>IF(COUNTIF($CO110:$CQ110, Active!$HH$1)&gt;0, Active!HB$2, 0)</f>
        <v>0</v>
      </c>
      <c r="HC110" s="240">
        <f>IF(COUNTIF($CR110:$CT110, Active!$HH$1)&gt;0, Active!HC$2, 0)</f>
        <v>0</v>
      </c>
      <c r="HD110" s="240">
        <f>IF(COUNTIF($CU110:$CW110, Active!$HH$1)&gt;0, Active!HD$2, 0)</f>
        <v>0</v>
      </c>
      <c r="HE110" s="240">
        <f>IF(COUNTIF($CX110:$CZ110, Active!$HH$1)&gt;0, Active!HE$2, 0)</f>
        <v>0</v>
      </c>
      <c r="HF110" s="240">
        <f>IF(COUNTIF($DA110:$DC110, Active!$HH$1)&gt;0, Active!HF$2, 0)</f>
        <v>0</v>
      </c>
      <c r="HG110" s="240">
        <f>IF(COUNTIF($DD110:$DF110, Active!$HH$1)&gt;0, Active!HG$2, 0)</f>
        <v>0</v>
      </c>
      <c r="HH110" s="241">
        <f t="shared" si="42"/>
        <v>0</v>
      </c>
      <c r="HI110" s="243"/>
      <c r="HJ110" s="242">
        <f>IF(MAX($N110:$Q110)&gt;=40, Active!HJ$2, 0)</f>
        <v>0</v>
      </c>
      <c r="HK110" s="234">
        <f>IF(MAX($R110:$U110)&gt;=40, Active!HK$2, 0)</f>
        <v>0</v>
      </c>
      <c r="HL110" s="234">
        <f>IF(MAX($V110:$Y110)&gt;=40, Active!HL$2, 0)</f>
        <v>0</v>
      </c>
      <c r="HM110" s="234">
        <f>IF(MAX($Z110:$AA110)&gt;=40, Active!HM$2, 0)</f>
        <v>0</v>
      </c>
      <c r="HN110" s="234">
        <f>IF(MAX($AB110:$AC110)&gt;=40, Active!HN$2, 0)</f>
        <v>0</v>
      </c>
      <c r="HO110" s="235">
        <f>IF(MAX($AD110:$AF110)&gt;=40, Active!HO$2, 0)</f>
        <v>20</v>
      </c>
      <c r="HP110" s="236">
        <f>IF(MAX($AG110:$AI110)&gt;=40, Active!HP$2, 0)</f>
        <v>0</v>
      </c>
      <c r="HQ110" s="236">
        <f>IF(MAX($AJ110:$AL110)&gt;=40, Active!HQ$2, 0)</f>
        <v>20</v>
      </c>
      <c r="HR110" s="236">
        <f>IF(MAX($AM110:$AO110)&gt;=40, Active!HR$2, 0)</f>
        <v>20</v>
      </c>
      <c r="HS110" s="236">
        <f>IF(MAX($AP110:$AR110)&gt;=40, Active!HS$2, 0)</f>
        <v>10</v>
      </c>
      <c r="HT110" s="236">
        <f>IF(MAX($AS110:$AU110)&gt;=40, Active!HT$2, 0)</f>
        <v>20</v>
      </c>
      <c r="HU110" s="236">
        <f>IF(MAX($AV110:$AX110)&gt;=40, Active!HU$2, 0)</f>
        <v>10</v>
      </c>
      <c r="HV110" s="237">
        <f>IF(MAX($AY110:$BA110)&gt;=40, Active!HV$2, 0)</f>
        <v>0</v>
      </c>
      <c r="HW110" s="238">
        <f>IF(MAX($BB110:$BD110)&gt;=40, Active!HW$2, 0)</f>
        <v>0</v>
      </c>
      <c r="HX110" s="238">
        <f>IF(MAX($BE110:$BG110)&gt;=40, Active!HX$2, 0)</f>
        <v>0</v>
      </c>
      <c r="HY110" s="238">
        <f>IF(MAX($BH110:$BJ110)&gt;=40, Active!HY$2, 0)</f>
        <v>0</v>
      </c>
      <c r="HZ110" s="238">
        <f>IF(MAX($BK110:$BM110)&gt;=40, Active!HZ$2, 0)</f>
        <v>0</v>
      </c>
      <c r="IA110" s="238">
        <f>IF(MAX($BN110:$BP110)&gt;=40, Active!IA$2, 0)</f>
        <v>0</v>
      </c>
      <c r="IB110" s="238">
        <f>IF(MAX($BQ110:$BS110)&gt;=40, Active!IB$2, 0)</f>
        <v>0</v>
      </c>
      <c r="IC110" s="238">
        <f>IF(MAX($BT110:$BV110)&gt;=40, Active!IC$2, 0)</f>
        <v>0</v>
      </c>
      <c r="ID110" s="239">
        <f>IF(MAX($BW110:$BY110)&gt;=40, Active!ID$2, 0)</f>
        <v>0</v>
      </c>
      <c r="IE110" s="240">
        <f>IF(MAX($BZ110:$CB110)&gt;=40, Active!IE$2, 0)</f>
        <v>0</v>
      </c>
      <c r="IF110" s="240">
        <f>IF(MAX($CC110:$CE110)&gt;=40, Active!IF$2, 0)</f>
        <v>0</v>
      </c>
      <c r="IG110" s="240">
        <f>IF(MAX($CF110:$CH110)&gt;=40, Active!IG$2, 0)</f>
        <v>0</v>
      </c>
      <c r="IH110" s="240">
        <f>IF(MAX($CI110:$CK110)&gt;=40, Active!IH$2, 0)</f>
        <v>0</v>
      </c>
      <c r="II110" s="240">
        <f>IF(MAX($CL110:$CN110)&gt;=40, Active!II$2, 0)</f>
        <v>0</v>
      </c>
      <c r="IJ110" s="240">
        <f>IF(MAX($CO110:$CQ110)&gt;=40, Active!IJ$2, 0)</f>
        <v>0</v>
      </c>
      <c r="IK110" s="240">
        <f>IF(MAX($CR110:$CT110)&gt;=40, Active!IK$2, 0)</f>
        <v>0</v>
      </c>
      <c r="IL110" s="240">
        <f>IF(MAX($CU110:$CW110)&gt;=40, Active!IL$2, 0)</f>
        <v>0</v>
      </c>
      <c r="IM110" s="240">
        <f>IF(MAX($CX110:$CZ110)&gt;=40, Active!IM$2, 0)</f>
        <v>0</v>
      </c>
      <c r="IN110" s="240">
        <f>IF(MAX($DA110:$DC110)&gt;=40, Active!IN$2, 0)</f>
        <v>0</v>
      </c>
      <c r="IO110" s="240">
        <f>IF(MAX($DD110:$DF110)&gt;=40, Active!IO$2, 0)</f>
        <v>0</v>
      </c>
      <c r="IP110" s="416">
        <f t="shared" si="43"/>
        <v>100</v>
      </c>
      <c r="IQ110" s="416">
        <f t="shared" si="44"/>
        <v>0</v>
      </c>
    </row>
    <row r="111" spans="2:251" ht="15" customHeight="1" x14ac:dyDescent="0.25">
      <c r="B111" s="392">
        <v>7</v>
      </c>
      <c r="C111" s="13" t="s">
        <v>486</v>
      </c>
      <c r="D111" s="423">
        <v>42826</v>
      </c>
      <c r="E111" s="20" t="s">
        <v>278</v>
      </c>
      <c r="F111" s="6">
        <v>8117966</v>
      </c>
      <c r="G111" s="20">
        <v>1</v>
      </c>
      <c r="H111" s="20"/>
      <c r="I111" s="23"/>
      <c r="J111" s="6"/>
      <c r="K111" s="6"/>
      <c r="L111" s="424"/>
      <c r="M111" s="425" t="s">
        <v>583</v>
      </c>
      <c r="N111" s="24" t="s">
        <v>16</v>
      </c>
      <c r="O111" s="107"/>
      <c r="P111" s="107"/>
      <c r="Q111" s="273"/>
      <c r="R111" s="24" t="s">
        <v>18</v>
      </c>
      <c r="S111" s="107"/>
      <c r="T111" s="107"/>
      <c r="U111" s="290"/>
      <c r="V111" s="24" t="s">
        <v>19</v>
      </c>
      <c r="W111" s="107"/>
      <c r="X111" s="107"/>
      <c r="Y111" s="273"/>
      <c r="Z111" s="24" t="s">
        <v>17</v>
      </c>
      <c r="AA111" s="273"/>
      <c r="AB111" s="24"/>
      <c r="AC111" s="273"/>
      <c r="AD111" s="24"/>
      <c r="AE111" s="107"/>
      <c r="AF111" s="273"/>
      <c r="AG111" s="24"/>
      <c r="AH111" s="107"/>
      <c r="AI111" s="273"/>
      <c r="AJ111" s="24"/>
      <c r="AK111" s="107"/>
      <c r="AL111" s="273"/>
      <c r="AM111" s="24"/>
      <c r="AN111" s="107"/>
      <c r="AO111" s="273"/>
      <c r="AP111" s="24"/>
      <c r="AQ111" s="107"/>
      <c r="AR111" s="273"/>
      <c r="AS111" s="24"/>
      <c r="AT111" s="107"/>
      <c r="AU111" s="273"/>
      <c r="AV111" s="24"/>
      <c r="AW111" s="107"/>
      <c r="AX111" s="273"/>
      <c r="AY111" s="24"/>
      <c r="AZ111" s="107"/>
      <c r="BA111" s="273"/>
      <c r="BB111" s="24"/>
      <c r="BC111" s="107"/>
      <c r="BD111" s="273"/>
      <c r="BE111" s="24"/>
      <c r="BF111" s="107"/>
      <c r="BG111" s="273"/>
      <c r="BH111" s="24"/>
      <c r="BI111" s="107"/>
      <c r="BJ111" s="273"/>
      <c r="BK111" s="24"/>
      <c r="BL111" s="107"/>
      <c r="BM111" s="273"/>
      <c r="BN111" s="24"/>
      <c r="BO111" s="107"/>
      <c r="BP111" s="273"/>
      <c r="BQ111" s="24"/>
      <c r="BR111" s="107"/>
      <c r="BS111" s="273"/>
      <c r="BT111" s="24"/>
      <c r="BU111" s="291"/>
      <c r="BV111" s="273"/>
      <c r="BW111" s="24"/>
      <c r="BX111" s="107"/>
      <c r="BY111" s="273"/>
      <c r="BZ111" s="24"/>
      <c r="CA111" s="107"/>
      <c r="CB111" s="273"/>
      <c r="CC111" s="24"/>
      <c r="CD111" s="107"/>
      <c r="CE111" s="107"/>
      <c r="CF111" s="107"/>
      <c r="CG111" s="107"/>
      <c r="CH111" s="273"/>
      <c r="CI111" s="24"/>
      <c r="CJ111" s="107"/>
      <c r="CK111" s="273"/>
      <c r="CL111" s="24"/>
      <c r="CM111" s="107"/>
      <c r="CN111" s="273"/>
      <c r="CO111" s="24"/>
      <c r="CP111" s="107"/>
      <c r="CQ111" s="273"/>
      <c r="CR111" s="24"/>
      <c r="CS111" s="107"/>
      <c r="CT111" s="273"/>
      <c r="CU111" s="24"/>
      <c r="CV111" s="107"/>
      <c r="CW111" s="273"/>
      <c r="CX111" s="24"/>
      <c r="CY111" s="107"/>
      <c r="CZ111" s="273"/>
      <c r="DA111" s="24"/>
      <c r="DB111" s="107"/>
      <c r="DC111" s="273"/>
      <c r="DD111" s="24"/>
      <c r="DE111" s="107"/>
      <c r="DF111" s="273"/>
      <c r="DG111" s="218"/>
      <c r="DH111" s="217"/>
      <c r="DI111" s="217"/>
      <c r="DJ111" s="286" t="e">
        <f t="shared" si="38"/>
        <v>#DIV/0!</v>
      </c>
      <c r="DK111" s="219"/>
      <c r="DL111" s="220" t="e">
        <f t="shared" si="39"/>
        <v>#DIV/0!</v>
      </c>
      <c r="DM111" s="650">
        <f>COUNTIF(N111:DF111, Active!DM$1)+COUNTIF(N111:DF111, Active!DM$2)</f>
        <v>0</v>
      </c>
      <c r="DN111" s="233">
        <f>IF(COUNTIF($N111:$Q111, Active!ET$1)&gt;0, Active!DN$2, 0)</f>
        <v>0</v>
      </c>
      <c r="DO111" s="234">
        <f>IF(COUNTIF($R111:$U111, Active!ET$1)&gt;0, Active!DO$2, 0)</f>
        <v>0</v>
      </c>
      <c r="DP111" s="234">
        <f>IF(COUNTIF($V111:$Y111, Active!ET$1)&gt;0, Active!DP$2, 0)</f>
        <v>0</v>
      </c>
      <c r="DQ111" s="234">
        <f>IF(COUNTIF($Z111:$AA111, Active!ET$1)&gt;0, Active!DQ$2, 0)</f>
        <v>0</v>
      </c>
      <c r="DR111" s="234">
        <f>IF(COUNTIF($AB111:$AC111, Active!ET$1)&gt;0, Active!DR$2, 0)</f>
        <v>0</v>
      </c>
      <c r="DS111" s="235">
        <f>IF(COUNTIF($AD111:$AF111, Active!$ET$1)&gt;0, Active!DS$2, 0)</f>
        <v>0</v>
      </c>
      <c r="DT111" s="236">
        <f>IF(COUNTIF($AG111:$AI111, Active!$ET$1)&gt;0, Active!DT$2, 0)</f>
        <v>0</v>
      </c>
      <c r="DU111" s="236">
        <f>IF(COUNTIF($AJ111:$AL111, Active!$ET$1)&gt;0, Active!DU$2, 0)</f>
        <v>0</v>
      </c>
      <c r="DV111" s="236">
        <f>IF(COUNTIF($AM111:$AO111, Active!$ET$1)&gt;0, Active!DV$2, 0)</f>
        <v>0</v>
      </c>
      <c r="DW111" s="236">
        <f>IF(COUNTIF($AP111:$AR111, Active!$ET$1)&gt;0, Active!DW$2, 0)</f>
        <v>0</v>
      </c>
      <c r="DX111" s="236">
        <f>IF(COUNTIF($AS111:$AU111, Active!$ET$1)&gt;0, Active!DX$2, 0)</f>
        <v>0</v>
      </c>
      <c r="DY111" s="236">
        <f>IF(COUNTIF($AV111:$AX111, Active!$ET$1)&gt;0, Active!DY$2, 0)</f>
        <v>0</v>
      </c>
      <c r="DZ111" s="237">
        <f>IF(COUNTIF($AY111:$BA111, Active!$ET$1)&gt;0, Active!DZ$2, 0)</f>
        <v>0</v>
      </c>
      <c r="EA111" s="238">
        <f>IF(COUNTIF($BB111:$BD111, Active!$ET$1)&gt;0, Active!EA$2, 0)</f>
        <v>0</v>
      </c>
      <c r="EB111" s="238">
        <f>IF(COUNTIF($BE111:$BG111, Active!$ET$1)&gt;0, Active!EB$2, 0)</f>
        <v>0</v>
      </c>
      <c r="EC111" s="238">
        <f>IF(COUNTIF($BH111:$BJ111, Active!$ET$1)&gt;0, Active!EC$2, 0)</f>
        <v>0</v>
      </c>
      <c r="ED111" s="238">
        <f>IF(COUNTIF($BK111:$BM111, Active!$ET$1)&gt;0, Active!ED$2, 0)</f>
        <v>0</v>
      </c>
      <c r="EE111" s="238">
        <f>IF(COUNTIF($BN111:$BP111, Active!$ET$1)&gt;0, Active!EE$2, 0)</f>
        <v>0</v>
      </c>
      <c r="EF111" s="238">
        <f>IF(COUNTIF($BQ111:$BS111, Active!$ET$1)&gt;0, Active!EF$2, 0)</f>
        <v>0</v>
      </c>
      <c r="EG111" s="238">
        <f>IF(COUNTIF($BT111:$BV111, Active!$ET$1)&gt;0, Active!EG$2, 0)</f>
        <v>0</v>
      </c>
      <c r="EH111" s="239">
        <f>IF(COUNTIF($BW111:$BY111, Active!$ET$1)&gt;0, Active!EH$2, 0)</f>
        <v>0</v>
      </c>
      <c r="EI111" s="240">
        <f>IF(COUNTIF($BZ111:$CB111, Active!$ET$1)&gt;0, Active!EI$2, 0)</f>
        <v>0</v>
      </c>
      <c r="EJ111" s="240">
        <f>IF(COUNTIF($CC111:$CE111, Active!$ET$1)&gt;0, Active!EJ$2, 0)</f>
        <v>0</v>
      </c>
      <c r="EK111" s="240">
        <f>IF(COUNTIF($CF111:$CH111, Active!$ET$1)&gt;0, Active!EK$2, 0)</f>
        <v>0</v>
      </c>
      <c r="EL111" s="240">
        <f>IF(COUNTIF($CI111:$CK111, Active!$ET$1)&gt;0, Active!EL$2, 0)</f>
        <v>0</v>
      </c>
      <c r="EM111" s="240">
        <f>IF(COUNTIF($CL111:$CN111, Active!$ET$1)&gt;0, Active!EM$2, 0)</f>
        <v>0</v>
      </c>
      <c r="EN111" s="240">
        <f>IF(COUNTIF($CO111:$CQ111, Active!$ET$1)&gt;0, Active!EN$2, 0)</f>
        <v>0</v>
      </c>
      <c r="EO111" s="240">
        <f>IF(COUNTIF($CR111:$CT111, Active!$ET$1)&gt;0, Active!EO$2, 0)</f>
        <v>0</v>
      </c>
      <c r="EP111" s="240">
        <f>IF(COUNTIF($CU111:$CW111, Active!$ET$1)&gt;0, Active!EP$2, 0)</f>
        <v>0</v>
      </c>
      <c r="EQ111" s="240">
        <f>IF(COUNTIF($CX111:$CZ111, Active!$ET$1)&gt;0, Active!EQ$2, 0)</f>
        <v>0</v>
      </c>
      <c r="ER111" s="240">
        <f>IF(COUNTIF($DA111:$DC111, Active!$ET$1)&gt;0, Active!ER$2, 0)</f>
        <v>0</v>
      </c>
      <c r="ES111" s="240">
        <f>IF(COUNTIF($DD111:$DF111, Active!$ET$1)&gt;0, Active!ES$2, 0)</f>
        <v>0</v>
      </c>
      <c r="ET111" s="241">
        <f t="shared" si="40"/>
        <v>0</v>
      </c>
      <c r="EU111" s="242">
        <f>IF(COUNTIF($N111:$Q111, Active!GA$1)&gt;0, Active!EU$2, 0)</f>
        <v>0</v>
      </c>
      <c r="EV111" s="234">
        <f>IF(COUNTIF($R111:$U111, Active!GA$1)&gt;0, Active!EV$2, 0)</f>
        <v>0</v>
      </c>
      <c r="EW111" s="234">
        <f>IF(COUNTIF($V111:$Y111, Active!GA$1)&gt;0, Active!EW$2, 0)</f>
        <v>0</v>
      </c>
      <c r="EX111" s="234">
        <f>IF(COUNTIF($Z111:$AA111, Active!GA$1)&gt;0, Active!EX$2, 0)</f>
        <v>0</v>
      </c>
      <c r="EY111" s="234">
        <f>IF(COUNTIF($AB111:$AC111, Active!GA$1)&gt;0, Active!EY$2, 0)</f>
        <v>0</v>
      </c>
      <c r="EZ111" s="235">
        <f>IF(COUNTIF($AD111:$AF111, Active!$GA$1)&gt;0, Active!EZ$2, 0)</f>
        <v>0</v>
      </c>
      <c r="FA111" s="236">
        <f>IF(COUNTIF($AG111:$AI111, Active!$GA$1)&gt;0, Active!FA$2, 0)</f>
        <v>0</v>
      </c>
      <c r="FB111" s="236">
        <f>IF(COUNTIF($AJ111:$AL111, Active!$GA$1)&gt;0, Active!FB$2, 0)</f>
        <v>0</v>
      </c>
      <c r="FC111" s="236">
        <f>IF(COUNTIF($AM111:$AO111, Active!$GA$1)&gt;0, Active!FC$2, 0)</f>
        <v>0</v>
      </c>
      <c r="FD111" s="236">
        <f>IF(COUNTIF($AP111:$AR111, Active!$GA$1)&gt;0, Active!FD$2, 0)</f>
        <v>0</v>
      </c>
      <c r="FE111" s="236">
        <f>IF(COUNTIF($AS111:$AU111, Active!$GA$1)&gt;0, Active!FE$2, 0)</f>
        <v>0</v>
      </c>
      <c r="FF111" s="236">
        <f>IF(COUNTIF($AV111:$AX111, Active!$GA$1)&gt;0, Active!FF$2, 0)</f>
        <v>0</v>
      </c>
      <c r="FG111" s="237">
        <f>IF(COUNTIF($AY111:$BA111, Active!$GA$1)&gt;0, Active!FG$2, 0)</f>
        <v>0</v>
      </c>
      <c r="FH111" s="238">
        <f>IF(COUNTIF($BB111:$BD111, Active!$GA$1)&gt;0, Active!FH$2, 0)</f>
        <v>0</v>
      </c>
      <c r="FI111" s="238">
        <f>IF(COUNTIF($BE111:$BG111, Active!$GA$1)&gt;0, Active!FI$2, 0)</f>
        <v>0</v>
      </c>
      <c r="FJ111" s="238">
        <f>IF(COUNTIF($BH111:$BJ111, Active!$GA$1)&gt;0, Active!FJ$2, 0)</f>
        <v>0</v>
      </c>
      <c r="FK111" s="238">
        <f>IF(COUNTIF($BK111:$BM111, Active!$GA$1)&gt;0, Active!FK$2, 0)</f>
        <v>0</v>
      </c>
      <c r="FL111" s="238">
        <f>IF(COUNTIF($BN111:$BP111, Active!$GA$1)&gt;0, Active!FL$2, 0)</f>
        <v>0</v>
      </c>
      <c r="FM111" s="238">
        <f>IF(COUNTIF($BQ111:$BS111, Active!$GA$1)&gt;0, Active!FM$2, 0)</f>
        <v>0</v>
      </c>
      <c r="FN111" s="238">
        <f>IF(COUNTIF($BT111:$BV111, Active!$GA$1)&gt;0, Active!FN$2, 0)</f>
        <v>0</v>
      </c>
      <c r="FO111" s="239">
        <f>IF(COUNTIF($BW111:$BY111, Active!$GA$1)&gt;0, Active!FO$2, 0)</f>
        <v>0</v>
      </c>
      <c r="FP111" s="240">
        <f>IF(COUNTIF($BZ111:$CB111, Active!$GA$1)&gt;0, Active!FP$2, 0)</f>
        <v>0</v>
      </c>
      <c r="FQ111" s="240">
        <f>IF(COUNTIF($CC111:$CE111, Active!$GA$1)&gt;0, Active!FQ$2, 0)</f>
        <v>0</v>
      </c>
      <c r="FR111" s="240">
        <f>IF(COUNTIF($CF111:$CH111, Active!$GA$1)&gt;0, Active!FR$2, 0)</f>
        <v>0</v>
      </c>
      <c r="FS111" s="240">
        <f>IF(COUNTIF($CI111:$CK111, Active!$GA$1)&gt;0, Active!FS$2, 0)</f>
        <v>0</v>
      </c>
      <c r="FT111" s="240">
        <f>IF(COUNTIF($CL111:$CN111, Active!$GA$1)&gt;0, Active!FT$2, 0)</f>
        <v>0</v>
      </c>
      <c r="FU111" s="240">
        <f>IF(COUNTIF($CO111:$CQ111, Active!$GA$1)&gt;0, Active!FU$2, 0)</f>
        <v>0</v>
      </c>
      <c r="FV111" s="240">
        <f>IF(COUNTIF($CR111:$CT111, Active!$GA$1)&gt;0, Active!FV$2, 0)</f>
        <v>0</v>
      </c>
      <c r="FW111" s="240">
        <f>IF(COUNTIF($CU111:$CW111, Active!$GA$1)&gt;0, Active!FW$2, 0)</f>
        <v>0</v>
      </c>
      <c r="FX111" s="240">
        <f>IF(COUNTIF($CX111:$CZ111, Active!$GA$1)&gt;0, Active!FX$2, 0)</f>
        <v>0</v>
      </c>
      <c r="FY111" s="240">
        <f>IF(COUNTIF($DA111:$DC111, Active!$GA$1)&gt;0, Active!FY$2, 0)</f>
        <v>0</v>
      </c>
      <c r="FZ111" s="240">
        <f>IF(COUNTIF($DD111:$DF111, Active!$GA$1)&gt;0, Active!FZ$2, 0)</f>
        <v>0</v>
      </c>
      <c r="GA111" s="241">
        <f t="shared" si="41"/>
        <v>0</v>
      </c>
      <c r="GB111" s="242">
        <f>IF(COUNTIF($N111:$Q111, Active!HH$1)&gt;0, Active!GB$2, 0)</f>
        <v>0</v>
      </c>
      <c r="GC111" s="234">
        <f>IF(COUNTIF($R111:$U111, Active!HH$1)&gt;0, Active!GC$2, 0)</f>
        <v>0</v>
      </c>
      <c r="GD111" s="234">
        <f>IF(COUNTIF($V111:$Y111, Active!HH$1)&gt;0, Active!GD$2, 0)</f>
        <v>0</v>
      </c>
      <c r="GE111" s="234">
        <f>IF(COUNTIF($Z111:$AA111, Active!HH$1)&gt;0, Active!GE$2, 0)</f>
        <v>0</v>
      </c>
      <c r="GF111" s="234">
        <f>IF(COUNTIF($AB111:$AC111, Active!HH$1)&gt;0, Active!GF$2, 0)</f>
        <v>0</v>
      </c>
      <c r="GG111" s="235">
        <f>IF(COUNTIF($AD111:$AF111, Active!$HH$1)&gt;0, Active!GG$2, 0)</f>
        <v>0</v>
      </c>
      <c r="GH111" s="236">
        <f>IF(COUNTIF($AG111:$AI111, Active!$HH$1)&gt;0, Active!GH$2, 0)</f>
        <v>0</v>
      </c>
      <c r="GI111" s="236">
        <f>IF(COUNTIF($AJ111:$AL111, Active!$HH$1)&gt;0, Active!GI$2, 0)</f>
        <v>0</v>
      </c>
      <c r="GJ111" s="236">
        <f>IF(COUNTIF($AM111:$AO111, Active!$HH$1)&gt;0, Active!GJ$2, 0)</f>
        <v>0</v>
      </c>
      <c r="GK111" s="236">
        <f>IF(COUNTIF($AP111:$AR111, Active!$HH$1)&gt;0, Active!GK$2, 0)</f>
        <v>0</v>
      </c>
      <c r="GL111" s="236">
        <f>IF(COUNTIF($AS111:$AU111, Active!$HH$1)&gt;0, Active!GL$2, 0)</f>
        <v>0</v>
      </c>
      <c r="GM111" s="236">
        <f>IF(COUNTIF($AV111:$AX111, Active!$HH$1)&gt;0, Active!GM$2, 0)</f>
        <v>0</v>
      </c>
      <c r="GN111" s="237">
        <f>IF(COUNTIF($AY111:$BA111, Active!$HH$1)&gt;0, Active!GN$2, 0)</f>
        <v>0</v>
      </c>
      <c r="GO111" s="238">
        <f>IF(COUNTIF($BB111:$BD111, Active!$HH$1)&gt;0, Active!GO$2, 0)</f>
        <v>0</v>
      </c>
      <c r="GP111" s="238">
        <f>IF(COUNTIF($BE111:$BG111, Active!$HH$1)&gt;0, Active!GP$2, 0)</f>
        <v>0</v>
      </c>
      <c r="GQ111" s="238">
        <f>IF(COUNTIF($BH111:$BJ111, Active!$HH$1)&gt;0, Active!GQ$2, 0)</f>
        <v>0</v>
      </c>
      <c r="GR111" s="238">
        <f>IF(COUNTIF($BK111:$BM111, Active!$HH$1)&gt;0, Active!GR$2, 0)</f>
        <v>0</v>
      </c>
      <c r="GS111" s="238">
        <f>IF(COUNTIF($BN111:$BP111, Active!$HH$1)&gt;0, Active!GS$2, 0)</f>
        <v>0</v>
      </c>
      <c r="GT111" s="238">
        <f>IF(COUNTIF($BQ111:$BS111, Active!$HH$1)&gt;0, Active!GT$2, 0)</f>
        <v>0</v>
      </c>
      <c r="GU111" s="238">
        <f>IF(COUNTIF($BT111:$BV111, Active!$HH$1)&gt;0, Active!GU$2, 0)</f>
        <v>0</v>
      </c>
      <c r="GV111" s="239">
        <f>IF(COUNTIF($BW111:$BY111, Active!$HH$1)&gt;0, Active!GV$2, 0)</f>
        <v>0</v>
      </c>
      <c r="GW111" s="240">
        <f>IF(COUNTIF($BZ111:$CB111, Active!$HH$1)&gt;0, Active!GW$2, 0)</f>
        <v>0</v>
      </c>
      <c r="GX111" s="240">
        <f>IF(COUNTIF($CC111:$CE111, Active!$HH$1)&gt;0, Active!GX$2, 0)</f>
        <v>0</v>
      </c>
      <c r="GY111" s="240">
        <f>IF(COUNTIF($CF111:$CH111, Active!$HH$1)&gt;0, Active!GY$2, 0)</f>
        <v>0</v>
      </c>
      <c r="GZ111" s="240">
        <f>IF(COUNTIF($CI111:$CK111, Active!$HH$1)&gt;0, Active!GZ$2, 0)</f>
        <v>0</v>
      </c>
      <c r="HA111" s="240">
        <f>IF(COUNTIF($CL111:$CN111, Active!$HH$1)&gt;0, Active!HA$2, 0)</f>
        <v>0</v>
      </c>
      <c r="HB111" s="240">
        <f>IF(COUNTIF($CO111:$CQ111, Active!$HH$1)&gt;0, Active!HB$2, 0)</f>
        <v>0</v>
      </c>
      <c r="HC111" s="240">
        <f>IF(COUNTIF($CR111:$CT111, Active!$HH$1)&gt;0, Active!HC$2, 0)</f>
        <v>0</v>
      </c>
      <c r="HD111" s="240">
        <f>IF(COUNTIF($CU111:$CW111, Active!$HH$1)&gt;0, Active!HD$2, 0)</f>
        <v>0</v>
      </c>
      <c r="HE111" s="240">
        <f>IF(COUNTIF($CX111:$CZ111, Active!$HH$1)&gt;0, Active!HE$2, 0)</f>
        <v>0</v>
      </c>
      <c r="HF111" s="240">
        <f>IF(COUNTIF($DA111:$DC111, Active!$HH$1)&gt;0, Active!HF$2, 0)</f>
        <v>0</v>
      </c>
      <c r="HG111" s="240">
        <f>IF(COUNTIF($DD111:$DF111, Active!$HH$1)&gt;0, Active!HG$2, 0)</f>
        <v>0</v>
      </c>
      <c r="HH111" s="241">
        <f t="shared" si="42"/>
        <v>0</v>
      </c>
      <c r="HI111" s="243"/>
      <c r="HJ111" s="242">
        <f>IF(MAX($N111:$Q111)&gt;=40, Active!HJ$2, 0)</f>
        <v>0</v>
      </c>
      <c r="HK111" s="234">
        <f>IF(MAX($R111:$U111)&gt;=40, Active!HK$2, 0)</f>
        <v>0</v>
      </c>
      <c r="HL111" s="234">
        <f>IF(MAX($V111:$Y111)&gt;=40, Active!HL$2, 0)</f>
        <v>0</v>
      </c>
      <c r="HM111" s="234">
        <f>IF(MAX($Z111:$AA111)&gt;=40, Active!HM$2, 0)</f>
        <v>0</v>
      </c>
      <c r="HN111" s="234">
        <f>IF(MAX($AB111:$AC111)&gt;=40, Active!HN$2, 0)</f>
        <v>0</v>
      </c>
      <c r="HO111" s="235">
        <f>IF(MAX($AD111:$AF111)&gt;=40, Active!HO$2, 0)</f>
        <v>0</v>
      </c>
      <c r="HP111" s="236">
        <f>IF(MAX($AG111:$AI111)&gt;=40, Active!HP$2, 0)</f>
        <v>0</v>
      </c>
      <c r="HQ111" s="236">
        <f>IF(MAX($AJ111:$AL111)&gt;=40, Active!HQ$2, 0)</f>
        <v>0</v>
      </c>
      <c r="HR111" s="236">
        <f>IF(MAX($AM111:$AO111)&gt;=40, Active!HR$2, 0)</f>
        <v>0</v>
      </c>
      <c r="HS111" s="236">
        <f>IF(MAX($AP111:$AR111)&gt;=40, Active!HS$2, 0)</f>
        <v>0</v>
      </c>
      <c r="HT111" s="236">
        <f>IF(MAX($AS111:$AU111)&gt;=40, Active!HT$2, 0)</f>
        <v>0</v>
      </c>
      <c r="HU111" s="236">
        <f>IF(MAX($AV111:$AX111)&gt;=40, Active!HU$2, 0)</f>
        <v>0</v>
      </c>
      <c r="HV111" s="237">
        <f>IF(MAX($AY111:$BA111)&gt;=40, Active!HV$2, 0)</f>
        <v>0</v>
      </c>
      <c r="HW111" s="238">
        <f>IF(MAX($BB111:$BD111)&gt;=40, Active!HW$2, 0)</f>
        <v>0</v>
      </c>
      <c r="HX111" s="238">
        <f>IF(MAX($BE111:$BG111)&gt;=40, Active!HX$2, 0)</f>
        <v>0</v>
      </c>
      <c r="HY111" s="238">
        <f>IF(MAX($BH111:$BJ111)&gt;=40, Active!HY$2, 0)</f>
        <v>0</v>
      </c>
      <c r="HZ111" s="238">
        <f>IF(MAX($BK111:$BM111)&gt;=40, Active!HZ$2, 0)</f>
        <v>0</v>
      </c>
      <c r="IA111" s="238">
        <f>IF(MAX($BN111:$BP111)&gt;=40, Active!IA$2, 0)</f>
        <v>0</v>
      </c>
      <c r="IB111" s="238">
        <f>IF(MAX($BQ111:$BS111)&gt;=40, Active!IB$2, 0)</f>
        <v>0</v>
      </c>
      <c r="IC111" s="238">
        <f>IF(MAX($BT111:$BV111)&gt;=40, Active!IC$2, 0)</f>
        <v>0</v>
      </c>
      <c r="ID111" s="239">
        <f>IF(MAX($BW111:$BY111)&gt;=40, Active!ID$2, 0)</f>
        <v>0</v>
      </c>
      <c r="IE111" s="240">
        <f>IF(MAX($BZ111:$CB111)&gt;=40, Active!IE$2, 0)</f>
        <v>0</v>
      </c>
      <c r="IF111" s="240">
        <f>IF(MAX($CC111:$CE111)&gt;=40, Active!IF$2, 0)</f>
        <v>0</v>
      </c>
      <c r="IG111" s="240">
        <f>IF(MAX($CF111:$CH111)&gt;=40, Active!IG$2, 0)</f>
        <v>0</v>
      </c>
      <c r="IH111" s="240">
        <f>IF(MAX($CI111:$CK111)&gt;=40, Active!IH$2, 0)</f>
        <v>0</v>
      </c>
      <c r="II111" s="240">
        <f>IF(MAX($CL111:$CN111)&gt;=40, Active!II$2, 0)</f>
        <v>0</v>
      </c>
      <c r="IJ111" s="240">
        <f>IF(MAX($CO111:$CQ111)&gt;=40, Active!IJ$2, 0)</f>
        <v>0</v>
      </c>
      <c r="IK111" s="240">
        <f>IF(MAX($CR111:$CT111)&gt;=40, Active!IK$2, 0)</f>
        <v>0</v>
      </c>
      <c r="IL111" s="240">
        <f>IF(MAX($CU111:$CW111)&gt;=40, Active!IL$2, 0)</f>
        <v>0</v>
      </c>
      <c r="IM111" s="240">
        <f>IF(MAX($CX111:$CZ111)&gt;=40, Active!IM$2, 0)</f>
        <v>0</v>
      </c>
      <c r="IN111" s="240">
        <f>IF(MAX($DA111:$DC111)&gt;=40, Active!IN$2, 0)</f>
        <v>0</v>
      </c>
      <c r="IO111" s="240">
        <f>IF(MAX($DD111:$DF111)&gt;=40, Active!IO$2, 0)</f>
        <v>0</v>
      </c>
      <c r="IP111" s="416">
        <f t="shared" si="43"/>
        <v>0</v>
      </c>
      <c r="IQ111" s="416">
        <f t="shared" si="44"/>
        <v>0</v>
      </c>
    </row>
    <row r="112" spans="2:251" ht="15" customHeight="1" x14ac:dyDescent="0.25">
      <c r="B112" s="392">
        <v>8</v>
      </c>
      <c r="C112" s="13" t="s">
        <v>487</v>
      </c>
      <c r="D112" s="423">
        <v>42826</v>
      </c>
      <c r="E112" s="20" t="s">
        <v>278</v>
      </c>
      <c r="F112" s="6">
        <v>8117760</v>
      </c>
      <c r="G112" s="20">
        <v>1</v>
      </c>
      <c r="H112" s="20"/>
      <c r="I112" s="23"/>
      <c r="J112" s="6"/>
      <c r="K112" s="6"/>
      <c r="L112" s="424"/>
      <c r="M112" s="425" t="s">
        <v>584</v>
      </c>
      <c r="N112" s="24" t="s">
        <v>21</v>
      </c>
      <c r="O112" s="107"/>
      <c r="P112" s="107"/>
      <c r="Q112" s="273"/>
      <c r="R112" s="24" t="s">
        <v>16</v>
      </c>
      <c r="S112" s="107"/>
      <c r="T112" s="107"/>
      <c r="U112" s="290"/>
      <c r="V112" s="24" t="s">
        <v>19</v>
      </c>
      <c r="W112" s="107"/>
      <c r="X112" s="107"/>
      <c r="Y112" s="273"/>
      <c r="Z112" s="24" t="s">
        <v>16</v>
      </c>
      <c r="AA112" s="273"/>
      <c r="AB112" s="24"/>
      <c r="AC112" s="273"/>
      <c r="AD112" s="24">
        <v>64.800003051757813</v>
      </c>
      <c r="AE112" s="107"/>
      <c r="AF112" s="273"/>
      <c r="AG112" s="24"/>
      <c r="AH112" s="107"/>
      <c r="AI112" s="273"/>
      <c r="AJ112" s="24">
        <v>89.199996948242188</v>
      </c>
      <c r="AK112" s="107"/>
      <c r="AL112" s="273"/>
      <c r="AM112" s="24">
        <v>55.450000762939453</v>
      </c>
      <c r="AN112" s="107"/>
      <c r="AO112" s="273"/>
      <c r="AP112" s="24">
        <v>77.400001525878906</v>
      </c>
      <c r="AQ112" s="107"/>
      <c r="AR112" s="273"/>
      <c r="AS112" s="24">
        <v>74.75</v>
      </c>
      <c r="AT112" s="107"/>
      <c r="AU112" s="273"/>
      <c r="AV112" s="24">
        <v>83</v>
      </c>
      <c r="AW112" s="107"/>
      <c r="AX112" s="273"/>
      <c r="AY112" s="24"/>
      <c r="AZ112" s="107"/>
      <c r="BA112" s="273"/>
      <c r="BB112" s="24"/>
      <c r="BC112" s="107"/>
      <c r="BD112" s="273"/>
      <c r="BE112" s="24"/>
      <c r="BF112" s="107"/>
      <c r="BG112" s="273"/>
      <c r="BH112" s="24"/>
      <c r="BI112" s="107"/>
      <c r="BJ112" s="273"/>
      <c r="BK112" s="24"/>
      <c r="BL112" s="107"/>
      <c r="BM112" s="273"/>
      <c r="BN112" s="24"/>
      <c r="BO112" s="107"/>
      <c r="BP112" s="273"/>
      <c r="BQ112" s="24"/>
      <c r="BR112" s="107"/>
      <c r="BS112" s="273"/>
      <c r="BT112" s="24"/>
      <c r="BU112" s="291"/>
      <c r="BV112" s="273"/>
      <c r="BW112" s="24"/>
      <c r="BX112" s="107"/>
      <c r="BY112" s="273"/>
      <c r="BZ112" s="24"/>
      <c r="CA112" s="107"/>
      <c r="CB112" s="273"/>
      <c r="CC112" s="24"/>
      <c r="CD112" s="107"/>
      <c r="CE112" s="107"/>
      <c r="CF112" s="107"/>
      <c r="CG112" s="107"/>
      <c r="CH112" s="273"/>
      <c r="CI112" s="24"/>
      <c r="CJ112" s="107"/>
      <c r="CK112" s="273"/>
      <c r="CL112" s="24"/>
      <c r="CM112" s="107"/>
      <c r="CN112" s="273"/>
      <c r="CO112" s="24"/>
      <c r="CP112" s="107"/>
      <c r="CQ112" s="273"/>
      <c r="CR112" s="24"/>
      <c r="CS112" s="107"/>
      <c r="CT112" s="273"/>
      <c r="CU112" s="24"/>
      <c r="CV112" s="107"/>
      <c r="CW112" s="273"/>
      <c r="CX112" s="24"/>
      <c r="CY112" s="107"/>
      <c r="CZ112" s="273"/>
      <c r="DA112" s="24"/>
      <c r="DB112" s="107"/>
      <c r="DC112" s="273"/>
      <c r="DD112" s="24"/>
      <c r="DE112" s="107"/>
      <c r="DF112" s="273"/>
      <c r="DG112" s="218"/>
      <c r="DH112" s="217"/>
      <c r="DI112" s="217"/>
      <c r="DJ112" s="286" t="e">
        <f t="shared" si="38"/>
        <v>#DIV/0!</v>
      </c>
      <c r="DK112" s="219"/>
      <c r="DL112" s="220" t="e">
        <f t="shared" si="39"/>
        <v>#DIV/0!</v>
      </c>
      <c r="DM112" s="650">
        <f>COUNTIF(N112:DF112, Active!DM$1)+COUNTIF(N112:DF112, Active!DM$2)</f>
        <v>0</v>
      </c>
      <c r="DN112" s="233">
        <f>IF(COUNTIF($N112:$Q112, Active!ET$1)&gt;0, Active!DN$2, 0)</f>
        <v>0</v>
      </c>
      <c r="DO112" s="234">
        <f>IF(COUNTIF($R112:$U112, Active!ET$1)&gt;0, Active!DO$2, 0)</f>
        <v>0</v>
      </c>
      <c r="DP112" s="234">
        <f>IF(COUNTIF($V112:$Y112, Active!ET$1)&gt;0, Active!DP$2, 0)</f>
        <v>0</v>
      </c>
      <c r="DQ112" s="234">
        <f>IF(COUNTIF($Z112:$AA112, Active!ET$1)&gt;0, Active!DQ$2, 0)</f>
        <v>0</v>
      </c>
      <c r="DR112" s="234">
        <f>IF(COUNTIF($AB112:$AC112, Active!ET$1)&gt;0, Active!DR$2, 0)</f>
        <v>0</v>
      </c>
      <c r="DS112" s="235">
        <f>IF(COUNTIF($AD112:$AF112, Active!$ET$1)&gt;0, Active!DS$2, 0)</f>
        <v>0</v>
      </c>
      <c r="DT112" s="236">
        <f>IF(COUNTIF($AG112:$AI112, Active!$ET$1)&gt;0, Active!DT$2, 0)</f>
        <v>0</v>
      </c>
      <c r="DU112" s="236">
        <f>IF(COUNTIF($AJ112:$AL112, Active!$ET$1)&gt;0, Active!DU$2, 0)</f>
        <v>0</v>
      </c>
      <c r="DV112" s="236">
        <f>IF(COUNTIF($AM112:$AO112, Active!$ET$1)&gt;0, Active!DV$2, 0)</f>
        <v>0</v>
      </c>
      <c r="DW112" s="236">
        <f>IF(COUNTIF($AP112:$AR112, Active!$ET$1)&gt;0, Active!DW$2, 0)</f>
        <v>0</v>
      </c>
      <c r="DX112" s="236">
        <f>IF(COUNTIF($AS112:$AU112, Active!$ET$1)&gt;0, Active!DX$2, 0)</f>
        <v>0</v>
      </c>
      <c r="DY112" s="236">
        <f>IF(COUNTIF($AV112:$AX112, Active!$ET$1)&gt;0, Active!DY$2, 0)</f>
        <v>0</v>
      </c>
      <c r="DZ112" s="237">
        <f>IF(COUNTIF($AY112:$BA112, Active!$ET$1)&gt;0, Active!DZ$2, 0)</f>
        <v>0</v>
      </c>
      <c r="EA112" s="238">
        <f>IF(COUNTIF($BB112:$BD112, Active!$ET$1)&gt;0, Active!EA$2, 0)</f>
        <v>0</v>
      </c>
      <c r="EB112" s="238">
        <f>IF(COUNTIF($BE112:$BG112, Active!$ET$1)&gt;0, Active!EB$2, 0)</f>
        <v>0</v>
      </c>
      <c r="EC112" s="238">
        <f>IF(COUNTIF($BH112:$BJ112, Active!$ET$1)&gt;0, Active!EC$2, 0)</f>
        <v>0</v>
      </c>
      <c r="ED112" s="238">
        <f>IF(COUNTIF($BK112:$BM112, Active!$ET$1)&gt;0, Active!ED$2, 0)</f>
        <v>0</v>
      </c>
      <c r="EE112" s="238">
        <f>IF(COUNTIF($BN112:$BP112, Active!$ET$1)&gt;0, Active!EE$2, 0)</f>
        <v>0</v>
      </c>
      <c r="EF112" s="238">
        <f>IF(COUNTIF($BQ112:$BS112, Active!$ET$1)&gt;0, Active!EF$2, 0)</f>
        <v>0</v>
      </c>
      <c r="EG112" s="238">
        <f>IF(COUNTIF($BT112:$BV112, Active!$ET$1)&gt;0, Active!EG$2, 0)</f>
        <v>0</v>
      </c>
      <c r="EH112" s="239">
        <f>IF(COUNTIF($BW112:$BY112, Active!$ET$1)&gt;0, Active!EH$2, 0)</f>
        <v>0</v>
      </c>
      <c r="EI112" s="240">
        <f>IF(COUNTIF($BZ112:$CB112, Active!$ET$1)&gt;0, Active!EI$2, 0)</f>
        <v>0</v>
      </c>
      <c r="EJ112" s="240">
        <f>IF(COUNTIF($CC112:$CE112, Active!$ET$1)&gt;0, Active!EJ$2, 0)</f>
        <v>0</v>
      </c>
      <c r="EK112" s="240">
        <f>IF(COUNTIF($CF112:$CH112, Active!$ET$1)&gt;0, Active!EK$2, 0)</f>
        <v>0</v>
      </c>
      <c r="EL112" s="240">
        <f>IF(COUNTIF($CI112:$CK112, Active!$ET$1)&gt;0, Active!EL$2, 0)</f>
        <v>0</v>
      </c>
      <c r="EM112" s="240">
        <f>IF(COUNTIF($CL112:$CN112, Active!$ET$1)&gt;0, Active!EM$2, 0)</f>
        <v>0</v>
      </c>
      <c r="EN112" s="240">
        <f>IF(COUNTIF($CO112:$CQ112, Active!$ET$1)&gt;0, Active!EN$2, 0)</f>
        <v>0</v>
      </c>
      <c r="EO112" s="240">
        <f>IF(COUNTIF($CR112:$CT112, Active!$ET$1)&gt;0, Active!EO$2, 0)</f>
        <v>0</v>
      </c>
      <c r="EP112" s="240">
        <f>IF(COUNTIF($CU112:$CW112, Active!$ET$1)&gt;0, Active!EP$2, 0)</f>
        <v>0</v>
      </c>
      <c r="EQ112" s="240">
        <f>IF(COUNTIF($CX112:$CZ112, Active!$ET$1)&gt;0, Active!EQ$2, 0)</f>
        <v>0</v>
      </c>
      <c r="ER112" s="240">
        <f>IF(COUNTIF($DA112:$DC112, Active!$ET$1)&gt;0, Active!ER$2, 0)</f>
        <v>0</v>
      </c>
      <c r="ES112" s="240">
        <f>IF(COUNTIF($DD112:$DF112, Active!$ET$1)&gt;0, Active!ES$2, 0)</f>
        <v>0</v>
      </c>
      <c r="ET112" s="241">
        <f t="shared" si="40"/>
        <v>0</v>
      </c>
      <c r="EU112" s="242">
        <f>IF(COUNTIF($N112:$Q112, Active!GA$1)&gt;0, Active!EU$2, 0)</f>
        <v>0</v>
      </c>
      <c r="EV112" s="234">
        <f>IF(COUNTIF($R112:$U112, Active!GA$1)&gt;0, Active!EV$2, 0)</f>
        <v>0</v>
      </c>
      <c r="EW112" s="234">
        <f>IF(COUNTIF($V112:$Y112, Active!GA$1)&gt;0, Active!EW$2, 0)</f>
        <v>0</v>
      </c>
      <c r="EX112" s="234">
        <f>IF(COUNTIF($Z112:$AA112, Active!GA$1)&gt;0, Active!EX$2, 0)</f>
        <v>0</v>
      </c>
      <c r="EY112" s="234">
        <f>IF(COUNTIF($AB112:$AC112, Active!GA$1)&gt;0, Active!EY$2, 0)</f>
        <v>0</v>
      </c>
      <c r="EZ112" s="235">
        <f>IF(COUNTIF($AD112:$AF112, Active!$GA$1)&gt;0, Active!EZ$2, 0)</f>
        <v>0</v>
      </c>
      <c r="FA112" s="236">
        <f>IF(COUNTIF($AG112:$AI112, Active!$GA$1)&gt;0, Active!FA$2, 0)</f>
        <v>0</v>
      </c>
      <c r="FB112" s="236">
        <f>IF(COUNTIF($AJ112:$AL112, Active!$GA$1)&gt;0, Active!FB$2, 0)</f>
        <v>0</v>
      </c>
      <c r="FC112" s="236">
        <f>IF(COUNTIF($AM112:$AO112, Active!$GA$1)&gt;0, Active!FC$2, 0)</f>
        <v>0</v>
      </c>
      <c r="FD112" s="236">
        <f>IF(COUNTIF($AP112:$AR112, Active!$GA$1)&gt;0, Active!FD$2, 0)</f>
        <v>0</v>
      </c>
      <c r="FE112" s="236">
        <f>IF(COUNTIF($AS112:$AU112, Active!$GA$1)&gt;0, Active!FE$2, 0)</f>
        <v>0</v>
      </c>
      <c r="FF112" s="236">
        <f>IF(COUNTIF($AV112:$AX112, Active!$GA$1)&gt;0, Active!FF$2, 0)</f>
        <v>0</v>
      </c>
      <c r="FG112" s="237">
        <f>IF(COUNTIF($AY112:$BA112, Active!$GA$1)&gt;0, Active!FG$2, 0)</f>
        <v>0</v>
      </c>
      <c r="FH112" s="238">
        <f>IF(COUNTIF($BB112:$BD112, Active!$GA$1)&gt;0, Active!FH$2, 0)</f>
        <v>0</v>
      </c>
      <c r="FI112" s="238">
        <f>IF(COUNTIF($BE112:$BG112, Active!$GA$1)&gt;0, Active!FI$2, 0)</f>
        <v>0</v>
      </c>
      <c r="FJ112" s="238">
        <f>IF(COUNTIF($BH112:$BJ112, Active!$GA$1)&gt;0, Active!FJ$2, 0)</f>
        <v>0</v>
      </c>
      <c r="FK112" s="238">
        <f>IF(COUNTIF($BK112:$BM112, Active!$GA$1)&gt;0, Active!FK$2, 0)</f>
        <v>0</v>
      </c>
      <c r="FL112" s="238">
        <f>IF(COUNTIF($BN112:$BP112, Active!$GA$1)&gt;0, Active!FL$2, 0)</f>
        <v>0</v>
      </c>
      <c r="FM112" s="238">
        <f>IF(COUNTIF($BQ112:$BS112, Active!$GA$1)&gt;0, Active!FM$2, 0)</f>
        <v>0</v>
      </c>
      <c r="FN112" s="238">
        <f>IF(COUNTIF($BT112:$BV112, Active!$GA$1)&gt;0, Active!FN$2, 0)</f>
        <v>0</v>
      </c>
      <c r="FO112" s="239">
        <f>IF(COUNTIF($BW112:$BY112, Active!$GA$1)&gt;0, Active!FO$2, 0)</f>
        <v>0</v>
      </c>
      <c r="FP112" s="240">
        <f>IF(COUNTIF($BZ112:$CB112, Active!$GA$1)&gt;0, Active!FP$2, 0)</f>
        <v>0</v>
      </c>
      <c r="FQ112" s="240">
        <f>IF(COUNTIF($CC112:$CE112, Active!$GA$1)&gt;0, Active!FQ$2, 0)</f>
        <v>0</v>
      </c>
      <c r="FR112" s="240">
        <f>IF(COUNTIF($CF112:$CH112, Active!$GA$1)&gt;0, Active!FR$2, 0)</f>
        <v>0</v>
      </c>
      <c r="FS112" s="240">
        <f>IF(COUNTIF($CI112:$CK112, Active!$GA$1)&gt;0, Active!FS$2, 0)</f>
        <v>0</v>
      </c>
      <c r="FT112" s="240">
        <f>IF(COUNTIF($CL112:$CN112, Active!$GA$1)&gt;0, Active!FT$2, 0)</f>
        <v>0</v>
      </c>
      <c r="FU112" s="240">
        <f>IF(COUNTIF($CO112:$CQ112, Active!$GA$1)&gt;0, Active!FU$2, 0)</f>
        <v>0</v>
      </c>
      <c r="FV112" s="240">
        <f>IF(COUNTIF($CR112:$CT112, Active!$GA$1)&gt;0, Active!FV$2, 0)</f>
        <v>0</v>
      </c>
      <c r="FW112" s="240">
        <f>IF(COUNTIF($CU112:$CW112, Active!$GA$1)&gt;0, Active!FW$2, 0)</f>
        <v>0</v>
      </c>
      <c r="FX112" s="240">
        <f>IF(COUNTIF($CX112:$CZ112, Active!$GA$1)&gt;0, Active!FX$2, 0)</f>
        <v>0</v>
      </c>
      <c r="FY112" s="240">
        <f>IF(COUNTIF($DA112:$DC112, Active!$GA$1)&gt;0, Active!FY$2, 0)</f>
        <v>0</v>
      </c>
      <c r="FZ112" s="240">
        <f>IF(COUNTIF($DD112:$DF112, Active!$GA$1)&gt;0, Active!FZ$2, 0)</f>
        <v>0</v>
      </c>
      <c r="GA112" s="241">
        <f t="shared" si="41"/>
        <v>0</v>
      </c>
      <c r="GB112" s="242">
        <f>IF(COUNTIF($N112:$Q112, Active!HH$1)&gt;0, Active!GB$2, 0)</f>
        <v>0</v>
      </c>
      <c r="GC112" s="234">
        <f>IF(COUNTIF($R112:$U112, Active!HH$1)&gt;0, Active!GC$2, 0)</f>
        <v>0</v>
      </c>
      <c r="GD112" s="234">
        <f>IF(COUNTIF($V112:$Y112, Active!HH$1)&gt;0, Active!GD$2, 0)</f>
        <v>0</v>
      </c>
      <c r="GE112" s="234">
        <f>IF(COUNTIF($Z112:$AA112, Active!HH$1)&gt;0, Active!GE$2, 0)</f>
        <v>0</v>
      </c>
      <c r="GF112" s="234">
        <f>IF(COUNTIF($AB112:$AC112, Active!HH$1)&gt;0, Active!GF$2, 0)</f>
        <v>0</v>
      </c>
      <c r="GG112" s="235">
        <f>IF(COUNTIF($AD112:$AF112, Active!$HH$1)&gt;0, Active!GG$2, 0)</f>
        <v>0</v>
      </c>
      <c r="GH112" s="236">
        <f>IF(COUNTIF($AG112:$AI112, Active!$HH$1)&gt;0, Active!GH$2, 0)</f>
        <v>0</v>
      </c>
      <c r="GI112" s="236">
        <f>IF(COUNTIF($AJ112:$AL112, Active!$HH$1)&gt;0, Active!GI$2, 0)</f>
        <v>0</v>
      </c>
      <c r="GJ112" s="236">
        <f>IF(COUNTIF($AM112:$AO112, Active!$HH$1)&gt;0, Active!GJ$2, 0)</f>
        <v>0</v>
      </c>
      <c r="GK112" s="236">
        <f>IF(COUNTIF($AP112:$AR112, Active!$HH$1)&gt;0, Active!GK$2, 0)</f>
        <v>0</v>
      </c>
      <c r="GL112" s="236">
        <f>IF(COUNTIF($AS112:$AU112, Active!$HH$1)&gt;0, Active!GL$2, 0)</f>
        <v>0</v>
      </c>
      <c r="GM112" s="236">
        <f>IF(COUNTIF($AV112:$AX112, Active!$HH$1)&gt;0, Active!GM$2, 0)</f>
        <v>0</v>
      </c>
      <c r="GN112" s="237">
        <f>IF(COUNTIF($AY112:$BA112, Active!$HH$1)&gt;0, Active!GN$2, 0)</f>
        <v>0</v>
      </c>
      <c r="GO112" s="238">
        <f>IF(COUNTIF($BB112:$BD112, Active!$HH$1)&gt;0, Active!GO$2, 0)</f>
        <v>0</v>
      </c>
      <c r="GP112" s="238">
        <f>IF(COUNTIF($BE112:$BG112, Active!$HH$1)&gt;0, Active!GP$2, 0)</f>
        <v>0</v>
      </c>
      <c r="GQ112" s="238">
        <f>IF(COUNTIF($BH112:$BJ112, Active!$HH$1)&gt;0, Active!GQ$2, 0)</f>
        <v>0</v>
      </c>
      <c r="GR112" s="238">
        <f>IF(COUNTIF($BK112:$BM112, Active!$HH$1)&gt;0, Active!GR$2, 0)</f>
        <v>0</v>
      </c>
      <c r="GS112" s="238">
        <f>IF(COUNTIF($BN112:$BP112, Active!$HH$1)&gt;0, Active!GS$2, 0)</f>
        <v>0</v>
      </c>
      <c r="GT112" s="238">
        <f>IF(COUNTIF($BQ112:$BS112, Active!$HH$1)&gt;0, Active!GT$2, 0)</f>
        <v>0</v>
      </c>
      <c r="GU112" s="238">
        <f>IF(COUNTIF($BT112:$BV112, Active!$HH$1)&gt;0, Active!GU$2, 0)</f>
        <v>0</v>
      </c>
      <c r="GV112" s="239">
        <f>IF(COUNTIF($BW112:$BY112, Active!$HH$1)&gt;0, Active!GV$2, 0)</f>
        <v>0</v>
      </c>
      <c r="GW112" s="240">
        <f>IF(COUNTIF($BZ112:$CB112, Active!$HH$1)&gt;0, Active!GW$2, 0)</f>
        <v>0</v>
      </c>
      <c r="GX112" s="240">
        <f>IF(COUNTIF($CC112:$CE112, Active!$HH$1)&gt;0, Active!GX$2, 0)</f>
        <v>0</v>
      </c>
      <c r="GY112" s="240">
        <f>IF(COUNTIF($CF112:$CH112, Active!$HH$1)&gt;0, Active!GY$2, 0)</f>
        <v>0</v>
      </c>
      <c r="GZ112" s="240">
        <f>IF(COUNTIF($CI112:$CK112, Active!$HH$1)&gt;0, Active!GZ$2, 0)</f>
        <v>0</v>
      </c>
      <c r="HA112" s="240">
        <f>IF(COUNTIF($CL112:$CN112, Active!$HH$1)&gt;0, Active!HA$2, 0)</f>
        <v>0</v>
      </c>
      <c r="HB112" s="240">
        <f>IF(COUNTIF($CO112:$CQ112, Active!$HH$1)&gt;0, Active!HB$2, 0)</f>
        <v>0</v>
      </c>
      <c r="HC112" s="240">
        <f>IF(COUNTIF($CR112:$CT112, Active!$HH$1)&gt;0, Active!HC$2, 0)</f>
        <v>0</v>
      </c>
      <c r="HD112" s="240">
        <f>IF(COUNTIF($CU112:$CW112, Active!$HH$1)&gt;0, Active!HD$2, 0)</f>
        <v>0</v>
      </c>
      <c r="HE112" s="240">
        <f>IF(COUNTIF($CX112:$CZ112, Active!$HH$1)&gt;0, Active!HE$2, 0)</f>
        <v>0</v>
      </c>
      <c r="HF112" s="240">
        <f>IF(COUNTIF($DA112:$DC112, Active!$HH$1)&gt;0, Active!HF$2, 0)</f>
        <v>0</v>
      </c>
      <c r="HG112" s="240">
        <f>IF(COUNTIF($DD112:$DF112, Active!$HH$1)&gt;0, Active!HG$2, 0)</f>
        <v>0</v>
      </c>
      <c r="HH112" s="241">
        <f t="shared" si="42"/>
        <v>0</v>
      </c>
      <c r="HI112" s="243"/>
      <c r="HJ112" s="242">
        <f>IF(MAX($N112:$Q112)&gt;=40, Active!HJ$2, 0)</f>
        <v>0</v>
      </c>
      <c r="HK112" s="234">
        <f>IF(MAX($R112:$U112)&gt;=40, Active!HK$2, 0)</f>
        <v>0</v>
      </c>
      <c r="HL112" s="234">
        <f>IF(MAX($V112:$Y112)&gt;=40, Active!HL$2, 0)</f>
        <v>0</v>
      </c>
      <c r="HM112" s="234">
        <f>IF(MAX($Z112:$AA112)&gt;=40, Active!HM$2, 0)</f>
        <v>0</v>
      </c>
      <c r="HN112" s="234">
        <f>IF(MAX($AB112:$AC112)&gt;=40, Active!HN$2, 0)</f>
        <v>0</v>
      </c>
      <c r="HO112" s="235">
        <f>IF(MAX($AD112:$AF112)&gt;=40, Active!HO$2, 0)</f>
        <v>20</v>
      </c>
      <c r="HP112" s="236">
        <f>IF(MAX($AG112:$AI112)&gt;=40, Active!HP$2, 0)</f>
        <v>0</v>
      </c>
      <c r="HQ112" s="236">
        <f>IF(MAX($AJ112:$AL112)&gt;=40, Active!HQ$2, 0)</f>
        <v>20</v>
      </c>
      <c r="HR112" s="236">
        <f>IF(MAX($AM112:$AO112)&gt;=40, Active!HR$2, 0)</f>
        <v>20</v>
      </c>
      <c r="HS112" s="236">
        <f>IF(MAX($AP112:$AR112)&gt;=40, Active!HS$2, 0)</f>
        <v>10</v>
      </c>
      <c r="HT112" s="236">
        <f>IF(MAX($AS112:$AU112)&gt;=40, Active!HT$2, 0)</f>
        <v>20</v>
      </c>
      <c r="HU112" s="236">
        <f>IF(MAX($AV112:$AX112)&gt;=40, Active!HU$2, 0)</f>
        <v>10</v>
      </c>
      <c r="HV112" s="237">
        <f>IF(MAX($AY112:$BA112)&gt;=40, Active!HV$2, 0)</f>
        <v>0</v>
      </c>
      <c r="HW112" s="238">
        <f>IF(MAX($BB112:$BD112)&gt;=40, Active!HW$2, 0)</f>
        <v>0</v>
      </c>
      <c r="HX112" s="238">
        <f>IF(MAX($BE112:$BG112)&gt;=40, Active!HX$2, 0)</f>
        <v>0</v>
      </c>
      <c r="HY112" s="238">
        <f>IF(MAX($BH112:$BJ112)&gt;=40, Active!HY$2, 0)</f>
        <v>0</v>
      </c>
      <c r="HZ112" s="238">
        <f>IF(MAX($BK112:$BM112)&gt;=40, Active!HZ$2, 0)</f>
        <v>0</v>
      </c>
      <c r="IA112" s="238">
        <f>IF(MAX($BN112:$BP112)&gt;=40, Active!IA$2, 0)</f>
        <v>0</v>
      </c>
      <c r="IB112" s="238">
        <f>IF(MAX($BQ112:$BS112)&gt;=40, Active!IB$2, 0)</f>
        <v>0</v>
      </c>
      <c r="IC112" s="238">
        <f>IF(MAX($BT112:$BV112)&gt;=40, Active!IC$2, 0)</f>
        <v>0</v>
      </c>
      <c r="ID112" s="239">
        <f>IF(MAX($BW112:$BY112)&gt;=40, Active!ID$2, 0)</f>
        <v>0</v>
      </c>
      <c r="IE112" s="240">
        <f>IF(MAX($BZ112:$CB112)&gt;=40, Active!IE$2, 0)</f>
        <v>0</v>
      </c>
      <c r="IF112" s="240">
        <f>IF(MAX($CC112:$CE112)&gt;=40, Active!IF$2, 0)</f>
        <v>0</v>
      </c>
      <c r="IG112" s="240">
        <f>IF(MAX($CF112:$CH112)&gt;=40, Active!IG$2, 0)</f>
        <v>0</v>
      </c>
      <c r="IH112" s="240">
        <f>IF(MAX($CI112:$CK112)&gt;=40, Active!IH$2, 0)</f>
        <v>0</v>
      </c>
      <c r="II112" s="240">
        <f>IF(MAX($CL112:$CN112)&gt;=40, Active!II$2, 0)</f>
        <v>0</v>
      </c>
      <c r="IJ112" s="240">
        <f>IF(MAX($CO112:$CQ112)&gt;=40, Active!IJ$2, 0)</f>
        <v>0</v>
      </c>
      <c r="IK112" s="240">
        <f>IF(MAX($CR112:$CT112)&gt;=40, Active!IK$2, 0)</f>
        <v>0</v>
      </c>
      <c r="IL112" s="240">
        <f>IF(MAX($CU112:$CW112)&gt;=40, Active!IL$2, 0)</f>
        <v>0</v>
      </c>
      <c r="IM112" s="240">
        <f>IF(MAX($CX112:$CZ112)&gt;=40, Active!IM$2, 0)</f>
        <v>0</v>
      </c>
      <c r="IN112" s="240">
        <f>IF(MAX($DA112:$DC112)&gt;=40, Active!IN$2, 0)</f>
        <v>0</v>
      </c>
      <c r="IO112" s="240">
        <f>IF(MAX($DD112:$DF112)&gt;=40, Active!IO$2, 0)</f>
        <v>0</v>
      </c>
      <c r="IP112" s="416">
        <f t="shared" si="43"/>
        <v>100</v>
      </c>
      <c r="IQ112" s="416">
        <f t="shared" si="44"/>
        <v>0</v>
      </c>
    </row>
    <row r="113" spans="2:251" ht="15" customHeight="1" x14ac:dyDescent="0.25">
      <c r="B113" s="392">
        <v>9</v>
      </c>
      <c r="C113" s="13" t="s">
        <v>488</v>
      </c>
      <c r="D113" s="423">
        <v>42826</v>
      </c>
      <c r="E113" s="20" t="s">
        <v>278</v>
      </c>
      <c r="F113" s="6">
        <v>8117771</v>
      </c>
      <c r="G113" s="20">
        <v>1</v>
      </c>
      <c r="H113" s="20"/>
      <c r="I113" s="23"/>
      <c r="J113" s="6"/>
      <c r="K113" s="6"/>
      <c r="L113" s="424"/>
      <c r="M113" s="425" t="s">
        <v>585</v>
      </c>
      <c r="N113" s="24" t="s">
        <v>18</v>
      </c>
      <c r="O113" s="107"/>
      <c r="P113" s="107"/>
      <c r="Q113" s="273"/>
      <c r="R113" s="24" t="s">
        <v>16</v>
      </c>
      <c r="S113" s="107"/>
      <c r="T113" s="107"/>
      <c r="U113" s="290"/>
      <c r="V113" s="24" t="s">
        <v>18</v>
      </c>
      <c r="W113" s="107"/>
      <c r="X113" s="107"/>
      <c r="Y113" s="273"/>
      <c r="Z113" s="24" t="s">
        <v>16</v>
      </c>
      <c r="AA113" s="273"/>
      <c r="AB113" s="24"/>
      <c r="AC113" s="273"/>
      <c r="AD113" s="24">
        <v>88.449996948242188</v>
      </c>
      <c r="AE113" s="107"/>
      <c r="AF113" s="273"/>
      <c r="AG113" s="24"/>
      <c r="AH113" s="107"/>
      <c r="AI113" s="273"/>
      <c r="AJ113" s="24">
        <v>92.199996948242188</v>
      </c>
      <c r="AK113" s="107"/>
      <c r="AL113" s="273"/>
      <c r="AM113" s="24">
        <v>67.680000305175781</v>
      </c>
      <c r="AN113" s="107"/>
      <c r="AO113" s="273"/>
      <c r="AP113" s="24">
        <v>80.400001525878906</v>
      </c>
      <c r="AQ113" s="107"/>
      <c r="AR113" s="273"/>
      <c r="AS113" s="24">
        <v>72.75</v>
      </c>
      <c r="AT113" s="107"/>
      <c r="AU113" s="273"/>
      <c r="AV113" s="24">
        <v>88</v>
      </c>
      <c r="AW113" s="107"/>
      <c r="AX113" s="273"/>
      <c r="AY113" s="24"/>
      <c r="AZ113" s="107"/>
      <c r="BA113" s="273"/>
      <c r="BB113" s="24"/>
      <c r="BC113" s="107"/>
      <c r="BD113" s="273"/>
      <c r="BE113" s="24"/>
      <c r="BF113" s="107"/>
      <c r="BG113" s="273"/>
      <c r="BH113" s="24"/>
      <c r="BI113" s="107"/>
      <c r="BJ113" s="273"/>
      <c r="BK113" s="24"/>
      <c r="BL113" s="107"/>
      <c r="BM113" s="273"/>
      <c r="BN113" s="24"/>
      <c r="BO113" s="107"/>
      <c r="BP113" s="273"/>
      <c r="BQ113" s="24"/>
      <c r="BR113" s="107"/>
      <c r="BS113" s="273"/>
      <c r="BT113" s="24"/>
      <c r="BU113" s="291"/>
      <c r="BV113" s="273"/>
      <c r="BW113" s="24"/>
      <c r="BX113" s="107"/>
      <c r="BY113" s="273"/>
      <c r="BZ113" s="24"/>
      <c r="CA113" s="107"/>
      <c r="CB113" s="273"/>
      <c r="CC113" s="24"/>
      <c r="CD113" s="107"/>
      <c r="CE113" s="107"/>
      <c r="CF113" s="107"/>
      <c r="CG113" s="107"/>
      <c r="CH113" s="273"/>
      <c r="CI113" s="24"/>
      <c r="CJ113" s="107"/>
      <c r="CK113" s="273"/>
      <c r="CL113" s="24"/>
      <c r="CM113" s="107"/>
      <c r="CN113" s="273"/>
      <c r="CO113" s="24"/>
      <c r="CP113" s="107"/>
      <c r="CQ113" s="273"/>
      <c r="CR113" s="24"/>
      <c r="CS113" s="107"/>
      <c r="CT113" s="273"/>
      <c r="CU113" s="24"/>
      <c r="CV113" s="107"/>
      <c r="CW113" s="273"/>
      <c r="CX113" s="24"/>
      <c r="CY113" s="107"/>
      <c r="CZ113" s="273"/>
      <c r="DA113" s="24"/>
      <c r="DB113" s="107"/>
      <c r="DC113" s="273"/>
      <c r="DD113" s="24"/>
      <c r="DE113" s="107"/>
      <c r="DF113" s="273"/>
      <c r="DG113" s="218"/>
      <c r="DH113" s="217"/>
      <c r="DI113" s="217"/>
      <c r="DJ113" s="286" t="e">
        <f t="shared" si="38"/>
        <v>#DIV/0!</v>
      </c>
      <c r="DK113" s="219"/>
      <c r="DL113" s="220" t="e">
        <f t="shared" si="39"/>
        <v>#DIV/0!</v>
      </c>
      <c r="DM113" s="650">
        <f>COUNTIF(N113:DF113, Active!DM$1)+COUNTIF(N113:DF113, Active!DM$2)</f>
        <v>0</v>
      </c>
      <c r="DN113" s="233">
        <f>IF(COUNTIF($N113:$Q113, Active!ET$1)&gt;0, Active!DN$2, 0)</f>
        <v>0</v>
      </c>
      <c r="DO113" s="234">
        <f>IF(COUNTIF($R113:$U113, Active!ET$1)&gt;0, Active!DO$2, 0)</f>
        <v>0</v>
      </c>
      <c r="DP113" s="234">
        <f>IF(COUNTIF($V113:$Y113, Active!ET$1)&gt;0, Active!DP$2, 0)</f>
        <v>0</v>
      </c>
      <c r="DQ113" s="234">
        <f>IF(COUNTIF($Z113:$AA113, Active!ET$1)&gt;0, Active!DQ$2, 0)</f>
        <v>0</v>
      </c>
      <c r="DR113" s="234">
        <f>IF(COUNTIF($AB113:$AC113, Active!ET$1)&gt;0, Active!DR$2, 0)</f>
        <v>0</v>
      </c>
      <c r="DS113" s="235">
        <f>IF(COUNTIF($AD113:$AF113, Active!$ET$1)&gt;0, Active!DS$2, 0)</f>
        <v>0</v>
      </c>
      <c r="DT113" s="236">
        <f>IF(COUNTIF($AG113:$AI113, Active!$ET$1)&gt;0, Active!DT$2, 0)</f>
        <v>0</v>
      </c>
      <c r="DU113" s="236">
        <f>IF(COUNTIF($AJ113:$AL113, Active!$ET$1)&gt;0, Active!DU$2, 0)</f>
        <v>0</v>
      </c>
      <c r="DV113" s="236">
        <f>IF(COUNTIF($AM113:$AO113, Active!$ET$1)&gt;0, Active!DV$2, 0)</f>
        <v>0</v>
      </c>
      <c r="DW113" s="236">
        <f>IF(COUNTIF($AP113:$AR113, Active!$ET$1)&gt;0, Active!DW$2, 0)</f>
        <v>0</v>
      </c>
      <c r="DX113" s="236">
        <f>IF(COUNTIF($AS113:$AU113, Active!$ET$1)&gt;0, Active!DX$2, 0)</f>
        <v>0</v>
      </c>
      <c r="DY113" s="236">
        <f>IF(COUNTIF($AV113:$AX113, Active!$ET$1)&gt;0, Active!DY$2, 0)</f>
        <v>0</v>
      </c>
      <c r="DZ113" s="237">
        <f>IF(COUNTIF($AY113:$BA113, Active!$ET$1)&gt;0, Active!DZ$2, 0)</f>
        <v>0</v>
      </c>
      <c r="EA113" s="238">
        <f>IF(COUNTIF($BB113:$BD113, Active!$ET$1)&gt;0, Active!EA$2, 0)</f>
        <v>0</v>
      </c>
      <c r="EB113" s="238">
        <f>IF(COUNTIF($BE113:$BG113, Active!$ET$1)&gt;0, Active!EB$2, 0)</f>
        <v>0</v>
      </c>
      <c r="EC113" s="238">
        <f>IF(COUNTIF($BH113:$BJ113, Active!$ET$1)&gt;0, Active!EC$2, 0)</f>
        <v>0</v>
      </c>
      <c r="ED113" s="238">
        <f>IF(COUNTIF($BK113:$BM113, Active!$ET$1)&gt;0, Active!ED$2, 0)</f>
        <v>0</v>
      </c>
      <c r="EE113" s="238">
        <f>IF(COUNTIF($BN113:$BP113, Active!$ET$1)&gt;0, Active!EE$2, 0)</f>
        <v>0</v>
      </c>
      <c r="EF113" s="238">
        <f>IF(COUNTIF($BQ113:$BS113, Active!$ET$1)&gt;0, Active!EF$2, 0)</f>
        <v>0</v>
      </c>
      <c r="EG113" s="238">
        <f>IF(COUNTIF($BT113:$BV113, Active!$ET$1)&gt;0, Active!EG$2, 0)</f>
        <v>0</v>
      </c>
      <c r="EH113" s="239">
        <f>IF(COUNTIF($BW113:$BY113, Active!$ET$1)&gt;0, Active!EH$2, 0)</f>
        <v>0</v>
      </c>
      <c r="EI113" s="240">
        <f>IF(COUNTIF($BZ113:$CB113, Active!$ET$1)&gt;0, Active!EI$2, 0)</f>
        <v>0</v>
      </c>
      <c r="EJ113" s="240">
        <f>IF(COUNTIF($CC113:$CE113, Active!$ET$1)&gt;0, Active!EJ$2, 0)</f>
        <v>0</v>
      </c>
      <c r="EK113" s="240">
        <f>IF(COUNTIF($CF113:$CH113, Active!$ET$1)&gt;0, Active!EK$2, 0)</f>
        <v>0</v>
      </c>
      <c r="EL113" s="240">
        <f>IF(COUNTIF($CI113:$CK113, Active!$ET$1)&gt;0, Active!EL$2, 0)</f>
        <v>0</v>
      </c>
      <c r="EM113" s="240">
        <f>IF(COUNTIF($CL113:$CN113, Active!$ET$1)&gt;0, Active!EM$2, 0)</f>
        <v>0</v>
      </c>
      <c r="EN113" s="240">
        <f>IF(COUNTIF($CO113:$CQ113, Active!$ET$1)&gt;0, Active!EN$2, 0)</f>
        <v>0</v>
      </c>
      <c r="EO113" s="240">
        <f>IF(COUNTIF($CR113:$CT113, Active!$ET$1)&gt;0, Active!EO$2, 0)</f>
        <v>0</v>
      </c>
      <c r="EP113" s="240">
        <f>IF(COUNTIF($CU113:$CW113, Active!$ET$1)&gt;0, Active!EP$2, 0)</f>
        <v>0</v>
      </c>
      <c r="EQ113" s="240">
        <f>IF(COUNTIF($CX113:$CZ113, Active!$ET$1)&gt;0, Active!EQ$2, 0)</f>
        <v>0</v>
      </c>
      <c r="ER113" s="240">
        <f>IF(COUNTIF($DA113:$DC113, Active!$ET$1)&gt;0, Active!ER$2, 0)</f>
        <v>0</v>
      </c>
      <c r="ES113" s="240">
        <f>IF(COUNTIF($DD113:$DF113, Active!$ET$1)&gt;0, Active!ES$2, 0)</f>
        <v>0</v>
      </c>
      <c r="ET113" s="241">
        <f t="shared" si="40"/>
        <v>0</v>
      </c>
      <c r="EU113" s="242">
        <f>IF(COUNTIF($N113:$Q113, Active!GA$1)&gt;0, Active!EU$2, 0)</f>
        <v>0</v>
      </c>
      <c r="EV113" s="234">
        <f>IF(COUNTIF($R113:$U113, Active!GA$1)&gt;0, Active!EV$2, 0)</f>
        <v>0</v>
      </c>
      <c r="EW113" s="234">
        <f>IF(COUNTIF($V113:$Y113, Active!GA$1)&gt;0, Active!EW$2, 0)</f>
        <v>0</v>
      </c>
      <c r="EX113" s="234">
        <f>IF(COUNTIF($Z113:$AA113, Active!GA$1)&gt;0, Active!EX$2, 0)</f>
        <v>0</v>
      </c>
      <c r="EY113" s="234">
        <f>IF(COUNTIF($AB113:$AC113, Active!GA$1)&gt;0, Active!EY$2, 0)</f>
        <v>0</v>
      </c>
      <c r="EZ113" s="235">
        <f>IF(COUNTIF($AD113:$AF113, Active!$GA$1)&gt;0, Active!EZ$2, 0)</f>
        <v>0</v>
      </c>
      <c r="FA113" s="236">
        <f>IF(COUNTIF($AG113:$AI113, Active!$GA$1)&gt;0, Active!FA$2, 0)</f>
        <v>0</v>
      </c>
      <c r="FB113" s="236">
        <f>IF(COUNTIF($AJ113:$AL113, Active!$GA$1)&gt;0, Active!FB$2, 0)</f>
        <v>0</v>
      </c>
      <c r="FC113" s="236">
        <f>IF(COUNTIF($AM113:$AO113, Active!$GA$1)&gt;0, Active!FC$2, 0)</f>
        <v>0</v>
      </c>
      <c r="FD113" s="236">
        <f>IF(COUNTIF($AP113:$AR113, Active!$GA$1)&gt;0, Active!FD$2, 0)</f>
        <v>0</v>
      </c>
      <c r="FE113" s="236">
        <f>IF(COUNTIF($AS113:$AU113, Active!$GA$1)&gt;0, Active!FE$2, 0)</f>
        <v>0</v>
      </c>
      <c r="FF113" s="236">
        <f>IF(COUNTIF($AV113:$AX113, Active!$GA$1)&gt;0, Active!FF$2, 0)</f>
        <v>0</v>
      </c>
      <c r="FG113" s="237">
        <f>IF(COUNTIF($AY113:$BA113, Active!$GA$1)&gt;0, Active!FG$2, 0)</f>
        <v>0</v>
      </c>
      <c r="FH113" s="238">
        <f>IF(COUNTIF($BB113:$BD113, Active!$GA$1)&gt;0, Active!FH$2, 0)</f>
        <v>0</v>
      </c>
      <c r="FI113" s="238">
        <f>IF(COUNTIF($BE113:$BG113, Active!$GA$1)&gt;0, Active!FI$2, 0)</f>
        <v>0</v>
      </c>
      <c r="FJ113" s="238">
        <f>IF(COUNTIF($BH113:$BJ113, Active!$GA$1)&gt;0, Active!FJ$2, 0)</f>
        <v>0</v>
      </c>
      <c r="FK113" s="238">
        <f>IF(COUNTIF($BK113:$BM113, Active!$GA$1)&gt;0, Active!FK$2, 0)</f>
        <v>0</v>
      </c>
      <c r="FL113" s="238">
        <f>IF(COUNTIF($BN113:$BP113, Active!$GA$1)&gt;0, Active!FL$2, 0)</f>
        <v>0</v>
      </c>
      <c r="FM113" s="238">
        <f>IF(COUNTIF($BQ113:$BS113, Active!$GA$1)&gt;0, Active!FM$2, 0)</f>
        <v>0</v>
      </c>
      <c r="FN113" s="238">
        <f>IF(COUNTIF($BT113:$BV113, Active!$GA$1)&gt;0, Active!FN$2, 0)</f>
        <v>0</v>
      </c>
      <c r="FO113" s="239">
        <f>IF(COUNTIF($BW113:$BY113, Active!$GA$1)&gt;0, Active!FO$2, 0)</f>
        <v>0</v>
      </c>
      <c r="FP113" s="240">
        <f>IF(COUNTIF($BZ113:$CB113, Active!$GA$1)&gt;0, Active!FP$2, 0)</f>
        <v>0</v>
      </c>
      <c r="FQ113" s="240">
        <f>IF(COUNTIF($CC113:$CE113, Active!$GA$1)&gt;0, Active!FQ$2, 0)</f>
        <v>0</v>
      </c>
      <c r="FR113" s="240">
        <f>IF(COUNTIF($CF113:$CH113, Active!$GA$1)&gt;0, Active!FR$2, 0)</f>
        <v>0</v>
      </c>
      <c r="FS113" s="240">
        <f>IF(COUNTIF($CI113:$CK113, Active!$GA$1)&gt;0, Active!FS$2, 0)</f>
        <v>0</v>
      </c>
      <c r="FT113" s="240">
        <f>IF(COUNTIF($CL113:$CN113, Active!$GA$1)&gt;0, Active!FT$2, 0)</f>
        <v>0</v>
      </c>
      <c r="FU113" s="240">
        <f>IF(COUNTIF($CO113:$CQ113, Active!$GA$1)&gt;0, Active!FU$2, 0)</f>
        <v>0</v>
      </c>
      <c r="FV113" s="240">
        <f>IF(COUNTIF($CR113:$CT113, Active!$GA$1)&gt;0, Active!FV$2, 0)</f>
        <v>0</v>
      </c>
      <c r="FW113" s="240">
        <f>IF(COUNTIF($CU113:$CW113, Active!$GA$1)&gt;0, Active!FW$2, 0)</f>
        <v>0</v>
      </c>
      <c r="FX113" s="240">
        <f>IF(COUNTIF($CX113:$CZ113, Active!$GA$1)&gt;0, Active!FX$2, 0)</f>
        <v>0</v>
      </c>
      <c r="FY113" s="240">
        <f>IF(COUNTIF($DA113:$DC113, Active!$GA$1)&gt;0, Active!FY$2, 0)</f>
        <v>0</v>
      </c>
      <c r="FZ113" s="240">
        <f>IF(COUNTIF($DD113:$DF113, Active!$GA$1)&gt;0, Active!FZ$2, 0)</f>
        <v>0</v>
      </c>
      <c r="GA113" s="241">
        <f t="shared" si="41"/>
        <v>0</v>
      </c>
      <c r="GB113" s="242">
        <f>IF(COUNTIF($N113:$Q113, Active!HH$1)&gt;0, Active!GB$2, 0)</f>
        <v>0</v>
      </c>
      <c r="GC113" s="234">
        <f>IF(COUNTIF($R113:$U113, Active!HH$1)&gt;0, Active!GC$2, 0)</f>
        <v>0</v>
      </c>
      <c r="GD113" s="234">
        <f>IF(COUNTIF($V113:$Y113, Active!HH$1)&gt;0, Active!GD$2, 0)</f>
        <v>0</v>
      </c>
      <c r="GE113" s="234">
        <f>IF(COUNTIF($Z113:$AA113, Active!HH$1)&gt;0, Active!GE$2, 0)</f>
        <v>0</v>
      </c>
      <c r="GF113" s="234">
        <f>IF(COUNTIF($AB113:$AC113, Active!HH$1)&gt;0, Active!GF$2, 0)</f>
        <v>0</v>
      </c>
      <c r="GG113" s="235">
        <f>IF(COUNTIF($AD113:$AF113, Active!$HH$1)&gt;0, Active!GG$2, 0)</f>
        <v>0</v>
      </c>
      <c r="GH113" s="236">
        <f>IF(COUNTIF($AG113:$AI113, Active!$HH$1)&gt;0, Active!GH$2, 0)</f>
        <v>0</v>
      </c>
      <c r="GI113" s="236">
        <f>IF(COUNTIF($AJ113:$AL113, Active!$HH$1)&gt;0, Active!GI$2, 0)</f>
        <v>0</v>
      </c>
      <c r="GJ113" s="236">
        <f>IF(COUNTIF($AM113:$AO113, Active!$HH$1)&gt;0, Active!GJ$2, 0)</f>
        <v>0</v>
      </c>
      <c r="GK113" s="236">
        <f>IF(COUNTIF($AP113:$AR113, Active!$HH$1)&gt;0, Active!GK$2, 0)</f>
        <v>0</v>
      </c>
      <c r="GL113" s="236">
        <f>IF(COUNTIF($AS113:$AU113, Active!$HH$1)&gt;0, Active!GL$2, 0)</f>
        <v>0</v>
      </c>
      <c r="GM113" s="236">
        <f>IF(COUNTIF($AV113:$AX113, Active!$HH$1)&gt;0, Active!GM$2, 0)</f>
        <v>0</v>
      </c>
      <c r="GN113" s="237">
        <f>IF(COUNTIF($AY113:$BA113, Active!$HH$1)&gt;0, Active!GN$2, 0)</f>
        <v>0</v>
      </c>
      <c r="GO113" s="238">
        <f>IF(COUNTIF($BB113:$BD113, Active!$HH$1)&gt;0, Active!GO$2, 0)</f>
        <v>0</v>
      </c>
      <c r="GP113" s="238">
        <f>IF(COUNTIF($BE113:$BG113, Active!$HH$1)&gt;0, Active!GP$2, 0)</f>
        <v>0</v>
      </c>
      <c r="GQ113" s="238">
        <f>IF(COUNTIF($BH113:$BJ113, Active!$HH$1)&gt;0, Active!GQ$2, 0)</f>
        <v>0</v>
      </c>
      <c r="GR113" s="238">
        <f>IF(COUNTIF($BK113:$BM113, Active!$HH$1)&gt;0, Active!GR$2, 0)</f>
        <v>0</v>
      </c>
      <c r="GS113" s="238">
        <f>IF(COUNTIF($BN113:$BP113, Active!$HH$1)&gt;0, Active!GS$2, 0)</f>
        <v>0</v>
      </c>
      <c r="GT113" s="238">
        <f>IF(COUNTIF($BQ113:$BS113, Active!$HH$1)&gt;0, Active!GT$2, 0)</f>
        <v>0</v>
      </c>
      <c r="GU113" s="238">
        <f>IF(COUNTIF($BT113:$BV113, Active!$HH$1)&gt;0, Active!GU$2, 0)</f>
        <v>0</v>
      </c>
      <c r="GV113" s="239">
        <f>IF(COUNTIF($BW113:$BY113, Active!$HH$1)&gt;0, Active!GV$2, 0)</f>
        <v>0</v>
      </c>
      <c r="GW113" s="240">
        <f>IF(COUNTIF($BZ113:$CB113, Active!$HH$1)&gt;0, Active!GW$2, 0)</f>
        <v>0</v>
      </c>
      <c r="GX113" s="240">
        <f>IF(COUNTIF($CC113:$CE113, Active!$HH$1)&gt;0, Active!GX$2, 0)</f>
        <v>0</v>
      </c>
      <c r="GY113" s="240">
        <f>IF(COUNTIF($CF113:$CH113, Active!$HH$1)&gt;0, Active!GY$2, 0)</f>
        <v>0</v>
      </c>
      <c r="GZ113" s="240">
        <f>IF(COUNTIF($CI113:$CK113, Active!$HH$1)&gt;0, Active!GZ$2, 0)</f>
        <v>0</v>
      </c>
      <c r="HA113" s="240">
        <f>IF(COUNTIF($CL113:$CN113, Active!$HH$1)&gt;0, Active!HA$2, 0)</f>
        <v>0</v>
      </c>
      <c r="HB113" s="240">
        <f>IF(COUNTIF($CO113:$CQ113, Active!$HH$1)&gt;0, Active!HB$2, 0)</f>
        <v>0</v>
      </c>
      <c r="HC113" s="240">
        <f>IF(COUNTIF($CR113:$CT113, Active!$HH$1)&gt;0, Active!HC$2, 0)</f>
        <v>0</v>
      </c>
      <c r="HD113" s="240">
        <f>IF(COUNTIF($CU113:$CW113, Active!$HH$1)&gt;0, Active!HD$2, 0)</f>
        <v>0</v>
      </c>
      <c r="HE113" s="240">
        <f>IF(COUNTIF($CX113:$CZ113, Active!$HH$1)&gt;0, Active!HE$2, 0)</f>
        <v>0</v>
      </c>
      <c r="HF113" s="240">
        <f>IF(COUNTIF($DA113:$DC113, Active!$HH$1)&gt;0, Active!HF$2, 0)</f>
        <v>0</v>
      </c>
      <c r="HG113" s="240">
        <f>IF(COUNTIF($DD113:$DF113, Active!$HH$1)&gt;0, Active!HG$2, 0)</f>
        <v>0</v>
      </c>
      <c r="HH113" s="241">
        <f t="shared" si="42"/>
        <v>0</v>
      </c>
      <c r="HI113" s="243"/>
      <c r="HJ113" s="242">
        <f>IF(MAX($N113:$Q113)&gt;=40, Active!HJ$2, 0)</f>
        <v>0</v>
      </c>
      <c r="HK113" s="234">
        <f>IF(MAX($R113:$U113)&gt;=40, Active!HK$2, 0)</f>
        <v>0</v>
      </c>
      <c r="HL113" s="234">
        <f>IF(MAX($V113:$Y113)&gt;=40, Active!HL$2, 0)</f>
        <v>0</v>
      </c>
      <c r="HM113" s="234">
        <f>IF(MAX($Z113:$AA113)&gt;=40, Active!HM$2, 0)</f>
        <v>0</v>
      </c>
      <c r="HN113" s="234">
        <f>IF(MAX($AB113:$AC113)&gt;=40, Active!HN$2, 0)</f>
        <v>0</v>
      </c>
      <c r="HO113" s="235">
        <f>IF(MAX($AD113:$AF113)&gt;=40, Active!HO$2, 0)</f>
        <v>20</v>
      </c>
      <c r="HP113" s="236">
        <f>IF(MAX($AG113:$AI113)&gt;=40, Active!HP$2, 0)</f>
        <v>0</v>
      </c>
      <c r="HQ113" s="236">
        <f>IF(MAX($AJ113:$AL113)&gt;=40, Active!HQ$2, 0)</f>
        <v>20</v>
      </c>
      <c r="HR113" s="236">
        <f>IF(MAX($AM113:$AO113)&gt;=40, Active!HR$2, 0)</f>
        <v>20</v>
      </c>
      <c r="HS113" s="236">
        <f>IF(MAX($AP113:$AR113)&gt;=40, Active!HS$2, 0)</f>
        <v>10</v>
      </c>
      <c r="HT113" s="236">
        <f>IF(MAX($AS113:$AU113)&gt;=40, Active!HT$2, 0)</f>
        <v>20</v>
      </c>
      <c r="HU113" s="236">
        <f>IF(MAX($AV113:$AX113)&gt;=40, Active!HU$2, 0)</f>
        <v>10</v>
      </c>
      <c r="HV113" s="237">
        <f>IF(MAX($AY113:$BA113)&gt;=40, Active!HV$2, 0)</f>
        <v>0</v>
      </c>
      <c r="HW113" s="238">
        <f>IF(MAX($BB113:$BD113)&gt;=40, Active!HW$2, 0)</f>
        <v>0</v>
      </c>
      <c r="HX113" s="238">
        <f>IF(MAX($BE113:$BG113)&gt;=40, Active!HX$2, 0)</f>
        <v>0</v>
      </c>
      <c r="HY113" s="238">
        <f>IF(MAX($BH113:$BJ113)&gt;=40, Active!HY$2, 0)</f>
        <v>0</v>
      </c>
      <c r="HZ113" s="238">
        <f>IF(MAX($BK113:$BM113)&gt;=40, Active!HZ$2, 0)</f>
        <v>0</v>
      </c>
      <c r="IA113" s="238">
        <f>IF(MAX($BN113:$BP113)&gt;=40, Active!IA$2, 0)</f>
        <v>0</v>
      </c>
      <c r="IB113" s="238">
        <f>IF(MAX($BQ113:$BS113)&gt;=40, Active!IB$2, 0)</f>
        <v>0</v>
      </c>
      <c r="IC113" s="238">
        <f>IF(MAX($BT113:$BV113)&gt;=40, Active!IC$2, 0)</f>
        <v>0</v>
      </c>
      <c r="ID113" s="239">
        <f>IF(MAX($BW113:$BY113)&gt;=40, Active!ID$2, 0)</f>
        <v>0</v>
      </c>
      <c r="IE113" s="240">
        <f>IF(MAX($BZ113:$CB113)&gt;=40, Active!IE$2, 0)</f>
        <v>0</v>
      </c>
      <c r="IF113" s="240">
        <f>IF(MAX($CC113:$CE113)&gt;=40, Active!IF$2, 0)</f>
        <v>0</v>
      </c>
      <c r="IG113" s="240">
        <f>IF(MAX($CF113:$CH113)&gt;=40, Active!IG$2, 0)</f>
        <v>0</v>
      </c>
      <c r="IH113" s="240">
        <f>IF(MAX($CI113:$CK113)&gt;=40, Active!IH$2, 0)</f>
        <v>0</v>
      </c>
      <c r="II113" s="240">
        <f>IF(MAX($CL113:$CN113)&gt;=40, Active!II$2, 0)</f>
        <v>0</v>
      </c>
      <c r="IJ113" s="240">
        <f>IF(MAX($CO113:$CQ113)&gt;=40, Active!IJ$2, 0)</f>
        <v>0</v>
      </c>
      <c r="IK113" s="240">
        <f>IF(MAX($CR113:$CT113)&gt;=40, Active!IK$2, 0)</f>
        <v>0</v>
      </c>
      <c r="IL113" s="240">
        <f>IF(MAX($CU113:$CW113)&gt;=40, Active!IL$2, 0)</f>
        <v>0</v>
      </c>
      <c r="IM113" s="240">
        <f>IF(MAX($CX113:$CZ113)&gt;=40, Active!IM$2, 0)</f>
        <v>0</v>
      </c>
      <c r="IN113" s="240">
        <f>IF(MAX($DA113:$DC113)&gt;=40, Active!IN$2, 0)</f>
        <v>0</v>
      </c>
      <c r="IO113" s="240">
        <f>IF(MAX($DD113:$DF113)&gt;=40, Active!IO$2, 0)</f>
        <v>0</v>
      </c>
      <c r="IP113" s="416">
        <f t="shared" si="43"/>
        <v>100</v>
      </c>
      <c r="IQ113" s="416">
        <f t="shared" si="44"/>
        <v>0</v>
      </c>
    </row>
    <row r="114" spans="2:251" ht="15" customHeight="1" x14ac:dyDescent="0.25">
      <c r="B114" s="392">
        <v>10</v>
      </c>
      <c r="C114" s="13" t="s">
        <v>489</v>
      </c>
      <c r="D114" s="423">
        <v>42826</v>
      </c>
      <c r="E114" s="20" t="s">
        <v>278</v>
      </c>
      <c r="F114" s="6">
        <v>8117793</v>
      </c>
      <c r="G114" s="20">
        <v>1</v>
      </c>
      <c r="H114" s="20"/>
      <c r="I114" s="23"/>
      <c r="J114" s="6"/>
      <c r="K114" s="6"/>
      <c r="L114" s="424"/>
      <c r="M114" s="425" t="s">
        <v>586</v>
      </c>
      <c r="N114" s="24" t="s">
        <v>306</v>
      </c>
      <c r="O114" s="107"/>
      <c r="P114" s="107"/>
      <c r="Q114" s="273"/>
      <c r="R114" s="24" t="s">
        <v>16</v>
      </c>
      <c r="S114" s="107"/>
      <c r="T114" s="107"/>
      <c r="U114" s="290"/>
      <c r="V114" s="24"/>
      <c r="W114" s="107"/>
      <c r="X114" s="107" t="s">
        <v>338</v>
      </c>
      <c r="Y114" s="273"/>
      <c r="Z114" s="24" t="s">
        <v>16</v>
      </c>
      <c r="AA114" s="273"/>
      <c r="AB114" s="24"/>
      <c r="AC114" s="273"/>
      <c r="AD114" s="24">
        <v>41.150001525878906</v>
      </c>
      <c r="AE114" s="107"/>
      <c r="AF114" s="273"/>
      <c r="AG114" s="24"/>
      <c r="AH114" s="107"/>
      <c r="AI114" s="273"/>
      <c r="AJ114" s="24">
        <v>75.400001525878906</v>
      </c>
      <c r="AK114" s="107"/>
      <c r="AL114" s="273"/>
      <c r="AM114" s="281">
        <v>-47.790000915527344</v>
      </c>
      <c r="AN114" s="107">
        <v>47.790000915527344</v>
      </c>
      <c r="AO114" s="273"/>
      <c r="AP114" s="24">
        <v>66.599998474121094</v>
      </c>
      <c r="AQ114" s="107"/>
      <c r="AR114" s="273"/>
      <c r="AS114" s="24">
        <v>64</v>
      </c>
      <c r="AT114" s="107"/>
      <c r="AU114" s="273"/>
      <c r="AV114" s="24">
        <v>80</v>
      </c>
      <c r="AW114" s="107"/>
      <c r="AX114" s="273"/>
      <c r="AY114" s="24"/>
      <c r="AZ114" s="107"/>
      <c r="BA114" s="273"/>
      <c r="BB114" s="24"/>
      <c r="BC114" s="107"/>
      <c r="BD114" s="273"/>
      <c r="BE114" s="24"/>
      <c r="BF114" s="107"/>
      <c r="BG114" s="273"/>
      <c r="BH114" s="24"/>
      <c r="BI114" s="107"/>
      <c r="BJ114" s="273"/>
      <c r="BK114" s="24"/>
      <c r="BL114" s="107"/>
      <c r="BM114" s="273"/>
      <c r="BN114" s="24"/>
      <c r="BO114" s="107"/>
      <c r="BP114" s="273"/>
      <c r="BQ114" s="24"/>
      <c r="BR114" s="107"/>
      <c r="BS114" s="273"/>
      <c r="BT114" s="24"/>
      <c r="BU114" s="291"/>
      <c r="BV114" s="273"/>
      <c r="BW114" s="24"/>
      <c r="BX114" s="107"/>
      <c r="BY114" s="273"/>
      <c r="BZ114" s="24"/>
      <c r="CA114" s="107"/>
      <c r="CB114" s="273"/>
      <c r="CC114" s="24"/>
      <c r="CD114" s="107"/>
      <c r="CE114" s="107"/>
      <c r="CF114" s="107"/>
      <c r="CG114" s="107"/>
      <c r="CH114" s="273"/>
      <c r="CI114" s="24"/>
      <c r="CJ114" s="107"/>
      <c r="CK114" s="273"/>
      <c r="CL114" s="24"/>
      <c r="CM114" s="107"/>
      <c r="CN114" s="273"/>
      <c r="CO114" s="24"/>
      <c r="CP114" s="107"/>
      <c r="CQ114" s="273"/>
      <c r="CR114" s="24"/>
      <c r="CS114" s="107"/>
      <c r="CT114" s="273"/>
      <c r="CU114" s="24"/>
      <c r="CV114" s="107"/>
      <c r="CW114" s="273"/>
      <c r="CX114" s="24"/>
      <c r="CY114" s="107"/>
      <c r="CZ114" s="273"/>
      <c r="DA114" s="24"/>
      <c r="DB114" s="107"/>
      <c r="DC114" s="273"/>
      <c r="DD114" s="24"/>
      <c r="DE114" s="107"/>
      <c r="DF114" s="273"/>
      <c r="DG114" s="218"/>
      <c r="DH114" s="217"/>
      <c r="DI114" s="217"/>
      <c r="DJ114" s="286" t="e">
        <f t="shared" si="38"/>
        <v>#DIV/0!</v>
      </c>
      <c r="DK114" s="219"/>
      <c r="DL114" s="220" t="e">
        <f t="shared" si="39"/>
        <v>#DIV/0!</v>
      </c>
      <c r="DM114" s="650">
        <f>COUNTIF(N114:DF114, Active!DM$1)+COUNTIF(N114:DF114, Active!DM$2)</f>
        <v>0</v>
      </c>
      <c r="DN114" s="233">
        <f>IF(COUNTIF($N114:$Q114, Active!ET$1)&gt;0, Active!DN$2, 0)</f>
        <v>0</v>
      </c>
      <c r="DO114" s="234">
        <f>IF(COUNTIF($R114:$U114, Active!ET$1)&gt;0, Active!DO$2, 0)</f>
        <v>0</v>
      </c>
      <c r="DP114" s="234">
        <f>IF(COUNTIF($V114:$Y114, Active!ET$1)&gt;0, Active!DP$2, 0)</f>
        <v>0</v>
      </c>
      <c r="DQ114" s="234">
        <f>IF(COUNTIF($Z114:$AA114, Active!ET$1)&gt;0, Active!DQ$2, 0)</f>
        <v>0</v>
      </c>
      <c r="DR114" s="234">
        <f>IF(COUNTIF($AB114:$AC114, Active!ET$1)&gt;0, Active!DR$2, 0)</f>
        <v>0</v>
      </c>
      <c r="DS114" s="235">
        <f>IF(COUNTIF($AD114:$AF114, Active!$ET$1)&gt;0, Active!DS$2, 0)</f>
        <v>0</v>
      </c>
      <c r="DT114" s="236">
        <f>IF(COUNTIF($AG114:$AI114, Active!$ET$1)&gt;0, Active!DT$2, 0)</f>
        <v>0</v>
      </c>
      <c r="DU114" s="236">
        <f>IF(COUNTIF($AJ114:$AL114, Active!$ET$1)&gt;0, Active!DU$2, 0)</f>
        <v>0</v>
      </c>
      <c r="DV114" s="236">
        <f>IF(COUNTIF($AM114:$AO114, Active!$ET$1)&gt;0, Active!DV$2, 0)</f>
        <v>0</v>
      </c>
      <c r="DW114" s="236">
        <f>IF(COUNTIF($AP114:$AR114, Active!$ET$1)&gt;0, Active!DW$2, 0)</f>
        <v>0</v>
      </c>
      <c r="DX114" s="236">
        <f>IF(COUNTIF($AS114:$AU114, Active!$ET$1)&gt;0, Active!DX$2, 0)</f>
        <v>0</v>
      </c>
      <c r="DY114" s="236">
        <f>IF(COUNTIF($AV114:$AX114, Active!$ET$1)&gt;0, Active!DY$2, 0)</f>
        <v>0</v>
      </c>
      <c r="DZ114" s="237">
        <f>IF(COUNTIF($AY114:$BA114, Active!$ET$1)&gt;0, Active!DZ$2, 0)</f>
        <v>0</v>
      </c>
      <c r="EA114" s="238">
        <f>IF(COUNTIF($BB114:$BD114, Active!$ET$1)&gt;0, Active!EA$2, 0)</f>
        <v>0</v>
      </c>
      <c r="EB114" s="238">
        <f>IF(COUNTIF($BE114:$BG114, Active!$ET$1)&gt;0, Active!EB$2, 0)</f>
        <v>0</v>
      </c>
      <c r="EC114" s="238">
        <f>IF(COUNTIF($BH114:$BJ114, Active!$ET$1)&gt;0, Active!EC$2, 0)</f>
        <v>0</v>
      </c>
      <c r="ED114" s="238">
        <f>IF(COUNTIF($BK114:$BM114, Active!$ET$1)&gt;0, Active!ED$2, 0)</f>
        <v>0</v>
      </c>
      <c r="EE114" s="238">
        <f>IF(COUNTIF($BN114:$BP114, Active!$ET$1)&gt;0, Active!EE$2, 0)</f>
        <v>0</v>
      </c>
      <c r="EF114" s="238">
        <f>IF(COUNTIF($BQ114:$BS114, Active!$ET$1)&gt;0, Active!EF$2, 0)</f>
        <v>0</v>
      </c>
      <c r="EG114" s="238">
        <f>IF(COUNTIF($BT114:$BV114, Active!$ET$1)&gt;0, Active!EG$2, 0)</f>
        <v>0</v>
      </c>
      <c r="EH114" s="239">
        <f>IF(COUNTIF($BW114:$BY114, Active!$ET$1)&gt;0, Active!EH$2, 0)</f>
        <v>0</v>
      </c>
      <c r="EI114" s="240">
        <f>IF(COUNTIF($BZ114:$CB114, Active!$ET$1)&gt;0, Active!EI$2, 0)</f>
        <v>0</v>
      </c>
      <c r="EJ114" s="240">
        <f>IF(COUNTIF($CC114:$CE114, Active!$ET$1)&gt;0, Active!EJ$2, 0)</f>
        <v>0</v>
      </c>
      <c r="EK114" s="240">
        <f>IF(COUNTIF($CF114:$CH114, Active!$ET$1)&gt;0, Active!EK$2, 0)</f>
        <v>0</v>
      </c>
      <c r="EL114" s="240">
        <f>IF(COUNTIF($CI114:$CK114, Active!$ET$1)&gt;0, Active!EL$2, 0)</f>
        <v>0</v>
      </c>
      <c r="EM114" s="240">
        <f>IF(COUNTIF($CL114:$CN114, Active!$ET$1)&gt;0, Active!EM$2, 0)</f>
        <v>0</v>
      </c>
      <c r="EN114" s="240">
        <f>IF(COUNTIF($CO114:$CQ114, Active!$ET$1)&gt;0, Active!EN$2, 0)</f>
        <v>0</v>
      </c>
      <c r="EO114" s="240">
        <f>IF(COUNTIF($CR114:$CT114, Active!$ET$1)&gt;0, Active!EO$2, 0)</f>
        <v>0</v>
      </c>
      <c r="EP114" s="240">
        <f>IF(COUNTIF($CU114:$CW114, Active!$ET$1)&gt;0, Active!EP$2, 0)</f>
        <v>0</v>
      </c>
      <c r="EQ114" s="240">
        <f>IF(COUNTIF($CX114:$CZ114, Active!$ET$1)&gt;0, Active!EQ$2, 0)</f>
        <v>0</v>
      </c>
      <c r="ER114" s="240">
        <f>IF(COUNTIF($DA114:$DC114, Active!$ET$1)&gt;0, Active!ER$2, 0)</f>
        <v>0</v>
      </c>
      <c r="ES114" s="240">
        <f>IF(COUNTIF($DD114:$DF114, Active!$ET$1)&gt;0, Active!ES$2, 0)</f>
        <v>0</v>
      </c>
      <c r="ET114" s="241">
        <f t="shared" si="40"/>
        <v>0</v>
      </c>
      <c r="EU114" s="242">
        <f>IF(COUNTIF($N114:$Q114, Active!GA$1)&gt;0, Active!EU$2, 0)</f>
        <v>0</v>
      </c>
      <c r="EV114" s="234">
        <f>IF(COUNTIF($R114:$U114, Active!GA$1)&gt;0, Active!EV$2, 0)</f>
        <v>0</v>
      </c>
      <c r="EW114" s="234">
        <f>IF(COUNTIF($V114:$Y114, Active!GA$1)&gt;0, Active!EW$2, 0)</f>
        <v>0</v>
      </c>
      <c r="EX114" s="234">
        <f>IF(COUNTIF($Z114:$AA114, Active!GA$1)&gt;0, Active!EX$2, 0)</f>
        <v>0</v>
      </c>
      <c r="EY114" s="234">
        <f>IF(COUNTIF($AB114:$AC114, Active!GA$1)&gt;0, Active!EY$2, 0)</f>
        <v>0</v>
      </c>
      <c r="EZ114" s="235">
        <f>IF(COUNTIF($AD114:$AF114, Active!$GA$1)&gt;0, Active!EZ$2, 0)</f>
        <v>0</v>
      </c>
      <c r="FA114" s="236">
        <f>IF(COUNTIF($AG114:$AI114, Active!$GA$1)&gt;0, Active!FA$2, 0)</f>
        <v>0</v>
      </c>
      <c r="FB114" s="236">
        <f>IF(COUNTIF($AJ114:$AL114, Active!$GA$1)&gt;0, Active!FB$2, 0)</f>
        <v>0</v>
      </c>
      <c r="FC114" s="236">
        <f>IF(COUNTIF($AM114:$AO114, Active!$GA$1)&gt;0, Active!FC$2, 0)</f>
        <v>0</v>
      </c>
      <c r="FD114" s="236">
        <f>IF(COUNTIF($AP114:$AR114, Active!$GA$1)&gt;0, Active!FD$2, 0)</f>
        <v>0</v>
      </c>
      <c r="FE114" s="236">
        <f>IF(COUNTIF($AS114:$AU114, Active!$GA$1)&gt;0, Active!FE$2, 0)</f>
        <v>0</v>
      </c>
      <c r="FF114" s="236">
        <f>IF(COUNTIF($AV114:$AX114, Active!$GA$1)&gt;0, Active!FF$2, 0)</f>
        <v>0</v>
      </c>
      <c r="FG114" s="237">
        <f>IF(COUNTIF($AY114:$BA114, Active!$GA$1)&gt;0, Active!FG$2, 0)</f>
        <v>0</v>
      </c>
      <c r="FH114" s="238">
        <f>IF(COUNTIF($BB114:$BD114, Active!$GA$1)&gt;0, Active!FH$2, 0)</f>
        <v>0</v>
      </c>
      <c r="FI114" s="238">
        <f>IF(COUNTIF($BE114:$BG114, Active!$GA$1)&gt;0, Active!FI$2, 0)</f>
        <v>0</v>
      </c>
      <c r="FJ114" s="238">
        <f>IF(COUNTIF($BH114:$BJ114, Active!$GA$1)&gt;0, Active!FJ$2, 0)</f>
        <v>0</v>
      </c>
      <c r="FK114" s="238">
        <f>IF(COUNTIF($BK114:$BM114, Active!$GA$1)&gt;0, Active!FK$2, 0)</f>
        <v>0</v>
      </c>
      <c r="FL114" s="238">
        <f>IF(COUNTIF($BN114:$BP114, Active!$GA$1)&gt;0, Active!FL$2, 0)</f>
        <v>0</v>
      </c>
      <c r="FM114" s="238">
        <f>IF(COUNTIF($BQ114:$BS114, Active!$GA$1)&gt;0, Active!FM$2, 0)</f>
        <v>0</v>
      </c>
      <c r="FN114" s="238">
        <f>IF(COUNTIF($BT114:$BV114, Active!$GA$1)&gt;0, Active!FN$2, 0)</f>
        <v>0</v>
      </c>
      <c r="FO114" s="239">
        <f>IF(COUNTIF($BW114:$BY114, Active!$GA$1)&gt;0, Active!FO$2, 0)</f>
        <v>0</v>
      </c>
      <c r="FP114" s="240">
        <f>IF(COUNTIF($BZ114:$CB114, Active!$GA$1)&gt;0, Active!FP$2, 0)</f>
        <v>0</v>
      </c>
      <c r="FQ114" s="240">
        <f>IF(COUNTIF($CC114:$CE114, Active!$GA$1)&gt;0, Active!FQ$2, 0)</f>
        <v>0</v>
      </c>
      <c r="FR114" s="240">
        <f>IF(COUNTIF($CF114:$CH114, Active!$GA$1)&gt;0, Active!FR$2, 0)</f>
        <v>0</v>
      </c>
      <c r="FS114" s="240">
        <f>IF(COUNTIF($CI114:$CK114, Active!$GA$1)&gt;0, Active!FS$2, 0)</f>
        <v>0</v>
      </c>
      <c r="FT114" s="240">
        <f>IF(COUNTIF($CL114:$CN114, Active!$GA$1)&gt;0, Active!FT$2, 0)</f>
        <v>0</v>
      </c>
      <c r="FU114" s="240">
        <f>IF(COUNTIF($CO114:$CQ114, Active!$GA$1)&gt;0, Active!FU$2, 0)</f>
        <v>0</v>
      </c>
      <c r="FV114" s="240">
        <f>IF(COUNTIF($CR114:$CT114, Active!$GA$1)&gt;0, Active!FV$2, 0)</f>
        <v>0</v>
      </c>
      <c r="FW114" s="240">
        <f>IF(COUNTIF($CU114:$CW114, Active!$GA$1)&gt;0, Active!FW$2, 0)</f>
        <v>0</v>
      </c>
      <c r="FX114" s="240">
        <f>IF(COUNTIF($CX114:$CZ114, Active!$GA$1)&gt;0, Active!FX$2, 0)</f>
        <v>0</v>
      </c>
      <c r="FY114" s="240">
        <f>IF(COUNTIF($DA114:$DC114, Active!$GA$1)&gt;0, Active!FY$2, 0)</f>
        <v>0</v>
      </c>
      <c r="FZ114" s="240">
        <f>IF(COUNTIF($DD114:$DF114, Active!$GA$1)&gt;0, Active!FZ$2, 0)</f>
        <v>0</v>
      </c>
      <c r="GA114" s="241">
        <f t="shared" si="41"/>
        <v>0</v>
      </c>
      <c r="GB114" s="242">
        <f>IF(COUNTIF($N114:$Q114, Active!HH$1)&gt;0, Active!GB$2, 0)</f>
        <v>0</v>
      </c>
      <c r="GC114" s="234">
        <f>IF(COUNTIF($R114:$U114, Active!HH$1)&gt;0, Active!GC$2, 0)</f>
        <v>0</v>
      </c>
      <c r="GD114" s="234">
        <f>IF(COUNTIF($V114:$Y114, Active!HH$1)&gt;0, Active!GD$2, 0)</f>
        <v>0</v>
      </c>
      <c r="GE114" s="234">
        <f>IF(COUNTIF($Z114:$AA114, Active!HH$1)&gt;0, Active!GE$2, 0)</f>
        <v>0</v>
      </c>
      <c r="GF114" s="234">
        <f>IF(COUNTIF($AB114:$AC114, Active!HH$1)&gt;0, Active!GF$2, 0)</f>
        <v>0</v>
      </c>
      <c r="GG114" s="235">
        <f>IF(COUNTIF($AD114:$AF114, Active!$HH$1)&gt;0, Active!GG$2, 0)</f>
        <v>0</v>
      </c>
      <c r="GH114" s="236">
        <f>IF(COUNTIF($AG114:$AI114, Active!$HH$1)&gt;0, Active!GH$2, 0)</f>
        <v>0</v>
      </c>
      <c r="GI114" s="236">
        <f>IF(COUNTIF($AJ114:$AL114, Active!$HH$1)&gt;0, Active!GI$2, 0)</f>
        <v>0</v>
      </c>
      <c r="GJ114" s="236">
        <f>IF(COUNTIF($AM114:$AO114, Active!$HH$1)&gt;0, Active!GJ$2, 0)</f>
        <v>0</v>
      </c>
      <c r="GK114" s="236">
        <f>IF(COUNTIF($AP114:$AR114, Active!$HH$1)&gt;0, Active!GK$2, 0)</f>
        <v>0</v>
      </c>
      <c r="GL114" s="236">
        <f>IF(COUNTIF($AS114:$AU114, Active!$HH$1)&gt;0, Active!GL$2, 0)</f>
        <v>0</v>
      </c>
      <c r="GM114" s="236">
        <f>IF(COUNTIF($AV114:$AX114, Active!$HH$1)&gt;0, Active!GM$2, 0)</f>
        <v>0</v>
      </c>
      <c r="GN114" s="237">
        <f>IF(COUNTIF($AY114:$BA114, Active!$HH$1)&gt;0, Active!GN$2, 0)</f>
        <v>0</v>
      </c>
      <c r="GO114" s="238">
        <f>IF(COUNTIF($BB114:$BD114, Active!$HH$1)&gt;0, Active!GO$2, 0)</f>
        <v>0</v>
      </c>
      <c r="GP114" s="238">
        <f>IF(COUNTIF($BE114:$BG114, Active!$HH$1)&gt;0, Active!GP$2, 0)</f>
        <v>0</v>
      </c>
      <c r="GQ114" s="238">
        <f>IF(COUNTIF($BH114:$BJ114, Active!$HH$1)&gt;0, Active!GQ$2, 0)</f>
        <v>0</v>
      </c>
      <c r="GR114" s="238">
        <f>IF(COUNTIF($BK114:$BM114, Active!$HH$1)&gt;0, Active!GR$2, 0)</f>
        <v>0</v>
      </c>
      <c r="GS114" s="238">
        <f>IF(COUNTIF($BN114:$BP114, Active!$HH$1)&gt;0, Active!GS$2, 0)</f>
        <v>0</v>
      </c>
      <c r="GT114" s="238">
        <f>IF(COUNTIF($BQ114:$BS114, Active!$HH$1)&gt;0, Active!GT$2, 0)</f>
        <v>0</v>
      </c>
      <c r="GU114" s="238">
        <f>IF(COUNTIF($BT114:$BV114, Active!$HH$1)&gt;0, Active!GU$2, 0)</f>
        <v>0</v>
      </c>
      <c r="GV114" s="239">
        <f>IF(COUNTIF($BW114:$BY114, Active!$HH$1)&gt;0, Active!GV$2, 0)</f>
        <v>0</v>
      </c>
      <c r="GW114" s="240">
        <f>IF(COUNTIF($BZ114:$CB114, Active!$HH$1)&gt;0, Active!GW$2, 0)</f>
        <v>0</v>
      </c>
      <c r="GX114" s="240">
        <f>IF(COUNTIF($CC114:$CE114, Active!$HH$1)&gt;0, Active!GX$2, 0)</f>
        <v>0</v>
      </c>
      <c r="GY114" s="240">
        <f>IF(COUNTIF($CF114:$CH114, Active!$HH$1)&gt;0, Active!GY$2, 0)</f>
        <v>0</v>
      </c>
      <c r="GZ114" s="240">
        <f>IF(COUNTIF($CI114:$CK114, Active!$HH$1)&gt;0, Active!GZ$2, 0)</f>
        <v>0</v>
      </c>
      <c r="HA114" s="240">
        <f>IF(COUNTIF($CL114:$CN114, Active!$HH$1)&gt;0, Active!HA$2, 0)</f>
        <v>0</v>
      </c>
      <c r="HB114" s="240">
        <f>IF(COUNTIF($CO114:$CQ114, Active!$HH$1)&gt;0, Active!HB$2, 0)</f>
        <v>0</v>
      </c>
      <c r="HC114" s="240">
        <f>IF(COUNTIF($CR114:$CT114, Active!$HH$1)&gt;0, Active!HC$2, 0)</f>
        <v>0</v>
      </c>
      <c r="HD114" s="240">
        <f>IF(COUNTIF($CU114:$CW114, Active!$HH$1)&gt;0, Active!HD$2, 0)</f>
        <v>0</v>
      </c>
      <c r="HE114" s="240">
        <f>IF(COUNTIF($CX114:$CZ114, Active!$HH$1)&gt;0, Active!HE$2, 0)</f>
        <v>0</v>
      </c>
      <c r="HF114" s="240">
        <f>IF(COUNTIF($DA114:$DC114, Active!$HH$1)&gt;0, Active!HF$2, 0)</f>
        <v>0</v>
      </c>
      <c r="HG114" s="240">
        <f>IF(COUNTIF($DD114:$DF114, Active!$HH$1)&gt;0, Active!HG$2, 0)</f>
        <v>0</v>
      </c>
      <c r="HH114" s="241">
        <f t="shared" si="42"/>
        <v>0</v>
      </c>
      <c r="HI114" s="243"/>
      <c r="HJ114" s="242">
        <f>IF(MAX($N114:$Q114)&gt;=40, Active!HJ$2, 0)</f>
        <v>0</v>
      </c>
      <c r="HK114" s="234">
        <f>IF(MAX($R114:$U114)&gt;=40, Active!HK$2, 0)</f>
        <v>0</v>
      </c>
      <c r="HL114" s="234">
        <f>IF(MAX($V114:$Y114)&gt;=40, Active!HL$2, 0)</f>
        <v>0</v>
      </c>
      <c r="HM114" s="234">
        <f>IF(MAX($Z114:$AA114)&gt;=40, Active!HM$2, 0)</f>
        <v>0</v>
      </c>
      <c r="HN114" s="234">
        <f>IF(MAX($AB114:$AC114)&gt;=40, Active!HN$2, 0)</f>
        <v>0</v>
      </c>
      <c r="HO114" s="235">
        <f>IF(MAX($AD114:$AF114)&gt;=40, Active!HO$2, 0)</f>
        <v>20</v>
      </c>
      <c r="HP114" s="236">
        <f>IF(MAX($AG114:$AI114)&gt;=40, Active!HP$2, 0)</f>
        <v>0</v>
      </c>
      <c r="HQ114" s="236">
        <f>IF(MAX($AJ114:$AL114)&gt;=40, Active!HQ$2, 0)</f>
        <v>20</v>
      </c>
      <c r="HR114" s="236">
        <f>IF(MAX($AM114:$AO114)&gt;=40, Active!HR$2, 0)</f>
        <v>20</v>
      </c>
      <c r="HS114" s="236">
        <f>IF(MAX($AP114:$AR114)&gt;=40, Active!HS$2, 0)</f>
        <v>10</v>
      </c>
      <c r="HT114" s="236">
        <f>IF(MAX($AS114:$AU114)&gt;=40, Active!HT$2, 0)</f>
        <v>20</v>
      </c>
      <c r="HU114" s="236">
        <f>IF(MAX($AV114:$AX114)&gt;=40, Active!HU$2, 0)</f>
        <v>10</v>
      </c>
      <c r="HV114" s="237">
        <f>IF(MAX($AY114:$BA114)&gt;=40, Active!HV$2, 0)</f>
        <v>0</v>
      </c>
      <c r="HW114" s="238">
        <f>IF(MAX($BB114:$BD114)&gt;=40, Active!HW$2, 0)</f>
        <v>0</v>
      </c>
      <c r="HX114" s="238">
        <f>IF(MAX($BE114:$BG114)&gt;=40, Active!HX$2, 0)</f>
        <v>0</v>
      </c>
      <c r="HY114" s="238">
        <f>IF(MAX($BH114:$BJ114)&gt;=40, Active!HY$2, 0)</f>
        <v>0</v>
      </c>
      <c r="HZ114" s="238">
        <f>IF(MAX($BK114:$BM114)&gt;=40, Active!HZ$2, 0)</f>
        <v>0</v>
      </c>
      <c r="IA114" s="238">
        <f>IF(MAX($BN114:$BP114)&gt;=40, Active!IA$2, 0)</f>
        <v>0</v>
      </c>
      <c r="IB114" s="238">
        <f>IF(MAX($BQ114:$BS114)&gt;=40, Active!IB$2, 0)</f>
        <v>0</v>
      </c>
      <c r="IC114" s="238">
        <f>IF(MAX($BT114:$BV114)&gt;=40, Active!IC$2, 0)</f>
        <v>0</v>
      </c>
      <c r="ID114" s="239">
        <f>IF(MAX($BW114:$BY114)&gt;=40, Active!ID$2, 0)</f>
        <v>0</v>
      </c>
      <c r="IE114" s="240">
        <f>IF(MAX($BZ114:$CB114)&gt;=40, Active!IE$2, 0)</f>
        <v>0</v>
      </c>
      <c r="IF114" s="240">
        <f>IF(MAX($CC114:$CE114)&gt;=40, Active!IF$2, 0)</f>
        <v>0</v>
      </c>
      <c r="IG114" s="240">
        <f>IF(MAX($CF114:$CH114)&gt;=40, Active!IG$2, 0)</f>
        <v>0</v>
      </c>
      <c r="IH114" s="240">
        <f>IF(MAX($CI114:$CK114)&gt;=40, Active!IH$2, 0)</f>
        <v>0</v>
      </c>
      <c r="II114" s="240">
        <f>IF(MAX($CL114:$CN114)&gt;=40, Active!II$2, 0)</f>
        <v>0</v>
      </c>
      <c r="IJ114" s="240">
        <f>IF(MAX($CO114:$CQ114)&gt;=40, Active!IJ$2, 0)</f>
        <v>0</v>
      </c>
      <c r="IK114" s="240">
        <f>IF(MAX($CR114:$CT114)&gt;=40, Active!IK$2, 0)</f>
        <v>0</v>
      </c>
      <c r="IL114" s="240">
        <f>IF(MAX($CU114:$CW114)&gt;=40, Active!IL$2, 0)</f>
        <v>0</v>
      </c>
      <c r="IM114" s="240">
        <f>IF(MAX($CX114:$CZ114)&gt;=40, Active!IM$2, 0)</f>
        <v>0</v>
      </c>
      <c r="IN114" s="240">
        <f>IF(MAX($DA114:$DC114)&gt;=40, Active!IN$2, 0)</f>
        <v>0</v>
      </c>
      <c r="IO114" s="240">
        <f>IF(MAX($DD114:$DF114)&gt;=40, Active!IO$2, 0)</f>
        <v>0</v>
      </c>
      <c r="IP114" s="416">
        <f t="shared" si="43"/>
        <v>100</v>
      </c>
      <c r="IQ114" s="416">
        <f t="shared" si="44"/>
        <v>0</v>
      </c>
    </row>
    <row r="115" spans="2:251" ht="15" customHeight="1" x14ac:dyDescent="0.25">
      <c r="B115" s="392">
        <v>1</v>
      </c>
      <c r="C115" s="13" t="s">
        <v>454</v>
      </c>
      <c r="D115" s="423">
        <v>43191</v>
      </c>
      <c r="E115" s="20" t="s">
        <v>278</v>
      </c>
      <c r="F115" s="6">
        <v>8881746</v>
      </c>
      <c r="G115" s="20">
        <v>1</v>
      </c>
      <c r="H115" s="20"/>
      <c r="I115" s="23"/>
      <c r="J115" s="6"/>
      <c r="K115" s="6"/>
      <c r="L115" s="424"/>
      <c r="M115" s="425" t="s">
        <v>562</v>
      </c>
      <c r="N115" s="24" t="s">
        <v>18</v>
      </c>
      <c r="O115" s="107"/>
      <c r="P115" s="107"/>
      <c r="Q115" s="273"/>
      <c r="R115" s="24" t="s">
        <v>16</v>
      </c>
      <c r="S115" s="107"/>
      <c r="T115" s="107"/>
      <c r="U115" s="290"/>
      <c r="V115" s="24" t="s">
        <v>17</v>
      </c>
      <c r="W115" s="107"/>
      <c r="X115" s="107"/>
      <c r="Y115" s="273"/>
      <c r="Z115" s="24" t="s">
        <v>16</v>
      </c>
      <c r="AA115" s="273"/>
      <c r="AB115" s="24">
        <v>80.3</v>
      </c>
      <c r="AC115" s="273"/>
      <c r="AD115" s="272">
        <v>100</v>
      </c>
      <c r="AE115" s="108"/>
      <c r="AF115" s="444"/>
      <c r="AG115" s="272">
        <v>100</v>
      </c>
      <c r="AH115" s="108"/>
      <c r="AI115" s="444"/>
      <c r="AJ115" s="272">
        <v>100</v>
      </c>
      <c r="AK115" s="108"/>
      <c r="AL115" s="444"/>
      <c r="AM115" s="272">
        <v>100</v>
      </c>
      <c r="AN115" s="108"/>
      <c r="AO115" s="444"/>
      <c r="AP115" s="272">
        <v>100</v>
      </c>
      <c r="AQ115" s="108"/>
      <c r="AR115" s="444"/>
      <c r="AS115" s="272">
        <v>100</v>
      </c>
      <c r="AT115" s="108"/>
      <c r="AU115" s="444"/>
      <c r="AV115" s="272">
        <v>100</v>
      </c>
      <c r="AW115" s="108"/>
      <c r="AX115" s="444"/>
      <c r="AY115" s="24"/>
      <c r="AZ115" s="107"/>
      <c r="BA115" s="273"/>
      <c r="BB115" s="24"/>
      <c r="BC115" s="107"/>
      <c r="BD115" s="273"/>
      <c r="BE115" s="24"/>
      <c r="BF115" s="107"/>
      <c r="BG115" s="273"/>
      <c r="BH115" s="24"/>
      <c r="BI115" s="107"/>
      <c r="BJ115" s="273"/>
      <c r="BK115" s="24"/>
      <c r="BL115" s="107"/>
      <c r="BM115" s="273"/>
      <c r="BN115" s="24"/>
      <c r="BO115" s="107"/>
      <c r="BP115" s="273"/>
      <c r="BQ115" s="24"/>
      <c r="BR115" s="107"/>
      <c r="BS115" s="273"/>
      <c r="BT115" s="24"/>
      <c r="BU115" s="291"/>
      <c r="BV115" s="273"/>
      <c r="BW115" s="24"/>
      <c r="BX115" s="107"/>
      <c r="BY115" s="273"/>
      <c r="BZ115" s="24"/>
      <c r="CA115" s="107"/>
      <c r="CB115" s="273"/>
      <c r="CC115" s="24"/>
      <c r="CD115" s="107"/>
      <c r="CE115" s="107"/>
      <c r="CF115" s="107"/>
      <c r="CG115" s="107"/>
      <c r="CH115" s="273"/>
      <c r="CI115" s="24"/>
      <c r="CJ115" s="107"/>
      <c r="CK115" s="273"/>
      <c r="CL115" s="24"/>
      <c r="CM115" s="107"/>
      <c r="CN115" s="273"/>
      <c r="CO115" s="24"/>
      <c r="CP115" s="107"/>
      <c r="CQ115" s="273"/>
      <c r="CR115" s="24"/>
      <c r="CS115" s="107"/>
      <c r="CT115" s="273"/>
      <c r="CU115" s="24"/>
      <c r="CV115" s="107"/>
      <c r="CW115" s="273"/>
      <c r="CX115" s="24"/>
      <c r="CY115" s="107"/>
      <c r="CZ115" s="273"/>
      <c r="DA115" s="24"/>
      <c r="DB115" s="107"/>
      <c r="DC115" s="273"/>
      <c r="DD115" s="24"/>
      <c r="DE115" s="107"/>
      <c r="DF115" s="273"/>
      <c r="DG115" s="218"/>
      <c r="DH115" s="217"/>
      <c r="DI115" s="217"/>
      <c r="DJ115" s="286" t="e">
        <f t="shared" si="38"/>
        <v>#DIV/0!</v>
      </c>
      <c r="DK115" s="219"/>
      <c r="DL115" s="220" t="e">
        <f t="shared" si="39"/>
        <v>#DIV/0!</v>
      </c>
      <c r="DM115" s="650">
        <f>COUNTIF(N115:DF115, Active!DM$1)+COUNTIF(N115:DF115, Active!DM$2)</f>
        <v>0</v>
      </c>
      <c r="DN115" s="233">
        <f>IF(COUNTIF($N115:$Q115, Active!ET$1)&gt;0, Active!DN$2, 0)</f>
        <v>0</v>
      </c>
      <c r="DO115" s="234">
        <f>IF(COUNTIF($R115:$U115, Active!ET$1)&gt;0, Active!DO$2, 0)</f>
        <v>0</v>
      </c>
      <c r="DP115" s="234">
        <f>IF(COUNTIF($V115:$Y115, Active!ET$1)&gt;0, Active!DP$2, 0)</f>
        <v>0</v>
      </c>
      <c r="DQ115" s="234">
        <f>IF(COUNTIF($Z115:$AA115, Active!ET$1)&gt;0, Active!DQ$2, 0)</f>
        <v>0</v>
      </c>
      <c r="DR115" s="234">
        <f>IF(COUNTIF($AB115:$AC115, Active!ET$1)&gt;0, Active!DR$2, 0)</f>
        <v>0</v>
      </c>
      <c r="DS115" s="235">
        <f>IF(COUNTIF($AD115:$AF115, Active!$ET$1)&gt;0, Active!DS$2, 0)</f>
        <v>0</v>
      </c>
      <c r="DT115" s="236">
        <f>IF(COUNTIF($AG115:$AI115, Active!$ET$1)&gt;0, Active!DT$2, 0)</f>
        <v>0</v>
      </c>
      <c r="DU115" s="236">
        <f>IF(COUNTIF($AJ115:$AL115, Active!$ET$1)&gt;0, Active!DU$2, 0)</f>
        <v>0</v>
      </c>
      <c r="DV115" s="236">
        <f>IF(COUNTIF($AM115:$AO115, Active!$ET$1)&gt;0, Active!DV$2, 0)</f>
        <v>0</v>
      </c>
      <c r="DW115" s="236">
        <f>IF(COUNTIF($AP115:$AR115, Active!$ET$1)&gt;0, Active!DW$2, 0)</f>
        <v>0</v>
      </c>
      <c r="DX115" s="236">
        <f>IF(COUNTIF($AS115:$AU115, Active!$ET$1)&gt;0, Active!DX$2, 0)</f>
        <v>0</v>
      </c>
      <c r="DY115" s="236">
        <f>IF(COUNTIF($AV115:$AX115, Active!$ET$1)&gt;0, Active!DY$2, 0)</f>
        <v>0</v>
      </c>
      <c r="DZ115" s="237">
        <f>IF(COUNTIF($AY115:$BA115, Active!$ET$1)&gt;0, Active!DZ$2, 0)</f>
        <v>0</v>
      </c>
      <c r="EA115" s="238">
        <f>IF(COUNTIF($BB115:$BD115, Active!$ET$1)&gt;0, Active!EA$2, 0)</f>
        <v>0</v>
      </c>
      <c r="EB115" s="238">
        <f>IF(COUNTIF($BE115:$BG115, Active!$ET$1)&gt;0, Active!EB$2, 0)</f>
        <v>0</v>
      </c>
      <c r="EC115" s="238">
        <f>IF(COUNTIF($BH115:$BJ115, Active!$ET$1)&gt;0, Active!EC$2, 0)</f>
        <v>0</v>
      </c>
      <c r="ED115" s="238">
        <f>IF(COUNTIF($BK115:$BM115, Active!$ET$1)&gt;0, Active!ED$2, 0)</f>
        <v>0</v>
      </c>
      <c r="EE115" s="238">
        <f>IF(COUNTIF($BN115:$BP115, Active!$ET$1)&gt;0, Active!EE$2, 0)</f>
        <v>0</v>
      </c>
      <c r="EF115" s="238">
        <f>IF(COUNTIF($BQ115:$BS115, Active!$ET$1)&gt;0, Active!EF$2, 0)</f>
        <v>0</v>
      </c>
      <c r="EG115" s="238">
        <f>IF(COUNTIF($BT115:$BV115, Active!$ET$1)&gt;0, Active!EG$2, 0)</f>
        <v>0</v>
      </c>
      <c r="EH115" s="239">
        <f>IF(COUNTIF($BW115:$BY115, Active!$ET$1)&gt;0, Active!EH$2, 0)</f>
        <v>0</v>
      </c>
      <c r="EI115" s="240">
        <f>IF(COUNTIF($BZ115:$CB115, Active!$ET$1)&gt;0, Active!EI$2, 0)</f>
        <v>0</v>
      </c>
      <c r="EJ115" s="240">
        <f>IF(COUNTIF($CC115:$CE115, Active!$ET$1)&gt;0, Active!EJ$2, 0)</f>
        <v>0</v>
      </c>
      <c r="EK115" s="240">
        <f>IF(COUNTIF($CF115:$CH115, Active!$ET$1)&gt;0, Active!EK$2, 0)</f>
        <v>0</v>
      </c>
      <c r="EL115" s="240">
        <f>IF(COUNTIF($CI115:$CK115, Active!$ET$1)&gt;0, Active!EL$2, 0)</f>
        <v>0</v>
      </c>
      <c r="EM115" s="240">
        <f>IF(COUNTIF($CL115:$CN115, Active!$ET$1)&gt;0, Active!EM$2, 0)</f>
        <v>0</v>
      </c>
      <c r="EN115" s="240">
        <f>IF(COUNTIF($CO115:$CQ115, Active!$ET$1)&gt;0, Active!EN$2, 0)</f>
        <v>0</v>
      </c>
      <c r="EO115" s="240">
        <f>IF(COUNTIF($CR115:$CT115, Active!$ET$1)&gt;0, Active!EO$2, 0)</f>
        <v>0</v>
      </c>
      <c r="EP115" s="240">
        <f>IF(COUNTIF($CU115:$CW115, Active!$ET$1)&gt;0, Active!EP$2, 0)</f>
        <v>0</v>
      </c>
      <c r="EQ115" s="240">
        <f>IF(COUNTIF($CX115:$CZ115, Active!$ET$1)&gt;0, Active!EQ$2, 0)</f>
        <v>0</v>
      </c>
      <c r="ER115" s="240">
        <f>IF(COUNTIF($DA115:$DC115, Active!$ET$1)&gt;0, Active!ER$2, 0)</f>
        <v>0</v>
      </c>
      <c r="ES115" s="240">
        <f>IF(COUNTIF($DD115:$DF115, Active!$ET$1)&gt;0, Active!ES$2, 0)</f>
        <v>0</v>
      </c>
      <c r="ET115" s="241">
        <f t="shared" si="40"/>
        <v>0</v>
      </c>
      <c r="EU115" s="242">
        <f>IF(COUNTIF($N115:$Q115, Active!GA$1)&gt;0, Active!EU$2, 0)</f>
        <v>0</v>
      </c>
      <c r="EV115" s="234">
        <f>IF(COUNTIF($R115:$U115, Active!GA$1)&gt;0, Active!EV$2, 0)</f>
        <v>0</v>
      </c>
      <c r="EW115" s="234">
        <f>IF(COUNTIF($V115:$Y115, Active!GA$1)&gt;0, Active!EW$2, 0)</f>
        <v>0</v>
      </c>
      <c r="EX115" s="234">
        <f>IF(COUNTIF($Z115:$AA115, Active!GA$1)&gt;0, Active!EX$2, 0)</f>
        <v>0</v>
      </c>
      <c r="EY115" s="234">
        <f>IF(COUNTIF($AB115:$AC115, Active!GA$1)&gt;0, Active!EY$2, 0)</f>
        <v>0</v>
      </c>
      <c r="EZ115" s="235">
        <f>IF(COUNTIF($AD115:$AF115, Active!$GA$1)&gt;0, Active!EZ$2, 0)</f>
        <v>0</v>
      </c>
      <c r="FA115" s="236">
        <f>IF(COUNTIF($AG115:$AI115, Active!$GA$1)&gt;0, Active!FA$2, 0)</f>
        <v>0</v>
      </c>
      <c r="FB115" s="236">
        <f>IF(COUNTIF($AJ115:$AL115, Active!$GA$1)&gt;0, Active!FB$2, 0)</f>
        <v>0</v>
      </c>
      <c r="FC115" s="236">
        <f>IF(COUNTIF($AM115:$AO115, Active!$GA$1)&gt;0, Active!FC$2, 0)</f>
        <v>0</v>
      </c>
      <c r="FD115" s="236">
        <f>IF(COUNTIF($AP115:$AR115, Active!$GA$1)&gt;0, Active!FD$2, 0)</f>
        <v>0</v>
      </c>
      <c r="FE115" s="236">
        <f>IF(COUNTIF($AS115:$AU115, Active!$GA$1)&gt;0, Active!FE$2, 0)</f>
        <v>0</v>
      </c>
      <c r="FF115" s="236">
        <f>IF(COUNTIF($AV115:$AX115, Active!$GA$1)&gt;0, Active!FF$2, 0)</f>
        <v>0</v>
      </c>
      <c r="FG115" s="237">
        <f>IF(COUNTIF($AY115:$BA115, Active!$GA$1)&gt;0, Active!FG$2, 0)</f>
        <v>0</v>
      </c>
      <c r="FH115" s="238">
        <f>IF(COUNTIF($BB115:$BD115, Active!$GA$1)&gt;0, Active!FH$2, 0)</f>
        <v>0</v>
      </c>
      <c r="FI115" s="238">
        <f>IF(COUNTIF($BE115:$BG115, Active!$GA$1)&gt;0, Active!FI$2, 0)</f>
        <v>0</v>
      </c>
      <c r="FJ115" s="238">
        <f>IF(COUNTIF($BH115:$BJ115, Active!$GA$1)&gt;0, Active!FJ$2, 0)</f>
        <v>0</v>
      </c>
      <c r="FK115" s="238">
        <f>IF(COUNTIF($BK115:$BM115, Active!$GA$1)&gt;0, Active!FK$2, 0)</f>
        <v>0</v>
      </c>
      <c r="FL115" s="238">
        <f>IF(COUNTIF($BN115:$BP115, Active!$GA$1)&gt;0, Active!FL$2, 0)</f>
        <v>0</v>
      </c>
      <c r="FM115" s="238">
        <f>IF(COUNTIF($BQ115:$BS115, Active!$GA$1)&gt;0, Active!FM$2, 0)</f>
        <v>0</v>
      </c>
      <c r="FN115" s="238">
        <f>IF(COUNTIF($BT115:$BV115, Active!$GA$1)&gt;0, Active!FN$2, 0)</f>
        <v>0</v>
      </c>
      <c r="FO115" s="239">
        <f>IF(COUNTIF($BW115:$BY115, Active!$GA$1)&gt;0, Active!FO$2, 0)</f>
        <v>0</v>
      </c>
      <c r="FP115" s="240">
        <f>IF(COUNTIF($BZ115:$CB115, Active!$GA$1)&gt;0, Active!FP$2, 0)</f>
        <v>0</v>
      </c>
      <c r="FQ115" s="240">
        <f>IF(COUNTIF($CC115:$CE115, Active!$GA$1)&gt;0, Active!FQ$2, 0)</f>
        <v>0</v>
      </c>
      <c r="FR115" s="240">
        <f>IF(COUNTIF($CF115:$CH115, Active!$GA$1)&gt;0, Active!FR$2, 0)</f>
        <v>0</v>
      </c>
      <c r="FS115" s="240">
        <f>IF(COUNTIF($CI115:$CK115, Active!$GA$1)&gt;0, Active!FS$2, 0)</f>
        <v>0</v>
      </c>
      <c r="FT115" s="240">
        <f>IF(COUNTIF($CL115:$CN115, Active!$GA$1)&gt;0, Active!FT$2, 0)</f>
        <v>0</v>
      </c>
      <c r="FU115" s="240">
        <f>IF(COUNTIF($CO115:$CQ115, Active!$GA$1)&gt;0, Active!FU$2, 0)</f>
        <v>0</v>
      </c>
      <c r="FV115" s="240">
        <f>IF(COUNTIF($CR115:$CT115, Active!$GA$1)&gt;0, Active!FV$2, 0)</f>
        <v>0</v>
      </c>
      <c r="FW115" s="240">
        <f>IF(COUNTIF($CU115:$CW115, Active!$GA$1)&gt;0, Active!FW$2, 0)</f>
        <v>0</v>
      </c>
      <c r="FX115" s="240">
        <f>IF(COUNTIF($CX115:$CZ115, Active!$GA$1)&gt;0, Active!FX$2, 0)</f>
        <v>0</v>
      </c>
      <c r="FY115" s="240">
        <f>IF(COUNTIF($DA115:$DC115, Active!$GA$1)&gt;0, Active!FY$2, 0)</f>
        <v>0</v>
      </c>
      <c r="FZ115" s="240">
        <f>IF(COUNTIF($DD115:$DF115, Active!$GA$1)&gt;0, Active!FZ$2, 0)</f>
        <v>0</v>
      </c>
      <c r="GA115" s="241">
        <f t="shared" si="41"/>
        <v>0</v>
      </c>
      <c r="GB115" s="242">
        <f>IF(COUNTIF($N115:$Q115, Active!HH$1)&gt;0, Active!GB$2, 0)</f>
        <v>0</v>
      </c>
      <c r="GC115" s="234">
        <f>IF(COUNTIF($R115:$U115, Active!HH$1)&gt;0, Active!GC$2, 0)</f>
        <v>0</v>
      </c>
      <c r="GD115" s="234">
        <f>IF(COUNTIF($V115:$Y115, Active!HH$1)&gt;0, Active!GD$2, 0)</f>
        <v>0</v>
      </c>
      <c r="GE115" s="234">
        <f>IF(COUNTIF($Z115:$AA115, Active!HH$1)&gt;0, Active!GE$2, 0)</f>
        <v>0</v>
      </c>
      <c r="GF115" s="234">
        <f>IF(COUNTIF($AB115:$AC115, Active!HH$1)&gt;0, Active!GF$2, 0)</f>
        <v>0</v>
      </c>
      <c r="GG115" s="235">
        <f>IF(COUNTIF($AD115:$AF115, Active!$HH$1)&gt;0, Active!GG$2, 0)</f>
        <v>0</v>
      </c>
      <c r="GH115" s="236">
        <f>IF(COUNTIF($AG115:$AI115, Active!$HH$1)&gt;0, Active!GH$2, 0)</f>
        <v>0</v>
      </c>
      <c r="GI115" s="236">
        <f>IF(COUNTIF($AJ115:$AL115, Active!$HH$1)&gt;0, Active!GI$2, 0)</f>
        <v>0</v>
      </c>
      <c r="GJ115" s="236">
        <f>IF(COUNTIF($AM115:$AO115, Active!$HH$1)&gt;0, Active!GJ$2, 0)</f>
        <v>0</v>
      </c>
      <c r="GK115" s="236">
        <f>IF(COUNTIF($AP115:$AR115, Active!$HH$1)&gt;0, Active!GK$2, 0)</f>
        <v>0</v>
      </c>
      <c r="GL115" s="236">
        <f>IF(COUNTIF($AS115:$AU115, Active!$HH$1)&gt;0, Active!GL$2, 0)</f>
        <v>0</v>
      </c>
      <c r="GM115" s="236">
        <f>IF(COUNTIF($AV115:$AX115, Active!$HH$1)&gt;0, Active!GM$2, 0)</f>
        <v>0</v>
      </c>
      <c r="GN115" s="237">
        <f>IF(COUNTIF($AY115:$BA115, Active!$HH$1)&gt;0, Active!GN$2, 0)</f>
        <v>0</v>
      </c>
      <c r="GO115" s="238">
        <f>IF(COUNTIF($BB115:$BD115, Active!$HH$1)&gt;0, Active!GO$2, 0)</f>
        <v>0</v>
      </c>
      <c r="GP115" s="238">
        <f>IF(COUNTIF($BE115:$BG115, Active!$HH$1)&gt;0, Active!GP$2, 0)</f>
        <v>0</v>
      </c>
      <c r="GQ115" s="238">
        <f>IF(COUNTIF($BH115:$BJ115, Active!$HH$1)&gt;0, Active!GQ$2, 0)</f>
        <v>0</v>
      </c>
      <c r="GR115" s="238">
        <f>IF(COUNTIF($BK115:$BM115, Active!$HH$1)&gt;0, Active!GR$2, 0)</f>
        <v>0</v>
      </c>
      <c r="GS115" s="238">
        <f>IF(COUNTIF($BN115:$BP115, Active!$HH$1)&gt;0, Active!GS$2, 0)</f>
        <v>0</v>
      </c>
      <c r="GT115" s="238">
        <f>IF(COUNTIF($BQ115:$BS115, Active!$HH$1)&gt;0, Active!GT$2, 0)</f>
        <v>0</v>
      </c>
      <c r="GU115" s="238">
        <f>IF(COUNTIF($BT115:$BV115, Active!$HH$1)&gt;0, Active!GU$2, 0)</f>
        <v>0</v>
      </c>
      <c r="GV115" s="239">
        <f>IF(COUNTIF($BW115:$BY115, Active!$HH$1)&gt;0, Active!GV$2, 0)</f>
        <v>0</v>
      </c>
      <c r="GW115" s="240">
        <f>IF(COUNTIF($BZ115:$CB115, Active!$HH$1)&gt;0, Active!GW$2, 0)</f>
        <v>0</v>
      </c>
      <c r="GX115" s="240">
        <f>IF(COUNTIF($CC115:$CE115, Active!$HH$1)&gt;0, Active!GX$2, 0)</f>
        <v>0</v>
      </c>
      <c r="GY115" s="240">
        <f>IF(COUNTIF($CF115:$CH115, Active!$HH$1)&gt;0, Active!GY$2, 0)</f>
        <v>0</v>
      </c>
      <c r="GZ115" s="240">
        <f>IF(COUNTIF($CI115:$CK115, Active!$HH$1)&gt;0, Active!GZ$2, 0)</f>
        <v>0</v>
      </c>
      <c r="HA115" s="240">
        <f>IF(COUNTIF($CL115:$CN115, Active!$HH$1)&gt;0, Active!HA$2, 0)</f>
        <v>0</v>
      </c>
      <c r="HB115" s="240">
        <f>IF(COUNTIF($CO115:$CQ115, Active!$HH$1)&gt;0, Active!HB$2, 0)</f>
        <v>0</v>
      </c>
      <c r="HC115" s="240">
        <f>IF(COUNTIF($CR115:$CT115, Active!$HH$1)&gt;0, Active!HC$2, 0)</f>
        <v>0</v>
      </c>
      <c r="HD115" s="240">
        <f>IF(COUNTIF($CU115:$CW115, Active!$HH$1)&gt;0, Active!HD$2, 0)</f>
        <v>0</v>
      </c>
      <c r="HE115" s="240">
        <f>IF(COUNTIF($CX115:$CZ115, Active!$HH$1)&gt;0, Active!HE$2, 0)</f>
        <v>0</v>
      </c>
      <c r="HF115" s="240">
        <f>IF(COUNTIF($DA115:$DC115, Active!$HH$1)&gt;0, Active!HF$2, 0)</f>
        <v>0</v>
      </c>
      <c r="HG115" s="240">
        <f>IF(COUNTIF($DD115:$DF115, Active!$HH$1)&gt;0, Active!HG$2, 0)</f>
        <v>0</v>
      </c>
      <c r="HH115" s="241">
        <f t="shared" si="42"/>
        <v>0</v>
      </c>
      <c r="HI115" s="243"/>
      <c r="HJ115" s="242">
        <f>IF(MAX($N115:$Q115)&gt;=40, Active!HJ$2, 0)</f>
        <v>0</v>
      </c>
      <c r="HK115" s="234">
        <f>IF(MAX($R115:$U115)&gt;=40, Active!HK$2, 0)</f>
        <v>0</v>
      </c>
      <c r="HL115" s="234">
        <f>IF(MAX($V115:$Y115)&gt;=40, Active!HL$2, 0)</f>
        <v>0</v>
      </c>
      <c r="HM115" s="234">
        <f>IF(MAX($Z115:$AA115)&gt;=40, Active!HM$2, 0)</f>
        <v>0</v>
      </c>
      <c r="HN115" s="234">
        <f>IF(MAX($AB115:$AC115)&gt;=40, Active!HN$2, 0)</f>
        <v>2</v>
      </c>
      <c r="HO115" s="235">
        <f>IF(MAX($AD115:$AF115)&gt;=40, Active!HO$2, 0)</f>
        <v>20</v>
      </c>
      <c r="HP115" s="236">
        <f>IF(MAX($AG115:$AI115)&gt;=40, Active!HP$2, 0)</f>
        <v>20</v>
      </c>
      <c r="HQ115" s="236">
        <f>IF(MAX($AJ115:$AL115)&gt;=40, Active!HQ$2, 0)</f>
        <v>20</v>
      </c>
      <c r="HR115" s="236">
        <f>IF(MAX($AM115:$AO115)&gt;=40, Active!HR$2, 0)</f>
        <v>20</v>
      </c>
      <c r="HS115" s="236">
        <f>IF(MAX($AP115:$AR115)&gt;=40, Active!HS$2, 0)</f>
        <v>10</v>
      </c>
      <c r="HT115" s="236">
        <f>IF(MAX($AS115:$AU115)&gt;=40, Active!HT$2, 0)</f>
        <v>20</v>
      </c>
      <c r="HU115" s="236">
        <f>IF(MAX($AV115:$AX115)&gt;=40, Active!HU$2, 0)</f>
        <v>10</v>
      </c>
      <c r="HV115" s="237">
        <f>IF(MAX($AY115:$BA115)&gt;=40, Active!HV$2, 0)</f>
        <v>0</v>
      </c>
      <c r="HW115" s="238">
        <f>IF(MAX($BB115:$BD115)&gt;=40, Active!HW$2, 0)</f>
        <v>0</v>
      </c>
      <c r="HX115" s="238">
        <f>IF(MAX($BE115:$BG115)&gt;=40, Active!HX$2, 0)</f>
        <v>0</v>
      </c>
      <c r="HY115" s="238">
        <f>IF(MAX($BH115:$BJ115)&gt;=40, Active!HY$2, 0)</f>
        <v>0</v>
      </c>
      <c r="HZ115" s="238">
        <f>IF(MAX($BK115:$BM115)&gt;=40, Active!HZ$2, 0)</f>
        <v>0</v>
      </c>
      <c r="IA115" s="238">
        <f>IF(MAX($BN115:$BP115)&gt;=40, Active!IA$2, 0)</f>
        <v>0</v>
      </c>
      <c r="IB115" s="238">
        <f>IF(MAX($BQ115:$BS115)&gt;=40, Active!IB$2, 0)</f>
        <v>0</v>
      </c>
      <c r="IC115" s="238">
        <f>IF(MAX($BT115:$BV115)&gt;=40, Active!IC$2, 0)</f>
        <v>0</v>
      </c>
      <c r="ID115" s="239">
        <f>IF(MAX($BW115:$BY115)&gt;=40, Active!ID$2, 0)</f>
        <v>0</v>
      </c>
      <c r="IE115" s="240">
        <f>IF(MAX($BZ115:$CB115)&gt;=40, Active!IE$2, 0)</f>
        <v>0</v>
      </c>
      <c r="IF115" s="240">
        <f>IF(MAX($CC115:$CE115)&gt;=40, Active!IF$2, 0)</f>
        <v>0</v>
      </c>
      <c r="IG115" s="240">
        <f>IF(MAX($CF115:$CH115)&gt;=40, Active!IG$2, 0)</f>
        <v>0</v>
      </c>
      <c r="IH115" s="240">
        <f>IF(MAX($CI115:$CK115)&gt;=40, Active!IH$2, 0)</f>
        <v>0</v>
      </c>
      <c r="II115" s="240">
        <f>IF(MAX($CL115:$CN115)&gt;=40, Active!II$2, 0)</f>
        <v>0</v>
      </c>
      <c r="IJ115" s="240">
        <f>IF(MAX($CO115:$CQ115)&gt;=40, Active!IJ$2, 0)</f>
        <v>0</v>
      </c>
      <c r="IK115" s="240">
        <f>IF(MAX($CR115:$CT115)&gt;=40, Active!IK$2, 0)</f>
        <v>0</v>
      </c>
      <c r="IL115" s="240">
        <f>IF(MAX($CU115:$CW115)&gt;=40, Active!IL$2, 0)</f>
        <v>0</v>
      </c>
      <c r="IM115" s="240">
        <f>IF(MAX($CX115:$CZ115)&gt;=40, Active!IM$2, 0)</f>
        <v>0</v>
      </c>
      <c r="IN115" s="240">
        <f>IF(MAX($DA115:$DC115)&gt;=40, Active!IN$2, 0)</f>
        <v>0</v>
      </c>
      <c r="IO115" s="240">
        <f>IF(MAX($DD115:$DF115)&gt;=40, Active!IO$2, 0)</f>
        <v>0</v>
      </c>
      <c r="IP115" s="416">
        <f t="shared" si="43"/>
        <v>120</v>
      </c>
      <c r="IQ115" s="416">
        <f t="shared" si="44"/>
        <v>2</v>
      </c>
    </row>
    <row r="116" spans="2:251" ht="15" customHeight="1" x14ac:dyDescent="0.25">
      <c r="B116" s="392">
        <v>2</v>
      </c>
      <c r="C116" s="13" t="s">
        <v>455</v>
      </c>
      <c r="D116" s="423">
        <v>43191</v>
      </c>
      <c r="E116" s="20" t="s">
        <v>278</v>
      </c>
      <c r="F116" s="6">
        <v>8881757</v>
      </c>
      <c r="G116" s="20">
        <v>1</v>
      </c>
      <c r="H116" s="20"/>
      <c r="I116" s="23"/>
      <c r="J116" s="6"/>
      <c r="K116" s="6"/>
      <c r="L116" s="424"/>
      <c r="M116" s="425" t="s">
        <v>563</v>
      </c>
      <c r="N116" s="24" t="s">
        <v>21</v>
      </c>
      <c r="O116" s="107"/>
      <c r="P116" s="107"/>
      <c r="Q116" s="273"/>
      <c r="R116" s="24" t="s">
        <v>17</v>
      </c>
      <c r="S116" s="107"/>
      <c r="T116" s="107"/>
      <c r="U116" s="290"/>
      <c r="V116" s="24"/>
      <c r="W116" s="107"/>
      <c r="X116" s="107"/>
      <c r="Y116" s="273"/>
      <c r="Z116" s="24" t="s">
        <v>18</v>
      </c>
      <c r="AA116" s="273"/>
      <c r="AB116" s="24">
        <v>74.5</v>
      </c>
      <c r="AC116" s="273"/>
      <c r="AD116" s="272">
        <v>100</v>
      </c>
      <c r="AE116" s="108"/>
      <c r="AF116" s="444"/>
      <c r="AG116" s="272">
        <v>100</v>
      </c>
      <c r="AH116" s="108"/>
      <c r="AI116" s="444"/>
      <c r="AJ116" s="272">
        <v>100</v>
      </c>
      <c r="AK116" s="108"/>
      <c r="AL116" s="444"/>
      <c r="AM116" s="272">
        <v>100</v>
      </c>
      <c r="AN116" s="108"/>
      <c r="AO116" s="444"/>
      <c r="AP116" s="272">
        <v>100</v>
      </c>
      <c r="AQ116" s="108"/>
      <c r="AR116" s="444"/>
      <c r="AS116" s="272">
        <v>100</v>
      </c>
      <c r="AT116" s="108"/>
      <c r="AU116" s="444"/>
      <c r="AV116" s="272">
        <v>100</v>
      </c>
      <c r="AW116" s="108"/>
      <c r="AX116" s="444"/>
      <c r="AY116" s="24"/>
      <c r="AZ116" s="107"/>
      <c r="BA116" s="273"/>
      <c r="BB116" s="24"/>
      <c r="BC116" s="107"/>
      <c r="BD116" s="273"/>
      <c r="BE116" s="24"/>
      <c r="BF116" s="107"/>
      <c r="BG116" s="273"/>
      <c r="BH116" s="24"/>
      <c r="BI116" s="107"/>
      <c r="BJ116" s="273"/>
      <c r="BK116" s="24"/>
      <c r="BL116" s="107"/>
      <c r="BM116" s="273"/>
      <c r="BN116" s="24"/>
      <c r="BO116" s="107"/>
      <c r="BP116" s="273"/>
      <c r="BQ116" s="24"/>
      <c r="BR116" s="107"/>
      <c r="BS116" s="273"/>
      <c r="BT116" s="24"/>
      <c r="BU116" s="291"/>
      <c r="BV116" s="273"/>
      <c r="BW116" s="24"/>
      <c r="BX116" s="107"/>
      <c r="BY116" s="273"/>
      <c r="BZ116" s="24"/>
      <c r="CA116" s="107"/>
      <c r="CB116" s="273"/>
      <c r="CC116" s="24"/>
      <c r="CD116" s="107"/>
      <c r="CE116" s="107"/>
      <c r="CF116" s="107"/>
      <c r="CG116" s="107"/>
      <c r="CH116" s="273"/>
      <c r="CI116" s="24"/>
      <c r="CJ116" s="107"/>
      <c r="CK116" s="273"/>
      <c r="CL116" s="24"/>
      <c r="CM116" s="107"/>
      <c r="CN116" s="273"/>
      <c r="CO116" s="24"/>
      <c r="CP116" s="107"/>
      <c r="CQ116" s="273"/>
      <c r="CR116" s="24"/>
      <c r="CS116" s="107"/>
      <c r="CT116" s="273"/>
      <c r="CU116" s="24"/>
      <c r="CV116" s="107"/>
      <c r="CW116" s="273"/>
      <c r="CX116" s="24"/>
      <c r="CY116" s="107"/>
      <c r="CZ116" s="273"/>
      <c r="DA116" s="24"/>
      <c r="DB116" s="107"/>
      <c r="DC116" s="273"/>
      <c r="DD116" s="24"/>
      <c r="DE116" s="107"/>
      <c r="DF116" s="273"/>
      <c r="DG116" s="218"/>
      <c r="DH116" s="217"/>
      <c r="DI116" s="217"/>
      <c r="DJ116" s="286" t="e">
        <f t="shared" si="38"/>
        <v>#DIV/0!</v>
      </c>
      <c r="DK116" s="219"/>
      <c r="DL116" s="220" t="e">
        <f t="shared" si="39"/>
        <v>#DIV/0!</v>
      </c>
      <c r="DM116" s="650">
        <f>COUNTIF(N116:DF116, Active!DM$1)+COUNTIF(N116:DF116, Active!DM$2)</f>
        <v>0</v>
      </c>
      <c r="DN116" s="233">
        <f>IF(COUNTIF($N116:$Q116, Active!ET$1)&gt;0, Active!DN$2, 0)</f>
        <v>0</v>
      </c>
      <c r="DO116" s="234">
        <f>IF(COUNTIF($R116:$U116, Active!ET$1)&gt;0, Active!DO$2, 0)</f>
        <v>0</v>
      </c>
      <c r="DP116" s="234">
        <f>IF(COUNTIF($V116:$Y116, Active!ET$1)&gt;0, Active!DP$2, 0)</f>
        <v>0</v>
      </c>
      <c r="DQ116" s="234">
        <f>IF(COUNTIF($Z116:$AA116, Active!ET$1)&gt;0, Active!DQ$2, 0)</f>
        <v>0</v>
      </c>
      <c r="DR116" s="234">
        <f>IF(COUNTIF($AB116:$AC116, Active!ET$1)&gt;0, Active!DR$2, 0)</f>
        <v>0</v>
      </c>
      <c r="DS116" s="235">
        <f>IF(COUNTIF($AD116:$AF116, Active!$ET$1)&gt;0, Active!DS$2, 0)</f>
        <v>0</v>
      </c>
      <c r="DT116" s="236">
        <f>IF(COUNTIF($AG116:$AI116, Active!$ET$1)&gt;0, Active!DT$2, 0)</f>
        <v>0</v>
      </c>
      <c r="DU116" s="236">
        <f>IF(COUNTIF($AJ116:$AL116, Active!$ET$1)&gt;0, Active!DU$2, 0)</f>
        <v>0</v>
      </c>
      <c r="DV116" s="236">
        <f>IF(COUNTIF($AM116:$AO116, Active!$ET$1)&gt;0, Active!DV$2, 0)</f>
        <v>0</v>
      </c>
      <c r="DW116" s="236">
        <f>IF(COUNTIF($AP116:$AR116, Active!$ET$1)&gt;0, Active!DW$2, 0)</f>
        <v>0</v>
      </c>
      <c r="DX116" s="236">
        <f>IF(COUNTIF($AS116:$AU116, Active!$ET$1)&gt;0, Active!DX$2, 0)</f>
        <v>0</v>
      </c>
      <c r="DY116" s="236">
        <f>IF(COUNTIF($AV116:$AX116, Active!$ET$1)&gt;0, Active!DY$2, 0)</f>
        <v>0</v>
      </c>
      <c r="DZ116" s="237">
        <f>IF(COUNTIF($AY116:$BA116, Active!$ET$1)&gt;0, Active!DZ$2, 0)</f>
        <v>0</v>
      </c>
      <c r="EA116" s="238">
        <f>IF(COUNTIF($BB116:$BD116, Active!$ET$1)&gt;0, Active!EA$2, 0)</f>
        <v>0</v>
      </c>
      <c r="EB116" s="238">
        <f>IF(COUNTIF($BE116:$BG116, Active!$ET$1)&gt;0, Active!EB$2, 0)</f>
        <v>0</v>
      </c>
      <c r="EC116" s="238">
        <f>IF(COUNTIF($BH116:$BJ116, Active!$ET$1)&gt;0, Active!EC$2, 0)</f>
        <v>0</v>
      </c>
      <c r="ED116" s="238">
        <f>IF(COUNTIF($BK116:$BM116, Active!$ET$1)&gt;0, Active!ED$2, 0)</f>
        <v>0</v>
      </c>
      <c r="EE116" s="238">
        <f>IF(COUNTIF($BN116:$BP116, Active!$ET$1)&gt;0, Active!EE$2, 0)</f>
        <v>0</v>
      </c>
      <c r="EF116" s="238">
        <f>IF(COUNTIF($BQ116:$BS116, Active!$ET$1)&gt;0, Active!EF$2, 0)</f>
        <v>0</v>
      </c>
      <c r="EG116" s="238">
        <f>IF(COUNTIF($BT116:$BV116, Active!$ET$1)&gt;0, Active!EG$2, 0)</f>
        <v>0</v>
      </c>
      <c r="EH116" s="239">
        <f>IF(COUNTIF($BW116:$BY116, Active!$ET$1)&gt;0, Active!EH$2, 0)</f>
        <v>0</v>
      </c>
      <c r="EI116" s="240">
        <f>IF(COUNTIF($BZ116:$CB116, Active!$ET$1)&gt;0, Active!EI$2, 0)</f>
        <v>0</v>
      </c>
      <c r="EJ116" s="240">
        <f>IF(COUNTIF($CC116:$CE116, Active!$ET$1)&gt;0, Active!EJ$2, 0)</f>
        <v>0</v>
      </c>
      <c r="EK116" s="240">
        <f>IF(COUNTIF($CF116:$CH116, Active!$ET$1)&gt;0, Active!EK$2, 0)</f>
        <v>0</v>
      </c>
      <c r="EL116" s="240">
        <f>IF(COUNTIF($CI116:$CK116, Active!$ET$1)&gt;0, Active!EL$2, 0)</f>
        <v>0</v>
      </c>
      <c r="EM116" s="240">
        <f>IF(COUNTIF($CL116:$CN116, Active!$ET$1)&gt;0, Active!EM$2, 0)</f>
        <v>0</v>
      </c>
      <c r="EN116" s="240">
        <f>IF(COUNTIF($CO116:$CQ116, Active!$ET$1)&gt;0, Active!EN$2, 0)</f>
        <v>0</v>
      </c>
      <c r="EO116" s="240">
        <f>IF(COUNTIF($CR116:$CT116, Active!$ET$1)&gt;0, Active!EO$2, 0)</f>
        <v>0</v>
      </c>
      <c r="EP116" s="240">
        <f>IF(COUNTIF($CU116:$CW116, Active!$ET$1)&gt;0, Active!EP$2, 0)</f>
        <v>0</v>
      </c>
      <c r="EQ116" s="240">
        <f>IF(COUNTIF($CX116:$CZ116, Active!$ET$1)&gt;0, Active!EQ$2, 0)</f>
        <v>0</v>
      </c>
      <c r="ER116" s="240">
        <f>IF(COUNTIF($DA116:$DC116, Active!$ET$1)&gt;0, Active!ER$2, 0)</f>
        <v>0</v>
      </c>
      <c r="ES116" s="240">
        <f>IF(COUNTIF($DD116:$DF116, Active!$ET$1)&gt;0, Active!ES$2, 0)</f>
        <v>0</v>
      </c>
      <c r="ET116" s="241">
        <f t="shared" si="40"/>
        <v>0</v>
      </c>
      <c r="EU116" s="242">
        <f>IF(COUNTIF($N116:$Q116, Active!GA$1)&gt;0, Active!EU$2, 0)</f>
        <v>0</v>
      </c>
      <c r="EV116" s="234">
        <f>IF(COUNTIF($R116:$U116, Active!GA$1)&gt;0, Active!EV$2, 0)</f>
        <v>0</v>
      </c>
      <c r="EW116" s="234">
        <f>IF(COUNTIF($V116:$Y116, Active!GA$1)&gt;0, Active!EW$2, 0)</f>
        <v>0</v>
      </c>
      <c r="EX116" s="234">
        <f>IF(COUNTIF($Z116:$AA116, Active!GA$1)&gt;0, Active!EX$2, 0)</f>
        <v>0</v>
      </c>
      <c r="EY116" s="234">
        <f>IF(COUNTIF($AB116:$AC116, Active!GA$1)&gt;0, Active!EY$2, 0)</f>
        <v>0</v>
      </c>
      <c r="EZ116" s="235">
        <f>IF(COUNTIF($AD116:$AF116, Active!$GA$1)&gt;0, Active!EZ$2, 0)</f>
        <v>0</v>
      </c>
      <c r="FA116" s="236">
        <f>IF(COUNTIF($AG116:$AI116, Active!$GA$1)&gt;0, Active!FA$2, 0)</f>
        <v>0</v>
      </c>
      <c r="FB116" s="236">
        <f>IF(COUNTIF($AJ116:$AL116, Active!$GA$1)&gt;0, Active!FB$2, 0)</f>
        <v>0</v>
      </c>
      <c r="FC116" s="236">
        <f>IF(COUNTIF($AM116:$AO116, Active!$GA$1)&gt;0, Active!FC$2, 0)</f>
        <v>0</v>
      </c>
      <c r="FD116" s="236">
        <f>IF(COUNTIF($AP116:$AR116, Active!$GA$1)&gt;0, Active!FD$2, 0)</f>
        <v>0</v>
      </c>
      <c r="FE116" s="236">
        <f>IF(COUNTIF($AS116:$AU116, Active!$GA$1)&gt;0, Active!FE$2, 0)</f>
        <v>0</v>
      </c>
      <c r="FF116" s="236">
        <f>IF(COUNTIF($AV116:$AX116, Active!$GA$1)&gt;0, Active!FF$2, 0)</f>
        <v>0</v>
      </c>
      <c r="FG116" s="237">
        <f>IF(COUNTIF($AY116:$BA116, Active!$GA$1)&gt;0, Active!FG$2, 0)</f>
        <v>0</v>
      </c>
      <c r="FH116" s="238">
        <f>IF(COUNTIF($BB116:$BD116, Active!$GA$1)&gt;0, Active!FH$2, 0)</f>
        <v>0</v>
      </c>
      <c r="FI116" s="238">
        <f>IF(COUNTIF($BE116:$BG116, Active!$GA$1)&gt;0, Active!FI$2, 0)</f>
        <v>0</v>
      </c>
      <c r="FJ116" s="238">
        <f>IF(COUNTIF($BH116:$BJ116, Active!$GA$1)&gt;0, Active!FJ$2, 0)</f>
        <v>0</v>
      </c>
      <c r="FK116" s="238">
        <f>IF(COUNTIF($BK116:$BM116, Active!$GA$1)&gt;0, Active!FK$2, 0)</f>
        <v>0</v>
      </c>
      <c r="FL116" s="238">
        <f>IF(COUNTIF($BN116:$BP116, Active!$GA$1)&gt;0, Active!FL$2, 0)</f>
        <v>0</v>
      </c>
      <c r="FM116" s="238">
        <f>IF(COUNTIF($BQ116:$BS116, Active!$GA$1)&gt;0, Active!FM$2, 0)</f>
        <v>0</v>
      </c>
      <c r="FN116" s="238">
        <f>IF(COUNTIF($BT116:$BV116, Active!$GA$1)&gt;0, Active!FN$2, 0)</f>
        <v>0</v>
      </c>
      <c r="FO116" s="239">
        <f>IF(COUNTIF($BW116:$BY116, Active!$GA$1)&gt;0, Active!FO$2, 0)</f>
        <v>0</v>
      </c>
      <c r="FP116" s="240">
        <f>IF(COUNTIF($BZ116:$CB116, Active!$GA$1)&gt;0, Active!FP$2, 0)</f>
        <v>0</v>
      </c>
      <c r="FQ116" s="240">
        <f>IF(COUNTIF($CC116:$CE116, Active!$GA$1)&gt;0, Active!FQ$2, 0)</f>
        <v>0</v>
      </c>
      <c r="FR116" s="240">
        <f>IF(COUNTIF($CF116:$CH116, Active!$GA$1)&gt;0, Active!FR$2, 0)</f>
        <v>0</v>
      </c>
      <c r="FS116" s="240">
        <f>IF(COUNTIF($CI116:$CK116, Active!$GA$1)&gt;0, Active!FS$2, 0)</f>
        <v>0</v>
      </c>
      <c r="FT116" s="240">
        <f>IF(COUNTIF($CL116:$CN116, Active!$GA$1)&gt;0, Active!FT$2, 0)</f>
        <v>0</v>
      </c>
      <c r="FU116" s="240">
        <f>IF(COUNTIF($CO116:$CQ116, Active!$GA$1)&gt;0, Active!FU$2, 0)</f>
        <v>0</v>
      </c>
      <c r="FV116" s="240">
        <f>IF(COUNTIF($CR116:$CT116, Active!$GA$1)&gt;0, Active!FV$2, 0)</f>
        <v>0</v>
      </c>
      <c r="FW116" s="240">
        <f>IF(COUNTIF($CU116:$CW116, Active!$GA$1)&gt;0, Active!FW$2, 0)</f>
        <v>0</v>
      </c>
      <c r="FX116" s="240">
        <f>IF(COUNTIF($CX116:$CZ116, Active!$GA$1)&gt;0, Active!FX$2, 0)</f>
        <v>0</v>
      </c>
      <c r="FY116" s="240">
        <f>IF(COUNTIF($DA116:$DC116, Active!$GA$1)&gt;0, Active!FY$2, 0)</f>
        <v>0</v>
      </c>
      <c r="FZ116" s="240">
        <f>IF(COUNTIF($DD116:$DF116, Active!$GA$1)&gt;0, Active!FZ$2, 0)</f>
        <v>0</v>
      </c>
      <c r="GA116" s="241">
        <f t="shared" si="41"/>
        <v>0</v>
      </c>
      <c r="GB116" s="242">
        <f>IF(COUNTIF($N116:$Q116, Active!HH$1)&gt;0, Active!GB$2, 0)</f>
        <v>0</v>
      </c>
      <c r="GC116" s="234">
        <f>IF(COUNTIF($R116:$U116, Active!HH$1)&gt;0, Active!GC$2, 0)</f>
        <v>0</v>
      </c>
      <c r="GD116" s="234">
        <f>IF(COUNTIF($V116:$Y116, Active!HH$1)&gt;0, Active!GD$2, 0)</f>
        <v>0</v>
      </c>
      <c r="GE116" s="234">
        <f>IF(COUNTIF($Z116:$AA116, Active!HH$1)&gt;0, Active!GE$2, 0)</f>
        <v>0</v>
      </c>
      <c r="GF116" s="234">
        <f>IF(COUNTIF($AB116:$AC116, Active!HH$1)&gt;0, Active!GF$2, 0)</f>
        <v>0</v>
      </c>
      <c r="GG116" s="235">
        <f>IF(COUNTIF($AD116:$AF116, Active!$HH$1)&gt;0, Active!GG$2, 0)</f>
        <v>0</v>
      </c>
      <c r="GH116" s="236">
        <f>IF(COUNTIF($AG116:$AI116, Active!$HH$1)&gt;0, Active!GH$2, 0)</f>
        <v>0</v>
      </c>
      <c r="GI116" s="236">
        <f>IF(COUNTIF($AJ116:$AL116, Active!$HH$1)&gt;0, Active!GI$2, 0)</f>
        <v>0</v>
      </c>
      <c r="GJ116" s="236">
        <f>IF(COUNTIF($AM116:$AO116, Active!$HH$1)&gt;0, Active!GJ$2, 0)</f>
        <v>0</v>
      </c>
      <c r="GK116" s="236">
        <f>IF(COUNTIF($AP116:$AR116, Active!$HH$1)&gt;0, Active!GK$2, 0)</f>
        <v>0</v>
      </c>
      <c r="GL116" s="236">
        <f>IF(COUNTIF($AS116:$AU116, Active!$HH$1)&gt;0, Active!GL$2, 0)</f>
        <v>0</v>
      </c>
      <c r="GM116" s="236">
        <f>IF(COUNTIF($AV116:$AX116, Active!$HH$1)&gt;0, Active!GM$2, 0)</f>
        <v>0</v>
      </c>
      <c r="GN116" s="237">
        <f>IF(COUNTIF($AY116:$BA116, Active!$HH$1)&gt;0, Active!GN$2, 0)</f>
        <v>0</v>
      </c>
      <c r="GO116" s="238">
        <f>IF(COUNTIF($BB116:$BD116, Active!$HH$1)&gt;0, Active!GO$2, 0)</f>
        <v>0</v>
      </c>
      <c r="GP116" s="238">
        <f>IF(COUNTIF($BE116:$BG116, Active!$HH$1)&gt;0, Active!GP$2, 0)</f>
        <v>0</v>
      </c>
      <c r="GQ116" s="238">
        <f>IF(COUNTIF($BH116:$BJ116, Active!$HH$1)&gt;0, Active!GQ$2, 0)</f>
        <v>0</v>
      </c>
      <c r="GR116" s="238">
        <f>IF(COUNTIF($BK116:$BM116, Active!$HH$1)&gt;0, Active!GR$2, 0)</f>
        <v>0</v>
      </c>
      <c r="GS116" s="238">
        <f>IF(COUNTIF($BN116:$BP116, Active!$HH$1)&gt;0, Active!GS$2, 0)</f>
        <v>0</v>
      </c>
      <c r="GT116" s="238">
        <f>IF(COUNTIF($BQ116:$BS116, Active!$HH$1)&gt;0, Active!GT$2, 0)</f>
        <v>0</v>
      </c>
      <c r="GU116" s="238">
        <f>IF(COUNTIF($BT116:$BV116, Active!$HH$1)&gt;0, Active!GU$2, 0)</f>
        <v>0</v>
      </c>
      <c r="GV116" s="239">
        <f>IF(COUNTIF($BW116:$BY116, Active!$HH$1)&gt;0, Active!GV$2, 0)</f>
        <v>0</v>
      </c>
      <c r="GW116" s="240">
        <f>IF(COUNTIF($BZ116:$CB116, Active!$HH$1)&gt;0, Active!GW$2, 0)</f>
        <v>0</v>
      </c>
      <c r="GX116" s="240">
        <f>IF(COUNTIF($CC116:$CE116, Active!$HH$1)&gt;0, Active!GX$2, 0)</f>
        <v>0</v>
      </c>
      <c r="GY116" s="240">
        <f>IF(COUNTIF($CF116:$CH116, Active!$HH$1)&gt;0, Active!GY$2, 0)</f>
        <v>0</v>
      </c>
      <c r="GZ116" s="240">
        <f>IF(COUNTIF($CI116:$CK116, Active!$HH$1)&gt;0, Active!GZ$2, 0)</f>
        <v>0</v>
      </c>
      <c r="HA116" s="240">
        <f>IF(COUNTIF($CL116:$CN116, Active!$HH$1)&gt;0, Active!HA$2, 0)</f>
        <v>0</v>
      </c>
      <c r="HB116" s="240">
        <f>IF(COUNTIF($CO116:$CQ116, Active!$HH$1)&gt;0, Active!HB$2, 0)</f>
        <v>0</v>
      </c>
      <c r="HC116" s="240">
        <f>IF(COUNTIF($CR116:$CT116, Active!$HH$1)&gt;0, Active!HC$2, 0)</f>
        <v>0</v>
      </c>
      <c r="HD116" s="240">
        <f>IF(COUNTIF($CU116:$CW116, Active!$HH$1)&gt;0, Active!HD$2, 0)</f>
        <v>0</v>
      </c>
      <c r="HE116" s="240">
        <f>IF(COUNTIF($CX116:$CZ116, Active!$HH$1)&gt;0, Active!HE$2, 0)</f>
        <v>0</v>
      </c>
      <c r="HF116" s="240">
        <f>IF(COUNTIF($DA116:$DC116, Active!$HH$1)&gt;0, Active!HF$2, 0)</f>
        <v>0</v>
      </c>
      <c r="HG116" s="240">
        <f>IF(COUNTIF($DD116:$DF116, Active!$HH$1)&gt;0, Active!HG$2, 0)</f>
        <v>0</v>
      </c>
      <c r="HH116" s="241">
        <f t="shared" si="42"/>
        <v>0</v>
      </c>
      <c r="HI116" s="243"/>
      <c r="HJ116" s="242">
        <f>IF(MAX($N116:$Q116)&gt;=40, Active!HJ$2, 0)</f>
        <v>0</v>
      </c>
      <c r="HK116" s="234">
        <f>IF(MAX($R116:$U116)&gt;=40, Active!HK$2, 0)</f>
        <v>0</v>
      </c>
      <c r="HL116" s="234">
        <f>IF(MAX($V116:$Y116)&gt;=40, Active!HL$2, 0)</f>
        <v>0</v>
      </c>
      <c r="HM116" s="234">
        <f>IF(MAX($Z116:$AA116)&gt;=40, Active!HM$2, 0)</f>
        <v>0</v>
      </c>
      <c r="HN116" s="234">
        <f>IF(MAX($AB116:$AC116)&gt;=40, Active!HN$2, 0)</f>
        <v>2</v>
      </c>
      <c r="HO116" s="235">
        <f>IF(MAX($AD116:$AF116)&gt;=40, Active!HO$2, 0)</f>
        <v>20</v>
      </c>
      <c r="HP116" s="236">
        <f>IF(MAX($AG116:$AI116)&gt;=40, Active!HP$2, 0)</f>
        <v>20</v>
      </c>
      <c r="HQ116" s="236">
        <f>IF(MAX($AJ116:$AL116)&gt;=40, Active!HQ$2, 0)</f>
        <v>20</v>
      </c>
      <c r="HR116" s="236">
        <f>IF(MAX($AM116:$AO116)&gt;=40, Active!HR$2, 0)</f>
        <v>20</v>
      </c>
      <c r="HS116" s="236">
        <f>IF(MAX($AP116:$AR116)&gt;=40, Active!HS$2, 0)</f>
        <v>10</v>
      </c>
      <c r="HT116" s="236">
        <f>IF(MAX($AS116:$AU116)&gt;=40, Active!HT$2, 0)</f>
        <v>20</v>
      </c>
      <c r="HU116" s="236">
        <f>IF(MAX($AV116:$AX116)&gt;=40, Active!HU$2, 0)</f>
        <v>10</v>
      </c>
      <c r="HV116" s="237">
        <f>IF(MAX($AY116:$BA116)&gt;=40, Active!HV$2, 0)</f>
        <v>0</v>
      </c>
      <c r="HW116" s="238">
        <f>IF(MAX($BB116:$BD116)&gt;=40, Active!HW$2, 0)</f>
        <v>0</v>
      </c>
      <c r="HX116" s="238">
        <f>IF(MAX($BE116:$BG116)&gt;=40, Active!HX$2, 0)</f>
        <v>0</v>
      </c>
      <c r="HY116" s="238">
        <f>IF(MAX($BH116:$BJ116)&gt;=40, Active!HY$2, 0)</f>
        <v>0</v>
      </c>
      <c r="HZ116" s="238">
        <f>IF(MAX($BK116:$BM116)&gt;=40, Active!HZ$2, 0)</f>
        <v>0</v>
      </c>
      <c r="IA116" s="238">
        <f>IF(MAX($BN116:$BP116)&gt;=40, Active!IA$2, 0)</f>
        <v>0</v>
      </c>
      <c r="IB116" s="238">
        <f>IF(MAX($BQ116:$BS116)&gt;=40, Active!IB$2, 0)</f>
        <v>0</v>
      </c>
      <c r="IC116" s="238">
        <f>IF(MAX($BT116:$BV116)&gt;=40, Active!IC$2, 0)</f>
        <v>0</v>
      </c>
      <c r="ID116" s="239">
        <f>IF(MAX($BW116:$BY116)&gt;=40, Active!ID$2, 0)</f>
        <v>0</v>
      </c>
      <c r="IE116" s="240">
        <f>IF(MAX($BZ116:$CB116)&gt;=40, Active!IE$2, 0)</f>
        <v>0</v>
      </c>
      <c r="IF116" s="240">
        <f>IF(MAX($CC116:$CE116)&gt;=40, Active!IF$2, 0)</f>
        <v>0</v>
      </c>
      <c r="IG116" s="240">
        <f>IF(MAX($CF116:$CH116)&gt;=40, Active!IG$2, 0)</f>
        <v>0</v>
      </c>
      <c r="IH116" s="240">
        <f>IF(MAX($CI116:$CK116)&gt;=40, Active!IH$2, 0)</f>
        <v>0</v>
      </c>
      <c r="II116" s="240">
        <f>IF(MAX($CL116:$CN116)&gt;=40, Active!II$2, 0)</f>
        <v>0</v>
      </c>
      <c r="IJ116" s="240">
        <f>IF(MAX($CO116:$CQ116)&gt;=40, Active!IJ$2, 0)</f>
        <v>0</v>
      </c>
      <c r="IK116" s="240">
        <f>IF(MAX($CR116:$CT116)&gt;=40, Active!IK$2, 0)</f>
        <v>0</v>
      </c>
      <c r="IL116" s="240">
        <f>IF(MAX($CU116:$CW116)&gt;=40, Active!IL$2, 0)</f>
        <v>0</v>
      </c>
      <c r="IM116" s="240">
        <f>IF(MAX($CX116:$CZ116)&gt;=40, Active!IM$2, 0)</f>
        <v>0</v>
      </c>
      <c r="IN116" s="240">
        <f>IF(MAX($DA116:$DC116)&gt;=40, Active!IN$2, 0)</f>
        <v>0</v>
      </c>
      <c r="IO116" s="240">
        <f>IF(MAX($DD116:$DF116)&gt;=40, Active!IO$2, 0)</f>
        <v>0</v>
      </c>
      <c r="IP116" s="416">
        <f t="shared" si="43"/>
        <v>120</v>
      </c>
      <c r="IQ116" s="416">
        <f t="shared" si="44"/>
        <v>2</v>
      </c>
    </row>
    <row r="117" spans="2:251" ht="15" customHeight="1" x14ac:dyDescent="0.25">
      <c r="B117" s="392">
        <v>3</v>
      </c>
      <c r="C117" s="13" t="s">
        <v>456</v>
      </c>
      <c r="D117" s="423">
        <v>43191</v>
      </c>
      <c r="E117" s="20" t="s">
        <v>278</v>
      </c>
      <c r="F117" s="6">
        <v>8881768</v>
      </c>
      <c r="G117" s="20">
        <v>1</v>
      </c>
      <c r="H117" s="20"/>
      <c r="I117" s="23"/>
      <c r="J117" s="6"/>
      <c r="K117" s="6"/>
      <c r="L117" s="424"/>
      <c r="M117" s="425" t="s">
        <v>564</v>
      </c>
      <c r="N117" s="24" t="s">
        <v>21</v>
      </c>
      <c r="O117" s="107"/>
      <c r="P117" s="107"/>
      <c r="Q117" s="273"/>
      <c r="R117" s="24" t="s">
        <v>17</v>
      </c>
      <c r="S117" s="107"/>
      <c r="T117" s="107"/>
      <c r="U117" s="290"/>
      <c r="V117" s="24"/>
      <c r="W117" s="107"/>
      <c r="X117" s="107"/>
      <c r="Y117" s="273"/>
      <c r="Z117" s="24" t="s">
        <v>18</v>
      </c>
      <c r="AA117" s="273"/>
      <c r="AB117" s="24">
        <v>83.5</v>
      </c>
      <c r="AC117" s="273"/>
      <c r="AD117" s="272">
        <v>100</v>
      </c>
      <c r="AE117" s="108"/>
      <c r="AF117" s="444"/>
      <c r="AG117" s="272">
        <v>100</v>
      </c>
      <c r="AH117" s="108"/>
      <c r="AI117" s="444"/>
      <c r="AJ117" s="272">
        <v>100</v>
      </c>
      <c r="AK117" s="108"/>
      <c r="AL117" s="444"/>
      <c r="AM117" s="272">
        <v>100</v>
      </c>
      <c r="AN117" s="108"/>
      <c r="AO117" s="444"/>
      <c r="AP117" s="272">
        <v>100</v>
      </c>
      <c r="AQ117" s="108"/>
      <c r="AR117" s="444"/>
      <c r="AS117" s="272">
        <v>100</v>
      </c>
      <c r="AT117" s="108"/>
      <c r="AU117" s="444"/>
      <c r="AV117" s="272">
        <v>100</v>
      </c>
      <c r="AW117" s="108"/>
      <c r="AX117" s="444"/>
      <c r="AY117" s="24"/>
      <c r="AZ117" s="107"/>
      <c r="BA117" s="273"/>
      <c r="BB117" s="24"/>
      <c r="BC117" s="107"/>
      <c r="BD117" s="273"/>
      <c r="BE117" s="24"/>
      <c r="BF117" s="107"/>
      <c r="BG117" s="273"/>
      <c r="BH117" s="24"/>
      <c r="BI117" s="107"/>
      <c r="BJ117" s="273"/>
      <c r="BK117" s="24"/>
      <c r="BL117" s="107"/>
      <c r="BM117" s="273"/>
      <c r="BN117" s="24"/>
      <c r="BO117" s="107"/>
      <c r="BP117" s="273"/>
      <c r="BQ117" s="24"/>
      <c r="BR117" s="107"/>
      <c r="BS117" s="273"/>
      <c r="BT117" s="24"/>
      <c r="BU117" s="291"/>
      <c r="BV117" s="273"/>
      <c r="BW117" s="24"/>
      <c r="BX117" s="107"/>
      <c r="BY117" s="273"/>
      <c r="BZ117" s="24"/>
      <c r="CA117" s="107"/>
      <c r="CB117" s="273"/>
      <c r="CC117" s="24"/>
      <c r="CD117" s="107"/>
      <c r="CE117" s="107"/>
      <c r="CF117" s="107"/>
      <c r="CG117" s="107"/>
      <c r="CH117" s="273"/>
      <c r="CI117" s="24"/>
      <c r="CJ117" s="107"/>
      <c r="CK117" s="273"/>
      <c r="CL117" s="24"/>
      <c r="CM117" s="107"/>
      <c r="CN117" s="273"/>
      <c r="CO117" s="24"/>
      <c r="CP117" s="107"/>
      <c r="CQ117" s="273"/>
      <c r="CR117" s="24"/>
      <c r="CS117" s="107"/>
      <c r="CT117" s="273"/>
      <c r="CU117" s="24"/>
      <c r="CV117" s="107"/>
      <c r="CW117" s="273"/>
      <c r="CX117" s="24"/>
      <c r="CY117" s="107"/>
      <c r="CZ117" s="273"/>
      <c r="DA117" s="24"/>
      <c r="DB117" s="107"/>
      <c r="DC117" s="273"/>
      <c r="DD117" s="24"/>
      <c r="DE117" s="107"/>
      <c r="DF117" s="273"/>
      <c r="DG117" s="218"/>
      <c r="DH117" s="217"/>
      <c r="DI117" s="217"/>
      <c r="DJ117" s="286" t="e">
        <f t="shared" si="38"/>
        <v>#DIV/0!</v>
      </c>
      <c r="DK117" s="219"/>
      <c r="DL117" s="220" t="e">
        <f t="shared" si="39"/>
        <v>#DIV/0!</v>
      </c>
      <c r="DM117" s="650">
        <f>COUNTIF(N117:DF117, Active!DM$1)+COUNTIF(N117:DF117, Active!DM$2)</f>
        <v>0</v>
      </c>
      <c r="DN117" s="233">
        <f>IF(COUNTIF($N117:$Q117, Active!ET$1)&gt;0, Active!DN$2, 0)</f>
        <v>0</v>
      </c>
      <c r="DO117" s="234">
        <f>IF(COUNTIF($R117:$U117, Active!ET$1)&gt;0, Active!DO$2, 0)</f>
        <v>0</v>
      </c>
      <c r="DP117" s="234">
        <f>IF(COUNTIF($V117:$Y117, Active!ET$1)&gt;0, Active!DP$2, 0)</f>
        <v>0</v>
      </c>
      <c r="DQ117" s="234">
        <f>IF(COUNTIF($Z117:$AA117, Active!ET$1)&gt;0, Active!DQ$2, 0)</f>
        <v>0</v>
      </c>
      <c r="DR117" s="234">
        <f>IF(COUNTIF($AB117:$AC117, Active!ET$1)&gt;0, Active!DR$2, 0)</f>
        <v>0</v>
      </c>
      <c r="DS117" s="235">
        <f>IF(COUNTIF($AD117:$AF117, Active!$ET$1)&gt;0, Active!DS$2, 0)</f>
        <v>0</v>
      </c>
      <c r="DT117" s="236">
        <f>IF(COUNTIF($AG117:$AI117, Active!$ET$1)&gt;0, Active!DT$2, 0)</f>
        <v>0</v>
      </c>
      <c r="DU117" s="236">
        <f>IF(COUNTIF($AJ117:$AL117, Active!$ET$1)&gt;0, Active!DU$2, 0)</f>
        <v>0</v>
      </c>
      <c r="DV117" s="236">
        <f>IF(COUNTIF($AM117:$AO117, Active!$ET$1)&gt;0, Active!DV$2, 0)</f>
        <v>0</v>
      </c>
      <c r="DW117" s="236">
        <f>IF(COUNTIF($AP117:$AR117, Active!$ET$1)&gt;0, Active!DW$2, 0)</f>
        <v>0</v>
      </c>
      <c r="DX117" s="236">
        <f>IF(COUNTIF($AS117:$AU117, Active!$ET$1)&gt;0, Active!DX$2, 0)</f>
        <v>0</v>
      </c>
      <c r="DY117" s="236">
        <f>IF(COUNTIF($AV117:$AX117, Active!$ET$1)&gt;0, Active!DY$2, 0)</f>
        <v>0</v>
      </c>
      <c r="DZ117" s="237">
        <f>IF(COUNTIF($AY117:$BA117, Active!$ET$1)&gt;0, Active!DZ$2, 0)</f>
        <v>0</v>
      </c>
      <c r="EA117" s="238">
        <f>IF(COUNTIF($BB117:$BD117, Active!$ET$1)&gt;0, Active!EA$2, 0)</f>
        <v>0</v>
      </c>
      <c r="EB117" s="238">
        <f>IF(COUNTIF($BE117:$BG117, Active!$ET$1)&gt;0, Active!EB$2, 0)</f>
        <v>0</v>
      </c>
      <c r="EC117" s="238">
        <f>IF(COUNTIF($BH117:$BJ117, Active!$ET$1)&gt;0, Active!EC$2, 0)</f>
        <v>0</v>
      </c>
      <c r="ED117" s="238">
        <f>IF(COUNTIF($BK117:$BM117, Active!$ET$1)&gt;0, Active!ED$2, 0)</f>
        <v>0</v>
      </c>
      <c r="EE117" s="238">
        <f>IF(COUNTIF($BN117:$BP117, Active!$ET$1)&gt;0, Active!EE$2, 0)</f>
        <v>0</v>
      </c>
      <c r="EF117" s="238">
        <f>IF(COUNTIF($BQ117:$BS117, Active!$ET$1)&gt;0, Active!EF$2, 0)</f>
        <v>0</v>
      </c>
      <c r="EG117" s="238">
        <f>IF(COUNTIF($BT117:$BV117, Active!$ET$1)&gt;0, Active!EG$2, 0)</f>
        <v>0</v>
      </c>
      <c r="EH117" s="239">
        <f>IF(COUNTIF($BW117:$BY117, Active!$ET$1)&gt;0, Active!EH$2, 0)</f>
        <v>0</v>
      </c>
      <c r="EI117" s="240">
        <f>IF(COUNTIF($BZ117:$CB117, Active!$ET$1)&gt;0, Active!EI$2, 0)</f>
        <v>0</v>
      </c>
      <c r="EJ117" s="240">
        <f>IF(COUNTIF($CC117:$CE117, Active!$ET$1)&gt;0, Active!EJ$2, 0)</f>
        <v>0</v>
      </c>
      <c r="EK117" s="240">
        <f>IF(COUNTIF($CF117:$CH117, Active!$ET$1)&gt;0, Active!EK$2, 0)</f>
        <v>0</v>
      </c>
      <c r="EL117" s="240">
        <f>IF(COUNTIF($CI117:$CK117, Active!$ET$1)&gt;0, Active!EL$2, 0)</f>
        <v>0</v>
      </c>
      <c r="EM117" s="240">
        <f>IF(COUNTIF($CL117:$CN117, Active!$ET$1)&gt;0, Active!EM$2, 0)</f>
        <v>0</v>
      </c>
      <c r="EN117" s="240">
        <f>IF(COUNTIF($CO117:$CQ117, Active!$ET$1)&gt;0, Active!EN$2, 0)</f>
        <v>0</v>
      </c>
      <c r="EO117" s="240">
        <f>IF(COUNTIF($CR117:$CT117, Active!$ET$1)&gt;0, Active!EO$2, 0)</f>
        <v>0</v>
      </c>
      <c r="EP117" s="240">
        <f>IF(COUNTIF($CU117:$CW117, Active!$ET$1)&gt;0, Active!EP$2, 0)</f>
        <v>0</v>
      </c>
      <c r="EQ117" s="240">
        <f>IF(COUNTIF($CX117:$CZ117, Active!$ET$1)&gt;0, Active!EQ$2, 0)</f>
        <v>0</v>
      </c>
      <c r="ER117" s="240">
        <f>IF(COUNTIF($DA117:$DC117, Active!$ET$1)&gt;0, Active!ER$2, 0)</f>
        <v>0</v>
      </c>
      <c r="ES117" s="240">
        <f>IF(COUNTIF($DD117:$DF117, Active!$ET$1)&gt;0, Active!ES$2, 0)</f>
        <v>0</v>
      </c>
      <c r="ET117" s="241">
        <f t="shared" si="40"/>
        <v>0</v>
      </c>
      <c r="EU117" s="242">
        <f>IF(COUNTIF($N117:$Q117, Active!GA$1)&gt;0, Active!EU$2, 0)</f>
        <v>0</v>
      </c>
      <c r="EV117" s="234">
        <f>IF(COUNTIF($R117:$U117, Active!GA$1)&gt;0, Active!EV$2, 0)</f>
        <v>0</v>
      </c>
      <c r="EW117" s="234">
        <f>IF(COUNTIF($V117:$Y117, Active!GA$1)&gt;0, Active!EW$2, 0)</f>
        <v>0</v>
      </c>
      <c r="EX117" s="234">
        <f>IF(COUNTIF($Z117:$AA117, Active!GA$1)&gt;0, Active!EX$2, 0)</f>
        <v>0</v>
      </c>
      <c r="EY117" s="234">
        <f>IF(COUNTIF($AB117:$AC117, Active!GA$1)&gt;0, Active!EY$2, 0)</f>
        <v>0</v>
      </c>
      <c r="EZ117" s="235">
        <f>IF(COUNTIF($AD117:$AF117, Active!$GA$1)&gt;0, Active!EZ$2, 0)</f>
        <v>0</v>
      </c>
      <c r="FA117" s="236">
        <f>IF(COUNTIF($AG117:$AI117, Active!$GA$1)&gt;0, Active!FA$2, 0)</f>
        <v>0</v>
      </c>
      <c r="FB117" s="236">
        <f>IF(COUNTIF($AJ117:$AL117, Active!$GA$1)&gt;0, Active!FB$2, 0)</f>
        <v>0</v>
      </c>
      <c r="FC117" s="236">
        <f>IF(COUNTIF($AM117:$AO117, Active!$GA$1)&gt;0, Active!FC$2, 0)</f>
        <v>0</v>
      </c>
      <c r="FD117" s="236">
        <f>IF(COUNTIF($AP117:$AR117, Active!$GA$1)&gt;0, Active!FD$2, 0)</f>
        <v>0</v>
      </c>
      <c r="FE117" s="236">
        <f>IF(COUNTIF($AS117:$AU117, Active!$GA$1)&gt;0, Active!FE$2, 0)</f>
        <v>0</v>
      </c>
      <c r="FF117" s="236">
        <f>IF(COUNTIF($AV117:$AX117, Active!$GA$1)&gt;0, Active!FF$2, 0)</f>
        <v>0</v>
      </c>
      <c r="FG117" s="237">
        <f>IF(COUNTIF($AY117:$BA117, Active!$GA$1)&gt;0, Active!FG$2, 0)</f>
        <v>0</v>
      </c>
      <c r="FH117" s="238">
        <f>IF(COUNTIF($BB117:$BD117, Active!$GA$1)&gt;0, Active!FH$2, 0)</f>
        <v>0</v>
      </c>
      <c r="FI117" s="238">
        <f>IF(COUNTIF($BE117:$BG117, Active!$GA$1)&gt;0, Active!FI$2, 0)</f>
        <v>0</v>
      </c>
      <c r="FJ117" s="238">
        <f>IF(COUNTIF($BH117:$BJ117, Active!$GA$1)&gt;0, Active!FJ$2, 0)</f>
        <v>0</v>
      </c>
      <c r="FK117" s="238">
        <f>IF(COUNTIF($BK117:$BM117, Active!$GA$1)&gt;0, Active!FK$2, 0)</f>
        <v>0</v>
      </c>
      <c r="FL117" s="238">
        <f>IF(COUNTIF($BN117:$BP117, Active!$GA$1)&gt;0, Active!FL$2, 0)</f>
        <v>0</v>
      </c>
      <c r="FM117" s="238">
        <f>IF(COUNTIF($BQ117:$BS117, Active!$GA$1)&gt;0, Active!FM$2, 0)</f>
        <v>0</v>
      </c>
      <c r="FN117" s="238">
        <f>IF(COUNTIF($BT117:$BV117, Active!$GA$1)&gt;0, Active!FN$2, 0)</f>
        <v>0</v>
      </c>
      <c r="FO117" s="239">
        <f>IF(COUNTIF($BW117:$BY117, Active!$GA$1)&gt;0, Active!FO$2, 0)</f>
        <v>0</v>
      </c>
      <c r="FP117" s="240">
        <f>IF(COUNTIF($BZ117:$CB117, Active!$GA$1)&gt;0, Active!FP$2, 0)</f>
        <v>0</v>
      </c>
      <c r="FQ117" s="240">
        <f>IF(COUNTIF($CC117:$CE117, Active!$GA$1)&gt;0, Active!FQ$2, 0)</f>
        <v>0</v>
      </c>
      <c r="FR117" s="240">
        <f>IF(COUNTIF($CF117:$CH117, Active!$GA$1)&gt;0, Active!FR$2, 0)</f>
        <v>0</v>
      </c>
      <c r="FS117" s="240">
        <f>IF(COUNTIF($CI117:$CK117, Active!$GA$1)&gt;0, Active!FS$2, 0)</f>
        <v>0</v>
      </c>
      <c r="FT117" s="240">
        <f>IF(COUNTIF($CL117:$CN117, Active!$GA$1)&gt;0, Active!FT$2, 0)</f>
        <v>0</v>
      </c>
      <c r="FU117" s="240">
        <f>IF(COUNTIF($CO117:$CQ117, Active!$GA$1)&gt;0, Active!FU$2, 0)</f>
        <v>0</v>
      </c>
      <c r="FV117" s="240">
        <f>IF(COUNTIF($CR117:$CT117, Active!$GA$1)&gt;0, Active!FV$2, 0)</f>
        <v>0</v>
      </c>
      <c r="FW117" s="240">
        <f>IF(COUNTIF($CU117:$CW117, Active!$GA$1)&gt;0, Active!FW$2, 0)</f>
        <v>0</v>
      </c>
      <c r="FX117" s="240">
        <f>IF(COUNTIF($CX117:$CZ117, Active!$GA$1)&gt;0, Active!FX$2, 0)</f>
        <v>0</v>
      </c>
      <c r="FY117" s="240">
        <f>IF(COUNTIF($DA117:$DC117, Active!$GA$1)&gt;0, Active!FY$2, 0)</f>
        <v>0</v>
      </c>
      <c r="FZ117" s="240">
        <f>IF(COUNTIF($DD117:$DF117, Active!$GA$1)&gt;0, Active!FZ$2, 0)</f>
        <v>0</v>
      </c>
      <c r="GA117" s="241">
        <f t="shared" si="41"/>
        <v>0</v>
      </c>
      <c r="GB117" s="242">
        <f>IF(COUNTIF($N117:$Q117, Active!HH$1)&gt;0, Active!GB$2, 0)</f>
        <v>0</v>
      </c>
      <c r="GC117" s="234">
        <f>IF(COUNTIF($R117:$U117, Active!HH$1)&gt;0, Active!GC$2, 0)</f>
        <v>0</v>
      </c>
      <c r="GD117" s="234">
        <f>IF(COUNTIF($V117:$Y117, Active!HH$1)&gt;0, Active!GD$2, 0)</f>
        <v>0</v>
      </c>
      <c r="GE117" s="234">
        <f>IF(COUNTIF($Z117:$AA117, Active!HH$1)&gt;0, Active!GE$2, 0)</f>
        <v>0</v>
      </c>
      <c r="GF117" s="234">
        <f>IF(COUNTIF($AB117:$AC117, Active!HH$1)&gt;0, Active!GF$2, 0)</f>
        <v>0</v>
      </c>
      <c r="GG117" s="235">
        <f>IF(COUNTIF($AD117:$AF117, Active!$HH$1)&gt;0, Active!GG$2, 0)</f>
        <v>0</v>
      </c>
      <c r="GH117" s="236">
        <f>IF(COUNTIF($AG117:$AI117, Active!$HH$1)&gt;0, Active!GH$2, 0)</f>
        <v>0</v>
      </c>
      <c r="GI117" s="236">
        <f>IF(COUNTIF($AJ117:$AL117, Active!$HH$1)&gt;0, Active!GI$2, 0)</f>
        <v>0</v>
      </c>
      <c r="GJ117" s="236">
        <f>IF(COUNTIF($AM117:$AO117, Active!$HH$1)&gt;0, Active!GJ$2, 0)</f>
        <v>0</v>
      </c>
      <c r="GK117" s="236">
        <f>IF(COUNTIF($AP117:$AR117, Active!$HH$1)&gt;0, Active!GK$2, 0)</f>
        <v>0</v>
      </c>
      <c r="GL117" s="236">
        <f>IF(COUNTIF($AS117:$AU117, Active!$HH$1)&gt;0, Active!GL$2, 0)</f>
        <v>0</v>
      </c>
      <c r="GM117" s="236">
        <f>IF(COUNTIF($AV117:$AX117, Active!$HH$1)&gt;0, Active!GM$2, 0)</f>
        <v>0</v>
      </c>
      <c r="GN117" s="237">
        <f>IF(COUNTIF($AY117:$BA117, Active!$HH$1)&gt;0, Active!GN$2, 0)</f>
        <v>0</v>
      </c>
      <c r="GO117" s="238">
        <f>IF(COUNTIF($BB117:$BD117, Active!$HH$1)&gt;0, Active!GO$2, 0)</f>
        <v>0</v>
      </c>
      <c r="GP117" s="238">
        <f>IF(COUNTIF($BE117:$BG117, Active!$HH$1)&gt;0, Active!GP$2, 0)</f>
        <v>0</v>
      </c>
      <c r="GQ117" s="238">
        <f>IF(COUNTIF($BH117:$BJ117, Active!$HH$1)&gt;0, Active!GQ$2, 0)</f>
        <v>0</v>
      </c>
      <c r="GR117" s="238">
        <f>IF(COUNTIF($BK117:$BM117, Active!$HH$1)&gt;0, Active!GR$2, 0)</f>
        <v>0</v>
      </c>
      <c r="GS117" s="238">
        <f>IF(COUNTIF($BN117:$BP117, Active!$HH$1)&gt;0, Active!GS$2, 0)</f>
        <v>0</v>
      </c>
      <c r="GT117" s="238">
        <f>IF(COUNTIF($BQ117:$BS117, Active!$HH$1)&gt;0, Active!GT$2, 0)</f>
        <v>0</v>
      </c>
      <c r="GU117" s="238">
        <f>IF(COUNTIF($BT117:$BV117, Active!$HH$1)&gt;0, Active!GU$2, 0)</f>
        <v>0</v>
      </c>
      <c r="GV117" s="239">
        <f>IF(COUNTIF($BW117:$BY117, Active!$HH$1)&gt;0, Active!GV$2, 0)</f>
        <v>0</v>
      </c>
      <c r="GW117" s="240">
        <f>IF(COUNTIF($BZ117:$CB117, Active!$HH$1)&gt;0, Active!GW$2, 0)</f>
        <v>0</v>
      </c>
      <c r="GX117" s="240">
        <f>IF(COUNTIF($CC117:$CE117, Active!$HH$1)&gt;0, Active!GX$2, 0)</f>
        <v>0</v>
      </c>
      <c r="GY117" s="240">
        <f>IF(COUNTIF($CF117:$CH117, Active!$HH$1)&gt;0, Active!GY$2, 0)</f>
        <v>0</v>
      </c>
      <c r="GZ117" s="240">
        <f>IF(COUNTIF($CI117:$CK117, Active!$HH$1)&gt;0, Active!GZ$2, 0)</f>
        <v>0</v>
      </c>
      <c r="HA117" s="240">
        <f>IF(COUNTIF($CL117:$CN117, Active!$HH$1)&gt;0, Active!HA$2, 0)</f>
        <v>0</v>
      </c>
      <c r="HB117" s="240">
        <f>IF(COUNTIF($CO117:$CQ117, Active!$HH$1)&gt;0, Active!HB$2, 0)</f>
        <v>0</v>
      </c>
      <c r="HC117" s="240">
        <f>IF(COUNTIF($CR117:$CT117, Active!$HH$1)&gt;0, Active!HC$2, 0)</f>
        <v>0</v>
      </c>
      <c r="HD117" s="240">
        <f>IF(COUNTIF($CU117:$CW117, Active!$HH$1)&gt;0, Active!HD$2, 0)</f>
        <v>0</v>
      </c>
      <c r="HE117" s="240">
        <f>IF(COUNTIF($CX117:$CZ117, Active!$HH$1)&gt;0, Active!HE$2, 0)</f>
        <v>0</v>
      </c>
      <c r="HF117" s="240">
        <f>IF(COUNTIF($DA117:$DC117, Active!$HH$1)&gt;0, Active!HF$2, 0)</f>
        <v>0</v>
      </c>
      <c r="HG117" s="240">
        <f>IF(COUNTIF($DD117:$DF117, Active!$HH$1)&gt;0, Active!HG$2, 0)</f>
        <v>0</v>
      </c>
      <c r="HH117" s="241">
        <f t="shared" si="42"/>
        <v>0</v>
      </c>
      <c r="HI117" s="243"/>
      <c r="HJ117" s="242">
        <f>IF(MAX($N117:$Q117)&gt;=40, Active!HJ$2, 0)</f>
        <v>0</v>
      </c>
      <c r="HK117" s="234">
        <f>IF(MAX($R117:$U117)&gt;=40, Active!HK$2, 0)</f>
        <v>0</v>
      </c>
      <c r="HL117" s="234">
        <f>IF(MAX($V117:$Y117)&gt;=40, Active!HL$2, 0)</f>
        <v>0</v>
      </c>
      <c r="HM117" s="234">
        <f>IF(MAX($Z117:$AA117)&gt;=40, Active!HM$2, 0)</f>
        <v>0</v>
      </c>
      <c r="HN117" s="234">
        <f>IF(MAX($AB117:$AC117)&gt;=40, Active!HN$2, 0)</f>
        <v>2</v>
      </c>
      <c r="HO117" s="235">
        <f>IF(MAX($AD117:$AF117)&gt;=40, Active!HO$2, 0)</f>
        <v>20</v>
      </c>
      <c r="HP117" s="236">
        <f>IF(MAX($AG117:$AI117)&gt;=40, Active!HP$2, 0)</f>
        <v>20</v>
      </c>
      <c r="HQ117" s="236">
        <f>IF(MAX($AJ117:$AL117)&gt;=40, Active!HQ$2, 0)</f>
        <v>20</v>
      </c>
      <c r="HR117" s="236">
        <f>IF(MAX($AM117:$AO117)&gt;=40, Active!HR$2, 0)</f>
        <v>20</v>
      </c>
      <c r="HS117" s="236">
        <f>IF(MAX($AP117:$AR117)&gt;=40, Active!HS$2, 0)</f>
        <v>10</v>
      </c>
      <c r="HT117" s="236">
        <f>IF(MAX($AS117:$AU117)&gt;=40, Active!HT$2, 0)</f>
        <v>20</v>
      </c>
      <c r="HU117" s="236">
        <f>IF(MAX($AV117:$AX117)&gt;=40, Active!HU$2, 0)</f>
        <v>10</v>
      </c>
      <c r="HV117" s="237">
        <f>IF(MAX($AY117:$BA117)&gt;=40, Active!HV$2, 0)</f>
        <v>0</v>
      </c>
      <c r="HW117" s="238">
        <f>IF(MAX($BB117:$BD117)&gt;=40, Active!HW$2, 0)</f>
        <v>0</v>
      </c>
      <c r="HX117" s="238">
        <f>IF(MAX($BE117:$BG117)&gt;=40, Active!HX$2, 0)</f>
        <v>0</v>
      </c>
      <c r="HY117" s="238">
        <f>IF(MAX($BH117:$BJ117)&gt;=40, Active!HY$2, 0)</f>
        <v>0</v>
      </c>
      <c r="HZ117" s="238">
        <f>IF(MAX($BK117:$BM117)&gt;=40, Active!HZ$2, 0)</f>
        <v>0</v>
      </c>
      <c r="IA117" s="238">
        <f>IF(MAX($BN117:$BP117)&gt;=40, Active!IA$2, 0)</f>
        <v>0</v>
      </c>
      <c r="IB117" s="238">
        <f>IF(MAX($BQ117:$BS117)&gt;=40, Active!IB$2, 0)</f>
        <v>0</v>
      </c>
      <c r="IC117" s="238">
        <f>IF(MAX($BT117:$BV117)&gt;=40, Active!IC$2, 0)</f>
        <v>0</v>
      </c>
      <c r="ID117" s="239">
        <f>IF(MAX($BW117:$BY117)&gt;=40, Active!ID$2, 0)</f>
        <v>0</v>
      </c>
      <c r="IE117" s="240">
        <f>IF(MAX($BZ117:$CB117)&gt;=40, Active!IE$2, 0)</f>
        <v>0</v>
      </c>
      <c r="IF117" s="240">
        <f>IF(MAX($CC117:$CE117)&gt;=40, Active!IF$2, 0)</f>
        <v>0</v>
      </c>
      <c r="IG117" s="240">
        <f>IF(MAX($CF117:$CH117)&gt;=40, Active!IG$2, 0)</f>
        <v>0</v>
      </c>
      <c r="IH117" s="240">
        <f>IF(MAX($CI117:$CK117)&gt;=40, Active!IH$2, 0)</f>
        <v>0</v>
      </c>
      <c r="II117" s="240">
        <f>IF(MAX($CL117:$CN117)&gt;=40, Active!II$2, 0)</f>
        <v>0</v>
      </c>
      <c r="IJ117" s="240">
        <f>IF(MAX($CO117:$CQ117)&gt;=40, Active!IJ$2, 0)</f>
        <v>0</v>
      </c>
      <c r="IK117" s="240">
        <f>IF(MAX($CR117:$CT117)&gt;=40, Active!IK$2, 0)</f>
        <v>0</v>
      </c>
      <c r="IL117" s="240">
        <f>IF(MAX($CU117:$CW117)&gt;=40, Active!IL$2, 0)</f>
        <v>0</v>
      </c>
      <c r="IM117" s="240">
        <f>IF(MAX($CX117:$CZ117)&gt;=40, Active!IM$2, 0)</f>
        <v>0</v>
      </c>
      <c r="IN117" s="240">
        <f>IF(MAX($DA117:$DC117)&gt;=40, Active!IN$2, 0)</f>
        <v>0</v>
      </c>
      <c r="IO117" s="240">
        <f>IF(MAX($DD117:$DF117)&gt;=40, Active!IO$2, 0)</f>
        <v>0</v>
      </c>
      <c r="IP117" s="416">
        <f t="shared" si="43"/>
        <v>120</v>
      </c>
      <c r="IQ117" s="416">
        <f t="shared" si="44"/>
        <v>2</v>
      </c>
    </row>
    <row r="118" spans="2:251" ht="15" customHeight="1" x14ac:dyDescent="0.25">
      <c r="B118" s="392">
        <v>4</v>
      </c>
      <c r="C118" s="13" t="s">
        <v>457</v>
      </c>
      <c r="D118" s="423">
        <v>43191</v>
      </c>
      <c r="E118" s="20" t="s">
        <v>278</v>
      </c>
      <c r="F118" s="6">
        <v>8881779</v>
      </c>
      <c r="G118" s="20">
        <v>1</v>
      </c>
      <c r="H118" s="20"/>
      <c r="I118" s="23"/>
      <c r="J118" s="6"/>
      <c r="K118" s="6"/>
      <c r="L118" s="424"/>
      <c r="M118" s="425" t="s">
        <v>565</v>
      </c>
      <c r="N118" s="24" t="s">
        <v>338</v>
      </c>
      <c r="O118" s="107"/>
      <c r="P118" s="107"/>
      <c r="Q118" s="273"/>
      <c r="R118" s="24" t="s">
        <v>16</v>
      </c>
      <c r="S118" s="107"/>
      <c r="T118" s="107"/>
      <c r="U118" s="290"/>
      <c r="V118" s="24"/>
      <c r="W118" s="107"/>
      <c r="X118" s="107"/>
      <c r="Y118" s="273"/>
      <c r="Z118" s="24" t="s">
        <v>18</v>
      </c>
      <c r="AA118" s="273"/>
      <c r="AB118" s="24">
        <v>74.3</v>
      </c>
      <c r="AC118" s="273"/>
      <c r="AD118" s="272">
        <v>100</v>
      </c>
      <c r="AE118" s="108"/>
      <c r="AF118" s="444"/>
      <c r="AG118" s="272">
        <v>100</v>
      </c>
      <c r="AH118" s="108"/>
      <c r="AI118" s="444"/>
      <c r="AJ118" s="272">
        <v>100</v>
      </c>
      <c r="AK118" s="108"/>
      <c r="AL118" s="444"/>
      <c r="AM118" s="272">
        <v>100</v>
      </c>
      <c r="AN118" s="108"/>
      <c r="AO118" s="444"/>
      <c r="AP118" s="272">
        <v>100</v>
      </c>
      <c r="AQ118" s="108"/>
      <c r="AR118" s="444"/>
      <c r="AS118" s="272">
        <v>100</v>
      </c>
      <c r="AT118" s="108"/>
      <c r="AU118" s="444"/>
      <c r="AV118" s="272">
        <v>100</v>
      </c>
      <c r="AW118" s="108"/>
      <c r="AX118" s="444"/>
      <c r="AY118" s="24"/>
      <c r="AZ118" s="107"/>
      <c r="BA118" s="273"/>
      <c r="BB118" s="24"/>
      <c r="BC118" s="107"/>
      <c r="BD118" s="273"/>
      <c r="BE118" s="24"/>
      <c r="BF118" s="107"/>
      <c r="BG118" s="273"/>
      <c r="BH118" s="24"/>
      <c r="BI118" s="107"/>
      <c r="BJ118" s="273"/>
      <c r="BK118" s="24"/>
      <c r="BL118" s="107"/>
      <c r="BM118" s="273"/>
      <c r="BN118" s="24"/>
      <c r="BO118" s="107"/>
      <c r="BP118" s="273"/>
      <c r="BQ118" s="24"/>
      <c r="BR118" s="107"/>
      <c r="BS118" s="273"/>
      <c r="BT118" s="24"/>
      <c r="BU118" s="291"/>
      <c r="BV118" s="273"/>
      <c r="BW118" s="24"/>
      <c r="BX118" s="107"/>
      <c r="BY118" s="273"/>
      <c r="BZ118" s="24"/>
      <c r="CA118" s="107"/>
      <c r="CB118" s="273"/>
      <c r="CC118" s="24"/>
      <c r="CD118" s="107"/>
      <c r="CE118" s="107"/>
      <c r="CF118" s="107"/>
      <c r="CG118" s="107"/>
      <c r="CH118" s="273"/>
      <c r="CI118" s="24"/>
      <c r="CJ118" s="107"/>
      <c r="CK118" s="273"/>
      <c r="CL118" s="24"/>
      <c r="CM118" s="107"/>
      <c r="CN118" s="273"/>
      <c r="CO118" s="24"/>
      <c r="CP118" s="107"/>
      <c r="CQ118" s="273"/>
      <c r="CR118" s="24"/>
      <c r="CS118" s="107"/>
      <c r="CT118" s="273"/>
      <c r="CU118" s="24"/>
      <c r="CV118" s="107"/>
      <c r="CW118" s="273"/>
      <c r="CX118" s="24"/>
      <c r="CY118" s="107"/>
      <c r="CZ118" s="273"/>
      <c r="DA118" s="24"/>
      <c r="DB118" s="107"/>
      <c r="DC118" s="273"/>
      <c r="DD118" s="24"/>
      <c r="DE118" s="107"/>
      <c r="DF118" s="273"/>
      <c r="DG118" s="218"/>
      <c r="DH118" s="217"/>
      <c r="DI118" s="217"/>
      <c r="DJ118" s="286" t="e">
        <f t="shared" si="38"/>
        <v>#DIV/0!</v>
      </c>
      <c r="DK118" s="219"/>
      <c r="DL118" s="220" t="e">
        <f t="shared" si="39"/>
        <v>#DIV/0!</v>
      </c>
      <c r="DM118" s="650">
        <f>COUNTIF(N118:DF118, Active!DM$1)+COUNTIF(N118:DF118, Active!DM$2)</f>
        <v>0</v>
      </c>
      <c r="DN118" s="233">
        <f>IF(COUNTIF($N118:$Q118, Active!ET$1)&gt;0, Active!DN$2, 0)</f>
        <v>0</v>
      </c>
      <c r="DO118" s="234">
        <f>IF(COUNTIF($R118:$U118, Active!ET$1)&gt;0, Active!DO$2, 0)</f>
        <v>0</v>
      </c>
      <c r="DP118" s="234">
        <f>IF(COUNTIF($V118:$Y118, Active!ET$1)&gt;0, Active!DP$2, 0)</f>
        <v>0</v>
      </c>
      <c r="DQ118" s="234">
        <f>IF(COUNTIF($Z118:$AA118, Active!ET$1)&gt;0, Active!DQ$2, 0)</f>
        <v>0</v>
      </c>
      <c r="DR118" s="234">
        <f>IF(COUNTIF($AB118:$AC118, Active!ET$1)&gt;0, Active!DR$2, 0)</f>
        <v>0</v>
      </c>
      <c r="DS118" s="235">
        <f>IF(COUNTIF($AD118:$AF118, Active!$ET$1)&gt;0, Active!DS$2, 0)</f>
        <v>0</v>
      </c>
      <c r="DT118" s="236">
        <f>IF(COUNTIF($AG118:$AI118, Active!$ET$1)&gt;0, Active!DT$2, 0)</f>
        <v>0</v>
      </c>
      <c r="DU118" s="236">
        <f>IF(COUNTIF($AJ118:$AL118, Active!$ET$1)&gt;0, Active!DU$2, 0)</f>
        <v>0</v>
      </c>
      <c r="DV118" s="236">
        <f>IF(COUNTIF($AM118:$AO118, Active!$ET$1)&gt;0, Active!DV$2, 0)</f>
        <v>0</v>
      </c>
      <c r="DW118" s="236">
        <f>IF(COUNTIF($AP118:$AR118, Active!$ET$1)&gt;0, Active!DW$2, 0)</f>
        <v>0</v>
      </c>
      <c r="DX118" s="236">
        <f>IF(COUNTIF($AS118:$AU118, Active!$ET$1)&gt;0, Active!DX$2, 0)</f>
        <v>0</v>
      </c>
      <c r="DY118" s="236">
        <f>IF(COUNTIF($AV118:$AX118, Active!$ET$1)&gt;0, Active!DY$2, 0)</f>
        <v>0</v>
      </c>
      <c r="DZ118" s="237">
        <f>IF(COUNTIF($AY118:$BA118, Active!$ET$1)&gt;0, Active!DZ$2, 0)</f>
        <v>0</v>
      </c>
      <c r="EA118" s="238">
        <f>IF(COUNTIF($BB118:$BD118, Active!$ET$1)&gt;0, Active!EA$2, 0)</f>
        <v>0</v>
      </c>
      <c r="EB118" s="238">
        <f>IF(COUNTIF($BE118:$BG118, Active!$ET$1)&gt;0, Active!EB$2, 0)</f>
        <v>0</v>
      </c>
      <c r="EC118" s="238">
        <f>IF(COUNTIF($BH118:$BJ118, Active!$ET$1)&gt;0, Active!EC$2, 0)</f>
        <v>0</v>
      </c>
      <c r="ED118" s="238">
        <f>IF(COUNTIF($BK118:$BM118, Active!$ET$1)&gt;0, Active!ED$2, 0)</f>
        <v>0</v>
      </c>
      <c r="EE118" s="238">
        <f>IF(COUNTIF($BN118:$BP118, Active!$ET$1)&gt;0, Active!EE$2, 0)</f>
        <v>0</v>
      </c>
      <c r="EF118" s="238">
        <f>IF(COUNTIF($BQ118:$BS118, Active!$ET$1)&gt;0, Active!EF$2, 0)</f>
        <v>0</v>
      </c>
      <c r="EG118" s="238">
        <f>IF(COUNTIF($BT118:$BV118, Active!$ET$1)&gt;0, Active!EG$2, 0)</f>
        <v>0</v>
      </c>
      <c r="EH118" s="239">
        <f>IF(COUNTIF($BW118:$BY118, Active!$ET$1)&gt;0, Active!EH$2, 0)</f>
        <v>0</v>
      </c>
      <c r="EI118" s="240">
        <f>IF(COUNTIF($BZ118:$CB118, Active!$ET$1)&gt;0, Active!EI$2, 0)</f>
        <v>0</v>
      </c>
      <c r="EJ118" s="240">
        <f>IF(COUNTIF($CC118:$CE118, Active!$ET$1)&gt;0, Active!EJ$2, 0)</f>
        <v>0</v>
      </c>
      <c r="EK118" s="240">
        <f>IF(COUNTIF($CF118:$CH118, Active!$ET$1)&gt;0, Active!EK$2, 0)</f>
        <v>0</v>
      </c>
      <c r="EL118" s="240">
        <f>IF(COUNTIF($CI118:$CK118, Active!$ET$1)&gt;0, Active!EL$2, 0)</f>
        <v>0</v>
      </c>
      <c r="EM118" s="240">
        <f>IF(COUNTIF($CL118:$CN118, Active!$ET$1)&gt;0, Active!EM$2, 0)</f>
        <v>0</v>
      </c>
      <c r="EN118" s="240">
        <f>IF(COUNTIF($CO118:$CQ118, Active!$ET$1)&gt;0, Active!EN$2, 0)</f>
        <v>0</v>
      </c>
      <c r="EO118" s="240">
        <f>IF(COUNTIF($CR118:$CT118, Active!$ET$1)&gt;0, Active!EO$2, 0)</f>
        <v>0</v>
      </c>
      <c r="EP118" s="240">
        <f>IF(COUNTIF($CU118:$CW118, Active!$ET$1)&gt;0, Active!EP$2, 0)</f>
        <v>0</v>
      </c>
      <c r="EQ118" s="240">
        <f>IF(COUNTIF($CX118:$CZ118, Active!$ET$1)&gt;0, Active!EQ$2, 0)</f>
        <v>0</v>
      </c>
      <c r="ER118" s="240">
        <f>IF(COUNTIF($DA118:$DC118, Active!$ET$1)&gt;0, Active!ER$2, 0)</f>
        <v>0</v>
      </c>
      <c r="ES118" s="240">
        <f>IF(COUNTIF($DD118:$DF118, Active!$ET$1)&gt;0, Active!ES$2, 0)</f>
        <v>0</v>
      </c>
      <c r="ET118" s="241">
        <f t="shared" si="40"/>
        <v>0</v>
      </c>
      <c r="EU118" s="242">
        <f>IF(COUNTIF($N118:$Q118, Active!GA$1)&gt;0, Active!EU$2, 0)</f>
        <v>0</v>
      </c>
      <c r="EV118" s="234">
        <f>IF(COUNTIF($R118:$U118, Active!GA$1)&gt;0, Active!EV$2, 0)</f>
        <v>0</v>
      </c>
      <c r="EW118" s="234">
        <f>IF(COUNTIF($V118:$Y118, Active!GA$1)&gt;0, Active!EW$2, 0)</f>
        <v>0</v>
      </c>
      <c r="EX118" s="234">
        <f>IF(COUNTIF($Z118:$AA118, Active!GA$1)&gt;0, Active!EX$2, 0)</f>
        <v>0</v>
      </c>
      <c r="EY118" s="234">
        <f>IF(COUNTIF($AB118:$AC118, Active!GA$1)&gt;0, Active!EY$2, 0)</f>
        <v>0</v>
      </c>
      <c r="EZ118" s="235">
        <f>IF(COUNTIF($AD118:$AF118, Active!$GA$1)&gt;0, Active!EZ$2, 0)</f>
        <v>0</v>
      </c>
      <c r="FA118" s="236">
        <f>IF(COUNTIF($AG118:$AI118, Active!$GA$1)&gt;0, Active!FA$2, 0)</f>
        <v>0</v>
      </c>
      <c r="FB118" s="236">
        <f>IF(COUNTIF($AJ118:$AL118, Active!$GA$1)&gt;0, Active!FB$2, 0)</f>
        <v>0</v>
      </c>
      <c r="FC118" s="236">
        <f>IF(COUNTIF($AM118:$AO118, Active!$GA$1)&gt;0, Active!FC$2, 0)</f>
        <v>0</v>
      </c>
      <c r="FD118" s="236">
        <f>IF(COUNTIF($AP118:$AR118, Active!$GA$1)&gt;0, Active!FD$2, 0)</f>
        <v>0</v>
      </c>
      <c r="FE118" s="236">
        <f>IF(COUNTIF($AS118:$AU118, Active!$GA$1)&gt;0, Active!FE$2, 0)</f>
        <v>0</v>
      </c>
      <c r="FF118" s="236">
        <f>IF(COUNTIF($AV118:$AX118, Active!$GA$1)&gt;0, Active!FF$2, 0)</f>
        <v>0</v>
      </c>
      <c r="FG118" s="237">
        <f>IF(COUNTIF($AY118:$BA118, Active!$GA$1)&gt;0, Active!FG$2, 0)</f>
        <v>0</v>
      </c>
      <c r="FH118" s="238">
        <f>IF(COUNTIF($BB118:$BD118, Active!$GA$1)&gt;0, Active!FH$2, 0)</f>
        <v>0</v>
      </c>
      <c r="FI118" s="238">
        <f>IF(COUNTIF($BE118:$BG118, Active!$GA$1)&gt;0, Active!FI$2, 0)</f>
        <v>0</v>
      </c>
      <c r="FJ118" s="238">
        <f>IF(COUNTIF($BH118:$BJ118, Active!$GA$1)&gt;0, Active!FJ$2, 0)</f>
        <v>0</v>
      </c>
      <c r="FK118" s="238">
        <f>IF(COUNTIF($BK118:$BM118, Active!$GA$1)&gt;0, Active!FK$2, 0)</f>
        <v>0</v>
      </c>
      <c r="FL118" s="238">
        <f>IF(COUNTIF($BN118:$BP118, Active!$GA$1)&gt;0, Active!FL$2, 0)</f>
        <v>0</v>
      </c>
      <c r="FM118" s="238">
        <f>IF(COUNTIF($BQ118:$BS118, Active!$GA$1)&gt;0, Active!FM$2, 0)</f>
        <v>0</v>
      </c>
      <c r="FN118" s="238">
        <f>IF(COUNTIF($BT118:$BV118, Active!$GA$1)&gt;0, Active!FN$2, 0)</f>
        <v>0</v>
      </c>
      <c r="FO118" s="239">
        <f>IF(COUNTIF($BW118:$BY118, Active!$GA$1)&gt;0, Active!FO$2, 0)</f>
        <v>0</v>
      </c>
      <c r="FP118" s="240">
        <f>IF(COUNTIF($BZ118:$CB118, Active!$GA$1)&gt;0, Active!FP$2, 0)</f>
        <v>0</v>
      </c>
      <c r="FQ118" s="240">
        <f>IF(COUNTIF($CC118:$CE118, Active!$GA$1)&gt;0, Active!FQ$2, 0)</f>
        <v>0</v>
      </c>
      <c r="FR118" s="240">
        <f>IF(COUNTIF($CF118:$CH118, Active!$GA$1)&gt;0, Active!FR$2, 0)</f>
        <v>0</v>
      </c>
      <c r="FS118" s="240">
        <f>IF(COUNTIF($CI118:$CK118, Active!$GA$1)&gt;0, Active!FS$2, 0)</f>
        <v>0</v>
      </c>
      <c r="FT118" s="240">
        <f>IF(COUNTIF($CL118:$CN118, Active!$GA$1)&gt;0, Active!FT$2, 0)</f>
        <v>0</v>
      </c>
      <c r="FU118" s="240">
        <f>IF(COUNTIF($CO118:$CQ118, Active!$GA$1)&gt;0, Active!FU$2, 0)</f>
        <v>0</v>
      </c>
      <c r="FV118" s="240">
        <f>IF(COUNTIF($CR118:$CT118, Active!$GA$1)&gt;0, Active!FV$2, 0)</f>
        <v>0</v>
      </c>
      <c r="FW118" s="240">
        <f>IF(COUNTIF($CU118:$CW118, Active!$GA$1)&gt;0, Active!FW$2, 0)</f>
        <v>0</v>
      </c>
      <c r="FX118" s="240">
        <f>IF(COUNTIF($CX118:$CZ118, Active!$GA$1)&gt;0, Active!FX$2, 0)</f>
        <v>0</v>
      </c>
      <c r="FY118" s="240">
        <f>IF(COUNTIF($DA118:$DC118, Active!$GA$1)&gt;0, Active!FY$2, 0)</f>
        <v>0</v>
      </c>
      <c r="FZ118" s="240">
        <f>IF(COUNTIF($DD118:$DF118, Active!$GA$1)&gt;0, Active!FZ$2, 0)</f>
        <v>0</v>
      </c>
      <c r="GA118" s="241">
        <f t="shared" si="41"/>
        <v>0</v>
      </c>
      <c r="GB118" s="242">
        <f>IF(COUNTIF($N118:$Q118, Active!HH$1)&gt;0, Active!GB$2, 0)</f>
        <v>0</v>
      </c>
      <c r="GC118" s="234">
        <f>IF(COUNTIF($R118:$U118, Active!HH$1)&gt;0, Active!GC$2, 0)</f>
        <v>0</v>
      </c>
      <c r="GD118" s="234">
        <f>IF(COUNTIF($V118:$Y118, Active!HH$1)&gt;0, Active!GD$2, 0)</f>
        <v>0</v>
      </c>
      <c r="GE118" s="234">
        <f>IF(COUNTIF($Z118:$AA118, Active!HH$1)&gt;0, Active!GE$2, 0)</f>
        <v>0</v>
      </c>
      <c r="GF118" s="234">
        <f>IF(COUNTIF($AB118:$AC118, Active!HH$1)&gt;0, Active!GF$2, 0)</f>
        <v>0</v>
      </c>
      <c r="GG118" s="235">
        <f>IF(COUNTIF($AD118:$AF118, Active!$HH$1)&gt;0, Active!GG$2, 0)</f>
        <v>0</v>
      </c>
      <c r="GH118" s="236">
        <f>IF(COUNTIF($AG118:$AI118, Active!$HH$1)&gt;0, Active!GH$2, 0)</f>
        <v>0</v>
      </c>
      <c r="GI118" s="236">
        <f>IF(COUNTIF($AJ118:$AL118, Active!$HH$1)&gt;0, Active!GI$2, 0)</f>
        <v>0</v>
      </c>
      <c r="GJ118" s="236">
        <f>IF(COUNTIF($AM118:$AO118, Active!$HH$1)&gt;0, Active!GJ$2, 0)</f>
        <v>0</v>
      </c>
      <c r="GK118" s="236">
        <f>IF(COUNTIF($AP118:$AR118, Active!$HH$1)&gt;0, Active!GK$2, 0)</f>
        <v>0</v>
      </c>
      <c r="GL118" s="236">
        <f>IF(COUNTIF($AS118:$AU118, Active!$HH$1)&gt;0, Active!GL$2, 0)</f>
        <v>0</v>
      </c>
      <c r="GM118" s="236">
        <f>IF(COUNTIF($AV118:$AX118, Active!$HH$1)&gt;0, Active!GM$2, 0)</f>
        <v>0</v>
      </c>
      <c r="GN118" s="237">
        <f>IF(COUNTIF($AY118:$BA118, Active!$HH$1)&gt;0, Active!GN$2, 0)</f>
        <v>0</v>
      </c>
      <c r="GO118" s="238">
        <f>IF(COUNTIF($BB118:$BD118, Active!$HH$1)&gt;0, Active!GO$2, 0)</f>
        <v>0</v>
      </c>
      <c r="GP118" s="238">
        <f>IF(COUNTIF($BE118:$BG118, Active!$HH$1)&gt;0, Active!GP$2, 0)</f>
        <v>0</v>
      </c>
      <c r="GQ118" s="238">
        <f>IF(COUNTIF($BH118:$BJ118, Active!$HH$1)&gt;0, Active!GQ$2, 0)</f>
        <v>0</v>
      </c>
      <c r="GR118" s="238">
        <f>IF(COUNTIF($BK118:$BM118, Active!$HH$1)&gt;0, Active!GR$2, 0)</f>
        <v>0</v>
      </c>
      <c r="GS118" s="238">
        <f>IF(COUNTIF($BN118:$BP118, Active!$HH$1)&gt;0, Active!GS$2, 0)</f>
        <v>0</v>
      </c>
      <c r="GT118" s="238">
        <f>IF(COUNTIF($BQ118:$BS118, Active!$HH$1)&gt;0, Active!GT$2, 0)</f>
        <v>0</v>
      </c>
      <c r="GU118" s="238">
        <f>IF(COUNTIF($BT118:$BV118, Active!$HH$1)&gt;0, Active!GU$2, 0)</f>
        <v>0</v>
      </c>
      <c r="GV118" s="239">
        <f>IF(COUNTIF($BW118:$BY118, Active!$HH$1)&gt;0, Active!GV$2, 0)</f>
        <v>0</v>
      </c>
      <c r="GW118" s="240">
        <f>IF(COUNTIF($BZ118:$CB118, Active!$HH$1)&gt;0, Active!GW$2, 0)</f>
        <v>0</v>
      </c>
      <c r="GX118" s="240">
        <f>IF(COUNTIF($CC118:$CE118, Active!$HH$1)&gt;0, Active!GX$2, 0)</f>
        <v>0</v>
      </c>
      <c r="GY118" s="240">
        <f>IF(COUNTIF($CF118:$CH118, Active!$HH$1)&gt;0, Active!GY$2, 0)</f>
        <v>0</v>
      </c>
      <c r="GZ118" s="240">
        <f>IF(COUNTIF($CI118:$CK118, Active!$HH$1)&gt;0, Active!GZ$2, 0)</f>
        <v>0</v>
      </c>
      <c r="HA118" s="240">
        <f>IF(COUNTIF($CL118:$CN118, Active!$HH$1)&gt;0, Active!HA$2, 0)</f>
        <v>0</v>
      </c>
      <c r="HB118" s="240">
        <f>IF(COUNTIF($CO118:$CQ118, Active!$HH$1)&gt;0, Active!HB$2, 0)</f>
        <v>0</v>
      </c>
      <c r="HC118" s="240">
        <f>IF(COUNTIF($CR118:$CT118, Active!$HH$1)&gt;0, Active!HC$2, 0)</f>
        <v>0</v>
      </c>
      <c r="HD118" s="240">
        <f>IF(COUNTIF($CU118:$CW118, Active!$HH$1)&gt;0, Active!HD$2, 0)</f>
        <v>0</v>
      </c>
      <c r="HE118" s="240">
        <f>IF(COUNTIF($CX118:$CZ118, Active!$HH$1)&gt;0, Active!HE$2, 0)</f>
        <v>0</v>
      </c>
      <c r="HF118" s="240">
        <f>IF(COUNTIF($DA118:$DC118, Active!$HH$1)&gt;0, Active!HF$2, 0)</f>
        <v>0</v>
      </c>
      <c r="HG118" s="240">
        <f>IF(COUNTIF($DD118:$DF118, Active!$HH$1)&gt;0, Active!HG$2, 0)</f>
        <v>0</v>
      </c>
      <c r="HH118" s="241">
        <f t="shared" si="42"/>
        <v>0</v>
      </c>
      <c r="HI118" s="243"/>
      <c r="HJ118" s="242">
        <f>IF(MAX($N118:$Q118)&gt;=40, Active!HJ$2, 0)</f>
        <v>0</v>
      </c>
      <c r="HK118" s="234">
        <f>IF(MAX($R118:$U118)&gt;=40, Active!HK$2, 0)</f>
        <v>0</v>
      </c>
      <c r="HL118" s="234">
        <f>IF(MAX($V118:$Y118)&gt;=40, Active!HL$2, 0)</f>
        <v>0</v>
      </c>
      <c r="HM118" s="234">
        <f>IF(MAX($Z118:$AA118)&gt;=40, Active!HM$2, 0)</f>
        <v>0</v>
      </c>
      <c r="HN118" s="234">
        <f>IF(MAX($AB118:$AC118)&gt;=40, Active!HN$2, 0)</f>
        <v>2</v>
      </c>
      <c r="HO118" s="235">
        <f>IF(MAX($AD118:$AF118)&gt;=40, Active!HO$2, 0)</f>
        <v>20</v>
      </c>
      <c r="HP118" s="236">
        <f>IF(MAX($AG118:$AI118)&gt;=40, Active!HP$2, 0)</f>
        <v>20</v>
      </c>
      <c r="HQ118" s="236">
        <f>IF(MAX($AJ118:$AL118)&gt;=40, Active!HQ$2, 0)</f>
        <v>20</v>
      </c>
      <c r="HR118" s="236">
        <f>IF(MAX($AM118:$AO118)&gt;=40, Active!HR$2, 0)</f>
        <v>20</v>
      </c>
      <c r="HS118" s="236">
        <f>IF(MAX($AP118:$AR118)&gt;=40, Active!HS$2, 0)</f>
        <v>10</v>
      </c>
      <c r="HT118" s="236">
        <f>IF(MAX($AS118:$AU118)&gt;=40, Active!HT$2, 0)</f>
        <v>20</v>
      </c>
      <c r="HU118" s="236">
        <f>IF(MAX($AV118:$AX118)&gt;=40, Active!HU$2, 0)</f>
        <v>10</v>
      </c>
      <c r="HV118" s="237">
        <f>IF(MAX($AY118:$BA118)&gt;=40, Active!HV$2, 0)</f>
        <v>0</v>
      </c>
      <c r="HW118" s="238">
        <f>IF(MAX($BB118:$BD118)&gt;=40, Active!HW$2, 0)</f>
        <v>0</v>
      </c>
      <c r="HX118" s="238">
        <f>IF(MAX($BE118:$BG118)&gt;=40, Active!HX$2, 0)</f>
        <v>0</v>
      </c>
      <c r="HY118" s="238">
        <f>IF(MAX($BH118:$BJ118)&gt;=40, Active!HY$2, 0)</f>
        <v>0</v>
      </c>
      <c r="HZ118" s="238">
        <f>IF(MAX($BK118:$BM118)&gt;=40, Active!HZ$2, 0)</f>
        <v>0</v>
      </c>
      <c r="IA118" s="238">
        <f>IF(MAX($BN118:$BP118)&gt;=40, Active!IA$2, 0)</f>
        <v>0</v>
      </c>
      <c r="IB118" s="238">
        <f>IF(MAX($BQ118:$BS118)&gt;=40, Active!IB$2, 0)</f>
        <v>0</v>
      </c>
      <c r="IC118" s="238">
        <f>IF(MAX($BT118:$BV118)&gt;=40, Active!IC$2, 0)</f>
        <v>0</v>
      </c>
      <c r="ID118" s="239">
        <f>IF(MAX($BW118:$BY118)&gt;=40, Active!ID$2, 0)</f>
        <v>0</v>
      </c>
      <c r="IE118" s="240">
        <f>IF(MAX($BZ118:$CB118)&gt;=40, Active!IE$2, 0)</f>
        <v>0</v>
      </c>
      <c r="IF118" s="240">
        <f>IF(MAX($CC118:$CE118)&gt;=40, Active!IF$2, 0)</f>
        <v>0</v>
      </c>
      <c r="IG118" s="240">
        <f>IF(MAX($CF118:$CH118)&gt;=40, Active!IG$2, 0)</f>
        <v>0</v>
      </c>
      <c r="IH118" s="240">
        <f>IF(MAX($CI118:$CK118)&gt;=40, Active!IH$2, 0)</f>
        <v>0</v>
      </c>
      <c r="II118" s="240">
        <f>IF(MAX($CL118:$CN118)&gt;=40, Active!II$2, 0)</f>
        <v>0</v>
      </c>
      <c r="IJ118" s="240">
        <f>IF(MAX($CO118:$CQ118)&gt;=40, Active!IJ$2, 0)</f>
        <v>0</v>
      </c>
      <c r="IK118" s="240">
        <f>IF(MAX($CR118:$CT118)&gt;=40, Active!IK$2, 0)</f>
        <v>0</v>
      </c>
      <c r="IL118" s="240">
        <f>IF(MAX($CU118:$CW118)&gt;=40, Active!IL$2, 0)</f>
        <v>0</v>
      </c>
      <c r="IM118" s="240">
        <f>IF(MAX($CX118:$CZ118)&gt;=40, Active!IM$2, 0)</f>
        <v>0</v>
      </c>
      <c r="IN118" s="240">
        <f>IF(MAX($DA118:$DC118)&gt;=40, Active!IN$2, 0)</f>
        <v>0</v>
      </c>
      <c r="IO118" s="240">
        <f>IF(MAX($DD118:$DF118)&gt;=40, Active!IO$2, 0)</f>
        <v>0</v>
      </c>
      <c r="IP118" s="416">
        <f t="shared" si="43"/>
        <v>120</v>
      </c>
      <c r="IQ118" s="416">
        <f t="shared" si="44"/>
        <v>2</v>
      </c>
    </row>
    <row r="119" spans="2:251" ht="15" customHeight="1" x14ac:dyDescent="0.25">
      <c r="B119" s="392">
        <v>5</v>
      </c>
      <c r="C119" s="13" t="s">
        <v>458</v>
      </c>
      <c r="D119" s="423">
        <v>43191</v>
      </c>
      <c r="E119" s="20" t="s">
        <v>278</v>
      </c>
      <c r="F119" s="6">
        <v>8881780</v>
      </c>
      <c r="G119" s="20">
        <v>1</v>
      </c>
      <c r="H119" s="20"/>
      <c r="I119" s="23"/>
      <c r="J119" s="6"/>
      <c r="K119" s="6"/>
      <c r="L119" s="424"/>
      <c r="M119" s="425" t="s">
        <v>566</v>
      </c>
      <c r="N119" s="24" t="s">
        <v>338</v>
      </c>
      <c r="O119" s="107"/>
      <c r="P119" s="107"/>
      <c r="Q119" s="273"/>
      <c r="R119" s="24" t="s">
        <v>338</v>
      </c>
      <c r="S119" s="107"/>
      <c r="T119" s="107"/>
      <c r="U119" s="290"/>
      <c r="V119" s="24"/>
      <c r="W119" s="107"/>
      <c r="X119" s="107"/>
      <c r="Y119" s="273"/>
      <c r="Z119" s="24" t="s">
        <v>18</v>
      </c>
      <c r="AA119" s="273"/>
      <c r="AB119" s="24">
        <v>80.5</v>
      </c>
      <c r="AC119" s="273"/>
      <c r="AD119" s="272">
        <v>100</v>
      </c>
      <c r="AE119" s="108"/>
      <c r="AF119" s="444"/>
      <c r="AG119" s="272">
        <v>100</v>
      </c>
      <c r="AH119" s="108"/>
      <c r="AI119" s="444"/>
      <c r="AJ119" s="272">
        <v>100</v>
      </c>
      <c r="AK119" s="108"/>
      <c r="AL119" s="444"/>
      <c r="AM119" s="272">
        <v>100</v>
      </c>
      <c r="AN119" s="108"/>
      <c r="AO119" s="444"/>
      <c r="AP119" s="272">
        <v>100</v>
      </c>
      <c r="AQ119" s="108"/>
      <c r="AR119" s="444"/>
      <c r="AS119" s="272">
        <v>100</v>
      </c>
      <c r="AT119" s="108"/>
      <c r="AU119" s="444"/>
      <c r="AV119" s="272">
        <v>100</v>
      </c>
      <c r="AW119" s="108"/>
      <c r="AX119" s="444"/>
      <c r="AY119" s="24"/>
      <c r="AZ119" s="107"/>
      <c r="BA119" s="273"/>
      <c r="BB119" s="24"/>
      <c r="BC119" s="107"/>
      <c r="BD119" s="273"/>
      <c r="BE119" s="24"/>
      <c r="BF119" s="107"/>
      <c r="BG119" s="273"/>
      <c r="BH119" s="24"/>
      <c r="BI119" s="107"/>
      <c r="BJ119" s="273"/>
      <c r="BK119" s="24"/>
      <c r="BL119" s="107"/>
      <c r="BM119" s="273"/>
      <c r="BN119" s="24"/>
      <c r="BO119" s="107"/>
      <c r="BP119" s="273"/>
      <c r="BQ119" s="24"/>
      <c r="BR119" s="107"/>
      <c r="BS119" s="273"/>
      <c r="BT119" s="24"/>
      <c r="BU119" s="291"/>
      <c r="BV119" s="273"/>
      <c r="BW119" s="24"/>
      <c r="BX119" s="107"/>
      <c r="BY119" s="273"/>
      <c r="BZ119" s="24"/>
      <c r="CA119" s="107"/>
      <c r="CB119" s="273"/>
      <c r="CC119" s="24"/>
      <c r="CD119" s="107"/>
      <c r="CE119" s="107"/>
      <c r="CF119" s="107"/>
      <c r="CG119" s="107"/>
      <c r="CH119" s="273"/>
      <c r="CI119" s="24"/>
      <c r="CJ119" s="107"/>
      <c r="CK119" s="273"/>
      <c r="CL119" s="24"/>
      <c r="CM119" s="107"/>
      <c r="CN119" s="273"/>
      <c r="CO119" s="24"/>
      <c r="CP119" s="107"/>
      <c r="CQ119" s="273"/>
      <c r="CR119" s="24"/>
      <c r="CS119" s="107"/>
      <c r="CT119" s="273"/>
      <c r="CU119" s="24"/>
      <c r="CV119" s="107"/>
      <c r="CW119" s="273"/>
      <c r="CX119" s="24"/>
      <c r="CY119" s="107"/>
      <c r="CZ119" s="273"/>
      <c r="DA119" s="24"/>
      <c r="DB119" s="107"/>
      <c r="DC119" s="273"/>
      <c r="DD119" s="24"/>
      <c r="DE119" s="107"/>
      <c r="DF119" s="273"/>
      <c r="DG119" s="218"/>
      <c r="DH119" s="217"/>
      <c r="DI119" s="217"/>
      <c r="DJ119" s="286" t="e">
        <f t="shared" si="38"/>
        <v>#DIV/0!</v>
      </c>
      <c r="DK119" s="219"/>
      <c r="DL119" s="220" t="e">
        <f t="shared" si="39"/>
        <v>#DIV/0!</v>
      </c>
      <c r="DM119" s="650">
        <f>COUNTIF(N119:DF119, Active!DM$1)+COUNTIF(N119:DF119, Active!DM$2)</f>
        <v>0</v>
      </c>
      <c r="DN119" s="233">
        <f>IF(COUNTIF($N119:$Q119, Active!ET$1)&gt;0, Active!DN$2, 0)</f>
        <v>0</v>
      </c>
      <c r="DO119" s="234">
        <f>IF(COUNTIF($R119:$U119, Active!ET$1)&gt;0, Active!DO$2, 0)</f>
        <v>0</v>
      </c>
      <c r="DP119" s="234">
        <f>IF(COUNTIF($V119:$Y119, Active!ET$1)&gt;0, Active!DP$2, 0)</f>
        <v>0</v>
      </c>
      <c r="DQ119" s="234">
        <f>IF(COUNTIF($Z119:$AA119, Active!ET$1)&gt;0, Active!DQ$2, 0)</f>
        <v>0</v>
      </c>
      <c r="DR119" s="234">
        <f>IF(COUNTIF($AB119:$AC119, Active!ET$1)&gt;0, Active!DR$2, 0)</f>
        <v>0</v>
      </c>
      <c r="DS119" s="235">
        <f>IF(COUNTIF($AD119:$AF119, Active!$ET$1)&gt;0, Active!DS$2, 0)</f>
        <v>0</v>
      </c>
      <c r="DT119" s="236">
        <f>IF(COUNTIF($AG119:$AI119, Active!$ET$1)&gt;0, Active!DT$2, 0)</f>
        <v>0</v>
      </c>
      <c r="DU119" s="236">
        <f>IF(COUNTIF($AJ119:$AL119, Active!$ET$1)&gt;0, Active!DU$2, 0)</f>
        <v>0</v>
      </c>
      <c r="DV119" s="236">
        <f>IF(COUNTIF($AM119:$AO119, Active!$ET$1)&gt;0, Active!DV$2, 0)</f>
        <v>0</v>
      </c>
      <c r="DW119" s="236">
        <f>IF(COUNTIF($AP119:$AR119, Active!$ET$1)&gt;0, Active!DW$2, 0)</f>
        <v>0</v>
      </c>
      <c r="DX119" s="236">
        <f>IF(COUNTIF($AS119:$AU119, Active!$ET$1)&gt;0, Active!DX$2, 0)</f>
        <v>0</v>
      </c>
      <c r="DY119" s="236">
        <f>IF(COUNTIF($AV119:$AX119, Active!$ET$1)&gt;0, Active!DY$2, 0)</f>
        <v>0</v>
      </c>
      <c r="DZ119" s="237">
        <f>IF(COUNTIF($AY119:$BA119, Active!$ET$1)&gt;0, Active!DZ$2, 0)</f>
        <v>0</v>
      </c>
      <c r="EA119" s="238">
        <f>IF(COUNTIF($BB119:$BD119, Active!$ET$1)&gt;0, Active!EA$2, 0)</f>
        <v>0</v>
      </c>
      <c r="EB119" s="238">
        <f>IF(COUNTIF($BE119:$BG119, Active!$ET$1)&gt;0, Active!EB$2, 0)</f>
        <v>0</v>
      </c>
      <c r="EC119" s="238">
        <f>IF(COUNTIF($BH119:$BJ119, Active!$ET$1)&gt;0, Active!EC$2, 0)</f>
        <v>0</v>
      </c>
      <c r="ED119" s="238">
        <f>IF(COUNTIF($BK119:$BM119, Active!$ET$1)&gt;0, Active!ED$2, 0)</f>
        <v>0</v>
      </c>
      <c r="EE119" s="238">
        <f>IF(COUNTIF($BN119:$BP119, Active!$ET$1)&gt;0, Active!EE$2, 0)</f>
        <v>0</v>
      </c>
      <c r="EF119" s="238">
        <f>IF(COUNTIF($BQ119:$BS119, Active!$ET$1)&gt;0, Active!EF$2, 0)</f>
        <v>0</v>
      </c>
      <c r="EG119" s="238">
        <f>IF(COUNTIF($BT119:$BV119, Active!$ET$1)&gt;0, Active!EG$2, 0)</f>
        <v>0</v>
      </c>
      <c r="EH119" s="239">
        <f>IF(COUNTIF($BW119:$BY119, Active!$ET$1)&gt;0, Active!EH$2, 0)</f>
        <v>0</v>
      </c>
      <c r="EI119" s="240">
        <f>IF(COUNTIF($BZ119:$CB119, Active!$ET$1)&gt;0, Active!EI$2, 0)</f>
        <v>0</v>
      </c>
      <c r="EJ119" s="240">
        <f>IF(COUNTIF($CC119:$CE119, Active!$ET$1)&gt;0, Active!EJ$2, 0)</f>
        <v>0</v>
      </c>
      <c r="EK119" s="240">
        <f>IF(COUNTIF($CF119:$CH119, Active!$ET$1)&gt;0, Active!EK$2, 0)</f>
        <v>0</v>
      </c>
      <c r="EL119" s="240">
        <f>IF(COUNTIF($CI119:$CK119, Active!$ET$1)&gt;0, Active!EL$2, 0)</f>
        <v>0</v>
      </c>
      <c r="EM119" s="240">
        <f>IF(COUNTIF($CL119:$CN119, Active!$ET$1)&gt;0, Active!EM$2, 0)</f>
        <v>0</v>
      </c>
      <c r="EN119" s="240">
        <f>IF(COUNTIF($CO119:$CQ119, Active!$ET$1)&gt;0, Active!EN$2, 0)</f>
        <v>0</v>
      </c>
      <c r="EO119" s="240">
        <f>IF(COUNTIF($CR119:$CT119, Active!$ET$1)&gt;0, Active!EO$2, 0)</f>
        <v>0</v>
      </c>
      <c r="EP119" s="240">
        <f>IF(COUNTIF($CU119:$CW119, Active!$ET$1)&gt;0, Active!EP$2, 0)</f>
        <v>0</v>
      </c>
      <c r="EQ119" s="240">
        <f>IF(COUNTIF($CX119:$CZ119, Active!$ET$1)&gt;0, Active!EQ$2, 0)</f>
        <v>0</v>
      </c>
      <c r="ER119" s="240">
        <f>IF(COUNTIF($DA119:$DC119, Active!$ET$1)&gt;0, Active!ER$2, 0)</f>
        <v>0</v>
      </c>
      <c r="ES119" s="240">
        <f>IF(COUNTIF($DD119:$DF119, Active!$ET$1)&gt;0, Active!ES$2, 0)</f>
        <v>0</v>
      </c>
      <c r="ET119" s="241">
        <f t="shared" si="40"/>
        <v>0</v>
      </c>
      <c r="EU119" s="242">
        <f>IF(COUNTIF($N119:$Q119, Active!GA$1)&gt;0, Active!EU$2, 0)</f>
        <v>0</v>
      </c>
      <c r="EV119" s="234">
        <f>IF(COUNTIF($R119:$U119, Active!GA$1)&gt;0, Active!EV$2, 0)</f>
        <v>0</v>
      </c>
      <c r="EW119" s="234">
        <f>IF(COUNTIF($V119:$Y119, Active!GA$1)&gt;0, Active!EW$2, 0)</f>
        <v>0</v>
      </c>
      <c r="EX119" s="234">
        <f>IF(COUNTIF($Z119:$AA119, Active!GA$1)&gt;0, Active!EX$2, 0)</f>
        <v>0</v>
      </c>
      <c r="EY119" s="234">
        <f>IF(COUNTIF($AB119:$AC119, Active!GA$1)&gt;0, Active!EY$2, 0)</f>
        <v>0</v>
      </c>
      <c r="EZ119" s="235">
        <f>IF(COUNTIF($AD119:$AF119, Active!$GA$1)&gt;0, Active!EZ$2, 0)</f>
        <v>0</v>
      </c>
      <c r="FA119" s="236">
        <f>IF(COUNTIF($AG119:$AI119, Active!$GA$1)&gt;0, Active!FA$2, 0)</f>
        <v>0</v>
      </c>
      <c r="FB119" s="236">
        <f>IF(COUNTIF($AJ119:$AL119, Active!$GA$1)&gt;0, Active!FB$2, 0)</f>
        <v>0</v>
      </c>
      <c r="FC119" s="236">
        <f>IF(COUNTIF($AM119:$AO119, Active!$GA$1)&gt;0, Active!FC$2, 0)</f>
        <v>0</v>
      </c>
      <c r="FD119" s="236">
        <f>IF(COUNTIF($AP119:$AR119, Active!$GA$1)&gt;0, Active!FD$2, 0)</f>
        <v>0</v>
      </c>
      <c r="FE119" s="236">
        <f>IF(COUNTIF($AS119:$AU119, Active!$GA$1)&gt;0, Active!FE$2, 0)</f>
        <v>0</v>
      </c>
      <c r="FF119" s="236">
        <f>IF(COUNTIF($AV119:$AX119, Active!$GA$1)&gt;0, Active!FF$2, 0)</f>
        <v>0</v>
      </c>
      <c r="FG119" s="237">
        <f>IF(COUNTIF($AY119:$BA119, Active!$GA$1)&gt;0, Active!FG$2, 0)</f>
        <v>0</v>
      </c>
      <c r="FH119" s="238">
        <f>IF(COUNTIF($BB119:$BD119, Active!$GA$1)&gt;0, Active!FH$2, 0)</f>
        <v>0</v>
      </c>
      <c r="FI119" s="238">
        <f>IF(COUNTIF($BE119:$BG119, Active!$GA$1)&gt;0, Active!FI$2, 0)</f>
        <v>0</v>
      </c>
      <c r="FJ119" s="238">
        <f>IF(COUNTIF($BH119:$BJ119, Active!$GA$1)&gt;0, Active!FJ$2, 0)</f>
        <v>0</v>
      </c>
      <c r="FK119" s="238">
        <f>IF(COUNTIF($BK119:$BM119, Active!$GA$1)&gt;0, Active!FK$2, 0)</f>
        <v>0</v>
      </c>
      <c r="FL119" s="238">
        <f>IF(COUNTIF($BN119:$BP119, Active!$GA$1)&gt;0, Active!FL$2, 0)</f>
        <v>0</v>
      </c>
      <c r="FM119" s="238">
        <f>IF(COUNTIF($BQ119:$BS119, Active!$GA$1)&gt;0, Active!FM$2, 0)</f>
        <v>0</v>
      </c>
      <c r="FN119" s="238">
        <f>IF(COUNTIF($BT119:$BV119, Active!$GA$1)&gt;0, Active!FN$2, 0)</f>
        <v>0</v>
      </c>
      <c r="FO119" s="239">
        <f>IF(COUNTIF($BW119:$BY119, Active!$GA$1)&gt;0, Active!FO$2, 0)</f>
        <v>0</v>
      </c>
      <c r="FP119" s="240">
        <f>IF(COUNTIF($BZ119:$CB119, Active!$GA$1)&gt;0, Active!FP$2, 0)</f>
        <v>0</v>
      </c>
      <c r="FQ119" s="240">
        <f>IF(COUNTIF($CC119:$CE119, Active!$GA$1)&gt;0, Active!FQ$2, 0)</f>
        <v>0</v>
      </c>
      <c r="FR119" s="240">
        <f>IF(COUNTIF($CF119:$CH119, Active!$GA$1)&gt;0, Active!FR$2, 0)</f>
        <v>0</v>
      </c>
      <c r="FS119" s="240">
        <f>IF(COUNTIF($CI119:$CK119, Active!$GA$1)&gt;0, Active!FS$2, 0)</f>
        <v>0</v>
      </c>
      <c r="FT119" s="240">
        <f>IF(COUNTIF($CL119:$CN119, Active!$GA$1)&gt;0, Active!FT$2, 0)</f>
        <v>0</v>
      </c>
      <c r="FU119" s="240">
        <f>IF(COUNTIF($CO119:$CQ119, Active!$GA$1)&gt;0, Active!FU$2, 0)</f>
        <v>0</v>
      </c>
      <c r="FV119" s="240">
        <f>IF(COUNTIF($CR119:$CT119, Active!$GA$1)&gt;0, Active!FV$2, 0)</f>
        <v>0</v>
      </c>
      <c r="FW119" s="240">
        <f>IF(COUNTIF($CU119:$CW119, Active!$GA$1)&gt;0, Active!FW$2, 0)</f>
        <v>0</v>
      </c>
      <c r="FX119" s="240">
        <f>IF(COUNTIF($CX119:$CZ119, Active!$GA$1)&gt;0, Active!FX$2, 0)</f>
        <v>0</v>
      </c>
      <c r="FY119" s="240">
        <f>IF(COUNTIF($DA119:$DC119, Active!$GA$1)&gt;0, Active!FY$2, 0)</f>
        <v>0</v>
      </c>
      <c r="FZ119" s="240">
        <f>IF(COUNTIF($DD119:$DF119, Active!$GA$1)&gt;0, Active!FZ$2, 0)</f>
        <v>0</v>
      </c>
      <c r="GA119" s="241">
        <f t="shared" si="41"/>
        <v>0</v>
      </c>
      <c r="GB119" s="242">
        <f>IF(COUNTIF($N119:$Q119, Active!HH$1)&gt;0, Active!GB$2, 0)</f>
        <v>0</v>
      </c>
      <c r="GC119" s="234">
        <f>IF(COUNTIF($R119:$U119, Active!HH$1)&gt;0, Active!GC$2, 0)</f>
        <v>0</v>
      </c>
      <c r="GD119" s="234">
        <f>IF(COUNTIF($V119:$Y119, Active!HH$1)&gt;0, Active!GD$2, 0)</f>
        <v>0</v>
      </c>
      <c r="GE119" s="234">
        <f>IF(COUNTIF($Z119:$AA119, Active!HH$1)&gt;0, Active!GE$2, 0)</f>
        <v>0</v>
      </c>
      <c r="GF119" s="234">
        <f>IF(COUNTIF($AB119:$AC119, Active!HH$1)&gt;0, Active!GF$2, 0)</f>
        <v>0</v>
      </c>
      <c r="GG119" s="235">
        <f>IF(COUNTIF($AD119:$AF119, Active!$HH$1)&gt;0, Active!GG$2, 0)</f>
        <v>0</v>
      </c>
      <c r="GH119" s="236">
        <f>IF(COUNTIF($AG119:$AI119, Active!$HH$1)&gt;0, Active!GH$2, 0)</f>
        <v>0</v>
      </c>
      <c r="GI119" s="236">
        <f>IF(COUNTIF($AJ119:$AL119, Active!$HH$1)&gt;0, Active!GI$2, 0)</f>
        <v>0</v>
      </c>
      <c r="GJ119" s="236">
        <f>IF(COUNTIF($AM119:$AO119, Active!$HH$1)&gt;0, Active!GJ$2, 0)</f>
        <v>0</v>
      </c>
      <c r="GK119" s="236">
        <f>IF(COUNTIF($AP119:$AR119, Active!$HH$1)&gt;0, Active!GK$2, 0)</f>
        <v>0</v>
      </c>
      <c r="GL119" s="236">
        <f>IF(COUNTIF($AS119:$AU119, Active!$HH$1)&gt;0, Active!GL$2, 0)</f>
        <v>0</v>
      </c>
      <c r="GM119" s="236">
        <f>IF(COUNTIF($AV119:$AX119, Active!$HH$1)&gt;0, Active!GM$2, 0)</f>
        <v>0</v>
      </c>
      <c r="GN119" s="237">
        <f>IF(COUNTIF($AY119:$BA119, Active!$HH$1)&gt;0, Active!GN$2, 0)</f>
        <v>0</v>
      </c>
      <c r="GO119" s="238">
        <f>IF(COUNTIF($BB119:$BD119, Active!$HH$1)&gt;0, Active!GO$2, 0)</f>
        <v>0</v>
      </c>
      <c r="GP119" s="238">
        <f>IF(COUNTIF($BE119:$BG119, Active!$HH$1)&gt;0, Active!GP$2, 0)</f>
        <v>0</v>
      </c>
      <c r="GQ119" s="238">
        <f>IF(COUNTIF($BH119:$BJ119, Active!$HH$1)&gt;0, Active!GQ$2, 0)</f>
        <v>0</v>
      </c>
      <c r="GR119" s="238">
        <f>IF(COUNTIF($BK119:$BM119, Active!$HH$1)&gt;0, Active!GR$2, 0)</f>
        <v>0</v>
      </c>
      <c r="GS119" s="238">
        <f>IF(COUNTIF($BN119:$BP119, Active!$HH$1)&gt;0, Active!GS$2, 0)</f>
        <v>0</v>
      </c>
      <c r="GT119" s="238">
        <f>IF(COUNTIF($BQ119:$BS119, Active!$HH$1)&gt;0, Active!GT$2, 0)</f>
        <v>0</v>
      </c>
      <c r="GU119" s="238">
        <f>IF(COUNTIF($BT119:$BV119, Active!$HH$1)&gt;0, Active!GU$2, 0)</f>
        <v>0</v>
      </c>
      <c r="GV119" s="239">
        <f>IF(COUNTIF($BW119:$BY119, Active!$HH$1)&gt;0, Active!GV$2, 0)</f>
        <v>0</v>
      </c>
      <c r="GW119" s="240">
        <f>IF(COUNTIF($BZ119:$CB119, Active!$HH$1)&gt;0, Active!GW$2, 0)</f>
        <v>0</v>
      </c>
      <c r="GX119" s="240">
        <f>IF(COUNTIF($CC119:$CE119, Active!$HH$1)&gt;0, Active!GX$2, 0)</f>
        <v>0</v>
      </c>
      <c r="GY119" s="240">
        <f>IF(COUNTIF($CF119:$CH119, Active!$HH$1)&gt;0, Active!GY$2, 0)</f>
        <v>0</v>
      </c>
      <c r="GZ119" s="240">
        <f>IF(COUNTIF($CI119:$CK119, Active!$HH$1)&gt;0, Active!GZ$2, 0)</f>
        <v>0</v>
      </c>
      <c r="HA119" s="240">
        <f>IF(COUNTIF($CL119:$CN119, Active!$HH$1)&gt;0, Active!HA$2, 0)</f>
        <v>0</v>
      </c>
      <c r="HB119" s="240">
        <f>IF(COUNTIF($CO119:$CQ119, Active!$HH$1)&gt;0, Active!HB$2, 0)</f>
        <v>0</v>
      </c>
      <c r="HC119" s="240">
        <f>IF(COUNTIF($CR119:$CT119, Active!$HH$1)&gt;0, Active!HC$2, 0)</f>
        <v>0</v>
      </c>
      <c r="HD119" s="240">
        <f>IF(COUNTIF($CU119:$CW119, Active!$HH$1)&gt;0, Active!HD$2, 0)</f>
        <v>0</v>
      </c>
      <c r="HE119" s="240">
        <f>IF(COUNTIF($CX119:$CZ119, Active!$HH$1)&gt;0, Active!HE$2, 0)</f>
        <v>0</v>
      </c>
      <c r="HF119" s="240">
        <f>IF(COUNTIF($DA119:$DC119, Active!$HH$1)&gt;0, Active!HF$2, 0)</f>
        <v>0</v>
      </c>
      <c r="HG119" s="240">
        <f>IF(COUNTIF($DD119:$DF119, Active!$HH$1)&gt;0, Active!HG$2, 0)</f>
        <v>0</v>
      </c>
      <c r="HH119" s="241">
        <f t="shared" si="42"/>
        <v>0</v>
      </c>
      <c r="HI119" s="243"/>
      <c r="HJ119" s="242">
        <f>IF(MAX($N119:$Q119)&gt;=40, Active!HJ$2, 0)</f>
        <v>0</v>
      </c>
      <c r="HK119" s="234">
        <f>IF(MAX($R119:$U119)&gt;=40, Active!HK$2, 0)</f>
        <v>0</v>
      </c>
      <c r="HL119" s="234">
        <f>IF(MAX($V119:$Y119)&gt;=40, Active!HL$2, 0)</f>
        <v>0</v>
      </c>
      <c r="HM119" s="234">
        <f>IF(MAX($Z119:$AA119)&gt;=40, Active!HM$2, 0)</f>
        <v>0</v>
      </c>
      <c r="HN119" s="234">
        <f>IF(MAX($AB119:$AC119)&gt;=40, Active!HN$2, 0)</f>
        <v>2</v>
      </c>
      <c r="HO119" s="235">
        <f>IF(MAX($AD119:$AF119)&gt;=40, Active!HO$2, 0)</f>
        <v>20</v>
      </c>
      <c r="HP119" s="236">
        <f>IF(MAX($AG119:$AI119)&gt;=40, Active!HP$2, 0)</f>
        <v>20</v>
      </c>
      <c r="HQ119" s="236">
        <f>IF(MAX($AJ119:$AL119)&gt;=40, Active!HQ$2, 0)</f>
        <v>20</v>
      </c>
      <c r="HR119" s="236">
        <f>IF(MAX($AM119:$AO119)&gt;=40, Active!HR$2, 0)</f>
        <v>20</v>
      </c>
      <c r="HS119" s="236">
        <f>IF(MAX($AP119:$AR119)&gt;=40, Active!HS$2, 0)</f>
        <v>10</v>
      </c>
      <c r="HT119" s="236">
        <f>IF(MAX($AS119:$AU119)&gt;=40, Active!HT$2, 0)</f>
        <v>20</v>
      </c>
      <c r="HU119" s="236">
        <f>IF(MAX($AV119:$AX119)&gt;=40, Active!HU$2, 0)</f>
        <v>10</v>
      </c>
      <c r="HV119" s="237">
        <f>IF(MAX($AY119:$BA119)&gt;=40, Active!HV$2, 0)</f>
        <v>0</v>
      </c>
      <c r="HW119" s="238">
        <f>IF(MAX($BB119:$BD119)&gt;=40, Active!HW$2, 0)</f>
        <v>0</v>
      </c>
      <c r="HX119" s="238">
        <f>IF(MAX($BE119:$BG119)&gt;=40, Active!HX$2, 0)</f>
        <v>0</v>
      </c>
      <c r="HY119" s="238">
        <f>IF(MAX($BH119:$BJ119)&gt;=40, Active!HY$2, 0)</f>
        <v>0</v>
      </c>
      <c r="HZ119" s="238">
        <f>IF(MAX($BK119:$BM119)&gt;=40, Active!HZ$2, 0)</f>
        <v>0</v>
      </c>
      <c r="IA119" s="238">
        <f>IF(MAX($BN119:$BP119)&gt;=40, Active!IA$2, 0)</f>
        <v>0</v>
      </c>
      <c r="IB119" s="238">
        <f>IF(MAX($BQ119:$BS119)&gt;=40, Active!IB$2, 0)</f>
        <v>0</v>
      </c>
      <c r="IC119" s="238">
        <f>IF(MAX($BT119:$BV119)&gt;=40, Active!IC$2, 0)</f>
        <v>0</v>
      </c>
      <c r="ID119" s="239">
        <f>IF(MAX($BW119:$BY119)&gt;=40, Active!ID$2, 0)</f>
        <v>0</v>
      </c>
      <c r="IE119" s="240">
        <f>IF(MAX($BZ119:$CB119)&gt;=40, Active!IE$2, 0)</f>
        <v>0</v>
      </c>
      <c r="IF119" s="240">
        <f>IF(MAX($CC119:$CE119)&gt;=40, Active!IF$2, 0)</f>
        <v>0</v>
      </c>
      <c r="IG119" s="240">
        <f>IF(MAX($CF119:$CH119)&gt;=40, Active!IG$2, 0)</f>
        <v>0</v>
      </c>
      <c r="IH119" s="240">
        <f>IF(MAX($CI119:$CK119)&gt;=40, Active!IH$2, 0)</f>
        <v>0</v>
      </c>
      <c r="II119" s="240">
        <f>IF(MAX($CL119:$CN119)&gt;=40, Active!II$2, 0)</f>
        <v>0</v>
      </c>
      <c r="IJ119" s="240">
        <f>IF(MAX($CO119:$CQ119)&gt;=40, Active!IJ$2, 0)</f>
        <v>0</v>
      </c>
      <c r="IK119" s="240">
        <f>IF(MAX($CR119:$CT119)&gt;=40, Active!IK$2, 0)</f>
        <v>0</v>
      </c>
      <c r="IL119" s="240">
        <f>IF(MAX($CU119:$CW119)&gt;=40, Active!IL$2, 0)</f>
        <v>0</v>
      </c>
      <c r="IM119" s="240">
        <f>IF(MAX($CX119:$CZ119)&gt;=40, Active!IM$2, 0)</f>
        <v>0</v>
      </c>
      <c r="IN119" s="240">
        <f>IF(MAX($DA119:$DC119)&gt;=40, Active!IN$2, 0)</f>
        <v>0</v>
      </c>
      <c r="IO119" s="240">
        <f>IF(MAX($DD119:$DF119)&gt;=40, Active!IO$2, 0)</f>
        <v>0</v>
      </c>
      <c r="IP119" s="416">
        <f t="shared" si="43"/>
        <v>120</v>
      </c>
      <c r="IQ119" s="416">
        <f t="shared" si="44"/>
        <v>2</v>
      </c>
    </row>
    <row r="120" spans="2:251" ht="15" customHeight="1" x14ac:dyDescent="0.25">
      <c r="B120" s="392">
        <v>6</v>
      </c>
      <c r="C120" s="13" t="s">
        <v>459</v>
      </c>
      <c r="D120" s="423">
        <v>43191</v>
      </c>
      <c r="E120" s="20" t="s">
        <v>278</v>
      </c>
      <c r="F120" s="6">
        <v>8881791</v>
      </c>
      <c r="G120" s="20">
        <v>1</v>
      </c>
      <c r="H120" s="20"/>
      <c r="I120" s="23"/>
      <c r="J120" s="6"/>
      <c r="K120" s="6"/>
      <c r="L120" s="424"/>
      <c r="M120" s="425" t="s">
        <v>567</v>
      </c>
      <c r="N120" s="24" t="s">
        <v>338</v>
      </c>
      <c r="O120" s="107"/>
      <c r="P120" s="107"/>
      <c r="Q120" s="273"/>
      <c r="R120" s="24" t="s">
        <v>338</v>
      </c>
      <c r="S120" s="107"/>
      <c r="T120" s="107"/>
      <c r="U120" s="290"/>
      <c r="V120" s="24"/>
      <c r="W120" s="107"/>
      <c r="X120" s="107"/>
      <c r="Y120" s="273"/>
      <c r="Z120" s="24" t="s">
        <v>17</v>
      </c>
      <c r="AA120" s="273"/>
      <c r="AB120" s="24">
        <v>80.8</v>
      </c>
      <c r="AC120" s="273"/>
      <c r="AD120" s="272">
        <v>100</v>
      </c>
      <c r="AE120" s="108"/>
      <c r="AF120" s="444"/>
      <c r="AG120" s="272">
        <v>100</v>
      </c>
      <c r="AH120" s="108"/>
      <c r="AI120" s="444"/>
      <c r="AJ120" s="272">
        <v>100</v>
      </c>
      <c r="AK120" s="108"/>
      <c r="AL120" s="444"/>
      <c r="AM120" s="272">
        <v>100</v>
      </c>
      <c r="AN120" s="108"/>
      <c r="AO120" s="444"/>
      <c r="AP120" s="272">
        <v>100</v>
      </c>
      <c r="AQ120" s="108"/>
      <c r="AR120" s="444"/>
      <c r="AS120" s="272">
        <v>100</v>
      </c>
      <c r="AT120" s="108"/>
      <c r="AU120" s="444"/>
      <c r="AV120" s="272">
        <v>100</v>
      </c>
      <c r="AW120" s="108"/>
      <c r="AX120" s="444"/>
      <c r="AY120" s="24"/>
      <c r="AZ120" s="107"/>
      <c r="BA120" s="273"/>
      <c r="BB120" s="24"/>
      <c r="BC120" s="107"/>
      <c r="BD120" s="273"/>
      <c r="BE120" s="24"/>
      <c r="BF120" s="107"/>
      <c r="BG120" s="273"/>
      <c r="BH120" s="24"/>
      <c r="BI120" s="107"/>
      <c r="BJ120" s="273"/>
      <c r="BK120" s="24"/>
      <c r="BL120" s="107"/>
      <c r="BM120" s="273"/>
      <c r="BN120" s="24"/>
      <c r="BO120" s="107"/>
      <c r="BP120" s="273"/>
      <c r="BQ120" s="24"/>
      <c r="BR120" s="107"/>
      <c r="BS120" s="273"/>
      <c r="BT120" s="24"/>
      <c r="BU120" s="291"/>
      <c r="BV120" s="273"/>
      <c r="BW120" s="24"/>
      <c r="BX120" s="107"/>
      <c r="BY120" s="273"/>
      <c r="BZ120" s="24"/>
      <c r="CA120" s="107"/>
      <c r="CB120" s="273"/>
      <c r="CC120" s="24"/>
      <c r="CD120" s="107"/>
      <c r="CE120" s="107"/>
      <c r="CF120" s="107"/>
      <c r="CG120" s="107"/>
      <c r="CH120" s="273"/>
      <c r="CI120" s="24"/>
      <c r="CJ120" s="107"/>
      <c r="CK120" s="273"/>
      <c r="CL120" s="24"/>
      <c r="CM120" s="107"/>
      <c r="CN120" s="273"/>
      <c r="CO120" s="24"/>
      <c r="CP120" s="107"/>
      <c r="CQ120" s="273"/>
      <c r="CR120" s="24"/>
      <c r="CS120" s="107"/>
      <c r="CT120" s="273"/>
      <c r="CU120" s="24"/>
      <c r="CV120" s="107"/>
      <c r="CW120" s="273"/>
      <c r="CX120" s="24"/>
      <c r="CY120" s="107"/>
      <c r="CZ120" s="273"/>
      <c r="DA120" s="24"/>
      <c r="DB120" s="107"/>
      <c r="DC120" s="273"/>
      <c r="DD120" s="24"/>
      <c r="DE120" s="107"/>
      <c r="DF120" s="273"/>
      <c r="DG120" s="218"/>
      <c r="DH120" s="217"/>
      <c r="DI120" s="217"/>
      <c r="DJ120" s="286" t="e">
        <f t="shared" si="38"/>
        <v>#DIV/0!</v>
      </c>
      <c r="DK120" s="219"/>
      <c r="DL120" s="220" t="e">
        <f t="shared" si="39"/>
        <v>#DIV/0!</v>
      </c>
      <c r="DM120" s="650">
        <f>COUNTIF(N120:DF120, Active!DM$1)+COUNTIF(N120:DF120, Active!DM$2)</f>
        <v>0</v>
      </c>
      <c r="DN120" s="233">
        <f>IF(COUNTIF($N120:$Q120, Active!ET$1)&gt;0, Active!DN$2, 0)</f>
        <v>0</v>
      </c>
      <c r="DO120" s="234">
        <f>IF(COUNTIF($R120:$U120, Active!ET$1)&gt;0, Active!DO$2, 0)</f>
        <v>0</v>
      </c>
      <c r="DP120" s="234">
        <f>IF(COUNTIF($V120:$Y120, Active!ET$1)&gt;0, Active!DP$2, 0)</f>
        <v>0</v>
      </c>
      <c r="DQ120" s="234">
        <f>IF(COUNTIF($Z120:$AA120, Active!ET$1)&gt;0, Active!DQ$2, 0)</f>
        <v>0</v>
      </c>
      <c r="DR120" s="234">
        <f>IF(COUNTIF($AB120:$AC120, Active!ET$1)&gt;0, Active!DR$2, 0)</f>
        <v>0</v>
      </c>
      <c r="DS120" s="235">
        <f>IF(COUNTIF($AD120:$AF120, Active!$ET$1)&gt;0, Active!DS$2, 0)</f>
        <v>0</v>
      </c>
      <c r="DT120" s="236">
        <f>IF(COUNTIF($AG120:$AI120, Active!$ET$1)&gt;0, Active!DT$2, 0)</f>
        <v>0</v>
      </c>
      <c r="DU120" s="236">
        <f>IF(COUNTIF($AJ120:$AL120, Active!$ET$1)&gt;0, Active!DU$2, 0)</f>
        <v>0</v>
      </c>
      <c r="DV120" s="236">
        <f>IF(COUNTIF($AM120:$AO120, Active!$ET$1)&gt;0, Active!DV$2, 0)</f>
        <v>0</v>
      </c>
      <c r="DW120" s="236">
        <f>IF(COUNTIF($AP120:$AR120, Active!$ET$1)&gt;0, Active!DW$2, 0)</f>
        <v>0</v>
      </c>
      <c r="DX120" s="236">
        <f>IF(COUNTIF($AS120:$AU120, Active!$ET$1)&gt;0, Active!DX$2, 0)</f>
        <v>0</v>
      </c>
      <c r="DY120" s="236">
        <f>IF(COUNTIF($AV120:$AX120, Active!$ET$1)&gt;0, Active!DY$2, 0)</f>
        <v>0</v>
      </c>
      <c r="DZ120" s="237">
        <f>IF(COUNTIF($AY120:$BA120, Active!$ET$1)&gt;0, Active!DZ$2, 0)</f>
        <v>0</v>
      </c>
      <c r="EA120" s="238">
        <f>IF(COUNTIF($BB120:$BD120, Active!$ET$1)&gt;0, Active!EA$2, 0)</f>
        <v>0</v>
      </c>
      <c r="EB120" s="238">
        <f>IF(COUNTIF($BE120:$BG120, Active!$ET$1)&gt;0, Active!EB$2, 0)</f>
        <v>0</v>
      </c>
      <c r="EC120" s="238">
        <f>IF(COUNTIF($BH120:$BJ120, Active!$ET$1)&gt;0, Active!EC$2, 0)</f>
        <v>0</v>
      </c>
      <c r="ED120" s="238">
        <f>IF(COUNTIF($BK120:$BM120, Active!$ET$1)&gt;0, Active!ED$2, 0)</f>
        <v>0</v>
      </c>
      <c r="EE120" s="238">
        <f>IF(COUNTIF($BN120:$BP120, Active!$ET$1)&gt;0, Active!EE$2, 0)</f>
        <v>0</v>
      </c>
      <c r="EF120" s="238">
        <f>IF(COUNTIF($BQ120:$BS120, Active!$ET$1)&gt;0, Active!EF$2, 0)</f>
        <v>0</v>
      </c>
      <c r="EG120" s="238">
        <f>IF(COUNTIF($BT120:$BV120, Active!$ET$1)&gt;0, Active!EG$2, 0)</f>
        <v>0</v>
      </c>
      <c r="EH120" s="239">
        <f>IF(COUNTIF($BW120:$BY120, Active!$ET$1)&gt;0, Active!EH$2, 0)</f>
        <v>0</v>
      </c>
      <c r="EI120" s="240">
        <f>IF(COUNTIF($BZ120:$CB120, Active!$ET$1)&gt;0, Active!EI$2, 0)</f>
        <v>0</v>
      </c>
      <c r="EJ120" s="240">
        <f>IF(COUNTIF($CC120:$CE120, Active!$ET$1)&gt;0, Active!EJ$2, 0)</f>
        <v>0</v>
      </c>
      <c r="EK120" s="240">
        <f>IF(COUNTIF($CF120:$CH120, Active!$ET$1)&gt;0, Active!EK$2, 0)</f>
        <v>0</v>
      </c>
      <c r="EL120" s="240">
        <f>IF(COUNTIF($CI120:$CK120, Active!$ET$1)&gt;0, Active!EL$2, 0)</f>
        <v>0</v>
      </c>
      <c r="EM120" s="240">
        <f>IF(COUNTIF($CL120:$CN120, Active!$ET$1)&gt;0, Active!EM$2, 0)</f>
        <v>0</v>
      </c>
      <c r="EN120" s="240">
        <f>IF(COUNTIF($CO120:$CQ120, Active!$ET$1)&gt;0, Active!EN$2, 0)</f>
        <v>0</v>
      </c>
      <c r="EO120" s="240">
        <f>IF(COUNTIF($CR120:$CT120, Active!$ET$1)&gt;0, Active!EO$2, 0)</f>
        <v>0</v>
      </c>
      <c r="EP120" s="240">
        <f>IF(COUNTIF($CU120:$CW120, Active!$ET$1)&gt;0, Active!EP$2, 0)</f>
        <v>0</v>
      </c>
      <c r="EQ120" s="240">
        <f>IF(COUNTIF($CX120:$CZ120, Active!$ET$1)&gt;0, Active!EQ$2, 0)</f>
        <v>0</v>
      </c>
      <c r="ER120" s="240">
        <f>IF(COUNTIF($DA120:$DC120, Active!$ET$1)&gt;0, Active!ER$2, 0)</f>
        <v>0</v>
      </c>
      <c r="ES120" s="240">
        <f>IF(COUNTIF($DD120:$DF120, Active!$ET$1)&gt;0, Active!ES$2, 0)</f>
        <v>0</v>
      </c>
      <c r="ET120" s="241">
        <f t="shared" si="40"/>
        <v>0</v>
      </c>
      <c r="EU120" s="242">
        <f>IF(COUNTIF($N120:$Q120, Active!GA$1)&gt;0, Active!EU$2, 0)</f>
        <v>0</v>
      </c>
      <c r="EV120" s="234">
        <f>IF(COUNTIF($R120:$U120, Active!GA$1)&gt;0, Active!EV$2, 0)</f>
        <v>0</v>
      </c>
      <c r="EW120" s="234">
        <f>IF(COUNTIF($V120:$Y120, Active!GA$1)&gt;0, Active!EW$2, 0)</f>
        <v>0</v>
      </c>
      <c r="EX120" s="234">
        <f>IF(COUNTIF($Z120:$AA120, Active!GA$1)&gt;0, Active!EX$2, 0)</f>
        <v>0</v>
      </c>
      <c r="EY120" s="234">
        <f>IF(COUNTIF($AB120:$AC120, Active!GA$1)&gt;0, Active!EY$2, 0)</f>
        <v>0</v>
      </c>
      <c r="EZ120" s="235">
        <f>IF(COUNTIF($AD120:$AF120, Active!$GA$1)&gt;0, Active!EZ$2, 0)</f>
        <v>0</v>
      </c>
      <c r="FA120" s="236">
        <f>IF(COUNTIF($AG120:$AI120, Active!$GA$1)&gt;0, Active!FA$2, 0)</f>
        <v>0</v>
      </c>
      <c r="FB120" s="236">
        <f>IF(COUNTIF($AJ120:$AL120, Active!$GA$1)&gt;0, Active!FB$2, 0)</f>
        <v>0</v>
      </c>
      <c r="FC120" s="236">
        <f>IF(COUNTIF($AM120:$AO120, Active!$GA$1)&gt;0, Active!FC$2, 0)</f>
        <v>0</v>
      </c>
      <c r="FD120" s="236">
        <f>IF(COUNTIF($AP120:$AR120, Active!$GA$1)&gt;0, Active!FD$2, 0)</f>
        <v>0</v>
      </c>
      <c r="FE120" s="236">
        <f>IF(COUNTIF($AS120:$AU120, Active!$GA$1)&gt;0, Active!FE$2, 0)</f>
        <v>0</v>
      </c>
      <c r="FF120" s="236">
        <f>IF(COUNTIF($AV120:$AX120, Active!$GA$1)&gt;0, Active!FF$2, 0)</f>
        <v>0</v>
      </c>
      <c r="FG120" s="237">
        <f>IF(COUNTIF($AY120:$BA120, Active!$GA$1)&gt;0, Active!FG$2, 0)</f>
        <v>0</v>
      </c>
      <c r="FH120" s="238">
        <f>IF(COUNTIF($BB120:$BD120, Active!$GA$1)&gt;0, Active!FH$2, 0)</f>
        <v>0</v>
      </c>
      <c r="FI120" s="238">
        <f>IF(COUNTIF($BE120:$BG120, Active!$GA$1)&gt;0, Active!FI$2, 0)</f>
        <v>0</v>
      </c>
      <c r="FJ120" s="238">
        <f>IF(COUNTIF($BH120:$BJ120, Active!$GA$1)&gt;0, Active!FJ$2, 0)</f>
        <v>0</v>
      </c>
      <c r="FK120" s="238">
        <f>IF(COUNTIF($BK120:$BM120, Active!$GA$1)&gt;0, Active!FK$2, 0)</f>
        <v>0</v>
      </c>
      <c r="FL120" s="238">
        <f>IF(COUNTIF($BN120:$BP120, Active!$GA$1)&gt;0, Active!FL$2, 0)</f>
        <v>0</v>
      </c>
      <c r="FM120" s="238">
        <f>IF(COUNTIF($BQ120:$BS120, Active!$GA$1)&gt;0, Active!FM$2, 0)</f>
        <v>0</v>
      </c>
      <c r="FN120" s="238">
        <f>IF(COUNTIF($BT120:$BV120, Active!$GA$1)&gt;0, Active!FN$2, 0)</f>
        <v>0</v>
      </c>
      <c r="FO120" s="239">
        <f>IF(COUNTIF($BW120:$BY120, Active!$GA$1)&gt;0, Active!FO$2, 0)</f>
        <v>0</v>
      </c>
      <c r="FP120" s="240">
        <f>IF(COUNTIF($BZ120:$CB120, Active!$GA$1)&gt;0, Active!FP$2, 0)</f>
        <v>0</v>
      </c>
      <c r="FQ120" s="240">
        <f>IF(COUNTIF($CC120:$CE120, Active!$GA$1)&gt;0, Active!FQ$2, 0)</f>
        <v>0</v>
      </c>
      <c r="FR120" s="240">
        <f>IF(COUNTIF($CF120:$CH120, Active!$GA$1)&gt;0, Active!FR$2, 0)</f>
        <v>0</v>
      </c>
      <c r="FS120" s="240">
        <f>IF(COUNTIF($CI120:$CK120, Active!$GA$1)&gt;0, Active!FS$2, 0)</f>
        <v>0</v>
      </c>
      <c r="FT120" s="240">
        <f>IF(COUNTIF($CL120:$CN120, Active!$GA$1)&gt;0, Active!FT$2, 0)</f>
        <v>0</v>
      </c>
      <c r="FU120" s="240">
        <f>IF(COUNTIF($CO120:$CQ120, Active!$GA$1)&gt;0, Active!FU$2, 0)</f>
        <v>0</v>
      </c>
      <c r="FV120" s="240">
        <f>IF(COUNTIF($CR120:$CT120, Active!$GA$1)&gt;0, Active!FV$2, 0)</f>
        <v>0</v>
      </c>
      <c r="FW120" s="240">
        <f>IF(COUNTIF($CU120:$CW120, Active!$GA$1)&gt;0, Active!FW$2, 0)</f>
        <v>0</v>
      </c>
      <c r="FX120" s="240">
        <f>IF(COUNTIF($CX120:$CZ120, Active!$GA$1)&gt;0, Active!FX$2, 0)</f>
        <v>0</v>
      </c>
      <c r="FY120" s="240">
        <f>IF(COUNTIF($DA120:$DC120, Active!$GA$1)&gt;0, Active!FY$2, 0)</f>
        <v>0</v>
      </c>
      <c r="FZ120" s="240">
        <f>IF(COUNTIF($DD120:$DF120, Active!$GA$1)&gt;0, Active!FZ$2, 0)</f>
        <v>0</v>
      </c>
      <c r="GA120" s="241">
        <f t="shared" si="41"/>
        <v>0</v>
      </c>
      <c r="GB120" s="242">
        <f>IF(COUNTIF($N120:$Q120, Active!HH$1)&gt;0, Active!GB$2, 0)</f>
        <v>0</v>
      </c>
      <c r="GC120" s="234">
        <f>IF(COUNTIF($R120:$U120, Active!HH$1)&gt;0, Active!GC$2, 0)</f>
        <v>0</v>
      </c>
      <c r="GD120" s="234">
        <f>IF(COUNTIF($V120:$Y120, Active!HH$1)&gt;0, Active!GD$2, 0)</f>
        <v>0</v>
      </c>
      <c r="GE120" s="234">
        <f>IF(COUNTIF($Z120:$AA120, Active!HH$1)&gt;0, Active!GE$2, 0)</f>
        <v>0</v>
      </c>
      <c r="GF120" s="234">
        <f>IF(COUNTIF($AB120:$AC120, Active!HH$1)&gt;0, Active!GF$2, 0)</f>
        <v>0</v>
      </c>
      <c r="GG120" s="235">
        <f>IF(COUNTIF($AD120:$AF120, Active!$HH$1)&gt;0, Active!GG$2, 0)</f>
        <v>0</v>
      </c>
      <c r="GH120" s="236">
        <f>IF(COUNTIF($AG120:$AI120, Active!$HH$1)&gt;0, Active!GH$2, 0)</f>
        <v>0</v>
      </c>
      <c r="GI120" s="236">
        <f>IF(COUNTIF($AJ120:$AL120, Active!$HH$1)&gt;0, Active!GI$2, 0)</f>
        <v>0</v>
      </c>
      <c r="GJ120" s="236">
        <f>IF(COUNTIF($AM120:$AO120, Active!$HH$1)&gt;0, Active!GJ$2, 0)</f>
        <v>0</v>
      </c>
      <c r="GK120" s="236">
        <f>IF(COUNTIF($AP120:$AR120, Active!$HH$1)&gt;0, Active!GK$2, 0)</f>
        <v>0</v>
      </c>
      <c r="GL120" s="236">
        <f>IF(COUNTIF($AS120:$AU120, Active!$HH$1)&gt;0, Active!GL$2, 0)</f>
        <v>0</v>
      </c>
      <c r="GM120" s="236">
        <f>IF(COUNTIF($AV120:$AX120, Active!$HH$1)&gt;0, Active!GM$2, 0)</f>
        <v>0</v>
      </c>
      <c r="GN120" s="237">
        <f>IF(COUNTIF($AY120:$BA120, Active!$HH$1)&gt;0, Active!GN$2, 0)</f>
        <v>0</v>
      </c>
      <c r="GO120" s="238">
        <f>IF(COUNTIF($BB120:$BD120, Active!$HH$1)&gt;0, Active!GO$2, 0)</f>
        <v>0</v>
      </c>
      <c r="GP120" s="238">
        <f>IF(COUNTIF($BE120:$BG120, Active!$HH$1)&gt;0, Active!GP$2, 0)</f>
        <v>0</v>
      </c>
      <c r="GQ120" s="238">
        <f>IF(COUNTIF($BH120:$BJ120, Active!$HH$1)&gt;0, Active!GQ$2, 0)</f>
        <v>0</v>
      </c>
      <c r="GR120" s="238">
        <f>IF(COUNTIF($BK120:$BM120, Active!$HH$1)&gt;0, Active!GR$2, 0)</f>
        <v>0</v>
      </c>
      <c r="GS120" s="238">
        <f>IF(COUNTIF($BN120:$BP120, Active!$HH$1)&gt;0, Active!GS$2, 0)</f>
        <v>0</v>
      </c>
      <c r="GT120" s="238">
        <f>IF(COUNTIF($BQ120:$BS120, Active!$HH$1)&gt;0, Active!GT$2, 0)</f>
        <v>0</v>
      </c>
      <c r="GU120" s="238">
        <f>IF(COUNTIF($BT120:$BV120, Active!$HH$1)&gt;0, Active!GU$2, 0)</f>
        <v>0</v>
      </c>
      <c r="GV120" s="239">
        <f>IF(COUNTIF($BW120:$BY120, Active!$HH$1)&gt;0, Active!GV$2, 0)</f>
        <v>0</v>
      </c>
      <c r="GW120" s="240">
        <f>IF(COUNTIF($BZ120:$CB120, Active!$HH$1)&gt;0, Active!GW$2, 0)</f>
        <v>0</v>
      </c>
      <c r="GX120" s="240">
        <f>IF(COUNTIF($CC120:$CE120, Active!$HH$1)&gt;0, Active!GX$2, 0)</f>
        <v>0</v>
      </c>
      <c r="GY120" s="240">
        <f>IF(COUNTIF($CF120:$CH120, Active!$HH$1)&gt;0, Active!GY$2, 0)</f>
        <v>0</v>
      </c>
      <c r="GZ120" s="240">
        <f>IF(COUNTIF($CI120:$CK120, Active!$HH$1)&gt;0, Active!GZ$2, 0)</f>
        <v>0</v>
      </c>
      <c r="HA120" s="240">
        <f>IF(COUNTIF($CL120:$CN120, Active!$HH$1)&gt;0, Active!HA$2, 0)</f>
        <v>0</v>
      </c>
      <c r="HB120" s="240">
        <f>IF(COUNTIF($CO120:$CQ120, Active!$HH$1)&gt;0, Active!HB$2, 0)</f>
        <v>0</v>
      </c>
      <c r="HC120" s="240">
        <f>IF(COUNTIF($CR120:$CT120, Active!$HH$1)&gt;0, Active!HC$2, 0)</f>
        <v>0</v>
      </c>
      <c r="HD120" s="240">
        <f>IF(COUNTIF($CU120:$CW120, Active!$HH$1)&gt;0, Active!HD$2, 0)</f>
        <v>0</v>
      </c>
      <c r="HE120" s="240">
        <f>IF(COUNTIF($CX120:$CZ120, Active!$HH$1)&gt;0, Active!HE$2, 0)</f>
        <v>0</v>
      </c>
      <c r="HF120" s="240">
        <f>IF(COUNTIF($DA120:$DC120, Active!$HH$1)&gt;0, Active!HF$2, 0)</f>
        <v>0</v>
      </c>
      <c r="HG120" s="240">
        <f>IF(COUNTIF($DD120:$DF120, Active!$HH$1)&gt;0, Active!HG$2, 0)</f>
        <v>0</v>
      </c>
      <c r="HH120" s="241">
        <f t="shared" si="42"/>
        <v>0</v>
      </c>
      <c r="HI120" s="243"/>
      <c r="HJ120" s="242">
        <f>IF(MAX($N120:$Q120)&gt;=40, Active!HJ$2, 0)</f>
        <v>0</v>
      </c>
      <c r="HK120" s="234">
        <f>IF(MAX($R120:$U120)&gt;=40, Active!HK$2, 0)</f>
        <v>0</v>
      </c>
      <c r="HL120" s="234">
        <f>IF(MAX($V120:$Y120)&gt;=40, Active!HL$2, 0)</f>
        <v>0</v>
      </c>
      <c r="HM120" s="234">
        <f>IF(MAX($Z120:$AA120)&gt;=40, Active!HM$2, 0)</f>
        <v>0</v>
      </c>
      <c r="HN120" s="234">
        <f>IF(MAX($AB120:$AC120)&gt;=40, Active!HN$2, 0)</f>
        <v>2</v>
      </c>
      <c r="HO120" s="235">
        <f>IF(MAX($AD120:$AF120)&gt;=40, Active!HO$2, 0)</f>
        <v>20</v>
      </c>
      <c r="HP120" s="236">
        <f>IF(MAX($AG120:$AI120)&gt;=40, Active!HP$2, 0)</f>
        <v>20</v>
      </c>
      <c r="HQ120" s="236">
        <f>IF(MAX($AJ120:$AL120)&gt;=40, Active!HQ$2, 0)</f>
        <v>20</v>
      </c>
      <c r="HR120" s="236">
        <f>IF(MAX($AM120:$AO120)&gt;=40, Active!HR$2, 0)</f>
        <v>20</v>
      </c>
      <c r="HS120" s="236">
        <f>IF(MAX($AP120:$AR120)&gt;=40, Active!HS$2, 0)</f>
        <v>10</v>
      </c>
      <c r="HT120" s="236">
        <f>IF(MAX($AS120:$AU120)&gt;=40, Active!HT$2, 0)</f>
        <v>20</v>
      </c>
      <c r="HU120" s="236">
        <f>IF(MAX($AV120:$AX120)&gt;=40, Active!HU$2, 0)</f>
        <v>10</v>
      </c>
      <c r="HV120" s="237">
        <f>IF(MAX($AY120:$BA120)&gt;=40, Active!HV$2, 0)</f>
        <v>0</v>
      </c>
      <c r="HW120" s="238">
        <f>IF(MAX($BB120:$BD120)&gt;=40, Active!HW$2, 0)</f>
        <v>0</v>
      </c>
      <c r="HX120" s="238">
        <f>IF(MAX($BE120:$BG120)&gt;=40, Active!HX$2, 0)</f>
        <v>0</v>
      </c>
      <c r="HY120" s="238">
        <f>IF(MAX($BH120:$BJ120)&gt;=40, Active!HY$2, 0)</f>
        <v>0</v>
      </c>
      <c r="HZ120" s="238">
        <f>IF(MAX($BK120:$BM120)&gt;=40, Active!HZ$2, 0)</f>
        <v>0</v>
      </c>
      <c r="IA120" s="238">
        <f>IF(MAX($BN120:$BP120)&gt;=40, Active!IA$2, 0)</f>
        <v>0</v>
      </c>
      <c r="IB120" s="238">
        <f>IF(MAX($BQ120:$BS120)&gt;=40, Active!IB$2, 0)</f>
        <v>0</v>
      </c>
      <c r="IC120" s="238">
        <f>IF(MAX($BT120:$BV120)&gt;=40, Active!IC$2, 0)</f>
        <v>0</v>
      </c>
      <c r="ID120" s="239">
        <f>IF(MAX($BW120:$BY120)&gt;=40, Active!ID$2, 0)</f>
        <v>0</v>
      </c>
      <c r="IE120" s="240">
        <f>IF(MAX($BZ120:$CB120)&gt;=40, Active!IE$2, 0)</f>
        <v>0</v>
      </c>
      <c r="IF120" s="240">
        <f>IF(MAX($CC120:$CE120)&gt;=40, Active!IF$2, 0)</f>
        <v>0</v>
      </c>
      <c r="IG120" s="240">
        <f>IF(MAX($CF120:$CH120)&gt;=40, Active!IG$2, 0)</f>
        <v>0</v>
      </c>
      <c r="IH120" s="240">
        <f>IF(MAX($CI120:$CK120)&gt;=40, Active!IH$2, 0)</f>
        <v>0</v>
      </c>
      <c r="II120" s="240">
        <f>IF(MAX($CL120:$CN120)&gt;=40, Active!II$2, 0)</f>
        <v>0</v>
      </c>
      <c r="IJ120" s="240">
        <f>IF(MAX($CO120:$CQ120)&gt;=40, Active!IJ$2, 0)</f>
        <v>0</v>
      </c>
      <c r="IK120" s="240">
        <f>IF(MAX($CR120:$CT120)&gt;=40, Active!IK$2, 0)</f>
        <v>0</v>
      </c>
      <c r="IL120" s="240">
        <f>IF(MAX($CU120:$CW120)&gt;=40, Active!IL$2, 0)</f>
        <v>0</v>
      </c>
      <c r="IM120" s="240">
        <f>IF(MAX($CX120:$CZ120)&gt;=40, Active!IM$2, 0)</f>
        <v>0</v>
      </c>
      <c r="IN120" s="240">
        <f>IF(MAX($DA120:$DC120)&gt;=40, Active!IN$2, 0)</f>
        <v>0</v>
      </c>
      <c r="IO120" s="240">
        <f>IF(MAX($DD120:$DF120)&gt;=40, Active!IO$2, 0)</f>
        <v>0</v>
      </c>
      <c r="IP120" s="416">
        <f t="shared" si="43"/>
        <v>120</v>
      </c>
      <c r="IQ120" s="416">
        <f t="shared" si="44"/>
        <v>2</v>
      </c>
    </row>
    <row r="121" spans="2:251" ht="15" customHeight="1" x14ac:dyDescent="0.25">
      <c r="B121" s="392">
        <v>7</v>
      </c>
      <c r="C121" s="13" t="s">
        <v>460</v>
      </c>
      <c r="D121" s="423">
        <v>43191</v>
      </c>
      <c r="E121" s="20" t="s">
        <v>278</v>
      </c>
      <c r="F121" s="6">
        <v>8881805</v>
      </c>
      <c r="G121" s="20">
        <v>1</v>
      </c>
      <c r="H121" s="20"/>
      <c r="I121" s="23"/>
      <c r="J121" s="6"/>
      <c r="K121" s="6"/>
      <c r="L121" s="424"/>
      <c r="M121" s="425" t="s">
        <v>568</v>
      </c>
      <c r="N121" s="24" t="s">
        <v>16</v>
      </c>
      <c r="O121" s="107"/>
      <c r="P121" s="107"/>
      <c r="Q121" s="273"/>
      <c r="R121" s="24" t="s">
        <v>17</v>
      </c>
      <c r="S121" s="107"/>
      <c r="T121" s="107"/>
      <c r="U121" s="290"/>
      <c r="V121" s="24"/>
      <c r="W121" s="107"/>
      <c r="X121" s="107"/>
      <c r="Y121" s="273"/>
      <c r="Z121" s="24" t="s">
        <v>18</v>
      </c>
      <c r="AA121" s="273"/>
      <c r="AB121" s="24">
        <v>79.5</v>
      </c>
      <c r="AC121" s="273"/>
      <c r="AD121" s="272">
        <v>100</v>
      </c>
      <c r="AE121" s="108"/>
      <c r="AF121" s="444"/>
      <c r="AG121" s="272">
        <v>100</v>
      </c>
      <c r="AH121" s="108"/>
      <c r="AI121" s="444"/>
      <c r="AJ121" s="272">
        <v>100</v>
      </c>
      <c r="AK121" s="108"/>
      <c r="AL121" s="444"/>
      <c r="AM121" s="272">
        <v>100</v>
      </c>
      <c r="AN121" s="108"/>
      <c r="AO121" s="444"/>
      <c r="AP121" s="272">
        <v>100</v>
      </c>
      <c r="AQ121" s="108"/>
      <c r="AR121" s="444"/>
      <c r="AS121" s="272">
        <v>100</v>
      </c>
      <c r="AT121" s="108"/>
      <c r="AU121" s="444"/>
      <c r="AV121" s="272">
        <v>100</v>
      </c>
      <c r="AW121" s="108"/>
      <c r="AX121" s="444"/>
      <c r="AY121" s="24"/>
      <c r="AZ121" s="107"/>
      <c r="BA121" s="273"/>
      <c r="BB121" s="24"/>
      <c r="BC121" s="107"/>
      <c r="BD121" s="273"/>
      <c r="BE121" s="24"/>
      <c r="BF121" s="107"/>
      <c r="BG121" s="273"/>
      <c r="BH121" s="24"/>
      <c r="BI121" s="107"/>
      <c r="BJ121" s="273"/>
      <c r="BK121" s="24"/>
      <c r="BL121" s="107"/>
      <c r="BM121" s="273"/>
      <c r="BN121" s="24"/>
      <c r="BO121" s="107"/>
      <c r="BP121" s="273"/>
      <c r="BQ121" s="24"/>
      <c r="BR121" s="107"/>
      <c r="BS121" s="273"/>
      <c r="BT121" s="24"/>
      <c r="BU121" s="291"/>
      <c r="BV121" s="273"/>
      <c r="BW121" s="24"/>
      <c r="BX121" s="107"/>
      <c r="BY121" s="273"/>
      <c r="BZ121" s="24"/>
      <c r="CA121" s="107"/>
      <c r="CB121" s="273"/>
      <c r="CC121" s="24"/>
      <c r="CD121" s="107"/>
      <c r="CE121" s="107"/>
      <c r="CF121" s="107"/>
      <c r="CG121" s="107"/>
      <c r="CH121" s="273"/>
      <c r="CI121" s="24"/>
      <c r="CJ121" s="107"/>
      <c r="CK121" s="273"/>
      <c r="CL121" s="24"/>
      <c r="CM121" s="107"/>
      <c r="CN121" s="273"/>
      <c r="CO121" s="24"/>
      <c r="CP121" s="107"/>
      <c r="CQ121" s="273"/>
      <c r="CR121" s="24"/>
      <c r="CS121" s="107"/>
      <c r="CT121" s="273"/>
      <c r="CU121" s="24"/>
      <c r="CV121" s="107"/>
      <c r="CW121" s="273"/>
      <c r="CX121" s="24"/>
      <c r="CY121" s="107"/>
      <c r="CZ121" s="273"/>
      <c r="DA121" s="24"/>
      <c r="DB121" s="107"/>
      <c r="DC121" s="273"/>
      <c r="DD121" s="24"/>
      <c r="DE121" s="107"/>
      <c r="DF121" s="273"/>
      <c r="DG121" s="218"/>
      <c r="DH121" s="217"/>
      <c r="DI121" s="217"/>
      <c r="DJ121" s="286" t="e">
        <f t="shared" si="38"/>
        <v>#DIV/0!</v>
      </c>
      <c r="DK121" s="219"/>
      <c r="DL121" s="220" t="e">
        <f t="shared" si="39"/>
        <v>#DIV/0!</v>
      </c>
      <c r="DM121" s="650">
        <f>COUNTIF(N121:DF121, Active!DM$1)+COUNTIF(N121:DF121, Active!DM$2)</f>
        <v>0</v>
      </c>
      <c r="DN121" s="233">
        <f>IF(COUNTIF($N121:$Q121, Active!ET$1)&gt;0, Active!DN$2, 0)</f>
        <v>0</v>
      </c>
      <c r="DO121" s="234">
        <f>IF(COUNTIF($R121:$U121, Active!ET$1)&gt;0, Active!DO$2, 0)</f>
        <v>0</v>
      </c>
      <c r="DP121" s="234">
        <f>IF(COUNTIF($V121:$Y121, Active!ET$1)&gt;0, Active!DP$2, 0)</f>
        <v>0</v>
      </c>
      <c r="DQ121" s="234">
        <f>IF(COUNTIF($Z121:$AA121, Active!ET$1)&gt;0, Active!DQ$2, 0)</f>
        <v>0</v>
      </c>
      <c r="DR121" s="234">
        <f>IF(COUNTIF($AB121:$AC121, Active!ET$1)&gt;0, Active!DR$2, 0)</f>
        <v>0</v>
      </c>
      <c r="DS121" s="235">
        <f>IF(COUNTIF($AD121:$AF121, Active!$ET$1)&gt;0, Active!DS$2, 0)</f>
        <v>0</v>
      </c>
      <c r="DT121" s="236">
        <f>IF(COUNTIF($AG121:$AI121, Active!$ET$1)&gt;0, Active!DT$2, 0)</f>
        <v>0</v>
      </c>
      <c r="DU121" s="236">
        <f>IF(COUNTIF($AJ121:$AL121, Active!$ET$1)&gt;0, Active!DU$2, 0)</f>
        <v>0</v>
      </c>
      <c r="DV121" s="236">
        <f>IF(COUNTIF($AM121:$AO121, Active!$ET$1)&gt;0, Active!DV$2, 0)</f>
        <v>0</v>
      </c>
      <c r="DW121" s="236">
        <f>IF(COUNTIF($AP121:$AR121, Active!$ET$1)&gt;0, Active!DW$2, 0)</f>
        <v>0</v>
      </c>
      <c r="DX121" s="236">
        <f>IF(COUNTIF($AS121:$AU121, Active!$ET$1)&gt;0, Active!DX$2, 0)</f>
        <v>0</v>
      </c>
      <c r="DY121" s="236">
        <f>IF(COUNTIF($AV121:$AX121, Active!$ET$1)&gt;0, Active!DY$2, 0)</f>
        <v>0</v>
      </c>
      <c r="DZ121" s="237">
        <f>IF(COUNTIF($AY121:$BA121, Active!$ET$1)&gt;0, Active!DZ$2, 0)</f>
        <v>0</v>
      </c>
      <c r="EA121" s="238">
        <f>IF(COUNTIF($BB121:$BD121, Active!$ET$1)&gt;0, Active!EA$2, 0)</f>
        <v>0</v>
      </c>
      <c r="EB121" s="238">
        <f>IF(COUNTIF($BE121:$BG121, Active!$ET$1)&gt;0, Active!EB$2, 0)</f>
        <v>0</v>
      </c>
      <c r="EC121" s="238">
        <f>IF(COUNTIF($BH121:$BJ121, Active!$ET$1)&gt;0, Active!EC$2, 0)</f>
        <v>0</v>
      </c>
      <c r="ED121" s="238">
        <f>IF(COUNTIF($BK121:$BM121, Active!$ET$1)&gt;0, Active!ED$2, 0)</f>
        <v>0</v>
      </c>
      <c r="EE121" s="238">
        <f>IF(COUNTIF($BN121:$BP121, Active!$ET$1)&gt;0, Active!EE$2, 0)</f>
        <v>0</v>
      </c>
      <c r="EF121" s="238">
        <f>IF(COUNTIF($BQ121:$BS121, Active!$ET$1)&gt;0, Active!EF$2, 0)</f>
        <v>0</v>
      </c>
      <c r="EG121" s="238">
        <f>IF(COUNTIF($BT121:$BV121, Active!$ET$1)&gt;0, Active!EG$2, 0)</f>
        <v>0</v>
      </c>
      <c r="EH121" s="239">
        <f>IF(COUNTIF($BW121:$BY121, Active!$ET$1)&gt;0, Active!EH$2, 0)</f>
        <v>0</v>
      </c>
      <c r="EI121" s="240">
        <f>IF(COUNTIF($BZ121:$CB121, Active!$ET$1)&gt;0, Active!EI$2, 0)</f>
        <v>0</v>
      </c>
      <c r="EJ121" s="240">
        <f>IF(COUNTIF($CC121:$CE121, Active!$ET$1)&gt;0, Active!EJ$2, 0)</f>
        <v>0</v>
      </c>
      <c r="EK121" s="240">
        <f>IF(COUNTIF($CF121:$CH121, Active!$ET$1)&gt;0, Active!EK$2, 0)</f>
        <v>0</v>
      </c>
      <c r="EL121" s="240">
        <f>IF(COUNTIF($CI121:$CK121, Active!$ET$1)&gt;0, Active!EL$2, 0)</f>
        <v>0</v>
      </c>
      <c r="EM121" s="240">
        <f>IF(COUNTIF($CL121:$CN121, Active!$ET$1)&gt;0, Active!EM$2, 0)</f>
        <v>0</v>
      </c>
      <c r="EN121" s="240">
        <f>IF(COUNTIF($CO121:$CQ121, Active!$ET$1)&gt;0, Active!EN$2, 0)</f>
        <v>0</v>
      </c>
      <c r="EO121" s="240">
        <f>IF(COUNTIF($CR121:$CT121, Active!$ET$1)&gt;0, Active!EO$2, 0)</f>
        <v>0</v>
      </c>
      <c r="EP121" s="240">
        <f>IF(COUNTIF($CU121:$CW121, Active!$ET$1)&gt;0, Active!EP$2, 0)</f>
        <v>0</v>
      </c>
      <c r="EQ121" s="240">
        <f>IF(COUNTIF($CX121:$CZ121, Active!$ET$1)&gt;0, Active!EQ$2, 0)</f>
        <v>0</v>
      </c>
      <c r="ER121" s="240">
        <f>IF(COUNTIF($DA121:$DC121, Active!$ET$1)&gt;0, Active!ER$2, 0)</f>
        <v>0</v>
      </c>
      <c r="ES121" s="240">
        <f>IF(COUNTIF($DD121:$DF121, Active!$ET$1)&gt;0, Active!ES$2, 0)</f>
        <v>0</v>
      </c>
      <c r="ET121" s="241">
        <f t="shared" si="40"/>
        <v>0</v>
      </c>
      <c r="EU121" s="242">
        <f>IF(COUNTIF($N121:$Q121, Active!GA$1)&gt;0, Active!EU$2, 0)</f>
        <v>0</v>
      </c>
      <c r="EV121" s="234">
        <f>IF(COUNTIF($R121:$U121, Active!GA$1)&gt;0, Active!EV$2, 0)</f>
        <v>0</v>
      </c>
      <c r="EW121" s="234">
        <f>IF(COUNTIF($V121:$Y121, Active!GA$1)&gt;0, Active!EW$2, 0)</f>
        <v>0</v>
      </c>
      <c r="EX121" s="234">
        <f>IF(COUNTIF($Z121:$AA121, Active!GA$1)&gt;0, Active!EX$2, 0)</f>
        <v>0</v>
      </c>
      <c r="EY121" s="234">
        <f>IF(COUNTIF($AB121:$AC121, Active!GA$1)&gt;0, Active!EY$2, 0)</f>
        <v>0</v>
      </c>
      <c r="EZ121" s="235">
        <f>IF(COUNTIF($AD121:$AF121, Active!$GA$1)&gt;0, Active!EZ$2, 0)</f>
        <v>0</v>
      </c>
      <c r="FA121" s="236">
        <f>IF(COUNTIF($AG121:$AI121, Active!$GA$1)&gt;0, Active!FA$2, 0)</f>
        <v>0</v>
      </c>
      <c r="FB121" s="236">
        <f>IF(COUNTIF($AJ121:$AL121, Active!$GA$1)&gt;0, Active!FB$2, 0)</f>
        <v>0</v>
      </c>
      <c r="FC121" s="236">
        <f>IF(COUNTIF($AM121:$AO121, Active!$GA$1)&gt;0, Active!FC$2, 0)</f>
        <v>0</v>
      </c>
      <c r="FD121" s="236">
        <f>IF(COUNTIF($AP121:$AR121, Active!$GA$1)&gt;0, Active!FD$2, 0)</f>
        <v>0</v>
      </c>
      <c r="FE121" s="236">
        <f>IF(COUNTIF($AS121:$AU121, Active!$GA$1)&gt;0, Active!FE$2, 0)</f>
        <v>0</v>
      </c>
      <c r="FF121" s="236">
        <f>IF(COUNTIF($AV121:$AX121, Active!$GA$1)&gt;0, Active!FF$2, 0)</f>
        <v>0</v>
      </c>
      <c r="FG121" s="237">
        <f>IF(COUNTIF($AY121:$BA121, Active!$GA$1)&gt;0, Active!FG$2, 0)</f>
        <v>0</v>
      </c>
      <c r="FH121" s="238">
        <f>IF(COUNTIF($BB121:$BD121, Active!$GA$1)&gt;0, Active!FH$2, 0)</f>
        <v>0</v>
      </c>
      <c r="FI121" s="238">
        <f>IF(COUNTIF($BE121:$BG121, Active!$GA$1)&gt;0, Active!FI$2, 0)</f>
        <v>0</v>
      </c>
      <c r="FJ121" s="238">
        <f>IF(COUNTIF($BH121:$BJ121, Active!$GA$1)&gt;0, Active!FJ$2, 0)</f>
        <v>0</v>
      </c>
      <c r="FK121" s="238">
        <f>IF(COUNTIF($BK121:$BM121, Active!$GA$1)&gt;0, Active!FK$2, 0)</f>
        <v>0</v>
      </c>
      <c r="FL121" s="238">
        <f>IF(COUNTIF($BN121:$BP121, Active!$GA$1)&gt;0, Active!FL$2, 0)</f>
        <v>0</v>
      </c>
      <c r="FM121" s="238">
        <f>IF(COUNTIF($BQ121:$BS121, Active!$GA$1)&gt;0, Active!FM$2, 0)</f>
        <v>0</v>
      </c>
      <c r="FN121" s="238">
        <f>IF(COUNTIF($BT121:$BV121, Active!$GA$1)&gt;0, Active!FN$2, 0)</f>
        <v>0</v>
      </c>
      <c r="FO121" s="239">
        <f>IF(COUNTIF($BW121:$BY121, Active!$GA$1)&gt;0, Active!FO$2, 0)</f>
        <v>0</v>
      </c>
      <c r="FP121" s="240">
        <f>IF(COUNTIF($BZ121:$CB121, Active!$GA$1)&gt;0, Active!FP$2, 0)</f>
        <v>0</v>
      </c>
      <c r="FQ121" s="240">
        <f>IF(COUNTIF($CC121:$CE121, Active!$GA$1)&gt;0, Active!FQ$2, 0)</f>
        <v>0</v>
      </c>
      <c r="FR121" s="240">
        <f>IF(COUNTIF($CF121:$CH121, Active!$GA$1)&gt;0, Active!FR$2, 0)</f>
        <v>0</v>
      </c>
      <c r="FS121" s="240">
        <f>IF(COUNTIF($CI121:$CK121, Active!$GA$1)&gt;0, Active!FS$2, 0)</f>
        <v>0</v>
      </c>
      <c r="FT121" s="240">
        <f>IF(COUNTIF($CL121:$CN121, Active!$GA$1)&gt;0, Active!FT$2, 0)</f>
        <v>0</v>
      </c>
      <c r="FU121" s="240">
        <f>IF(COUNTIF($CO121:$CQ121, Active!$GA$1)&gt;0, Active!FU$2, 0)</f>
        <v>0</v>
      </c>
      <c r="FV121" s="240">
        <f>IF(COUNTIF($CR121:$CT121, Active!$GA$1)&gt;0, Active!FV$2, 0)</f>
        <v>0</v>
      </c>
      <c r="FW121" s="240">
        <f>IF(COUNTIF($CU121:$CW121, Active!$GA$1)&gt;0, Active!FW$2, 0)</f>
        <v>0</v>
      </c>
      <c r="FX121" s="240">
        <f>IF(COUNTIF($CX121:$CZ121, Active!$GA$1)&gt;0, Active!FX$2, 0)</f>
        <v>0</v>
      </c>
      <c r="FY121" s="240">
        <f>IF(COUNTIF($DA121:$DC121, Active!$GA$1)&gt;0, Active!FY$2, 0)</f>
        <v>0</v>
      </c>
      <c r="FZ121" s="240">
        <f>IF(COUNTIF($DD121:$DF121, Active!$GA$1)&gt;0, Active!FZ$2, 0)</f>
        <v>0</v>
      </c>
      <c r="GA121" s="241">
        <f t="shared" si="41"/>
        <v>0</v>
      </c>
      <c r="GB121" s="242">
        <f>IF(COUNTIF($N121:$Q121, Active!HH$1)&gt;0, Active!GB$2, 0)</f>
        <v>0</v>
      </c>
      <c r="GC121" s="234">
        <f>IF(COUNTIF($R121:$U121, Active!HH$1)&gt;0, Active!GC$2, 0)</f>
        <v>0</v>
      </c>
      <c r="GD121" s="234">
        <f>IF(COUNTIF($V121:$Y121, Active!HH$1)&gt;0, Active!GD$2, 0)</f>
        <v>0</v>
      </c>
      <c r="GE121" s="234">
        <f>IF(COUNTIF($Z121:$AA121, Active!HH$1)&gt;0, Active!GE$2, 0)</f>
        <v>0</v>
      </c>
      <c r="GF121" s="234">
        <f>IF(COUNTIF($AB121:$AC121, Active!HH$1)&gt;0, Active!GF$2, 0)</f>
        <v>0</v>
      </c>
      <c r="GG121" s="235">
        <f>IF(COUNTIF($AD121:$AF121, Active!$HH$1)&gt;0, Active!GG$2, 0)</f>
        <v>0</v>
      </c>
      <c r="GH121" s="236">
        <f>IF(COUNTIF($AG121:$AI121, Active!$HH$1)&gt;0, Active!GH$2, 0)</f>
        <v>0</v>
      </c>
      <c r="GI121" s="236">
        <f>IF(COUNTIF($AJ121:$AL121, Active!$HH$1)&gt;0, Active!GI$2, 0)</f>
        <v>0</v>
      </c>
      <c r="GJ121" s="236">
        <f>IF(COUNTIF($AM121:$AO121, Active!$HH$1)&gt;0, Active!GJ$2, 0)</f>
        <v>0</v>
      </c>
      <c r="GK121" s="236">
        <f>IF(COUNTIF($AP121:$AR121, Active!$HH$1)&gt;0, Active!GK$2, 0)</f>
        <v>0</v>
      </c>
      <c r="GL121" s="236">
        <f>IF(COUNTIF($AS121:$AU121, Active!$HH$1)&gt;0, Active!GL$2, 0)</f>
        <v>0</v>
      </c>
      <c r="GM121" s="236">
        <f>IF(COUNTIF($AV121:$AX121, Active!$HH$1)&gt;0, Active!GM$2, 0)</f>
        <v>0</v>
      </c>
      <c r="GN121" s="237">
        <f>IF(COUNTIF($AY121:$BA121, Active!$HH$1)&gt;0, Active!GN$2, 0)</f>
        <v>0</v>
      </c>
      <c r="GO121" s="238">
        <f>IF(COUNTIF($BB121:$BD121, Active!$HH$1)&gt;0, Active!GO$2, 0)</f>
        <v>0</v>
      </c>
      <c r="GP121" s="238">
        <f>IF(COUNTIF($BE121:$BG121, Active!$HH$1)&gt;0, Active!GP$2, 0)</f>
        <v>0</v>
      </c>
      <c r="GQ121" s="238">
        <f>IF(COUNTIF($BH121:$BJ121, Active!$HH$1)&gt;0, Active!GQ$2, 0)</f>
        <v>0</v>
      </c>
      <c r="GR121" s="238">
        <f>IF(COUNTIF($BK121:$BM121, Active!$HH$1)&gt;0, Active!GR$2, 0)</f>
        <v>0</v>
      </c>
      <c r="GS121" s="238">
        <f>IF(COUNTIF($BN121:$BP121, Active!$HH$1)&gt;0, Active!GS$2, 0)</f>
        <v>0</v>
      </c>
      <c r="GT121" s="238">
        <f>IF(COUNTIF($BQ121:$BS121, Active!$HH$1)&gt;0, Active!GT$2, 0)</f>
        <v>0</v>
      </c>
      <c r="GU121" s="238">
        <f>IF(COUNTIF($BT121:$BV121, Active!$HH$1)&gt;0, Active!GU$2, 0)</f>
        <v>0</v>
      </c>
      <c r="GV121" s="239">
        <f>IF(COUNTIF($BW121:$BY121, Active!$HH$1)&gt;0, Active!GV$2, 0)</f>
        <v>0</v>
      </c>
      <c r="GW121" s="240">
        <f>IF(COUNTIF($BZ121:$CB121, Active!$HH$1)&gt;0, Active!GW$2, 0)</f>
        <v>0</v>
      </c>
      <c r="GX121" s="240">
        <f>IF(COUNTIF($CC121:$CE121, Active!$HH$1)&gt;0, Active!GX$2, 0)</f>
        <v>0</v>
      </c>
      <c r="GY121" s="240">
        <f>IF(COUNTIF($CF121:$CH121, Active!$HH$1)&gt;0, Active!GY$2, 0)</f>
        <v>0</v>
      </c>
      <c r="GZ121" s="240">
        <f>IF(COUNTIF($CI121:$CK121, Active!$HH$1)&gt;0, Active!GZ$2, 0)</f>
        <v>0</v>
      </c>
      <c r="HA121" s="240">
        <f>IF(COUNTIF($CL121:$CN121, Active!$HH$1)&gt;0, Active!HA$2, 0)</f>
        <v>0</v>
      </c>
      <c r="HB121" s="240">
        <f>IF(COUNTIF($CO121:$CQ121, Active!$HH$1)&gt;0, Active!HB$2, 0)</f>
        <v>0</v>
      </c>
      <c r="HC121" s="240">
        <f>IF(COUNTIF($CR121:$CT121, Active!$HH$1)&gt;0, Active!HC$2, 0)</f>
        <v>0</v>
      </c>
      <c r="HD121" s="240">
        <f>IF(COUNTIF($CU121:$CW121, Active!$HH$1)&gt;0, Active!HD$2, 0)</f>
        <v>0</v>
      </c>
      <c r="HE121" s="240">
        <f>IF(COUNTIF($CX121:$CZ121, Active!$HH$1)&gt;0, Active!HE$2, 0)</f>
        <v>0</v>
      </c>
      <c r="HF121" s="240">
        <f>IF(COUNTIF($DA121:$DC121, Active!$HH$1)&gt;0, Active!HF$2, 0)</f>
        <v>0</v>
      </c>
      <c r="HG121" s="240">
        <f>IF(COUNTIF($DD121:$DF121, Active!$HH$1)&gt;0, Active!HG$2, 0)</f>
        <v>0</v>
      </c>
      <c r="HH121" s="241">
        <f t="shared" si="42"/>
        <v>0</v>
      </c>
      <c r="HI121" s="243"/>
      <c r="HJ121" s="242">
        <f>IF(MAX($N121:$Q121)&gt;=40, Active!HJ$2, 0)</f>
        <v>0</v>
      </c>
      <c r="HK121" s="234">
        <f>IF(MAX($R121:$U121)&gt;=40, Active!HK$2, 0)</f>
        <v>0</v>
      </c>
      <c r="HL121" s="234">
        <f>IF(MAX($V121:$Y121)&gt;=40, Active!HL$2, 0)</f>
        <v>0</v>
      </c>
      <c r="HM121" s="234">
        <f>IF(MAX($Z121:$AA121)&gt;=40, Active!HM$2, 0)</f>
        <v>0</v>
      </c>
      <c r="HN121" s="234">
        <f>IF(MAX($AB121:$AC121)&gt;=40, Active!HN$2, 0)</f>
        <v>2</v>
      </c>
      <c r="HO121" s="235">
        <f>IF(MAX($AD121:$AF121)&gt;=40, Active!HO$2, 0)</f>
        <v>20</v>
      </c>
      <c r="HP121" s="236">
        <f>IF(MAX($AG121:$AI121)&gt;=40, Active!HP$2, 0)</f>
        <v>20</v>
      </c>
      <c r="HQ121" s="236">
        <f>IF(MAX($AJ121:$AL121)&gt;=40, Active!HQ$2, 0)</f>
        <v>20</v>
      </c>
      <c r="HR121" s="236">
        <f>IF(MAX($AM121:$AO121)&gt;=40, Active!HR$2, 0)</f>
        <v>20</v>
      </c>
      <c r="HS121" s="236">
        <f>IF(MAX($AP121:$AR121)&gt;=40, Active!HS$2, 0)</f>
        <v>10</v>
      </c>
      <c r="HT121" s="236">
        <f>IF(MAX($AS121:$AU121)&gt;=40, Active!HT$2, 0)</f>
        <v>20</v>
      </c>
      <c r="HU121" s="236">
        <f>IF(MAX($AV121:$AX121)&gt;=40, Active!HU$2, 0)</f>
        <v>10</v>
      </c>
      <c r="HV121" s="237">
        <f>IF(MAX($AY121:$BA121)&gt;=40, Active!HV$2, 0)</f>
        <v>0</v>
      </c>
      <c r="HW121" s="238">
        <f>IF(MAX($BB121:$BD121)&gt;=40, Active!HW$2, 0)</f>
        <v>0</v>
      </c>
      <c r="HX121" s="238">
        <f>IF(MAX($BE121:$BG121)&gt;=40, Active!HX$2, 0)</f>
        <v>0</v>
      </c>
      <c r="HY121" s="238">
        <f>IF(MAX($BH121:$BJ121)&gt;=40, Active!HY$2, 0)</f>
        <v>0</v>
      </c>
      <c r="HZ121" s="238">
        <f>IF(MAX($BK121:$BM121)&gt;=40, Active!HZ$2, 0)</f>
        <v>0</v>
      </c>
      <c r="IA121" s="238">
        <f>IF(MAX($BN121:$BP121)&gt;=40, Active!IA$2, 0)</f>
        <v>0</v>
      </c>
      <c r="IB121" s="238">
        <f>IF(MAX($BQ121:$BS121)&gt;=40, Active!IB$2, 0)</f>
        <v>0</v>
      </c>
      <c r="IC121" s="238">
        <f>IF(MAX($BT121:$BV121)&gt;=40, Active!IC$2, 0)</f>
        <v>0</v>
      </c>
      <c r="ID121" s="239">
        <f>IF(MAX($BW121:$BY121)&gt;=40, Active!ID$2, 0)</f>
        <v>0</v>
      </c>
      <c r="IE121" s="240">
        <f>IF(MAX($BZ121:$CB121)&gt;=40, Active!IE$2, 0)</f>
        <v>0</v>
      </c>
      <c r="IF121" s="240">
        <f>IF(MAX($CC121:$CE121)&gt;=40, Active!IF$2, 0)</f>
        <v>0</v>
      </c>
      <c r="IG121" s="240">
        <f>IF(MAX($CF121:$CH121)&gt;=40, Active!IG$2, 0)</f>
        <v>0</v>
      </c>
      <c r="IH121" s="240">
        <f>IF(MAX($CI121:$CK121)&gt;=40, Active!IH$2, 0)</f>
        <v>0</v>
      </c>
      <c r="II121" s="240">
        <f>IF(MAX($CL121:$CN121)&gt;=40, Active!II$2, 0)</f>
        <v>0</v>
      </c>
      <c r="IJ121" s="240">
        <f>IF(MAX($CO121:$CQ121)&gt;=40, Active!IJ$2, 0)</f>
        <v>0</v>
      </c>
      <c r="IK121" s="240">
        <f>IF(MAX($CR121:$CT121)&gt;=40, Active!IK$2, 0)</f>
        <v>0</v>
      </c>
      <c r="IL121" s="240">
        <f>IF(MAX($CU121:$CW121)&gt;=40, Active!IL$2, 0)</f>
        <v>0</v>
      </c>
      <c r="IM121" s="240">
        <f>IF(MAX($CX121:$CZ121)&gt;=40, Active!IM$2, 0)</f>
        <v>0</v>
      </c>
      <c r="IN121" s="240">
        <f>IF(MAX($DA121:$DC121)&gt;=40, Active!IN$2, 0)</f>
        <v>0</v>
      </c>
      <c r="IO121" s="240">
        <f>IF(MAX($DD121:$DF121)&gt;=40, Active!IO$2, 0)</f>
        <v>0</v>
      </c>
      <c r="IP121" s="416">
        <f t="shared" si="43"/>
        <v>120</v>
      </c>
      <c r="IQ121" s="416">
        <f t="shared" si="44"/>
        <v>2</v>
      </c>
    </row>
    <row r="122" spans="2:251" ht="15" customHeight="1" x14ac:dyDescent="0.25">
      <c r="B122" s="392">
        <v>8</v>
      </c>
      <c r="C122" s="13" t="s">
        <v>461</v>
      </c>
      <c r="D122" s="423">
        <v>43191</v>
      </c>
      <c r="E122" s="20" t="s">
        <v>278</v>
      </c>
      <c r="F122" s="6">
        <v>8881816</v>
      </c>
      <c r="G122" s="20">
        <v>1</v>
      </c>
      <c r="H122" s="20"/>
      <c r="I122" s="23"/>
      <c r="J122" s="6"/>
      <c r="K122" s="6"/>
      <c r="L122" s="424"/>
      <c r="M122" s="425" t="s">
        <v>569</v>
      </c>
      <c r="N122" s="24" t="s">
        <v>338</v>
      </c>
      <c r="O122" s="107"/>
      <c r="P122" s="107"/>
      <c r="Q122" s="273"/>
      <c r="R122" s="24" t="s">
        <v>19</v>
      </c>
      <c r="S122" s="107"/>
      <c r="T122" s="107"/>
      <c r="U122" s="290"/>
      <c r="V122" s="24"/>
      <c r="W122" s="107"/>
      <c r="X122" s="107"/>
      <c r="Y122" s="273"/>
      <c r="Z122" s="24" t="s">
        <v>17</v>
      </c>
      <c r="AA122" s="273"/>
      <c r="AB122" s="24">
        <v>69.3</v>
      </c>
      <c r="AC122" s="273"/>
      <c r="AD122" s="272">
        <v>100</v>
      </c>
      <c r="AE122" s="108"/>
      <c r="AF122" s="444"/>
      <c r="AG122" s="272">
        <v>100</v>
      </c>
      <c r="AH122" s="108"/>
      <c r="AI122" s="444"/>
      <c r="AJ122" s="272">
        <v>100</v>
      </c>
      <c r="AK122" s="108"/>
      <c r="AL122" s="444"/>
      <c r="AM122" s="272">
        <v>100</v>
      </c>
      <c r="AN122" s="108"/>
      <c r="AO122" s="444"/>
      <c r="AP122" s="272">
        <v>100</v>
      </c>
      <c r="AQ122" s="108"/>
      <c r="AR122" s="444"/>
      <c r="AS122" s="272">
        <v>100</v>
      </c>
      <c r="AT122" s="108"/>
      <c r="AU122" s="444"/>
      <c r="AV122" s="272">
        <v>100</v>
      </c>
      <c r="AW122" s="108"/>
      <c r="AX122" s="444"/>
      <c r="AY122" s="24"/>
      <c r="AZ122" s="107"/>
      <c r="BA122" s="273"/>
      <c r="BB122" s="24"/>
      <c r="BC122" s="107"/>
      <c r="BD122" s="273"/>
      <c r="BE122" s="24"/>
      <c r="BF122" s="107"/>
      <c r="BG122" s="273"/>
      <c r="BH122" s="24"/>
      <c r="BI122" s="107"/>
      <c r="BJ122" s="273"/>
      <c r="BK122" s="24"/>
      <c r="BL122" s="107"/>
      <c r="BM122" s="273"/>
      <c r="BN122" s="24"/>
      <c r="BO122" s="107"/>
      <c r="BP122" s="273"/>
      <c r="BQ122" s="24"/>
      <c r="BR122" s="107"/>
      <c r="BS122" s="273"/>
      <c r="BT122" s="24"/>
      <c r="BU122" s="291"/>
      <c r="BV122" s="273"/>
      <c r="BW122" s="24"/>
      <c r="BX122" s="107"/>
      <c r="BY122" s="273"/>
      <c r="BZ122" s="24"/>
      <c r="CA122" s="107"/>
      <c r="CB122" s="273"/>
      <c r="CC122" s="24"/>
      <c r="CD122" s="107"/>
      <c r="CE122" s="107"/>
      <c r="CF122" s="107"/>
      <c r="CG122" s="107"/>
      <c r="CH122" s="273"/>
      <c r="CI122" s="24"/>
      <c r="CJ122" s="107"/>
      <c r="CK122" s="273"/>
      <c r="CL122" s="24"/>
      <c r="CM122" s="107"/>
      <c r="CN122" s="273"/>
      <c r="CO122" s="24"/>
      <c r="CP122" s="107"/>
      <c r="CQ122" s="273"/>
      <c r="CR122" s="24"/>
      <c r="CS122" s="107"/>
      <c r="CT122" s="273"/>
      <c r="CU122" s="24"/>
      <c r="CV122" s="107"/>
      <c r="CW122" s="273"/>
      <c r="CX122" s="24"/>
      <c r="CY122" s="107"/>
      <c r="CZ122" s="273"/>
      <c r="DA122" s="24"/>
      <c r="DB122" s="107"/>
      <c r="DC122" s="273"/>
      <c r="DD122" s="24"/>
      <c r="DE122" s="107"/>
      <c r="DF122" s="273"/>
      <c r="DG122" s="218"/>
      <c r="DH122" s="217"/>
      <c r="DI122" s="217"/>
      <c r="DJ122" s="286" t="e">
        <f t="shared" si="38"/>
        <v>#DIV/0!</v>
      </c>
      <c r="DK122" s="219"/>
      <c r="DL122" s="220" t="e">
        <f t="shared" si="39"/>
        <v>#DIV/0!</v>
      </c>
      <c r="DM122" s="650">
        <f>COUNTIF(N122:DF122, Active!DM$1)+COUNTIF(N122:DF122, Active!DM$2)</f>
        <v>0</v>
      </c>
      <c r="DN122" s="233">
        <f>IF(COUNTIF($N122:$Q122, Active!ET$1)&gt;0, Active!DN$2, 0)</f>
        <v>0</v>
      </c>
      <c r="DO122" s="234">
        <f>IF(COUNTIF($R122:$U122, Active!ET$1)&gt;0, Active!DO$2, 0)</f>
        <v>0</v>
      </c>
      <c r="DP122" s="234">
        <f>IF(COUNTIF($V122:$Y122, Active!ET$1)&gt;0, Active!DP$2, 0)</f>
        <v>0</v>
      </c>
      <c r="DQ122" s="234">
        <f>IF(COUNTIF($Z122:$AA122, Active!ET$1)&gt;0, Active!DQ$2, 0)</f>
        <v>0</v>
      </c>
      <c r="DR122" s="234">
        <f>IF(COUNTIF($AB122:$AC122, Active!ET$1)&gt;0, Active!DR$2, 0)</f>
        <v>0</v>
      </c>
      <c r="DS122" s="235">
        <f>IF(COUNTIF($AD122:$AF122, Active!$ET$1)&gt;0, Active!DS$2, 0)</f>
        <v>0</v>
      </c>
      <c r="DT122" s="236">
        <f>IF(COUNTIF($AG122:$AI122, Active!$ET$1)&gt;0, Active!DT$2, 0)</f>
        <v>0</v>
      </c>
      <c r="DU122" s="236">
        <f>IF(COUNTIF($AJ122:$AL122, Active!$ET$1)&gt;0, Active!DU$2, 0)</f>
        <v>0</v>
      </c>
      <c r="DV122" s="236">
        <f>IF(COUNTIF($AM122:$AO122, Active!$ET$1)&gt;0, Active!DV$2, 0)</f>
        <v>0</v>
      </c>
      <c r="DW122" s="236">
        <f>IF(COUNTIF($AP122:$AR122, Active!$ET$1)&gt;0, Active!DW$2, 0)</f>
        <v>0</v>
      </c>
      <c r="DX122" s="236">
        <f>IF(COUNTIF($AS122:$AU122, Active!$ET$1)&gt;0, Active!DX$2, 0)</f>
        <v>0</v>
      </c>
      <c r="DY122" s="236">
        <f>IF(COUNTIF($AV122:$AX122, Active!$ET$1)&gt;0, Active!DY$2, 0)</f>
        <v>0</v>
      </c>
      <c r="DZ122" s="237">
        <f>IF(COUNTIF($AY122:$BA122, Active!$ET$1)&gt;0, Active!DZ$2, 0)</f>
        <v>0</v>
      </c>
      <c r="EA122" s="238">
        <f>IF(COUNTIF($BB122:$BD122, Active!$ET$1)&gt;0, Active!EA$2, 0)</f>
        <v>0</v>
      </c>
      <c r="EB122" s="238">
        <f>IF(COUNTIF($BE122:$BG122, Active!$ET$1)&gt;0, Active!EB$2, 0)</f>
        <v>0</v>
      </c>
      <c r="EC122" s="238">
        <f>IF(COUNTIF($BH122:$BJ122, Active!$ET$1)&gt;0, Active!EC$2, 0)</f>
        <v>0</v>
      </c>
      <c r="ED122" s="238">
        <f>IF(COUNTIF($BK122:$BM122, Active!$ET$1)&gt;0, Active!ED$2, 0)</f>
        <v>0</v>
      </c>
      <c r="EE122" s="238">
        <f>IF(COUNTIF($BN122:$BP122, Active!$ET$1)&gt;0, Active!EE$2, 0)</f>
        <v>0</v>
      </c>
      <c r="EF122" s="238">
        <f>IF(COUNTIF($BQ122:$BS122, Active!$ET$1)&gt;0, Active!EF$2, 0)</f>
        <v>0</v>
      </c>
      <c r="EG122" s="238">
        <f>IF(COUNTIF($BT122:$BV122, Active!$ET$1)&gt;0, Active!EG$2, 0)</f>
        <v>0</v>
      </c>
      <c r="EH122" s="239">
        <f>IF(COUNTIF($BW122:$BY122, Active!$ET$1)&gt;0, Active!EH$2, 0)</f>
        <v>0</v>
      </c>
      <c r="EI122" s="240">
        <f>IF(COUNTIF($BZ122:$CB122, Active!$ET$1)&gt;0, Active!EI$2, 0)</f>
        <v>0</v>
      </c>
      <c r="EJ122" s="240">
        <f>IF(COUNTIF($CC122:$CE122, Active!$ET$1)&gt;0, Active!EJ$2, 0)</f>
        <v>0</v>
      </c>
      <c r="EK122" s="240">
        <f>IF(COUNTIF($CF122:$CH122, Active!$ET$1)&gt;0, Active!EK$2, 0)</f>
        <v>0</v>
      </c>
      <c r="EL122" s="240">
        <f>IF(COUNTIF($CI122:$CK122, Active!$ET$1)&gt;0, Active!EL$2, 0)</f>
        <v>0</v>
      </c>
      <c r="EM122" s="240">
        <f>IF(COUNTIF($CL122:$CN122, Active!$ET$1)&gt;0, Active!EM$2, 0)</f>
        <v>0</v>
      </c>
      <c r="EN122" s="240">
        <f>IF(COUNTIF($CO122:$CQ122, Active!$ET$1)&gt;0, Active!EN$2, 0)</f>
        <v>0</v>
      </c>
      <c r="EO122" s="240">
        <f>IF(COUNTIF($CR122:$CT122, Active!$ET$1)&gt;0, Active!EO$2, 0)</f>
        <v>0</v>
      </c>
      <c r="EP122" s="240">
        <f>IF(COUNTIF($CU122:$CW122, Active!$ET$1)&gt;0, Active!EP$2, 0)</f>
        <v>0</v>
      </c>
      <c r="EQ122" s="240">
        <f>IF(COUNTIF($CX122:$CZ122, Active!$ET$1)&gt;0, Active!EQ$2, 0)</f>
        <v>0</v>
      </c>
      <c r="ER122" s="240">
        <f>IF(COUNTIF($DA122:$DC122, Active!$ET$1)&gt;0, Active!ER$2, 0)</f>
        <v>0</v>
      </c>
      <c r="ES122" s="240">
        <f>IF(COUNTIF($DD122:$DF122, Active!$ET$1)&gt;0, Active!ES$2, 0)</f>
        <v>0</v>
      </c>
      <c r="ET122" s="241">
        <f t="shared" si="40"/>
        <v>0</v>
      </c>
      <c r="EU122" s="242">
        <f>IF(COUNTIF($N122:$Q122, Active!GA$1)&gt;0, Active!EU$2, 0)</f>
        <v>0</v>
      </c>
      <c r="EV122" s="234">
        <f>IF(COUNTIF($R122:$U122, Active!GA$1)&gt;0, Active!EV$2, 0)</f>
        <v>0</v>
      </c>
      <c r="EW122" s="234">
        <f>IF(COUNTIF($V122:$Y122, Active!GA$1)&gt;0, Active!EW$2, 0)</f>
        <v>0</v>
      </c>
      <c r="EX122" s="234">
        <f>IF(COUNTIF($Z122:$AA122, Active!GA$1)&gt;0, Active!EX$2, 0)</f>
        <v>0</v>
      </c>
      <c r="EY122" s="234">
        <f>IF(COUNTIF($AB122:$AC122, Active!GA$1)&gt;0, Active!EY$2, 0)</f>
        <v>0</v>
      </c>
      <c r="EZ122" s="235">
        <f>IF(COUNTIF($AD122:$AF122, Active!$GA$1)&gt;0, Active!EZ$2, 0)</f>
        <v>0</v>
      </c>
      <c r="FA122" s="236">
        <f>IF(COUNTIF($AG122:$AI122, Active!$GA$1)&gt;0, Active!FA$2, 0)</f>
        <v>0</v>
      </c>
      <c r="FB122" s="236">
        <f>IF(COUNTIF($AJ122:$AL122, Active!$GA$1)&gt;0, Active!FB$2, 0)</f>
        <v>0</v>
      </c>
      <c r="FC122" s="236">
        <f>IF(COUNTIF($AM122:$AO122, Active!$GA$1)&gt;0, Active!FC$2, 0)</f>
        <v>0</v>
      </c>
      <c r="FD122" s="236">
        <f>IF(COUNTIF($AP122:$AR122, Active!$GA$1)&gt;0, Active!FD$2, 0)</f>
        <v>0</v>
      </c>
      <c r="FE122" s="236">
        <f>IF(COUNTIF($AS122:$AU122, Active!$GA$1)&gt;0, Active!FE$2, 0)</f>
        <v>0</v>
      </c>
      <c r="FF122" s="236">
        <f>IF(COUNTIF($AV122:$AX122, Active!$GA$1)&gt;0, Active!FF$2, 0)</f>
        <v>0</v>
      </c>
      <c r="FG122" s="237">
        <f>IF(COUNTIF($AY122:$BA122, Active!$GA$1)&gt;0, Active!FG$2, 0)</f>
        <v>0</v>
      </c>
      <c r="FH122" s="238">
        <f>IF(COUNTIF($BB122:$BD122, Active!$GA$1)&gt;0, Active!FH$2, 0)</f>
        <v>0</v>
      </c>
      <c r="FI122" s="238">
        <f>IF(COUNTIF($BE122:$BG122, Active!$GA$1)&gt;0, Active!FI$2, 0)</f>
        <v>0</v>
      </c>
      <c r="FJ122" s="238">
        <f>IF(COUNTIF($BH122:$BJ122, Active!$GA$1)&gt;0, Active!FJ$2, 0)</f>
        <v>0</v>
      </c>
      <c r="FK122" s="238">
        <f>IF(COUNTIF($BK122:$BM122, Active!$GA$1)&gt;0, Active!FK$2, 0)</f>
        <v>0</v>
      </c>
      <c r="FL122" s="238">
        <f>IF(COUNTIF($BN122:$BP122, Active!$GA$1)&gt;0, Active!FL$2, 0)</f>
        <v>0</v>
      </c>
      <c r="FM122" s="238">
        <f>IF(COUNTIF($BQ122:$BS122, Active!$GA$1)&gt;0, Active!FM$2, 0)</f>
        <v>0</v>
      </c>
      <c r="FN122" s="238">
        <f>IF(COUNTIF($BT122:$BV122, Active!$GA$1)&gt;0, Active!FN$2, 0)</f>
        <v>0</v>
      </c>
      <c r="FO122" s="239">
        <f>IF(COUNTIF($BW122:$BY122, Active!$GA$1)&gt;0, Active!FO$2, 0)</f>
        <v>0</v>
      </c>
      <c r="FP122" s="240">
        <f>IF(COUNTIF($BZ122:$CB122, Active!$GA$1)&gt;0, Active!FP$2, 0)</f>
        <v>0</v>
      </c>
      <c r="FQ122" s="240">
        <f>IF(COUNTIF($CC122:$CE122, Active!$GA$1)&gt;0, Active!FQ$2, 0)</f>
        <v>0</v>
      </c>
      <c r="FR122" s="240">
        <f>IF(COUNTIF($CF122:$CH122, Active!$GA$1)&gt;0, Active!FR$2, 0)</f>
        <v>0</v>
      </c>
      <c r="FS122" s="240">
        <f>IF(COUNTIF($CI122:$CK122, Active!$GA$1)&gt;0, Active!FS$2, 0)</f>
        <v>0</v>
      </c>
      <c r="FT122" s="240">
        <f>IF(COUNTIF($CL122:$CN122, Active!$GA$1)&gt;0, Active!FT$2, 0)</f>
        <v>0</v>
      </c>
      <c r="FU122" s="240">
        <f>IF(COUNTIF($CO122:$CQ122, Active!$GA$1)&gt;0, Active!FU$2, 0)</f>
        <v>0</v>
      </c>
      <c r="FV122" s="240">
        <f>IF(COUNTIF($CR122:$CT122, Active!$GA$1)&gt;0, Active!FV$2, 0)</f>
        <v>0</v>
      </c>
      <c r="FW122" s="240">
        <f>IF(COUNTIF($CU122:$CW122, Active!$GA$1)&gt;0, Active!FW$2, 0)</f>
        <v>0</v>
      </c>
      <c r="FX122" s="240">
        <f>IF(COUNTIF($CX122:$CZ122, Active!$GA$1)&gt;0, Active!FX$2, 0)</f>
        <v>0</v>
      </c>
      <c r="FY122" s="240">
        <f>IF(COUNTIF($DA122:$DC122, Active!$GA$1)&gt;0, Active!FY$2, 0)</f>
        <v>0</v>
      </c>
      <c r="FZ122" s="240">
        <f>IF(COUNTIF($DD122:$DF122, Active!$GA$1)&gt;0, Active!FZ$2, 0)</f>
        <v>0</v>
      </c>
      <c r="GA122" s="241">
        <f t="shared" si="41"/>
        <v>0</v>
      </c>
      <c r="GB122" s="242">
        <f>IF(COUNTIF($N122:$Q122, Active!HH$1)&gt;0, Active!GB$2, 0)</f>
        <v>0</v>
      </c>
      <c r="GC122" s="234">
        <f>IF(COUNTIF($R122:$U122, Active!HH$1)&gt;0, Active!GC$2, 0)</f>
        <v>0</v>
      </c>
      <c r="GD122" s="234">
        <f>IF(COUNTIF($V122:$Y122, Active!HH$1)&gt;0, Active!GD$2, 0)</f>
        <v>0</v>
      </c>
      <c r="GE122" s="234">
        <f>IF(COUNTIF($Z122:$AA122, Active!HH$1)&gt;0, Active!GE$2, 0)</f>
        <v>0</v>
      </c>
      <c r="GF122" s="234">
        <f>IF(COUNTIF($AB122:$AC122, Active!HH$1)&gt;0, Active!GF$2, 0)</f>
        <v>0</v>
      </c>
      <c r="GG122" s="235">
        <f>IF(COUNTIF($AD122:$AF122, Active!$HH$1)&gt;0, Active!GG$2, 0)</f>
        <v>0</v>
      </c>
      <c r="GH122" s="236">
        <f>IF(COUNTIF($AG122:$AI122, Active!$HH$1)&gt;0, Active!GH$2, 0)</f>
        <v>0</v>
      </c>
      <c r="GI122" s="236">
        <f>IF(COUNTIF($AJ122:$AL122, Active!$HH$1)&gt;0, Active!GI$2, 0)</f>
        <v>0</v>
      </c>
      <c r="GJ122" s="236">
        <f>IF(COUNTIF($AM122:$AO122, Active!$HH$1)&gt;0, Active!GJ$2, 0)</f>
        <v>0</v>
      </c>
      <c r="GK122" s="236">
        <f>IF(COUNTIF($AP122:$AR122, Active!$HH$1)&gt;0, Active!GK$2, 0)</f>
        <v>0</v>
      </c>
      <c r="GL122" s="236">
        <f>IF(COUNTIF($AS122:$AU122, Active!$HH$1)&gt;0, Active!GL$2, 0)</f>
        <v>0</v>
      </c>
      <c r="GM122" s="236">
        <f>IF(COUNTIF($AV122:$AX122, Active!$HH$1)&gt;0, Active!GM$2, 0)</f>
        <v>0</v>
      </c>
      <c r="GN122" s="237">
        <f>IF(COUNTIF($AY122:$BA122, Active!$HH$1)&gt;0, Active!GN$2, 0)</f>
        <v>0</v>
      </c>
      <c r="GO122" s="238">
        <f>IF(COUNTIF($BB122:$BD122, Active!$HH$1)&gt;0, Active!GO$2, 0)</f>
        <v>0</v>
      </c>
      <c r="GP122" s="238">
        <f>IF(COUNTIF($BE122:$BG122, Active!$HH$1)&gt;0, Active!GP$2, 0)</f>
        <v>0</v>
      </c>
      <c r="GQ122" s="238">
        <f>IF(COUNTIF($BH122:$BJ122, Active!$HH$1)&gt;0, Active!GQ$2, 0)</f>
        <v>0</v>
      </c>
      <c r="GR122" s="238">
        <f>IF(COUNTIF($BK122:$BM122, Active!$HH$1)&gt;0, Active!GR$2, 0)</f>
        <v>0</v>
      </c>
      <c r="GS122" s="238">
        <f>IF(COUNTIF($BN122:$BP122, Active!$HH$1)&gt;0, Active!GS$2, 0)</f>
        <v>0</v>
      </c>
      <c r="GT122" s="238">
        <f>IF(COUNTIF($BQ122:$BS122, Active!$HH$1)&gt;0, Active!GT$2, 0)</f>
        <v>0</v>
      </c>
      <c r="GU122" s="238">
        <f>IF(COUNTIF($BT122:$BV122, Active!$HH$1)&gt;0, Active!GU$2, 0)</f>
        <v>0</v>
      </c>
      <c r="GV122" s="239">
        <f>IF(COUNTIF($BW122:$BY122, Active!$HH$1)&gt;0, Active!GV$2, 0)</f>
        <v>0</v>
      </c>
      <c r="GW122" s="240">
        <f>IF(COUNTIF($BZ122:$CB122, Active!$HH$1)&gt;0, Active!GW$2, 0)</f>
        <v>0</v>
      </c>
      <c r="GX122" s="240">
        <f>IF(COUNTIF($CC122:$CE122, Active!$HH$1)&gt;0, Active!GX$2, 0)</f>
        <v>0</v>
      </c>
      <c r="GY122" s="240">
        <f>IF(COUNTIF($CF122:$CH122, Active!$HH$1)&gt;0, Active!GY$2, 0)</f>
        <v>0</v>
      </c>
      <c r="GZ122" s="240">
        <f>IF(COUNTIF($CI122:$CK122, Active!$HH$1)&gt;0, Active!GZ$2, 0)</f>
        <v>0</v>
      </c>
      <c r="HA122" s="240">
        <f>IF(COUNTIF($CL122:$CN122, Active!$HH$1)&gt;0, Active!HA$2, 0)</f>
        <v>0</v>
      </c>
      <c r="HB122" s="240">
        <f>IF(COUNTIF($CO122:$CQ122, Active!$HH$1)&gt;0, Active!HB$2, 0)</f>
        <v>0</v>
      </c>
      <c r="HC122" s="240">
        <f>IF(COUNTIF($CR122:$CT122, Active!$HH$1)&gt;0, Active!HC$2, 0)</f>
        <v>0</v>
      </c>
      <c r="HD122" s="240">
        <f>IF(COUNTIF($CU122:$CW122, Active!$HH$1)&gt;0, Active!HD$2, 0)</f>
        <v>0</v>
      </c>
      <c r="HE122" s="240">
        <f>IF(COUNTIF($CX122:$CZ122, Active!$HH$1)&gt;0, Active!HE$2, 0)</f>
        <v>0</v>
      </c>
      <c r="HF122" s="240">
        <f>IF(COUNTIF($DA122:$DC122, Active!$HH$1)&gt;0, Active!HF$2, 0)</f>
        <v>0</v>
      </c>
      <c r="HG122" s="240">
        <f>IF(COUNTIF($DD122:$DF122, Active!$HH$1)&gt;0, Active!HG$2, 0)</f>
        <v>0</v>
      </c>
      <c r="HH122" s="241">
        <f t="shared" si="42"/>
        <v>0</v>
      </c>
      <c r="HI122" s="243"/>
      <c r="HJ122" s="242">
        <f>IF(MAX($N122:$Q122)&gt;=40, Active!HJ$2, 0)</f>
        <v>0</v>
      </c>
      <c r="HK122" s="234">
        <f>IF(MAX($R122:$U122)&gt;=40, Active!HK$2, 0)</f>
        <v>0</v>
      </c>
      <c r="HL122" s="234">
        <f>IF(MAX($V122:$Y122)&gt;=40, Active!HL$2, 0)</f>
        <v>0</v>
      </c>
      <c r="HM122" s="234">
        <f>IF(MAX($Z122:$AA122)&gt;=40, Active!HM$2, 0)</f>
        <v>0</v>
      </c>
      <c r="HN122" s="234">
        <f>IF(MAX($AB122:$AC122)&gt;=40, Active!HN$2, 0)</f>
        <v>2</v>
      </c>
      <c r="HO122" s="235">
        <f>IF(MAX($AD122:$AF122)&gt;=40, Active!HO$2, 0)</f>
        <v>20</v>
      </c>
      <c r="HP122" s="236">
        <f>IF(MAX($AG122:$AI122)&gt;=40, Active!HP$2, 0)</f>
        <v>20</v>
      </c>
      <c r="HQ122" s="236">
        <f>IF(MAX($AJ122:$AL122)&gt;=40, Active!HQ$2, 0)</f>
        <v>20</v>
      </c>
      <c r="HR122" s="236">
        <f>IF(MAX($AM122:$AO122)&gt;=40, Active!HR$2, 0)</f>
        <v>20</v>
      </c>
      <c r="HS122" s="236">
        <f>IF(MAX($AP122:$AR122)&gt;=40, Active!HS$2, 0)</f>
        <v>10</v>
      </c>
      <c r="HT122" s="236">
        <f>IF(MAX($AS122:$AU122)&gt;=40, Active!HT$2, 0)</f>
        <v>20</v>
      </c>
      <c r="HU122" s="236">
        <f>IF(MAX($AV122:$AX122)&gt;=40, Active!HU$2, 0)</f>
        <v>10</v>
      </c>
      <c r="HV122" s="237">
        <f>IF(MAX($AY122:$BA122)&gt;=40, Active!HV$2, 0)</f>
        <v>0</v>
      </c>
      <c r="HW122" s="238">
        <f>IF(MAX($BB122:$BD122)&gt;=40, Active!HW$2, 0)</f>
        <v>0</v>
      </c>
      <c r="HX122" s="238">
        <f>IF(MAX($BE122:$BG122)&gt;=40, Active!HX$2, 0)</f>
        <v>0</v>
      </c>
      <c r="HY122" s="238">
        <f>IF(MAX($BH122:$BJ122)&gt;=40, Active!HY$2, 0)</f>
        <v>0</v>
      </c>
      <c r="HZ122" s="238">
        <f>IF(MAX($BK122:$BM122)&gt;=40, Active!HZ$2, 0)</f>
        <v>0</v>
      </c>
      <c r="IA122" s="238">
        <f>IF(MAX($BN122:$BP122)&gt;=40, Active!IA$2, 0)</f>
        <v>0</v>
      </c>
      <c r="IB122" s="238">
        <f>IF(MAX($BQ122:$BS122)&gt;=40, Active!IB$2, 0)</f>
        <v>0</v>
      </c>
      <c r="IC122" s="238">
        <f>IF(MAX($BT122:$BV122)&gt;=40, Active!IC$2, 0)</f>
        <v>0</v>
      </c>
      <c r="ID122" s="239">
        <f>IF(MAX($BW122:$BY122)&gt;=40, Active!ID$2, 0)</f>
        <v>0</v>
      </c>
      <c r="IE122" s="240">
        <f>IF(MAX($BZ122:$CB122)&gt;=40, Active!IE$2, 0)</f>
        <v>0</v>
      </c>
      <c r="IF122" s="240">
        <f>IF(MAX($CC122:$CE122)&gt;=40, Active!IF$2, 0)</f>
        <v>0</v>
      </c>
      <c r="IG122" s="240">
        <f>IF(MAX($CF122:$CH122)&gt;=40, Active!IG$2, 0)</f>
        <v>0</v>
      </c>
      <c r="IH122" s="240">
        <f>IF(MAX($CI122:$CK122)&gt;=40, Active!IH$2, 0)</f>
        <v>0</v>
      </c>
      <c r="II122" s="240">
        <f>IF(MAX($CL122:$CN122)&gt;=40, Active!II$2, 0)</f>
        <v>0</v>
      </c>
      <c r="IJ122" s="240">
        <f>IF(MAX($CO122:$CQ122)&gt;=40, Active!IJ$2, 0)</f>
        <v>0</v>
      </c>
      <c r="IK122" s="240">
        <f>IF(MAX($CR122:$CT122)&gt;=40, Active!IK$2, 0)</f>
        <v>0</v>
      </c>
      <c r="IL122" s="240">
        <f>IF(MAX($CU122:$CW122)&gt;=40, Active!IL$2, 0)</f>
        <v>0</v>
      </c>
      <c r="IM122" s="240">
        <f>IF(MAX($CX122:$CZ122)&gt;=40, Active!IM$2, 0)</f>
        <v>0</v>
      </c>
      <c r="IN122" s="240">
        <f>IF(MAX($DA122:$DC122)&gt;=40, Active!IN$2, 0)</f>
        <v>0</v>
      </c>
      <c r="IO122" s="240">
        <f>IF(MAX($DD122:$DF122)&gt;=40, Active!IO$2, 0)</f>
        <v>0</v>
      </c>
      <c r="IP122" s="416">
        <f t="shared" si="43"/>
        <v>120</v>
      </c>
      <c r="IQ122" s="416">
        <f t="shared" si="44"/>
        <v>2</v>
      </c>
    </row>
    <row r="123" spans="2:251" ht="15" customHeight="1" x14ac:dyDescent="0.25">
      <c r="B123" s="392">
        <v>9</v>
      </c>
      <c r="C123" s="13" t="s">
        <v>462</v>
      </c>
      <c r="D123" s="423">
        <v>43191</v>
      </c>
      <c r="E123" s="20" t="s">
        <v>278</v>
      </c>
      <c r="F123" s="6">
        <v>8881827</v>
      </c>
      <c r="G123" s="20">
        <v>1</v>
      </c>
      <c r="H123" s="20"/>
      <c r="I123" s="23"/>
      <c r="J123" s="6"/>
      <c r="K123" s="6"/>
      <c r="L123" s="424"/>
      <c r="M123" s="425" t="s">
        <v>570</v>
      </c>
      <c r="N123" s="24" t="s">
        <v>19</v>
      </c>
      <c r="O123" s="107"/>
      <c r="P123" s="107"/>
      <c r="Q123" s="273"/>
      <c r="R123" s="24" t="s">
        <v>19</v>
      </c>
      <c r="S123" s="107"/>
      <c r="T123" s="107"/>
      <c r="U123" s="290"/>
      <c r="V123" s="24"/>
      <c r="W123" s="107"/>
      <c r="X123" s="107"/>
      <c r="Y123" s="273"/>
      <c r="Z123" s="24" t="s">
        <v>17</v>
      </c>
      <c r="AA123" s="273"/>
      <c r="AB123" s="24">
        <v>83.3</v>
      </c>
      <c r="AC123" s="273"/>
      <c r="AD123" s="272">
        <v>100</v>
      </c>
      <c r="AE123" s="108"/>
      <c r="AF123" s="444"/>
      <c r="AG123" s="272">
        <v>100</v>
      </c>
      <c r="AH123" s="108"/>
      <c r="AI123" s="444"/>
      <c r="AJ123" s="272">
        <v>100</v>
      </c>
      <c r="AK123" s="108"/>
      <c r="AL123" s="444"/>
      <c r="AM123" s="272">
        <v>100</v>
      </c>
      <c r="AN123" s="108"/>
      <c r="AO123" s="444"/>
      <c r="AP123" s="272">
        <v>100</v>
      </c>
      <c r="AQ123" s="108"/>
      <c r="AR123" s="444"/>
      <c r="AS123" s="272">
        <v>100</v>
      </c>
      <c r="AT123" s="108"/>
      <c r="AU123" s="444"/>
      <c r="AV123" s="272">
        <v>100</v>
      </c>
      <c r="AW123" s="108"/>
      <c r="AX123" s="444"/>
      <c r="AY123" s="24"/>
      <c r="AZ123" s="107"/>
      <c r="BA123" s="273"/>
      <c r="BB123" s="24"/>
      <c r="BC123" s="107"/>
      <c r="BD123" s="273"/>
      <c r="BE123" s="24"/>
      <c r="BF123" s="107"/>
      <c r="BG123" s="273"/>
      <c r="BH123" s="24"/>
      <c r="BI123" s="107"/>
      <c r="BJ123" s="273"/>
      <c r="BK123" s="24"/>
      <c r="BL123" s="107"/>
      <c r="BM123" s="273"/>
      <c r="BN123" s="24"/>
      <c r="BO123" s="107"/>
      <c r="BP123" s="273"/>
      <c r="BQ123" s="24"/>
      <c r="BR123" s="107"/>
      <c r="BS123" s="273"/>
      <c r="BT123" s="24"/>
      <c r="BU123" s="291"/>
      <c r="BV123" s="273"/>
      <c r="BW123" s="24"/>
      <c r="BX123" s="107"/>
      <c r="BY123" s="273"/>
      <c r="BZ123" s="24"/>
      <c r="CA123" s="107"/>
      <c r="CB123" s="273"/>
      <c r="CC123" s="24"/>
      <c r="CD123" s="107"/>
      <c r="CE123" s="107"/>
      <c r="CF123" s="107"/>
      <c r="CG123" s="107"/>
      <c r="CH123" s="273"/>
      <c r="CI123" s="24"/>
      <c r="CJ123" s="107"/>
      <c r="CK123" s="273"/>
      <c r="CL123" s="24"/>
      <c r="CM123" s="107"/>
      <c r="CN123" s="273"/>
      <c r="CO123" s="24"/>
      <c r="CP123" s="107"/>
      <c r="CQ123" s="273"/>
      <c r="CR123" s="24"/>
      <c r="CS123" s="107"/>
      <c r="CT123" s="273"/>
      <c r="CU123" s="24"/>
      <c r="CV123" s="107"/>
      <c r="CW123" s="273"/>
      <c r="CX123" s="24"/>
      <c r="CY123" s="107"/>
      <c r="CZ123" s="273"/>
      <c r="DA123" s="24"/>
      <c r="DB123" s="107"/>
      <c r="DC123" s="273"/>
      <c r="DD123" s="24"/>
      <c r="DE123" s="107"/>
      <c r="DF123" s="273"/>
      <c r="DG123" s="218"/>
      <c r="DH123" s="217"/>
      <c r="DI123" s="217"/>
      <c r="DJ123" s="286" t="e">
        <f t="shared" si="38"/>
        <v>#DIV/0!</v>
      </c>
      <c r="DK123" s="219"/>
      <c r="DL123" s="220" t="e">
        <f t="shared" si="39"/>
        <v>#DIV/0!</v>
      </c>
      <c r="DM123" s="650">
        <f>COUNTIF(N123:DF123, Active!DM$1)+COUNTIF(N123:DF123, Active!DM$2)</f>
        <v>0</v>
      </c>
      <c r="DN123" s="233">
        <f>IF(COUNTIF($N123:$Q123, Active!ET$1)&gt;0, Active!DN$2, 0)</f>
        <v>0</v>
      </c>
      <c r="DO123" s="234">
        <f>IF(COUNTIF($R123:$U123, Active!ET$1)&gt;0, Active!DO$2, 0)</f>
        <v>0</v>
      </c>
      <c r="DP123" s="234">
        <f>IF(COUNTIF($V123:$Y123, Active!ET$1)&gt;0, Active!DP$2, 0)</f>
        <v>0</v>
      </c>
      <c r="DQ123" s="234">
        <f>IF(COUNTIF($Z123:$AA123, Active!ET$1)&gt;0, Active!DQ$2, 0)</f>
        <v>0</v>
      </c>
      <c r="DR123" s="234">
        <f>IF(COUNTIF($AB123:$AC123, Active!ET$1)&gt;0, Active!DR$2, 0)</f>
        <v>0</v>
      </c>
      <c r="DS123" s="235">
        <f>IF(COUNTIF($AD123:$AF123, Active!$ET$1)&gt;0, Active!DS$2, 0)</f>
        <v>0</v>
      </c>
      <c r="DT123" s="236">
        <f>IF(COUNTIF($AG123:$AI123, Active!$ET$1)&gt;0, Active!DT$2, 0)</f>
        <v>0</v>
      </c>
      <c r="DU123" s="236">
        <f>IF(COUNTIF($AJ123:$AL123, Active!$ET$1)&gt;0, Active!DU$2, 0)</f>
        <v>0</v>
      </c>
      <c r="DV123" s="236">
        <f>IF(COUNTIF($AM123:$AO123, Active!$ET$1)&gt;0, Active!DV$2, 0)</f>
        <v>0</v>
      </c>
      <c r="DW123" s="236">
        <f>IF(COUNTIF($AP123:$AR123, Active!$ET$1)&gt;0, Active!DW$2, 0)</f>
        <v>0</v>
      </c>
      <c r="DX123" s="236">
        <f>IF(COUNTIF($AS123:$AU123, Active!$ET$1)&gt;0, Active!DX$2, 0)</f>
        <v>0</v>
      </c>
      <c r="DY123" s="236">
        <f>IF(COUNTIF($AV123:$AX123, Active!$ET$1)&gt;0, Active!DY$2, 0)</f>
        <v>0</v>
      </c>
      <c r="DZ123" s="237">
        <f>IF(COUNTIF($AY123:$BA123, Active!$ET$1)&gt;0, Active!DZ$2, 0)</f>
        <v>0</v>
      </c>
      <c r="EA123" s="238">
        <f>IF(COUNTIF($BB123:$BD123, Active!$ET$1)&gt;0, Active!EA$2, 0)</f>
        <v>0</v>
      </c>
      <c r="EB123" s="238">
        <f>IF(COUNTIF($BE123:$BG123, Active!$ET$1)&gt;0, Active!EB$2, 0)</f>
        <v>0</v>
      </c>
      <c r="EC123" s="238">
        <f>IF(COUNTIF($BH123:$BJ123, Active!$ET$1)&gt;0, Active!EC$2, 0)</f>
        <v>0</v>
      </c>
      <c r="ED123" s="238">
        <f>IF(COUNTIF($BK123:$BM123, Active!$ET$1)&gt;0, Active!ED$2, 0)</f>
        <v>0</v>
      </c>
      <c r="EE123" s="238">
        <f>IF(COUNTIF($BN123:$BP123, Active!$ET$1)&gt;0, Active!EE$2, 0)</f>
        <v>0</v>
      </c>
      <c r="EF123" s="238">
        <f>IF(COUNTIF($BQ123:$BS123, Active!$ET$1)&gt;0, Active!EF$2, 0)</f>
        <v>0</v>
      </c>
      <c r="EG123" s="238">
        <f>IF(COUNTIF($BT123:$BV123, Active!$ET$1)&gt;0, Active!EG$2, 0)</f>
        <v>0</v>
      </c>
      <c r="EH123" s="239">
        <f>IF(COUNTIF($BW123:$BY123, Active!$ET$1)&gt;0, Active!EH$2, 0)</f>
        <v>0</v>
      </c>
      <c r="EI123" s="240">
        <f>IF(COUNTIF($BZ123:$CB123, Active!$ET$1)&gt;0, Active!EI$2, 0)</f>
        <v>0</v>
      </c>
      <c r="EJ123" s="240">
        <f>IF(COUNTIF($CC123:$CE123, Active!$ET$1)&gt;0, Active!EJ$2, 0)</f>
        <v>0</v>
      </c>
      <c r="EK123" s="240">
        <f>IF(COUNTIF($CF123:$CH123, Active!$ET$1)&gt;0, Active!EK$2, 0)</f>
        <v>0</v>
      </c>
      <c r="EL123" s="240">
        <f>IF(COUNTIF($CI123:$CK123, Active!$ET$1)&gt;0, Active!EL$2, 0)</f>
        <v>0</v>
      </c>
      <c r="EM123" s="240">
        <f>IF(COUNTIF($CL123:$CN123, Active!$ET$1)&gt;0, Active!EM$2, 0)</f>
        <v>0</v>
      </c>
      <c r="EN123" s="240">
        <f>IF(COUNTIF($CO123:$CQ123, Active!$ET$1)&gt;0, Active!EN$2, 0)</f>
        <v>0</v>
      </c>
      <c r="EO123" s="240">
        <f>IF(COUNTIF($CR123:$CT123, Active!$ET$1)&gt;0, Active!EO$2, 0)</f>
        <v>0</v>
      </c>
      <c r="EP123" s="240">
        <f>IF(COUNTIF($CU123:$CW123, Active!$ET$1)&gt;0, Active!EP$2, 0)</f>
        <v>0</v>
      </c>
      <c r="EQ123" s="240">
        <f>IF(COUNTIF($CX123:$CZ123, Active!$ET$1)&gt;0, Active!EQ$2, 0)</f>
        <v>0</v>
      </c>
      <c r="ER123" s="240">
        <f>IF(COUNTIF($DA123:$DC123, Active!$ET$1)&gt;0, Active!ER$2, 0)</f>
        <v>0</v>
      </c>
      <c r="ES123" s="240">
        <f>IF(COUNTIF($DD123:$DF123, Active!$ET$1)&gt;0, Active!ES$2, 0)</f>
        <v>0</v>
      </c>
      <c r="ET123" s="241">
        <f t="shared" si="40"/>
        <v>0</v>
      </c>
      <c r="EU123" s="242">
        <f>IF(COUNTIF($N123:$Q123, Active!GA$1)&gt;0, Active!EU$2, 0)</f>
        <v>0</v>
      </c>
      <c r="EV123" s="234">
        <f>IF(COUNTIF($R123:$U123, Active!GA$1)&gt;0, Active!EV$2, 0)</f>
        <v>0</v>
      </c>
      <c r="EW123" s="234">
        <f>IF(COUNTIF($V123:$Y123, Active!GA$1)&gt;0, Active!EW$2, 0)</f>
        <v>0</v>
      </c>
      <c r="EX123" s="234">
        <f>IF(COUNTIF($Z123:$AA123, Active!GA$1)&gt;0, Active!EX$2, 0)</f>
        <v>0</v>
      </c>
      <c r="EY123" s="234">
        <f>IF(COUNTIF($AB123:$AC123, Active!GA$1)&gt;0, Active!EY$2, 0)</f>
        <v>0</v>
      </c>
      <c r="EZ123" s="235">
        <f>IF(COUNTIF($AD123:$AF123, Active!$GA$1)&gt;0, Active!EZ$2, 0)</f>
        <v>0</v>
      </c>
      <c r="FA123" s="236">
        <f>IF(COUNTIF($AG123:$AI123, Active!$GA$1)&gt;0, Active!FA$2, 0)</f>
        <v>0</v>
      </c>
      <c r="FB123" s="236">
        <f>IF(COUNTIF($AJ123:$AL123, Active!$GA$1)&gt;0, Active!FB$2, 0)</f>
        <v>0</v>
      </c>
      <c r="FC123" s="236">
        <f>IF(COUNTIF($AM123:$AO123, Active!$GA$1)&gt;0, Active!FC$2, 0)</f>
        <v>0</v>
      </c>
      <c r="FD123" s="236">
        <f>IF(COUNTIF($AP123:$AR123, Active!$GA$1)&gt;0, Active!FD$2, 0)</f>
        <v>0</v>
      </c>
      <c r="FE123" s="236">
        <f>IF(COUNTIF($AS123:$AU123, Active!$GA$1)&gt;0, Active!FE$2, 0)</f>
        <v>0</v>
      </c>
      <c r="FF123" s="236">
        <f>IF(COUNTIF($AV123:$AX123, Active!$GA$1)&gt;0, Active!FF$2, 0)</f>
        <v>0</v>
      </c>
      <c r="FG123" s="237">
        <f>IF(COUNTIF($AY123:$BA123, Active!$GA$1)&gt;0, Active!FG$2, 0)</f>
        <v>0</v>
      </c>
      <c r="FH123" s="238">
        <f>IF(COUNTIF($BB123:$BD123, Active!$GA$1)&gt;0, Active!FH$2, 0)</f>
        <v>0</v>
      </c>
      <c r="FI123" s="238">
        <f>IF(COUNTIF($BE123:$BG123, Active!$GA$1)&gt;0, Active!FI$2, 0)</f>
        <v>0</v>
      </c>
      <c r="FJ123" s="238">
        <f>IF(COUNTIF($BH123:$BJ123, Active!$GA$1)&gt;0, Active!FJ$2, 0)</f>
        <v>0</v>
      </c>
      <c r="FK123" s="238">
        <f>IF(COUNTIF($BK123:$BM123, Active!$GA$1)&gt;0, Active!FK$2, 0)</f>
        <v>0</v>
      </c>
      <c r="FL123" s="238">
        <f>IF(COUNTIF($BN123:$BP123, Active!$GA$1)&gt;0, Active!FL$2, 0)</f>
        <v>0</v>
      </c>
      <c r="FM123" s="238">
        <f>IF(COUNTIF($BQ123:$BS123, Active!$GA$1)&gt;0, Active!FM$2, 0)</f>
        <v>0</v>
      </c>
      <c r="FN123" s="238">
        <f>IF(COUNTIF($BT123:$BV123, Active!$GA$1)&gt;0, Active!FN$2, 0)</f>
        <v>0</v>
      </c>
      <c r="FO123" s="239">
        <f>IF(COUNTIF($BW123:$BY123, Active!$GA$1)&gt;0, Active!FO$2, 0)</f>
        <v>0</v>
      </c>
      <c r="FP123" s="240">
        <f>IF(COUNTIF($BZ123:$CB123, Active!$GA$1)&gt;0, Active!FP$2, 0)</f>
        <v>0</v>
      </c>
      <c r="FQ123" s="240">
        <f>IF(COUNTIF($CC123:$CE123, Active!$GA$1)&gt;0, Active!FQ$2, 0)</f>
        <v>0</v>
      </c>
      <c r="FR123" s="240">
        <f>IF(COUNTIF($CF123:$CH123, Active!$GA$1)&gt;0, Active!FR$2, 0)</f>
        <v>0</v>
      </c>
      <c r="FS123" s="240">
        <f>IF(COUNTIF($CI123:$CK123, Active!$GA$1)&gt;0, Active!FS$2, 0)</f>
        <v>0</v>
      </c>
      <c r="FT123" s="240">
        <f>IF(COUNTIF($CL123:$CN123, Active!$GA$1)&gt;0, Active!FT$2, 0)</f>
        <v>0</v>
      </c>
      <c r="FU123" s="240">
        <f>IF(COUNTIF($CO123:$CQ123, Active!$GA$1)&gt;0, Active!FU$2, 0)</f>
        <v>0</v>
      </c>
      <c r="FV123" s="240">
        <f>IF(COUNTIF($CR123:$CT123, Active!$GA$1)&gt;0, Active!FV$2, 0)</f>
        <v>0</v>
      </c>
      <c r="FW123" s="240">
        <f>IF(COUNTIF($CU123:$CW123, Active!$GA$1)&gt;0, Active!FW$2, 0)</f>
        <v>0</v>
      </c>
      <c r="FX123" s="240">
        <f>IF(COUNTIF($CX123:$CZ123, Active!$GA$1)&gt;0, Active!FX$2, 0)</f>
        <v>0</v>
      </c>
      <c r="FY123" s="240">
        <f>IF(COUNTIF($DA123:$DC123, Active!$GA$1)&gt;0, Active!FY$2, 0)</f>
        <v>0</v>
      </c>
      <c r="FZ123" s="240">
        <f>IF(COUNTIF($DD123:$DF123, Active!$GA$1)&gt;0, Active!FZ$2, 0)</f>
        <v>0</v>
      </c>
      <c r="GA123" s="241">
        <f t="shared" si="41"/>
        <v>0</v>
      </c>
      <c r="GB123" s="242">
        <f>IF(COUNTIF($N123:$Q123, Active!HH$1)&gt;0, Active!GB$2, 0)</f>
        <v>0</v>
      </c>
      <c r="GC123" s="234">
        <f>IF(COUNTIF($R123:$U123, Active!HH$1)&gt;0, Active!GC$2, 0)</f>
        <v>0</v>
      </c>
      <c r="GD123" s="234">
        <f>IF(COUNTIF($V123:$Y123, Active!HH$1)&gt;0, Active!GD$2, 0)</f>
        <v>0</v>
      </c>
      <c r="GE123" s="234">
        <f>IF(COUNTIF($Z123:$AA123, Active!HH$1)&gt;0, Active!GE$2, 0)</f>
        <v>0</v>
      </c>
      <c r="GF123" s="234">
        <f>IF(COUNTIF($AB123:$AC123, Active!HH$1)&gt;0, Active!GF$2, 0)</f>
        <v>0</v>
      </c>
      <c r="GG123" s="235">
        <f>IF(COUNTIF($AD123:$AF123, Active!$HH$1)&gt;0, Active!GG$2, 0)</f>
        <v>0</v>
      </c>
      <c r="GH123" s="236">
        <f>IF(COUNTIF($AG123:$AI123, Active!$HH$1)&gt;0, Active!GH$2, 0)</f>
        <v>0</v>
      </c>
      <c r="GI123" s="236">
        <f>IF(COUNTIF($AJ123:$AL123, Active!$HH$1)&gt;0, Active!GI$2, 0)</f>
        <v>0</v>
      </c>
      <c r="GJ123" s="236">
        <f>IF(COUNTIF($AM123:$AO123, Active!$HH$1)&gt;0, Active!GJ$2, 0)</f>
        <v>0</v>
      </c>
      <c r="GK123" s="236">
        <f>IF(COUNTIF($AP123:$AR123, Active!$HH$1)&gt;0, Active!GK$2, 0)</f>
        <v>0</v>
      </c>
      <c r="GL123" s="236">
        <f>IF(COUNTIF($AS123:$AU123, Active!$HH$1)&gt;0, Active!GL$2, 0)</f>
        <v>0</v>
      </c>
      <c r="GM123" s="236">
        <f>IF(COUNTIF($AV123:$AX123, Active!$HH$1)&gt;0, Active!GM$2, 0)</f>
        <v>0</v>
      </c>
      <c r="GN123" s="237">
        <f>IF(COUNTIF($AY123:$BA123, Active!$HH$1)&gt;0, Active!GN$2, 0)</f>
        <v>0</v>
      </c>
      <c r="GO123" s="238">
        <f>IF(COUNTIF($BB123:$BD123, Active!$HH$1)&gt;0, Active!GO$2, 0)</f>
        <v>0</v>
      </c>
      <c r="GP123" s="238">
        <f>IF(COUNTIF($BE123:$BG123, Active!$HH$1)&gt;0, Active!GP$2, 0)</f>
        <v>0</v>
      </c>
      <c r="GQ123" s="238">
        <f>IF(COUNTIF($BH123:$BJ123, Active!$HH$1)&gt;0, Active!GQ$2, 0)</f>
        <v>0</v>
      </c>
      <c r="GR123" s="238">
        <f>IF(COUNTIF($BK123:$BM123, Active!$HH$1)&gt;0, Active!GR$2, 0)</f>
        <v>0</v>
      </c>
      <c r="GS123" s="238">
        <f>IF(COUNTIF($BN123:$BP123, Active!$HH$1)&gt;0, Active!GS$2, 0)</f>
        <v>0</v>
      </c>
      <c r="GT123" s="238">
        <f>IF(COUNTIF($BQ123:$BS123, Active!$HH$1)&gt;0, Active!GT$2, 0)</f>
        <v>0</v>
      </c>
      <c r="GU123" s="238">
        <f>IF(COUNTIF($BT123:$BV123, Active!$HH$1)&gt;0, Active!GU$2, 0)</f>
        <v>0</v>
      </c>
      <c r="GV123" s="239">
        <f>IF(COUNTIF($BW123:$BY123, Active!$HH$1)&gt;0, Active!GV$2, 0)</f>
        <v>0</v>
      </c>
      <c r="GW123" s="240">
        <f>IF(COUNTIF($BZ123:$CB123, Active!$HH$1)&gt;0, Active!GW$2, 0)</f>
        <v>0</v>
      </c>
      <c r="GX123" s="240">
        <f>IF(COUNTIF($CC123:$CE123, Active!$HH$1)&gt;0, Active!GX$2, 0)</f>
        <v>0</v>
      </c>
      <c r="GY123" s="240">
        <f>IF(COUNTIF($CF123:$CH123, Active!$HH$1)&gt;0, Active!GY$2, 0)</f>
        <v>0</v>
      </c>
      <c r="GZ123" s="240">
        <f>IF(COUNTIF($CI123:$CK123, Active!$HH$1)&gt;0, Active!GZ$2, 0)</f>
        <v>0</v>
      </c>
      <c r="HA123" s="240">
        <f>IF(COUNTIF($CL123:$CN123, Active!$HH$1)&gt;0, Active!HA$2, 0)</f>
        <v>0</v>
      </c>
      <c r="HB123" s="240">
        <f>IF(COUNTIF($CO123:$CQ123, Active!$HH$1)&gt;0, Active!HB$2, 0)</f>
        <v>0</v>
      </c>
      <c r="HC123" s="240">
        <f>IF(COUNTIF($CR123:$CT123, Active!$HH$1)&gt;0, Active!HC$2, 0)</f>
        <v>0</v>
      </c>
      <c r="HD123" s="240">
        <f>IF(COUNTIF($CU123:$CW123, Active!$HH$1)&gt;0, Active!HD$2, 0)</f>
        <v>0</v>
      </c>
      <c r="HE123" s="240">
        <f>IF(COUNTIF($CX123:$CZ123, Active!$HH$1)&gt;0, Active!HE$2, 0)</f>
        <v>0</v>
      </c>
      <c r="HF123" s="240">
        <f>IF(COUNTIF($DA123:$DC123, Active!$HH$1)&gt;0, Active!HF$2, 0)</f>
        <v>0</v>
      </c>
      <c r="HG123" s="240">
        <f>IF(COUNTIF($DD123:$DF123, Active!$HH$1)&gt;0, Active!HG$2, 0)</f>
        <v>0</v>
      </c>
      <c r="HH123" s="241">
        <f t="shared" si="42"/>
        <v>0</v>
      </c>
      <c r="HI123" s="243"/>
      <c r="HJ123" s="242">
        <f>IF(MAX($N123:$Q123)&gt;=40, Active!HJ$2, 0)</f>
        <v>0</v>
      </c>
      <c r="HK123" s="234">
        <f>IF(MAX($R123:$U123)&gt;=40, Active!HK$2, 0)</f>
        <v>0</v>
      </c>
      <c r="HL123" s="234">
        <f>IF(MAX($V123:$Y123)&gt;=40, Active!HL$2, 0)</f>
        <v>0</v>
      </c>
      <c r="HM123" s="234">
        <f>IF(MAX($Z123:$AA123)&gt;=40, Active!HM$2, 0)</f>
        <v>0</v>
      </c>
      <c r="HN123" s="234">
        <f>IF(MAX($AB123:$AC123)&gt;=40, Active!HN$2, 0)</f>
        <v>2</v>
      </c>
      <c r="HO123" s="235">
        <f>IF(MAX($AD123:$AF123)&gt;=40, Active!HO$2, 0)</f>
        <v>20</v>
      </c>
      <c r="HP123" s="236">
        <f>IF(MAX($AG123:$AI123)&gt;=40, Active!HP$2, 0)</f>
        <v>20</v>
      </c>
      <c r="HQ123" s="236">
        <f>IF(MAX($AJ123:$AL123)&gt;=40, Active!HQ$2, 0)</f>
        <v>20</v>
      </c>
      <c r="HR123" s="236">
        <f>IF(MAX($AM123:$AO123)&gt;=40, Active!HR$2, 0)</f>
        <v>20</v>
      </c>
      <c r="HS123" s="236">
        <f>IF(MAX($AP123:$AR123)&gt;=40, Active!HS$2, 0)</f>
        <v>10</v>
      </c>
      <c r="HT123" s="236">
        <f>IF(MAX($AS123:$AU123)&gt;=40, Active!HT$2, 0)</f>
        <v>20</v>
      </c>
      <c r="HU123" s="236">
        <f>IF(MAX($AV123:$AX123)&gt;=40, Active!HU$2, 0)</f>
        <v>10</v>
      </c>
      <c r="HV123" s="237">
        <f>IF(MAX($AY123:$BA123)&gt;=40, Active!HV$2, 0)</f>
        <v>0</v>
      </c>
      <c r="HW123" s="238">
        <f>IF(MAX($BB123:$BD123)&gt;=40, Active!HW$2, 0)</f>
        <v>0</v>
      </c>
      <c r="HX123" s="238">
        <f>IF(MAX($BE123:$BG123)&gt;=40, Active!HX$2, 0)</f>
        <v>0</v>
      </c>
      <c r="HY123" s="238">
        <f>IF(MAX($BH123:$BJ123)&gt;=40, Active!HY$2, 0)</f>
        <v>0</v>
      </c>
      <c r="HZ123" s="238">
        <f>IF(MAX($BK123:$BM123)&gt;=40, Active!HZ$2, 0)</f>
        <v>0</v>
      </c>
      <c r="IA123" s="238">
        <f>IF(MAX($BN123:$BP123)&gt;=40, Active!IA$2, 0)</f>
        <v>0</v>
      </c>
      <c r="IB123" s="238">
        <f>IF(MAX($BQ123:$BS123)&gt;=40, Active!IB$2, 0)</f>
        <v>0</v>
      </c>
      <c r="IC123" s="238">
        <f>IF(MAX($BT123:$BV123)&gt;=40, Active!IC$2, 0)</f>
        <v>0</v>
      </c>
      <c r="ID123" s="239">
        <f>IF(MAX($BW123:$BY123)&gt;=40, Active!ID$2, 0)</f>
        <v>0</v>
      </c>
      <c r="IE123" s="240">
        <f>IF(MAX($BZ123:$CB123)&gt;=40, Active!IE$2, 0)</f>
        <v>0</v>
      </c>
      <c r="IF123" s="240">
        <f>IF(MAX($CC123:$CE123)&gt;=40, Active!IF$2, 0)</f>
        <v>0</v>
      </c>
      <c r="IG123" s="240">
        <f>IF(MAX($CF123:$CH123)&gt;=40, Active!IG$2, 0)</f>
        <v>0</v>
      </c>
      <c r="IH123" s="240">
        <f>IF(MAX($CI123:$CK123)&gt;=40, Active!IH$2, 0)</f>
        <v>0</v>
      </c>
      <c r="II123" s="240">
        <f>IF(MAX($CL123:$CN123)&gt;=40, Active!II$2, 0)</f>
        <v>0</v>
      </c>
      <c r="IJ123" s="240">
        <f>IF(MAX($CO123:$CQ123)&gt;=40, Active!IJ$2, 0)</f>
        <v>0</v>
      </c>
      <c r="IK123" s="240">
        <f>IF(MAX($CR123:$CT123)&gt;=40, Active!IK$2, 0)</f>
        <v>0</v>
      </c>
      <c r="IL123" s="240">
        <f>IF(MAX($CU123:$CW123)&gt;=40, Active!IL$2, 0)</f>
        <v>0</v>
      </c>
      <c r="IM123" s="240">
        <f>IF(MAX($CX123:$CZ123)&gt;=40, Active!IM$2, 0)</f>
        <v>0</v>
      </c>
      <c r="IN123" s="240">
        <f>IF(MAX($DA123:$DC123)&gt;=40, Active!IN$2, 0)</f>
        <v>0</v>
      </c>
      <c r="IO123" s="240">
        <f>IF(MAX($DD123:$DF123)&gt;=40, Active!IO$2, 0)</f>
        <v>0</v>
      </c>
      <c r="IP123" s="416">
        <f t="shared" si="43"/>
        <v>120</v>
      </c>
      <c r="IQ123" s="416">
        <f t="shared" si="44"/>
        <v>2</v>
      </c>
    </row>
    <row r="124" spans="2:251" ht="15" customHeight="1" x14ac:dyDescent="0.25">
      <c r="B124" s="392">
        <v>10</v>
      </c>
      <c r="C124" s="13" t="s">
        <v>463</v>
      </c>
      <c r="D124" s="423">
        <v>43191</v>
      </c>
      <c r="E124" s="20" t="s">
        <v>278</v>
      </c>
      <c r="F124" s="6">
        <v>8881838</v>
      </c>
      <c r="G124" s="20">
        <v>1</v>
      </c>
      <c r="H124" s="20"/>
      <c r="I124" s="23"/>
      <c r="J124" s="6"/>
      <c r="K124" s="6"/>
      <c r="L124" s="424"/>
      <c r="M124" s="425" t="s">
        <v>571</v>
      </c>
      <c r="N124" s="24" t="s">
        <v>19</v>
      </c>
      <c r="O124" s="107"/>
      <c r="P124" s="107"/>
      <c r="Q124" s="273"/>
      <c r="R124" s="24" t="s">
        <v>16</v>
      </c>
      <c r="S124" s="107"/>
      <c r="T124" s="107"/>
      <c r="U124" s="290"/>
      <c r="V124" s="24"/>
      <c r="W124" s="107"/>
      <c r="X124" s="107"/>
      <c r="Y124" s="273"/>
      <c r="Z124" s="24" t="s">
        <v>18</v>
      </c>
      <c r="AA124" s="273"/>
      <c r="AB124" s="24">
        <v>74</v>
      </c>
      <c r="AC124" s="273"/>
      <c r="AD124" s="272">
        <v>100</v>
      </c>
      <c r="AE124" s="108"/>
      <c r="AF124" s="444"/>
      <c r="AG124" s="272">
        <v>100</v>
      </c>
      <c r="AH124" s="108"/>
      <c r="AI124" s="444"/>
      <c r="AJ124" s="272">
        <v>100</v>
      </c>
      <c r="AK124" s="108"/>
      <c r="AL124" s="444"/>
      <c r="AM124" s="272">
        <v>100</v>
      </c>
      <c r="AN124" s="108"/>
      <c r="AO124" s="444"/>
      <c r="AP124" s="272">
        <v>100</v>
      </c>
      <c r="AQ124" s="108"/>
      <c r="AR124" s="444"/>
      <c r="AS124" s="272">
        <v>100</v>
      </c>
      <c r="AT124" s="108"/>
      <c r="AU124" s="444"/>
      <c r="AV124" s="272">
        <v>100</v>
      </c>
      <c r="AW124" s="108"/>
      <c r="AX124" s="444"/>
      <c r="AY124" s="24"/>
      <c r="AZ124" s="107"/>
      <c r="BA124" s="273"/>
      <c r="BB124" s="24"/>
      <c r="BC124" s="107"/>
      <c r="BD124" s="273"/>
      <c r="BE124" s="24"/>
      <c r="BF124" s="107"/>
      <c r="BG124" s="273"/>
      <c r="BH124" s="24"/>
      <c r="BI124" s="107"/>
      <c r="BJ124" s="273"/>
      <c r="BK124" s="24"/>
      <c r="BL124" s="107"/>
      <c r="BM124" s="273"/>
      <c r="BN124" s="24"/>
      <c r="BO124" s="107"/>
      <c r="BP124" s="273"/>
      <c r="BQ124" s="24"/>
      <c r="BR124" s="107"/>
      <c r="BS124" s="273"/>
      <c r="BT124" s="24"/>
      <c r="BU124" s="291"/>
      <c r="BV124" s="273"/>
      <c r="BW124" s="24"/>
      <c r="BX124" s="107"/>
      <c r="BY124" s="273"/>
      <c r="BZ124" s="24"/>
      <c r="CA124" s="107"/>
      <c r="CB124" s="273"/>
      <c r="CC124" s="24"/>
      <c r="CD124" s="107"/>
      <c r="CE124" s="107"/>
      <c r="CF124" s="107"/>
      <c r="CG124" s="107"/>
      <c r="CH124" s="273"/>
      <c r="CI124" s="24"/>
      <c r="CJ124" s="107"/>
      <c r="CK124" s="273"/>
      <c r="CL124" s="24"/>
      <c r="CM124" s="107"/>
      <c r="CN124" s="273"/>
      <c r="CO124" s="24"/>
      <c r="CP124" s="107"/>
      <c r="CQ124" s="273"/>
      <c r="CR124" s="24"/>
      <c r="CS124" s="107"/>
      <c r="CT124" s="273"/>
      <c r="CU124" s="24"/>
      <c r="CV124" s="107"/>
      <c r="CW124" s="273"/>
      <c r="CX124" s="24"/>
      <c r="CY124" s="107"/>
      <c r="CZ124" s="273"/>
      <c r="DA124" s="24"/>
      <c r="DB124" s="107"/>
      <c r="DC124" s="273"/>
      <c r="DD124" s="24"/>
      <c r="DE124" s="107"/>
      <c r="DF124" s="273"/>
      <c r="DG124" s="218"/>
      <c r="DH124" s="217"/>
      <c r="DI124" s="217"/>
      <c r="DJ124" s="286" t="e">
        <f t="shared" si="38"/>
        <v>#DIV/0!</v>
      </c>
      <c r="DK124" s="219"/>
      <c r="DL124" s="220" t="e">
        <f t="shared" si="39"/>
        <v>#DIV/0!</v>
      </c>
      <c r="DM124" s="650">
        <f>COUNTIF(N124:DF124, Active!DM$1)+COUNTIF(N124:DF124, Active!DM$2)</f>
        <v>0</v>
      </c>
      <c r="DN124" s="233">
        <f>IF(COUNTIF($N124:$Q124, Active!ET$1)&gt;0, Active!DN$2, 0)</f>
        <v>0</v>
      </c>
      <c r="DO124" s="234">
        <f>IF(COUNTIF($R124:$U124, Active!ET$1)&gt;0, Active!DO$2, 0)</f>
        <v>0</v>
      </c>
      <c r="DP124" s="234">
        <f>IF(COUNTIF($V124:$Y124, Active!ET$1)&gt;0, Active!DP$2, 0)</f>
        <v>0</v>
      </c>
      <c r="DQ124" s="234">
        <f>IF(COUNTIF($Z124:$AA124, Active!ET$1)&gt;0, Active!DQ$2, 0)</f>
        <v>0</v>
      </c>
      <c r="DR124" s="234">
        <f>IF(COUNTIF($AB124:$AC124, Active!ET$1)&gt;0, Active!DR$2, 0)</f>
        <v>0</v>
      </c>
      <c r="DS124" s="235">
        <f>IF(COUNTIF($AD124:$AF124, Active!$ET$1)&gt;0, Active!DS$2, 0)</f>
        <v>0</v>
      </c>
      <c r="DT124" s="236">
        <f>IF(COUNTIF($AG124:$AI124, Active!$ET$1)&gt;0, Active!DT$2, 0)</f>
        <v>0</v>
      </c>
      <c r="DU124" s="236">
        <f>IF(COUNTIF($AJ124:$AL124, Active!$ET$1)&gt;0, Active!DU$2, 0)</f>
        <v>0</v>
      </c>
      <c r="DV124" s="236">
        <f>IF(COUNTIF($AM124:$AO124, Active!$ET$1)&gt;0, Active!DV$2, 0)</f>
        <v>0</v>
      </c>
      <c r="DW124" s="236">
        <f>IF(COUNTIF($AP124:$AR124, Active!$ET$1)&gt;0, Active!DW$2, 0)</f>
        <v>0</v>
      </c>
      <c r="DX124" s="236">
        <f>IF(COUNTIF($AS124:$AU124, Active!$ET$1)&gt;0, Active!DX$2, 0)</f>
        <v>0</v>
      </c>
      <c r="DY124" s="236">
        <f>IF(COUNTIF($AV124:$AX124, Active!$ET$1)&gt;0, Active!DY$2, 0)</f>
        <v>0</v>
      </c>
      <c r="DZ124" s="237">
        <f>IF(COUNTIF($AY124:$BA124, Active!$ET$1)&gt;0, Active!DZ$2, 0)</f>
        <v>0</v>
      </c>
      <c r="EA124" s="238">
        <f>IF(COUNTIF($BB124:$BD124, Active!$ET$1)&gt;0, Active!EA$2, 0)</f>
        <v>0</v>
      </c>
      <c r="EB124" s="238">
        <f>IF(COUNTIF($BE124:$BG124, Active!$ET$1)&gt;0, Active!EB$2, 0)</f>
        <v>0</v>
      </c>
      <c r="EC124" s="238">
        <f>IF(COUNTIF($BH124:$BJ124, Active!$ET$1)&gt;0, Active!EC$2, 0)</f>
        <v>0</v>
      </c>
      <c r="ED124" s="238">
        <f>IF(COUNTIF($BK124:$BM124, Active!$ET$1)&gt;0, Active!ED$2, 0)</f>
        <v>0</v>
      </c>
      <c r="EE124" s="238">
        <f>IF(COUNTIF($BN124:$BP124, Active!$ET$1)&gt;0, Active!EE$2, 0)</f>
        <v>0</v>
      </c>
      <c r="EF124" s="238">
        <f>IF(COUNTIF($BQ124:$BS124, Active!$ET$1)&gt;0, Active!EF$2, 0)</f>
        <v>0</v>
      </c>
      <c r="EG124" s="238">
        <f>IF(COUNTIF($BT124:$BV124, Active!$ET$1)&gt;0, Active!EG$2, 0)</f>
        <v>0</v>
      </c>
      <c r="EH124" s="239">
        <f>IF(COUNTIF($BW124:$BY124, Active!$ET$1)&gt;0, Active!EH$2, 0)</f>
        <v>0</v>
      </c>
      <c r="EI124" s="240">
        <f>IF(COUNTIF($BZ124:$CB124, Active!$ET$1)&gt;0, Active!EI$2, 0)</f>
        <v>0</v>
      </c>
      <c r="EJ124" s="240">
        <f>IF(COUNTIF($CC124:$CE124, Active!$ET$1)&gt;0, Active!EJ$2, 0)</f>
        <v>0</v>
      </c>
      <c r="EK124" s="240">
        <f>IF(COUNTIF($CF124:$CH124, Active!$ET$1)&gt;0, Active!EK$2, 0)</f>
        <v>0</v>
      </c>
      <c r="EL124" s="240">
        <f>IF(COUNTIF($CI124:$CK124, Active!$ET$1)&gt;0, Active!EL$2, 0)</f>
        <v>0</v>
      </c>
      <c r="EM124" s="240">
        <f>IF(COUNTIF($CL124:$CN124, Active!$ET$1)&gt;0, Active!EM$2, 0)</f>
        <v>0</v>
      </c>
      <c r="EN124" s="240">
        <f>IF(COUNTIF($CO124:$CQ124, Active!$ET$1)&gt;0, Active!EN$2, 0)</f>
        <v>0</v>
      </c>
      <c r="EO124" s="240">
        <f>IF(COUNTIF($CR124:$CT124, Active!$ET$1)&gt;0, Active!EO$2, 0)</f>
        <v>0</v>
      </c>
      <c r="EP124" s="240">
        <f>IF(COUNTIF($CU124:$CW124, Active!$ET$1)&gt;0, Active!EP$2, 0)</f>
        <v>0</v>
      </c>
      <c r="EQ124" s="240">
        <f>IF(COUNTIF($CX124:$CZ124, Active!$ET$1)&gt;0, Active!EQ$2, 0)</f>
        <v>0</v>
      </c>
      <c r="ER124" s="240">
        <f>IF(COUNTIF($DA124:$DC124, Active!$ET$1)&gt;0, Active!ER$2, 0)</f>
        <v>0</v>
      </c>
      <c r="ES124" s="240">
        <f>IF(COUNTIF($DD124:$DF124, Active!$ET$1)&gt;0, Active!ES$2, 0)</f>
        <v>0</v>
      </c>
      <c r="ET124" s="241">
        <f t="shared" si="40"/>
        <v>0</v>
      </c>
      <c r="EU124" s="242">
        <f>IF(COUNTIF($N124:$Q124, Active!GA$1)&gt;0, Active!EU$2, 0)</f>
        <v>0</v>
      </c>
      <c r="EV124" s="234">
        <f>IF(COUNTIF($R124:$U124, Active!GA$1)&gt;0, Active!EV$2, 0)</f>
        <v>0</v>
      </c>
      <c r="EW124" s="234">
        <f>IF(COUNTIF($V124:$Y124, Active!GA$1)&gt;0, Active!EW$2, 0)</f>
        <v>0</v>
      </c>
      <c r="EX124" s="234">
        <f>IF(COUNTIF($Z124:$AA124, Active!GA$1)&gt;0, Active!EX$2, 0)</f>
        <v>0</v>
      </c>
      <c r="EY124" s="234">
        <f>IF(COUNTIF($AB124:$AC124, Active!GA$1)&gt;0, Active!EY$2, 0)</f>
        <v>0</v>
      </c>
      <c r="EZ124" s="235">
        <f>IF(COUNTIF($AD124:$AF124, Active!$GA$1)&gt;0, Active!EZ$2, 0)</f>
        <v>0</v>
      </c>
      <c r="FA124" s="236">
        <f>IF(COUNTIF($AG124:$AI124, Active!$GA$1)&gt;0, Active!FA$2, 0)</f>
        <v>0</v>
      </c>
      <c r="FB124" s="236">
        <f>IF(COUNTIF($AJ124:$AL124, Active!$GA$1)&gt;0, Active!FB$2, 0)</f>
        <v>0</v>
      </c>
      <c r="FC124" s="236">
        <f>IF(COUNTIF($AM124:$AO124, Active!$GA$1)&gt;0, Active!FC$2, 0)</f>
        <v>0</v>
      </c>
      <c r="FD124" s="236">
        <f>IF(COUNTIF($AP124:$AR124, Active!$GA$1)&gt;0, Active!FD$2, 0)</f>
        <v>0</v>
      </c>
      <c r="FE124" s="236">
        <f>IF(COUNTIF($AS124:$AU124, Active!$GA$1)&gt;0, Active!FE$2, 0)</f>
        <v>0</v>
      </c>
      <c r="FF124" s="236">
        <f>IF(COUNTIF($AV124:$AX124, Active!$GA$1)&gt;0, Active!FF$2, 0)</f>
        <v>0</v>
      </c>
      <c r="FG124" s="237">
        <f>IF(COUNTIF($AY124:$BA124, Active!$GA$1)&gt;0, Active!FG$2, 0)</f>
        <v>0</v>
      </c>
      <c r="FH124" s="238">
        <f>IF(COUNTIF($BB124:$BD124, Active!$GA$1)&gt;0, Active!FH$2, 0)</f>
        <v>0</v>
      </c>
      <c r="FI124" s="238">
        <f>IF(COUNTIF($BE124:$BG124, Active!$GA$1)&gt;0, Active!FI$2, 0)</f>
        <v>0</v>
      </c>
      <c r="FJ124" s="238">
        <f>IF(COUNTIF($BH124:$BJ124, Active!$GA$1)&gt;0, Active!FJ$2, 0)</f>
        <v>0</v>
      </c>
      <c r="FK124" s="238">
        <f>IF(COUNTIF($BK124:$BM124, Active!$GA$1)&gt;0, Active!FK$2, 0)</f>
        <v>0</v>
      </c>
      <c r="FL124" s="238">
        <f>IF(COUNTIF($BN124:$BP124, Active!$GA$1)&gt;0, Active!FL$2, 0)</f>
        <v>0</v>
      </c>
      <c r="FM124" s="238">
        <f>IF(COUNTIF($BQ124:$BS124, Active!$GA$1)&gt;0, Active!FM$2, 0)</f>
        <v>0</v>
      </c>
      <c r="FN124" s="238">
        <f>IF(COUNTIF($BT124:$BV124, Active!$GA$1)&gt;0, Active!FN$2, 0)</f>
        <v>0</v>
      </c>
      <c r="FO124" s="239">
        <f>IF(COUNTIF($BW124:$BY124, Active!$GA$1)&gt;0, Active!FO$2, 0)</f>
        <v>0</v>
      </c>
      <c r="FP124" s="240">
        <f>IF(COUNTIF($BZ124:$CB124, Active!$GA$1)&gt;0, Active!FP$2, 0)</f>
        <v>0</v>
      </c>
      <c r="FQ124" s="240">
        <f>IF(COUNTIF($CC124:$CE124, Active!$GA$1)&gt;0, Active!FQ$2, 0)</f>
        <v>0</v>
      </c>
      <c r="FR124" s="240">
        <f>IF(COUNTIF($CF124:$CH124, Active!$GA$1)&gt;0, Active!FR$2, 0)</f>
        <v>0</v>
      </c>
      <c r="FS124" s="240">
        <f>IF(COUNTIF($CI124:$CK124, Active!$GA$1)&gt;0, Active!FS$2, 0)</f>
        <v>0</v>
      </c>
      <c r="FT124" s="240">
        <f>IF(COUNTIF($CL124:$CN124, Active!$GA$1)&gt;0, Active!FT$2, 0)</f>
        <v>0</v>
      </c>
      <c r="FU124" s="240">
        <f>IF(COUNTIF($CO124:$CQ124, Active!$GA$1)&gt;0, Active!FU$2, 0)</f>
        <v>0</v>
      </c>
      <c r="FV124" s="240">
        <f>IF(COUNTIF($CR124:$CT124, Active!$GA$1)&gt;0, Active!FV$2, 0)</f>
        <v>0</v>
      </c>
      <c r="FW124" s="240">
        <f>IF(COUNTIF($CU124:$CW124, Active!$GA$1)&gt;0, Active!FW$2, 0)</f>
        <v>0</v>
      </c>
      <c r="FX124" s="240">
        <f>IF(COUNTIF($CX124:$CZ124, Active!$GA$1)&gt;0, Active!FX$2, 0)</f>
        <v>0</v>
      </c>
      <c r="FY124" s="240">
        <f>IF(COUNTIF($DA124:$DC124, Active!$GA$1)&gt;0, Active!FY$2, 0)</f>
        <v>0</v>
      </c>
      <c r="FZ124" s="240">
        <f>IF(COUNTIF($DD124:$DF124, Active!$GA$1)&gt;0, Active!FZ$2, 0)</f>
        <v>0</v>
      </c>
      <c r="GA124" s="241">
        <f t="shared" si="41"/>
        <v>0</v>
      </c>
      <c r="GB124" s="242">
        <f>IF(COUNTIF($N124:$Q124, Active!HH$1)&gt;0, Active!GB$2, 0)</f>
        <v>0</v>
      </c>
      <c r="GC124" s="234">
        <f>IF(COUNTIF($R124:$U124, Active!HH$1)&gt;0, Active!GC$2, 0)</f>
        <v>0</v>
      </c>
      <c r="GD124" s="234">
        <f>IF(COUNTIF($V124:$Y124, Active!HH$1)&gt;0, Active!GD$2, 0)</f>
        <v>0</v>
      </c>
      <c r="GE124" s="234">
        <f>IF(COUNTIF($Z124:$AA124, Active!HH$1)&gt;0, Active!GE$2, 0)</f>
        <v>0</v>
      </c>
      <c r="GF124" s="234">
        <f>IF(COUNTIF($AB124:$AC124, Active!HH$1)&gt;0, Active!GF$2, 0)</f>
        <v>0</v>
      </c>
      <c r="GG124" s="235">
        <f>IF(COUNTIF($AD124:$AF124, Active!$HH$1)&gt;0, Active!GG$2, 0)</f>
        <v>0</v>
      </c>
      <c r="GH124" s="236">
        <f>IF(COUNTIF($AG124:$AI124, Active!$HH$1)&gt;0, Active!GH$2, 0)</f>
        <v>0</v>
      </c>
      <c r="GI124" s="236">
        <f>IF(COUNTIF($AJ124:$AL124, Active!$HH$1)&gt;0, Active!GI$2, 0)</f>
        <v>0</v>
      </c>
      <c r="GJ124" s="236">
        <f>IF(COUNTIF($AM124:$AO124, Active!$HH$1)&gt;0, Active!GJ$2, 0)</f>
        <v>0</v>
      </c>
      <c r="GK124" s="236">
        <f>IF(COUNTIF($AP124:$AR124, Active!$HH$1)&gt;0, Active!GK$2, 0)</f>
        <v>0</v>
      </c>
      <c r="GL124" s="236">
        <f>IF(COUNTIF($AS124:$AU124, Active!$HH$1)&gt;0, Active!GL$2, 0)</f>
        <v>0</v>
      </c>
      <c r="GM124" s="236">
        <f>IF(COUNTIF($AV124:$AX124, Active!$HH$1)&gt;0, Active!GM$2, 0)</f>
        <v>0</v>
      </c>
      <c r="GN124" s="237">
        <f>IF(COUNTIF($AY124:$BA124, Active!$HH$1)&gt;0, Active!GN$2, 0)</f>
        <v>0</v>
      </c>
      <c r="GO124" s="238">
        <f>IF(COUNTIF($BB124:$BD124, Active!$HH$1)&gt;0, Active!GO$2, 0)</f>
        <v>0</v>
      </c>
      <c r="GP124" s="238">
        <f>IF(COUNTIF($BE124:$BG124, Active!$HH$1)&gt;0, Active!GP$2, 0)</f>
        <v>0</v>
      </c>
      <c r="GQ124" s="238">
        <f>IF(COUNTIF($BH124:$BJ124, Active!$HH$1)&gt;0, Active!GQ$2, 0)</f>
        <v>0</v>
      </c>
      <c r="GR124" s="238">
        <f>IF(COUNTIF($BK124:$BM124, Active!$HH$1)&gt;0, Active!GR$2, 0)</f>
        <v>0</v>
      </c>
      <c r="GS124" s="238">
        <f>IF(COUNTIF($BN124:$BP124, Active!$HH$1)&gt;0, Active!GS$2, 0)</f>
        <v>0</v>
      </c>
      <c r="GT124" s="238">
        <f>IF(COUNTIF($BQ124:$BS124, Active!$HH$1)&gt;0, Active!GT$2, 0)</f>
        <v>0</v>
      </c>
      <c r="GU124" s="238">
        <f>IF(COUNTIF($BT124:$BV124, Active!$HH$1)&gt;0, Active!GU$2, 0)</f>
        <v>0</v>
      </c>
      <c r="GV124" s="239">
        <f>IF(COUNTIF($BW124:$BY124, Active!$HH$1)&gt;0, Active!GV$2, 0)</f>
        <v>0</v>
      </c>
      <c r="GW124" s="240">
        <f>IF(COUNTIF($BZ124:$CB124, Active!$HH$1)&gt;0, Active!GW$2, 0)</f>
        <v>0</v>
      </c>
      <c r="GX124" s="240">
        <f>IF(COUNTIF($CC124:$CE124, Active!$HH$1)&gt;0, Active!GX$2, 0)</f>
        <v>0</v>
      </c>
      <c r="GY124" s="240">
        <f>IF(COUNTIF($CF124:$CH124, Active!$HH$1)&gt;0, Active!GY$2, 0)</f>
        <v>0</v>
      </c>
      <c r="GZ124" s="240">
        <f>IF(COUNTIF($CI124:$CK124, Active!$HH$1)&gt;0, Active!GZ$2, 0)</f>
        <v>0</v>
      </c>
      <c r="HA124" s="240">
        <f>IF(COUNTIF($CL124:$CN124, Active!$HH$1)&gt;0, Active!HA$2, 0)</f>
        <v>0</v>
      </c>
      <c r="HB124" s="240">
        <f>IF(COUNTIF($CO124:$CQ124, Active!$HH$1)&gt;0, Active!HB$2, 0)</f>
        <v>0</v>
      </c>
      <c r="HC124" s="240">
        <f>IF(COUNTIF($CR124:$CT124, Active!$HH$1)&gt;0, Active!HC$2, 0)</f>
        <v>0</v>
      </c>
      <c r="HD124" s="240">
        <f>IF(COUNTIF($CU124:$CW124, Active!$HH$1)&gt;0, Active!HD$2, 0)</f>
        <v>0</v>
      </c>
      <c r="HE124" s="240">
        <f>IF(COUNTIF($CX124:$CZ124, Active!$HH$1)&gt;0, Active!HE$2, 0)</f>
        <v>0</v>
      </c>
      <c r="HF124" s="240">
        <f>IF(COUNTIF($DA124:$DC124, Active!$HH$1)&gt;0, Active!HF$2, 0)</f>
        <v>0</v>
      </c>
      <c r="HG124" s="240">
        <f>IF(COUNTIF($DD124:$DF124, Active!$HH$1)&gt;0, Active!HG$2, 0)</f>
        <v>0</v>
      </c>
      <c r="HH124" s="241">
        <f t="shared" si="42"/>
        <v>0</v>
      </c>
      <c r="HI124" s="243"/>
      <c r="HJ124" s="242">
        <f>IF(MAX($N124:$Q124)&gt;=40, Active!HJ$2, 0)</f>
        <v>0</v>
      </c>
      <c r="HK124" s="234">
        <f>IF(MAX($R124:$U124)&gt;=40, Active!HK$2, 0)</f>
        <v>0</v>
      </c>
      <c r="HL124" s="234">
        <f>IF(MAX($V124:$Y124)&gt;=40, Active!HL$2, 0)</f>
        <v>0</v>
      </c>
      <c r="HM124" s="234">
        <f>IF(MAX($Z124:$AA124)&gt;=40, Active!HM$2, 0)</f>
        <v>0</v>
      </c>
      <c r="HN124" s="234">
        <f>IF(MAX($AB124:$AC124)&gt;=40, Active!HN$2, 0)</f>
        <v>2</v>
      </c>
      <c r="HO124" s="235">
        <f>IF(MAX($AD124:$AF124)&gt;=40, Active!HO$2, 0)</f>
        <v>20</v>
      </c>
      <c r="HP124" s="236">
        <f>IF(MAX($AG124:$AI124)&gt;=40, Active!HP$2, 0)</f>
        <v>20</v>
      </c>
      <c r="HQ124" s="236">
        <f>IF(MAX($AJ124:$AL124)&gt;=40, Active!HQ$2, 0)</f>
        <v>20</v>
      </c>
      <c r="HR124" s="236">
        <f>IF(MAX($AM124:$AO124)&gt;=40, Active!HR$2, 0)</f>
        <v>20</v>
      </c>
      <c r="HS124" s="236">
        <f>IF(MAX($AP124:$AR124)&gt;=40, Active!HS$2, 0)</f>
        <v>10</v>
      </c>
      <c r="HT124" s="236">
        <f>IF(MAX($AS124:$AU124)&gt;=40, Active!HT$2, 0)</f>
        <v>20</v>
      </c>
      <c r="HU124" s="236">
        <f>IF(MAX($AV124:$AX124)&gt;=40, Active!HU$2, 0)</f>
        <v>10</v>
      </c>
      <c r="HV124" s="237">
        <f>IF(MAX($AY124:$BA124)&gt;=40, Active!HV$2, 0)</f>
        <v>0</v>
      </c>
      <c r="HW124" s="238">
        <f>IF(MAX($BB124:$BD124)&gt;=40, Active!HW$2, 0)</f>
        <v>0</v>
      </c>
      <c r="HX124" s="238">
        <f>IF(MAX($BE124:$BG124)&gt;=40, Active!HX$2, 0)</f>
        <v>0</v>
      </c>
      <c r="HY124" s="238">
        <f>IF(MAX($BH124:$BJ124)&gt;=40, Active!HY$2, 0)</f>
        <v>0</v>
      </c>
      <c r="HZ124" s="238">
        <f>IF(MAX($BK124:$BM124)&gt;=40, Active!HZ$2, 0)</f>
        <v>0</v>
      </c>
      <c r="IA124" s="238">
        <f>IF(MAX($BN124:$BP124)&gt;=40, Active!IA$2, 0)</f>
        <v>0</v>
      </c>
      <c r="IB124" s="238">
        <f>IF(MAX($BQ124:$BS124)&gt;=40, Active!IB$2, 0)</f>
        <v>0</v>
      </c>
      <c r="IC124" s="238">
        <f>IF(MAX($BT124:$BV124)&gt;=40, Active!IC$2, 0)</f>
        <v>0</v>
      </c>
      <c r="ID124" s="239">
        <f>IF(MAX($BW124:$BY124)&gt;=40, Active!ID$2, 0)</f>
        <v>0</v>
      </c>
      <c r="IE124" s="240">
        <f>IF(MAX($BZ124:$CB124)&gt;=40, Active!IE$2, 0)</f>
        <v>0</v>
      </c>
      <c r="IF124" s="240">
        <f>IF(MAX($CC124:$CE124)&gt;=40, Active!IF$2, 0)</f>
        <v>0</v>
      </c>
      <c r="IG124" s="240">
        <f>IF(MAX($CF124:$CH124)&gt;=40, Active!IG$2, 0)</f>
        <v>0</v>
      </c>
      <c r="IH124" s="240">
        <f>IF(MAX($CI124:$CK124)&gt;=40, Active!IH$2, 0)</f>
        <v>0</v>
      </c>
      <c r="II124" s="240">
        <f>IF(MAX($CL124:$CN124)&gt;=40, Active!II$2, 0)</f>
        <v>0</v>
      </c>
      <c r="IJ124" s="240">
        <f>IF(MAX($CO124:$CQ124)&gt;=40, Active!IJ$2, 0)</f>
        <v>0</v>
      </c>
      <c r="IK124" s="240">
        <f>IF(MAX($CR124:$CT124)&gt;=40, Active!IK$2, 0)</f>
        <v>0</v>
      </c>
      <c r="IL124" s="240">
        <f>IF(MAX($CU124:$CW124)&gt;=40, Active!IL$2, 0)</f>
        <v>0</v>
      </c>
      <c r="IM124" s="240">
        <f>IF(MAX($CX124:$CZ124)&gt;=40, Active!IM$2, 0)</f>
        <v>0</v>
      </c>
      <c r="IN124" s="240">
        <f>IF(MAX($DA124:$DC124)&gt;=40, Active!IN$2, 0)</f>
        <v>0</v>
      </c>
      <c r="IO124" s="240">
        <f>IF(MAX($DD124:$DF124)&gt;=40, Active!IO$2, 0)</f>
        <v>0</v>
      </c>
      <c r="IP124" s="416">
        <f t="shared" si="43"/>
        <v>120</v>
      </c>
      <c r="IQ124" s="416">
        <f t="shared" si="44"/>
        <v>2</v>
      </c>
    </row>
    <row r="125" spans="2:251" ht="15" customHeight="1" x14ac:dyDescent="0.25">
      <c r="B125" s="392">
        <v>11</v>
      </c>
      <c r="C125" s="13" t="s">
        <v>464</v>
      </c>
      <c r="D125" s="423">
        <v>43191</v>
      </c>
      <c r="E125" s="20" t="s">
        <v>278</v>
      </c>
      <c r="F125" s="6">
        <v>8881849</v>
      </c>
      <c r="G125" s="20">
        <v>1</v>
      </c>
      <c r="H125" s="20"/>
      <c r="I125" s="23"/>
      <c r="J125" s="6"/>
      <c r="K125" s="6"/>
      <c r="L125" s="424"/>
      <c r="M125" s="425" t="s">
        <v>572</v>
      </c>
      <c r="N125" s="24" t="s">
        <v>338</v>
      </c>
      <c r="O125" s="107"/>
      <c r="P125" s="107"/>
      <c r="Q125" s="273"/>
      <c r="R125" s="24" t="s">
        <v>18</v>
      </c>
      <c r="S125" s="107"/>
      <c r="T125" s="107"/>
      <c r="U125" s="290"/>
      <c r="V125" s="24"/>
      <c r="W125" s="107"/>
      <c r="X125" s="107"/>
      <c r="Y125" s="273"/>
      <c r="Z125" s="24" t="s">
        <v>18</v>
      </c>
      <c r="AA125" s="273"/>
      <c r="AB125" s="24">
        <v>84.3</v>
      </c>
      <c r="AC125" s="273"/>
      <c r="AD125" s="272">
        <v>100</v>
      </c>
      <c r="AE125" s="108"/>
      <c r="AF125" s="444"/>
      <c r="AG125" s="272">
        <v>100</v>
      </c>
      <c r="AH125" s="108"/>
      <c r="AI125" s="444"/>
      <c r="AJ125" s="272">
        <v>100</v>
      </c>
      <c r="AK125" s="108"/>
      <c r="AL125" s="444"/>
      <c r="AM125" s="272">
        <v>100</v>
      </c>
      <c r="AN125" s="108"/>
      <c r="AO125" s="444"/>
      <c r="AP125" s="272">
        <v>100</v>
      </c>
      <c r="AQ125" s="108"/>
      <c r="AR125" s="444"/>
      <c r="AS125" s="272">
        <v>100</v>
      </c>
      <c r="AT125" s="108"/>
      <c r="AU125" s="444"/>
      <c r="AV125" s="272">
        <v>100</v>
      </c>
      <c r="AW125" s="108"/>
      <c r="AX125" s="444"/>
      <c r="AY125" s="24"/>
      <c r="AZ125" s="107"/>
      <c r="BA125" s="273"/>
      <c r="BB125" s="24"/>
      <c r="BC125" s="107"/>
      <c r="BD125" s="273"/>
      <c r="BE125" s="24"/>
      <c r="BF125" s="107"/>
      <c r="BG125" s="273"/>
      <c r="BH125" s="24"/>
      <c r="BI125" s="107"/>
      <c r="BJ125" s="273"/>
      <c r="BK125" s="24"/>
      <c r="BL125" s="107"/>
      <c r="BM125" s="273"/>
      <c r="BN125" s="24"/>
      <c r="BO125" s="107"/>
      <c r="BP125" s="273"/>
      <c r="BQ125" s="24"/>
      <c r="BR125" s="107"/>
      <c r="BS125" s="273"/>
      <c r="BT125" s="24"/>
      <c r="BU125" s="291"/>
      <c r="BV125" s="273"/>
      <c r="BW125" s="24"/>
      <c r="BX125" s="107"/>
      <c r="BY125" s="273"/>
      <c r="BZ125" s="24"/>
      <c r="CA125" s="107"/>
      <c r="CB125" s="273"/>
      <c r="CC125" s="24"/>
      <c r="CD125" s="107"/>
      <c r="CE125" s="107"/>
      <c r="CF125" s="107"/>
      <c r="CG125" s="107"/>
      <c r="CH125" s="273"/>
      <c r="CI125" s="24"/>
      <c r="CJ125" s="107"/>
      <c r="CK125" s="273"/>
      <c r="CL125" s="24"/>
      <c r="CM125" s="107"/>
      <c r="CN125" s="273"/>
      <c r="CO125" s="24"/>
      <c r="CP125" s="107"/>
      <c r="CQ125" s="273"/>
      <c r="CR125" s="24"/>
      <c r="CS125" s="107"/>
      <c r="CT125" s="273"/>
      <c r="CU125" s="24"/>
      <c r="CV125" s="107"/>
      <c r="CW125" s="273"/>
      <c r="CX125" s="24"/>
      <c r="CY125" s="107"/>
      <c r="CZ125" s="273"/>
      <c r="DA125" s="24"/>
      <c r="DB125" s="107"/>
      <c r="DC125" s="273"/>
      <c r="DD125" s="24"/>
      <c r="DE125" s="107"/>
      <c r="DF125" s="273"/>
      <c r="DG125" s="218"/>
      <c r="DH125" s="217"/>
      <c r="DI125" s="217"/>
      <c r="DJ125" s="286" t="e">
        <f t="shared" si="38"/>
        <v>#DIV/0!</v>
      </c>
      <c r="DK125" s="219"/>
      <c r="DL125" s="220" t="e">
        <f t="shared" si="39"/>
        <v>#DIV/0!</v>
      </c>
      <c r="DM125" s="650">
        <f>COUNTIF(N125:DF125, Active!DM$1)+COUNTIF(N125:DF125, Active!DM$2)</f>
        <v>0</v>
      </c>
      <c r="DN125" s="233">
        <f>IF(COUNTIF($N125:$Q125, Active!ET$1)&gt;0, Active!DN$2, 0)</f>
        <v>0</v>
      </c>
      <c r="DO125" s="234">
        <f>IF(COUNTIF($R125:$U125, Active!ET$1)&gt;0, Active!DO$2, 0)</f>
        <v>0</v>
      </c>
      <c r="DP125" s="234">
        <f>IF(COUNTIF($V125:$Y125, Active!ET$1)&gt;0, Active!DP$2, 0)</f>
        <v>0</v>
      </c>
      <c r="DQ125" s="234">
        <f>IF(COUNTIF($Z125:$AA125, Active!ET$1)&gt;0, Active!DQ$2, 0)</f>
        <v>0</v>
      </c>
      <c r="DR125" s="234">
        <f>IF(COUNTIF($AB125:$AC125, Active!ET$1)&gt;0, Active!DR$2, 0)</f>
        <v>0</v>
      </c>
      <c r="DS125" s="235">
        <f>IF(COUNTIF($AD125:$AF125, Active!$ET$1)&gt;0, Active!DS$2, 0)</f>
        <v>0</v>
      </c>
      <c r="DT125" s="236">
        <f>IF(COUNTIF($AG125:$AI125, Active!$ET$1)&gt;0, Active!DT$2, 0)</f>
        <v>0</v>
      </c>
      <c r="DU125" s="236">
        <f>IF(COUNTIF($AJ125:$AL125, Active!$ET$1)&gt;0, Active!DU$2, 0)</f>
        <v>0</v>
      </c>
      <c r="DV125" s="236">
        <f>IF(COUNTIF($AM125:$AO125, Active!$ET$1)&gt;0, Active!DV$2, 0)</f>
        <v>0</v>
      </c>
      <c r="DW125" s="236">
        <f>IF(COUNTIF($AP125:$AR125, Active!$ET$1)&gt;0, Active!DW$2, 0)</f>
        <v>0</v>
      </c>
      <c r="DX125" s="236">
        <f>IF(COUNTIF($AS125:$AU125, Active!$ET$1)&gt;0, Active!DX$2, 0)</f>
        <v>0</v>
      </c>
      <c r="DY125" s="236">
        <f>IF(COUNTIF($AV125:$AX125, Active!$ET$1)&gt;0, Active!DY$2, 0)</f>
        <v>0</v>
      </c>
      <c r="DZ125" s="237">
        <f>IF(COUNTIF($AY125:$BA125, Active!$ET$1)&gt;0, Active!DZ$2, 0)</f>
        <v>0</v>
      </c>
      <c r="EA125" s="238">
        <f>IF(COUNTIF($BB125:$BD125, Active!$ET$1)&gt;0, Active!EA$2, 0)</f>
        <v>0</v>
      </c>
      <c r="EB125" s="238">
        <f>IF(COUNTIF($BE125:$BG125, Active!$ET$1)&gt;0, Active!EB$2, 0)</f>
        <v>0</v>
      </c>
      <c r="EC125" s="238">
        <f>IF(COUNTIF($BH125:$BJ125, Active!$ET$1)&gt;0, Active!EC$2, 0)</f>
        <v>0</v>
      </c>
      <c r="ED125" s="238">
        <f>IF(COUNTIF($BK125:$BM125, Active!$ET$1)&gt;0, Active!ED$2, 0)</f>
        <v>0</v>
      </c>
      <c r="EE125" s="238">
        <f>IF(COUNTIF($BN125:$BP125, Active!$ET$1)&gt;0, Active!EE$2, 0)</f>
        <v>0</v>
      </c>
      <c r="EF125" s="238">
        <f>IF(COUNTIF($BQ125:$BS125, Active!$ET$1)&gt;0, Active!EF$2, 0)</f>
        <v>0</v>
      </c>
      <c r="EG125" s="238">
        <f>IF(COUNTIF($BT125:$BV125, Active!$ET$1)&gt;0, Active!EG$2, 0)</f>
        <v>0</v>
      </c>
      <c r="EH125" s="239">
        <f>IF(COUNTIF($BW125:$BY125, Active!$ET$1)&gt;0, Active!EH$2, 0)</f>
        <v>0</v>
      </c>
      <c r="EI125" s="240">
        <f>IF(COUNTIF($BZ125:$CB125, Active!$ET$1)&gt;0, Active!EI$2, 0)</f>
        <v>0</v>
      </c>
      <c r="EJ125" s="240">
        <f>IF(COUNTIF($CC125:$CE125, Active!$ET$1)&gt;0, Active!EJ$2, 0)</f>
        <v>0</v>
      </c>
      <c r="EK125" s="240">
        <f>IF(COUNTIF($CF125:$CH125, Active!$ET$1)&gt;0, Active!EK$2, 0)</f>
        <v>0</v>
      </c>
      <c r="EL125" s="240">
        <f>IF(COUNTIF($CI125:$CK125, Active!$ET$1)&gt;0, Active!EL$2, 0)</f>
        <v>0</v>
      </c>
      <c r="EM125" s="240">
        <f>IF(COUNTIF($CL125:$CN125, Active!$ET$1)&gt;0, Active!EM$2, 0)</f>
        <v>0</v>
      </c>
      <c r="EN125" s="240">
        <f>IF(COUNTIF($CO125:$CQ125, Active!$ET$1)&gt;0, Active!EN$2, 0)</f>
        <v>0</v>
      </c>
      <c r="EO125" s="240">
        <f>IF(COUNTIF($CR125:$CT125, Active!$ET$1)&gt;0, Active!EO$2, 0)</f>
        <v>0</v>
      </c>
      <c r="EP125" s="240">
        <f>IF(COUNTIF($CU125:$CW125, Active!$ET$1)&gt;0, Active!EP$2, 0)</f>
        <v>0</v>
      </c>
      <c r="EQ125" s="240">
        <f>IF(COUNTIF($CX125:$CZ125, Active!$ET$1)&gt;0, Active!EQ$2, 0)</f>
        <v>0</v>
      </c>
      <c r="ER125" s="240">
        <f>IF(COUNTIF($DA125:$DC125, Active!$ET$1)&gt;0, Active!ER$2, 0)</f>
        <v>0</v>
      </c>
      <c r="ES125" s="240">
        <f>IF(COUNTIF($DD125:$DF125, Active!$ET$1)&gt;0, Active!ES$2, 0)</f>
        <v>0</v>
      </c>
      <c r="ET125" s="241">
        <f t="shared" si="40"/>
        <v>0</v>
      </c>
      <c r="EU125" s="242">
        <f>IF(COUNTIF($N125:$Q125, Active!GA$1)&gt;0, Active!EU$2, 0)</f>
        <v>0</v>
      </c>
      <c r="EV125" s="234">
        <f>IF(COUNTIF($R125:$U125, Active!GA$1)&gt;0, Active!EV$2, 0)</f>
        <v>0</v>
      </c>
      <c r="EW125" s="234">
        <f>IF(COUNTIF($V125:$Y125, Active!GA$1)&gt;0, Active!EW$2, 0)</f>
        <v>0</v>
      </c>
      <c r="EX125" s="234">
        <f>IF(COUNTIF($Z125:$AA125, Active!GA$1)&gt;0, Active!EX$2, 0)</f>
        <v>0</v>
      </c>
      <c r="EY125" s="234">
        <f>IF(COUNTIF($AB125:$AC125, Active!GA$1)&gt;0, Active!EY$2, 0)</f>
        <v>0</v>
      </c>
      <c r="EZ125" s="235">
        <f>IF(COUNTIF($AD125:$AF125, Active!$GA$1)&gt;0, Active!EZ$2, 0)</f>
        <v>0</v>
      </c>
      <c r="FA125" s="236">
        <f>IF(COUNTIF($AG125:$AI125, Active!$GA$1)&gt;0, Active!FA$2, 0)</f>
        <v>0</v>
      </c>
      <c r="FB125" s="236">
        <f>IF(COUNTIF($AJ125:$AL125, Active!$GA$1)&gt;0, Active!FB$2, 0)</f>
        <v>0</v>
      </c>
      <c r="FC125" s="236">
        <f>IF(COUNTIF($AM125:$AO125, Active!$GA$1)&gt;0, Active!FC$2, 0)</f>
        <v>0</v>
      </c>
      <c r="FD125" s="236">
        <f>IF(COUNTIF($AP125:$AR125, Active!$GA$1)&gt;0, Active!FD$2, 0)</f>
        <v>0</v>
      </c>
      <c r="FE125" s="236">
        <f>IF(COUNTIF($AS125:$AU125, Active!$GA$1)&gt;0, Active!FE$2, 0)</f>
        <v>0</v>
      </c>
      <c r="FF125" s="236">
        <f>IF(COUNTIF($AV125:$AX125, Active!$GA$1)&gt;0, Active!FF$2, 0)</f>
        <v>0</v>
      </c>
      <c r="FG125" s="237">
        <f>IF(COUNTIF($AY125:$BA125, Active!$GA$1)&gt;0, Active!FG$2, 0)</f>
        <v>0</v>
      </c>
      <c r="FH125" s="238">
        <f>IF(COUNTIF($BB125:$BD125, Active!$GA$1)&gt;0, Active!FH$2, 0)</f>
        <v>0</v>
      </c>
      <c r="FI125" s="238">
        <f>IF(COUNTIF($BE125:$BG125, Active!$GA$1)&gt;0, Active!FI$2, 0)</f>
        <v>0</v>
      </c>
      <c r="FJ125" s="238">
        <f>IF(COUNTIF($BH125:$BJ125, Active!$GA$1)&gt;0, Active!FJ$2, 0)</f>
        <v>0</v>
      </c>
      <c r="FK125" s="238">
        <f>IF(COUNTIF($BK125:$BM125, Active!$GA$1)&gt;0, Active!FK$2, 0)</f>
        <v>0</v>
      </c>
      <c r="FL125" s="238">
        <f>IF(COUNTIF($BN125:$BP125, Active!$GA$1)&gt;0, Active!FL$2, 0)</f>
        <v>0</v>
      </c>
      <c r="FM125" s="238">
        <f>IF(COUNTIF($BQ125:$BS125, Active!$GA$1)&gt;0, Active!FM$2, 0)</f>
        <v>0</v>
      </c>
      <c r="FN125" s="238">
        <f>IF(COUNTIF($BT125:$BV125, Active!$GA$1)&gt;0, Active!FN$2, 0)</f>
        <v>0</v>
      </c>
      <c r="FO125" s="239">
        <f>IF(COUNTIF($BW125:$BY125, Active!$GA$1)&gt;0, Active!FO$2, 0)</f>
        <v>0</v>
      </c>
      <c r="FP125" s="240">
        <f>IF(COUNTIF($BZ125:$CB125, Active!$GA$1)&gt;0, Active!FP$2, 0)</f>
        <v>0</v>
      </c>
      <c r="FQ125" s="240">
        <f>IF(COUNTIF($CC125:$CE125, Active!$GA$1)&gt;0, Active!FQ$2, 0)</f>
        <v>0</v>
      </c>
      <c r="FR125" s="240">
        <f>IF(COUNTIF($CF125:$CH125, Active!$GA$1)&gt;0, Active!FR$2, 0)</f>
        <v>0</v>
      </c>
      <c r="FS125" s="240">
        <f>IF(COUNTIF($CI125:$CK125, Active!$GA$1)&gt;0, Active!FS$2, 0)</f>
        <v>0</v>
      </c>
      <c r="FT125" s="240">
        <f>IF(COUNTIF($CL125:$CN125, Active!$GA$1)&gt;0, Active!FT$2, 0)</f>
        <v>0</v>
      </c>
      <c r="FU125" s="240">
        <f>IF(COUNTIF($CO125:$CQ125, Active!$GA$1)&gt;0, Active!FU$2, 0)</f>
        <v>0</v>
      </c>
      <c r="FV125" s="240">
        <f>IF(COUNTIF($CR125:$CT125, Active!$GA$1)&gt;0, Active!FV$2, 0)</f>
        <v>0</v>
      </c>
      <c r="FW125" s="240">
        <f>IF(COUNTIF($CU125:$CW125, Active!$GA$1)&gt;0, Active!FW$2, 0)</f>
        <v>0</v>
      </c>
      <c r="FX125" s="240">
        <f>IF(COUNTIF($CX125:$CZ125, Active!$GA$1)&gt;0, Active!FX$2, 0)</f>
        <v>0</v>
      </c>
      <c r="FY125" s="240">
        <f>IF(COUNTIF($DA125:$DC125, Active!$GA$1)&gt;0, Active!FY$2, 0)</f>
        <v>0</v>
      </c>
      <c r="FZ125" s="240">
        <f>IF(COUNTIF($DD125:$DF125, Active!$GA$1)&gt;0, Active!FZ$2, 0)</f>
        <v>0</v>
      </c>
      <c r="GA125" s="241">
        <f t="shared" si="41"/>
        <v>0</v>
      </c>
      <c r="GB125" s="242">
        <f>IF(COUNTIF($N125:$Q125, Active!HH$1)&gt;0, Active!GB$2, 0)</f>
        <v>0</v>
      </c>
      <c r="GC125" s="234">
        <f>IF(COUNTIF($R125:$U125, Active!HH$1)&gt;0, Active!GC$2, 0)</f>
        <v>0</v>
      </c>
      <c r="GD125" s="234">
        <f>IF(COUNTIF($V125:$Y125, Active!HH$1)&gt;0, Active!GD$2, 0)</f>
        <v>0</v>
      </c>
      <c r="GE125" s="234">
        <f>IF(COUNTIF($Z125:$AA125, Active!HH$1)&gt;0, Active!GE$2, 0)</f>
        <v>0</v>
      </c>
      <c r="GF125" s="234">
        <f>IF(COUNTIF($AB125:$AC125, Active!HH$1)&gt;0, Active!GF$2, 0)</f>
        <v>0</v>
      </c>
      <c r="GG125" s="235">
        <f>IF(COUNTIF($AD125:$AF125, Active!$HH$1)&gt;0, Active!GG$2, 0)</f>
        <v>0</v>
      </c>
      <c r="GH125" s="236">
        <f>IF(COUNTIF($AG125:$AI125, Active!$HH$1)&gt;0, Active!GH$2, 0)</f>
        <v>0</v>
      </c>
      <c r="GI125" s="236">
        <f>IF(COUNTIF($AJ125:$AL125, Active!$HH$1)&gt;0, Active!GI$2, 0)</f>
        <v>0</v>
      </c>
      <c r="GJ125" s="236">
        <f>IF(COUNTIF($AM125:$AO125, Active!$HH$1)&gt;0, Active!GJ$2, 0)</f>
        <v>0</v>
      </c>
      <c r="GK125" s="236">
        <f>IF(COUNTIF($AP125:$AR125, Active!$HH$1)&gt;0, Active!GK$2, 0)</f>
        <v>0</v>
      </c>
      <c r="GL125" s="236">
        <f>IF(COUNTIF($AS125:$AU125, Active!$HH$1)&gt;0, Active!GL$2, 0)</f>
        <v>0</v>
      </c>
      <c r="GM125" s="236">
        <f>IF(COUNTIF($AV125:$AX125, Active!$HH$1)&gt;0, Active!GM$2, 0)</f>
        <v>0</v>
      </c>
      <c r="GN125" s="237">
        <f>IF(COUNTIF($AY125:$BA125, Active!$HH$1)&gt;0, Active!GN$2, 0)</f>
        <v>0</v>
      </c>
      <c r="GO125" s="238">
        <f>IF(COUNTIF($BB125:$BD125, Active!$HH$1)&gt;0, Active!GO$2, 0)</f>
        <v>0</v>
      </c>
      <c r="GP125" s="238">
        <f>IF(COUNTIF($BE125:$BG125, Active!$HH$1)&gt;0, Active!GP$2, 0)</f>
        <v>0</v>
      </c>
      <c r="GQ125" s="238">
        <f>IF(COUNTIF($BH125:$BJ125, Active!$HH$1)&gt;0, Active!GQ$2, 0)</f>
        <v>0</v>
      </c>
      <c r="GR125" s="238">
        <f>IF(COUNTIF($BK125:$BM125, Active!$HH$1)&gt;0, Active!GR$2, 0)</f>
        <v>0</v>
      </c>
      <c r="GS125" s="238">
        <f>IF(COUNTIF($BN125:$BP125, Active!$HH$1)&gt;0, Active!GS$2, 0)</f>
        <v>0</v>
      </c>
      <c r="GT125" s="238">
        <f>IF(COUNTIF($BQ125:$BS125, Active!$HH$1)&gt;0, Active!GT$2, 0)</f>
        <v>0</v>
      </c>
      <c r="GU125" s="238">
        <f>IF(COUNTIF($BT125:$BV125, Active!$HH$1)&gt;0, Active!GU$2, 0)</f>
        <v>0</v>
      </c>
      <c r="GV125" s="239">
        <f>IF(COUNTIF($BW125:$BY125, Active!$HH$1)&gt;0, Active!GV$2, 0)</f>
        <v>0</v>
      </c>
      <c r="GW125" s="240">
        <f>IF(COUNTIF($BZ125:$CB125, Active!$HH$1)&gt;0, Active!GW$2, 0)</f>
        <v>0</v>
      </c>
      <c r="GX125" s="240">
        <f>IF(COUNTIF($CC125:$CE125, Active!$HH$1)&gt;0, Active!GX$2, 0)</f>
        <v>0</v>
      </c>
      <c r="GY125" s="240">
        <f>IF(COUNTIF($CF125:$CH125, Active!$HH$1)&gt;0, Active!GY$2, 0)</f>
        <v>0</v>
      </c>
      <c r="GZ125" s="240">
        <f>IF(COUNTIF($CI125:$CK125, Active!$HH$1)&gt;0, Active!GZ$2, 0)</f>
        <v>0</v>
      </c>
      <c r="HA125" s="240">
        <f>IF(COUNTIF($CL125:$CN125, Active!$HH$1)&gt;0, Active!HA$2, 0)</f>
        <v>0</v>
      </c>
      <c r="HB125" s="240">
        <f>IF(COUNTIF($CO125:$CQ125, Active!$HH$1)&gt;0, Active!HB$2, 0)</f>
        <v>0</v>
      </c>
      <c r="HC125" s="240">
        <f>IF(COUNTIF($CR125:$CT125, Active!$HH$1)&gt;0, Active!HC$2, 0)</f>
        <v>0</v>
      </c>
      <c r="HD125" s="240">
        <f>IF(COUNTIF($CU125:$CW125, Active!$HH$1)&gt;0, Active!HD$2, 0)</f>
        <v>0</v>
      </c>
      <c r="HE125" s="240">
        <f>IF(COUNTIF($CX125:$CZ125, Active!$HH$1)&gt;0, Active!HE$2, 0)</f>
        <v>0</v>
      </c>
      <c r="HF125" s="240">
        <f>IF(COUNTIF($DA125:$DC125, Active!$HH$1)&gt;0, Active!HF$2, 0)</f>
        <v>0</v>
      </c>
      <c r="HG125" s="240">
        <f>IF(COUNTIF($DD125:$DF125, Active!$HH$1)&gt;0, Active!HG$2, 0)</f>
        <v>0</v>
      </c>
      <c r="HH125" s="241">
        <f t="shared" si="42"/>
        <v>0</v>
      </c>
      <c r="HI125" s="243"/>
      <c r="HJ125" s="242">
        <f>IF(MAX($N125:$Q125)&gt;=40, Active!HJ$2, 0)</f>
        <v>0</v>
      </c>
      <c r="HK125" s="234">
        <f>IF(MAX($R125:$U125)&gt;=40, Active!HK$2, 0)</f>
        <v>0</v>
      </c>
      <c r="HL125" s="234">
        <f>IF(MAX($V125:$Y125)&gt;=40, Active!HL$2, 0)</f>
        <v>0</v>
      </c>
      <c r="HM125" s="234">
        <f>IF(MAX($Z125:$AA125)&gt;=40, Active!HM$2, 0)</f>
        <v>0</v>
      </c>
      <c r="HN125" s="234">
        <f>IF(MAX($AB125:$AC125)&gt;=40, Active!HN$2, 0)</f>
        <v>2</v>
      </c>
      <c r="HO125" s="235">
        <f>IF(MAX($AD125:$AF125)&gt;=40, Active!HO$2, 0)</f>
        <v>20</v>
      </c>
      <c r="HP125" s="236">
        <f>IF(MAX($AG125:$AI125)&gt;=40, Active!HP$2, 0)</f>
        <v>20</v>
      </c>
      <c r="HQ125" s="236">
        <f>IF(MAX($AJ125:$AL125)&gt;=40, Active!HQ$2, 0)</f>
        <v>20</v>
      </c>
      <c r="HR125" s="236">
        <f>IF(MAX($AM125:$AO125)&gt;=40, Active!HR$2, 0)</f>
        <v>20</v>
      </c>
      <c r="HS125" s="236">
        <f>IF(MAX($AP125:$AR125)&gt;=40, Active!HS$2, 0)</f>
        <v>10</v>
      </c>
      <c r="HT125" s="236">
        <f>IF(MAX($AS125:$AU125)&gt;=40, Active!HT$2, 0)</f>
        <v>20</v>
      </c>
      <c r="HU125" s="236">
        <f>IF(MAX($AV125:$AX125)&gt;=40, Active!HU$2, 0)</f>
        <v>10</v>
      </c>
      <c r="HV125" s="237">
        <f>IF(MAX($AY125:$BA125)&gt;=40, Active!HV$2, 0)</f>
        <v>0</v>
      </c>
      <c r="HW125" s="238">
        <f>IF(MAX($BB125:$BD125)&gt;=40, Active!HW$2, 0)</f>
        <v>0</v>
      </c>
      <c r="HX125" s="238">
        <f>IF(MAX($BE125:$BG125)&gt;=40, Active!HX$2, 0)</f>
        <v>0</v>
      </c>
      <c r="HY125" s="238">
        <f>IF(MAX($BH125:$BJ125)&gt;=40, Active!HY$2, 0)</f>
        <v>0</v>
      </c>
      <c r="HZ125" s="238">
        <f>IF(MAX($BK125:$BM125)&gt;=40, Active!HZ$2, 0)</f>
        <v>0</v>
      </c>
      <c r="IA125" s="238">
        <f>IF(MAX($BN125:$BP125)&gt;=40, Active!IA$2, 0)</f>
        <v>0</v>
      </c>
      <c r="IB125" s="238">
        <f>IF(MAX($BQ125:$BS125)&gt;=40, Active!IB$2, 0)</f>
        <v>0</v>
      </c>
      <c r="IC125" s="238">
        <f>IF(MAX($BT125:$BV125)&gt;=40, Active!IC$2, 0)</f>
        <v>0</v>
      </c>
      <c r="ID125" s="239">
        <f>IF(MAX($BW125:$BY125)&gt;=40, Active!ID$2, 0)</f>
        <v>0</v>
      </c>
      <c r="IE125" s="240">
        <f>IF(MAX($BZ125:$CB125)&gt;=40, Active!IE$2, 0)</f>
        <v>0</v>
      </c>
      <c r="IF125" s="240">
        <f>IF(MAX($CC125:$CE125)&gt;=40, Active!IF$2, 0)</f>
        <v>0</v>
      </c>
      <c r="IG125" s="240">
        <f>IF(MAX($CF125:$CH125)&gt;=40, Active!IG$2, 0)</f>
        <v>0</v>
      </c>
      <c r="IH125" s="240">
        <f>IF(MAX($CI125:$CK125)&gt;=40, Active!IH$2, 0)</f>
        <v>0</v>
      </c>
      <c r="II125" s="240">
        <f>IF(MAX($CL125:$CN125)&gt;=40, Active!II$2, 0)</f>
        <v>0</v>
      </c>
      <c r="IJ125" s="240">
        <f>IF(MAX($CO125:$CQ125)&gt;=40, Active!IJ$2, 0)</f>
        <v>0</v>
      </c>
      <c r="IK125" s="240">
        <f>IF(MAX($CR125:$CT125)&gt;=40, Active!IK$2, 0)</f>
        <v>0</v>
      </c>
      <c r="IL125" s="240">
        <f>IF(MAX($CU125:$CW125)&gt;=40, Active!IL$2, 0)</f>
        <v>0</v>
      </c>
      <c r="IM125" s="240">
        <f>IF(MAX($CX125:$CZ125)&gt;=40, Active!IM$2, 0)</f>
        <v>0</v>
      </c>
      <c r="IN125" s="240">
        <f>IF(MAX($DA125:$DC125)&gt;=40, Active!IN$2, 0)</f>
        <v>0</v>
      </c>
      <c r="IO125" s="240">
        <f>IF(MAX($DD125:$DF125)&gt;=40, Active!IO$2, 0)</f>
        <v>0</v>
      </c>
      <c r="IP125" s="416">
        <f t="shared" si="43"/>
        <v>120</v>
      </c>
      <c r="IQ125" s="416">
        <f t="shared" si="44"/>
        <v>2</v>
      </c>
    </row>
    <row r="126" spans="2:251" ht="15" customHeight="1" x14ac:dyDescent="0.25">
      <c r="B126" s="392">
        <v>12</v>
      </c>
      <c r="C126" s="13" t="s">
        <v>465</v>
      </c>
      <c r="D126" s="423">
        <v>43199</v>
      </c>
      <c r="E126" s="20" t="s">
        <v>278</v>
      </c>
      <c r="F126" s="6">
        <v>8881861</v>
      </c>
      <c r="G126" s="20">
        <v>1</v>
      </c>
      <c r="H126" s="20"/>
      <c r="I126" s="23"/>
      <c r="J126" s="6"/>
      <c r="K126" s="6"/>
      <c r="L126" s="424"/>
      <c r="M126" s="425" t="s">
        <v>573</v>
      </c>
      <c r="N126" s="24" t="s">
        <v>17</v>
      </c>
      <c r="O126" s="107"/>
      <c r="P126" s="107"/>
      <c r="Q126" s="273"/>
      <c r="R126" s="24" t="s">
        <v>16</v>
      </c>
      <c r="S126" s="107"/>
      <c r="T126" s="107"/>
      <c r="U126" s="290"/>
      <c r="V126" s="24"/>
      <c r="W126" s="107"/>
      <c r="X126" s="107"/>
      <c r="Y126" s="273"/>
      <c r="Z126" s="24" t="s">
        <v>17</v>
      </c>
      <c r="AA126" s="273"/>
      <c r="AB126" s="24">
        <v>79</v>
      </c>
      <c r="AC126" s="273"/>
      <c r="AD126" s="272">
        <v>100</v>
      </c>
      <c r="AE126" s="108"/>
      <c r="AF126" s="444"/>
      <c r="AG126" s="272">
        <v>100</v>
      </c>
      <c r="AH126" s="108"/>
      <c r="AI126" s="444"/>
      <c r="AJ126" s="272">
        <v>100</v>
      </c>
      <c r="AK126" s="108"/>
      <c r="AL126" s="444"/>
      <c r="AM126" s="272">
        <v>100</v>
      </c>
      <c r="AN126" s="108"/>
      <c r="AO126" s="444"/>
      <c r="AP126" s="272">
        <v>100</v>
      </c>
      <c r="AQ126" s="108"/>
      <c r="AR126" s="444"/>
      <c r="AS126" s="272">
        <v>100</v>
      </c>
      <c r="AT126" s="108"/>
      <c r="AU126" s="444"/>
      <c r="AV126" s="272">
        <v>100</v>
      </c>
      <c r="AW126" s="108"/>
      <c r="AX126" s="444"/>
      <c r="AY126" s="24"/>
      <c r="AZ126" s="107"/>
      <c r="BA126" s="273"/>
      <c r="BB126" s="24"/>
      <c r="BC126" s="107"/>
      <c r="BD126" s="273"/>
      <c r="BE126" s="24"/>
      <c r="BF126" s="107"/>
      <c r="BG126" s="273"/>
      <c r="BH126" s="24"/>
      <c r="BI126" s="107"/>
      <c r="BJ126" s="273"/>
      <c r="BK126" s="24"/>
      <c r="BL126" s="107"/>
      <c r="BM126" s="273"/>
      <c r="BN126" s="24"/>
      <c r="BO126" s="107"/>
      <c r="BP126" s="273"/>
      <c r="BQ126" s="24"/>
      <c r="BR126" s="107"/>
      <c r="BS126" s="273"/>
      <c r="BT126" s="24"/>
      <c r="BU126" s="291"/>
      <c r="BV126" s="273"/>
      <c r="BW126" s="24"/>
      <c r="BX126" s="107"/>
      <c r="BY126" s="273"/>
      <c r="BZ126" s="24"/>
      <c r="CA126" s="107"/>
      <c r="CB126" s="273"/>
      <c r="CC126" s="24"/>
      <c r="CD126" s="107"/>
      <c r="CE126" s="107"/>
      <c r="CF126" s="107"/>
      <c r="CG126" s="107"/>
      <c r="CH126" s="273"/>
      <c r="CI126" s="24"/>
      <c r="CJ126" s="107"/>
      <c r="CK126" s="273"/>
      <c r="CL126" s="24"/>
      <c r="CM126" s="107"/>
      <c r="CN126" s="273"/>
      <c r="CO126" s="24"/>
      <c r="CP126" s="107"/>
      <c r="CQ126" s="273"/>
      <c r="CR126" s="24"/>
      <c r="CS126" s="107"/>
      <c r="CT126" s="273"/>
      <c r="CU126" s="24"/>
      <c r="CV126" s="107"/>
      <c r="CW126" s="273"/>
      <c r="CX126" s="24"/>
      <c r="CY126" s="107"/>
      <c r="CZ126" s="273"/>
      <c r="DA126" s="24"/>
      <c r="DB126" s="107"/>
      <c r="DC126" s="273"/>
      <c r="DD126" s="24"/>
      <c r="DE126" s="107"/>
      <c r="DF126" s="273"/>
      <c r="DG126" s="218"/>
      <c r="DH126" s="217"/>
      <c r="DI126" s="217"/>
      <c r="DJ126" s="286" t="e">
        <f t="shared" si="38"/>
        <v>#DIV/0!</v>
      </c>
      <c r="DK126" s="219"/>
      <c r="DL126" s="220" t="e">
        <f t="shared" si="39"/>
        <v>#DIV/0!</v>
      </c>
      <c r="DM126" s="650">
        <f>COUNTIF(N126:DF126, Active!DM$1)+COUNTIF(N126:DF126, Active!DM$2)</f>
        <v>0</v>
      </c>
      <c r="DN126" s="233">
        <f>IF(COUNTIF($N126:$Q126, Active!ET$1)&gt;0, Active!DN$2, 0)</f>
        <v>0</v>
      </c>
      <c r="DO126" s="234">
        <f>IF(COUNTIF($R126:$U126, Active!ET$1)&gt;0, Active!DO$2, 0)</f>
        <v>0</v>
      </c>
      <c r="DP126" s="234">
        <f>IF(COUNTIF($V126:$Y126, Active!ET$1)&gt;0, Active!DP$2, 0)</f>
        <v>0</v>
      </c>
      <c r="DQ126" s="234">
        <f>IF(COUNTIF($Z126:$AA126, Active!ET$1)&gt;0, Active!DQ$2, 0)</f>
        <v>0</v>
      </c>
      <c r="DR126" s="234">
        <f>IF(COUNTIF($AB126:$AC126, Active!ET$1)&gt;0, Active!DR$2, 0)</f>
        <v>0</v>
      </c>
      <c r="DS126" s="235">
        <f>IF(COUNTIF($AD126:$AF126, Active!$ET$1)&gt;0, Active!DS$2, 0)</f>
        <v>0</v>
      </c>
      <c r="DT126" s="236">
        <f>IF(COUNTIF($AG126:$AI126, Active!$ET$1)&gt;0, Active!DT$2, 0)</f>
        <v>0</v>
      </c>
      <c r="DU126" s="236">
        <f>IF(COUNTIF($AJ126:$AL126, Active!$ET$1)&gt;0, Active!DU$2, 0)</f>
        <v>0</v>
      </c>
      <c r="DV126" s="236">
        <f>IF(COUNTIF($AM126:$AO126, Active!$ET$1)&gt;0, Active!DV$2, 0)</f>
        <v>0</v>
      </c>
      <c r="DW126" s="236">
        <f>IF(COUNTIF($AP126:$AR126, Active!$ET$1)&gt;0, Active!DW$2, 0)</f>
        <v>0</v>
      </c>
      <c r="DX126" s="236">
        <f>IF(COUNTIF($AS126:$AU126, Active!$ET$1)&gt;0, Active!DX$2, 0)</f>
        <v>0</v>
      </c>
      <c r="DY126" s="236">
        <f>IF(COUNTIF($AV126:$AX126, Active!$ET$1)&gt;0, Active!DY$2, 0)</f>
        <v>0</v>
      </c>
      <c r="DZ126" s="237">
        <f>IF(COUNTIF($AY126:$BA126, Active!$ET$1)&gt;0, Active!DZ$2, 0)</f>
        <v>0</v>
      </c>
      <c r="EA126" s="238">
        <f>IF(COUNTIF($BB126:$BD126, Active!$ET$1)&gt;0, Active!EA$2, 0)</f>
        <v>0</v>
      </c>
      <c r="EB126" s="238">
        <f>IF(COUNTIF($BE126:$BG126, Active!$ET$1)&gt;0, Active!EB$2, 0)</f>
        <v>0</v>
      </c>
      <c r="EC126" s="238">
        <f>IF(COUNTIF($BH126:$BJ126, Active!$ET$1)&gt;0, Active!EC$2, 0)</f>
        <v>0</v>
      </c>
      <c r="ED126" s="238">
        <f>IF(COUNTIF($BK126:$BM126, Active!$ET$1)&gt;0, Active!ED$2, 0)</f>
        <v>0</v>
      </c>
      <c r="EE126" s="238">
        <f>IF(COUNTIF($BN126:$BP126, Active!$ET$1)&gt;0, Active!EE$2, 0)</f>
        <v>0</v>
      </c>
      <c r="EF126" s="238">
        <f>IF(COUNTIF($BQ126:$BS126, Active!$ET$1)&gt;0, Active!EF$2, 0)</f>
        <v>0</v>
      </c>
      <c r="EG126" s="238">
        <f>IF(COUNTIF($BT126:$BV126, Active!$ET$1)&gt;0, Active!EG$2, 0)</f>
        <v>0</v>
      </c>
      <c r="EH126" s="239">
        <f>IF(COUNTIF($BW126:$BY126, Active!$ET$1)&gt;0, Active!EH$2, 0)</f>
        <v>0</v>
      </c>
      <c r="EI126" s="240">
        <f>IF(COUNTIF($BZ126:$CB126, Active!$ET$1)&gt;0, Active!EI$2, 0)</f>
        <v>0</v>
      </c>
      <c r="EJ126" s="240">
        <f>IF(COUNTIF($CC126:$CE126, Active!$ET$1)&gt;0, Active!EJ$2, 0)</f>
        <v>0</v>
      </c>
      <c r="EK126" s="240">
        <f>IF(COUNTIF($CF126:$CH126, Active!$ET$1)&gt;0, Active!EK$2, 0)</f>
        <v>0</v>
      </c>
      <c r="EL126" s="240">
        <f>IF(COUNTIF($CI126:$CK126, Active!$ET$1)&gt;0, Active!EL$2, 0)</f>
        <v>0</v>
      </c>
      <c r="EM126" s="240">
        <f>IF(COUNTIF($CL126:$CN126, Active!$ET$1)&gt;0, Active!EM$2, 0)</f>
        <v>0</v>
      </c>
      <c r="EN126" s="240">
        <f>IF(COUNTIF($CO126:$CQ126, Active!$ET$1)&gt;0, Active!EN$2, 0)</f>
        <v>0</v>
      </c>
      <c r="EO126" s="240">
        <f>IF(COUNTIF($CR126:$CT126, Active!$ET$1)&gt;0, Active!EO$2, 0)</f>
        <v>0</v>
      </c>
      <c r="EP126" s="240">
        <f>IF(COUNTIF($CU126:$CW126, Active!$ET$1)&gt;0, Active!EP$2, 0)</f>
        <v>0</v>
      </c>
      <c r="EQ126" s="240">
        <f>IF(COUNTIF($CX126:$CZ126, Active!$ET$1)&gt;0, Active!EQ$2, 0)</f>
        <v>0</v>
      </c>
      <c r="ER126" s="240">
        <f>IF(COUNTIF($DA126:$DC126, Active!$ET$1)&gt;0, Active!ER$2, 0)</f>
        <v>0</v>
      </c>
      <c r="ES126" s="240">
        <f>IF(COUNTIF($DD126:$DF126, Active!$ET$1)&gt;0, Active!ES$2, 0)</f>
        <v>0</v>
      </c>
      <c r="ET126" s="241">
        <f t="shared" si="40"/>
        <v>0</v>
      </c>
      <c r="EU126" s="242">
        <f>IF(COUNTIF($N126:$Q126, Active!GA$1)&gt;0, Active!EU$2, 0)</f>
        <v>0</v>
      </c>
      <c r="EV126" s="234">
        <f>IF(COUNTIF($R126:$U126, Active!GA$1)&gt;0, Active!EV$2, 0)</f>
        <v>0</v>
      </c>
      <c r="EW126" s="234">
        <f>IF(COUNTIF($V126:$Y126, Active!GA$1)&gt;0, Active!EW$2, 0)</f>
        <v>0</v>
      </c>
      <c r="EX126" s="234">
        <f>IF(COUNTIF($Z126:$AA126, Active!GA$1)&gt;0, Active!EX$2, 0)</f>
        <v>0</v>
      </c>
      <c r="EY126" s="234">
        <f>IF(COUNTIF($AB126:$AC126, Active!GA$1)&gt;0, Active!EY$2, 0)</f>
        <v>0</v>
      </c>
      <c r="EZ126" s="235">
        <f>IF(COUNTIF($AD126:$AF126, Active!$GA$1)&gt;0, Active!EZ$2, 0)</f>
        <v>0</v>
      </c>
      <c r="FA126" s="236">
        <f>IF(COUNTIF($AG126:$AI126, Active!$GA$1)&gt;0, Active!FA$2, 0)</f>
        <v>0</v>
      </c>
      <c r="FB126" s="236">
        <f>IF(COUNTIF($AJ126:$AL126, Active!$GA$1)&gt;0, Active!FB$2, 0)</f>
        <v>0</v>
      </c>
      <c r="FC126" s="236">
        <f>IF(COUNTIF($AM126:$AO126, Active!$GA$1)&gt;0, Active!FC$2, 0)</f>
        <v>0</v>
      </c>
      <c r="FD126" s="236">
        <f>IF(COUNTIF($AP126:$AR126, Active!$GA$1)&gt;0, Active!FD$2, 0)</f>
        <v>0</v>
      </c>
      <c r="FE126" s="236">
        <f>IF(COUNTIF($AS126:$AU126, Active!$GA$1)&gt;0, Active!FE$2, 0)</f>
        <v>0</v>
      </c>
      <c r="FF126" s="236">
        <f>IF(COUNTIF($AV126:$AX126, Active!$GA$1)&gt;0, Active!FF$2, 0)</f>
        <v>0</v>
      </c>
      <c r="FG126" s="237">
        <f>IF(COUNTIF($AY126:$BA126, Active!$GA$1)&gt;0, Active!FG$2, 0)</f>
        <v>0</v>
      </c>
      <c r="FH126" s="238">
        <f>IF(COUNTIF($BB126:$BD126, Active!$GA$1)&gt;0, Active!FH$2, 0)</f>
        <v>0</v>
      </c>
      <c r="FI126" s="238">
        <f>IF(COUNTIF($BE126:$BG126, Active!$GA$1)&gt;0, Active!FI$2, 0)</f>
        <v>0</v>
      </c>
      <c r="FJ126" s="238">
        <f>IF(COUNTIF($BH126:$BJ126, Active!$GA$1)&gt;0, Active!FJ$2, 0)</f>
        <v>0</v>
      </c>
      <c r="FK126" s="238">
        <f>IF(COUNTIF($BK126:$BM126, Active!$GA$1)&gt;0, Active!FK$2, 0)</f>
        <v>0</v>
      </c>
      <c r="FL126" s="238">
        <f>IF(COUNTIF($BN126:$BP126, Active!$GA$1)&gt;0, Active!FL$2, 0)</f>
        <v>0</v>
      </c>
      <c r="FM126" s="238">
        <f>IF(COUNTIF($BQ126:$BS126, Active!$GA$1)&gt;0, Active!FM$2, 0)</f>
        <v>0</v>
      </c>
      <c r="FN126" s="238">
        <f>IF(COUNTIF($BT126:$BV126, Active!$GA$1)&gt;0, Active!FN$2, 0)</f>
        <v>0</v>
      </c>
      <c r="FO126" s="239">
        <f>IF(COUNTIF($BW126:$BY126, Active!$GA$1)&gt;0, Active!FO$2, 0)</f>
        <v>0</v>
      </c>
      <c r="FP126" s="240">
        <f>IF(COUNTIF($BZ126:$CB126, Active!$GA$1)&gt;0, Active!FP$2, 0)</f>
        <v>0</v>
      </c>
      <c r="FQ126" s="240">
        <f>IF(COUNTIF($CC126:$CE126, Active!$GA$1)&gt;0, Active!FQ$2, 0)</f>
        <v>0</v>
      </c>
      <c r="FR126" s="240">
        <f>IF(COUNTIF($CF126:$CH126, Active!$GA$1)&gt;0, Active!FR$2, 0)</f>
        <v>0</v>
      </c>
      <c r="FS126" s="240">
        <f>IF(COUNTIF($CI126:$CK126, Active!$GA$1)&gt;0, Active!FS$2, 0)</f>
        <v>0</v>
      </c>
      <c r="FT126" s="240">
        <f>IF(COUNTIF($CL126:$CN126, Active!$GA$1)&gt;0, Active!FT$2, 0)</f>
        <v>0</v>
      </c>
      <c r="FU126" s="240">
        <f>IF(COUNTIF($CO126:$CQ126, Active!$GA$1)&gt;0, Active!FU$2, 0)</f>
        <v>0</v>
      </c>
      <c r="FV126" s="240">
        <f>IF(COUNTIF($CR126:$CT126, Active!$GA$1)&gt;0, Active!FV$2, 0)</f>
        <v>0</v>
      </c>
      <c r="FW126" s="240">
        <f>IF(COUNTIF($CU126:$CW126, Active!$GA$1)&gt;0, Active!FW$2, 0)</f>
        <v>0</v>
      </c>
      <c r="FX126" s="240">
        <f>IF(COUNTIF($CX126:$CZ126, Active!$GA$1)&gt;0, Active!FX$2, 0)</f>
        <v>0</v>
      </c>
      <c r="FY126" s="240">
        <f>IF(COUNTIF($DA126:$DC126, Active!$GA$1)&gt;0, Active!FY$2, 0)</f>
        <v>0</v>
      </c>
      <c r="FZ126" s="240">
        <f>IF(COUNTIF($DD126:$DF126, Active!$GA$1)&gt;0, Active!FZ$2, 0)</f>
        <v>0</v>
      </c>
      <c r="GA126" s="241">
        <f t="shared" si="41"/>
        <v>0</v>
      </c>
      <c r="GB126" s="242">
        <f>IF(COUNTIF($N126:$Q126, Active!HH$1)&gt;0, Active!GB$2, 0)</f>
        <v>0</v>
      </c>
      <c r="GC126" s="234">
        <f>IF(COUNTIF($R126:$U126, Active!HH$1)&gt;0, Active!GC$2, 0)</f>
        <v>0</v>
      </c>
      <c r="GD126" s="234">
        <f>IF(COUNTIF($V126:$Y126, Active!HH$1)&gt;0, Active!GD$2, 0)</f>
        <v>0</v>
      </c>
      <c r="GE126" s="234">
        <f>IF(COUNTIF($Z126:$AA126, Active!HH$1)&gt;0, Active!GE$2, 0)</f>
        <v>0</v>
      </c>
      <c r="GF126" s="234">
        <f>IF(COUNTIF($AB126:$AC126, Active!HH$1)&gt;0, Active!GF$2, 0)</f>
        <v>0</v>
      </c>
      <c r="GG126" s="235">
        <f>IF(COUNTIF($AD126:$AF126, Active!$HH$1)&gt;0, Active!GG$2, 0)</f>
        <v>0</v>
      </c>
      <c r="GH126" s="236">
        <f>IF(COUNTIF($AG126:$AI126, Active!$HH$1)&gt;0, Active!GH$2, 0)</f>
        <v>0</v>
      </c>
      <c r="GI126" s="236">
        <f>IF(COUNTIF($AJ126:$AL126, Active!$HH$1)&gt;0, Active!GI$2, 0)</f>
        <v>0</v>
      </c>
      <c r="GJ126" s="236">
        <f>IF(COUNTIF($AM126:$AO126, Active!$HH$1)&gt;0, Active!GJ$2, 0)</f>
        <v>0</v>
      </c>
      <c r="GK126" s="236">
        <f>IF(COUNTIF($AP126:$AR126, Active!$HH$1)&gt;0, Active!GK$2, 0)</f>
        <v>0</v>
      </c>
      <c r="GL126" s="236">
        <f>IF(COUNTIF($AS126:$AU126, Active!$HH$1)&gt;0, Active!GL$2, 0)</f>
        <v>0</v>
      </c>
      <c r="GM126" s="236">
        <f>IF(COUNTIF($AV126:$AX126, Active!$HH$1)&gt;0, Active!GM$2, 0)</f>
        <v>0</v>
      </c>
      <c r="GN126" s="237">
        <f>IF(COUNTIF($AY126:$BA126, Active!$HH$1)&gt;0, Active!GN$2, 0)</f>
        <v>0</v>
      </c>
      <c r="GO126" s="238">
        <f>IF(COUNTIF($BB126:$BD126, Active!$HH$1)&gt;0, Active!GO$2, 0)</f>
        <v>0</v>
      </c>
      <c r="GP126" s="238">
        <f>IF(COUNTIF($BE126:$BG126, Active!$HH$1)&gt;0, Active!GP$2, 0)</f>
        <v>0</v>
      </c>
      <c r="GQ126" s="238">
        <f>IF(COUNTIF($BH126:$BJ126, Active!$HH$1)&gt;0, Active!GQ$2, 0)</f>
        <v>0</v>
      </c>
      <c r="GR126" s="238">
        <f>IF(COUNTIF($BK126:$BM126, Active!$HH$1)&gt;0, Active!GR$2, 0)</f>
        <v>0</v>
      </c>
      <c r="GS126" s="238">
        <f>IF(COUNTIF($BN126:$BP126, Active!$HH$1)&gt;0, Active!GS$2, 0)</f>
        <v>0</v>
      </c>
      <c r="GT126" s="238">
        <f>IF(COUNTIF($BQ126:$BS126, Active!$HH$1)&gt;0, Active!GT$2, 0)</f>
        <v>0</v>
      </c>
      <c r="GU126" s="238">
        <f>IF(COUNTIF($BT126:$BV126, Active!$HH$1)&gt;0, Active!GU$2, 0)</f>
        <v>0</v>
      </c>
      <c r="GV126" s="239">
        <f>IF(COUNTIF($BW126:$BY126, Active!$HH$1)&gt;0, Active!GV$2, 0)</f>
        <v>0</v>
      </c>
      <c r="GW126" s="240">
        <f>IF(COUNTIF($BZ126:$CB126, Active!$HH$1)&gt;0, Active!GW$2, 0)</f>
        <v>0</v>
      </c>
      <c r="GX126" s="240">
        <f>IF(COUNTIF($CC126:$CE126, Active!$HH$1)&gt;0, Active!GX$2, 0)</f>
        <v>0</v>
      </c>
      <c r="GY126" s="240">
        <f>IF(COUNTIF($CF126:$CH126, Active!$HH$1)&gt;0, Active!GY$2, 0)</f>
        <v>0</v>
      </c>
      <c r="GZ126" s="240">
        <f>IF(COUNTIF($CI126:$CK126, Active!$HH$1)&gt;0, Active!GZ$2, 0)</f>
        <v>0</v>
      </c>
      <c r="HA126" s="240">
        <f>IF(COUNTIF($CL126:$CN126, Active!$HH$1)&gt;0, Active!HA$2, 0)</f>
        <v>0</v>
      </c>
      <c r="HB126" s="240">
        <f>IF(COUNTIF($CO126:$CQ126, Active!$HH$1)&gt;0, Active!HB$2, 0)</f>
        <v>0</v>
      </c>
      <c r="HC126" s="240">
        <f>IF(COUNTIF($CR126:$CT126, Active!$HH$1)&gt;0, Active!HC$2, 0)</f>
        <v>0</v>
      </c>
      <c r="HD126" s="240">
        <f>IF(COUNTIF($CU126:$CW126, Active!$HH$1)&gt;0, Active!HD$2, 0)</f>
        <v>0</v>
      </c>
      <c r="HE126" s="240">
        <f>IF(COUNTIF($CX126:$CZ126, Active!$HH$1)&gt;0, Active!HE$2, 0)</f>
        <v>0</v>
      </c>
      <c r="HF126" s="240">
        <f>IF(COUNTIF($DA126:$DC126, Active!$HH$1)&gt;0, Active!HF$2, 0)</f>
        <v>0</v>
      </c>
      <c r="HG126" s="240">
        <f>IF(COUNTIF($DD126:$DF126, Active!$HH$1)&gt;0, Active!HG$2, 0)</f>
        <v>0</v>
      </c>
      <c r="HH126" s="241">
        <f t="shared" si="42"/>
        <v>0</v>
      </c>
      <c r="HI126" s="243"/>
      <c r="HJ126" s="242">
        <f>IF(MAX($N126:$Q126)&gt;=40, Active!HJ$2, 0)</f>
        <v>0</v>
      </c>
      <c r="HK126" s="234">
        <f>IF(MAX($R126:$U126)&gt;=40, Active!HK$2, 0)</f>
        <v>0</v>
      </c>
      <c r="HL126" s="234">
        <f>IF(MAX($V126:$Y126)&gt;=40, Active!HL$2, 0)</f>
        <v>0</v>
      </c>
      <c r="HM126" s="234">
        <f>IF(MAX($Z126:$AA126)&gt;=40, Active!HM$2, 0)</f>
        <v>0</v>
      </c>
      <c r="HN126" s="234">
        <f>IF(MAX($AB126:$AC126)&gt;=40, Active!HN$2, 0)</f>
        <v>2</v>
      </c>
      <c r="HO126" s="235">
        <f>IF(MAX($AD126:$AF126)&gt;=40, Active!HO$2, 0)</f>
        <v>20</v>
      </c>
      <c r="HP126" s="236">
        <f>IF(MAX($AG126:$AI126)&gt;=40, Active!HP$2, 0)</f>
        <v>20</v>
      </c>
      <c r="HQ126" s="236">
        <f>IF(MAX($AJ126:$AL126)&gt;=40, Active!HQ$2, 0)</f>
        <v>20</v>
      </c>
      <c r="HR126" s="236">
        <f>IF(MAX($AM126:$AO126)&gt;=40, Active!HR$2, 0)</f>
        <v>20</v>
      </c>
      <c r="HS126" s="236">
        <f>IF(MAX($AP126:$AR126)&gt;=40, Active!HS$2, 0)</f>
        <v>10</v>
      </c>
      <c r="HT126" s="236">
        <f>IF(MAX($AS126:$AU126)&gt;=40, Active!HT$2, 0)</f>
        <v>20</v>
      </c>
      <c r="HU126" s="236">
        <f>IF(MAX($AV126:$AX126)&gt;=40, Active!HU$2, 0)</f>
        <v>10</v>
      </c>
      <c r="HV126" s="237">
        <f>IF(MAX($AY126:$BA126)&gt;=40, Active!HV$2, 0)</f>
        <v>0</v>
      </c>
      <c r="HW126" s="238">
        <f>IF(MAX($BB126:$BD126)&gt;=40, Active!HW$2, 0)</f>
        <v>0</v>
      </c>
      <c r="HX126" s="238">
        <f>IF(MAX($BE126:$BG126)&gt;=40, Active!HX$2, 0)</f>
        <v>0</v>
      </c>
      <c r="HY126" s="238">
        <f>IF(MAX($BH126:$BJ126)&gt;=40, Active!HY$2, 0)</f>
        <v>0</v>
      </c>
      <c r="HZ126" s="238">
        <f>IF(MAX($BK126:$BM126)&gt;=40, Active!HZ$2, 0)</f>
        <v>0</v>
      </c>
      <c r="IA126" s="238">
        <f>IF(MAX($BN126:$BP126)&gt;=40, Active!IA$2, 0)</f>
        <v>0</v>
      </c>
      <c r="IB126" s="238">
        <f>IF(MAX($BQ126:$BS126)&gt;=40, Active!IB$2, 0)</f>
        <v>0</v>
      </c>
      <c r="IC126" s="238">
        <f>IF(MAX($BT126:$BV126)&gt;=40, Active!IC$2, 0)</f>
        <v>0</v>
      </c>
      <c r="ID126" s="239">
        <f>IF(MAX($BW126:$BY126)&gt;=40, Active!ID$2, 0)</f>
        <v>0</v>
      </c>
      <c r="IE126" s="240">
        <f>IF(MAX($BZ126:$CB126)&gt;=40, Active!IE$2, 0)</f>
        <v>0</v>
      </c>
      <c r="IF126" s="240">
        <f>IF(MAX($CC126:$CE126)&gt;=40, Active!IF$2, 0)</f>
        <v>0</v>
      </c>
      <c r="IG126" s="240">
        <f>IF(MAX($CF126:$CH126)&gt;=40, Active!IG$2, 0)</f>
        <v>0</v>
      </c>
      <c r="IH126" s="240">
        <f>IF(MAX($CI126:$CK126)&gt;=40, Active!IH$2, 0)</f>
        <v>0</v>
      </c>
      <c r="II126" s="240">
        <f>IF(MAX($CL126:$CN126)&gt;=40, Active!II$2, 0)</f>
        <v>0</v>
      </c>
      <c r="IJ126" s="240">
        <f>IF(MAX($CO126:$CQ126)&gt;=40, Active!IJ$2, 0)</f>
        <v>0</v>
      </c>
      <c r="IK126" s="240">
        <f>IF(MAX($CR126:$CT126)&gt;=40, Active!IK$2, 0)</f>
        <v>0</v>
      </c>
      <c r="IL126" s="240">
        <f>IF(MAX($CU126:$CW126)&gt;=40, Active!IL$2, 0)</f>
        <v>0</v>
      </c>
      <c r="IM126" s="240">
        <f>IF(MAX($CX126:$CZ126)&gt;=40, Active!IM$2, 0)</f>
        <v>0</v>
      </c>
      <c r="IN126" s="240">
        <f>IF(MAX($DA126:$DC126)&gt;=40, Active!IN$2, 0)</f>
        <v>0</v>
      </c>
      <c r="IO126" s="240">
        <f>IF(MAX($DD126:$DF126)&gt;=40, Active!IO$2, 0)</f>
        <v>0</v>
      </c>
      <c r="IP126" s="416">
        <f t="shared" si="43"/>
        <v>120</v>
      </c>
      <c r="IQ126" s="416">
        <f t="shared" si="44"/>
        <v>2</v>
      </c>
    </row>
    <row r="127" spans="2:251" ht="15" customHeight="1" x14ac:dyDescent="0.25">
      <c r="B127" s="392">
        <v>13</v>
      </c>
      <c r="C127" s="13" t="s">
        <v>466</v>
      </c>
      <c r="D127" s="423">
        <v>43199</v>
      </c>
      <c r="E127" s="20" t="s">
        <v>278</v>
      </c>
      <c r="F127" s="6">
        <v>8881872</v>
      </c>
      <c r="G127" s="20">
        <v>1</v>
      </c>
      <c r="H127" s="20"/>
      <c r="I127" s="23"/>
      <c r="J127" s="6"/>
      <c r="K127" s="6"/>
      <c r="L127" s="424"/>
      <c r="M127" s="425" t="s">
        <v>574</v>
      </c>
      <c r="N127" s="24" t="s">
        <v>338</v>
      </c>
      <c r="O127" s="107"/>
      <c r="P127" s="107"/>
      <c r="Q127" s="273"/>
      <c r="R127" s="24" t="s">
        <v>16</v>
      </c>
      <c r="S127" s="107"/>
      <c r="T127" s="107"/>
      <c r="U127" s="290"/>
      <c r="V127" s="24"/>
      <c r="W127" s="107"/>
      <c r="X127" s="107"/>
      <c r="Y127" s="273"/>
      <c r="Z127" s="24" t="s">
        <v>17</v>
      </c>
      <c r="AA127" s="273"/>
      <c r="AB127" s="24">
        <v>74</v>
      </c>
      <c r="AC127" s="273"/>
      <c r="AD127" s="272">
        <v>100</v>
      </c>
      <c r="AE127" s="108"/>
      <c r="AF127" s="444"/>
      <c r="AG127" s="272">
        <v>100</v>
      </c>
      <c r="AH127" s="108"/>
      <c r="AI127" s="444"/>
      <c r="AJ127" s="272">
        <v>100</v>
      </c>
      <c r="AK127" s="108"/>
      <c r="AL127" s="444"/>
      <c r="AM127" s="272">
        <v>100</v>
      </c>
      <c r="AN127" s="108"/>
      <c r="AO127" s="444"/>
      <c r="AP127" s="272">
        <v>100</v>
      </c>
      <c r="AQ127" s="108"/>
      <c r="AR127" s="444"/>
      <c r="AS127" s="272">
        <v>100</v>
      </c>
      <c r="AT127" s="108"/>
      <c r="AU127" s="444"/>
      <c r="AV127" s="272">
        <v>100</v>
      </c>
      <c r="AW127" s="108"/>
      <c r="AX127" s="444"/>
      <c r="AY127" s="24"/>
      <c r="AZ127" s="107"/>
      <c r="BA127" s="273"/>
      <c r="BB127" s="24"/>
      <c r="BC127" s="107"/>
      <c r="BD127" s="273"/>
      <c r="BE127" s="24"/>
      <c r="BF127" s="107"/>
      <c r="BG127" s="273"/>
      <c r="BH127" s="24"/>
      <c r="BI127" s="107"/>
      <c r="BJ127" s="273"/>
      <c r="BK127" s="24"/>
      <c r="BL127" s="107"/>
      <c r="BM127" s="273"/>
      <c r="BN127" s="24"/>
      <c r="BO127" s="107"/>
      <c r="BP127" s="273"/>
      <c r="BQ127" s="24"/>
      <c r="BR127" s="107"/>
      <c r="BS127" s="273"/>
      <c r="BT127" s="24"/>
      <c r="BU127" s="291"/>
      <c r="BV127" s="273"/>
      <c r="BW127" s="24"/>
      <c r="BX127" s="107"/>
      <c r="BY127" s="273"/>
      <c r="BZ127" s="24"/>
      <c r="CA127" s="107"/>
      <c r="CB127" s="273"/>
      <c r="CC127" s="24"/>
      <c r="CD127" s="107"/>
      <c r="CE127" s="107"/>
      <c r="CF127" s="107"/>
      <c r="CG127" s="107"/>
      <c r="CH127" s="273"/>
      <c r="CI127" s="24"/>
      <c r="CJ127" s="107"/>
      <c r="CK127" s="273"/>
      <c r="CL127" s="24"/>
      <c r="CM127" s="107"/>
      <c r="CN127" s="273"/>
      <c r="CO127" s="24"/>
      <c r="CP127" s="107"/>
      <c r="CQ127" s="273"/>
      <c r="CR127" s="24"/>
      <c r="CS127" s="107"/>
      <c r="CT127" s="273"/>
      <c r="CU127" s="24"/>
      <c r="CV127" s="107"/>
      <c r="CW127" s="273"/>
      <c r="CX127" s="24"/>
      <c r="CY127" s="107"/>
      <c r="CZ127" s="273"/>
      <c r="DA127" s="24"/>
      <c r="DB127" s="107"/>
      <c r="DC127" s="273"/>
      <c r="DD127" s="24"/>
      <c r="DE127" s="107"/>
      <c r="DF127" s="273"/>
      <c r="DG127" s="218"/>
      <c r="DH127" s="217"/>
      <c r="DI127" s="217"/>
      <c r="DJ127" s="286" t="e">
        <f t="shared" si="38"/>
        <v>#DIV/0!</v>
      </c>
      <c r="DK127" s="219"/>
      <c r="DL127" s="220" t="e">
        <f t="shared" si="39"/>
        <v>#DIV/0!</v>
      </c>
      <c r="DM127" s="650">
        <f>COUNTIF(N127:DF127, Active!DM$1)+COUNTIF(N127:DF127, Active!DM$2)</f>
        <v>0</v>
      </c>
      <c r="DN127" s="233">
        <f>IF(COUNTIF($N127:$Q127, Active!ET$1)&gt;0, Active!DN$2, 0)</f>
        <v>0</v>
      </c>
      <c r="DO127" s="234">
        <f>IF(COUNTIF($R127:$U127, Active!ET$1)&gt;0, Active!DO$2, 0)</f>
        <v>0</v>
      </c>
      <c r="DP127" s="234">
        <f>IF(COUNTIF($V127:$Y127, Active!ET$1)&gt;0, Active!DP$2, 0)</f>
        <v>0</v>
      </c>
      <c r="DQ127" s="234">
        <f>IF(COUNTIF($Z127:$AA127, Active!ET$1)&gt;0, Active!DQ$2, 0)</f>
        <v>0</v>
      </c>
      <c r="DR127" s="234">
        <f>IF(COUNTIF($AB127:$AC127, Active!ET$1)&gt;0, Active!DR$2, 0)</f>
        <v>0</v>
      </c>
      <c r="DS127" s="235">
        <f>IF(COUNTIF($AD127:$AF127, Active!$ET$1)&gt;0, Active!DS$2, 0)</f>
        <v>0</v>
      </c>
      <c r="DT127" s="236">
        <f>IF(COUNTIF($AG127:$AI127, Active!$ET$1)&gt;0, Active!DT$2, 0)</f>
        <v>0</v>
      </c>
      <c r="DU127" s="236">
        <f>IF(COUNTIF($AJ127:$AL127, Active!$ET$1)&gt;0, Active!DU$2, 0)</f>
        <v>0</v>
      </c>
      <c r="DV127" s="236">
        <f>IF(COUNTIF($AM127:$AO127, Active!$ET$1)&gt;0, Active!DV$2, 0)</f>
        <v>0</v>
      </c>
      <c r="DW127" s="236">
        <f>IF(COUNTIF($AP127:$AR127, Active!$ET$1)&gt;0, Active!DW$2, 0)</f>
        <v>0</v>
      </c>
      <c r="DX127" s="236">
        <f>IF(COUNTIF($AS127:$AU127, Active!$ET$1)&gt;0, Active!DX$2, 0)</f>
        <v>0</v>
      </c>
      <c r="DY127" s="236">
        <f>IF(COUNTIF($AV127:$AX127, Active!$ET$1)&gt;0, Active!DY$2, 0)</f>
        <v>0</v>
      </c>
      <c r="DZ127" s="237">
        <f>IF(COUNTIF($AY127:$BA127, Active!$ET$1)&gt;0, Active!DZ$2, 0)</f>
        <v>0</v>
      </c>
      <c r="EA127" s="238">
        <f>IF(COUNTIF($BB127:$BD127, Active!$ET$1)&gt;0, Active!EA$2, 0)</f>
        <v>0</v>
      </c>
      <c r="EB127" s="238">
        <f>IF(COUNTIF($BE127:$BG127, Active!$ET$1)&gt;0, Active!EB$2, 0)</f>
        <v>0</v>
      </c>
      <c r="EC127" s="238">
        <f>IF(COUNTIF($BH127:$BJ127, Active!$ET$1)&gt;0, Active!EC$2, 0)</f>
        <v>0</v>
      </c>
      <c r="ED127" s="238">
        <f>IF(COUNTIF($BK127:$BM127, Active!$ET$1)&gt;0, Active!ED$2, 0)</f>
        <v>0</v>
      </c>
      <c r="EE127" s="238">
        <f>IF(COUNTIF($BN127:$BP127, Active!$ET$1)&gt;0, Active!EE$2, 0)</f>
        <v>0</v>
      </c>
      <c r="EF127" s="238">
        <f>IF(COUNTIF($BQ127:$BS127, Active!$ET$1)&gt;0, Active!EF$2, 0)</f>
        <v>0</v>
      </c>
      <c r="EG127" s="238">
        <f>IF(COUNTIF($BT127:$BV127, Active!$ET$1)&gt;0, Active!EG$2, 0)</f>
        <v>0</v>
      </c>
      <c r="EH127" s="239">
        <f>IF(COUNTIF($BW127:$BY127, Active!$ET$1)&gt;0, Active!EH$2, 0)</f>
        <v>0</v>
      </c>
      <c r="EI127" s="240">
        <f>IF(COUNTIF($BZ127:$CB127, Active!$ET$1)&gt;0, Active!EI$2, 0)</f>
        <v>0</v>
      </c>
      <c r="EJ127" s="240">
        <f>IF(COUNTIF($CC127:$CE127, Active!$ET$1)&gt;0, Active!EJ$2, 0)</f>
        <v>0</v>
      </c>
      <c r="EK127" s="240">
        <f>IF(COUNTIF($CF127:$CH127, Active!$ET$1)&gt;0, Active!EK$2, 0)</f>
        <v>0</v>
      </c>
      <c r="EL127" s="240">
        <f>IF(COUNTIF($CI127:$CK127, Active!$ET$1)&gt;0, Active!EL$2, 0)</f>
        <v>0</v>
      </c>
      <c r="EM127" s="240">
        <f>IF(COUNTIF($CL127:$CN127, Active!$ET$1)&gt;0, Active!EM$2, 0)</f>
        <v>0</v>
      </c>
      <c r="EN127" s="240">
        <f>IF(COUNTIF($CO127:$CQ127, Active!$ET$1)&gt;0, Active!EN$2, 0)</f>
        <v>0</v>
      </c>
      <c r="EO127" s="240">
        <f>IF(COUNTIF($CR127:$CT127, Active!$ET$1)&gt;0, Active!EO$2, 0)</f>
        <v>0</v>
      </c>
      <c r="EP127" s="240">
        <f>IF(COUNTIF($CU127:$CW127, Active!$ET$1)&gt;0, Active!EP$2, 0)</f>
        <v>0</v>
      </c>
      <c r="EQ127" s="240">
        <f>IF(COUNTIF($CX127:$CZ127, Active!$ET$1)&gt;0, Active!EQ$2, 0)</f>
        <v>0</v>
      </c>
      <c r="ER127" s="240">
        <f>IF(COUNTIF($DA127:$DC127, Active!$ET$1)&gt;0, Active!ER$2, 0)</f>
        <v>0</v>
      </c>
      <c r="ES127" s="240">
        <f>IF(COUNTIF($DD127:$DF127, Active!$ET$1)&gt;0, Active!ES$2, 0)</f>
        <v>0</v>
      </c>
      <c r="ET127" s="241">
        <f t="shared" si="40"/>
        <v>0</v>
      </c>
      <c r="EU127" s="242">
        <f>IF(COUNTIF($N127:$Q127, Active!GA$1)&gt;0, Active!EU$2, 0)</f>
        <v>0</v>
      </c>
      <c r="EV127" s="234">
        <f>IF(COUNTIF($R127:$U127, Active!GA$1)&gt;0, Active!EV$2, 0)</f>
        <v>0</v>
      </c>
      <c r="EW127" s="234">
        <f>IF(COUNTIF($V127:$Y127, Active!GA$1)&gt;0, Active!EW$2, 0)</f>
        <v>0</v>
      </c>
      <c r="EX127" s="234">
        <f>IF(COUNTIF($Z127:$AA127, Active!GA$1)&gt;0, Active!EX$2, 0)</f>
        <v>0</v>
      </c>
      <c r="EY127" s="234">
        <f>IF(COUNTIF($AB127:$AC127, Active!GA$1)&gt;0, Active!EY$2, 0)</f>
        <v>0</v>
      </c>
      <c r="EZ127" s="235">
        <f>IF(COUNTIF($AD127:$AF127, Active!$GA$1)&gt;0, Active!EZ$2, 0)</f>
        <v>0</v>
      </c>
      <c r="FA127" s="236">
        <f>IF(COUNTIF($AG127:$AI127, Active!$GA$1)&gt;0, Active!FA$2, 0)</f>
        <v>0</v>
      </c>
      <c r="FB127" s="236">
        <f>IF(COUNTIF($AJ127:$AL127, Active!$GA$1)&gt;0, Active!FB$2, 0)</f>
        <v>0</v>
      </c>
      <c r="FC127" s="236">
        <f>IF(COUNTIF($AM127:$AO127, Active!$GA$1)&gt;0, Active!FC$2, 0)</f>
        <v>0</v>
      </c>
      <c r="FD127" s="236">
        <f>IF(COUNTIF($AP127:$AR127, Active!$GA$1)&gt;0, Active!FD$2, 0)</f>
        <v>0</v>
      </c>
      <c r="FE127" s="236">
        <f>IF(COUNTIF($AS127:$AU127, Active!$GA$1)&gt;0, Active!FE$2, 0)</f>
        <v>0</v>
      </c>
      <c r="FF127" s="236">
        <f>IF(COUNTIF($AV127:$AX127, Active!$GA$1)&gt;0, Active!FF$2, 0)</f>
        <v>0</v>
      </c>
      <c r="FG127" s="237">
        <f>IF(COUNTIF($AY127:$BA127, Active!$GA$1)&gt;0, Active!FG$2, 0)</f>
        <v>0</v>
      </c>
      <c r="FH127" s="238">
        <f>IF(COUNTIF($BB127:$BD127, Active!$GA$1)&gt;0, Active!FH$2, 0)</f>
        <v>0</v>
      </c>
      <c r="FI127" s="238">
        <f>IF(COUNTIF($BE127:$BG127, Active!$GA$1)&gt;0, Active!FI$2, 0)</f>
        <v>0</v>
      </c>
      <c r="FJ127" s="238">
        <f>IF(COUNTIF($BH127:$BJ127, Active!$GA$1)&gt;0, Active!FJ$2, 0)</f>
        <v>0</v>
      </c>
      <c r="FK127" s="238">
        <f>IF(COUNTIF($BK127:$BM127, Active!$GA$1)&gt;0, Active!FK$2, 0)</f>
        <v>0</v>
      </c>
      <c r="FL127" s="238">
        <f>IF(COUNTIF($BN127:$BP127, Active!$GA$1)&gt;0, Active!FL$2, 0)</f>
        <v>0</v>
      </c>
      <c r="FM127" s="238">
        <f>IF(COUNTIF($BQ127:$BS127, Active!$GA$1)&gt;0, Active!FM$2, 0)</f>
        <v>0</v>
      </c>
      <c r="FN127" s="238">
        <f>IF(COUNTIF($BT127:$BV127, Active!$GA$1)&gt;0, Active!FN$2, 0)</f>
        <v>0</v>
      </c>
      <c r="FO127" s="239">
        <f>IF(COUNTIF($BW127:$BY127, Active!$GA$1)&gt;0, Active!FO$2, 0)</f>
        <v>0</v>
      </c>
      <c r="FP127" s="240">
        <f>IF(COUNTIF($BZ127:$CB127, Active!$GA$1)&gt;0, Active!FP$2, 0)</f>
        <v>0</v>
      </c>
      <c r="FQ127" s="240">
        <f>IF(COUNTIF($CC127:$CE127, Active!$GA$1)&gt;0, Active!FQ$2, 0)</f>
        <v>0</v>
      </c>
      <c r="FR127" s="240">
        <f>IF(COUNTIF($CF127:$CH127, Active!$GA$1)&gt;0, Active!FR$2, 0)</f>
        <v>0</v>
      </c>
      <c r="FS127" s="240">
        <f>IF(COUNTIF($CI127:$CK127, Active!$GA$1)&gt;0, Active!FS$2, 0)</f>
        <v>0</v>
      </c>
      <c r="FT127" s="240">
        <f>IF(COUNTIF($CL127:$CN127, Active!$GA$1)&gt;0, Active!FT$2, 0)</f>
        <v>0</v>
      </c>
      <c r="FU127" s="240">
        <f>IF(COUNTIF($CO127:$CQ127, Active!$GA$1)&gt;0, Active!FU$2, 0)</f>
        <v>0</v>
      </c>
      <c r="FV127" s="240">
        <f>IF(COUNTIF($CR127:$CT127, Active!$GA$1)&gt;0, Active!FV$2, 0)</f>
        <v>0</v>
      </c>
      <c r="FW127" s="240">
        <f>IF(COUNTIF($CU127:$CW127, Active!$GA$1)&gt;0, Active!FW$2, 0)</f>
        <v>0</v>
      </c>
      <c r="FX127" s="240">
        <f>IF(COUNTIF($CX127:$CZ127, Active!$GA$1)&gt;0, Active!FX$2, 0)</f>
        <v>0</v>
      </c>
      <c r="FY127" s="240">
        <f>IF(COUNTIF($DA127:$DC127, Active!$GA$1)&gt;0, Active!FY$2, 0)</f>
        <v>0</v>
      </c>
      <c r="FZ127" s="240">
        <f>IF(COUNTIF($DD127:$DF127, Active!$GA$1)&gt;0, Active!FZ$2, 0)</f>
        <v>0</v>
      </c>
      <c r="GA127" s="241">
        <f t="shared" si="41"/>
        <v>0</v>
      </c>
      <c r="GB127" s="242">
        <f>IF(COUNTIF($N127:$Q127, Active!HH$1)&gt;0, Active!GB$2, 0)</f>
        <v>0</v>
      </c>
      <c r="GC127" s="234">
        <f>IF(COUNTIF($R127:$U127, Active!HH$1)&gt;0, Active!GC$2, 0)</f>
        <v>0</v>
      </c>
      <c r="GD127" s="234">
        <f>IF(COUNTIF($V127:$Y127, Active!HH$1)&gt;0, Active!GD$2, 0)</f>
        <v>0</v>
      </c>
      <c r="GE127" s="234">
        <f>IF(COUNTIF($Z127:$AA127, Active!HH$1)&gt;0, Active!GE$2, 0)</f>
        <v>0</v>
      </c>
      <c r="GF127" s="234">
        <f>IF(COUNTIF($AB127:$AC127, Active!HH$1)&gt;0, Active!GF$2, 0)</f>
        <v>0</v>
      </c>
      <c r="GG127" s="235">
        <f>IF(COUNTIF($AD127:$AF127, Active!$HH$1)&gt;0, Active!GG$2, 0)</f>
        <v>0</v>
      </c>
      <c r="GH127" s="236">
        <f>IF(COUNTIF($AG127:$AI127, Active!$HH$1)&gt;0, Active!GH$2, 0)</f>
        <v>0</v>
      </c>
      <c r="GI127" s="236">
        <f>IF(COUNTIF($AJ127:$AL127, Active!$HH$1)&gt;0, Active!GI$2, 0)</f>
        <v>0</v>
      </c>
      <c r="GJ127" s="236">
        <f>IF(COUNTIF($AM127:$AO127, Active!$HH$1)&gt;0, Active!GJ$2, 0)</f>
        <v>0</v>
      </c>
      <c r="GK127" s="236">
        <f>IF(COUNTIF($AP127:$AR127, Active!$HH$1)&gt;0, Active!GK$2, 0)</f>
        <v>0</v>
      </c>
      <c r="GL127" s="236">
        <f>IF(COUNTIF($AS127:$AU127, Active!$HH$1)&gt;0, Active!GL$2, 0)</f>
        <v>0</v>
      </c>
      <c r="GM127" s="236">
        <f>IF(COUNTIF($AV127:$AX127, Active!$HH$1)&gt;0, Active!GM$2, 0)</f>
        <v>0</v>
      </c>
      <c r="GN127" s="237">
        <f>IF(COUNTIF($AY127:$BA127, Active!$HH$1)&gt;0, Active!GN$2, 0)</f>
        <v>0</v>
      </c>
      <c r="GO127" s="238">
        <f>IF(COUNTIF($BB127:$BD127, Active!$HH$1)&gt;0, Active!GO$2, 0)</f>
        <v>0</v>
      </c>
      <c r="GP127" s="238">
        <f>IF(COUNTIF($BE127:$BG127, Active!$HH$1)&gt;0, Active!GP$2, 0)</f>
        <v>0</v>
      </c>
      <c r="GQ127" s="238">
        <f>IF(COUNTIF($BH127:$BJ127, Active!$HH$1)&gt;0, Active!GQ$2, 0)</f>
        <v>0</v>
      </c>
      <c r="GR127" s="238">
        <f>IF(COUNTIF($BK127:$BM127, Active!$HH$1)&gt;0, Active!GR$2, 0)</f>
        <v>0</v>
      </c>
      <c r="GS127" s="238">
        <f>IF(COUNTIF($BN127:$BP127, Active!$HH$1)&gt;0, Active!GS$2, 0)</f>
        <v>0</v>
      </c>
      <c r="GT127" s="238">
        <f>IF(COUNTIF($BQ127:$BS127, Active!$HH$1)&gt;0, Active!GT$2, 0)</f>
        <v>0</v>
      </c>
      <c r="GU127" s="238">
        <f>IF(COUNTIF($BT127:$BV127, Active!$HH$1)&gt;0, Active!GU$2, 0)</f>
        <v>0</v>
      </c>
      <c r="GV127" s="239">
        <f>IF(COUNTIF($BW127:$BY127, Active!$HH$1)&gt;0, Active!GV$2, 0)</f>
        <v>0</v>
      </c>
      <c r="GW127" s="240">
        <f>IF(COUNTIF($BZ127:$CB127, Active!$HH$1)&gt;0, Active!GW$2, 0)</f>
        <v>0</v>
      </c>
      <c r="GX127" s="240">
        <f>IF(COUNTIF($CC127:$CE127, Active!$HH$1)&gt;0, Active!GX$2, 0)</f>
        <v>0</v>
      </c>
      <c r="GY127" s="240">
        <f>IF(COUNTIF($CF127:$CH127, Active!$HH$1)&gt;0, Active!GY$2, 0)</f>
        <v>0</v>
      </c>
      <c r="GZ127" s="240">
        <f>IF(COUNTIF($CI127:$CK127, Active!$HH$1)&gt;0, Active!GZ$2, 0)</f>
        <v>0</v>
      </c>
      <c r="HA127" s="240">
        <f>IF(COUNTIF($CL127:$CN127, Active!$HH$1)&gt;0, Active!HA$2, 0)</f>
        <v>0</v>
      </c>
      <c r="HB127" s="240">
        <f>IF(COUNTIF($CO127:$CQ127, Active!$HH$1)&gt;0, Active!HB$2, 0)</f>
        <v>0</v>
      </c>
      <c r="HC127" s="240">
        <f>IF(COUNTIF($CR127:$CT127, Active!$HH$1)&gt;0, Active!HC$2, 0)</f>
        <v>0</v>
      </c>
      <c r="HD127" s="240">
        <f>IF(COUNTIF($CU127:$CW127, Active!$HH$1)&gt;0, Active!HD$2, 0)</f>
        <v>0</v>
      </c>
      <c r="HE127" s="240">
        <f>IF(COUNTIF($CX127:$CZ127, Active!$HH$1)&gt;0, Active!HE$2, 0)</f>
        <v>0</v>
      </c>
      <c r="HF127" s="240">
        <f>IF(COUNTIF($DA127:$DC127, Active!$HH$1)&gt;0, Active!HF$2, 0)</f>
        <v>0</v>
      </c>
      <c r="HG127" s="240">
        <f>IF(COUNTIF($DD127:$DF127, Active!$HH$1)&gt;0, Active!HG$2, 0)</f>
        <v>0</v>
      </c>
      <c r="HH127" s="241">
        <f t="shared" si="42"/>
        <v>0</v>
      </c>
      <c r="HI127" s="243"/>
      <c r="HJ127" s="242">
        <f>IF(MAX($N127:$Q127)&gt;=40, Active!HJ$2, 0)</f>
        <v>0</v>
      </c>
      <c r="HK127" s="234">
        <f>IF(MAX($R127:$U127)&gt;=40, Active!HK$2, 0)</f>
        <v>0</v>
      </c>
      <c r="HL127" s="234">
        <f>IF(MAX($V127:$Y127)&gt;=40, Active!HL$2, 0)</f>
        <v>0</v>
      </c>
      <c r="HM127" s="234">
        <f>IF(MAX($Z127:$AA127)&gt;=40, Active!HM$2, 0)</f>
        <v>0</v>
      </c>
      <c r="HN127" s="234">
        <f>IF(MAX($AB127:$AC127)&gt;=40, Active!HN$2, 0)</f>
        <v>2</v>
      </c>
      <c r="HO127" s="235">
        <f>IF(MAX($AD127:$AF127)&gt;=40, Active!HO$2, 0)</f>
        <v>20</v>
      </c>
      <c r="HP127" s="236">
        <f>IF(MAX($AG127:$AI127)&gt;=40, Active!HP$2, 0)</f>
        <v>20</v>
      </c>
      <c r="HQ127" s="236">
        <f>IF(MAX($AJ127:$AL127)&gt;=40, Active!HQ$2, 0)</f>
        <v>20</v>
      </c>
      <c r="HR127" s="236">
        <f>IF(MAX($AM127:$AO127)&gt;=40, Active!HR$2, 0)</f>
        <v>20</v>
      </c>
      <c r="HS127" s="236">
        <f>IF(MAX($AP127:$AR127)&gt;=40, Active!HS$2, 0)</f>
        <v>10</v>
      </c>
      <c r="HT127" s="236">
        <f>IF(MAX($AS127:$AU127)&gt;=40, Active!HT$2, 0)</f>
        <v>20</v>
      </c>
      <c r="HU127" s="236">
        <f>IF(MAX($AV127:$AX127)&gt;=40, Active!HU$2, 0)</f>
        <v>10</v>
      </c>
      <c r="HV127" s="237">
        <f>IF(MAX($AY127:$BA127)&gt;=40, Active!HV$2, 0)</f>
        <v>0</v>
      </c>
      <c r="HW127" s="238">
        <f>IF(MAX($BB127:$BD127)&gt;=40, Active!HW$2, 0)</f>
        <v>0</v>
      </c>
      <c r="HX127" s="238">
        <f>IF(MAX($BE127:$BG127)&gt;=40, Active!HX$2, 0)</f>
        <v>0</v>
      </c>
      <c r="HY127" s="238">
        <f>IF(MAX($BH127:$BJ127)&gt;=40, Active!HY$2, 0)</f>
        <v>0</v>
      </c>
      <c r="HZ127" s="238">
        <f>IF(MAX($BK127:$BM127)&gt;=40, Active!HZ$2, 0)</f>
        <v>0</v>
      </c>
      <c r="IA127" s="238">
        <f>IF(MAX($BN127:$BP127)&gt;=40, Active!IA$2, 0)</f>
        <v>0</v>
      </c>
      <c r="IB127" s="238">
        <f>IF(MAX($BQ127:$BS127)&gt;=40, Active!IB$2, 0)</f>
        <v>0</v>
      </c>
      <c r="IC127" s="238">
        <f>IF(MAX($BT127:$BV127)&gt;=40, Active!IC$2, 0)</f>
        <v>0</v>
      </c>
      <c r="ID127" s="239">
        <f>IF(MAX($BW127:$BY127)&gt;=40, Active!ID$2, 0)</f>
        <v>0</v>
      </c>
      <c r="IE127" s="240">
        <f>IF(MAX($BZ127:$CB127)&gt;=40, Active!IE$2, 0)</f>
        <v>0</v>
      </c>
      <c r="IF127" s="240">
        <f>IF(MAX($CC127:$CE127)&gt;=40, Active!IF$2, 0)</f>
        <v>0</v>
      </c>
      <c r="IG127" s="240">
        <f>IF(MAX($CF127:$CH127)&gt;=40, Active!IG$2, 0)</f>
        <v>0</v>
      </c>
      <c r="IH127" s="240">
        <f>IF(MAX($CI127:$CK127)&gt;=40, Active!IH$2, 0)</f>
        <v>0</v>
      </c>
      <c r="II127" s="240">
        <f>IF(MAX($CL127:$CN127)&gt;=40, Active!II$2, 0)</f>
        <v>0</v>
      </c>
      <c r="IJ127" s="240">
        <f>IF(MAX($CO127:$CQ127)&gt;=40, Active!IJ$2, 0)</f>
        <v>0</v>
      </c>
      <c r="IK127" s="240">
        <f>IF(MAX($CR127:$CT127)&gt;=40, Active!IK$2, 0)</f>
        <v>0</v>
      </c>
      <c r="IL127" s="240">
        <f>IF(MAX($CU127:$CW127)&gt;=40, Active!IL$2, 0)</f>
        <v>0</v>
      </c>
      <c r="IM127" s="240">
        <f>IF(MAX($CX127:$CZ127)&gt;=40, Active!IM$2, 0)</f>
        <v>0</v>
      </c>
      <c r="IN127" s="240">
        <f>IF(MAX($DA127:$DC127)&gt;=40, Active!IN$2, 0)</f>
        <v>0</v>
      </c>
      <c r="IO127" s="240">
        <f>IF(MAX($DD127:$DF127)&gt;=40, Active!IO$2, 0)</f>
        <v>0</v>
      </c>
      <c r="IP127" s="416">
        <f t="shared" si="43"/>
        <v>120</v>
      </c>
      <c r="IQ127" s="416">
        <f t="shared" si="44"/>
        <v>2</v>
      </c>
    </row>
    <row r="128" spans="2:251" ht="15" customHeight="1" x14ac:dyDescent="0.25">
      <c r="B128" s="392">
        <v>14</v>
      </c>
      <c r="C128" s="13" t="s">
        <v>467</v>
      </c>
      <c r="D128" s="423">
        <v>43199</v>
      </c>
      <c r="E128" s="20" t="s">
        <v>278</v>
      </c>
      <c r="F128" s="6">
        <v>8881883</v>
      </c>
      <c r="G128" s="20">
        <v>1</v>
      </c>
      <c r="H128" s="20"/>
      <c r="I128" s="23"/>
      <c r="J128" s="6"/>
      <c r="K128" s="6"/>
      <c r="L128" s="424"/>
      <c r="M128" s="425" t="s">
        <v>575</v>
      </c>
      <c r="N128" s="24" t="s">
        <v>19</v>
      </c>
      <c r="O128" s="107"/>
      <c r="P128" s="107"/>
      <c r="Q128" s="273"/>
      <c r="R128" s="24" t="s">
        <v>18</v>
      </c>
      <c r="S128" s="107"/>
      <c r="T128" s="107"/>
      <c r="U128" s="290"/>
      <c r="V128" s="24"/>
      <c r="W128" s="107"/>
      <c r="X128" s="107"/>
      <c r="Y128" s="273"/>
      <c r="Z128" s="24" t="s">
        <v>18</v>
      </c>
      <c r="AA128" s="273"/>
      <c r="AB128" s="24">
        <v>70.8</v>
      </c>
      <c r="AC128" s="273"/>
      <c r="AD128" s="272">
        <v>100</v>
      </c>
      <c r="AE128" s="108"/>
      <c r="AF128" s="444"/>
      <c r="AG128" s="272">
        <v>100</v>
      </c>
      <c r="AH128" s="108"/>
      <c r="AI128" s="444"/>
      <c r="AJ128" s="272">
        <v>100</v>
      </c>
      <c r="AK128" s="108"/>
      <c r="AL128" s="444"/>
      <c r="AM128" s="272">
        <v>100</v>
      </c>
      <c r="AN128" s="108"/>
      <c r="AO128" s="444"/>
      <c r="AP128" s="272">
        <v>100</v>
      </c>
      <c r="AQ128" s="108"/>
      <c r="AR128" s="444"/>
      <c r="AS128" s="272">
        <v>100</v>
      </c>
      <c r="AT128" s="108"/>
      <c r="AU128" s="444"/>
      <c r="AV128" s="272">
        <v>100</v>
      </c>
      <c r="AW128" s="108"/>
      <c r="AX128" s="444"/>
      <c r="AY128" s="24"/>
      <c r="AZ128" s="107"/>
      <c r="BA128" s="273"/>
      <c r="BB128" s="24"/>
      <c r="BC128" s="107"/>
      <c r="BD128" s="273"/>
      <c r="BE128" s="24"/>
      <c r="BF128" s="107"/>
      <c r="BG128" s="273"/>
      <c r="BH128" s="24"/>
      <c r="BI128" s="107"/>
      <c r="BJ128" s="273"/>
      <c r="BK128" s="24"/>
      <c r="BL128" s="107"/>
      <c r="BM128" s="273"/>
      <c r="BN128" s="24"/>
      <c r="BO128" s="107"/>
      <c r="BP128" s="273"/>
      <c r="BQ128" s="24"/>
      <c r="BR128" s="107"/>
      <c r="BS128" s="273"/>
      <c r="BT128" s="24"/>
      <c r="BU128" s="291"/>
      <c r="BV128" s="273"/>
      <c r="BW128" s="24"/>
      <c r="BX128" s="107"/>
      <c r="BY128" s="273"/>
      <c r="BZ128" s="24"/>
      <c r="CA128" s="107"/>
      <c r="CB128" s="273"/>
      <c r="CC128" s="24"/>
      <c r="CD128" s="107"/>
      <c r="CE128" s="107"/>
      <c r="CF128" s="107"/>
      <c r="CG128" s="107"/>
      <c r="CH128" s="273"/>
      <c r="CI128" s="24"/>
      <c r="CJ128" s="107"/>
      <c r="CK128" s="273"/>
      <c r="CL128" s="24"/>
      <c r="CM128" s="107"/>
      <c r="CN128" s="273"/>
      <c r="CO128" s="24"/>
      <c r="CP128" s="107"/>
      <c r="CQ128" s="273"/>
      <c r="CR128" s="24"/>
      <c r="CS128" s="107"/>
      <c r="CT128" s="273"/>
      <c r="CU128" s="24"/>
      <c r="CV128" s="107"/>
      <c r="CW128" s="273"/>
      <c r="CX128" s="24"/>
      <c r="CY128" s="107"/>
      <c r="CZ128" s="273"/>
      <c r="DA128" s="24"/>
      <c r="DB128" s="107"/>
      <c r="DC128" s="273"/>
      <c r="DD128" s="24"/>
      <c r="DE128" s="107"/>
      <c r="DF128" s="273"/>
      <c r="DG128" s="218"/>
      <c r="DH128" s="217"/>
      <c r="DI128" s="217"/>
      <c r="DJ128" s="286" t="e">
        <f t="shared" si="38"/>
        <v>#DIV/0!</v>
      </c>
      <c r="DK128" s="219"/>
      <c r="DL128" s="220" t="e">
        <f t="shared" si="39"/>
        <v>#DIV/0!</v>
      </c>
      <c r="DM128" s="650">
        <f>COUNTIF(N128:DF128, Active!DM$1)+COUNTIF(N128:DF128, Active!DM$2)</f>
        <v>0</v>
      </c>
      <c r="DN128" s="233">
        <f>IF(COUNTIF($N128:$Q128, Active!ET$1)&gt;0, Active!DN$2, 0)</f>
        <v>0</v>
      </c>
      <c r="DO128" s="234">
        <f>IF(COUNTIF($R128:$U128, Active!ET$1)&gt;0, Active!DO$2, 0)</f>
        <v>0</v>
      </c>
      <c r="DP128" s="234">
        <f>IF(COUNTIF($V128:$Y128, Active!ET$1)&gt;0, Active!DP$2, 0)</f>
        <v>0</v>
      </c>
      <c r="DQ128" s="234">
        <f>IF(COUNTIF($Z128:$AA128, Active!ET$1)&gt;0, Active!DQ$2, 0)</f>
        <v>0</v>
      </c>
      <c r="DR128" s="234">
        <f>IF(COUNTIF($AB128:$AC128, Active!ET$1)&gt;0, Active!DR$2, 0)</f>
        <v>0</v>
      </c>
      <c r="DS128" s="235">
        <f>IF(COUNTIF($AD128:$AF128, Active!$ET$1)&gt;0, Active!DS$2, 0)</f>
        <v>0</v>
      </c>
      <c r="DT128" s="236">
        <f>IF(COUNTIF($AG128:$AI128, Active!$ET$1)&gt;0, Active!DT$2, 0)</f>
        <v>0</v>
      </c>
      <c r="DU128" s="236">
        <f>IF(COUNTIF($AJ128:$AL128, Active!$ET$1)&gt;0, Active!DU$2, 0)</f>
        <v>0</v>
      </c>
      <c r="DV128" s="236">
        <f>IF(COUNTIF($AM128:$AO128, Active!$ET$1)&gt;0, Active!DV$2, 0)</f>
        <v>0</v>
      </c>
      <c r="DW128" s="236">
        <f>IF(COUNTIF($AP128:$AR128, Active!$ET$1)&gt;0, Active!DW$2, 0)</f>
        <v>0</v>
      </c>
      <c r="DX128" s="236">
        <f>IF(COUNTIF($AS128:$AU128, Active!$ET$1)&gt;0, Active!DX$2, 0)</f>
        <v>0</v>
      </c>
      <c r="DY128" s="236">
        <f>IF(COUNTIF($AV128:$AX128, Active!$ET$1)&gt;0, Active!DY$2, 0)</f>
        <v>0</v>
      </c>
      <c r="DZ128" s="237">
        <f>IF(COUNTIF($AY128:$BA128, Active!$ET$1)&gt;0, Active!DZ$2, 0)</f>
        <v>0</v>
      </c>
      <c r="EA128" s="238">
        <f>IF(COUNTIF($BB128:$BD128, Active!$ET$1)&gt;0, Active!EA$2, 0)</f>
        <v>0</v>
      </c>
      <c r="EB128" s="238">
        <f>IF(COUNTIF($BE128:$BG128, Active!$ET$1)&gt;0, Active!EB$2, 0)</f>
        <v>0</v>
      </c>
      <c r="EC128" s="238">
        <f>IF(COUNTIF($BH128:$BJ128, Active!$ET$1)&gt;0, Active!EC$2, 0)</f>
        <v>0</v>
      </c>
      <c r="ED128" s="238">
        <f>IF(COUNTIF($BK128:$BM128, Active!$ET$1)&gt;0, Active!ED$2, 0)</f>
        <v>0</v>
      </c>
      <c r="EE128" s="238">
        <f>IF(COUNTIF($BN128:$BP128, Active!$ET$1)&gt;0, Active!EE$2, 0)</f>
        <v>0</v>
      </c>
      <c r="EF128" s="238">
        <f>IF(COUNTIF($BQ128:$BS128, Active!$ET$1)&gt;0, Active!EF$2, 0)</f>
        <v>0</v>
      </c>
      <c r="EG128" s="238">
        <f>IF(COUNTIF($BT128:$BV128, Active!$ET$1)&gt;0, Active!EG$2, 0)</f>
        <v>0</v>
      </c>
      <c r="EH128" s="239">
        <f>IF(COUNTIF($BW128:$BY128, Active!$ET$1)&gt;0, Active!EH$2, 0)</f>
        <v>0</v>
      </c>
      <c r="EI128" s="240">
        <f>IF(COUNTIF($BZ128:$CB128, Active!$ET$1)&gt;0, Active!EI$2, 0)</f>
        <v>0</v>
      </c>
      <c r="EJ128" s="240">
        <f>IF(COUNTIF($CC128:$CE128, Active!$ET$1)&gt;0, Active!EJ$2, 0)</f>
        <v>0</v>
      </c>
      <c r="EK128" s="240">
        <f>IF(COUNTIF($CF128:$CH128, Active!$ET$1)&gt;0, Active!EK$2, 0)</f>
        <v>0</v>
      </c>
      <c r="EL128" s="240">
        <f>IF(COUNTIF($CI128:$CK128, Active!$ET$1)&gt;0, Active!EL$2, 0)</f>
        <v>0</v>
      </c>
      <c r="EM128" s="240">
        <f>IF(COUNTIF($CL128:$CN128, Active!$ET$1)&gt;0, Active!EM$2, 0)</f>
        <v>0</v>
      </c>
      <c r="EN128" s="240">
        <f>IF(COUNTIF($CO128:$CQ128, Active!$ET$1)&gt;0, Active!EN$2, 0)</f>
        <v>0</v>
      </c>
      <c r="EO128" s="240">
        <f>IF(COUNTIF($CR128:$CT128, Active!$ET$1)&gt;0, Active!EO$2, 0)</f>
        <v>0</v>
      </c>
      <c r="EP128" s="240">
        <f>IF(COUNTIF($CU128:$CW128, Active!$ET$1)&gt;0, Active!EP$2, 0)</f>
        <v>0</v>
      </c>
      <c r="EQ128" s="240">
        <f>IF(COUNTIF($CX128:$CZ128, Active!$ET$1)&gt;0, Active!EQ$2, 0)</f>
        <v>0</v>
      </c>
      <c r="ER128" s="240">
        <f>IF(COUNTIF($DA128:$DC128, Active!$ET$1)&gt;0, Active!ER$2, 0)</f>
        <v>0</v>
      </c>
      <c r="ES128" s="240">
        <f>IF(COUNTIF($DD128:$DF128, Active!$ET$1)&gt;0, Active!ES$2, 0)</f>
        <v>0</v>
      </c>
      <c r="ET128" s="241">
        <f t="shared" si="40"/>
        <v>0</v>
      </c>
      <c r="EU128" s="242">
        <f>IF(COUNTIF($N128:$Q128, Active!GA$1)&gt;0, Active!EU$2, 0)</f>
        <v>0</v>
      </c>
      <c r="EV128" s="234">
        <f>IF(COUNTIF($R128:$U128, Active!GA$1)&gt;0, Active!EV$2, 0)</f>
        <v>0</v>
      </c>
      <c r="EW128" s="234">
        <f>IF(COUNTIF($V128:$Y128, Active!GA$1)&gt;0, Active!EW$2, 0)</f>
        <v>0</v>
      </c>
      <c r="EX128" s="234">
        <f>IF(COUNTIF($Z128:$AA128, Active!GA$1)&gt;0, Active!EX$2, 0)</f>
        <v>0</v>
      </c>
      <c r="EY128" s="234">
        <f>IF(COUNTIF($AB128:$AC128, Active!GA$1)&gt;0, Active!EY$2, 0)</f>
        <v>0</v>
      </c>
      <c r="EZ128" s="235">
        <f>IF(COUNTIF($AD128:$AF128, Active!$GA$1)&gt;0, Active!EZ$2, 0)</f>
        <v>0</v>
      </c>
      <c r="FA128" s="236">
        <f>IF(COUNTIF($AG128:$AI128, Active!$GA$1)&gt;0, Active!FA$2, 0)</f>
        <v>0</v>
      </c>
      <c r="FB128" s="236">
        <f>IF(COUNTIF($AJ128:$AL128, Active!$GA$1)&gt;0, Active!FB$2, 0)</f>
        <v>0</v>
      </c>
      <c r="FC128" s="236">
        <f>IF(COUNTIF($AM128:$AO128, Active!$GA$1)&gt;0, Active!FC$2, 0)</f>
        <v>0</v>
      </c>
      <c r="FD128" s="236">
        <f>IF(COUNTIF($AP128:$AR128, Active!$GA$1)&gt;0, Active!FD$2, 0)</f>
        <v>0</v>
      </c>
      <c r="FE128" s="236">
        <f>IF(COUNTIF($AS128:$AU128, Active!$GA$1)&gt;0, Active!FE$2, 0)</f>
        <v>0</v>
      </c>
      <c r="FF128" s="236">
        <f>IF(COUNTIF($AV128:$AX128, Active!$GA$1)&gt;0, Active!FF$2, 0)</f>
        <v>0</v>
      </c>
      <c r="FG128" s="237">
        <f>IF(COUNTIF($AY128:$BA128, Active!$GA$1)&gt;0, Active!FG$2, 0)</f>
        <v>0</v>
      </c>
      <c r="FH128" s="238">
        <f>IF(COUNTIF($BB128:$BD128, Active!$GA$1)&gt;0, Active!FH$2, 0)</f>
        <v>0</v>
      </c>
      <c r="FI128" s="238">
        <f>IF(COUNTIF($BE128:$BG128, Active!$GA$1)&gt;0, Active!FI$2, 0)</f>
        <v>0</v>
      </c>
      <c r="FJ128" s="238">
        <f>IF(COUNTIF($BH128:$BJ128, Active!$GA$1)&gt;0, Active!FJ$2, 0)</f>
        <v>0</v>
      </c>
      <c r="FK128" s="238">
        <f>IF(COUNTIF($BK128:$BM128, Active!$GA$1)&gt;0, Active!FK$2, 0)</f>
        <v>0</v>
      </c>
      <c r="FL128" s="238">
        <f>IF(COUNTIF($BN128:$BP128, Active!$GA$1)&gt;0, Active!FL$2, 0)</f>
        <v>0</v>
      </c>
      <c r="FM128" s="238">
        <f>IF(COUNTIF($BQ128:$BS128, Active!$GA$1)&gt;0, Active!FM$2, 0)</f>
        <v>0</v>
      </c>
      <c r="FN128" s="238">
        <f>IF(COUNTIF($BT128:$BV128, Active!$GA$1)&gt;0, Active!FN$2, 0)</f>
        <v>0</v>
      </c>
      <c r="FO128" s="239">
        <f>IF(COUNTIF($BW128:$BY128, Active!$GA$1)&gt;0, Active!FO$2, 0)</f>
        <v>0</v>
      </c>
      <c r="FP128" s="240">
        <f>IF(COUNTIF($BZ128:$CB128, Active!$GA$1)&gt;0, Active!FP$2, 0)</f>
        <v>0</v>
      </c>
      <c r="FQ128" s="240">
        <f>IF(COUNTIF($CC128:$CE128, Active!$GA$1)&gt;0, Active!FQ$2, 0)</f>
        <v>0</v>
      </c>
      <c r="FR128" s="240">
        <f>IF(COUNTIF($CF128:$CH128, Active!$GA$1)&gt;0, Active!FR$2, 0)</f>
        <v>0</v>
      </c>
      <c r="FS128" s="240">
        <f>IF(COUNTIF($CI128:$CK128, Active!$GA$1)&gt;0, Active!FS$2, 0)</f>
        <v>0</v>
      </c>
      <c r="FT128" s="240">
        <f>IF(COUNTIF($CL128:$CN128, Active!$GA$1)&gt;0, Active!FT$2, 0)</f>
        <v>0</v>
      </c>
      <c r="FU128" s="240">
        <f>IF(COUNTIF($CO128:$CQ128, Active!$GA$1)&gt;0, Active!FU$2, 0)</f>
        <v>0</v>
      </c>
      <c r="FV128" s="240">
        <f>IF(COUNTIF($CR128:$CT128, Active!$GA$1)&gt;0, Active!FV$2, 0)</f>
        <v>0</v>
      </c>
      <c r="FW128" s="240">
        <f>IF(COUNTIF($CU128:$CW128, Active!$GA$1)&gt;0, Active!FW$2, 0)</f>
        <v>0</v>
      </c>
      <c r="FX128" s="240">
        <f>IF(COUNTIF($CX128:$CZ128, Active!$GA$1)&gt;0, Active!FX$2, 0)</f>
        <v>0</v>
      </c>
      <c r="FY128" s="240">
        <f>IF(COUNTIF($DA128:$DC128, Active!$GA$1)&gt;0, Active!FY$2, 0)</f>
        <v>0</v>
      </c>
      <c r="FZ128" s="240">
        <f>IF(COUNTIF($DD128:$DF128, Active!$GA$1)&gt;0, Active!FZ$2, 0)</f>
        <v>0</v>
      </c>
      <c r="GA128" s="241">
        <f t="shared" si="41"/>
        <v>0</v>
      </c>
      <c r="GB128" s="242">
        <f>IF(COUNTIF($N128:$Q128, Active!HH$1)&gt;0, Active!GB$2, 0)</f>
        <v>0</v>
      </c>
      <c r="GC128" s="234">
        <f>IF(COUNTIF($R128:$U128, Active!HH$1)&gt;0, Active!GC$2, 0)</f>
        <v>0</v>
      </c>
      <c r="GD128" s="234">
        <f>IF(COUNTIF($V128:$Y128, Active!HH$1)&gt;0, Active!GD$2, 0)</f>
        <v>0</v>
      </c>
      <c r="GE128" s="234">
        <f>IF(COUNTIF($Z128:$AA128, Active!HH$1)&gt;0, Active!GE$2, 0)</f>
        <v>0</v>
      </c>
      <c r="GF128" s="234">
        <f>IF(COUNTIF($AB128:$AC128, Active!HH$1)&gt;0, Active!GF$2, 0)</f>
        <v>0</v>
      </c>
      <c r="GG128" s="235">
        <f>IF(COUNTIF($AD128:$AF128, Active!$HH$1)&gt;0, Active!GG$2, 0)</f>
        <v>0</v>
      </c>
      <c r="GH128" s="236">
        <f>IF(COUNTIF($AG128:$AI128, Active!$HH$1)&gt;0, Active!GH$2, 0)</f>
        <v>0</v>
      </c>
      <c r="GI128" s="236">
        <f>IF(COUNTIF($AJ128:$AL128, Active!$HH$1)&gt;0, Active!GI$2, 0)</f>
        <v>0</v>
      </c>
      <c r="GJ128" s="236">
        <f>IF(COUNTIF($AM128:$AO128, Active!$HH$1)&gt;0, Active!GJ$2, 0)</f>
        <v>0</v>
      </c>
      <c r="GK128" s="236">
        <f>IF(COUNTIF($AP128:$AR128, Active!$HH$1)&gt;0, Active!GK$2, 0)</f>
        <v>0</v>
      </c>
      <c r="GL128" s="236">
        <f>IF(COUNTIF($AS128:$AU128, Active!$HH$1)&gt;0, Active!GL$2, 0)</f>
        <v>0</v>
      </c>
      <c r="GM128" s="236">
        <f>IF(COUNTIF($AV128:$AX128, Active!$HH$1)&gt;0, Active!GM$2, 0)</f>
        <v>0</v>
      </c>
      <c r="GN128" s="237">
        <f>IF(COUNTIF($AY128:$BA128, Active!$HH$1)&gt;0, Active!GN$2, 0)</f>
        <v>0</v>
      </c>
      <c r="GO128" s="238">
        <f>IF(COUNTIF($BB128:$BD128, Active!$HH$1)&gt;0, Active!GO$2, 0)</f>
        <v>0</v>
      </c>
      <c r="GP128" s="238">
        <f>IF(COUNTIF($BE128:$BG128, Active!$HH$1)&gt;0, Active!GP$2, 0)</f>
        <v>0</v>
      </c>
      <c r="GQ128" s="238">
        <f>IF(COUNTIF($BH128:$BJ128, Active!$HH$1)&gt;0, Active!GQ$2, 0)</f>
        <v>0</v>
      </c>
      <c r="GR128" s="238">
        <f>IF(COUNTIF($BK128:$BM128, Active!$HH$1)&gt;0, Active!GR$2, 0)</f>
        <v>0</v>
      </c>
      <c r="GS128" s="238">
        <f>IF(COUNTIF($BN128:$BP128, Active!$HH$1)&gt;0, Active!GS$2, 0)</f>
        <v>0</v>
      </c>
      <c r="GT128" s="238">
        <f>IF(COUNTIF($BQ128:$BS128, Active!$HH$1)&gt;0, Active!GT$2, 0)</f>
        <v>0</v>
      </c>
      <c r="GU128" s="238">
        <f>IF(COUNTIF($BT128:$BV128, Active!$HH$1)&gt;0, Active!GU$2, 0)</f>
        <v>0</v>
      </c>
      <c r="GV128" s="239">
        <f>IF(COUNTIF($BW128:$BY128, Active!$HH$1)&gt;0, Active!GV$2, 0)</f>
        <v>0</v>
      </c>
      <c r="GW128" s="240">
        <f>IF(COUNTIF($BZ128:$CB128, Active!$HH$1)&gt;0, Active!GW$2, 0)</f>
        <v>0</v>
      </c>
      <c r="GX128" s="240">
        <f>IF(COUNTIF($CC128:$CE128, Active!$HH$1)&gt;0, Active!GX$2, 0)</f>
        <v>0</v>
      </c>
      <c r="GY128" s="240">
        <f>IF(COUNTIF($CF128:$CH128, Active!$HH$1)&gt;0, Active!GY$2, 0)</f>
        <v>0</v>
      </c>
      <c r="GZ128" s="240">
        <f>IF(COUNTIF($CI128:$CK128, Active!$HH$1)&gt;0, Active!GZ$2, 0)</f>
        <v>0</v>
      </c>
      <c r="HA128" s="240">
        <f>IF(COUNTIF($CL128:$CN128, Active!$HH$1)&gt;0, Active!HA$2, 0)</f>
        <v>0</v>
      </c>
      <c r="HB128" s="240">
        <f>IF(COUNTIF($CO128:$CQ128, Active!$HH$1)&gt;0, Active!HB$2, 0)</f>
        <v>0</v>
      </c>
      <c r="HC128" s="240">
        <f>IF(COUNTIF($CR128:$CT128, Active!$HH$1)&gt;0, Active!HC$2, 0)</f>
        <v>0</v>
      </c>
      <c r="HD128" s="240">
        <f>IF(COUNTIF($CU128:$CW128, Active!$HH$1)&gt;0, Active!HD$2, 0)</f>
        <v>0</v>
      </c>
      <c r="HE128" s="240">
        <f>IF(COUNTIF($CX128:$CZ128, Active!$HH$1)&gt;0, Active!HE$2, 0)</f>
        <v>0</v>
      </c>
      <c r="HF128" s="240">
        <f>IF(COUNTIF($DA128:$DC128, Active!$HH$1)&gt;0, Active!HF$2, 0)</f>
        <v>0</v>
      </c>
      <c r="HG128" s="240">
        <f>IF(COUNTIF($DD128:$DF128, Active!$HH$1)&gt;0, Active!HG$2, 0)</f>
        <v>0</v>
      </c>
      <c r="HH128" s="241">
        <f t="shared" si="42"/>
        <v>0</v>
      </c>
      <c r="HI128" s="243"/>
      <c r="HJ128" s="242">
        <f>IF(MAX($N128:$Q128)&gt;=40, Active!HJ$2, 0)</f>
        <v>0</v>
      </c>
      <c r="HK128" s="234">
        <f>IF(MAX($R128:$U128)&gt;=40, Active!HK$2, 0)</f>
        <v>0</v>
      </c>
      <c r="HL128" s="234">
        <f>IF(MAX($V128:$Y128)&gt;=40, Active!HL$2, 0)</f>
        <v>0</v>
      </c>
      <c r="HM128" s="234">
        <f>IF(MAX($Z128:$AA128)&gt;=40, Active!HM$2, 0)</f>
        <v>0</v>
      </c>
      <c r="HN128" s="234">
        <f>IF(MAX($AB128:$AC128)&gt;=40, Active!HN$2, 0)</f>
        <v>2</v>
      </c>
      <c r="HO128" s="235">
        <f>IF(MAX($AD128:$AF128)&gt;=40, Active!HO$2, 0)</f>
        <v>20</v>
      </c>
      <c r="HP128" s="236">
        <f>IF(MAX($AG128:$AI128)&gt;=40, Active!HP$2, 0)</f>
        <v>20</v>
      </c>
      <c r="HQ128" s="236">
        <f>IF(MAX($AJ128:$AL128)&gt;=40, Active!HQ$2, 0)</f>
        <v>20</v>
      </c>
      <c r="HR128" s="236">
        <f>IF(MAX($AM128:$AO128)&gt;=40, Active!HR$2, 0)</f>
        <v>20</v>
      </c>
      <c r="HS128" s="236">
        <f>IF(MAX($AP128:$AR128)&gt;=40, Active!HS$2, 0)</f>
        <v>10</v>
      </c>
      <c r="HT128" s="236">
        <f>IF(MAX($AS128:$AU128)&gt;=40, Active!HT$2, 0)</f>
        <v>20</v>
      </c>
      <c r="HU128" s="236">
        <f>IF(MAX($AV128:$AX128)&gt;=40, Active!HU$2, 0)</f>
        <v>10</v>
      </c>
      <c r="HV128" s="237">
        <f>IF(MAX($AY128:$BA128)&gt;=40, Active!HV$2, 0)</f>
        <v>0</v>
      </c>
      <c r="HW128" s="238">
        <f>IF(MAX($BB128:$BD128)&gt;=40, Active!HW$2, 0)</f>
        <v>0</v>
      </c>
      <c r="HX128" s="238">
        <f>IF(MAX($BE128:$BG128)&gt;=40, Active!HX$2, 0)</f>
        <v>0</v>
      </c>
      <c r="HY128" s="238">
        <f>IF(MAX($BH128:$BJ128)&gt;=40, Active!HY$2, 0)</f>
        <v>0</v>
      </c>
      <c r="HZ128" s="238">
        <f>IF(MAX($BK128:$BM128)&gt;=40, Active!HZ$2, 0)</f>
        <v>0</v>
      </c>
      <c r="IA128" s="238">
        <f>IF(MAX($BN128:$BP128)&gt;=40, Active!IA$2, 0)</f>
        <v>0</v>
      </c>
      <c r="IB128" s="238">
        <f>IF(MAX($BQ128:$BS128)&gt;=40, Active!IB$2, 0)</f>
        <v>0</v>
      </c>
      <c r="IC128" s="238">
        <f>IF(MAX($BT128:$BV128)&gt;=40, Active!IC$2, 0)</f>
        <v>0</v>
      </c>
      <c r="ID128" s="239">
        <f>IF(MAX($BW128:$BY128)&gt;=40, Active!ID$2, 0)</f>
        <v>0</v>
      </c>
      <c r="IE128" s="240">
        <f>IF(MAX($BZ128:$CB128)&gt;=40, Active!IE$2, 0)</f>
        <v>0</v>
      </c>
      <c r="IF128" s="240">
        <f>IF(MAX($CC128:$CE128)&gt;=40, Active!IF$2, 0)</f>
        <v>0</v>
      </c>
      <c r="IG128" s="240">
        <f>IF(MAX($CF128:$CH128)&gt;=40, Active!IG$2, 0)</f>
        <v>0</v>
      </c>
      <c r="IH128" s="240">
        <f>IF(MAX($CI128:$CK128)&gt;=40, Active!IH$2, 0)</f>
        <v>0</v>
      </c>
      <c r="II128" s="240">
        <f>IF(MAX($CL128:$CN128)&gt;=40, Active!II$2, 0)</f>
        <v>0</v>
      </c>
      <c r="IJ128" s="240">
        <f>IF(MAX($CO128:$CQ128)&gt;=40, Active!IJ$2, 0)</f>
        <v>0</v>
      </c>
      <c r="IK128" s="240">
        <f>IF(MAX($CR128:$CT128)&gt;=40, Active!IK$2, 0)</f>
        <v>0</v>
      </c>
      <c r="IL128" s="240">
        <f>IF(MAX($CU128:$CW128)&gt;=40, Active!IL$2, 0)</f>
        <v>0</v>
      </c>
      <c r="IM128" s="240">
        <f>IF(MAX($CX128:$CZ128)&gt;=40, Active!IM$2, 0)</f>
        <v>0</v>
      </c>
      <c r="IN128" s="240">
        <f>IF(MAX($DA128:$DC128)&gt;=40, Active!IN$2, 0)</f>
        <v>0</v>
      </c>
      <c r="IO128" s="240">
        <f>IF(MAX($DD128:$DF128)&gt;=40, Active!IO$2, 0)</f>
        <v>0</v>
      </c>
      <c r="IP128" s="416">
        <f t="shared" si="43"/>
        <v>120</v>
      </c>
      <c r="IQ128" s="416">
        <f t="shared" si="44"/>
        <v>2</v>
      </c>
    </row>
    <row r="129" spans="2:251" ht="15" customHeight="1" x14ac:dyDescent="0.25">
      <c r="B129" s="392">
        <v>15</v>
      </c>
      <c r="C129" s="13" t="s">
        <v>468</v>
      </c>
      <c r="D129" s="423">
        <v>43199</v>
      </c>
      <c r="E129" s="20" t="s">
        <v>278</v>
      </c>
      <c r="F129" s="6">
        <v>8881894</v>
      </c>
      <c r="G129" s="20">
        <v>1</v>
      </c>
      <c r="H129" s="20"/>
      <c r="I129" s="23"/>
      <c r="J129" s="6"/>
      <c r="K129" s="6"/>
      <c r="L129" s="424"/>
      <c r="M129" s="425" t="s">
        <v>576</v>
      </c>
      <c r="N129" s="24" t="s">
        <v>16</v>
      </c>
      <c r="O129" s="107"/>
      <c r="P129" s="107"/>
      <c r="Q129" s="273"/>
      <c r="R129" s="24" t="s">
        <v>18</v>
      </c>
      <c r="S129" s="107"/>
      <c r="T129" s="107"/>
      <c r="U129" s="290"/>
      <c r="V129" s="24"/>
      <c r="W129" s="107"/>
      <c r="X129" s="107"/>
      <c r="Y129" s="273"/>
      <c r="Z129" s="24" t="s">
        <v>18</v>
      </c>
      <c r="AA129" s="273"/>
      <c r="AB129" s="24">
        <v>83</v>
      </c>
      <c r="AC129" s="273"/>
      <c r="AD129" s="272">
        <v>100</v>
      </c>
      <c r="AE129" s="108"/>
      <c r="AF129" s="444"/>
      <c r="AG129" s="272">
        <v>100</v>
      </c>
      <c r="AH129" s="108"/>
      <c r="AI129" s="444"/>
      <c r="AJ129" s="272">
        <v>100</v>
      </c>
      <c r="AK129" s="108"/>
      <c r="AL129" s="444"/>
      <c r="AM129" s="272">
        <v>100</v>
      </c>
      <c r="AN129" s="108"/>
      <c r="AO129" s="444"/>
      <c r="AP129" s="272">
        <v>100</v>
      </c>
      <c r="AQ129" s="108"/>
      <c r="AR129" s="444"/>
      <c r="AS129" s="272">
        <v>100</v>
      </c>
      <c r="AT129" s="108"/>
      <c r="AU129" s="444"/>
      <c r="AV129" s="272">
        <v>100</v>
      </c>
      <c r="AW129" s="108"/>
      <c r="AX129" s="444"/>
      <c r="AY129" s="24"/>
      <c r="AZ129" s="107"/>
      <c r="BA129" s="273"/>
      <c r="BB129" s="24"/>
      <c r="BC129" s="107"/>
      <c r="BD129" s="273"/>
      <c r="BE129" s="24"/>
      <c r="BF129" s="107"/>
      <c r="BG129" s="273"/>
      <c r="BH129" s="24"/>
      <c r="BI129" s="107"/>
      <c r="BJ129" s="273"/>
      <c r="BK129" s="24"/>
      <c r="BL129" s="107"/>
      <c r="BM129" s="273"/>
      <c r="BN129" s="24"/>
      <c r="BO129" s="107"/>
      <c r="BP129" s="273"/>
      <c r="BQ129" s="24"/>
      <c r="BR129" s="107"/>
      <c r="BS129" s="273"/>
      <c r="BT129" s="24"/>
      <c r="BU129" s="291"/>
      <c r="BV129" s="273"/>
      <c r="BW129" s="24"/>
      <c r="BX129" s="107"/>
      <c r="BY129" s="273"/>
      <c r="BZ129" s="24"/>
      <c r="CA129" s="107"/>
      <c r="CB129" s="273"/>
      <c r="CC129" s="24"/>
      <c r="CD129" s="107"/>
      <c r="CE129" s="107"/>
      <c r="CF129" s="107"/>
      <c r="CG129" s="107"/>
      <c r="CH129" s="273"/>
      <c r="CI129" s="24"/>
      <c r="CJ129" s="107"/>
      <c r="CK129" s="273"/>
      <c r="CL129" s="24"/>
      <c r="CM129" s="107"/>
      <c r="CN129" s="273"/>
      <c r="CO129" s="24"/>
      <c r="CP129" s="107"/>
      <c r="CQ129" s="273"/>
      <c r="CR129" s="24"/>
      <c r="CS129" s="107"/>
      <c r="CT129" s="273"/>
      <c r="CU129" s="24"/>
      <c r="CV129" s="107"/>
      <c r="CW129" s="273"/>
      <c r="CX129" s="24"/>
      <c r="CY129" s="107"/>
      <c r="CZ129" s="273"/>
      <c r="DA129" s="24"/>
      <c r="DB129" s="107"/>
      <c r="DC129" s="273"/>
      <c r="DD129" s="24"/>
      <c r="DE129" s="107"/>
      <c r="DF129" s="273"/>
      <c r="DG129" s="218"/>
      <c r="DH129" s="217"/>
      <c r="DI129" s="217"/>
      <c r="DJ129" s="286" t="e">
        <f t="shared" si="38"/>
        <v>#DIV/0!</v>
      </c>
      <c r="DK129" s="219"/>
      <c r="DL129" s="220" t="e">
        <f t="shared" si="39"/>
        <v>#DIV/0!</v>
      </c>
      <c r="DM129" s="650">
        <f>COUNTIF(N129:DF129, Active!DM$1)+COUNTIF(N129:DF129, Active!DM$2)</f>
        <v>0</v>
      </c>
      <c r="DN129" s="233">
        <f>IF(COUNTIF($N129:$Q129, Active!ET$1)&gt;0, Active!DN$2, 0)</f>
        <v>0</v>
      </c>
      <c r="DO129" s="234">
        <f>IF(COUNTIF($R129:$U129, Active!ET$1)&gt;0, Active!DO$2, 0)</f>
        <v>0</v>
      </c>
      <c r="DP129" s="234">
        <f>IF(COUNTIF($V129:$Y129, Active!ET$1)&gt;0, Active!DP$2, 0)</f>
        <v>0</v>
      </c>
      <c r="DQ129" s="234">
        <f>IF(COUNTIF($Z129:$AA129, Active!ET$1)&gt;0, Active!DQ$2, 0)</f>
        <v>0</v>
      </c>
      <c r="DR129" s="234">
        <f>IF(COUNTIF($AB129:$AC129, Active!ET$1)&gt;0, Active!DR$2, 0)</f>
        <v>0</v>
      </c>
      <c r="DS129" s="235">
        <f>IF(COUNTIF($AD129:$AF129, Active!$ET$1)&gt;0, Active!DS$2, 0)</f>
        <v>0</v>
      </c>
      <c r="DT129" s="236">
        <f>IF(COUNTIF($AG129:$AI129, Active!$ET$1)&gt;0, Active!DT$2, 0)</f>
        <v>0</v>
      </c>
      <c r="DU129" s="236">
        <f>IF(COUNTIF($AJ129:$AL129, Active!$ET$1)&gt;0, Active!DU$2, 0)</f>
        <v>0</v>
      </c>
      <c r="DV129" s="236">
        <f>IF(COUNTIF($AM129:$AO129, Active!$ET$1)&gt;0, Active!DV$2, 0)</f>
        <v>0</v>
      </c>
      <c r="DW129" s="236">
        <f>IF(COUNTIF($AP129:$AR129, Active!$ET$1)&gt;0, Active!DW$2, 0)</f>
        <v>0</v>
      </c>
      <c r="DX129" s="236">
        <f>IF(COUNTIF($AS129:$AU129, Active!$ET$1)&gt;0, Active!DX$2, 0)</f>
        <v>0</v>
      </c>
      <c r="DY129" s="236">
        <f>IF(COUNTIF($AV129:$AX129, Active!$ET$1)&gt;0, Active!DY$2, 0)</f>
        <v>0</v>
      </c>
      <c r="DZ129" s="237">
        <f>IF(COUNTIF($AY129:$BA129, Active!$ET$1)&gt;0, Active!DZ$2, 0)</f>
        <v>0</v>
      </c>
      <c r="EA129" s="238">
        <f>IF(COUNTIF($BB129:$BD129, Active!$ET$1)&gt;0, Active!EA$2, 0)</f>
        <v>0</v>
      </c>
      <c r="EB129" s="238">
        <f>IF(COUNTIF($BE129:$BG129, Active!$ET$1)&gt;0, Active!EB$2, 0)</f>
        <v>0</v>
      </c>
      <c r="EC129" s="238">
        <f>IF(COUNTIF($BH129:$BJ129, Active!$ET$1)&gt;0, Active!EC$2, 0)</f>
        <v>0</v>
      </c>
      <c r="ED129" s="238">
        <f>IF(COUNTIF($BK129:$BM129, Active!$ET$1)&gt;0, Active!ED$2, 0)</f>
        <v>0</v>
      </c>
      <c r="EE129" s="238">
        <f>IF(COUNTIF($BN129:$BP129, Active!$ET$1)&gt;0, Active!EE$2, 0)</f>
        <v>0</v>
      </c>
      <c r="EF129" s="238">
        <f>IF(COUNTIF($BQ129:$BS129, Active!$ET$1)&gt;0, Active!EF$2, 0)</f>
        <v>0</v>
      </c>
      <c r="EG129" s="238">
        <f>IF(COUNTIF($BT129:$BV129, Active!$ET$1)&gt;0, Active!EG$2, 0)</f>
        <v>0</v>
      </c>
      <c r="EH129" s="239">
        <f>IF(COUNTIF($BW129:$BY129, Active!$ET$1)&gt;0, Active!EH$2, 0)</f>
        <v>0</v>
      </c>
      <c r="EI129" s="240">
        <f>IF(COUNTIF($BZ129:$CB129, Active!$ET$1)&gt;0, Active!EI$2, 0)</f>
        <v>0</v>
      </c>
      <c r="EJ129" s="240">
        <f>IF(COUNTIF($CC129:$CE129, Active!$ET$1)&gt;0, Active!EJ$2, 0)</f>
        <v>0</v>
      </c>
      <c r="EK129" s="240">
        <f>IF(COUNTIF($CF129:$CH129, Active!$ET$1)&gt;0, Active!EK$2, 0)</f>
        <v>0</v>
      </c>
      <c r="EL129" s="240">
        <f>IF(COUNTIF($CI129:$CK129, Active!$ET$1)&gt;0, Active!EL$2, 0)</f>
        <v>0</v>
      </c>
      <c r="EM129" s="240">
        <f>IF(COUNTIF($CL129:$CN129, Active!$ET$1)&gt;0, Active!EM$2, 0)</f>
        <v>0</v>
      </c>
      <c r="EN129" s="240">
        <f>IF(COUNTIF($CO129:$CQ129, Active!$ET$1)&gt;0, Active!EN$2, 0)</f>
        <v>0</v>
      </c>
      <c r="EO129" s="240">
        <f>IF(COUNTIF($CR129:$CT129, Active!$ET$1)&gt;0, Active!EO$2, 0)</f>
        <v>0</v>
      </c>
      <c r="EP129" s="240">
        <f>IF(COUNTIF($CU129:$CW129, Active!$ET$1)&gt;0, Active!EP$2, 0)</f>
        <v>0</v>
      </c>
      <c r="EQ129" s="240">
        <f>IF(COUNTIF($CX129:$CZ129, Active!$ET$1)&gt;0, Active!EQ$2, 0)</f>
        <v>0</v>
      </c>
      <c r="ER129" s="240">
        <f>IF(COUNTIF($DA129:$DC129, Active!$ET$1)&gt;0, Active!ER$2, 0)</f>
        <v>0</v>
      </c>
      <c r="ES129" s="240">
        <f>IF(COUNTIF($DD129:$DF129, Active!$ET$1)&gt;0, Active!ES$2, 0)</f>
        <v>0</v>
      </c>
      <c r="ET129" s="241">
        <f t="shared" si="40"/>
        <v>0</v>
      </c>
      <c r="EU129" s="242">
        <f>IF(COUNTIF($N129:$Q129, Active!GA$1)&gt;0, Active!EU$2, 0)</f>
        <v>0</v>
      </c>
      <c r="EV129" s="234">
        <f>IF(COUNTIF($R129:$U129, Active!GA$1)&gt;0, Active!EV$2, 0)</f>
        <v>0</v>
      </c>
      <c r="EW129" s="234">
        <f>IF(COUNTIF($V129:$Y129, Active!GA$1)&gt;0, Active!EW$2, 0)</f>
        <v>0</v>
      </c>
      <c r="EX129" s="234">
        <f>IF(COUNTIF($Z129:$AA129, Active!GA$1)&gt;0, Active!EX$2, 0)</f>
        <v>0</v>
      </c>
      <c r="EY129" s="234">
        <f>IF(COUNTIF($AB129:$AC129, Active!GA$1)&gt;0, Active!EY$2, 0)</f>
        <v>0</v>
      </c>
      <c r="EZ129" s="235">
        <f>IF(COUNTIF($AD129:$AF129, Active!$GA$1)&gt;0, Active!EZ$2, 0)</f>
        <v>0</v>
      </c>
      <c r="FA129" s="236">
        <f>IF(COUNTIF($AG129:$AI129, Active!$GA$1)&gt;0, Active!FA$2, 0)</f>
        <v>0</v>
      </c>
      <c r="FB129" s="236">
        <f>IF(COUNTIF($AJ129:$AL129, Active!$GA$1)&gt;0, Active!FB$2, 0)</f>
        <v>0</v>
      </c>
      <c r="FC129" s="236">
        <f>IF(COUNTIF($AM129:$AO129, Active!$GA$1)&gt;0, Active!FC$2, 0)</f>
        <v>0</v>
      </c>
      <c r="FD129" s="236">
        <f>IF(COUNTIF($AP129:$AR129, Active!$GA$1)&gt;0, Active!FD$2, 0)</f>
        <v>0</v>
      </c>
      <c r="FE129" s="236">
        <f>IF(COUNTIF($AS129:$AU129, Active!$GA$1)&gt;0, Active!FE$2, 0)</f>
        <v>0</v>
      </c>
      <c r="FF129" s="236">
        <f>IF(COUNTIF($AV129:$AX129, Active!$GA$1)&gt;0, Active!FF$2, 0)</f>
        <v>0</v>
      </c>
      <c r="FG129" s="237">
        <f>IF(COUNTIF($AY129:$BA129, Active!$GA$1)&gt;0, Active!FG$2, 0)</f>
        <v>0</v>
      </c>
      <c r="FH129" s="238">
        <f>IF(COUNTIF($BB129:$BD129, Active!$GA$1)&gt;0, Active!FH$2, 0)</f>
        <v>0</v>
      </c>
      <c r="FI129" s="238">
        <f>IF(COUNTIF($BE129:$BG129, Active!$GA$1)&gt;0, Active!FI$2, 0)</f>
        <v>0</v>
      </c>
      <c r="FJ129" s="238">
        <f>IF(COUNTIF($BH129:$BJ129, Active!$GA$1)&gt;0, Active!FJ$2, 0)</f>
        <v>0</v>
      </c>
      <c r="FK129" s="238">
        <f>IF(COUNTIF($BK129:$BM129, Active!$GA$1)&gt;0, Active!FK$2, 0)</f>
        <v>0</v>
      </c>
      <c r="FL129" s="238">
        <f>IF(COUNTIF($BN129:$BP129, Active!$GA$1)&gt;0, Active!FL$2, 0)</f>
        <v>0</v>
      </c>
      <c r="FM129" s="238">
        <f>IF(COUNTIF($BQ129:$BS129, Active!$GA$1)&gt;0, Active!FM$2, 0)</f>
        <v>0</v>
      </c>
      <c r="FN129" s="238">
        <f>IF(COUNTIF($BT129:$BV129, Active!$GA$1)&gt;0, Active!FN$2, 0)</f>
        <v>0</v>
      </c>
      <c r="FO129" s="239">
        <f>IF(COUNTIF($BW129:$BY129, Active!$GA$1)&gt;0, Active!FO$2, 0)</f>
        <v>0</v>
      </c>
      <c r="FP129" s="240">
        <f>IF(COUNTIF($BZ129:$CB129, Active!$GA$1)&gt;0, Active!FP$2, 0)</f>
        <v>0</v>
      </c>
      <c r="FQ129" s="240">
        <f>IF(COUNTIF($CC129:$CE129, Active!$GA$1)&gt;0, Active!FQ$2, 0)</f>
        <v>0</v>
      </c>
      <c r="FR129" s="240">
        <f>IF(COUNTIF($CF129:$CH129, Active!$GA$1)&gt;0, Active!FR$2, 0)</f>
        <v>0</v>
      </c>
      <c r="FS129" s="240">
        <f>IF(COUNTIF($CI129:$CK129, Active!$GA$1)&gt;0, Active!FS$2, 0)</f>
        <v>0</v>
      </c>
      <c r="FT129" s="240">
        <f>IF(COUNTIF($CL129:$CN129, Active!$GA$1)&gt;0, Active!FT$2, 0)</f>
        <v>0</v>
      </c>
      <c r="FU129" s="240">
        <f>IF(COUNTIF($CO129:$CQ129, Active!$GA$1)&gt;0, Active!FU$2, 0)</f>
        <v>0</v>
      </c>
      <c r="FV129" s="240">
        <f>IF(COUNTIF($CR129:$CT129, Active!$GA$1)&gt;0, Active!FV$2, 0)</f>
        <v>0</v>
      </c>
      <c r="FW129" s="240">
        <f>IF(COUNTIF($CU129:$CW129, Active!$GA$1)&gt;0, Active!FW$2, 0)</f>
        <v>0</v>
      </c>
      <c r="FX129" s="240">
        <f>IF(COUNTIF($CX129:$CZ129, Active!$GA$1)&gt;0, Active!FX$2, 0)</f>
        <v>0</v>
      </c>
      <c r="FY129" s="240">
        <f>IF(COUNTIF($DA129:$DC129, Active!$GA$1)&gt;0, Active!FY$2, 0)</f>
        <v>0</v>
      </c>
      <c r="FZ129" s="240">
        <f>IF(COUNTIF($DD129:$DF129, Active!$GA$1)&gt;0, Active!FZ$2, 0)</f>
        <v>0</v>
      </c>
      <c r="GA129" s="241">
        <f t="shared" si="41"/>
        <v>0</v>
      </c>
      <c r="GB129" s="242">
        <f>IF(COUNTIF($N129:$Q129, Active!HH$1)&gt;0, Active!GB$2, 0)</f>
        <v>0</v>
      </c>
      <c r="GC129" s="234">
        <f>IF(COUNTIF($R129:$U129, Active!HH$1)&gt;0, Active!GC$2, 0)</f>
        <v>0</v>
      </c>
      <c r="GD129" s="234">
        <f>IF(COUNTIF($V129:$Y129, Active!HH$1)&gt;0, Active!GD$2, 0)</f>
        <v>0</v>
      </c>
      <c r="GE129" s="234">
        <f>IF(COUNTIF($Z129:$AA129, Active!HH$1)&gt;0, Active!GE$2, 0)</f>
        <v>0</v>
      </c>
      <c r="GF129" s="234">
        <f>IF(COUNTIF($AB129:$AC129, Active!HH$1)&gt;0, Active!GF$2, 0)</f>
        <v>0</v>
      </c>
      <c r="GG129" s="235">
        <f>IF(COUNTIF($AD129:$AF129, Active!$HH$1)&gt;0, Active!GG$2, 0)</f>
        <v>0</v>
      </c>
      <c r="GH129" s="236">
        <f>IF(COUNTIF($AG129:$AI129, Active!$HH$1)&gt;0, Active!GH$2, 0)</f>
        <v>0</v>
      </c>
      <c r="GI129" s="236">
        <f>IF(COUNTIF($AJ129:$AL129, Active!$HH$1)&gt;0, Active!GI$2, 0)</f>
        <v>0</v>
      </c>
      <c r="GJ129" s="236">
        <f>IF(COUNTIF($AM129:$AO129, Active!$HH$1)&gt;0, Active!GJ$2, 0)</f>
        <v>0</v>
      </c>
      <c r="GK129" s="236">
        <f>IF(COUNTIF($AP129:$AR129, Active!$HH$1)&gt;0, Active!GK$2, 0)</f>
        <v>0</v>
      </c>
      <c r="GL129" s="236">
        <f>IF(COUNTIF($AS129:$AU129, Active!$HH$1)&gt;0, Active!GL$2, 0)</f>
        <v>0</v>
      </c>
      <c r="GM129" s="236">
        <f>IF(COUNTIF($AV129:$AX129, Active!$HH$1)&gt;0, Active!GM$2, 0)</f>
        <v>0</v>
      </c>
      <c r="GN129" s="237">
        <f>IF(COUNTIF($AY129:$BA129, Active!$HH$1)&gt;0, Active!GN$2, 0)</f>
        <v>0</v>
      </c>
      <c r="GO129" s="238">
        <f>IF(COUNTIF($BB129:$BD129, Active!$HH$1)&gt;0, Active!GO$2, 0)</f>
        <v>0</v>
      </c>
      <c r="GP129" s="238">
        <f>IF(COUNTIF($BE129:$BG129, Active!$HH$1)&gt;0, Active!GP$2, 0)</f>
        <v>0</v>
      </c>
      <c r="GQ129" s="238">
        <f>IF(COUNTIF($BH129:$BJ129, Active!$HH$1)&gt;0, Active!GQ$2, 0)</f>
        <v>0</v>
      </c>
      <c r="GR129" s="238">
        <f>IF(COUNTIF($BK129:$BM129, Active!$HH$1)&gt;0, Active!GR$2, 0)</f>
        <v>0</v>
      </c>
      <c r="GS129" s="238">
        <f>IF(COUNTIF($BN129:$BP129, Active!$HH$1)&gt;0, Active!GS$2, 0)</f>
        <v>0</v>
      </c>
      <c r="GT129" s="238">
        <f>IF(COUNTIF($BQ129:$BS129, Active!$HH$1)&gt;0, Active!GT$2, 0)</f>
        <v>0</v>
      </c>
      <c r="GU129" s="238">
        <f>IF(COUNTIF($BT129:$BV129, Active!$HH$1)&gt;0, Active!GU$2, 0)</f>
        <v>0</v>
      </c>
      <c r="GV129" s="239">
        <f>IF(COUNTIF($BW129:$BY129, Active!$HH$1)&gt;0, Active!GV$2, 0)</f>
        <v>0</v>
      </c>
      <c r="GW129" s="240">
        <f>IF(COUNTIF($BZ129:$CB129, Active!$HH$1)&gt;0, Active!GW$2, 0)</f>
        <v>0</v>
      </c>
      <c r="GX129" s="240">
        <f>IF(COUNTIF($CC129:$CE129, Active!$HH$1)&gt;0, Active!GX$2, 0)</f>
        <v>0</v>
      </c>
      <c r="GY129" s="240">
        <f>IF(COUNTIF($CF129:$CH129, Active!$HH$1)&gt;0, Active!GY$2, 0)</f>
        <v>0</v>
      </c>
      <c r="GZ129" s="240">
        <f>IF(COUNTIF($CI129:$CK129, Active!$HH$1)&gt;0, Active!GZ$2, 0)</f>
        <v>0</v>
      </c>
      <c r="HA129" s="240">
        <f>IF(COUNTIF($CL129:$CN129, Active!$HH$1)&gt;0, Active!HA$2, 0)</f>
        <v>0</v>
      </c>
      <c r="HB129" s="240">
        <f>IF(COUNTIF($CO129:$CQ129, Active!$HH$1)&gt;0, Active!HB$2, 0)</f>
        <v>0</v>
      </c>
      <c r="HC129" s="240">
        <f>IF(COUNTIF($CR129:$CT129, Active!$HH$1)&gt;0, Active!HC$2, 0)</f>
        <v>0</v>
      </c>
      <c r="HD129" s="240">
        <f>IF(COUNTIF($CU129:$CW129, Active!$HH$1)&gt;0, Active!HD$2, 0)</f>
        <v>0</v>
      </c>
      <c r="HE129" s="240">
        <f>IF(COUNTIF($CX129:$CZ129, Active!$HH$1)&gt;0, Active!HE$2, 0)</f>
        <v>0</v>
      </c>
      <c r="HF129" s="240">
        <f>IF(COUNTIF($DA129:$DC129, Active!$HH$1)&gt;0, Active!HF$2, 0)</f>
        <v>0</v>
      </c>
      <c r="HG129" s="240">
        <f>IF(COUNTIF($DD129:$DF129, Active!$HH$1)&gt;0, Active!HG$2, 0)</f>
        <v>0</v>
      </c>
      <c r="HH129" s="241">
        <f t="shared" si="42"/>
        <v>0</v>
      </c>
      <c r="HI129" s="243"/>
      <c r="HJ129" s="242">
        <f>IF(MAX($N129:$Q129)&gt;=40, Active!HJ$2, 0)</f>
        <v>0</v>
      </c>
      <c r="HK129" s="234">
        <f>IF(MAX($R129:$U129)&gt;=40, Active!HK$2, 0)</f>
        <v>0</v>
      </c>
      <c r="HL129" s="234">
        <f>IF(MAX($V129:$Y129)&gt;=40, Active!HL$2, 0)</f>
        <v>0</v>
      </c>
      <c r="HM129" s="234">
        <f>IF(MAX($Z129:$AA129)&gt;=40, Active!HM$2, 0)</f>
        <v>0</v>
      </c>
      <c r="HN129" s="234">
        <f>IF(MAX($AB129:$AC129)&gt;=40, Active!HN$2, 0)</f>
        <v>2</v>
      </c>
      <c r="HO129" s="235">
        <f>IF(MAX($AD129:$AF129)&gt;=40, Active!HO$2, 0)</f>
        <v>20</v>
      </c>
      <c r="HP129" s="236">
        <f>IF(MAX($AG129:$AI129)&gt;=40, Active!HP$2, 0)</f>
        <v>20</v>
      </c>
      <c r="HQ129" s="236">
        <f>IF(MAX($AJ129:$AL129)&gt;=40, Active!HQ$2, 0)</f>
        <v>20</v>
      </c>
      <c r="HR129" s="236">
        <f>IF(MAX($AM129:$AO129)&gt;=40, Active!HR$2, 0)</f>
        <v>20</v>
      </c>
      <c r="HS129" s="236">
        <f>IF(MAX($AP129:$AR129)&gt;=40, Active!HS$2, 0)</f>
        <v>10</v>
      </c>
      <c r="HT129" s="236">
        <f>IF(MAX($AS129:$AU129)&gt;=40, Active!HT$2, 0)</f>
        <v>20</v>
      </c>
      <c r="HU129" s="236">
        <f>IF(MAX($AV129:$AX129)&gt;=40, Active!HU$2, 0)</f>
        <v>10</v>
      </c>
      <c r="HV129" s="237">
        <f>IF(MAX($AY129:$BA129)&gt;=40, Active!HV$2, 0)</f>
        <v>0</v>
      </c>
      <c r="HW129" s="238">
        <f>IF(MAX($BB129:$BD129)&gt;=40, Active!HW$2, 0)</f>
        <v>0</v>
      </c>
      <c r="HX129" s="238">
        <f>IF(MAX($BE129:$BG129)&gt;=40, Active!HX$2, 0)</f>
        <v>0</v>
      </c>
      <c r="HY129" s="238">
        <f>IF(MAX($BH129:$BJ129)&gt;=40, Active!HY$2, 0)</f>
        <v>0</v>
      </c>
      <c r="HZ129" s="238">
        <f>IF(MAX($BK129:$BM129)&gt;=40, Active!HZ$2, 0)</f>
        <v>0</v>
      </c>
      <c r="IA129" s="238">
        <f>IF(MAX($BN129:$BP129)&gt;=40, Active!IA$2, 0)</f>
        <v>0</v>
      </c>
      <c r="IB129" s="238">
        <f>IF(MAX($BQ129:$BS129)&gt;=40, Active!IB$2, 0)</f>
        <v>0</v>
      </c>
      <c r="IC129" s="238">
        <f>IF(MAX($BT129:$BV129)&gt;=40, Active!IC$2, 0)</f>
        <v>0</v>
      </c>
      <c r="ID129" s="239">
        <f>IF(MAX($BW129:$BY129)&gt;=40, Active!ID$2, 0)</f>
        <v>0</v>
      </c>
      <c r="IE129" s="240">
        <f>IF(MAX($BZ129:$CB129)&gt;=40, Active!IE$2, 0)</f>
        <v>0</v>
      </c>
      <c r="IF129" s="240">
        <f>IF(MAX($CC129:$CE129)&gt;=40, Active!IF$2, 0)</f>
        <v>0</v>
      </c>
      <c r="IG129" s="240">
        <f>IF(MAX($CF129:$CH129)&gt;=40, Active!IG$2, 0)</f>
        <v>0</v>
      </c>
      <c r="IH129" s="240">
        <f>IF(MAX($CI129:$CK129)&gt;=40, Active!IH$2, 0)</f>
        <v>0</v>
      </c>
      <c r="II129" s="240">
        <f>IF(MAX($CL129:$CN129)&gt;=40, Active!II$2, 0)</f>
        <v>0</v>
      </c>
      <c r="IJ129" s="240">
        <f>IF(MAX($CO129:$CQ129)&gt;=40, Active!IJ$2, 0)</f>
        <v>0</v>
      </c>
      <c r="IK129" s="240">
        <f>IF(MAX($CR129:$CT129)&gt;=40, Active!IK$2, 0)</f>
        <v>0</v>
      </c>
      <c r="IL129" s="240">
        <f>IF(MAX($CU129:$CW129)&gt;=40, Active!IL$2, 0)</f>
        <v>0</v>
      </c>
      <c r="IM129" s="240">
        <f>IF(MAX($CX129:$CZ129)&gt;=40, Active!IM$2, 0)</f>
        <v>0</v>
      </c>
      <c r="IN129" s="240">
        <f>IF(MAX($DA129:$DC129)&gt;=40, Active!IN$2, 0)</f>
        <v>0</v>
      </c>
      <c r="IO129" s="240">
        <f>IF(MAX($DD129:$DF129)&gt;=40, Active!IO$2, 0)</f>
        <v>0</v>
      </c>
      <c r="IP129" s="416">
        <f t="shared" si="43"/>
        <v>120</v>
      </c>
      <c r="IQ129" s="416">
        <f t="shared" si="44"/>
        <v>2</v>
      </c>
    </row>
    <row r="130" spans="2:251" ht="15" customHeight="1" x14ac:dyDescent="0.25">
      <c r="B130" s="223"/>
      <c r="C130" s="222"/>
      <c r="D130" s="404"/>
      <c r="E130" s="405"/>
      <c r="F130" s="221"/>
      <c r="G130" s="406"/>
      <c r="H130" s="406"/>
      <c r="I130" s="407"/>
      <c r="J130" s="408"/>
      <c r="K130" s="408"/>
      <c r="L130" s="409"/>
      <c r="M130" s="420"/>
      <c r="N130" s="411"/>
      <c r="O130" s="413"/>
      <c r="P130" s="413"/>
      <c r="Q130" s="410"/>
      <c r="R130" s="411"/>
      <c r="S130" s="413"/>
      <c r="T130" s="413"/>
      <c r="U130" s="412"/>
      <c r="V130" s="411"/>
      <c r="W130" s="413"/>
      <c r="X130" s="413"/>
      <c r="Y130" s="410"/>
      <c r="Z130" s="411"/>
      <c r="AA130" s="410"/>
      <c r="AB130" s="411"/>
      <c r="AC130" s="410"/>
      <c r="AD130" s="411"/>
      <c r="AE130" s="413"/>
      <c r="AF130" s="410"/>
      <c r="AG130" s="411"/>
      <c r="AH130" s="413"/>
      <c r="AI130" s="410"/>
      <c r="AJ130" s="411"/>
      <c r="AK130" s="413"/>
      <c r="AL130" s="410"/>
      <c r="AM130" s="411"/>
      <c r="AN130" s="413"/>
      <c r="AO130" s="410"/>
      <c r="AP130" s="411"/>
      <c r="AQ130" s="413"/>
      <c r="AR130" s="410"/>
      <c r="AS130" s="411"/>
      <c r="AT130" s="413"/>
      <c r="AU130" s="410"/>
      <c r="AV130" s="411"/>
      <c r="AW130" s="413"/>
      <c r="AX130" s="410"/>
      <c r="AY130" s="411"/>
      <c r="AZ130" s="413"/>
      <c r="BA130" s="410"/>
      <c r="BB130" s="411"/>
      <c r="BC130" s="413"/>
      <c r="BD130" s="410"/>
      <c r="BE130" s="411"/>
      <c r="BF130" s="413"/>
      <c r="BG130" s="410"/>
      <c r="BH130" s="411"/>
      <c r="BI130" s="413"/>
      <c r="BJ130" s="410"/>
      <c r="BK130" s="411"/>
      <c r="BL130" s="413"/>
      <c r="BM130" s="410"/>
      <c r="BN130" s="411"/>
      <c r="BO130" s="413"/>
      <c r="BP130" s="410"/>
      <c r="BQ130" s="411"/>
      <c r="BR130" s="413"/>
      <c r="BS130" s="410"/>
      <c r="BT130" s="411"/>
      <c r="BU130" s="414"/>
      <c r="BV130" s="410"/>
      <c r="BW130" s="411"/>
      <c r="BX130" s="413"/>
      <c r="BY130" s="410"/>
      <c r="BZ130" s="411"/>
      <c r="CA130" s="413"/>
      <c r="CB130" s="410"/>
      <c r="CC130" s="411"/>
      <c r="CD130" s="413"/>
      <c r="CE130" s="413"/>
      <c r="CF130" s="413"/>
      <c r="CG130" s="413"/>
      <c r="CH130" s="410"/>
      <c r="CI130" s="411"/>
      <c r="CJ130" s="413"/>
      <c r="CK130" s="410"/>
      <c r="CL130" s="411"/>
      <c r="CM130" s="413"/>
      <c r="CN130" s="410"/>
      <c r="CO130" s="411"/>
      <c r="CP130" s="413"/>
      <c r="CQ130" s="410"/>
      <c r="CR130" s="411"/>
      <c r="CS130" s="413"/>
      <c r="CT130" s="410"/>
      <c r="CU130" s="411"/>
      <c r="CV130" s="413"/>
      <c r="CW130" s="410"/>
      <c r="CX130" s="411"/>
      <c r="CY130" s="413"/>
      <c r="CZ130" s="410"/>
      <c r="DA130" s="411"/>
      <c r="DB130" s="413"/>
      <c r="DC130" s="410"/>
      <c r="DD130" s="411"/>
      <c r="DE130" s="413"/>
      <c r="DF130" s="410"/>
      <c r="DG130" s="222"/>
      <c r="DH130" s="396"/>
      <c r="DI130" s="396"/>
      <c r="DJ130" s="285"/>
      <c r="DK130" s="223"/>
      <c r="DL130" s="421"/>
      <c r="DM130" s="422"/>
      <c r="DN130" s="430"/>
      <c r="DO130" s="225"/>
      <c r="DP130" s="225"/>
      <c r="DQ130" s="225"/>
      <c r="DR130" s="225"/>
      <c r="DS130" s="226"/>
      <c r="DT130" s="227"/>
      <c r="DU130" s="227"/>
      <c r="DV130" s="227"/>
      <c r="DW130" s="227"/>
      <c r="DX130" s="227"/>
      <c r="DY130" s="227"/>
      <c r="DZ130" s="228"/>
      <c r="EA130" s="229"/>
      <c r="EB130" s="229"/>
      <c r="EC130" s="229"/>
      <c r="ED130" s="229"/>
      <c r="EE130" s="229"/>
      <c r="EF130" s="229"/>
      <c r="EG130" s="229"/>
      <c r="EH130" s="230"/>
      <c r="EI130" s="231"/>
      <c r="EJ130" s="231"/>
      <c r="EK130" s="231"/>
      <c r="EL130" s="231"/>
      <c r="EM130" s="231"/>
      <c r="EN130" s="231"/>
      <c r="EO130" s="231"/>
      <c r="EP130" s="231"/>
      <c r="EQ130" s="231"/>
      <c r="ER130" s="231"/>
      <c r="ES130" s="231"/>
      <c r="ET130" s="232"/>
      <c r="EU130" s="224"/>
      <c r="EV130" s="225"/>
      <c r="EW130" s="225"/>
      <c r="EX130" s="225"/>
      <c r="EY130" s="225"/>
      <c r="EZ130" s="226"/>
      <c r="FA130" s="227"/>
      <c r="FB130" s="227"/>
      <c r="FC130" s="227"/>
      <c r="FD130" s="227"/>
      <c r="FE130" s="227"/>
      <c r="FF130" s="227"/>
      <c r="FG130" s="228"/>
      <c r="FH130" s="229"/>
      <c r="FI130" s="229"/>
      <c r="FJ130" s="229"/>
      <c r="FK130" s="229"/>
      <c r="FL130" s="229"/>
      <c r="FM130" s="229"/>
      <c r="FN130" s="229"/>
      <c r="FO130" s="230"/>
      <c r="FP130" s="231"/>
      <c r="FQ130" s="231"/>
      <c r="FR130" s="231"/>
      <c r="FS130" s="231"/>
      <c r="FT130" s="231"/>
      <c r="FU130" s="231"/>
      <c r="FV130" s="231"/>
      <c r="FW130" s="231"/>
      <c r="FX130" s="231"/>
      <c r="FY130" s="231"/>
      <c r="FZ130" s="231"/>
      <c r="GA130" s="232"/>
      <c r="GB130" s="224"/>
      <c r="GC130" s="225"/>
      <c r="GD130" s="225"/>
      <c r="GE130" s="225"/>
      <c r="GF130" s="225"/>
      <c r="GG130" s="226"/>
      <c r="GH130" s="227"/>
      <c r="GI130" s="227"/>
      <c r="GJ130" s="227"/>
      <c r="GK130" s="227"/>
      <c r="GL130" s="227"/>
      <c r="GM130" s="227"/>
      <c r="GN130" s="228"/>
      <c r="GO130" s="229"/>
      <c r="GP130" s="229"/>
      <c r="GQ130" s="229"/>
      <c r="GR130" s="229"/>
      <c r="GS130" s="229"/>
      <c r="GT130" s="229"/>
      <c r="GU130" s="229"/>
      <c r="GV130" s="230"/>
      <c r="GW130" s="231"/>
      <c r="GX130" s="231"/>
      <c r="GY130" s="231"/>
      <c r="GZ130" s="231"/>
      <c r="HA130" s="231"/>
      <c r="HB130" s="231"/>
      <c r="HC130" s="231"/>
      <c r="HD130" s="231"/>
      <c r="HE130" s="231"/>
      <c r="HF130" s="231"/>
      <c r="HG130" s="231"/>
      <c r="HH130" s="232"/>
      <c r="HI130" s="232"/>
      <c r="HJ130" s="224"/>
      <c r="HK130" s="225"/>
      <c r="HL130" s="225"/>
      <c r="HM130" s="225"/>
      <c r="HN130" s="225"/>
      <c r="HO130" s="226"/>
      <c r="HP130" s="227"/>
      <c r="HQ130" s="227"/>
      <c r="HR130" s="227"/>
      <c r="HS130" s="227"/>
      <c r="HT130" s="227"/>
      <c r="HU130" s="227"/>
      <c r="HV130" s="228"/>
      <c r="HW130" s="229"/>
      <c r="HX130" s="229"/>
      <c r="HY130" s="229"/>
      <c r="HZ130" s="229"/>
      <c r="IA130" s="229"/>
      <c r="IB130" s="229"/>
      <c r="IC130" s="229"/>
      <c r="ID130" s="230"/>
      <c r="IE130" s="231"/>
      <c r="IF130" s="231"/>
      <c r="IG130" s="231"/>
      <c r="IH130" s="231"/>
      <c r="II130" s="231"/>
      <c r="IJ130" s="231"/>
      <c r="IK130" s="231"/>
      <c r="IL130" s="231"/>
      <c r="IM130" s="231"/>
      <c r="IN130" s="231"/>
      <c r="IO130" s="231"/>
      <c r="IP130" s="418"/>
      <c r="IQ130" s="418"/>
    </row>
    <row r="131" spans="2:251" ht="15" customHeight="1" x14ac:dyDescent="0.25">
      <c r="B131" s="392">
        <v>1</v>
      </c>
      <c r="C131" s="13" t="s">
        <v>480</v>
      </c>
      <c r="D131" s="423">
        <v>42826</v>
      </c>
      <c r="E131" s="20" t="s">
        <v>278</v>
      </c>
      <c r="F131" s="6">
        <v>8117704</v>
      </c>
      <c r="G131" s="20">
        <v>1</v>
      </c>
      <c r="H131" s="20"/>
      <c r="I131" s="23"/>
      <c r="J131" s="6"/>
      <c r="K131" s="6"/>
      <c r="L131" s="424"/>
      <c r="M131" s="425" t="s">
        <v>577</v>
      </c>
      <c r="N131" s="24" t="s">
        <v>16</v>
      </c>
      <c r="O131" s="107"/>
      <c r="P131" s="107"/>
      <c r="Q131" s="273"/>
      <c r="R131" s="24"/>
      <c r="S131" s="107"/>
      <c r="T131" s="107"/>
      <c r="U131" s="290"/>
      <c r="V131" s="24"/>
      <c r="W131" s="107"/>
      <c r="X131" s="107"/>
      <c r="Y131" s="273"/>
      <c r="Z131" s="24"/>
      <c r="AA131" s="273"/>
      <c r="AB131" s="24"/>
      <c r="AC131" s="273"/>
      <c r="AD131" s="24">
        <v>72.849998474121094</v>
      </c>
      <c r="AE131" s="107"/>
      <c r="AF131" s="273"/>
      <c r="AG131" s="24"/>
      <c r="AH131" s="107"/>
      <c r="AI131" s="273"/>
      <c r="AJ131" s="24">
        <v>95.599998474121094</v>
      </c>
      <c r="AK131" s="107"/>
      <c r="AL131" s="273"/>
      <c r="AM131" s="24">
        <v>62.580001831054688</v>
      </c>
      <c r="AN131" s="107"/>
      <c r="AO131" s="273"/>
      <c r="AP131" s="24">
        <v>90.400001525878906</v>
      </c>
      <c r="AQ131" s="107"/>
      <c r="AR131" s="273"/>
      <c r="AS131" s="24">
        <v>73.5</v>
      </c>
      <c r="AT131" s="107"/>
      <c r="AU131" s="273"/>
      <c r="AV131" s="24">
        <v>87</v>
      </c>
      <c r="AW131" s="107"/>
      <c r="AX131" s="273"/>
      <c r="AY131" s="24"/>
      <c r="AZ131" s="107"/>
      <c r="BA131" s="273"/>
      <c r="BB131" s="24"/>
      <c r="BC131" s="107"/>
      <c r="BD131" s="273"/>
      <c r="BE131" s="24"/>
      <c r="BF131" s="107"/>
      <c r="BG131" s="273"/>
      <c r="BH131" s="24"/>
      <c r="BI131" s="107"/>
      <c r="BJ131" s="273"/>
      <c r="BK131" s="24"/>
      <c r="BL131" s="107"/>
      <c r="BM131" s="273"/>
      <c r="BN131" s="24"/>
      <c r="BO131" s="107"/>
      <c r="BP131" s="273"/>
      <c r="BQ131" s="24"/>
      <c r="BR131" s="107"/>
      <c r="BS131" s="273"/>
      <c r="BT131" s="24"/>
      <c r="BU131" s="291"/>
      <c r="BV131" s="273"/>
      <c r="BW131" s="24"/>
      <c r="BX131" s="107"/>
      <c r="BY131" s="273"/>
      <c r="BZ131" s="24"/>
      <c r="CA131" s="107"/>
      <c r="CB131" s="273"/>
      <c r="CC131" s="24"/>
      <c r="CD131" s="107"/>
      <c r="CE131" s="107"/>
      <c r="CF131" s="107"/>
      <c r="CG131" s="107"/>
      <c r="CH131" s="273"/>
      <c r="CI131" s="24"/>
      <c r="CJ131" s="107"/>
      <c r="CK131" s="273"/>
      <c r="CL131" s="24"/>
      <c r="CM131" s="107"/>
      <c r="CN131" s="273"/>
      <c r="CO131" s="24"/>
      <c r="CP131" s="107"/>
      <c r="CQ131" s="273"/>
      <c r="CR131" s="24"/>
      <c r="CS131" s="107"/>
      <c r="CT131" s="273"/>
      <c r="CU131" s="24"/>
      <c r="CV131" s="107"/>
      <c r="CW131" s="273"/>
      <c r="CX131" s="24"/>
      <c r="CY131" s="107"/>
      <c r="CZ131" s="273"/>
      <c r="DA131" s="24"/>
      <c r="DB131" s="107"/>
      <c r="DC131" s="273"/>
      <c r="DD131" s="24"/>
      <c r="DE131" s="107"/>
      <c r="DF131" s="273"/>
      <c r="DG131" s="218"/>
      <c r="DH131" s="217"/>
      <c r="DI131" s="217"/>
      <c r="DJ131" s="286" t="e">
        <f>AVERAGE(AY131:DF131)</f>
        <v>#DIV/0!</v>
      </c>
      <c r="DK131" s="219"/>
      <c r="DL131" s="220" t="e">
        <f>IF(DJ131&gt;80, 4, (DJ131-50)/20+2.5)</f>
        <v>#DIV/0!</v>
      </c>
      <c r="DM131" s="650">
        <f>COUNTIF(N131:DF131, Active!DM$1)+COUNTIF(N131:DF131, Active!DM$2)</f>
        <v>0</v>
      </c>
      <c r="DN131" s="233">
        <f>IF(COUNTIF($N131:$Q131, Active!ET$1)&gt;0, Active!DN$2, 0)</f>
        <v>0</v>
      </c>
      <c r="DO131" s="234">
        <f>IF(COUNTIF($R131:$U131, Active!ET$1)&gt;0, Active!DO$2, 0)</f>
        <v>0</v>
      </c>
      <c r="DP131" s="234">
        <f>IF(COUNTIF($V131:$Y131, Active!ET$1)&gt;0, Active!DP$2, 0)</f>
        <v>0</v>
      </c>
      <c r="DQ131" s="234">
        <f>IF(COUNTIF($Z131:$AA131, Active!ET$1)&gt;0, Active!DQ$2, 0)</f>
        <v>0</v>
      </c>
      <c r="DR131" s="234">
        <f>IF(COUNTIF($AB131:$AC131, Active!ET$1)&gt;0, Active!DR$2, 0)</f>
        <v>0</v>
      </c>
      <c r="DS131" s="235">
        <f>IF(COUNTIF($AD131:$AF131, Active!$ET$1)&gt;0, Active!DS$2, 0)</f>
        <v>0</v>
      </c>
      <c r="DT131" s="236">
        <f>IF(COUNTIF($AG131:$AI131, Active!$ET$1)&gt;0, Active!DT$2, 0)</f>
        <v>0</v>
      </c>
      <c r="DU131" s="236">
        <f>IF(COUNTIF($AJ131:$AL131, Active!$ET$1)&gt;0, Active!DU$2, 0)</f>
        <v>0</v>
      </c>
      <c r="DV131" s="236">
        <f>IF(COUNTIF($AM131:$AO131, Active!$ET$1)&gt;0, Active!DV$2, 0)</f>
        <v>0</v>
      </c>
      <c r="DW131" s="236">
        <f>IF(COUNTIF($AP131:$AR131, Active!$ET$1)&gt;0, Active!DW$2, 0)</f>
        <v>0</v>
      </c>
      <c r="DX131" s="236">
        <f>IF(COUNTIF($AS131:$AU131, Active!$ET$1)&gt;0, Active!DX$2, 0)</f>
        <v>0</v>
      </c>
      <c r="DY131" s="236">
        <f>IF(COUNTIF($AV131:$AX131, Active!$ET$1)&gt;0, Active!DY$2, 0)</f>
        <v>0</v>
      </c>
      <c r="DZ131" s="237">
        <f>IF(COUNTIF($AY131:$BA131, Active!$ET$1)&gt;0, Active!DZ$2, 0)</f>
        <v>0</v>
      </c>
      <c r="EA131" s="238">
        <f>IF(COUNTIF($BB131:$BD131, Active!$ET$1)&gt;0, Active!EA$2, 0)</f>
        <v>0</v>
      </c>
      <c r="EB131" s="238">
        <f>IF(COUNTIF($BE131:$BG131, Active!$ET$1)&gt;0, Active!EB$2, 0)</f>
        <v>0</v>
      </c>
      <c r="EC131" s="238">
        <f>IF(COUNTIF($BH131:$BJ131, Active!$ET$1)&gt;0, Active!EC$2, 0)</f>
        <v>0</v>
      </c>
      <c r="ED131" s="238">
        <f>IF(COUNTIF($BK131:$BM131, Active!$ET$1)&gt;0, Active!ED$2, 0)</f>
        <v>0</v>
      </c>
      <c r="EE131" s="238">
        <f>IF(COUNTIF($BN131:$BP131, Active!$ET$1)&gt;0, Active!EE$2, 0)</f>
        <v>0</v>
      </c>
      <c r="EF131" s="238">
        <f>IF(COUNTIF($BQ131:$BS131, Active!$ET$1)&gt;0, Active!EF$2, 0)</f>
        <v>0</v>
      </c>
      <c r="EG131" s="238">
        <f>IF(COUNTIF($BT131:$BV131, Active!$ET$1)&gt;0, Active!EG$2, 0)</f>
        <v>0</v>
      </c>
      <c r="EH131" s="239">
        <f>IF(COUNTIF($BW131:$BY131, Active!$ET$1)&gt;0, Active!EH$2, 0)</f>
        <v>0</v>
      </c>
      <c r="EI131" s="240">
        <f>IF(COUNTIF($BZ131:$CB131, Active!$ET$1)&gt;0, Active!EI$2, 0)</f>
        <v>0</v>
      </c>
      <c r="EJ131" s="240">
        <f>IF(COUNTIF($CC131:$CE131, Active!$ET$1)&gt;0, Active!EJ$2, 0)</f>
        <v>0</v>
      </c>
      <c r="EK131" s="240">
        <f>IF(COUNTIF($CF131:$CH131, Active!$ET$1)&gt;0, Active!EK$2, 0)</f>
        <v>0</v>
      </c>
      <c r="EL131" s="240">
        <f>IF(COUNTIF($CI131:$CK131, Active!$ET$1)&gt;0, Active!EL$2, 0)</f>
        <v>0</v>
      </c>
      <c r="EM131" s="240">
        <f>IF(COUNTIF($CL131:$CN131, Active!$ET$1)&gt;0, Active!EM$2, 0)</f>
        <v>0</v>
      </c>
      <c r="EN131" s="240">
        <f>IF(COUNTIF($CO131:$CQ131, Active!$ET$1)&gt;0, Active!EN$2, 0)</f>
        <v>0</v>
      </c>
      <c r="EO131" s="240">
        <f>IF(COUNTIF($CR131:$CT131, Active!$ET$1)&gt;0, Active!EO$2, 0)</f>
        <v>0</v>
      </c>
      <c r="EP131" s="240">
        <f>IF(COUNTIF($CU131:$CW131, Active!$ET$1)&gt;0, Active!EP$2, 0)</f>
        <v>0</v>
      </c>
      <c r="EQ131" s="240">
        <f>IF(COUNTIF($CX131:$CZ131, Active!$ET$1)&gt;0, Active!EQ$2, 0)</f>
        <v>0</v>
      </c>
      <c r="ER131" s="240">
        <f>IF(COUNTIF($DA131:$DC131, Active!$ET$1)&gt;0, Active!ER$2, 0)</f>
        <v>0</v>
      </c>
      <c r="ES131" s="240">
        <f>IF(COUNTIF($DD131:$DF131, Active!$ET$1)&gt;0, Active!ES$2, 0)</f>
        <v>0</v>
      </c>
      <c r="ET131" s="241">
        <f>SUM(DN131:ES131)</f>
        <v>0</v>
      </c>
      <c r="EU131" s="242">
        <f>IF(COUNTIF($N131:$Q131, Active!GA$1)&gt;0, Active!EU$2, 0)</f>
        <v>0</v>
      </c>
      <c r="EV131" s="234">
        <f>IF(COUNTIF($R131:$U131, Active!GA$1)&gt;0, Active!EV$2, 0)</f>
        <v>0</v>
      </c>
      <c r="EW131" s="234">
        <f>IF(COUNTIF($V131:$Y131, Active!GA$1)&gt;0, Active!EW$2, 0)</f>
        <v>0</v>
      </c>
      <c r="EX131" s="234">
        <f>IF(COUNTIF($Z131:$AA131, Active!GA$1)&gt;0, Active!EX$2, 0)</f>
        <v>0</v>
      </c>
      <c r="EY131" s="234">
        <f>IF(COUNTIF($AB131:$AC131, Active!GA$1)&gt;0, Active!EY$2, 0)</f>
        <v>0</v>
      </c>
      <c r="EZ131" s="235">
        <f>IF(COUNTIF($AD131:$AF131, Active!$GA$1)&gt;0, Active!EZ$2, 0)</f>
        <v>0</v>
      </c>
      <c r="FA131" s="236">
        <f>IF(COUNTIF($AG131:$AI131, Active!$GA$1)&gt;0, Active!FA$2, 0)</f>
        <v>0</v>
      </c>
      <c r="FB131" s="236">
        <f>IF(COUNTIF($AJ131:$AL131, Active!$GA$1)&gt;0, Active!FB$2, 0)</f>
        <v>0</v>
      </c>
      <c r="FC131" s="236">
        <f>IF(COUNTIF($AM131:$AO131, Active!$GA$1)&gt;0, Active!FC$2, 0)</f>
        <v>0</v>
      </c>
      <c r="FD131" s="236">
        <f>IF(COUNTIF($AP131:$AR131, Active!$GA$1)&gt;0, Active!FD$2, 0)</f>
        <v>0</v>
      </c>
      <c r="FE131" s="236">
        <f>IF(COUNTIF($AS131:$AU131, Active!$GA$1)&gt;0, Active!FE$2, 0)</f>
        <v>0</v>
      </c>
      <c r="FF131" s="236">
        <f>IF(COUNTIF($AV131:$AX131, Active!$GA$1)&gt;0, Active!FF$2, 0)</f>
        <v>0</v>
      </c>
      <c r="FG131" s="237">
        <f>IF(COUNTIF($AY131:$BA131, Active!$GA$1)&gt;0, Active!FG$2, 0)</f>
        <v>0</v>
      </c>
      <c r="FH131" s="238">
        <f>IF(COUNTIF($BB131:$BD131, Active!$GA$1)&gt;0, Active!FH$2, 0)</f>
        <v>0</v>
      </c>
      <c r="FI131" s="238">
        <f>IF(COUNTIF($BE131:$BG131, Active!$GA$1)&gt;0, Active!FI$2, 0)</f>
        <v>0</v>
      </c>
      <c r="FJ131" s="238">
        <f>IF(COUNTIF($BH131:$BJ131, Active!$GA$1)&gt;0, Active!FJ$2, 0)</f>
        <v>0</v>
      </c>
      <c r="FK131" s="238">
        <f>IF(COUNTIF($BK131:$BM131, Active!$GA$1)&gt;0, Active!FK$2, 0)</f>
        <v>0</v>
      </c>
      <c r="FL131" s="238">
        <f>IF(COUNTIF($BN131:$BP131, Active!$GA$1)&gt;0, Active!FL$2, 0)</f>
        <v>0</v>
      </c>
      <c r="FM131" s="238">
        <f>IF(COUNTIF($BQ131:$BS131, Active!$GA$1)&gt;0, Active!FM$2, 0)</f>
        <v>0</v>
      </c>
      <c r="FN131" s="238">
        <f>IF(COUNTIF($BT131:$BV131, Active!$GA$1)&gt;0, Active!FN$2, 0)</f>
        <v>0</v>
      </c>
      <c r="FO131" s="239">
        <f>IF(COUNTIF($BW131:$BY131, Active!$GA$1)&gt;0, Active!FO$2, 0)</f>
        <v>0</v>
      </c>
      <c r="FP131" s="240">
        <f>IF(COUNTIF($BZ131:$CB131, Active!$GA$1)&gt;0, Active!FP$2, 0)</f>
        <v>0</v>
      </c>
      <c r="FQ131" s="240">
        <f>IF(COUNTIF($CC131:$CE131, Active!$GA$1)&gt;0, Active!FQ$2, 0)</f>
        <v>0</v>
      </c>
      <c r="FR131" s="240">
        <f>IF(COUNTIF($CF131:$CH131, Active!$GA$1)&gt;0, Active!FR$2, 0)</f>
        <v>0</v>
      </c>
      <c r="FS131" s="240">
        <f>IF(COUNTIF($CI131:$CK131, Active!$GA$1)&gt;0, Active!FS$2, 0)</f>
        <v>0</v>
      </c>
      <c r="FT131" s="240">
        <f>IF(COUNTIF($CL131:$CN131, Active!$GA$1)&gt;0, Active!FT$2, 0)</f>
        <v>0</v>
      </c>
      <c r="FU131" s="240">
        <f>IF(COUNTIF($CO131:$CQ131, Active!$GA$1)&gt;0, Active!FU$2, 0)</f>
        <v>0</v>
      </c>
      <c r="FV131" s="240">
        <f>IF(COUNTIF($CR131:$CT131, Active!$GA$1)&gt;0, Active!FV$2, 0)</f>
        <v>0</v>
      </c>
      <c r="FW131" s="240">
        <f>IF(COUNTIF($CU131:$CW131, Active!$GA$1)&gt;0, Active!FW$2, 0)</f>
        <v>0</v>
      </c>
      <c r="FX131" s="240">
        <f>IF(COUNTIF($CX131:$CZ131, Active!$GA$1)&gt;0, Active!FX$2, 0)</f>
        <v>0</v>
      </c>
      <c r="FY131" s="240">
        <f>IF(COUNTIF($DA131:$DC131, Active!$GA$1)&gt;0, Active!FY$2, 0)</f>
        <v>0</v>
      </c>
      <c r="FZ131" s="240">
        <f>IF(COUNTIF($DD131:$DF131, Active!$GA$1)&gt;0, Active!FZ$2, 0)</f>
        <v>0</v>
      </c>
      <c r="GA131" s="241">
        <f>SUM(EU131:FZ131)</f>
        <v>0</v>
      </c>
      <c r="GB131" s="242">
        <f>IF(COUNTIF($N131:$Q131, Active!HH$1)&gt;0, Active!GB$2, 0)</f>
        <v>0</v>
      </c>
      <c r="GC131" s="234">
        <f>IF(COUNTIF($R131:$U131, Active!HH$1)&gt;0, Active!GC$2, 0)</f>
        <v>0</v>
      </c>
      <c r="GD131" s="234">
        <f>IF(COUNTIF($V131:$Y131, Active!HH$1)&gt;0, Active!GD$2, 0)</f>
        <v>0</v>
      </c>
      <c r="GE131" s="234">
        <f>IF(COUNTIF($Z131:$AA131, Active!HH$1)&gt;0, Active!GE$2, 0)</f>
        <v>0</v>
      </c>
      <c r="GF131" s="234">
        <f>IF(COUNTIF($AB131:$AC131, Active!HH$1)&gt;0, Active!GF$2, 0)</f>
        <v>0</v>
      </c>
      <c r="GG131" s="235">
        <f>IF(COUNTIF($AD131:$AF131, Active!$HH$1)&gt;0, Active!GG$2, 0)</f>
        <v>0</v>
      </c>
      <c r="GH131" s="236">
        <f>IF(COUNTIF($AG131:$AI131, Active!$HH$1)&gt;0, Active!GH$2, 0)</f>
        <v>0</v>
      </c>
      <c r="GI131" s="236">
        <f>IF(COUNTIF($AJ131:$AL131, Active!$HH$1)&gt;0, Active!GI$2, 0)</f>
        <v>0</v>
      </c>
      <c r="GJ131" s="236">
        <f>IF(COUNTIF($AM131:$AO131, Active!$HH$1)&gt;0, Active!GJ$2, 0)</f>
        <v>0</v>
      </c>
      <c r="GK131" s="236">
        <f>IF(COUNTIF($AP131:$AR131, Active!$HH$1)&gt;0, Active!GK$2, 0)</f>
        <v>0</v>
      </c>
      <c r="GL131" s="236">
        <f>IF(COUNTIF($AS131:$AU131, Active!$HH$1)&gt;0, Active!GL$2, 0)</f>
        <v>0</v>
      </c>
      <c r="GM131" s="236">
        <f>IF(COUNTIF($AV131:$AX131, Active!$HH$1)&gt;0, Active!GM$2, 0)</f>
        <v>0</v>
      </c>
      <c r="GN131" s="237">
        <f>IF(COUNTIF($AY131:$BA131, Active!$HH$1)&gt;0, Active!GN$2, 0)</f>
        <v>0</v>
      </c>
      <c r="GO131" s="238">
        <f>IF(COUNTIF($BB131:$BD131, Active!$HH$1)&gt;0, Active!GO$2, 0)</f>
        <v>0</v>
      </c>
      <c r="GP131" s="238">
        <f>IF(COUNTIF($BE131:$BG131, Active!$HH$1)&gt;0, Active!GP$2, 0)</f>
        <v>0</v>
      </c>
      <c r="GQ131" s="238">
        <f>IF(COUNTIF($BH131:$BJ131, Active!$HH$1)&gt;0, Active!GQ$2, 0)</f>
        <v>0</v>
      </c>
      <c r="GR131" s="238">
        <f>IF(COUNTIF($BK131:$BM131, Active!$HH$1)&gt;0, Active!GR$2, 0)</f>
        <v>0</v>
      </c>
      <c r="GS131" s="238">
        <f>IF(COUNTIF($BN131:$BP131, Active!$HH$1)&gt;0, Active!GS$2, 0)</f>
        <v>0</v>
      </c>
      <c r="GT131" s="238">
        <f>IF(COUNTIF($BQ131:$BS131, Active!$HH$1)&gt;0, Active!GT$2, 0)</f>
        <v>0</v>
      </c>
      <c r="GU131" s="238">
        <f>IF(COUNTIF($BT131:$BV131, Active!$HH$1)&gt;0, Active!GU$2, 0)</f>
        <v>0</v>
      </c>
      <c r="GV131" s="239">
        <f>IF(COUNTIF($BW131:$BY131, Active!$HH$1)&gt;0, Active!GV$2, 0)</f>
        <v>0</v>
      </c>
      <c r="GW131" s="240">
        <f>IF(COUNTIF($BZ131:$CB131, Active!$HH$1)&gt;0, Active!GW$2, 0)</f>
        <v>0</v>
      </c>
      <c r="GX131" s="240">
        <f>IF(COUNTIF($CC131:$CE131, Active!$HH$1)&gt;0, Active!GX$2, 0)</f>
        <v>0</v>
      </c>
      <c r="GY131" s="240">
        <f>IF(COUNTIF($CF131:$CH131, Active!$HH$1)&gt;0, Active!GY$2, 0)</f>
        <v>0</v>
      </c>
      <c r="GZ131" s="240">
        <f>IF(COUNTIF($CI131:$CK131, Active!$HH$1)&gt;0, Active!GZ$2, 0)</f>
        <v>0</v>
      </c>
      <c r="HA131" s="240">
        <f>IF(COUNTIF($CL131:$CN131, Active!$HH$1)&gt;0, Active!HA$2, 0)</f>
        <v>0</v>
      </c>
      <c r="HB131" s="240">
        <f>IF(COUNTIF($CO131:$CQ131, Active!$HH$1)&gt;0, Active!HB$2, 0)</f>
        <v>0</v>
      </c>
      <c r="HC131" s="240">
        <f>IF(COUNTIF($CR131:$CT131, Active!$HH$1)&gt;0, Active!HC$2, 0)</f>
        <v>0</v>
      </c>
      <c r="HD131" s="240">
        <f>IF(COUNTIF($CU131:$CW131, Active!$HH$1)&gt;0, Active!HD$2, 0)</f>
        <v>0</v>
      </c>
      <c r="HE131" s="240">
        <f>IF(COUNTIF($CX131:$CZ131, Active!$HH$1)&gt;0, Active!HE$2, 0)</f>
        <v>0</v>
      </c>
      <c r="HF131" s="240">
        <f>IF(COUNTIF($DA131:$DC131, Active!$HH$1)&gt;0, Active!HF$2, 0)</f>
        <v>0</v>
      </c>
      <c r="HG131" s="240">
        <f>IF(COUNTIF($DD131:$DF131, Active!$HH$1)&gt;0, Active!HG$2, 0)</f>
        <v>0</v>
      </c>
      <c r="HH131" s="241">
        <f>SUM(GB131:HG131)</f>
        <v>0</v>
      </c>
      <c r="HI131" s="243"/>
      <c r="HJ131" s="242">
        <f>IF(MAX($N131:$Q131)&gt;=40, Active!HJ$2, 0)</f>
        <v>0</v>
      </c>
      <c r="HK131" s="234">
        <f>IF(MAX($R131:$U131)&gt;=40, Active!HK$2, 0)</f>
        <v>0</v>
      </c>
      <c r="HL131" s="234">
        <f>IF(MAX($V131:$Y131)&gt;=40, Active!HL$2, 0)</f>
        <v>0</v>
      </c>
      <c r="HM131" s="234">
        <f>IF(MAX($Z131:$AA131)&gt;=40, Active!HM$2, 0)</f>
        <v>0</v>
      </c>
      <c r="HN131" s="234">
        <f>IF(MAX($AB131:$AC131)&gt;=40, Active!HN$2, 0)</f>
        <v>0</v>
      </c>
      <c r="HO131" s="235">
        <f>IF(MAX($AD131:$AF131)&gt;=40, Active!HO$2, 0)</f>
        <v>20</v>
      </c>
      <c r="HP131" s="236">
        <f>IF(MAX($AG131:$AI131)&gt;=40, Active!HP$2, 0)</f>
        <v>0</v>
      </c>
      <c r="HQ131" s="236">
        <f>IF(MAX($AJ131:$AL131)&gt;=40, Active!HQ$2, 0)</f>
        <v>20</v>
      </c>
      <c r="HR131" s="236">
        <f>IF(MAX($AM131:$AO131)&gt;=40, Active!HR$2, 0)</f>
        <v>20</v>
      </c>
      <c r="HS131" s="236">
        <f>IF(MAX($AP131:$AR131)&gt;=40, Active!HS$2, 0)</f>
        <v>10</v>
      </c>
      <c r="HT131" s="236">
        <f>IF(MAX($AS131:$AU131)&gt;=40, Active!HT$2, 0)</f>
        <v>20</v>
      </c>
      <c r="HU131" s="236">
        <f>IF(MAX($AV131:$AX131)&gt;=40, Active!HU$2, 0)</f>
        <v>10</v>
      </c>
      <c r="HV131" s="237">
        <f>IF(MAX($AY131:$BA131)&gt;=40, Active!HV$2, 0)</f>
        <v>0</v>
      </c>
      <c r="HW131" s="238">
        <f>IF(MAX($BB131:$BD131)&gt;=40, Active!HW$2, 0)</f>
        <v>0</v>
      </c>
      <c r="HX131" s="238">
        <f>IF(MAX($BE131:$BG131)&gt;=40, Active!HX$2, 0)</f>
        <v>0</v>
      </c>
      <c r="HY131" s="238">
        <f>IF(MAX($BH131:$BJ131)&gt;=40, Active!HY$2, 0)</f>
        <v>0</v>
      </c>
      <c r="HZ131" s="238">
        <f>IF(MAX($BK131:$BM131)&gt;=40, Active!HZ$2, 0)</f>
        <v>0</v>
      </c>
      <c r="IA131" s="238">
        <f>IF(MAX($BN131:$BP131)&gt;=40, Active!IA$2, 0)</f>
        <v>0</v>
      </c>
      <c r="IB131" s="238">
        <f>IF(MAX($BQ131:$BS131)&gt;=40, Active!IB$2, 0)</f>
        <v>0</v>
      </c>
      <c r="IC131" s="238">
        <f>IF(MAX($BT131:$BV131)&gt;=40, Active!IC$2, 0)</f>
        <v>0</v>
      </c>
      <c r="ID131" s="239">
        <f>IF(MAX($BW131:$BY131)&gt;=40, Active!ID$2, 0)</f>
        <v>0</v>
      </c>
      <c r="IE131" s="240">
        <f>IF(MAX($BZ131:$CB131)&gt;=40, Active!IE$2, 0)</f>
        <v>0</v>
      </c>
      <c r="IF131" s="240">
        <f>IF(MAX($CC131:$CE131)&gt;=40, Active!IF$2, 0)</f>
        <v>0</v>
      </c>
      <c r="IG131" s="240">
        <f>IF(MAX($CF131:$CH131)&gt;=40, Active!IG$2, 0)</f>
        <v>0</v>
      </c>
      <c r="IH131" s="240">
        <f>IF(MAX($CI131:$CK131)&gt;=40, Active!IH$2, 0)</f>
        <v>0</v>
      </c>
      <c r="II131" s="240">
        <f>IF(MAX($CL131:$CN131)&gt;=40, Active!II$2, 0)</f>
        <v>0</v>
      </c>
      <c r="IJ131" s="240">
        <f>IF(MAX($CO131:$CQ131)&gt;=40, Active!IJ$2, 0)</f>
        <v>0</v>
      </c>
      <c r="IK131" s="240">
        <f>IF(MAX($CR131:$CT131)&gt;=40, Active!IK$2, 0)</f>
        <v>0</v>
      </c>
      <c r="IL131" s="240">
        <f>IF(MAX($CU131:$CW131)&gt;=40, Active!IL$2, 0)</f>
        <v>0</v>
      </c>
      <c r="IM131" s="240">
        <f>IF(MAX($CX131:$CZ131)&gt;=40, Active!IM$2, 0)</f>
        <v>0</v>
      </c>
      <c r="IN131" s="240">
        <f>IF(MAX($DA131:$DC131)&gt;=40, Active!IN$2, 0)</f>
        <v>0</v>
      </c>
      <c r="IO131" s="240">
        <f>IF(MAX($DD131:$DF131)&gt;=40, Active!IO$2, 0)</f>
        <v>0</v>
      </c>
      <c r="IP131" s="416">
        <f>SUM(HO131:IB131, ID131:IO131)</f>
        <v>100</v>
      </c>
      <c r="IQ131" s="416">
        <f>SUM(HJ131:HN131, IC131)</f>
        <v>0</v>
      </c>
    </row>
    <row r="132" spans="2:251" ht="15" customHeight="1" x14ac:dyDescent="0.25">
      <c r="B132" s="392">
        <v>2</v>
      </c>
      <c r="C132" s="13" t="s">
        <v>481</v>
      </c>
      <c r="D132" s="423">
        <v>42826</v>
      </c>
      <c r="E132" s="20" t="s">
        <v>278</v>
      </c>
      <c r="F132" s="6">
        <v>8117715</v>
      </c>
      <c r="G132" s="20">
        <v>1</v>
      </c>
      <c r="H132" s="20"/>
      <c r="I132" s="23"/>
      <c r="J132" s="6"/>
      <c r="K132" s="6"/>
      <c r="L132" s="424"/>
      <c r="M132" s="425" t="s">
        <v>578</v>
      </c>
      <c r="N132" s="24" t="s">
        <v>17</v>
      </c>
      <c r="O132" s="107"/>
      <c r="P132" s="107"/>
      <c r="Q132" s="273"/>
      <c r="R132" s="24" t="s">
        <v>17</v>
      </c>
      <c r="S132" s="107"/>
      <c r="T132" s="107"/>
      <c r="U132" s="290"/>
      <c r="V132" s="24" t="s">
        <v>305</v>
      </c>
      <c r="W132" s="107"/>
      <c r="X132" s="107"/>
      <c r="Y132" s="273"/>
      <c r="Z132" s="24" t="s">
        <v>18</v>
      </c>
      <c r="AA132" s="273"/>
      <c r="AB132" s="24"/>
      <c r="AC132" s="273"/>
      <c r="AD132" s="24">
        <v>81.449996948242188</v>
      </c>
      <c r="AE132" s="107"/>
      <c r="AF132" s="273"/>
      <c r="AG132" s="24"/>
      <c r="AH132" s="107"/>
      <c r="AI132" s="273"/>
      <c r="AJ132" s="24">
        <v>93.800003051757813</v>
      </c>
      <c r="AK132" s="107"/>
      <c r="AL132" s="273"/>
      <c r="AM132" s="24">
        <v>74.459999084472656</v>
      </c>
      <c r="AN132" s="107"/>
      <c r="AO132" s="273"/>
      <c r="AP132" s="24">
        <v>85.400001525878906</v>
      </c>
      <c r="AQ132" s="107"/>
      <c r="AR132" s="273"/>
      <c r="AS132" s="24">
        <v>71.449996948242188</v>
      </c>
      <c r="AT132" s="107"/>
      <c r="AU132" s="273"/>
      <c r="AV132" s="24">
        <v>88</v>
      </c>
      <c r="AW132" s="107"/>
      <c r="AX132" s="273"/>
      <c r="AY132" s="24"/>
      <c r="AZ132" s="107"/>
      <c r="BA132" s="273"/>
      <c r="BB132" s="24"/>
      <c r="BC132" s="107"/>
      <c r="BD132" s="273"/>
      <c r="BE132" s="24"/>
      <c r="BF132" s="107"/>
      <c r="BG132" s="273"/>
      <c r="BH132" s="24"/>
      <c r="BI132" s="107"/>
      <c r="BJ132" s="273"/>
      <c r="BK132" s="24"/>
      <c r="BL132" s="107"/>
      <c r="BM132" s="273"/>
      <c r="BN132" s="24"/>
      <c r="BO132" s="107"/>
      <c r="BP132" s="273"/>
      <c r="BQ132" s="24"/>
      <c r="BR132" s="107"/>
      <c r="BS132" s="273"/>
      <c r="BT132" s="24"/>
      <c r="BU132" s="291"/>
      <c r="BV132" s="273"/>
      <c r="BW132" s="24"/>
      <c r="BX132" s="107"/>
      <c r="BY132" s="273"/>
      <c r="BZ132" s="24"/>
      <c r="CA132" s="107"/>
      <c r="CB132" s="273"/>
      <c r="CC132" s="24"/>
      <c r="CD132" s="107"/>
      <c r="CE132" s="107"/>
      <c r="CF132" s="107"/>
      <c r="CG132" s="107"/>
      <c r="CH132" s="273"/>
      <c r="CI132" s="24"/>
      <c r="CJ132" s="107"/>
      <c r="CK132" s="273"/>
      <c r="CL132" s="24"/>
      <c r="CM132" s="107"/>
      <c r="CN132" s="273"/>
      <c r="CO132" s="24"/>
      <c r="CP132" s="107"/>
      <c r="CQ132" s="273"/>
      <c r="CR132" s="24"/>
      <c r="CS132" s="107"/>
      <c r="CT132" s="273"/>
      <c r="CU132" s="24"/>
      <c r="CV132" s="107"/>
      <c r="CW132" s="273"/>
      <c r="CX132" s="24"/>
      <c r="CY132" s="107"/>
      <c r="CZ132" s="273"/>
      <c r="DA132" s="24"/>
      <c r="DB132" s="107"/>
      <c r="DC132" s="273"/>
      <c r="DD132" s="24"/>
      <c r="DE132" s="107"/>
      <c r="DF132" s="273"/>
      <c r="DG132" s="218"/>
      <c r="DH132" s="217"/>
      <c r="DI132" s="217"/>
      <c r="DJ132" s="286" t="e">
        <f>AVERAGE(AY132:DF132)</f>
        <v>#DIV/0!</v>
      </c>
      <c r="DK132" s="219"/>
      <c r="DL132" s="220" t="e">
        <f>IF(DJ132&gt;80, 4, (DJ132-50)/20+2.5)</f>
        <v>#DIV/0!</v>
      </c>
      <c r="DM132" s="650">
        <f>COUNTIF(N132:DF132, Active!DM$1)+COUNTIF(N132:DF132, Active!DM$2)</f>
        <v>0</v>
      </c>
      <c r="DN132" s="233">
        <f>IF(COUNTIF($N132:$Q132, Active!ET$1)&gt;0, Active!DN$2, 0)</f>
        <v>0</v>
      </c>
      <c r="DO132" s="234">
        <f>IF(COUNTIF($R132:$U132, Active!ET$1)&gt;0, Active!DO$2, 0)</f>
        <v>0</v>
      </c>
      <c r="DP132" s="234">
        <f>IF(COUNTIF($V132:$Y132, Active!ET$1)&gt;0, Active!DP$2, 0)</f>
        <v>0</v>
      </c>
      <c r="DQ132" s="234">
        <f>IF(COUNTIF($Z132:$AA132, Active!ET$1)&gt;0, Active!DQ$2, 0)</f>
        <v>0</v>
      </c>
      <c r="DR132" s="234">
        <f>IF(COUNTIF($AB132:$AC132, Active!ET$1)&gt;0, Active!DR$2, 0)</f>
        <v>0</v>
      </c>
      <c r="DS132" s="235">
        <f>IF(COUNTIF($AD132:$AF132, Active!$ET$1)&gt;0, Active!DS$2, 0)</f>
        <v>0</v>
      </c>
      <c r="DT132" s="236">
        <f>IF(COUNTIF($AG132:$AI132, Active!$ET$1)&gt;0, Active!DT$2, 0)</f>
        <v>0</v>
      </c>
      <c r="DU132" s="236">
        <f>IF(COUNTIF($AJ132:$AL132, Active!$ET$1)&gt;0, Active!DU$2, 0)</f>
        <v>0</v>
      </c>
      <c r="DV132" s="236">
        <f>IF(COUNTIF($AM132:$AO132, Active!$ET$1)&gt;0, Active!DV$2, 0)</f>
        <v>0</v>
      </c>
      <c r="DW132" s="236">
        <f>IF(COUNTIF($AP132:$AR132, Active!$ET$1)&gt;0, Active!DW$2, 0)</f>
        <v>0</v>
      </c>
      <c r="DX132" s="236">
        <f>IF(COUNTIF($AS132:$AU132, Active!$ET$1)&gt;0, Active!DX$2, 0)</f>
        <v>0</v>
      </c>
      <c r="DY132" s="236">
        <f>IF(COUNTIF($AV132:$AX132, Active!$ET$1)&gt;0, Active!DY$2, 0)</f>
        <v>0</v>
      </c>
      <c r="DZ132" s="237">
        <f>IF(COUNTIF($AY132:$BA132, Active!$ET$1)&gt;0, Active!DZ$2, 0)</f>
        <v>0</v>
      </c>
      <c r="EA132" s="238">
        <f>IF(COUNTIF($BB132:$BD132, Active!$ET$1)&gt;0, Active!EA$2, 0)</f>
        <v>0</v>
      </c>
      <c r="EB132" s="238">
        <f>IF(COUNTIF($BE132:$BG132, Active!$ET$1)&gt;0, Active!EB$2, 0)</f>
        <v>0</v>
      </c>
      <c r="EC132" s="238">
        <f>IF(COUNTIF($BH132:$BJ132, Active!$ET$1)&gt;0, Active!EC$2, 0)</f>
        <v>0</v>
      </c>
      <c r="ED132" s="238">
        <f>IF(COUNTIF($BK132:$BM132, Active!$ET$1)&gt;0, Active!ED$2, 0)</f>
        <v>0</v>
      </c>
      <c r="EE132" s="238">
        <f>IF(COUNTIF($BN132:$BP132, Active!$ET$1)&gt;0, Active!EE$2, 0)</f>
        <v>0</v>
      </c>
      <c r="EF132" s="238">
        <f>IF(COUNTIF($BQ132:$BS132, Active!$ET$1)&gt;0, Active!EF$2, 0)</f>
        <v>0</v>
      </c>
      <c r="EG132" s="238">
        <f>IF(COUNTIF($BT132:$BV132, Active!$ET$1)&gt;0, Active!EG$2, 0)</f>
        <v>0</v>
      </c>
      <c r="EH132" s="239">
        <f>IF(COUNTIF($BW132:$BY132, Active!$ET$1)&gt;0, Active!EH$2, 0)</f>
        <v>0</v>
      </c>
      <c r="EI132" s="240">
        <f>IF(COUNTIF($BZ132:$CB132, Active!$ET$1)&gt;0, Active!EI$2, 0)</f>
        <v>0</v>
      </c>
      <c r="EJ132" s="240">
        <f>IF(COUNTIF($CC132:$CE132, Active!$ET$1)&gt;0, Active!EJ$2, 0)</f>
        <v>0</v>
      </c>
      <c r="EK132" s="240">
        <f>IF(COUNTIF($CF132:$CH132, Active!$ET$1)&gt;0, Active!EK$2, 0)</f>
        <v>0</v>
      </c>
      <c r="EL132" s="240">
        <f>IF(COUNTIF($CI132:$CK132, Active!$ET$1)&gt;0, Active!EL$2, 0)</f>
        <v>0</v>
      </c>
      <c r="EM132" s="240">
        <f>IF(COUNTIF($CL132:$CN132, Active!$ET$1)&gt;0, Active!EM$2, 0)</f>
        <v>0</v>
      </c>
      <c r="EN132" s="240">
        <f>IF(COUNTIF($CO132:$CQ132, Active!$ET$1)&gt;0, Active!EN$2, 0)</f>
        <v>0</v>
      </c>
      <c r="EO132" s="240">
        <f>IF(COUNTIF($CR132:$CT132, Active!$ET$1)&gt;0, Active!EO$2, 0)</f>
        <v>0</v>
      </c>
      <c r="EP132" s="240">
        <f>IF(COUNTIF($CU132:$CW132, Active!$ET$1)&gt;0, Active!EP$2, 0)</f>
        <v>0</v>
      </c>
      <c r="EQ132" s="240">
        <f>IF(COUNTIF($CX132:$CZ132, Active!$ET$1)&gt;0, Active!EQ$2, 0)</f>
        <v>0</v>
      </c>
      <c r="ER132" s="240">
        <f>IF(COUNTIF($DA132:$DC132, Active!$ET$1)&gt;0, Active!ER$2, 0)</f>
        <v>0</v>
      </c>
      <c r="ES132" s="240">
        <f>IF(COUNTIF($DD132:$DF132, Active!$ET$1)&gt;0, Active!ES$2, 0)</f>
        <v>0</v>
      </c>
      <c r="ET132" s="241">
        <f>SUM(DN132:ES132)</f>
        <v>0</v>
      </c>
      <c r="EU132" s="242">
        <f>IF(COUNTIF($N132:$Q132, Active!GA$1)&gt;0, Active!EU$2, 0)</f>
        <v>0</v>
      </c>
      <c r="EV132" s="234">
        <f>IF(COUNTIF($R132:$U132, Active!GA$1)&gt;0, Active!EV$2, 0)</f>
        <v>0</v>
      </c>
      <c r="EW132" s="234">
        <f>IF(COUNTIF($V132:$Y132, Active!GA$1)&gt;0, Active!EW$2, 0)</f>
        <v>0</v>
      </c>
      <c r="EX132" s="234">
        <f>IF(COUNTIF($Z132:$AA132, Active!GA$1)&gt;0, Active!EX$2, 0)</f>
        <v>0</v>
      </c>
      <c r="EY132" s="234">
        <f>IF(COUNTIF($AB132:$AC132, Active!GA$1)&gt;0, Active!EY$2, 0)</f>
        <v>0</v>
      </c>
      <c r="EZ132" s="235">
        <f>IF(COUNTIF($AD132:$AF132, Active!$GA$1)&gt;0, Active!EZ$2, 0)</f>
        <v>0</v>
      </c>
      <c r="FA132" s="236">
        <f>IF(COUNTIF($AG132:$AI132, Active!$GA$1)&gt;0, Active!FA$2, 0)</f>
        <v>0</v>
      </c>
      <c r="FB132" s="236">
        <f>IF(COUNTIF($AJ132:$AL132, Active!$GA$1)&gt;0, Active!FB$2, 0)</f>
        <v>0</v>
      </c>
      <c r="FC132" s="236">
        <f>IF(COUNTIF($AM132:$AO132, Active!$GA$1)&gt;0, Active!FC$2, 0)</f>
        <v>0</v>
      </c>
      <c r="FD132" s="236">
        <f>IF(COUNTIF($AP132:$AR132, Active!$GA$1)&gt;0, Active!FD$2, 0)</f>
        <v>0</v>
      </c>
      <c r="FE132" s="236">
        <f>IF(COUNTIF($AS132:$AU132, Active!$GA$1)&gt;0, Active!FE$2, 0)</f>
        <v>0</v>
      </c>
      <c r="FF132" s="236">
        <f>IF(COUNTIF($AV132:$AX132, Active!$GA$1)&gt;0, Active!FF$2, 0)</f>
        <v>0</v>
      </c>
      <c r="FG132" s="237">
        <f>IF(COUNTIF($AY132:$BA132, Active!$GA$1)&gt;0, Active!FG$2, 0)</f>
        <v>0</v>
      </c>
      <c r="FH132" s="238">
        <f>IF(COUNTIF($BB132:$BD132, Active!$GA$1)&gt;0, Active!FH$2, 0)</f>
        <v>0</v>
      </c>
      <c r="FI132" s="238">
        <f>IF(COUNTIF($BE132:$BG132, Active!$GA$1)&gt;0, Active!FI$2, 0)</f>
        <v>0</v>
      </c>
      <c r="FJ132" s="238">
        <f>IF(COUNTIF($BH132:$BJ132, Active!$GA$1)&gt;0, Active!FJ$2, 0)</f>
        <v>0</v>
      </c>
      <c r="FK132" s="238">
        <f>IF(COUNTIF($BK132:$BM132, Active!$GA$1)&gt;0, Active!FK$2, 0)</f>
        <v>0</v>
      </c>
      <c r="FL132" s="238">
        <f>IF(COUNTIF($BN132:$BP132, Active!$GA$1)&gt;0, Active!FL$2, 0)</f>
        <v>0</v>
      </c>
      <c r="FM132" s="238">
        <f>IF(COUNTIF($BQ132:$BS132, Active!$GA$1)&gt;0, Active!FM$2, 0)</f>
        <v>0</v>
      </c>
      <c r="FN132" s="238">
        <f>IF(COUNTIF($BT132:$BV132, Active!$GA$1)&gt;0, Active!FN$2, 0)</f>
        <v>0</v>
      </c>
      <c r="FO132" s="239">
        <f>IF(COUNTIF($BW132:$BY132, Active!$GA$1)&gt;0, Active!FO$2, 0)</f>
        <v>0</v>
      </c>
      <c r="FP132" s="240">
        <f>IF(COUNTIF($BZ132:$CB132, Active!$GA$1)&gt;0, Active!FP$2, 0)</f>
        <v>0</v>
      </c>
      <c r="FQ132" s="240">
        <f>IF(COUNTIF($CC132:$CE132, Active!$GA$1)&gt;0, Active!FQ$2, 0)</f>
        <v>0</v>
      </c>
      <c r="FR132" s="240">
        <f>IF(COUNTIF($CF132:$CH132, Active!$GA$1)&gt;0, Active!FR$2, 0)</f>
        <v>0</v>
      </c>
      <c r="FS132" s="240">
        <f>IF(COUNTIF($CI132:$CK132, Active!$GA$1)&gt;0, Active!FS$2, 0)</f>
        <v>0</v>
      </c>
      <c r="FT132" s="240">
        <f>IF(COUNTIF($CL132:$CN132, Active!$GA$1)&gt;0, Active!FT$2, 0)</f>
        <v>0</v>
      </c>
      <c r="FU132" s="240">
        <f>IF(COUNTIF($CO132:$CQ132, Active!$GA$1)&gt;0, Active!FU$2, 0)</f>
        <v>0</v>
      </c>
      <c r="FV132" s="240">
        <f>IF(COUNTIF($CR132:$CT132, Active!$GA$1)&gt;0, Active!FV$2, 0)</f>
        <v>0</v>
      </c>
      <c r="FW132" s="240">
        <f>IF(COUNTIF($CU132:$CW132, Active!$GA$1)&gt;0, Active!FW$2, 0)</f>
        <v>0</v>
      </c>
      <c r="FX132" s="240">
        <f>IF(COUNTIF($CX132:$CZ132, Active!$GA$1)&gt;0, Active!FX$2, 0)</f>
        <v>0</v>
      </c>
      <c r="FY132" s="240">
        <f>IF(COUNTIF($DA132:$DC132, Active!$GA$1)&gt;0, Active!FY$2, 0)</f>
        <v>0</v>
      </c>
      <c r="FZ132" s="240">
        <f>IF(COUNTIF($DD132:$DF132, Active!$GA$1)&gt;0, Active!FZ$2, 0)</f>
        <v>0</v>
      </c>
      <c r="GA132" s="241">
        <f>SUM(EU132:FZ132)</f>
        <v>0</v>
      </c>
      <c r="GB132" s="242">
        <f>IF(COUNTIF($N132:$Q132, Active!HH$1)&gt;0, Active!GB$2, 0)</f>
        <v>0</v>
      </c>
      <c r="GC132" s="234">
        <f>IF(COUNTIF($R132:$U132, Active!HH$1)&gt;0, Active!GC$2, 0)</f>
        <v>0</v>
      </c>
      <c r="GD132" s="234">
        <f>IF(COUNTIF($V132:$Y132, Active!HH$1)&gt;0, Active!GD$2, 0)</f>
        <v>0</v>
      </c>
      <c r="GE132" s="234">
        <f>IF(COUNTIF($Z132:$AA132, Active!HH$1)&gt;0, Active!GE$2, 0)</f>
        <v>0</v>
      </c>
      <c r="GF132" s="234">
        <f>IF(COUNTIF($AB132:$AC132, Active!HH$1)&gt;0, Active!GF$2, 0)</f>
        <v>0</v>
      </c>
      <c r="GG132" s="235">
        <f>IF(COUNTIF($AD132:$AF132, Active!$HH$1)&gt;0, Active!GG$2, 0)</f>
        <v>0</v>
      </c>
      <c r="GH132" s="236">
        <f>IF(COUNTIF($AG132:$AI132, Active!$HH$1)&gt;0, Active!GH$2, 0)</f>
        <v>0</v>
      </c>
      <c r="GI132" s="236">
        <f>IF(COUNTIF($AJ132:$AL132, Active!$HH$1)&gt;0, Active!GI$2, 0)</f>
        <v>0</v>
      </c>
      <c r="GJ132" s="236">
        <f>IF(COUNTIF($AM132:$AO132, Active!$HH$1)&gt;0, Active!GJ$2, 0)</f>
        <v>0</v>
      </c>
      <c r="GK132" s="236">
        <f>IF(COUNTIF($AP132:$AR132, Active!$HH$1)&gt;0, Active!GK$2, 0)</f>
        <v>0</v>
      </c>
      <c r="GL132" s="236">
        <f>IF(COUNTIF($AS132:$AU132, Active!$HH$1)&gt;0, Active!GL$2, 0)</f>
        <v>0</v>
      </c>
      <c r="GM132" s="236">
        <f>IF(COUNTIF($AV132:$AX132, Active!$HH$1)&gt;0, Active!GM$2, 0)</f>
        <v>0</v>
      </c>
      <c r="GN132" s="237">
        <f>IF(COUNTIF($AY132:$BA132, Active!$HH$1)&gt;0, Active!GN$2, 0)</f>
        <v>0</v>
      </c>
      <c r="GO132" s="238">
        <f>IF(COUNTIF($BB132:$BD132, Active!$HH$1)&gt;0, Active!GO$2, 0)</f>
        <v>0</v>
      </c>
      <c r="GP132" s="238">
        <f>IF(COUNTIF($BE132:$BG132, Active!$HH$1)&gt;0, Active!GP$2, 0)</f>
        <v>0</v>
      </c>
      <c r="GQ132" s="238">
        <f>IF(COUNTIF($BH132:$BJ132, Active!$HH$1)&gt;0, Active!GQ$2, 0)</f>
        <v>0</v>
      </c>
      <c r="GR132" s="238">
        <f>IF(COUNTIF($BK132:$BM132, Active!$HH$1)&gt;0, Active!GR$2, 0)</f>
        <v>0</v>
      </c>
      <c r="GS132" s="238">
        <f>IF(COUNTIF($BN132:$BP132, Active!$HH$1)&gt;0, Active!GS$2, 0)</f>
        <v>0</v>
      </c>
      <c r="GT132" s="238">
        <f>IF(COUNTIF($BQ132:$BS132, Active!$HH$1)&gt;0, Active!GT$2, 0)</f>
        <v>0</v>
      </c>
      <c r="GU132" s="238">
        <f>IF(COUNTIF($BT132:$BV132, Active!$HH$1)&gt;0, Active!GU$2, 0)</f>
        <v>0</v>
      </c>
      <c r="GV132" s="239">
        <f>IF(COUNTIF($BW132:$BY132, Active!$HH$1)&gt;0, Active!GV$2, 0)</f>
        <v>0</v>
      </c>
      <c r="GW132" s="240">
        <f>IF(COUNTIF($BZ132:$CB132, Active!$HH$1)&gt;0, Active!GW$2, 0)</f>
        <v>0</v>
      </c>
      <c r="GX132" s="240">
        <f>IF(COUNTIF($CC132:$CE132, Active!$HH$1)&gt;0, Active!GX$2, 0)</f>
        <v>0</v>
      </c>
      <c r="GY132" s="240">
        <f>IF(COUNTIF($CF132:$CH132, Active!$HH$1)&gt;0, Active!GY$2, 0)</f>
        <v>0</v>
      </c>
      <c r="GZ132" s="240">
        <f>IF(COUNTIF($CI132:$CK132, Active!$HH$1)&gt;0, Active!GZ$2, 0)</f>
        <v>0</v>
      </c>
      <c r="HA132" s="240">
        <f>IF(COUNTIF($CL132:$CN132, Active!$HH$1)&gt;0, Active!HA$2, 0)</f>
        <v>0</v>
      </c>
      <c r="HB132" s="240">
        <f>IF(COUNTIF($CO132:$CQ132, Active!$HH$1)&gt;0, Active!HB$2, 0)</f>
        <v>0</v>
      </c>
      <c r="HC132" s="240">
        <f>IF(COUNTIF($CR132:$CT132, Active!$HH$1)&gt;0, Active!HC$2, 0)</f>
        <v>0</v>
      </c>
      <c r="HD132" s="240">
        <f>IF(COUNTIF($CU132:$CW132, Active!$HH$1)&gt;0, Active!HD$2, 0)</f>
        <v>0</v>
      </c>
      <c r="HE132" s="240">
        <f>IF(COUNTIF($CX132:$CZ132, Active!$HH$1)&gt;0, Active!HE$2, 0)</f>
        <v>0</v>
      </c>
      <c r="HF132" s="240">
        <f>IF(COUNTIF($DA132:$DC132, Active!$HH$1)&gt;0, Active!HF$2, 0)</f>
        <v>0</v>
      </c>
      <c r="HG132" s="240">
        <f>IF(COUNTIF($DD132:$DF132, Active!$HH$1)&gt;0, Active!HG$2, 0)</f>
        <v>0</v>
      </c>
      <c r="HH132" s="241">
        <f>SUM(GB132:HG132)</f>
        <v>0</v>
      </c>
      <c r="HI132" s="243"/>
      <c r="HJ132" s="242">
        <f>IF(MAX($N132:$Q132)&gt;=40, Active!HJ$2, 0)</f>
        <v>0</v>
      </c>
      <c r="HK132" s="234">
        <f>IF(MAX($R132:$U132)&gt;=40, Active!HK$2, 0)</f>
        <v>0</v>
      </c>
      <c r="HL132" s="234">
        <f>IF(MAX($V132:$Y132)&gt;=40, Active!HL$2, 0)</f>
        <v>0</v>
      </c>
      <c r="HM132" s="234">
        <f>IF(MAX($Z132:$AA132)&gt;=40, Active!HM$2, 0)</f>
        <v>0</v>
      </c>
      <c r="HN132" s="234">
        <f>IF(MAX($AB132:$AC132)&gt;=40, Active!HN$2, 0)</f>
        <v>0</v>
      </c>
      <c r="HO132" s="235">
        <f>IF(MAX($AD132:$AF132)&gt;=40, Active!HO$2, 0)</f>
        <v>20</v>
      </c>
      <c r="HP132" s="236">
        <f>IF(MAX($AG132:$AI132)&gt;=40, Active!HP$2, 0)</f>
        <v>0</v>
      </c>
      <c r="HQ132" s="236">
        <f>IF(MAX($AJ132:$AL132)&gt;=40, Active!HQ$2, 0)</f>
        <v>20</v>
      </c>
      <c r="HR132" s="236">
        <f>IF(MAX($AM132:$AO132)&gt;=40, Active!HR$2, 0)</f>
        <v>20</v>
      </c>
      <c r="HS132" s="236">
        <f>IF(MAX($AP132:$AR132)&gt;=40, Active!HS$2, 0)</f>
        <v>10</v>
      </c>
      <c r="HT132" s="236">
        <f>IF(MAX($AS132:$AU132)&gt;=40, Active!HT$2, 0)</f>
        <v>20</v>
      </c>
      <c r="HU132" s="236">
        <f>IF(MAX($AV132:$AX132)&gt;=40, Active!HU$2, 0)</f>
        <v>10</v>
      </c>
      <c r="HV132" s="237">
        <f>IF(MAX($AY132:$BA132)&gt;=40, Active!HV$2, 0)</f>
        <v>0</v>
      </c>
      <c r="HW132" s="238">
        <f>IF(MAX($BB132:$BD132)&gt;=40, Active!HW$2, 0)</f>
        <v>0</v>
      </c>
      <c r="HX132" s="238">
        <f>IF(MAX($BE132:$BG132)&gt;=40, Active!HX$2, 0)</f>
        <v>0</v>
      </c>
      <c r="HY132" s="238">
        <f>IF(MAX($BH132:$BJ132)&gt;=40, Active!HY$2, 0)</f>
        <v>0</v>
      </c>
      <c r="HZ132" s="238">
        <f>IF(MAX($BK132:$BM132)&gt;=40, Active!HZ$2, 0)</f>
        <v>0</v>
      </c>
      <c r="IA132" s="238">
        <f>IF(MAX($BN132:$BP132)&gt;=40, Active!IA$2, 0)</f>
        <v>0</v>
      </c>
      <c r="IB132" s="238">
        <f>IF(MAX($BQ132:$BS132)&gt;=40, Active!IB$2, 0)</f>
        <v>0</v>
      </c>
      <c r="IC132" s="238">
        <f>IF(MAX($BT132:$BV132)&gt;=40, Active!IC$2, 0)</f>
        <v>0</v>
      </c>
      <c r="ID132" s="239">
        <f>IF(MAX($BW132:$BY132)&gt;=40, Active!ID$2, 0)</f>
        <v>0</v>
      </c>
      <c r="IE132" s="240">
        <f>IF(MAX($BZ132:$CB132)&gt;=40, Active!IE$2, 0)</f>
        <v>0</v>
      </c>
      <c r="IF132" s="240">
        <f>IF(MAX($CC132:$CE132)&gt;=40, Active!IF$2, 0)</f>
        <v>0</v>
      </c>
      <c r="IG132" s="240">
        <f>IF(MAX($CF132:$CH132)&gt;=40, Active!IG$2, 0)</f>
        <v>0</v>
      </c>
      <c r="IH132" s="240">
        <f>IF(MAX($CI132:$CK132)&gt;=40, Active!IH$2, 0)</f>
        <v>0</v>
      </c>
      <c r="II132" s="240">
        <f>IF(MAX($CL132:$CN132)&gt;=40, Active!II$2, 0)</f>
        <v>0</v>
      </c>
      <c r="IJ132" s="240">
        <f>IF(MAX($CO132:$CQ132)&gt;=40, Active!IJ$2, 0)</f>
        <v>0</v>
      </c>
      <c r="IK132" s="240">
        <f>IF(MAX($CR132:$CT132)&gt;=40, Active!IK$2, 0)</f>
        <v>0</v>
      </c>
      <c r="IL132" s="240">
        <f>IF(MAX($CU132:$CW132)&gt;=40, Active!IL$2, 0)</f>
        <v>0</v>
      </c>
      <c r="IM132" s="240">
        <f>IF(MAX($CX132:$CZ132)&gt;=40, Active!IM$2, 0)</f>
        <v>0</v>
      </c>
      <c r="IN132" s="240">
        <f>IF(MAX($DA132:$DC132)&gt;=40, Active!IN$2, 0)</f>
        <v>0</v>
      </c>
      <c r="IO132" s="240">
        <f>IF(MAX($DD132:$DF132)&gt;=40, Active!IO$2, 0)</f>
        <v>0</v>
      </c>
      <c r="IP132" s="416">
        <f>SUM(HO132:IB132, ID132:IO132)</f>
        <v>100</v>
      </c>
      <c r="IQ132" s="416">
        <f>SUM(HJ132:HN132, IC132)</f>
        <v>0</v>
      </c>
    </row>
    <row r="133" spans="2:251" ht="15" customHeight="1" x14ac:dyDescent="0.25">
      <c r="B133" s="392">
        <v>1</v>
      </c>
      <c r="C133" s="13" t="s">
        <v>587</v>
      </c>
      <c r="D133" s="423">
        <v>43101</v>
      </c>
      <c r="E133" s="20" t="s">
        <v>278</v>
      </c>
      <c r="F133" s="6">
        <v>8748221</v>
      </c>
      <c r="G133" s="20">
        <v>1</v>
      </c>
      <c r="H133" s="20"/>
      <c r="I133" s="23"/>
      <c r="J133" s="6"/>
      <c r="K133" s="6"/>
      <c r="L133" s="424"/>
      <c r="M133" s="425" t="s">
        <v>588</v>
      </c>
      <c r="N133" s="24" t="s">
        <v>338</v>
      </c>
      <c r="O133" s="107"/>
      <c r="P133" s="107"/>
      <c r="Q133" s="273"/>
      <c r="R133" s="24" t="s">
        <v>18</v>
      </c>
      <c r="S133" s="107"/>
      <c r="T133" s="107"/>
      <c r="U133" s="290"/>
      <c r="V133" s="24" t="s">
        <v>19</v>
      </c>
      <c r="W133" s="107"/>
      <c r="X133" s="107"/>
      <c r="Y133" s="273"/>
      <c r="Z133" s="24" t="s">
        <v>18</v>
      </c>
      <c r="AA133" s="273"/>
      <c r="AB133" s="24">
        <v>66</v>
      </c>
      <c r="AC133" s="273"/>
      <c r="AD133" s="272">
        <v>100</v>
      </c>
      <c r="AE133" s="108"/>
      <c r="AF133" s="444"/>
      <c r="AG133" s="272">
        <v>100</v>
      </c>
      <c r="AH133" s="108"/>
      <c r="AI133" s="444"/>
      <c r="AJ133" s="272">
        <v>100</v>
      </c>
      <c r="AK133" s="108"/>
      <c r="AL133" s="444"/>
      <c r="AM133" s="272">
        <v>100</v>
      </c>
      <c r="AN133" s="108"/>
      <c r="AO133" s="444"/>
      <c r="AP133" s="272">
        <v>100</v>
      </c>
      <c r="AQ133" s="108"/>
      <c r="AR133" s="444"/>
      <c r="AS133" s="272">
        <v>100</v>
      </c>
      <c r="AT133" s="108"/>
      <c r="AU133" s="444"/>
      <c r="AV133" s="272">
        <v>100</v>
      </c>
      <c r="AW133" s="108"/>
      <c r="AX133" s="444"/>
      <c r="AY133" s="24"/>
      <c r="AZ133" s="107"/>
      <c r="BA133" s="273"/>
      <c r="BB133" s="24"/>
      <c r="BC133" s="107"/>
      <c r="BD133" s="273"/>
      <c r="BE133" s="24"/>
      <c r="BF133" s="107"/>
      <c r="BG133" s="273"/>
      <c r="BH133" s="24"/>
      <c r="BI133" s="107"/>
      <c r="BJ133" s="273"/>
      <c r="BK133" s="24"/>
      <c r="BL133" s="107"/>
      <c r="BM133" s="273"/>
      <c r="BN133" s="24"/>
      <c r="BO133" s="107"/>
      <c r="BP133" s="273"/>
      <c r="BQ133" s="24"/>
      <c r="BR133" s="107"/>
      <c r="BS133" s="273"/>
      <c r="BT133" s="24"/>
      <c r="BU133" s="291"/>
      <c r="BV133" s="273"/>
      <c r="BW133" s="24"/>
      <c r="BX133" s="107"/>
      <c r="BY133" s="273"/>
      <c r="BZ133" s="24"/>
      <c r="CA133" s="107"/>
      <c r="CB133" s="273"/>
      <c r="CC133" s="24"/>
      <c r="CD133" s="107"/>
      <c r="CE133" s="107"/>
      <c r="CF133" s="107"/>
      <c r="CG133" s="107"/>
      <c r="CH133" s="273"/>
      <c r="CI133" s="24"/>
      <c r="CJ133" s="107"/>
      <c r="CK133" s="273"/>
      <c r="CL133" s="24"/>
      <c r="CM133" s="107"/>
      <c r="CN133" s="273"/>
      <c r="CO133" s="24"/>
      <c r="CP133" s="107"/>
      <c r="CQ133" s="273"/>
      <c r="CR133" s="24"/>
      <c r="CS133" s="107"/>
      <c r="CT133" s="273"/>
      <c r="CU133" s="24"/>
      <c r="CV133" s="107"/>
      <c r="CW133" s="273"/>
      <c r="CX133" s="24"/>
      <c r="CY133" s="107"/>
      <c r="CZ133" s="273"/>
      <c r="DA133" s="24"/>
      <c r="DB133" s="107"/>
      <c r="DC133" s="273"/>
      <c r="DD133" s="24"/>
      <c r="DE133" s="107"/>
      <c r="DF133" s="273"/>
      <c r="DG133" s="218"/>
      <c r="DH133" s="217"/>
      <c r="DI133" s="217"/>
      <c r="DJ133" s="286" t="e">
        <f>AVERAGE(AY133:DF133)</f>
        <v>#DIV/0!</v>
      </c>
      <c r="DK133" s="219"/>
      <c r="DL133" s="220" t="e">
        <f>IF(DJ133&gt;80, 4, (DJ133-50)/20+2.5)</f>
        <v>#DIV/0!</v>
      </c>
      <c r="DM133" s="650">
        <f>COUNTIF(N133:DF133, Active!DM$1)+COUNTIF(N133:DF133, Active!DM$2)</f>
        <v>0</v>
      </c>
      <c r="DN133" s="233">
        <f>IF(COUNTIF($N133:$Q133, Active!ET$1)&gt;0, Active!DN$2, 0)</f>
        <v>0</v>
      </c>
      <c r="DO133" s="234">
        <f>IF(COUNTIF($R133:$U133, Active!ET$1)&gt;0, Active!DO$2, 0)</f>
        <v>0</v>
      </c>
      <c r="DP133" s="234">
        <f>IF(COUNTIF($V133:$Y133, Active!ET$1)&gt;0, Active!DP$2, 0)</f>
        <v>0</v>
      </c>
      <c r="DQ133" s="234">
        <f>IF(COUNTIF($Z133:$AA133, Active!ET$1)&gt;0, Active!DQ$2, 0)</f>
        <v>0</v>
      </c>
      <c r="DR133" s="234">
        <f>IF(COUNTIF($AB133:$AC133, Active!ET$1)&gt;0, Active!DR$2, 0)</f>
        <v>0</v>
      </c>
      <c r="DS133" s="235">
        <f>IF(COUNTIF($AD133:$AF133, Active!$ET$1)&gt;0, Active!DS$2, 0)</f>
        <v>0</v>
      </c>
      <c r="DT133" s="236">
        <f>IF(COUNTIF($AG133:$AI133, Active!$ET$1)&gt;0, Active!DT$2, 0)</f>
        <v>0</v>
      </c>
      <c r="DU133" s="236">
        <f>IF(COUNTIF($AJ133:$AL133, Active!$ET$1)&gt;0, Active!DU$2, 0)</f>
        <v>0</v>
      </c>
      <c r="DV133" s="236">
        <f>IF(COUNTIF($AM133:$AO133, Active!$ET$1)&gt;0, Active!DV$2, 0)</f>
        <v>0</v>
      </c>
      <c r="DW133" s="236">
        <f>IF(COUNTIF($AP133:$AR133, Active!$ET$1)&gt;0, Active!DW$2, 0)</f>
        <v>0</v>
      </c>
      <c r="DX133" s="236">
        <f>IF(COUNTIF($AS133:$AU133, Active!$ET$1)&gt;0, Active!DX$2, 0)</f>
        <v>0</v>
      </c>
      <c r="DY133" s="236">
        <f>IF(COUNTIF($AV133:$AX133, Active!$ET$1)&gt;0, Active!DY$2, 0)</f>
        <v>0</v>
      </c>
      <c r="DZ133" s="237">
        <f>IF(COUNTIF($AY133:$BA133, Active!$ET$1)&gt;0, Active!DZ$2, 0)</f>
        <v>0</v>
      </c>
      <c r="EA133" s="238">
        <f>IF(COUNTIF($BB133:$BD133, Active!$ET$1)&gt;0, Active!EA$2, 0)</f>
        <v>0</v>
      </c>
      <c r="EB133" s="238">
        <f>IF(COUNTIF($BE133:$BG133, Active!$ET$1)&gt;0, Active!EB$2, 0)</f>
        <v>0</v>
      </c>
      <c r="EC133" s="238">
        <f>IF(COUNTIF($BH133:$BJ133, Active!$ET$1)&gt;0, Active!EC$2, 0)</f>
        <v>0</v>
      </c>
      <c r="ED133" s="238">
        <f>IF(COUNTIF($BK133:$BM133, Active!$ET$1)&gt;0, Active!ED$2, 0)</f>
        <v>0</v>
      </c>
      <c r="EE133" s="238">
        <f>IF(COUNTIF($BN133:$BP133, Active!$ET$1)&gt;0, Active!EE$2, 0)</f>
        <v>0</v>
      </c>
      <c r="EF133" s="238">
        <f>IF(COUNTIF($BQ133:$BS133, Active!$ET$1)&gt;0, Active!EF$2, 0)</f>
        <v>0</v>
      </c>
      <c r="EG133" s="238">
        <f>IF(COUNTIF($BT133:$BV133, Active!$ET$1)&gt;0, Active!EG$2, 0)</f>
        <v>0</v>
      </c>
      <c r="EH133" s="239">
        <f>IF(COUNTIF($BW133:$BY133, Active!$ET$1)&gt;0, Active!EH$2, 0)</f>
        <v>0</v>
      </c>
      <c r="EI133" s="240">
        <f>IF(COUNTIF($BZ133:$CB133, Active!$ET$1)&gt;0, Active!EI$2, 0)</f>
        <v>0</v>
      </c>
      <c r="EJ133" s="240">
        <f>IF(COUNTIF($CC133:$CE133, Active!$ET$1)&gt;0, Active!EJ$2, 0)</f>
        <v>0</v>
      </c>
      <c r="EK133" s="240">
        <f>IF(COUNTIF($CF133:$CH133, Active!$ET$1)&gt;0, Active!EK$2, 0)</f>
        <v>0</v>
      </c>
      <c r="EL133" s="240">
        <f>IF(COUNTIF($CI133:$CK133, Active!$ET$1)&gt;0, Active!EL$2, 0)</f>
        <v>0</v>
      </c>
      <c r="EM133" s="240">
        <f>IF(COUNTIF($CL133:$CN133, Active!$ET$1)&gt;0, Active!EM$2, 0)</f>
        <v>0</v>
      </c>
      <c r="EN133" s="240">
        <f>IF(COUNTIF($CO133:$CQ133, Active!$ET$1)&gt;0, Active!EN$2, 0)</f>
        <v>0</v>
      </c>
      <c r="EO133" s="240">
        <f>IF(COUNTIF($CR133:$CT133, Active!$ET$1)&gt;0, Active!EO$2, 0)</f>
        <v>0</v>
      </c>
      <c r="EP133" s="240">
        <f>IF(COUNTIF($CU133:$CW133, Active!$ET$1)&gt;0, Active!EP$2, 0)</f>
        <v>0</v>
      </c>
      <c r="EQ133" s="240">
        <f>IF(COUNTIF($CX133:$CZ133, Active!$ET$1)&gt;0, Active!EQ$2, 0)</f>
        <v>0</v>
      </c>
      <c r="ER133" s="240">
        <f>IF(COUNTIF($DA133:$DC133, Active!$ET$1)&gt;0, Active!ER$2, 0)</f>
        <v>0</v>
      </c>
      <c r="ES133" s="240">
        <f>IF(COUNTIF($DD133:$DF133, Active!$ET$1)&gt;0, Active!ES$2, 0)</f>
        <v>0</v>
      </c>
      <c r="ET133" s="241">
        <f>SUM(DN133:ES133)</f>
        <v>0</v>
      </c>
      <c r="EU133" s="242">
        <f>IF(COUNTIF($N133:$Q133, Active!GA$1)&gt;0, Active!EU$2, 0)</f>
        <v>0</v>
      </c>
      <c r="EV133" s="234">
        <f>IF(COUNTIF($R133:$U133, Active!GA$1)&gt;0, Active!EV$2, 0)</f>
        <v>0</v>
      </c>
      <c r="EW133" s="234">
        <f>IF(COUNTIF($V133:$Y133, Active!GA$1)&gt;0, Active!EW$2, 0)</f>
        <v>0</v>
      </c>
      <c r="EX133" s="234">
        <f>IF(COUNTIF($Z133:$AA133, Active!GA$1)&gt;0, Active!EX$2, 0)</f>
        <v>0</v>
      </c>
      <c r="EY133" s="234">
        <f>IF(COUNTIF($AB133:$AC133, Active!GA$1)&gt;0, Active!EY$2, 0)</f>
        <v>0</v>
      </c>
      <c r="EZ133" s="235">
        <f>IF(COUNTIF($AD133:$AF133, Active!$GA$1)&gt;0, Active!EZ$2, 0)</f>
        <v>0</v>
      </c>
      <c r="FA133" s="236">
        <f>IF(COUNTIF($AG133:$AI133, Active!$GA$1)&gt;0, Active!FA$2, 0)</f>
        <v>0</v>
      </c>
      <c r="FB133" s="236">
        <f>IF(COUNTIF($AJ133:$AL133, Active!$GA$1)&gt;0, Active!FB$2, 0)</f>
        <v>0</v>
      </c>
      <c r="FC133" s="236">
        <f>IF(COUNTIF($AM133:$AO133, Active!$GA$1)&gt;0, Active!FC$2, 0)</f>
        <v>0</v>
      </c>
      <c r="FD133" s="236">
        <f>IF(COUNTIF($AP133:$AR133, Active!$GA$1)&gt;0, Active!FD$2, 0)</f>
        <v>0</v>
      </c>
      <c r="FE133" s="236">
        <f>IF(COUNTIF($AS133:$AU133, Active!$GA$1)&gt;0, Active!FE$2, 0)</f>
        <v>0</v>
      </c>
      <c r="FF133" s="236">
        <f>IF(COUNTIF($AV133:$AX133, Active!$GA$1)&gt;0, Active!FF$2, 0)</f>
        <v>0</v>
      </c>
      <c r="FG133" s="237">
        <f>IF(COUNTIF($AY133:$BA133, Active!$GA$1)&gt;0, Active!FG$2, 0)</f>
        <v>0</v>
      </c>
      <c r="FH133" s="238">
        <f>IF(COUNTIF($BB133:$BD133, Active!$GA$1)&gt;0, Active!FH$2, 0)</f>
        <v>0</v>
      </c>
      <c r="FI133" s="238">
        <f>IF(COUNTIF($BE133:$BG133, Active!$GA$1)&gt;0, Active!FI$2, 0)</f>
        <v>0</v>
      </c>
      <c r="FJ133" s="238">
        <f>IF(COUNTIF($BH133:$BJ133, Active!$GA$1)&gt;0, Active!FJ$2, 0)</f>
        <v>0</v>
      </c>
      <c r="FK133" s="238">
        <f>IF(COUNTIF($BK133:$BM133, Active!$GA$1)&gt;0, Active!FK$2, 0)</f>
        <v>0</v>
      </c>
      <c r="FL133" s="238">
        <f>IF(COUNTIF($BN133:$BP133, Active!$GA$1)&gt;0, Active!FL$2, 0)</f>
        <v>0</v>
      </c>
      <c r="FM133" s="238">
        <f>IF(COUNTIF($BQ133:$BS133, Active!$GA$1)&gt;0, Active!FM$2, 0)</f>
        <v>0</v>
      </c>
      <c r="FN133" s="238">
        <f>IF(COUNTIF($BT133:$BV133, Active!$GA$1)&gt;0, Active!FN$2, 0)</f>
        <v>0</v>
      </c>
      <c r="FO133" s="239">
        <f>IF(COUNTIF($BW133:$BY133, Active!$GA$1)&gt;0, Active!FO$2, 0)</f>
        <v>0</v>
      </c>
      <c r="FP133" s="240">
        <f>IF(COUNTIF($BZ133:$CB133, Active!$GA$1)&gt;0, Active!FP$2, 0)</f>
        <v>0</v>
      </c>
      <c r="FQ133" s="240">
        <f>IF(COUNTIF($CC133:$CE133, Active!$GA$1)&gt;0, Active!FQ$2, 0)</f>
        <v>0</v>
      </c>
      <c r="FR133" s="240">
        <f>IF(COUNTIF($CF133:$CH133, Active!$GA$1)&gt;0, Active!FR$2, 0)</f>
        <v>0</v>
      </c>
      <c r="FS133" s="240">
        <f>IF(COUNTIF($CI133:$CK133, Active!$GA$1)&gt;0, Active!FS$2, 0)</f>
        <v>0</v>
      </c>
      <c r="FT133" s="240">
        <f>IF(COUNTIF($CL133:$CN133, Active!$GA$1)&gt;0, Active!FT$2, 0)</f>
        <v>0</v>
      </c>
      <c r="FU133" s="240">
        <f>IF(COUNTIF($CO133:$CQ133, Active!$GA$1)&gt;0, Active!FU$2, 0)</f>
        <v>0</v>
      </c>
      <c r="FV133" s="240">
        <f>IF(COUNTIF($CR133:$CT133, Active!$GA$1)&gt;0, Active!FV$2, 0)</f>
        <v>0</v>
      </c>
      <c r="FW133" s="240">
        <f>IF(COUNTIF($CU133:$CW133, Active!$GA$1)&gt;0, Active!FW$2, 0)</f>
        <v>0</v>
      </c>
      <c r="FX133" s="240">
        <f>IF(COUNTIF($CX133:$CZ133, Active!$GA$1)&gt;0, Active!FX$2, 0)</f>
        <v>0</v>
      </c>
      <c r="FY133" s="240">
        <f>IF(COUNTIF($DA133:$DC133, Active!$GA$1)&gt;0, Active!FY$2, 0)</f>
        <v>0</v>
      </c>
      <c r="FZ133" s="240">
        <f>IF(COUNTIF($DD133:$DF133, Active!$GA$1)&gt;0, Active!FZ$2, 0)</f>
        <v>0</v>
      </c>
      <c r="GA133" s="241">
        <f>SUM(EU133:FZ133)</f>
        <v>0</v>
      </c>
      <c r="GB133" s="242">
        <f>IF(COUNTIF($N133:$Q133, Active!HH$1)&gt;0, Active!GB$2, 0)</f>
        <v>0</v>
      </c>
      <c r="GC133" s="234">
        <f>IF(COUNTIF($R133:$U133, Active!HH$1)&gt;0, Active!GC$2, 0)</f>
        <v>0</v>
      </c>
      <c r="GD133" s="234">
        <f>IF(COUNTIF($V133:$Y133, Active!HH$1)&gt;0, Active!GD$2, 0)</f>
        <v>0</v>
      </c>
      <c r="GE133" s="234">
        <f>IF(COUNTIF($Z133:$AA133, Active!HH$1)&gt;0, Active!GE$2, 0)</f>
        <v>0</v>
      </c>
      <c r="GF133" s="234">
        <f>IF(COUNTIF($AB133:$AC133, Active!HH$1)&gt;0, Active!GF$2, 0)</f>
        <v>0</v>
      </c>
      <c r="GG133" s="235">
        <f>IF(COUNTIF($AD133:$AF133, Active!$HH$1)&gt;0, Active!GG$2, 0)</f>
        <v>0</v>
      </c>
      <c r="GH133" s="236">
        <f>IF(COUNTIF($AG133:$AI133, Active!$HH$1)&gt;0, Active!GH$2, 0)</f>
        <v>0</v>
      </c>
      <c r="GI133" s="236">
        <f>IF(COUNTIF($AJ133:$AL133, Active!$HH$1)&gt;0, Active!GI$2, 0)</f>
        <v>0</v>
      </c>
      <c r="GJ133" s="236">
        <f>IF(COUNTIF($AM133:$AO133, Active!$HH$1)&gt;0, Active!GJ$2, 0)</f>
        <v>0</v>
      </c>
      <c r="GK133" s="236">
        <f>IF(COUNTIF($AP133:$AR133, Active!$HH$1)&gt;0, Active!GK$2, 0)</f>
        <v>0</v>
      </c>
      <c r="GL133" s="236">
        <f>IF(COUNTIF($AS133:$AU133, Active!$HH$1)&gt;0, Active!GL$2, 0)</f>
        <v>0</v>
      </c>
      <c r="GM133" s="236">
        <f>IF(COUNTIF($AV133:$AX133, Active!$HH$1)&gt;0, Active!GM$2, 0)</f>
        <v>0</v>
      </c>
      <c r="GN133" s="237">
        <f>IF(COUNTIF($AY133:$BA133, Active!$HH$1)&gt;0, Active!GN$2, 0)</f>
        <v>0</v>
      </c>
      <c r="GO133" s="238">
        <f>IF(COUNTIF($BB133:$BD133, Active!$HH$1)&gt;0, Active!GO$2, 0)</f>
        <v>0</v>
      </c>
      <c r="GP133" s="238">
        <f>IF(COUNTIF($BE133:$BG133, Active!$HH$1)&gt;0, Active!GP$2, 0)</f>
        <v>0</v>
      </c>
      <c r="GQ133" s="238">
        <f>IF(COUNTIF($BH133:$BJ133, Active!$HH$1)&gt;0, Active!GQ$2, 0)</f>
        <v>0</v>
      </c>
      <c r="GR133" s="238">
        <f>IF(COUNTIF($BK133:$BM133, Active!$HH$1)&gt;0, Active!GR$2, 0)</f>
        <v>0</v>
      </c>
      <c r="GS133" s="238">
        <f>IF(COUNTIF($BN133:$BP133, Active!$HH$1)&gt;0, Active!GS$2, 0)</f>
        <v>0</v>
      </c>
      <c r="GT133" s="238">
        <f>IF(COUNTIF($BQ133:$BS133, Active!$HH$1)&gt;0, Active!GT$2, 0)</f>
        <v>0</v>
      </c>
      <c r="GU133" s="238">
        <f>IF(COUNTIF($BT133:$BV133, Active!$HH$1)&gt;0, Active!GU$2, 0)</f>
        <v>0</v>
      </c>
      <c r="GV133" s="239">
        <f>IF(COUNTIF($BW133:$BY133, Active!$HH$1)&gt;0, Active!GV$2, 0)</f>
        <v>0</v>
      </c>
      <c r="GW133" s="240">
        <f>IF(COUNTIF($BZ133:$CB133, Active!$HH$1)&gt;0, Active!GW$2, 0)</f>
        <v>0</v>
      </c>
      <c r="GX133" s="240">
        <f>IF(COUNTIF($CC133:$CE133, Active!$HH$1)&gt;0, Active!GX$2, 0)</f>
        <v>0</v>
      </c>
      <c r="GY133" s="240">
        <f>IF(COUNTIF($CF133:$CH133, Active!$HH$1)&gt;0, Active!GY$2, 0)</f>
        <v>0</v>
      </c>
      <c r="GZ133" s="240">
        <f>IF(COUNTIF($CI133:$CK133, Active!$HH$1)&gt;0, Active!GZ$2, 0)</f>
        <v>0</v>
      </c>
      <c r="HA133" s="240">
        <f>IF(COUNTIF($CL133:$CN133, Active!$HH$1)&gt;0, Active!HA$2, 0)</f>
        <v>0</v>
      </c>
      <c r="HB133" s="240">
        <f>IF(COUNTIF($CO133:$CQ133, Active!$HH$1)&gt;0, Active!HB$2, 0)</f>
        <v>0</v>
      </c>
      <c r="HC133" s="240">
        <f>IF(COUNTIF($CR133:$CT133, Active!$HH$1)&gt;0, Active!HC$2, 0)</f>
        <v>0</v>
      </c>
      <c r="HD133" s="240">
        <f>IF(COUNTIF($CU133:$CW133, Active!$HH$1)&gt;0, Active!HD$2, 0)</f>
        <v>0</v>
      </c>
      <c r="HE133" s="240">
        <f>IF(COUNTIF($CX133:$CZ133, Active!$HH$1)&gt;0, Active!HE$2, 0)</f>
        <v>0</v>
      </c>
      <c r="HF133" s="240">
        <f>IF(COUNTIF($DA133:$DC133, Active!$HH$1)&gt;0, Active!HF$2, 0)</f>
        <v>0</v>
      </c>
      <c r="HG133" s="240">
        <f>IF(COUNTIF($DD133:$DF133, Active!$HH$1)&gt;0, Active!HG$2, 0)</f>
        <v>0</v>
      </c>
      <c r="HH133" s="241">
        <f>SUM(GB133:HG133)</f>
        <v>0</v>
      </c>
      <c r="HI133" s="243"/>
      <c r="HJ133" s="242">
        <f>IF(MAX($N133:$Q133)&gt;=40, Active!HJ$2, 0)</f>
        <v>0</v>
      </c>
      <c r="HK133" s="234">
        <f>IF(MAX($R133:$U133)&gt;=40, Active!HK$2, 0)</f>
        <v>0</v>
      </c>
      <c r="HL133" s="234">
        <f>IF(MAX($V133:$Y133)&gt;=40, Active!HL$2, 0)</f>
        <v>0</v>
      </c>
      <c r="HM133" s="234">
        <f>IF(MAX($Z133:$AA133)&gt;=40, Active!HM$2, 0)</f>
        <v>0</v>
      </c>
      <c r="HN133" s="234">
        <f>IF(MAX($AB133:$AC133)&gt;=40, Active!HN$2, 0)</f>
        <v>2</v>
      </c>
      <c r="HO133" s="235">
        <f>IF(MAX($AD133:$AF133)&gt;=40, Active!HO$2, 0)</f>
        <v>20</v>
      </c>
      <c r="HP133" s="236">
        <f>IF(MAX($AG133:$AI133)&gt;=40, Active!HP$2, 0)</f>
        <v>20</v>
      </c>
      <c r="HQ133" s="236">
        <f>IF(MAX($AJ133:$AL133)&gt;=40, Active!HQ$2, 0)</f>
        <v>20</v>
      </c>
      <c r="HR133" s="236">
        <f>IF(MAX($AM133:$AO133)&gt;=40, Active!HR$2, 0)</f>
        <v>20</v>
      </c>
      <c r="HS133" s="236">
        <f>IF(MAX($AP133:$AR133)&gt;=40, Active!HS$2, 0)</f>
        <v>10</v>
      </c>
      <c r="HT133" s="236">
        <f>IF(MAX($AS133:$AU133)&gt;=40, Active!HT$2, 0)</f>
        <v>20</v>
      </c>
      <c r="HU133" s="236">
        <f>IF(MAX($AV133:$AX133)&gt;=40, Active!HU$2, 0)</f>
        <v>10</v>
      </c>
      <c r="HV133" s="237">
        <f>IF(MAX($AY133:$BA133)&gt;=40, Active!HV$2, 0)</f>
        <v>0</v>
      </c>
      <c r="HW133" s="238">
        <f>IF(MAX($BB133:$BD133)&gt;=40, Active!HW$2, 0)</f>
        <v>0</v>
      </c>
      <c r="HX133" s="238">
        <f>IF(MAX($BE133:$BG133)&gt;=40, Active!HX$2, 0)</f>
        <v>0</v>
      </c>
      <c r="HY133" s="238">
        <f>IF(MAX($BH133:$BJ133)&gt;=40, Active!HY$2, 0)</f>
        <v>0</v>
      </c>
      <c r="HZ133" s="238">
        <f>IF(MAX($BK133:$BM133)&gt;=40, Active!HZ$2, 0)</f>
        <v>0</v>
      </c>
      <c r="IA133" s="238">
        <f>IF(MAX($BN133:$BP133)&gt;=40, Active!IA$2, 0)</f>
        <v>0</v>
      </c>
      <c r="IB133" s="238">
        <f>IF(MAX($BQ133:$BS133)&gt;=40, Active!IB$2, 0)</f>
        <v>0</v>
      </c>
      <c r="IC133" s="238">
        <f>IF(MAX($BT133:$BV133)&gt;=40, Active!IC$2, 0)</f>
        <v>0</v>
      </c>
      <c r="ID133" s="239">
        <f>IF(MAX($BW133:$BY133)&gt;=40, Active!ID$2, 0)</f>
        <v>0</v>
      </c>
      <c r="IE133" s="240">
        <f>IF(MAX($BZ133:$CB133)&gt;=40, Active!IE$2, 0)</f>
        <v>0</v>
      </c>
      <c r="IF133" s="240">
        <f>IF(MAX($CC133:$CE133)&gt;=40, Active!IF$2, 0)</f>
        <v>0</v>
      </c>
      <c r="IG133" s="240">
        <f>IF(MAX($CF133:$CH133)&gt;=40, Active!IG$2, 0)</f>
        <v>0</v>
      </c>
      <c r="IH133" s="240">
        <f>IF(MAX($CI133:$CK133)&gt;=40, Active!IH$2, 0)</f>
        <v>0</v>
      </c>
      <c r="II133" s="240">
        <f>IF(MAX($CL133:$CN133)&gt;=40, Active!II$2, 0)</f>
        <v>0</v>
      </c>
      <c r="IJ133" s="240">
        <f>IF(MAX($CO133:$CQ133)&gt;=40, Active!IJ$2, 0)</f>
        <v>0</v>
      </c>
      <c r="IK133" s="240">
        <f>IF(MAX($CR133:$CT133)&gt;=40, Active!IK$2, 0)</f>
        <v>0</v>
      </c>
      <c r="IL133" s="240">
        <f>IF(MAX($CU133:$CW133)&gt;=40, Active!IL$2, 0)</f>
        <v>0</v>
      </c>
      <c r="IM133" s="240">
        <f>IF(MAX($CX133:$CZ133)&gt;=40, Active!IM$2, 0)</f>
        <v>0</v>
      </c>
      <c r="IN133" s="240">
        <f>IF(MAX($DA133:$DC133)&gt;=40, Active!IN$2, 0)</f>
        <v>0</v>
      </c>
      <c r="IO133" s="240">
        <f>IF(MAX($DD133:$DF133)&gt;=40, Active!IO$2, 0)</f>
        <v>0</v>
      </c>
      <c r="IP133" s="416">
        <f>SUM(HO133:IB133, ID133:IO133)</f>
        <v>120</v>
      </c>
      <c r="IQ133" s="416">
        <f>SUM(HJ133:HN133, IC133)</f>
        <v>2</v>
      </c>
    </row>
    <row r="134" spans="2:251" ht="15" customHeight="1" x14ac:dyDescent="0.25">
      <c r="B134" s="392">
        <v>3</v>
      </c>
      <c r="C134" s="13" t="s">
        <v>476</v>
      </c>
      <c r="D134" s="423">
        <v>43101</v>
      </c>
      <c r="E134" s="20" t="s">
        <v>278</v>
      </c>
      <c r="F134" s="6">
        <v>8748210</v>
      </c>
      <c r="G134" s="20" t="s">
        <v>647</v>
      </c>
      <c r="H134" s="20" t="s">
        <v>648</v>
      </c>
      <c r="I134" s="18" t="s">
        <v>650</v>
      </c>
      <c r="J134" s="6" t="s">
        <v>19</v>
      </c>
      <c r="K134" s="6" t="s">
        <v>18</v>
      </c>
      <c r="L134" s="424" t="s">
        <v>649</v>
      </c>
      <c r="M134" s="425" t="s">
        <v>590</v>
      </c>
      <c r="N134" s="24" t="s">
        <v>21</v>
      </c>
      <c r="O134" s="107"/>
      <c r="P134" s="107"/>
      <c r="Q134" s="273"/>
      <c r="R134" s="24" t="s">
        <v>16</v>
      </c>
      <c r="S134" s="107"/>
      <c r="T134" s="107"/>
      <c r="U134" s="290"/>
      <c r="V134" s="24" t="s">
        <v>21</v>
      </c>
      <c r="W134" s="107"/>
      <c r="X134" s="107"/>
      <c r="Y134" s="273"/>
      <c r="Z134" s="24" t="s">
        <v>18</v>
      </c>
      <c r="AA134" s="273"/>
      <c r="AB134" s="24">
        <v>72.8</v>
      </c>
      <c r="AC134" s="273"/>
      <c r="AD134" s="272">
        <v>100</v>
      </c>
      <c r="AE134" s="108"/>
      <c r="AF134" s="444"/>
      <c r="AG134" s="272">
        <v>100</v>
      </c>
      <c r="AH134" s="108"/>
      <c r="AI134" s="444"/>
      <c r="AJ134" s="272">
        <v>100</v>
      </c>
      <c r="AK134" s="108"/>
      <c r="AL134" s="444"/>
      <c r="AM134" s="272">
        <v>100</v>
      </c>
      <c r="AN134" s="108"/>
      <c r="AO134" s="444"/>
      <c r="AP134" s="272">
        <v>100</v>
      </c>
      <c r="AQ134" s="108"/>
      <c r="AR134" s="444"/>
      <c r="AS134" s="272">
        <v>100</v>
      </c>
      <c r="AT134" s="108"/>
      <c r="AU134" s="444"/>
      <c r="AV134" s="272">
        <v>100</v>
      </c>
      <c r="AW134" s="108"/>
      <c r="AX134" s="444"/>
      <c r="AY134" s="24"/>
      <c r="AZ134" s="107"/>
      <c r="BA134" s="273"/>
      <c r="BB134" s="24"/>
      <c r="BC134" s="107"/>
      <c r="BD134" s="273"/>
      <c r="BE134" s="24"/>
      <c r="BF134" s="107"/>
      <c r="BG134" s="273"/>
      <c r="BH134" s="24"/>
      <c r="BI134" s="107"/>
      <c r="BJ134" s="273"/>
      <c r="BK134" s="24"/>
      <c r="BL134" s="107"/>
      <c r="BM134" s="273"/>
      <c r="BN134" s="24"/>
      <c r="BO134" s="107"/>
      <c r="BP134" s="273"/>
      <c r="BQ134" s="24"/>
      <c r="BR134" s="107"/>
      <c r="BS134" s="273"/>
      <c r="BT134" s="24"/>
      <c r="BU134" s="291"/>
      <c r="BV134" s="273"/>
      <c r="BW134" s="24"/>
      <c r="BX134" s="107"/>
      <c r="BY134" s="273"/>
      <c r="BZ134" s="24"/>
      <c r="CA134" s="107"/>
      <c r="CB134" s="273"/>
      <c r="CC134" s="24"/>
      <c r="CD134" s="107"/>
      <c r="CE134" s="107"/>
      <c r="CF134" s="107"/>
      <c r="CG134" s="107"/>
      <c r="CH134" s="273"/>
      <c r="CI134" s="24"/>
      <c r="CJ134" s="107"/>
      <c r="CK134" s="273"/>
      <c r="CL134" s="24"/>
      <c r="CM134" s="107"/>
      <c r="CN134" s="273"/>
      <c r="CO134" s="24"/>
      <c r="CP134" s="107"/>
      <c r="CQ134" s="273"/>
      <c r="CR134" s="24"/>
      <c r="CS134" s="107"/>
      <c r="CT134" s="273"/>
      <c r="CU134" s="24"/>
      <c r="CV134" s="107"/>
      <c r="CW134" s="273"/>
      <c r="CX134" s="24"/>
      <c r="CY134" s="107"/>
      <c r="CZ134" s="273"/>
      <c r="DA134" s="24"/>
      <c r="DB134" s="107"/>
      <c r="DC134" s="273"/>
      <c r="DD134" s="24"/>
      <c r="DE134" s="107"/>
      <c r="DF134" s="273"/>
      <c r="DG134" s="218"/>
      <c r="DH134" s="217"/>
      <c r="DI134" s="217"/>
      <c r="DJ134" s="286" t="e">
        <f>AVERAGE(AY134:DF134)</f>
        <v>#DIV/0!</v>
      </c>
      <c r="DK134" s="219"/>
      <c r="DL134" s="220" t="e">
        <f>IF(DJ134&gt;80, 4, (DJ134-50)/20+2.5)</f>
        <v>#DIV/0!</v>
      </c>
      <c r="DM134" s="650">
        <f>COUNTIF(N134:DF134, Active!DM$1)+COUNTIF(N134:DF134, Active!DM$2)</f>
        <v>0</v>
      </c>
      <c r="DN134" s="233">
        <f>IF(COUNTIF($N134:$Q134, Active!ET$1)&gt;0, Active!DN$2, 0)</f>
        <v>0</v>
      </c>
      <c r="DO134" s="234">
        <f>IF(COUNTIF($R134:$U134, Active!ET$1)&gt;0, Active!DO$2, 0)</f>
        <v>0</v>
      </c>
      <c r="DP134" s="234">
        <f>IF(COUNTIF($V134:$Y134, Active!ET$1)&gt;0, Active!DP$2, 0)</f>
        <v>0</v>
      </c>
      <c r="DQ134" s="234">
        <f>IF(COUNTIF($Z134:$AA134, Active!ET$1)&gt;0, Active!DQ$2, 0)</f>
        <v>0</v>
      </c>
      <c r="DR134" s="234">
        <f>IF(COUNTIF($AB134:$AC134, Active!ET$1)&gt;0, Active!DR$2, 0)</f>
        <v>0</v>
      </c>
      <c r="DS134" s="235">
        <f>IF(COUNTIF($AD134:$AF134, Active!$ET$1)&gt;0, Active!DS$2, 0)</f>
        <v>0</v>
      </c>
      <c r="DT134" s="236">
        <f>IF(COUNTIF($AG134:$AI134, Active!$ET$1)&gt;0, Active!DT$2, 0)</f>
        <v>0</v>
      </c>
      <c r="DU134" s="236">
        <f>IF(COUNTIF($AJ134:$AL134, Active!$ET$1)&gt;0, Active!DU$2, 0)</f>
        <v>0</v>
      </c>
      <c r="DV134" s="236">
        <f>IF(COUNTIF($AM134:$AO134, Active!$ET$1)&gt;0, Active!DV$2, 0)</f>
        <v>0</v>
      </c>
      <c r="DW134" s="236">
        <f>IF(COUNTIF($AP134:$AR134, Active!$ET$1)&gt;0, Active!DW$2, 0)</f>
        <v>0</v>
      </c>
      <c r="DX134" s="236">
        <f>IF(COUNTIF($AS134:$AU134, Active!$ET$1)&gt;0, Active!DX$2, 0)</f>
        <v>0</v>
      </c>
      <c r="DY134" s="236">
        <f>IF(COUNTIF($AV134:$AX134, Active!$ET$1)&gt;0, Active!DY$2, 0)</f>
        <v>0</v>
      </c>
      <c r="DZ134" s="237">
        <f>IF(COUNTIF($AY134:$BA134, Active!$ET$1)&gt;0, Active!DZ$2, 0)</f>
        <v>0</v>
      </c>
      <c r="EA134" s="238">
        <f>IF(COUNTIF($BB134:$BD134, Active!$ET$1)&gt;0, Active!EA$2, 0)</f>
        <v>0</v>
      </c>
      <c r="EB134" s="238">
        <f>IF(COUNTIF($BE134:$BG134, Active!$ET$1)&gt;0, Active!EB$2, 0)</f>
        <v>0</v>
      </c>
      <c r="EC134" s="238">
        <f>IF(COUNTIF($BH134:$BJ134, Active!$ET$1)&gt;0, Active!EC$2, 0)</f>
        <v>0</v>
      </c>
      <c r="ED134" s="238">
        <f>IF(COUNTIF($BK134:$BM134, Active!$ET$1)&gt;0, Active!ED$2, 0)</f>
        <v>0</v>
      </c>
      <c r="EE134" s="238">
        <f>IF(COUNTIF($BN134:$BP134, Active!$ET$1)&gt;0, Active!EE$2, 0)</f>
        <v>0</v>
      </c>
      <c r="EF134" s="238">
        <f>IF(COUNTIF($BQ134:$BS134, Active!$ET$1)&gt;0, Active!EF$2, 0)</f>
        <v>0</v>
      </c>
      <c r="EG134" s="238">
        <f>IF(COUNTIF($BT134:$BV134, Active!$ET$1)&gt;0, Active!EG$2, 0)</f>
        <v>0</v>
      </c>
      <c r="EH134" s="239">
        <f>IF(COUNTIF($BW134:$BY134, Active!$ET$1)&gt;0, Active!EH$2, 0)</f>
        <v>0</v>
      </c>
      <c r="EI134" s="240">
        <f>IF(COUNTIF($BZ134:$CB134, Active!$ET$1)&gt;0, Active!EI$2, 0)</f>
        <v>0</v>
      </c>
      <c r="EJ134" s="240">
        <f>IF(COUNTIF($CC134:$CE134, Active!$ET$1)&gt;0, Active!EJ$2, 0)</f>
        <v>0</v>
      </c>
      <c r="EK134" s="240">
        <f>IF(COUNTIF($CF134:$CH134, Active!$ET$1)&gt;0, Active!EK$2, 0)</f>
        <v>0</v>
      </c>
      <c r="EL134" s="240">
        <f>IF(COUNTIF($CI134:$CK134, Active!$ET$1)&gt;0, Active!EL$2, 0)</f>
        <v>0</v>
      </c>
      <c r="EM134" s="240">
        <f>IF(COUNTIF($CL134:$CN134, Active!$ET$1)&gt;0, Active!EM$2, 0)</f>
        <v>0</v>
      </c>
      <c r="EN134" s="240">
        <f>IF(COUNTIF($CO134:$CQ134, Active!$ET$1)&gt;0, Active!EN$2, 0)</f>
        <v>0</v>
      </c>
      <c r="EO134" s="240">
        <f>IF(COUNTIF($CR134:$CT134, Active!$ET$1)&gt;0, Active!EO$2, 0)</f>
        <v>0</v>
      </c>
      <c r="EP134" s="240">
        <f>IF(COUNTIF($CU134:$CW134, Active!$ET$1)&gt;0, Active!EP$2, 0)</f>
        <v>0</v>
      </c>
      <c r="EQ134" s="240">
        <f>IF(COUNTIF($CX134:$CZ134, Active!$ET$1)&gt;0, Active!EQ$2, 0)</f>
        <v>0</v>
      </c>
      <c r="ER134" s="240">
        <f>IF(COUNTIF($DA134:$DC134, Active!$ET$1)&gt;0, Active!ER$2, 0)</f>
        <v>0</v>
      </c>
      <c r="ES134" s="240">
        <f>IF(COUNTIF($DD134:$DF134, Active!$ET$1)&gt;0, Active!ES$2, 0)</f>
        <v>0</v>
      </c>
      <c r="ET134" s="241">
        <f>SUM(DN134:ES134)</f>
        <v>0</v>
      </c>
      <c r="EU134" s="242">
        <f>IF(COUNTIF($N134:$Q134, Active!GA$1)&gt;0, Active!EU$2, 0)</f>
        <v>0</v>
      </c>
      <c r="EV134" s="234">
        <f>IF(COUNTIF($R134:$U134, Active!GA$1)&gt;0, Active!EV$2, 0)</f>
        <v>0</v>
      </c>
      <c r="EW134" s="234">
        <f>IF(COUNTIF($V134:$Y134, Active!GA$1)&gt;0, Active!EW$2, 0)</f>
        <v>0</v>
      </c>
      <c r="EX134" s="234">
        <f>IF(COUNTIF($Z134:$AA134, Active!GA$1)&gt;0, Active!EX$2, 0)</f>
        <v>0</v>
      </c>
      <c r="EY134" s="234">
        <f>IF(COUNTIF($AB134:$AC134, Active!GA$1)&gt;0, Active!EY$2, 0)</f>
        <v>0</v>
      </c>
      <c r="EZ134" s="235">
        <f>IF(COUNTIF($AD134:$AF134, Active!$GA$1)&gt;0, Active!EZ$2, 0)</f>
        <v>0</v>
      </c>
      <c r="FA134" s="236">
        <f>IF(COUNTIF($AG134:$AI134, Active!$GA$1)&gt;0, Active!FA$2, 0)</f>
        <v>0</v>
      </c>
      <c r="FB134" s="236">
        <f>IF(COUNTIF($AJ134:$AL134, Active!$GA$1)&gt;0, Active!FB$2, 0)</f>
        <v>0</v>
      </c>
      <c r="FC134" s="236">
        <f>IF(COUNTIF($AM134:$AO134, Active!$GA$1)&gt;0, Active!FC$2, 0)</f>
        <v>0</v>
      </c>
      <c r="FD134" s="236">
        <f>IF(COUNTIF($AP134:$AR134, Active!$GA$1)&gt;0, Active!FD$2, 0)</f>
        <v>0</v>
      </c>
      <c r="FE134" s="236">
        <f>IF(COUNTIF($AS134:$AU134, Active!$GA$1)&gt;0, Active!FE$2, 0)</f>
        <v>0</v>
      </c>
      <c r="FF134" s="236">
        <f>IF(COUNTIF($AV134:$AX134, Active!$GA$1)&gt;0, Active!FF$2, 0)</f>
        <v>0</v>
      </c>
      <c r="FG134" s="237">
        <f>IF(COUNTIF($AY134:$BA134, Active!$GA$1)&gt;0, Active!FG$2, 0)</f>
        <v>0</v>
      </c>
      <c r="FH134" s="238">
        <f>IF(COUNTIF($BB134:$BD134, Active!$GA$1)&gt;0, Active!FH$2, 0)</f>
        <v>0</v>
      </c>
      <c r="FI134" s="238">
        <f>IF(COUNTIF($BE134:$BG134, Active!$GA$1)&gt;0, Active!FI$2, 0)</f>
        <v>0</v>
      </c>
      <c r="FJ134" s="238">
        <f>IF(COUNTIF($BH134:$BJ134, Active!$GA$1)&gt;0, Active!FJ$2, 0)</f>
        <v>0</v>
      </c>
      <c r="FK134" s="238">
        <f>IF(COUNTIF($BK134:$BM134, Active!$GA$1)&gt;0, Active!FK$2, 0)</f>
        <v>0</v>
      </c>
      <c r="FL134" s="238">
        <f>IF(COUNTIF($BN134:$BP134, Active!$GA$1)&gt;0, Active!FL$2, 0)</f>
        <v>0</v>
      </c>
      <c r="FM134" s="238">
        <f>IF(COUNTIF($BQ134:$BS134, Active!$GA$1)&gt;0, Active!FM$2, 0)</f>
        <v>0</v>
      </c>
      <c r="FN134" s="238">
        <f>IF(COUNTIF($BT134:$BV134, Active!$GA$1)&gt;0, Active!FN$2, 0)</f>
        <v>0</v>
      </c>
      <c r="FO134" s="239">
        <f>IF(COUNTIF($BW134:$BY134, Active!$GA$1)&gt;0, Active!FO$2, 0)</f>
        <v>0</v>
      </c>
      <c r="FP134" s="240">
        <f>IF(COUNTIF($BZ134:$CB134, Active!$GA$1)&gt;0, Active!FP$2, 0)</f>
        <v>0</v>
      </c>
      <c r="FQ134" s="240">
        <f>IF(COUNTIF($CC134:$CE134, Active!$GA$1)&gt;0, Active!FQ$2, 0)</f>
        <v>0</v>
      </c>
      <c r="FR134" s="240">
        <f>IF(COUNTIF($CF134:$CH134, Active!$GA$1)&gt;0, Active!FR$2, 0)</f>
        <v>0</v>
      </c>
      <c r="FS134" s="240">
        <f>IF(COUNTIF($CI134:$CK134, Active!$GA$1)&gt;0, Active!FS$2, 0)</f>
        <v>0</v>
      </c>
      <c r="FT134" s="240">
        <f>IF(COUNTIF($CL134:$CN134, Active!$GA$1)&gt;0, Active!FT$2, 0)</f>
        <v>0</v>
      </c>
      <c r="FU134" s="240">
        <f>IF(COUNTIF($CO134:$CQ134, Active!$GA$1)&gt;0, Active!FU$2, 0)</f>
        <v>0</v>
      </c>
      <c r="FV134" s="240">
        <f>IF(COUNTIF($CR134:$CT134, Active!$GA$1)&gt;0, Active!FV$2, 0)</f>
        <v>0</v>
      </c>
      <c r="FW134" s="240">
        <f>IF(COUNTIF($CU134:$CW134, Active!$GA$1)&gt;0, Active!FW$2, 0)</f>
        <v>0</v>
      </c>
      <c r="FX134" s="240">
        <f>IF(COUNTIF($CX134:$CZ134, Active!$GA$1)&gt;0, Active!FX$2, 0)</f>
        <v>0</v>
      </c>
      <c r="FY134" s="240">
        <f>IF(COUNTIF($DA134:$DC134, Active!$GA$1)&gt;0, Active!FY$2, 0)</f>
        <v>0</v>
      </c>
      <c r="FZ134" s="240">
        <f>IF(COUNTIF($DD134:$DF134, Active!$GA$1)&gt;0, Active!FZ$2, 0)</f>
        <v>0</v>
      </c>
      <c r="GA134" s="241">
        <f>SUM(EU134:FZ134)</f>
        <v>0</v>
      </c>
      <c r="GB134" s="242">
        <f>IF(COUNTIF($N134:$Q134, Active!HH$1)&gt;0, Active!GB$2, 0)</f>
        <v>0</v>
      </c>
      <c r="GC134" s="234">
        <f>IF(COUNTIF($R134:$U134, Active!HH$1)&gt;0, Active!GC$2, 0)</f>
        <v>0</v>
      </c>
      <c r="GD134" s="234">
        <f>IF(COUNTIF($V134:$Y134, Active!HH$1)&gt;0, Active!GD$2, 0)</f>
        <v>0</v>
      </c>
      <c r="GE134" s="234">
        <f>IF(COUNTIF($Z134:$AA134, Active!HH$1)&gt;0, Active!GE$2, 0)</f>
        <v>0</v>
      </c>
      <c r="GF134" s="234">
        <f>IF(COUNTIF($AB134:$AC134, Active!HH$1)&gt;0, Active!GF$2, 0)</f>
        <v>0</v>
      </c>
      <c r="GG134" s="235">
        <f>IF(COUNTIF($AD134:$AF134, Active!$HH$1)&gt;0, Active!GG$2, 0)</f>
        <v>0</v>
      </c>
      <c r="GH134" s="236">
        <f>IF(COUNTIF($AG134:$AI134, Active!$HH$1)&gt;0, Active!GH$2, 0)</f>
        <v>0</v>
      </c>
      <c r="GI134" s="236">
        <f>IF(COUNTIF($AJ134:$AL134, Active!$HH$1)&gt;0, Active!GI$2, 0)</f>
        <v>0</v>
      </c>
      <c r="GJ134" s="236">
        <f>IF(COUNTIF($AM134:$AO134, Active!$HH$1)&gt;0, Active!GJ$2, 0)</f>
        <v>0</v>
      </c>
      <c r="GK134" s="236">
        <f>IF(COUNTIF($AP134:$AR134, Active!$HH$1)&gt;0, Active!GK$2, 0)</f>
        <v>0</v>
      </c>
      <c r="GL134" s="236">
        <f>IF(COUNTIF($AS134:$AU134, Active!$HH$1)&gt;0, Active!GL$2, 0)</f>
        <v>0</v>
      </c>
      <c r="GM134" s="236">
        <f>IF(COUNTIF($AV134:$AX134, Active!$HH$1)&gt;0, Active!GM$2, 0)</f>
        <v>0</v>
      </c>
      <c r="GN134" s="237">
        <f>IF(COUNTIF($AY134:$BA134, Active!$HH$1)&gt;0, Active!GN$2, 0)</f>
        <v>0</v>
      </c>
      <c r="GO134" s="238">
        <f>IF(COUNTIF($BB134:$BD134, Active!$HH$1)&gt;0, Active!GO$2, 0)</f>
        <v>0</v>
      </c>
      <c r="GP134" s="238">
        <f>IF(COUNTIF($BE134:$BG134, Active!$HH$1)&gt;0, Active!GP$2, 0)</f>
        <v>0</v>
      </c>
      <c r="GQ134" s="238">
        <f>IF(COUNTIF($BH134:$BJ134, Active!$HH$1)&gt;0, Active!GQ$2, 0)</f>
        <v>0</v>
      </c>
      <c r="GR134" s="238">
        <f>IF(COUNTIF($BK134:$BM134, Active!$HH$1)&gt;0, Active!GR$2, 0)</f>
        <v>0</v>
      </c>
      <c r="GS134" s="238">
        <f>IF(COUNTIF($BN134:$BP134, Active!$HH$1)&gt;0, Active!GS$2, 0)</f>
        <v>0</v>
      </c>
      <c r="GT134" s="238">
        <f>IF(COUNTIF($BQ134:$BS134, Active!$HH$1)&gt;0, Active!GT$2, 0)</f>
        <v>0</v>
      </c>
      <c r="GU134" s="238">
        <f>IF(COUNTIF($BT134:$BV134, Active!$HH$1)&gt;0, Active!GU$2, 0)</f>
        <v>0</v>
      </c>
      <c r="GV134" s="239">
        <f>IF(COUNTIF($BW134:$BY134, Active!$HH$1)&gt;0, Active!GV$2, 0)</f>
        <v>0</v>
      </c>
      <c r="GW134" s="240">
        <f>IF(COUNTIF($BZ134:$CB134, Active!$HH$1)&gt;0, Active!GW$2, 0)</f>
        <v>0</v>
      </c>
      <c r="GX134" s="240">
        <f>IF(COUNTIF($CC134:$CE134, Active!$HH$1)&gt;0, Active!GX$2, 0)</f>
        <v>0</v>
      </c>
      <c r="GY134" s="240">
        <f>IF(COUNTIF($CF134:$CH134, Active!$HH$1)&gt;0, Active!GY$2, 0)</f>
        <v>0</v>
      </c>
      <c r="GZ134" s="240">
        <f>IF(COUNTIF($CI134:$CK134, Active!$HH$1)&gt;0, Active!GZ$2, 0)</f>
        <v>0</v>
      </c>
      <c r="HA134" s="240">
        <f>IF(COUNTIF($CL134:$CN134, Active!$HH$1)&gt;0, Active!HA$2, 0)</f>
        <v>0</v>
      </c>
      <c r="HB134" s="240">
        <f>IF(COUNTIF($CO134:$CQ134, Active!$HH$1)&gt;0, Active!HB$2, 0)</f>
        <v>0</v>
      </c>
      <c r="HC134" s="240">
        <f>IF(COUNTIF($CR134:$CT134, Active!$HH$1)&gt;0, Active!HC$2, 0)</f>
        <v>0</v>
      </c>
      <c r="HD134" s="240">
        <f>IF(COUNTIF($CU134:$CW134, Active!$HH$1)&gt;0, Active!HD$2, 0)</f>
        <v>0</v>
      </c>
      <c r="HE134" s="240">
        <f>IF(COUNTIF($CX134:$CZ134, Active!$HH$1)&gt;0, Active!HE$2, 0)</f>
        <v>0</v>
      </c>
      <c r="HF134" s="240">
        <f>IF(COUNTIF($DA134:$DC134, Active!$HH$1)&gt;0, Active!HF$2, 0)</f>
        <v>0</v>
      </c>
      <c r="HG134" s="240">
        <f>IF(COUNTIF($DD134:$DF134, Active!$HH$1)&gt;0, Active!HG$2, 0)</f>
        <v>0</v>
      </c>
      <c r="HH134" s="241">
        <f>SUM(GB134:HG134)</f>
        <v>0</v>
      </c>
      <c r="HI134" s="243"/>
      <c r="HJ134" s="242">
        <f>IF(MAX($N134:$Q134)&gt;=40, Active!HJ$2, 0)</f>
        <v>0</v>
      </c>
      <c r="HK134" s="234">
        <f>IF(MAX($R134:$U134)&gt;=40, Active!HK$2, 0)</f>
        <v>0</v>
      </c>
      <c r="HL134" s="234">
        <f>IF(MAX($V134:$Y134)&gt;=40, Active!HL$2, 0)</f>
        <v>0</v>
      </c>
      <c r="HM134" s="234">
        <f>IF(MAX($Z134:$AA134)&gt;=40, Active!HM$2, 0)</f>
        <v>0</v>
      </c>
      <c r="HN134" s="234">
        <f>IF(MAX($AB134:$AC134)&gt;=40, Active!HN$2, 0)</f>
        <v>2</v>
      </c>
      <c r="HO134" s="235">
        <f>IF(MAX($AD134:$AF134)&gt;=40, Active!HO$2, 0)</f>
        <v>20</v>
      </c>
      <c r="HP134" s="236">
        <f>IF(MAX($AG134:$AI134)&gt;=40, Active!HP$2, 0)</f>
        <v>20</v>
      </c>
      <c r="HQ134" s="236">
        <f>IF(MAX($AJ134:$AL134)&gt;=40, Active!HQ$2, 0)</f>
        <v>20</v>
      </c>
      <c r="HR134" s="236">
        <f>IF(MAX($AM134:$AO134)&gt;=40, Active!HR$2, 0)</f>
        <v>20</v>
      </c>
      <c r="HS134" s="236">
        <f>IF(MAX($AP134:$AR134)&gt;=40, Active!HS$2, 0)</f>
        <v>10</v>
      </c>
      <c r="HT134" s="236">
        <f>IF(MAX($AS134:$AU134)&gt;=40, Active!HT$2, 0)</f>
        <v>20</v>
      </c>
      <c r="HU134" s="236">
        <f>IF(MAX($AV134:$AX134)&gt;=40, Active!HU$2, 0)</f>
        <v>10</v>
      </c>
      <c r="HV134" s="237">
        <f>IF(MAX($AY134:$BA134)&gt;=40, Active!HV$2, 0)</f>
        <v>0</v>
      </c>
      <c r="HW134" s="238">
        <f>IF(MAX($BB134:$BD134)&gt;=40, Active!HW$2, 0)</f>
        <v>0</v>
      </c>
      <c r="HX134" s="238">
        <f>IF(MAX($BE134:$BG134)&gt;=40, Active!HX$2, 0)</f>
        <v>0</v>
      </c>
      <c r="HY134" s="238">
        <f>IF(MAX($BH134:$BJ134)&gt;=40, Active!HY$2, 0)</f>
        <v>0</v>
      </c>
      <c r="HZ134" s="238">
        <f>IF(MAX($BK134:$BM134)&gt;=40, Active!HZ$2, 0)</f>
        <v>0</v>
      </c>
      <c r="IA134" s="238">
        <f>IF(MAX($BN134:$BP134)&gt;=40, Active!IA$2, 0)</f>
        <v>0</v>
      </c>
      <c r="IB134" s="238">
        <f>IF(MAX($BQ134:$BS134)&gt;=40, Active!IB$2, 0)</f>
        <v>0</v>
      </c>
      <c r="IC134" s="238">
        <f>IF(MAX($BT134:$BV134)&gt;=40, Active!IC$2, 0)</f>
        <v>0</v>
      </c>
      <c r="ID134" s="239">
        <f>IF(MAX($BW134:$BY134)&gt;=40, Active!ID$2, 0)</f>
        <v>0</v>
      </c>
      <c r="IE134" s="240">
        <f>IF(MAX($BZ134:$CB134)&gt;=40, Active!IE$2, 0)</f>
        <v>0</v>
      </c>
      <c r="IF134" s="240">
        <f>IF(MAX($CC134:$CE134)&gt;=40, Active!IF$2, 0)</f>
        <v>0</v>
      </c>
      <c r="IG134" s="240">
        <f>IF(MAX($CF134:$CH134)&gt;=40, Active!IG$2, 0)</f>
        <v>0</v>
      </c>
      <c r="IH134" s="240">
        <f>IF(MAX($CI134:$CK134)&gt;=40, Active!IH$2, 0)</f>
        <v>0</v>
      </c>
      <c r="II134" s="240">
        <f>IF(MAX($CL134:$CN134)&gt;=40, Active!II$2, 0)</f>
        <v>0</v>
      </c>
      <c r="IJ134" s="240">
        <f>IF(MAX($CO134:$CQ134)&gt;=40, Active!IJ$2, 0)</f>
        <v>0</v>
      </c>
      <c r="IK134" s="240">
        <f>IF(MAX($CR134:$CT134)&gt;=40, Active!IK$2, 0)</f>
        <v>0</v>
      </c>
      <c r="IL134" s="240">
        <f>IF(MAX($CU134:$CW134)&gt;=40, Active!IL$2, 0)</f>
        <v>0</v>
      </c>
      <c r="IM134" s="240">
        <f>IF(MAX($CX134:$CZ134)&gt;=40, Active!IM$2, 0)</f>
        <v>0</v>
      </c>
      <c r="IN134" s="240">
        <f>IF(MAX($DA134:$DC134)&gt;=40, Active!IN$2, 0)</f>
        <v>0</v>
      </c>
      <c r="IO134" s="240">
        <f>IF(MAX($DD134:$DF134)&gt;=40, Active!IO$2, 0)</f>
        <v>0</v>
      </c>
      <c r="IP134" s="416">
        <f>SUM(HO134:IB134, ID134:IO134)</f>
        <v>120</v>
      </c>
      <c r="IQ134" s="416">
        <f>SUM(HJ134:HN134, IC134)</f>
        <v>2</v>
      </c>
    </row>
    <row r="135" spans="2:251" ht="15" customHeight="1" x14ac:dyDescent="0.25">
      <c r="B135" s="223"/>
      <c r="C135" s="222"/>
      <c r="D135" s="404"/>
      <c r="E135" s="405"/>
      <c r="F135" s="221"/>
      <c r="G135" s="406"/>
      <c r="H135" s="406"/>
      <c r="I135" s="407"/>
      <c r="J135" s="408"/>
      <c r="K135" s="408"/>
      <c r="L135" s="409"/>
      <c r="M135" s="420"/>
      <c r="N135" s="411"/>
      <c r="O135" s="413"/>
      <c r="P135" s="413"/>
      <c r="Q135" s="410"/>
      <c r="R135" s="411"/>
      <c r="S135" s="413"/>
      <c r="T135" s="413"/>
      <c r="U135" s="412"/>
      <c r="V135" s="411"/>
      <c r="W135" s="413"/>
      <c r="X135" s="413"/>
      <c r="Y135" s="410"/>
      <c r="Z135" s="411"/>
      <c r="AA135" s="410"/>
      <c r="AB135" s="411"/>
      <c r="AC135" s="410"/>
      <c r="AD135" s="411"/>
      <c r="AE135" s="413"/>
      <c r="AF135" s="410"/>
      <c r="AG135" s="411"/>
      <c r="AH135" s="413"/>
      <c r="AI135" s="410"/>
      <c r="AJ135" s="411"/>
      <c r="AK135" s="413"/>
      <c r="AL135" s="410"/>
      <c r="AM135" s="411"/>
      <c r="AN135" s="413"/>
      <c r="AO135" s="410"/>
      <c r="AP135" s="411"/>
      <c r="AQ135" s="413"/>
      <c r="AR135" s="410"/>
      <c r="AS135" s="411"/>
      <c r="AT135" s="413"/>
      <c r="AU135" s="410"/>
      <c r="AV135" s="411"/>
      <c r="AW135" s="413"/>
      <c r="AX135" s="410"/>
      <c r="AY135" s="411"/>
      <c r="AZ135" s="413"/>
      <c r="BA135" s="410"/>
      <c r="BB135" s="411"/>
      <c r="BC135" s="413"/>
      <c r="BD135" s="410"/>
      <c r="BE135" s="411"/>
      <c r="BF135" s="413"/>
      <c r="BG135" s="410"/>
      <c r="BH135" s="411"/>
      <c r="BI135" s="413"/>
      <c r="BJ135" s="410"/>
      <c r="BK135" s="411"/>
      <c r="BL135" s="413"/>
      <c r="BM135" s="410"/>
      <c r="BN135" s="411"/>
      <c r="BO135" s="413"/>
      <c r="BP135" s="410"/>
      <c r="BQ135" s="411"/>
      <c r="BR135" s="413"/>
      <c r="BS135" s="410"/>
      <c r="BT135" s="411"/>
      <c r="BU135" s="414"/>
      <c r="BV135" s="410"/>
      <c r="BW135" s="411"/>
      <c r="BX135" s="413"/>
      <c r="BY135" s="410"/>
      <c r="BZ135" s="411"/>
      <c r="CA135" s="413"/>
      <c r="CB135" s="410"/>
      <c r="CC135" s="411"/>
      <c r="CD135" s="413"/>
      <c r="CE135" s="413"/>
      <c r="CF135" s="413"/>
      <c r="CG135" s="413"/>
      <c r="CH135" s="410"/>
      <c r="CI135" s="411"/>
      <c r="CJ135" s="413"/>
      <c r="CK135" s="410"/>
      <c r="CL135" s="411"/>
      <c r="CM135" s="413"/>
      <c r="CN135" s="410"/>
      <c r="CO135" s="411"/>
      <c r="CP135" s="413"/>
      <c r="CQ135" s="410"/>
      <c r="CR135" s="411"/>
      <c r="CS135" s="413"/>
      <c r="CT135" s="410"/>
      <c r="CU135" s="411"/>
      <c r="CV135" s="413"/>
      <c r="CW135" s="410"/>
      <c r="CX135" s="411"/>
      <c r="CY135" s="413"/>
      <c r="CZ135" s="410"/>
      <c r="DA135" s="411"/>
      <c r="DB135" s="413"/>
      <c r="DC135" s="410"/>
      <c r="DD135" s="411"/>
      <c r="DE135" s="413"/>
      <c r="DF135" s="410"/>
      <c r="DG135" s="222"/>
      <c r="DH135" s="396"/>
      <c r="DI135" s="396"/>
      <c r="DJ135" s="285"/>
      <c r="DK135" s="223"/>
      <c r="DL135" s="421"/>
      <c r="DM135" s="422"/>
      <c r="DN135" s="430"/>
      <c r="DO135" s="225"/>
      <c r="DP135" s="225"/>
      <c r="DQ135" s="225"/>
      <c r="DR135" s="225"/>
      <c r="DS135" s="226"/>
      <c r="DT135" s="227"/>
      <c r="DU135" s="227"/>
      <c r="DV135" s="227"/>
      <c r="DW135" s="227"/>
      <c r="DX135" s="227"/>
      <c r="DY135" s="227"/>
      <c r="DZ135" s="228"/>
      <c r="EA135" s="229"/>
      <c r="EB135" s="229"/>
      <c r="EC135" s="229"/>
      <c r="ED135" s="229"/>
      <c r="EE135" s="229"/>
      <c r="EF135" s="229"/>
      <c r="EG135" s="229"/>
      <c r="EH135" s="230"/>
      <c r="EI135" s="231"/>
      <c r="EJ135" s="231"/>
      <c r="EK135" s="231"/>
      <c r="EL135" s="231"/>
      <c r="EM135" s="231"/>
      <c r="EN135" s="231"/>
      <c r="EO135" s="231"/>
      <c r="EP135" s="231"/>
      <c r="EQ135" s="231"/>
      <c r="ER135" s="231"/>
      <c r="ES135" s="231"/>
      <c r="ET135" s="232"/>
      <c r="EU135" s="224"/>
      <c r="EV135" s="225"/>
      <c r="EW135" s="225"/>
      <c r="EX135" s="225"/>
      <c r="EY135" s="225"/>
      <c r="EZ135" s="226"/>
      <c r="FA135" s="227"/>
      <c r="FB135" s="227"/>
      <c r="FC135" s="227"/>
      <c r="FD135" s="227"/>
      <c r="FE135" s="227"/>
      <c r="FF135" s="227"/>
      <c r="FG135" s="228"/>
      <c r="FH135" s="229"/>
      <c r="FI135" s="229"/>
      <c r="FJ135" s="229"/>
      <c r="FK135" s="229"/>
      <c r="FL135" s="229"/>
      <c r="FM135" s="229"/>
      <c r="FN135" s="229"/>
      <c r="FO135" s="230"/>
      <c r="FP135" s="231"/>
      <c r="FQ135" s="231"/>
      <c r="FR135" s="231"/>
      <c r="FS135" s="231"/>
      <c r="FT135" s="231"/>
      <c r="FU135" s="231"/>
      <c r="FV135" s="231"/>
      <c r="FW135" s="231"/>
      <c r="FX135" s="231"/>
      <c r="FY135" s="231"/>
      <c r="FZ135" s="231"/>
      <c r="GA135" s="232"/>
      <c r="GB135" s="224"/>
      <c r="GC135" s="225"/>
      <c r="GD135" s="225"/>
      <c r="GE135" s="225"/>
      <c r="GF135" s="225"/>
      <c r="GG135" s="226"/>
      <c r="GH135" s="227"/>
      <c r="GI135" s="227"/>
      <c r="GJ135" s="227"/>
      <c r="GK135" s="227"/>
      <c r="GL135" s="227"/>
      <c r="GM135" s="227"/>
      <c r="GN135" s="228"/>
      <c r="GO135" s="229"/>
      <c r="GP135" s="229"/>
      <c r="GQ135" s="229"/>
      <c r="GR135" s="229"/>
      <c r="GS135" s="229"/>
      <c r="GT135" s="229"/>
      <c r="GU135" s="229"/>
      <c r="GV135" s="230"/>
      <c r="GW135" s="231"/>
      <c r="GX135" s="231"/>
      <c r="GY135" s="231"/>
      <c r="GZ135" s="231"/>
      <c r="HA135" s="231"/>
      <c r="HB135" s="231"/>
      <c r="HC135" s="231"/>
      <c r="HD135" s="231"/>
      <c r="HE135" s="231"/>
      <c r="HF135" s="231"/>
      <c r="HG135" s="231"/>
      <c r="HH135" s="232"/>
      <c r="HI135" s="232"/>
      <c r="HJ135" s="224"/>
      <c r="HK135" s="225"/>
      <c r="HL135" s="225"/>
      <c r="HM135" s="225"/>
      <c r="HN135" s="225"/>
      <c r="HO135" s="226"/>
      <c r="HP135" s="227"/>
      <c r="HQ135" s="227"/>
      <c r="HR135" s="227"/>
      <c r="HS135" s="227"/>
      <c r="HT135" s="227"/>
      <c r="HU135" s="227"/>
      <c r="HV135" s="228"/>
      <c r="HW135" s="229"/>
      <c r="HX135" s="229"/>
      <c r="HY135" s="229"/>
      <c r="HZ135" s="229"/>
      <c r="IA135" s="229"/>
      <c r="IB135" s="229"/>
      <c r="IC135" s="229"/>
      <c r="ID135" s="230"/>
      <c r="IE135" s="231"/>
      <c r="IF135" s="231"/>
      <c r="IG135" s="231"/>
      <c r="IH135" s="231"/>
      <c r="II135" s="231"/>
      <c r="IJ135" s="231"/>
      <c r="IK135" s="231"/>
      <c r="IL135" s="231"/>
      <c r="IM135" s="231"/>
      <c r="IN135" s="231"/>
      <c r="IO135" s="231"/>
      <c r="IP135" s="418"/>
      <c r="IQ135" s="418"/>
    </row>
    <row r="136" spans="2:251" ht="15" customHeight="1" x14ac:dyDescent="0.25">
      <c r="B136" s="392">
        <v>1</v>
      </c>
      <c r="C136" s="13" t="s">
        <v>490</v>
      </c>
      <c r="D136" s="423">
        <v>42736</v>
      </c>
      <c r="E136" s="20" t="s">
        <v>278</v>
      </c>
      <c r="F136" s="6">
        <v>7988547</v>
      </c>
      <c r="G136" s="20">
        <v>1</v>
      </c>
      <c r="H136" s="20"/>
      <c r="I136" s="23"/>
      <c r="J136" s="6"/>
      <c r="K136" s="6"/>
      <c r="L136" s="424"/>
      <c r="M136" s="425" t="s">
        <v>591</v>
      </c>
      <c r="N136" s="24" t="s">
        <v>17</v>
      </c>
      <c r="O136" s="107"/>
      <c r="P136" s="107"/>
      <c r="Q136" s="273"/>
      <c r="R136" s="24" t="s">
        <v>18</v>
      </c>
      <c r="S136" s="107"/>
      <c r="T136" s="107"/>
      <c r="U136" s="290"/>
      <c r="V136" s="24" t="s">
        <v>17</v>
      </c>
      <c r="W136" s="107"/>
      <c r="X136" s="107"/>
      <c r="Y136" s="273"/>
      <c r="Z136" s="24" t="s">
        <v>17</v>
      </c>
      <c r="AA136" s="273"/>
      <c r="AB136" s="24" t="s">
        <v>16</v>
      </c>
      <c r="AC136" s="273"/>
      <c r="AD136" s="24">
        <v>89.300003051757813</v>
      </c>
      <c r="AE136" s="107"/>
      <c r="AF136" s="273"/>
      <c r="AG136" s="24">
        <v>87.900001525878906</v>
      </c>
      <c r="AH136" s="107"/>
      <c r="AI136" s="273"/>
      <c r="AJ136" s="24">
        <v>96</v>
      </c>
      <c r="AK136" s="107"/>
      <c r="AL136" s="273"/>
      <c r="AM136" s="24">
        <v>92.110000610351563</v>
      </c>
      <c r="AN136" s="107"/>
      <c r="AO136" s="273"/>
      <c r="AP136" s="24">
        <v>93.199996948242188</v>
      </c>
      <c r="AQ136" s="107"/>
      <c r="AR136" s="273"/>
      <c r="AS136" s="24">
        <v>89.150001525878906</v>
      </c>
      <c r="AT136" s="107"/>
      <c r="AU136" s="273"/>
      <c r="AV136" s="24">
        <v>77</v>
      </c>
      <c r="AW136" s="107"/>
      <c r="AX136" s="273"/>
      <c r="AY136" s="24"/>
      <c r="AZ136" s="107"/>
      <c r="BA136" s="273"/>
      <c r="BB136" s="24"/>
      <c r="BC136" s="107"/>
      <c r="BD136" s="273"/>
      <c r="BE136" s="24"/>
      <c r="BF136" s="107"/>
      <c r="BG136" s="273"/>
      <c r="BH136" s="24"/>
      <c r="BI136" s="107"/>
      <c r="BJ136" s="273"/>
      <c r="BK136" s="24"/>
      <c r="BL136" s="107"/>
      <c r="BM136" s="273"/>
      <c r="BN136" s="24"/>
      <c r="BO136" s="107"/>
      <c r="BP136" s="273"/>
      <c r="BQ136" s="24"/>
      <c r="BR136" s="107"/>
      <c r="BS136" s="273"/>
      <c r="BT136" s="24"/>
      <c r="BU136" s="291"/>
      <c r="BV136" s="273"/>
      <c r="BW136" s="24"/>
      <c r="BX136" s="107"/>
      <c r="BY136" s="273"/>
      <c r="BZ136" s="24"/>
      <c r="CA136" s="107"/>
      <c r="CB136" s="273"/>
      <c r="CC136" s="24"/>
      <c r="CD136" s="107"/>
      <c r="CE136" s="107"/>
      <c r="CF136" s="107"/>
      <c r="CG136" s="107"/>
      <c r="CH136" s="273"/>
      <c r="CI136" s="24"/>
      <c r="CJ136" s="107"/>
      <c r="CK136" s="273"/>
      <c r="CL136" s="24"/>
      <c r="CM136" s="107"/>
      <c r="CN136" s="273"/>
      <c r="CO136" s="24"/>
      <c r="CP136" s="107"/>
      <c r="CQ136" s="273"/>
      <c r="CR136" s="24"/>
      <c r="CS136" s="107"/>
      <c r="CT136" s="273"/>
      <c r="CU136" s="24"/>
      <c r="CV136" s="107"/>
      <c r="CW136" s="273"/>
      <c r="CX136" s="24"/>
      <c r="CY136" s="107"/>
      <c r="CZ136" s="273"/>
      <c r="DA136" s="24"/>
      <c r="DB136" s="107"/>
      <c r="DC136" s="273"/>
      <c r="DD136" s="24"/>
      <c r="DE136" s="107"/>
      <c r="DF136" s="273"/>
      <c r="DG136" s="218"/>
      <c r="DH136" s="217"/>
      <c r="DI136" s="217"/>
      <c r="DJ136" s="286" t="e">
        <f t="shared" ref="DJ136:DJ141" si="45">AVERAGE(AY136:DF136)</f>
        <v>#DIV/0!</v>
      </c>
      <c r="DK136" s="219"/>
      <c r="DL136" s="220" t="e">
        <f t="shared" ref="DL136:DL141" si="46">IF(DJ136&gt;80, 4, (DJ136-50)/20+2.5)</f>
        <v>#DIV/0!</v>
      </c>
      <c r="DM136" s="650">
        <f>COUNTIF(N136:DF136, Active!DM$1)+COUNTIF(N136:DF136, Active!DM$2)</f>
        <v>0</v>
      </c>
      <c r="DN136" s="233">
        <f>IF(COUNTIF($N136:$Q136, Active!ET$1)&gt;0, Active!DN$2, 0)</f>
        <v>0</v>
      </c>
      <c r="DO136" s="234">
        <f>IF(COUNTIF($R136:$U136, Active!ET$1)&gt;0, Active!DO$2, 0)</f>
        <v>0</v>
      </c>
      <c r="DP136" s="234">
        <f>IF(COUNTIF($V136:$Y136, Active!ET$1)&gt;0, Active!DP$2, 0)</f>
        <v>0</v>
      </c>
      <c r="DQ136" s="234">
        <f>IF(COUNTIF($Z136:$AA136, Active!ET$1)&gt;0, Active!DQ$2, 0)</f>
        <v>0</v>
      </c>
      <c r="DR136" s="234">
        <f>IF(COUNTIF($AB136:$AC136, Active!ET$1)&gt;0, Active!DR$2, 0)</f>
        <v>0</v>
      </c>
      <c r="DS136" s="235">
        <f>IF(COUNTIF($AD136:$AF136, Active!$ET$1)&gt;0, Active!DS$2, 0)</f>
        <v>0</v>
      </c>
      <c r="DT136" s="236">
        <f>IF(COUNTIF($AG136:$AI136, Active!$ET$1)&gt;0, Active!DT$2, 0)</f>
        <v>0</v>
      </c>
      <c r="DU136" s="236">
        <f>IF(COUNTIF($AJ136:$AL136, Active!$ET$1)&gt;0, Active!DU$2, 0)</f>
        <v>0</v>
      </c>
      <c r="DV136" s="236">
        <f>IF(COUNTIF($AM136:$AO136, Active!$ET$1)&gt;0, Active!DV$2, 0)</f>
        <v>0</v>
      </c>
      <c r="DW136" s="236">
        <f>IF(COUNTIF($AP136:$AR136, Active!$ET$1)&gt;0, Active!DW$2, 0)</f>
        <v>0</v>
      </c>
      <c r="DX136" s="236">
        <f>IF(COUNTIF($AS136:$AU136, Active!$ET$1)&gt;0, Active!DX$2, 0)</f>
        <v>0</v>
      </c>
      <c r="DY136" s="236">
        <f>IF(COUNTIF($AV136:$AX136, Active!$ET$1)&gt;0, Active!DY$2, 0)</f>
        <v>0</v>
      </c>
      <c r="DZ136" s="237">
        <f>IF(COUNTIF($AY136:$BA136, Active!$ET$1)&gt;0, Active!DZ$2, 0)</f>
        <v>0</v>
      </c>
      <c r="EA136" s="238">
        <f>IF(COUNTIF($BB136:$BD136, Active!$ET$1)&gt;0, Active!EA$2, 0)</f>
        <v>0</v>
      </c>
      <c r="EB136" s="238">
        <f>IF(COUNTIF($BE136:$BG136, Active!$ET$1)&gt;0, Active!EB$2, 0)</f>
        <v>0</v>
      </c>
      <c r="EC136" s="238">
        <f>IF(COUNTIF($BH136:$BJ136, Active!$ET$1)&gt;0, Active!EC$2, 0)</f>
        <v>0</v>
      </c>
      <c r="ED136" s="238">
        <f>IF(COUNTIF($BK136:$BM136, Active!$ET$1)&gt;0, Active!ED$2, 0)</f>
        <v>0</v>
      </c>
      <c r="EE136" s="238">
        <f>IF(COUNTIF($BN136:$BP136, Active!$ET$1)&gt;0, Active!EE$2, 0)</f>
        <v>0</v>
      </c>
      <c r="EF136" s="238">
        <f>IF(COUNTIF($BQ136:$BS136, Active!$ET$1)&gt;0, Active!EF$2, 0)</f>
        <v>0</v>
      </c>
      <c r="EG136" s="238">
        <f>IF(COUNTIF($BT136:$BV136, Active!$ET$1)&gt;0, Active!EG$2, 0)</f>
        <v>0</v>
      </c>
      <c r="EH136" s="239">
        <f>IF(COUNTIF($BW136:$BY136, Active!$ET$1)&gt;0, Active!EH$2, 0)</f>
        <v>0</v>
      </c>
      <c r="EI136" s="240">
        <f>IF(COUNTIF($BZ136:$CB136, Active!$ET$1)&gt;0, Active!EI$2, 0)</f>
        <v>0</v>
      </c>
      <c r="EJ136" s="240">
        <f>IF(COUNTIF($CC136:$CE136, Active!$ET$1)&gt;0, Active!EJ$2, 0)</f>
        <v>0</v>
      </c>
      <c r="EK136" s="240">
        <f>IF(COUNTIF($CF136:$CH136, Active!$ET$1)&gt;0, Active!EK$2, 0)</f>
        <v>0</v>
      </c>
      <c r="EL136" s="240">
        <f>IF(COUNTIF($CI136:$CK136, Active!$ET$1)&gt;0, Active!EL$2, 0)</f>
        <v>0</v>
      </c>
      <c r="EM136" s="240">
        <f>IF(COUNTIF($CL136:$CN136, Active!$ET$1)&gt;0, Active!EM$2, 0)</f>
        <v>0</v>
      </c>
      <c r="EN136" s="240">
        <f>IF(COUNTIF($CO136:$CQ136, Active!$ET$1)&gt;0, Active!EN$2, 0)</f>
        <v>0</v>
      </c>
      <c r="EO136" s="240">
        <f>IF(COUNTIF($CR136:$CT136, Active!$ET$1)&gt;0, Active!EO$2, 0)</f>
        <v>0</v>
      </c>
      <c r="EP136" s="240">
        <f>IF(COUNTIF($CU136:$CW136, Active!$ET$1)&gt;0, Active!EP$2, 0)</f>
        <v>0</v>
      </c>
      <c r="EQ136" s="240">
        <f>IF(COUNTIF($CX136:$CZ136, Active!$ET$1)&gt;0, Active!EQ$2, 0)</f>
        <v>0</v>
      </c>
      <c r="ER136" s="240">
        <f>IF(COUNTIF($DA136:$DC136, Active!$ET$1)&gt;0, Active!ER$2, 0)</f>
        <v>0</v>
      </c>
      <c r="ES136" s="240">
        <f>IF(COUNTIF($DD136:$DF136, Active!$ET$1)&gt;0, Active!ES$2, 0)</f>
        <v>0</v>
      </c>
      <c r="ET136" s="241">
        <f t="shared" ref="ET136:ET141" si="47">SUM(DN136:ES136)</f>
        <v>0</v>
      </c>
      <c r="EU136" s="242">
        <f>IF(COUNTIF($N136:$Q136, Active!GA$1)&gt;0, Active!EU$2, 0)</f>
        <v>0</v>
      </c>
      <c r="EV136" s="234">
        <f>IF(COUNTIF($R136:$U136, Active!GA$1)&gt;0, Active!EV$2, 0)</f>
        <v>0</v>
      </c>
      <c r="EW136" s="234">
        <f>IF(COUNTIF($V136:$Y136, Active!GA$1)&gt;0, Active!EW$2, 0)</f>
        <v>0</v>
      </c>
      <c r="EX136" s="234">
        <f>IF(COUNTIF($Z136:$AA136, Active!GA$1)&gt;0, Active!EX$2, 0)</f>
        <v>0</v>
      </c>
      <c r="EY136" s="234">
        <f>IF(COUNTIF($AB136:$AC136, Active!GA$1)&gt;0, Active!EY$2, 0)</f>
        <v>0</v>
      </c>
      <c r="EZ136" s="235">
        <f>IF(COUNTIF($AD136:$AF136, Active!$GA$1)&gt;0, Active!EZ$2, 0)</f>
        <v>0</v>
      </c>
      <c r="FA136" s="236">
        <f>IF(COUNTIF($AG136:$AI136, Active!$GA$1)&gt;0, Active!FA$2, 0)</f>
        <v>0</v>
      </c>
      <c r="FB136" s="236">
        <f>IF(COUNTIF($AJ136:$AL136, Active!$GA$1)&gt;0, Active!FB$2, 0)</f>
        <v>0</v>
      </c>
      <c r="FC136" s="236">
        <f>IF(COUNTIF($AM136:$AO136, Active!$GA$1)&gt;0, Active!FC$2, 0)</f>
        <v>0</v>
      </c>
      <c r="FD136" s="236">
        <f>IF(COUNTIF($AP136:$AR136, Active!$GA$1)&gt;0, Active!FD$2, 0)</f>
        <v>0</v>
      </c>
      <c r="FE136" s="236">
        <f>IF(COUNTIF($AS136:$AU136, Active!$GA$1)&gt;0, Active!FE$2, 0)</f>
        <v>0</v>
      </c>
      <c r="FF136" s="236">
        <f>IF(COUNTIF($AV136:$AX136, Active!$GA$1)&gt;0, Active!FF$2, 0)</f>
        <v>0</v>
      </c>
      <c r="FG136" s="237">
        <f>IF(COUNTIF($AY136:$BA136, Active!$GA$1)&gt;0, Active!FG$2, 0)</f>
        <v>0</v>
      </c>
      <c r="FH136" s="238">
        <f>IF(COUNTIF($BB136:$BD136, Active!$GA$1)&gt;0, Active!FH$2, 0)</f>
        <v>0</v>
      </c>
      <c r="FI136" s="238">
        <f>IF(COUNTIF($BE136:$BG136, Active!$GA$1)&gt;0, Active!FI$2, 0)</f>
        <v>0</v>
      </c>
      <c r="FJ136" s="238">
        <f>IF(COUNTIF($BH136:$BJ136, Active!$GA$1)&gt;0, Active!FJ$2, 0)</f>
        <v>0</v>
      </c>
      <c r="FK136" s="238">
        <f>IF(COUNTIF($BK136:$BM136, Active!$GA$1)&gt;0, Active!FK$2, 0)</f>
        <v>0</v>
      </c>
      <c r="FL136" s="238">
        <f>IF(COUNTIF($BN136:$BP136, Active!$GA$1)&gt;0, Active!FL$2, 0)</f>
        <v>0</v>
      </c>
      <c r="FM136" s="238">
        <f>IF(COUNTIF($BQ136:$BS136, Active!$GA$1)&gt;0, Active!FM$2, 0)</f>
        <v>0</v>
      </c>
      <c r="FN136" s="238">
        <f>IF(COUNTIF($BT136:$BV136, Active!$GA$1)&gt;0, Active!FN$2, 0)</f>
        <v>0</v>
      </c>
      <c r="FO136" s="239">
        <f>IF(COUNTIF($BW136:$BY136, Active!$GA$1)&gt;0, Active!FO$2, 0)</f>
        <v>0</v>
      </c>
      <c r="FP136" s="240">
        <f>IF(COUNTIF($BZ136:$CB136, Active!$GA$1)&gt;0, Active!FP$2, 0)</f>
        <v>0</v>
      </c>
      <c r="FQ136" s="240">
        <f>IF(COUNTIF($CC136:$CE136, Active!$GA$1)&gt;0, Active!FQ$2, 0)</f>
        <v>0</v>
      </c>
      <c r="FR136" s="240">
        <f>IF(COUNTIF($CF136:$CH136, Active!$GA$1)&gt;0, Active!FR$2, 0)</f>
        <v>0</v>
      </c>
      <c r="FS136" s="240">
        <f>IF(COUNTIF($CI136:$CK136, Active!$GA$1)&gt;0, Active!FS$2, 0)</f>
        <v>0</v>
      </c>
      <c r="FT136" s="240">
        <f>IF(COUNTIF($CL136:$CN136, Active!$GA$1)&gt;0, Active!FT$2, 0)</f>
        <v>0</v>
      </c>
      <c r="FU136" s="240">
        <f>IF(COUNTIF($CO136:$CQ136, Active!$GA$1)&gt;0, Active!FU$2, 0)</f>
        <v>0</v>
      </c>
      <c r="FV136" s="240">
        <f>IF(COUNTIF($CR136:$CT136, Active!$GA$1)&gt;0, Active!FV$2, 0)</f>
        <v>0</v>
      </c>
      <c r="FW136" s="240">
        <f>IF(COUNTIF($CU136:$CW136, Active!$GA$1)&gt;0, Active!FW$2, 0)</f>
        <v>0</v>
      </c>
      <c r="FX136" s="240">
        <f>IF(COUNTIF($CX136:$CZ136, Active!$GA$1)&gt;0, Active!FX$2, 0)</f>
        <v>0</v>
      </c>
      <c r="FY136" s="240">
        <f>IF(COUNTIF($DA136:$DC136, Active!$GA$1)&gt;0, Active!FY$2, 0)</f>
        <v>0</v>
      </c>
      <c r="FZ136" s="240">
        <f>IF(COUNTIF($DD136:$DF136, Active!$GA$1)&gt;0, Active!FZ$2, 0)</f>
        <v>0</v>
      </c>
      <c r="GA136" s="241">
        <f t="shared" ref="GA136:GA141" si="48">SUM(EU136:FZ136)</f>
        <v>0</v>
      </c>
      <c r="GB136" s="242">
        <f>IF(COUNTIF($N136:$Q136, Active!HH$1)&gt;0, Active!GB$2, 0)</f>
        <v>0</v>
      </c>
      <c r="GC136" s="234">
        <f>IF(COUNTIF($R136:$U136, Active!HH$1)&gt;0, Active!GC$2, 0)</f>
        <v>0</v>
      </c>
      <c r="GD136" s="234">
        <f>IF(COUNTIF($V136:$Y136, Active!HH$1)&gt;0, Active!GD$2, 0)</f>
        <v>0</v>
      </c>
      <c r="GE136" s="234">
        <f>IF(COUNTIF($Z136:$AA136, Active!HH$1)&gt;0, Active!GE$2, 0)</f>
        <v>0</v>
      </c>
      <c r="GF136" s="234">
        <f>IF(COUNTIF($AB136:$AC136, Active!HH$1)&gt;0, Active!GF$2, 0)</f>
        <v>0</v>
      </c>
      <c r="GG136" s="235">
        <f>IF(COUNTIF($AD136:$AF136, Active!$HH$1)&gt;0, Active!GG$2, 0)</f>
        <v>0</v>
      </c>
      <c r="GH136" s="236">
        <f>IF(COUNTIF($AG136:$AI136, Active!$HH$1)&gt;0, Active!GH$2, 0)</f>
        <v>0</v>
      </c>
      <c r="GI136" s="236">
        <f>IF(COUNTIF($AJ136:$AL136, Active!$HH$1)&gt;0, Active!GI$2, 0)</f>
        <v>0</v>
      </c>
      <c r="GJ136" s="236">
        <f>IF(COUNTIF($AM136:$AO136, Active!$HH$1)&gt;0, Active!GJ$2, 0)</f>
        <v>0</v>
      </c>
      <c r="GK136" s="236">
        <f>IF(COUNTIF($AP136:$AR136, Active!$HH$1)&gt;0, Active!GK$2, 0)</f>
        <v>0</v>
      </c>
      <c r="GL136" s="236">
        <f>IF(COUNTIF($AS136:$AU136, Active!$HH$1)&gt;0, Active!GL$2, 0)</f>
        <v>0</v>
      </c>
      <c r="GM136" s="236">
        <f>IF(COUNTIF($AV136:$AX136, Active!$HH$1)&gt;0, Active!GM$2, 0)</f>
        <v>0</v>
      </c>
      <c r="GN136" s="237">
        <f>IF(COUNTIF($AY136:$BA136, Active!$HH$1)&gt;0, Active!GN$2, 0)</f>
        <v>0</v>
      </c>
      <c r="GO136" s="238">
        <f>IF(COUNTIF($BB136:$BD136, Active!$HH$1)&gt;0, Active!GO$2, 0)</f>
        <v>0</v>
      </c>
      <c r="GP136" s="238">
        <f>IF(COUNTIF($BE136:$BG136, Active!$HH$1)&gt;0, Active!GP$2, 0)</f>
        <v>0</v>
      </c>
      <c r="GQ136" s="238">
        <f>IF(COUNTIF($BH136:$BJ136, Active!$HH$1)&gt;0, Active!GQ$2, 0)</f>
        <v>0</v>
      </c>
      <c r="GR136" s="238">
        <f>IF(COUNTIF($BK136:$BM136, Active!$HH$1)&gt;0, Active!GR$2, 0)</f>
        <v>0</v>
      </c>
      <c r="GS136" s="238">
        <f>IF(COUNTIF($BN136:$BP136, Active!$HH$1)&gt;0, Active!GS$2, 0)</f>
        <v>0</v>
      </c>
      <c r="GT136" s="238">
        <f>IF(COUNTIF($BQ136:$BS136, Active!$HH$1)&gt;0, Active!GT$2, 0)</f>
        <v>0</v>
      </c>
      <c r="GU136" s="238">
        <f>IF(COUNTIF($BT136:$BV136, Active!$HH$1)&gt;0, Active!GU$2, 0)</f>
        <v>0</v>
      </c>
      <c r="GV136" s="239">
        <f>IF(COUNTIF($BW136:$BY136, Active!$HH$1)&gt;0, Active!GV$2, 0)</f>
        <v>0</v>
      </c>
      <c r="GW136" s="240">
        <f>IF(COUNTIF($BZ136:$CB136, Active!$HH$1)&gt;0, Active!GW$2, 0)</f>
        <v>0</v>
      </c>
      <c r="GX136" s="240">
        <f>IF(COUNTIF($CC136:$CE136, Active!$HH$1)&gt;0, Active!GX$2, 0)</f>
        <v>0</v>
      </c>
      <c r="GY136" s="240">
        <f>IF(COUNTIF($CF136:$CH136, Active!$HH$1)&gt;0, Active!GY$2, 0)</f>
        <v>0</v>
      </c>
      <c r="GZ136" s="240">
        <f>IF(COUNTIF($CI136:$CK136, Active!$HH$1)&gt;0, Active!GZ$2, 0)</f>
        <v>0</v>
      </c>
      <c r="HA136" s="240">
        <f>IF(COUNTIF($CL136:$CN136, Active!$HH$1)&gt;0, Active!HA$2, 0)</f>
        <v>0</v>
      </c>
      <c r="HB136" s="240">
        <f>IF(COUNTIF($CO136:$CQ136, Active!$HH$1)&gt;0, Active!HB$2, 0)</f>
        <v>0</v>
      </c>
      <c r="HC136" s="240">
        <f>IF(COUNTIF($CR136:$CT136, Active!$HH$1)&gt;0, Active!HC$2, 0)</f>
        <v>0</v>
      </c>
      <c r="HD136" s="240">
        <f>IF(COUNTIF($CU136:$CW136, Active!$HH$1)&gt;0, Active!HD$2, 0)</f>
        <v>0</v>
      </c>
      <c r="HE136" s="240">
        <f>IF(COUNTIF($CX136:$CZ136, Active!$HH$1)&gt;0, Active!HE$2, 0)</f>
        <v>0</v>
      </c>
      <c r="HF136" s="240">
        <f>IF(COUNTIF($DA136:$DC136, Active!$HH$1)&gt;0, Active!HF$2, 0)</f>
        <v>0</v>
      </c>
      <c r="HG136" s="240">
        <f>IF(COUNTIF($DD136:$DF136, Active!$HH$1)&gt;0, Active!HG$2, 0)</f>
        <v>0</v>
      </c>
      <c r="HH136" s="241">
        <f t="shared" ref="HH136:HH141" si="49">SUM(GB136:HG136)</f>
        <v>0</v>
      </c>
      <c r="HI136" s="243"/>
      <c r="HJ136" s="242">
        <f>IF(MAX($N136:$Q136)&gt;=40, Active!HJ$2, 0)</f>
        <v>0</v>
      </c>
      <c r="HK136" s="234">
        <f>IF(MAX($R136:$U136)&gt;=40, Active!HK$2, 0)</f>
        <v>0</v>
      </c>
      <c r="HL136" s="234">
        <f>IF(MAX($V136:$Y136)&gt;=40, Active!HL$2, 0)</f>
        <v>0</v>
      </c>
      <c r="HM136" s="234">
        <f>IF(MAX($Z136:$AA136)&gt;=40, Active!HM$2, 0)</f>
        <v>0</v>
      </c>
      <c r="HN136" s="234">
        <f>IF(MAX($AB136:$AC136)&gt;=40, Active!HN$2, 0)</f>
        <v>0</v>
      </c>
      <c r="HO136" s="235">
        <f>IF(MAX($AD136:$AF136)&gt;=40, Active!HO$2, 0)</f>
        <v>20</v>
      </c>
      <c r="HP136" s="236">
        <f>IF(MAX($AG136:$AI136)&gt;=40, Active!HP$2, 0)</f>
        <v>20</v>
      </c>
      <c r="HQ136" s="236">
        <f>IF(MAX($AJ136:$AL136)&gt;=40, Active!HQ$2, 0)</f>
        <v>20</v>
      </c>
      <c r="HR136" s="236">
        <f>IF(MAX($AM136:$AO136)&gt;=40, Active!HR$2, 0)</f>
        <v>20</v>
      </c>
      <c r="HS136" s="236">
        <f>IF(MAX($AP136:$AR136)&gt;=40, Active!HS$2, 0)</f>
        <v>10</v>
      </c>
      <c r="HT136" s="236">
        <f>IF(MAX($AS136:$AU136)&gt;=40, Active!HT$2, 0)</f>
        <v>20</v>
      </c>
      <c r="HU136" s="236">
        <f>IF(MAX($AV136:$AX136)&gt;=40, Active!HU$2, 0)</f>
        <v>10</v>
      </c>
      <c r="HV136" s="237">
        <f>IF(MAX($AY136:$BA136)&gt;=40, Active!HV$2, 0)</f>
        <v>0</v>
      </c>
      <c r="HW136" s="238">
        <f>IF(MAX($BB136:$BD136)&gt;=40, Active!HW$2, 0)</f>
        <v>0</v>
      </c>
      <c r="HX136" s="238">
        <f>IF(MAX($BE136:$BG136)&gt;=40, Active!HX$2, 0)</f>
        <v>0</v>
      </c>
      <c r="HY136" s="238">
        <f>IF(MAX($BH136:$BJ136)&gt;=40, Active!HY$2, 0)</f>
        <v>0</v>
      </c>
      <c r="HZ136" s="238">
        <f>IF(MAX($BK136:$BM136)&gt;=40, Active!HZ$2, 0)</f>
        <v>0</v>
      </c>
      <c r="IA136" s="238">
        <f>IF(MAX($BN136:$BP136)&gt;=40, Active!IA$2, 0)</f>
        <v>0</v>
      </c>
      <c r="IB136" s="238">
        <f>IF(MAX($BQ136:$BS136)&gt;=40, Active!IB$2, 0)</f>
        <v>0</v>
      </c>
      <c r="IC136" s="238">
        <f>IF(MAX($BT136:$BV136)&gt;=40, Active!IC$2, 0)</f>
        <v>0</v>
      </c>
      <c r="ID136" s="239">
        <f>IF(MAX($BW136:$BY136)&gt;=40, Active!ID$2, 0)</f>
        <v>0</v>
      </c>
      <c r="IE136" s="240">
        <f>IF(MAX($BZ136:$CB136)&gt;=40, Active!IE$2, 0)</f>
        <v>0</v>
      </c>
      <c r="IF136" s="240">
        <f>IF(MAX($CC136:$CE136)&gt;=40, Active!IF$2, 0)</f>
        <v>0</v>
      </c>
      <c r="IG136" s="240">
        <f>IF(MAX($CF136:$CH136)&gt;=40, Active!IG$2, 0)</f>
        <v>0</v>
      </c>
      <c r="IH136" s="240">
        <f>IF(MAX($CI136:$CK136)&gt;=40, Active!IH$2, 0)</f>
        <v>0</v>
      </c>
      <c r="II136" s="240">
        <f>IF(MAX($CL136:$CN136)&gt;=40, Active!II$2, 0)</f>
        <v>0</v>
      </c>
      <c r="IJ136" s="240">
        <f>IF(MAX($CO136:$CQ136)&gt;=40, Active!IJ$2, 0)</f>
        <v>0</v>
      </c>
      <c r="IK136" s="240">
        <f>IF(MAX($CR136:$CT136)&gt;=40, Active!IK$2, 0)</f>
        <v>0</v>
      </c>
      <c r="IL136" s="240">
        <f>IF(MAX($CU136:$CW136)&gt;=40, Active!IL$2, 0)</f>
        <v>0</v>
      </c>
      <c r="IM136" s="240">
        <f>IF(MAX($CX136:$CZ136)&gt;=40, Active!IM$2, 0)</f>
        <v>0</v>
      </c>
      <c r="IN136" s="240">
        <f>IF(MAX($DA136:$DC136)&gt;=40, Active!IN$2, 0)</f>
        <v>0</v>
      </c>
      <c r="IO136" s="240">
        <f>IF(MAX($DD136:$DF136)&gt;=40, Active!IO$2, 0)</f>
        <v>0</v>
      </c>
      <c r="IP136" s="416">
        <f t="shared" ref="IP136:IP141" si="50">SUM(HO136:IB136, ID136:IO136)</f>
        <v>120</v>
      </c>
      <c r="IQ136" s="416">
        <f t="shared" ref="IQ136:IQ141" si="51">SUM(HJ136:HN136, IC136)</f>
        <v>0</v>
      </c>
    </row>
    <row r="137" spans="2:251" ht="15" customHeight="1" x14ac:dyDescent="0.25">
      <c r="B137" s="392">
        <v>2</v>
      </c>
      <c r="C137" s="13" t="s">
        <v>491</v>
      </c>
      <c r="D137" s="423">
        <v>42736</v>
      </c>
      <c r="E137" s="20" t="s">
        <v>278</v>
      </c>
      <c r="F137" s="6">
        <v>7994216</v>
      </c>
      <c r="G137" s="20">
        <v>1</v>
      </c>
      <c r="H137" s="20"/>
      <c r="I137" s="23"/>
      <c r="J137" s="6"/>
      <c r="K137" s="6"/>
      <c r="L137" s="424"/>
      <c r="M137" s="425" t="s">
        <v>592</v>
      </c>
      <c r="N137" s="24" t="s">
        <v>16</v>
      </c>
      <c r="O137" s="107"/>
      <c r="P137" s="107"/>
      <c r="Q137" s="273"/>
      <c r="R137" s="24" t="s">
        <v>16</v>
      </c>
      <c r="S137" s="107"/>
      <c r="T137" s="107"/>
      <c r="U137" s="290"/>
      <c r="V137" s="24" t="s">
        <v>22</v>
      </c>
      <c r="W137" s="107"/>
      <c r="X137" s="107"/>
      <c r="Y137" s="273"/>
      <c r="Z137" s="24" t="s">
        <v>22</v>
      </c>
      <c r="AA137" s="273"/>
      <c r="AB137" s="24" t="s">
        <v>16</v>
      </c>
      <c r="AC137" s="273"/>
      <c r="AD137" s="24">
        <v>82.900001525878906</v>
      </c>
      <c r="AE137" s="107"/>
      <c r="AF137" s="273"/>
      <c r="AG137" s="24">
        <v>72.669998168945313</v>
      </c>
      <c r="AH137" s="107"/>
      <c r="AI137" s="273"/>
      <c r="AJ137" s="24">
        <v>81.199996948242188</v>
      </c>
      <c r="AK137" s="107"/>
      <c r="AL137" s="273"/>
      <c r="AM137" s="24">
        <v>66.910003662109375</v>
      </c>
      <c r="AN137" s="107"/>
      <c r="AO137" s="273"/>
      <c r="AP137" s="24">
        <v>66.400001525878906</v>
      </c>
      <c r="AQ137" s="107"/>
      <c r="AR137" s="273"/>
      <c r="AS137" s="24">
        <v>82.25</v>
      </c>
      <c r="AT137" s="107"/>
      <c r="AU137" s="273"/>
      <c r="AV137" s="24">
        <v>62</v>
      </c>
      <c r="AW137" s="107"/>
      <c r="AX137" s="273"/>
      <c r="AY137" s="24"/>
      <c r="AZ137" s="107"/>
      <c r="BA137" s="273"/>
      <c r="BB137" s="24"/>
      <c r="BC137" s="107"/>
      <c r="BD137" s="273"/>
      <c r="BE137" s="24"/>
      <c r="BF137" s="107"/>
      <c r="BG137" s="273"/>
      <c r="BH137" s="24"/>
      <c r="BI137" s="107"/>
      <c r="BJ137" s="273"/>
      <c r="BK137" s="24"/>
      <c r="BL137" s="107"/>
      <c r="BM137" s="273"/>
      <c r="BN137" s="24"/>
      <c r="BO137" s="107"/>
      <c r="BP137" s="273"/>
      <c r="BQ137" s="24"/>
      <c r="BR137" s="107"/>
      <c r="BS137" s="273"/>
      <c r="BT137" s="24"/>
      <c r="BU137" s="291"/>
      <c r="BV137" s="273"/>
      <c r="BW137" s="24"/>
      <c r="BX137" s="107"/>
      <c r="BY137" s="273"/>
      <c r="BZ137" s="24"/>
      <c r="CA137" s="107"/>
      <c r="CB137" s="273"/>
      <c r="CC137" s="24"/>
      <c r="CD137" s="107"/>
      <c r="CE137" s="107"/>
      <c r="CF137" s="107"/>
      <c r="CG137" s="107"/>
      <c r="CH137" s="273"/>
      <c r="CI137" s="24"/>
      <c r="CJ137" s="107"/>
      <c r="CK137" s="273"/>
      <c r="CL137" s="24"/>
      <c r="CM137" s="107"/>
      <c r="CN137" s="273"/>
      <c r="CO137" s="24"/>
      <c r="CP137" s="107"/>
      <c r="CQ137" s="273"/>
      <c r="CR137" s="24"/>
      <c r="CS137" s="107"/>
      <c r="CT137" s="273"/>
      <c r="CU137" s="24"/>
      <c r="CV137" s="107"/>
      <c r="CW137" s="273"/>
      <c r="CX137" s="24"/>
      <c r="CY137" s="107"/>
      <c r="CZ137" s="273"/>
      <c r="DA137" s="24"/>
      <c r="DB137" s="107"/>
      <c r="DC137" s="273"/>
      <c r="DD137" s="24"/>
      <c r="DE137" s="107"/>
      <c r="DF137" s="273"/>
      <c r="DG137" s="218"/>
      <c r="DH137" s="217"/>
      <c r="DI137" s="217"/>
      <c r="DJ137" s="286" t="e">
        <f t="shared" si="45"/>
        <v>#DIV/0!</v>
      </c>
      <c r="DK137" s="219"/>
      <c r="DL137" s="220" t="e">
        <f t="shared" si="46"/>
        <v>#DIV/0!</v>
      </c>
      <c r="DM137" s="650">
        <f>COUNTIF(N137:DF137, Active!DM$1)+COUNTIF(N137:DF137, Active!DM$2)</f>
        <v>0</v>
      </c>
      <c r="DN137" s="233">
        <f>IF(COUNTIF($N137:$Q137, Active!ET$1)&gt;0, Active!DN$2, 0)</f>
        <v>0</v>
      </c>
      <c r="DO137" s="234">
        <f>IF(COUNTIF($R137:$U137, Active!ET$1)&gt;0, Active!DO$2, 0)</f>
        <v>0</v>
      </c>
      <c r="DP137" s="234">
        <f>IF(COUNTIF($V137:$Y137, Active!ET$1)&gt;0, Active!DP$2, 0)</f>
        <v>0</v>
      </c>
      <c r="DQ137" s="234">
        <f>IF(COUNTIF($Z137:$AA137, Active!ET$1)&gt;0, Active!DQ$2, 0)</f>
        <v>0</v>
      </c>
      <c r="DR137" s="234">
        <f>IF(COUNTIF($AB137:$AC137, Active!ET$1)&gt;0, Active!DR$2, 0)</f>
        <v>0</v>
      </c>
      <c r="DS137" s="235">
        <f>IF(COUNTIF($AD137:$AF137, Active!$ET$1)&gt;0, Active!DS$2, 0)</f>
        <v>0</v>
      </c>
      <c r="DT137" s="236">
        <f>IF(COUNTIF($AG137:$AI137, Active!$ET$1)&gt;0, Active!DT$2, 0)</f>
        <v>0</v>
      </c>
      <c r="DU137" s="236">
        <f>IF(COUNTIF($AJ137:$AL137, Active!$ET$1)&gt;0, Active!DU$2, 0)</f>
        <v>0</v>
      </c>
      <c r="DV137" s="236">
        <f>IF(COUNTIF($AM137:$AO137, Active!$ET$1)&gt;0, Active!DV$2, 0)</f>
        <v>0</v>
      </c>
      <c r="DW137" s="236">
        <f>IF(COUNTIF($AP137:$AR137, Active!$ET$1)&gt;0, Active!DW$2, 0)</f>
        <v>0</v>
      </c>
      <c r="DX137" s="236">
        <f>IF(COUNTIF($AS137:$AU137, Active!$ET$1)&gt;0, Active!DX$2, 0)</f>
        <v>0</v>
      </c>
      <c r="DY137" s="236">
        <f>IF(COUNTIF($AV137:$AX137, Active!$ET$1)&gt;0, Active!DY$2, 0)</f>
        <v>0</v>
      </c>
      <c r="DZ137" s="237">
        <f>IF(COUNTIF($AY137:$BA137, Active!$ET$1)&gt;0, Active!DZ$2, 0)</f>
        <v>0</v>
      </c>
      <c r="EA137" s="238">
        <f>IF(COUNTIF($BB137:$BD137, Active!$ET$1)&gt;0, Active!EA$2, 0)</f>
        <v>0</v>
      </c>
      <c r="EB137" s="238">
        <f>IF(COUNTIF($BE137:$BG137, Active!$ET$1)&gt;0, Active!EB$2, 0)</f>
        <v>0</v>
      </c>
      <c r="EC137" s="238">
        <f>IF(COUNTIF($BH137:$BJ137, Active!$ET$1)&gt;0, Active!EC$2, 0)</f>
        <v>0</v>
      </c>
      <c r="ED137" s="238">
        <f>IF(COUNTIF($BK137:$BM137, Active!$ET$1)&gt;0, Active!ED$2, 0)</f>
        <v>0</v>
      </c>
      <c r="EE137" s="238">
        <f>IF(COUNTIF($BN137:$BP137, Active!$ET$1)&gt;0, Active!EE$2, 0)</f>
        <v>0</v>
      </c>
      <c r="EF137" s="238">
        <f>IF(COUNTIF($BQ137:$BS137, Active!$ET$1)&gt;0, Active!EF$2, 0)</f>
        <v>0</v>
      </c>
      <c r="EG137" s="238">
        <f>IF(COUNTIF($BT137:$BV137, Active!$ET$1)&gt;0, Active!EG$2, 0)</f>
        <v>0</v>
      </c>
      <c r="EH137" s="239">
        <f>IF(COUNTIF($BW137:$BY137, Active!$ET$1)&gt;0, Active!EH$2, 0)</f>
        <v>0</v>
      </c>
      <c r="EI137" s="240">
        <f>IF(COUNTIF($BZ137:$CB137, Active!$ET$1)&gt;0, Active!EI$2, 0)</f>
        <v>0</v>
      </c>
      <c r="EJ137" s="240">
        <f>IF(COUNTIF($CC137:$CE137, Active!$ET$1)&gt;0, Active!EJ$2, 0)</f>
        <v>0</v>
      </c>
      <c r="EK137" s="240">
        <f>IF(COUNTIF($CF137:$CH137, Active!$ET$1)&gt;0, Active!EK$2, 0)</f>
        <v>0</v>
      </c>
      <c r="EL137" s="240">
        <f>IF(COUNTIF($CI137:$CK137, Active!$ET$1)&gt;0, Active!EL$2, 0)</f>
        <v>0</v>
      </c>
      <c r="EM137" s="240">
        <f>IF(COUNTIF($CL137:$CN137, Active!$ET$1)&gt;0, Active!EM$2, 0)</f>
        <v>0</v>
      </c>
      <c r="EN137" s="240">
        <f>IF(COUNTIF($CO137:$CQ137, Active!$ET$1)&gt;0, Active!EN$2, 0)</f>
        <v>0</v>
      </c>
      <c r="EO137" s="240">
        <f>IF(COUNTIF($CR137:$CT137, Active!$ET$1)&gt;0, Active!EO$2, 0)</f>
        <v>0</v>
      </c>
      <c r="EP137" s="240">
        <f>IF(COUNTIF($CU137:$CW137, Active!$ET$1)&gt;0, Active!EP$2, 0)</f>
        <v>0</v>
      </c>
      <c r="EQ137" s="240">
        <f>IF(COUNTIF($CX137:$CZ137, Active!$ET$1)&gt;0, Active!EQ$2, 0)</f>
        <v>0</v>
      </c>
      <c r="ER137" s="240">
        <f>IF(COUNTIF($DA137:$DC137, Active!$ET$1)&gt;0, Active!ER$2, 0)</f>
        <v>0</v>
      </c>
      <c r="ES137" s="240">
        <f>IF(COUNTIF($DD137:$DF137, Active!$ET$1)&gt;0, Active!ES$2, 0)</f>
        <v>0</v>
      </c>
      <c r="ET137" s="241">
        <f t="shared" si="47"/>
        <v>0</v>
      </c>
      <c r="EU137" s="242">
        <f>IF(COUNTIF($N137:$Q137, Active!GA$1)&gt;0, Active!EU$2, 0)</f>
        <v>0</v>
      </c>
      <c r="EV137" s="234">
        <f>IF(COUNTIF($R137:$U137, Active!GA$1)&gt;0, Active!EV$2, 0)</f>
        <v>0</v>
      </c>
      <c r="EW137" s="234">
        <f>IF(COUNTIF($V137:$Y137, Active!GA$1)&gt;0, Active!EW$2, 0)</f>
        <v>0</v>
      </c>
      <c r="EX137" s="234">
        <f>IF(COUNTIF($Z137:$AA137, Active!GA$1)&gt;0, Active!EX$2, 0)</f>
        <v>0</v>
      </c>
      <c r="EY137" s="234">
        <f>IF(COUNTIF($AB137:$AC137, Active!GA$1)&gt;0, Active!EY$2, 0)</f>
        <v>0</v>
      </c>
      <c r="EZ137" s="235">
        <f>IF(COUNTIF($AD137:$AF137, Active!$GA$1)&gt;0, Active!EZ$2, 0)</f>
        <v>0</v>
      </c>
      <c r="FA137" s="236">
        <f>IF(COUNTIF($AG137:$AI137, Active!$GA$1)&gt;0, Active!FA$2, 0)</f>
        <v>0</v>
      </c>
      <c r="FB137" s="236">
        <f>IF(COUNTIF($AJ137:$AL137, Active!$GA$1)&gt;0, Active!FB$2, 0)</f>
        <v>0</v>
      </c>
      <c r="FC137" s="236">
        <f>IF(COUNTIF($AM137:$AO137, Active!$GA$1)&gt;0, Active!FC$2, 0)</f>
        <v>0</v>
      </c>
      <c r="FD137" s="236">
        <f>IF(COUNTIF($AP137:$AR137, Active!$GA$1)&gt;0, Active!FD$2, 0)</f>
        <v>0</v>
      </c>
      <c r="FE137" s="236">
        <f>IF(COUNTIF($AS137:$AU137, Active!$GA$1)&gt;0, Active!FE$2, 0)</f>
        <v>0</v>
      </c>
      <c r="FF137" s="236">
        <f>IF(COUNTIF($AV137:$AX137, Active!$GA$1)&gt;0, Active!FF$2, 0)</f>
        <v>0</v>
      </c>
      <c r="FG137" s="237">
        <f>IF(COUNTIF($AY137:$BA137, Active!$GA$1)&gt;0, Active!FG$2, 0)</f>
        <v>0</v>
      </c>
      <c r="FH137" s="238">
        <f>IF(COUNTIF($BB137:$BD137, Active!$GA$1)&gt;0, Active!FH$2, 0)</f>
        <v>0</v>
      </c>
      <c r="FI137" s="238">
        <f>IF(COUNTIF($BE137:$BG137, Active!$GA$1)&gt;0, Active!FI$2, 0)</f>
        <v>0</v>
      </c>
      <c r="FJ137" s="238">
        <f>IF(COUNTIF($BH137:$BJ137, Active!$GA$1)&gt;0, Active!FJ$2, 0)</f>
        <v>0</v>
      </c>
      <c r="FK137" s="238">
        <f>IF(COUNTIF($BK137:$BM137, Active!$GA$1)&gt;0, Active!FK$2, 0)</f>
        <v>0</v>
      </c>
      <c r="FL137" s="238">
        <f>IF(COUNTIF($BN137:$BP137, Active!$GA$1)&gt;0, Active!FL$2, 0)</f>
        <v>0</v>
      </c>
      <c r="FM137" s="238">
        <f>IF(COUNTIF($BQ137:$BS137, Active!$GA$1)&gt;0, Active!FM$2, 0)</f>
        <v>0</v>
      </c>
      <c r="FN137" s="238">
        <f>IF(COUNTIF($BT137:$BV137, Active!$GA$1)&gt;0, Active!FN$2, 0)</f>
        <v>0</v>
      </c>
      <c r="FO137" s="239">
        <f>IF(COUNTIF($BW137:$BY137, Active!$GA$1)&gt;0, Active!FO$2, 0)</f>
        <v>0</v>
      </c>
      <c r="FP137" s="240">
        <f>IF(COUNTIF($BZ137:$CB137, Active!$GA$1)&gt;0, Active!FP$2, 0)</f>
        <v>0</v>
      </c>
      <c r="FQ137" s="240">
        <f>IF(COUNTIF($CC137:$CE137, Active!$GA$1)&gt;0, Active!FQ$2, 0)</f>
        <v>0</v>
      </c>
      <c r="FR137" s="240">
        <f>IF(COUNTIF($CF137:$CH137, Active!$GA$1)&gt;0, Active!FR$2, 0)</f>
        <v>0</v>
      </c>
      <c r="FS137" s="240">
        <f>IF(COUNTIF($CI137:$CK137, Active!$GA$1)&gt;0, Active!FS$2, 0)</f>
        <v>0</v>
      </c>
      <c r="FT137" s="240">
        <f>IF(COUNTIF($CL137:$CN137, Active!$GA$1)&gt;0, Active!FT$2, 0)</f>
        <v>0</v>
      </c>
      <c r="FU137" s="240">
        <f>IF(COUNTIF($CO137:$CQ137, Active!$GA$1)&gt;0, Active!FU$2, 0)</f>
        <v>0</v>
      </c>
      <c r="FV137" s="240">
        <f>IF(COUNTIF($CR137:$CT137, Active!$GA$1)&gt;0, Active!FV$2, 0)</f>
        <v>0</v>
      </c>
      <c r="FW137" s="240">
        <f>IF(COUNTIF($CU137:$CW137, Active!$GA$1)&gt;0, Active!FW$2, 0)</f>
        <v>0</v>
      </c>
      <c r="FX137" s="240">
        <f>IF(COUNTIF($CX137:$CZ137, Active!$GA$1)&gt;0, Active!FX$2, 0)</f>
        <v>0</v>
      </c>
      <c r="FY137" s="240">
        <f>IF(COUNTIF($DA137:$DC137, Active!$GA$1)&gt;0, Active!FY$2, 0)</f>
        <v>0</v>
      </c>
      <c r="FZ137" s="240">
        <f>IF(COUNTIF($DD137:$DF137, Active!$GA$1)&gt;0, Active!FZ$2, 0)</f>
        <v>0</v>
      </c>
      <c r="GA137" s="241">
        <f t="shared" si="48"/>
        <v>0</v>
      </c>
      <c r="GB137" s="242">
        <f>IF(COUNTIF($N137:$Q137, Active!HH$1)&gt;0, Active!GB$2, 0)</f>
        <v>0</v>
      </c>
      <c r="GC137" s="234">
        <f>IF(COUNTIF($R137:$U137, Active!HH$1)&gt;0, Active!GC$2, 0)</f>
        <v>0</v>
      </c>
      <c r="GD137" s="234">
        <f>IF(COUNTIF($V137:$Y137, Active!HH$1)&gt;0, Active!GD$2, 0)</f>
        <v>0</v>
      </c>
      <c r="GE137" s="234">
        <f>IF(COUNTIF($Z137:$AA137, Active!HH$1)&gt;0, Active!GE$2, 0)</f>
        <v>0</v>
      </c>
      <c r="GF137" s="234">
        <f>IF(COUNTIF($AB137:$AC137, Active!HH$1)&gt;0, Active!GF$2, 0)</f>
        <v>0</v>
      </c>
      <c r="GG137" s="235">
        <f>IF(COUNTIF($AD137:$AF137, Active!$HH$1)&gt;0, Active!GG$2, 0)</f>
        <v>0</v>
      </c>
      <c r="GH137" s="236">
        <f>IF(COUNTIF($AG137:$AI137, Active!$HH$1)&gt;0, Active!GH$2, 0)</f>
        <v>0</v>
      </c>
      <c r="GI137" s="236">
        <f>IF(COUNTIF($AJ137:$AL137, Active!$HH$1)&gt;0, Active!GI$2, 0)</f>
        <v>0</v>
      </c>
      <c r="GJ137" s="236">
        <f>IF(COUNTIF($AM137:$AO137, Active!$HH$1)&gt;0, Active!GJ$2, 0)</f>
        <v>0</v>
      </c>
      <c r="GK137" s="236">
        <f>IF(COUNTIF($AP137:$AR137, Active!$HH$1)&gt;0, Active!GK$2, 0)</f>
        <v>0</v>
      </c>
      <c r="GL137" s="236">
        <f>IF(COUNTIF($AS137:$AU137, Active!$HH$1)&gt;0, Active!GL$2, 0)</f>
        <v>0</v>
      </c>
      <c r="GM137" s="236">
        <f>IF(COUNTIF($AV137:$AX137, Active!$HH$1)&gt;0, Active!GM$2, 0)</f>
        <v>0</v>
      </c>
      <c r="GN137" s="237">
        <f>IF(COUNTIF($AY137:$BA137, Active!$HH$1)&gt;0, Active!GN$2, 0)</f>
        <v>0</v>
      </c>
      <c r="GO137" s="238">
        <f>IF(COUNTIF($BB137:$BD137, Active!$HH$1)&gt;0, Active!GO$2, 0)</f>
        <v>0</v>
      </c>
      <c r="GP137" s="238">
        <f>IF(COUNTIF($BE137:$BG137, Active!$HH$1)&gt;0, Active!GP$2, 0)</f>
        <v>0</v>
      </c>
      <c r="GQ137" s="238">
        <f>IF(COUNTIF($BH137:$BJ137, Active!$HH$1)&gt;0, Active!GQ$2, 0)</f>
        <v>0</v>
      </c>
      <c r="GR137" s="238">
        <f>IF(COUNTIF($BK137:$BM137, Active!$HH$1)&gt;0, Active!GR$2, 0)</f>
        <v>0</v>
      </c>
      <c r="GS137" s="238">
        <f>IF(COUNTIF($BN137:$BP137, Active!$HH$1)&gt;0, Active!GS$2, 0)</f>
        <v>0</v>
      </c>
      <c r="GT137" s="238">
        <f>IF(COUNTIF($BQ137:$BS137, Active!$HH$1)&gt;0, Active!GT$2, 0)</f>
        <v>0</v>
      </c>
      <c r="GU137" s="238">
        <f>IF(COUNTIF($BT137:$BV137, Active!$HH$1)&gt;0, Active!GU$2, 0)</f>
        <v>0</v>
      </c>
      <c r="GV137" s="239">
        <f>IF(COUNTIF($BW137:$BY137, Active!$HH$1)&gt;0, Active!GV$2, 0)</f>
        <v>0</v>
      </c>
      <c r="GW137" s="240">
        <f>IF(COUNTIF($BZ137:$CB137, Active!$HH$1)&gt;0, Active!GW$2, 0)</f>
        <v>0</v>
      </c>
      <c r="GX137" s="240">
        <f>IF(COUNTIF($CC137:$CE137, Active!$HH$1)&gt;0, Active!GX$2, 0)</f>
        <v>0</v>
      </c>
      <c r="GY137" s="240">
        <f>IF(COUNTIF($CF137:$CH137, Active!$HH$1)&gt;0, Active!GY$2, 0)</f>
        <v>0</v>
      </c>
      <c r="GZ137" s="240">
        <f>IF(COUNTIF($CI137:$CK137, Active!$HH$1)&gt;0, Active!GZ$2, 0)</f>
        <v>0</v>
      </c>
      <c r="HA137" s="240">
        <f>IF(COUNTIF($CL137:$CN137, Active!$HH$1)&gt;0, Active!HA$2, 0)</f>
        <v>0</v>
      </c>
      <c r="HB137" s="240">
        <f>IF(COUNTIF($CO137:$CQ137, Active!$HH$1)&gt;0, Active!HB$2, 0)</f>
        <v>0</v>
      </c>
      <c r="HC137" s="240">
        <f>IF(COUNTIF($CR137:$CT137, Active!$HH$1)&gt;0, Active!HC$2, 0)</f>
        <v>0</v>
      </c>
      <c r="HD137" s="240">
        <f>IF(COUNTIF($CU137:$CW137, Active!$HH$1)&gt;0, Active!HD$2, 0)</f>
        <v>0</v>
      </c>
      <c r="HE137" s="240">
        <f>IF(COUNTIF($CX137:$CZ137, Active!$HH$1)&gt;0, Active!HE$2, 0)</f>
        <v>0</v>
      </c>
      <c r="HF137" s="240">
        <f>IF(COUNTIF($DA137:$DC137, Active!$HH$1)&gt;0, Active!HF$2, 0)</f>
        <v>0</v>
      </c>
      <c r="HG137" s="240">
        <f>IF(COUNTIF($DD137:$DF137, Active!$HH$1)&gt;0, Active!HG$2, 0)</f>
        <v>0</v>
      </c>
      <c r="HH137" s="241">
        <f t="shared" si="49"/>
        <v>0</v>
      </c>
      <c r="HI137" s="243"/>
      <c r="HJ137" s="242">
        <f>IF(MAX($N137:$Q137)&gt;=40, Active!HJ$2, 0)</f>
        <v>0</v>
      </c>
      <c r="HK137" s="234">
        <f>IF(MAX($R137:$U137)&gt;=40, Active!HK$2, 0)</f>
        <v>0</v>
      </c>
      <c r="HL137" s="234">
        <f>IF(MAX($V137:$Y137)&gt;=40, Active!HL$2, 0)</f>
        <v>0</v>
      </c>
      <c r="HM137" s="234">
        <f>IF(MAX($Z137:$AA137)&gt;=40, Active!HM$2, 0)</f>
        <v>0</v>
      </c>
      <c r="HN137" s="234">
        <f>IF(MAX($AB137:$AC137)&gt;=40, Active!HN$2, 0)</f>
        <v>0</v>
      </c>
      <c r="HO137" s="235">
        <f>IF(MAX($AD137:$AF137)&gt;=40, Active!HO$2, 0)</f>
        <v>20</v>
      </c>
      <c r="HP137" s="236">
        <f>IF(MAX($AG137:$AI137)&gt;=40, Active!HP$2, 0)</f>
        <v>20</v>
      </c>
      <c r="HQ137" s="236">
        <f>IF(MAX($AJ137:$AL137)&gt;=40, Active!HQ$2, 0)</f>
        <v>20</v>
      </c>
      <c r="HR137" s="236">
        <f>IF(MAX($AM137:$AO137)&gt;=40, Active!HR$2, 0)</f>
        <v>20</v>
      </c>
      <c r="HS137" s="236">
        <f>IF(MAX($AP137:$AR137)&gt;=40, Active!HS$2, 0)</f>
        <v>10</v>
      </c>
      <c r="HT137" s="236">
        <f>IF(MAX($AS137:$AU137)&gt;=40, Active!HT$2, 0)</f>
        <v>20</v>
      </c>
      <c r="HU137" s="236">
        <f>IF(MAX($AV137:$AX137)&gt;=40, Active!HU$2, 0)</f>
        <v>10</v>
      </c>
      <c r="HV137" s="237">
        <f>IF(MAX($AY137:$BA137)&gt;=40, Active!HV$2, 0)</f>
        <v>0</v>
      </c>
      <c r="HW137" s="238">
        <f>IF(MAX($BB137:$BD137)&gt;=40, Active!HW$2, 0)</f>
        <v>0</v>
      </c>
      <c r="HX137" s="238">
        <f>IF(MAX($BE137:$BG137)&gt;=40, Active!HX$2, 0)</f>
        <v>0</v>
      </c>
      <c r="HY137" s="238">
        <f>IF(MAX($BH137:$BJ137)&gt;=40, Active!HY$2, 0)</f>
        <v>0</v>
      </c>
      <c r="HZ137" s="238">
        <f>IF(MAX($BK137:$BM137)&gt;=40, Active!HZ$2, 0)</f>
        <v>0</v>
      </c>
      <c r="IA137" s="238">
        <f>IF(MAX($BN137:$BP137)&gt;=40, Active!IA$2, 0)</f>
        <v>0</v>
      </c>
      <c r="IB137" s="238">
        <f>IF(MAX($BQ137:$BS137)&gt;=40, Active!IB$2, 0)</f>
        <v>0</v>
      </c>
      <c r="IC137" s="238">
        <f>IF(MAX($BT137:$BV137)&gt;=40, Active!IC$2, 0)</f>
        <v>0</v>
      </c>
      <c r="ID137" s="239">
        <f>IF(MAX($BW137:$BY137)&gt;=40, Active!ID$2, 0)</f>
        <v>0</v>
      </c>
      <c r="IE137" s="240">
        <f>IF(MAX($BZ137:$CB137)&gt;=40, Active!IE$2, 0)</f>
        <v>0</v>
      </c>
      <c r="IF137" s="240">
        <f>IF(MAX($CC137:$CE137)&gt;=40, Active!IF$2, 0)</f>
        <v>0</v>
      </c>
      <c r="IG137" s="240">
        <f>IF(MAX($CF137:$CH137)&gt;=40, Active!IG$2, 0)</f>
        <v>0</v>
      </c>
      <c r="IH137" s="240">
        <f>IF(MAX($CI137:$CK137)&gt;=40, Active!IH$2, 0)</f>
        <v>0</v>
      </c>
      <c r="II137" s="240">
        <f>IF(MAX($CL137:$CN137)&gt;=40, Active!II$2, 0)</f>
        <v>0</v>
      </c>
      <c r="IJ137" s="240">
        <f>IF(MAX($CO137:$CQ137)&gt;=40, Active!IJ$2, 0)</f>
        <v>0</v>
      </c>
      <c r="IK137" s="240">
        <f>IF(MAX($CR137:$CT137)&gt;=40, Active!IK$2, 0)</f>
        <v>0</v>
      </c>
      <c r="IL137" s="240">
        <f>IF(MAX($CU137:$CW137)&gt;=40, Active!IL$2, 0)</f>
        <v>0</v>
      </c>
      <c r="IM137" s="240">
        <f>IF(MAX($CX137:$CZ137)&gt;=40, Active!IM$2, 0)</f>
        <v>0</v>
      </c>
      <c r="IN137" s="240">
        <f>IF(MAX($DA137:$DC137)&gt;=40, Active!IN$2, 0)</f>
        <v>0</v>
      </c>
      <c r="IO137" s="240">
        <f>IF(MAX($DD137:$DF137)&gt;=40, Active!IO$2, 0)</f>
        <v>0</v>
      </c>
      <c r="IP137" s="416">
        <f t="shared" si="50"/>
        <v>120</v>
      </c>
      <c r="IQ137" s="416">
        <f t="shared" si="51"/>
        <v>0</v>
      </c>
    </row>
    <row r="138" spans="2:251" ht="15" customHeight="1" x14ac:dyDescent="0.25">
      <c r="B138" s="392">
        <v>3</v>
      </c>
      <c r="C138" s="13" t="s">
        <v>492</v>
      </c>
      <c r="D138" s="423">
        <v>42736</v>
      </c>
      <c r="E138" s="20" t="s">
        <v>278</v>
      </c>
      <c r="F138" s="6">
        <v>7994261</v>
      </c>
      <c r="G138" s="20">
        <v>1</v>
      </c>
      <c r="H138" s="20"/>
      <c r="I138" s="23"/>
      <c r="J138" s="6"/>
      <c r="K138" s="6"/>
      <c r="L138" s="424"/>
      <c r="M138" s="425" t="s">
        <v>593</v>
      </c>
      <c r="N138" s="24" t="s">
        <v>17</v>
      </c>
      <c r="O138" s="107"/>
      <c r="P138" s="107"/>
      <c r="Q138" s="273"/>
      <c r="R138" s="24" t="s">
        <v>17</v>
      </c>
      <c r="S138" s="107"/>
      <c r="T138" s="107"/>
      <c r="U138" s="290"/>
      <c r="V138" s="24" t="s">
        <v>305</v>
      </c>
      <c r="W138" s="107"/>
      <c r="X138" s="107"/>
      <c r="Y138" s="273"/>
      <c r="Z138" s="24" t="s">
        <v>17</v>
      </c>
      <c r="AA138" s="273"/>
      <c r="AB138" s="24" t="s">
        <v>16</v>
      </c>
      <c r="AC138" s="273"/>
      <c r="AD138" s="24">
        <v>91</v>
      </c>
      <c r="AE138" s="107"/>
      <c r="AF138" s="273"/>
      <c r="AG138" s="24">
        <v>87.069999694824219</v>
      </c>
      <c r="AH138" s="107"/>
      <c r="AI138" s="273"/>
      <c r="AJ138" s="24">
        <v>97.199996948242188</v>
      </c>
      <c r="AK138" s="107"/>
      <c r="AL138" s="273"/>
      <c r="AM138" s="24">
        <v>77.970001220703125</v>
      </c>
      <c r="AN138" s="107"/>
      <c r="AO138" s="273"/>
      <c r="AP138" s="24">
        <v>92</v>
      </c>
      <c r="AQ138" s="107"/>
      <c r="AR138" s="273"/>
      <c r="AS138" s="24">
        <v>87.400001525878906</v>
      </c>
      <c r="AT138" s="107"/>
      <c r="AU138" s="273"/>
      <c r="AV138" s="24">
        <v>78</v>
      </c>
      <c r="AW138" s="107"/>
      <c r="AX138" s="273"/>
      <c r="AY138" s="24"/>
      <c r="AZ138" s="107"/>
      <c r="BA138" s="273"/>
      <c r="BB138" s="24"/>
      <c r="BC138" s="107"/>
      <c r="BD138" s="273"/>
      <c r="BE138" s="24"/>
      <c r="BF138" s="107"/>
      <c r="BG138" s="273"/>
      <c r="BH138" s="24"/>
      <c r="BI138" s="107"/>
      <c r="BJ138" s="273"/>
      <c r="BK138" s="24"/>
      <c r="BL138" s="107"/>
      <c r="BM138" s="273"/>
      <c r="BN138" s="24"/>
      <c r="BO138" s="107"/>
      <c r="BP138" s="273"/>
      <c r="BQ138" s="24"/>
      <c r="BR138" s="107"/>
      <c r="BS138" s="273"/>
      <c r="BT138" s="24"/>
      <c r="BU138" s="291"/>
      <c r="BV138" s="273"/>
      <c r="BW138" s="24"/>
      <c r="BX138" s="107"/>
      <c r="BY138" s="273"/>
      <c r="BZ138" s="24"/>
      <c r="CA138" s="107"/>
      <c r="CB138" s="273"/>
      <c r="CC138" s="24"/>
      <c r="CD138" s="107"/>
      <c r="CE138" s="107"/>
      <c r="CF138" s="107"/>
      <c r="CG138" s="107"/>
      <c r="CH138" s="273"/>
      <c r="CI138" s="24"/>
      <c r="CJ138" s="107"/>
      <c r="CK138" s="273"/>
      <c r="CL138" s="24"/>
      <c r="CM138" s="107"/>
      <c r="CN138" s="273"/>
      <c r="CO138" s="24"/>
      <c r="CP138" s="107"/>
      <c r="CQ138" s="273"/>
      <c r="CR138" s="24"/>
      <c r="CS138" s="107"/>
      <c r="CT138" s="273"/>
      <c r="CU138" s="24"/>
      <c r="CV138" s="107"/>
      <c r="CW138" s="273"/>
      <c r="CX138" s="24"/>
      <c r="CY138" s="107"/>
      <c r="CZ138" s="273"/>
      <c r="DA138" s="24"/>
      <c r="DB138" s="107"/>
      <c r="DC138" s="273"/>
      <c r="DD138" s="24"/>
      <c r="DE138" s="107"/>
      <c r="DF138" s="273"/>
      <c r="DG138" s="218"/>
      <c r="DH138" s="217"/>
      <c r="DI138" s="217"/>
      <c r="DJ138" s="286" t="e">
        <f t="shared" si="45"/>
        <v>#DIV/0!</v>
      </c>
      <c r="DK138" s="219"/>
      <c r="DL138" s="220" t="e">
        <f t="shared" si="46"/>
        <v>#DIV/0!</v>
      </c>
      <c r="DM138" s="650">
        <f>COUNTIF(N138:DF138, Active!DM$1)+COUNTIF(N138:DF138, Active!DM$2)</f>
        <v>0</v>
      </c>
      <c r="DN138" s="233">
        <f>IF(COUNTIF($N138:$Q138, Active!ET$1)&gt;0, Active!DN$2, 0)</f>
        <v>0</v>
      </c>
      <c r="DO138" s="234">
        <f>IF(COUNTIF($R138:$U138, Active!ET$1)&gt;0, Active!DO$2, 0)</f>
        <v>0</v>
      </c>
      <c r="DP138" s="234">
        <f>IF(COUNTIF($V138:$Y138, Active!ET$1)&gt;0, Active!DP$2, 0)</f>
        <v>0</v>
      </c>
      <c r="DQ138" s="234">
        <f>IF(COUNTIF($Z138:$AA138, Active!ET$1)&gt;0, Active!DQ$2, 0)</f>
        <v>0</v>
      </c>
      <c r="DR138" s="234">
        <f>IF(COUNTIF($AB138:$AC138, Active!ET$1)&gt;0, Active!DR$2, 0)</f>
        <v>0</v>
      </c>
      <c r="DS138" s="235">
        <f>IF(COUNTIF($AD138:$AF138, Active!$ET$1)&gt;0, Active!DS$2, 0)</f>
        <v>0</v>
      </c>
      <c r="DT138" s="236">
        <f>IF(COUNTIF($AG138:$AI138, Active!$ET$1)&gt;0, Active!DT$2, 0)</f>
        <v>0</v>
      </c>
      <c r="DU138" s="236">
        <f>IF(COUNTIF($AJ138:$AL138, Active!$ET$1)&gt;0, Active!DU$2, 0)</f>
        <v>0</v>
      </c>
      <c r="DV138" s="236">
        <f>IF(COUNTIF($AM138:$AO138, Active!$ET$1)&gt;0, Active!DV$2, 0)</f>
        <v>0</v>
      </c>
      <c r="DW138" s="236">
        <f>IF(COUNTIF($AP138:$AR138, Active!$ET$1)&gt;0, Active!DW$2, 0)</f>
        <v>0</v>
      </c>
      <c r="DX138" s="236">
        <f>IF(COUNTIF($AS138:$AU138, Active!$ET$1)&gt;0, Active!DX$2, 0)</f>
        <v>0</v>
      </c>
      <c r="DY138" s="236">
        <f>IF(COUNTIF($AV138:$AX138, Active!$ET$1)&gt;0, Active!DY$2, 0)</f>
        <v>0</v>
      </c>
      <c r="DZ138" s="237">
        <f>IF(COUNTIF($AY138:$BA138, Active!$ET$1)&gt;0, Active!DZ$2, 0)</f>
        <v>0</v>
      </c>
      <c r="EA138" s="238">
        <f>IF(COUNTIF($BB138:$BD138, Active!$ET$1)&gt;0, Active!EA$2, 0)</f>
        <v>0</v>
      </c>
      <c r="EB138" s="238">
        <f>IF(COUNTIF($BE138:$BG138, Active!$ET$1)&gt;0, Active!EB$2, 0)</f>
        <v>0</v>
      </c>
      <c r="EC138" s="238">
        <f>IF(COUNTIF($BH138:$BJ138, Active!$ET$1)&gt;0, Active!EC$2, 0)</f>
        <v>0</v>
      </c>
      <c r="ED138" s="238">
        <f>IF(COUNTIF($BK138:$BM138, Active!$ET$1)&gt;0, Active!ED$2, 0)</f>
        <v>0</v>
      </c>
      <c r="EE138" s="238">
        <f>IF(COUNTIF($BN138:$BP138, Active!$ET$1)&gt;0, Active!EE$2, 0)</f>
        <v>0</v>
      </c>
      <c r="EF138" s="238">
        <f>IF(COUNTIF($BQ138:$BS138, Active!$ET$1)&gt;0, Active!EF$2, 0)</f>
        <v>0</v>
      </c>
      <c r="EG138" s="238">
        <f>IF(COUNTIF($BT138:$BV138, Active!$ET$1)&gt;0, Active!EG$2, 0)</f>
        <v>0</v>
      </c>
      <c r="EH138" s="239">
        <f>IF(COUNTIF($BW138:$BY138, Active!$ET$1)&gt;0, Active!EH$2, 0)</f>
        <v>0</v>
      </c>
      <c r="EI138" s="240">
        <f>IF(COUNTIF($BZ138:$CB138, Active!$ET$1)&gt;0, Active!EI$2, 0)</f>
        <v>0</v>
      </c>
      <c r="EJ138" s="240">
        <f>IF(COUNTIF($CC138:$CE138, Active!$ET$1)&gt;0, Active!EJ$2, 0)</f>
        <v>0</v>
      </c>
      <c r="EK138" s="240">
        <f>IF(COUNTIF($CF138:$CH138, Active!$ET$1)&gt;0, Active!EK$2, 0)</f>
        <v>0</v>
      </c>
      <c r="EL138" s="240">
        <f>IF(COUNTIF($CI138:$CK138, Active!$ET$1)&gt;0, Active!EL$2, 0)</f>
        <v>0</v>
      </c>
      <c r="EM138" s="240">
        <f>IF(COUNTIF($CL138:$CN138, Active!$ET$1)&gt;0, Active!EM$2, 0)</f>
        <v>0</v>
      </c>
      <c r="EN138" s="240">
        <f>IF(COUNTIF($CO138:$CQ138, Active!$ET$1)&gt;0, Active!EN$2, 0)</f>
        <v>0</v>
      </c>
      <c r="EO138" s="240">
        <f>IF(COUNTIF($CR138:$CT138, Active!$ET$1)&gt;0, Active!EO$2, 0)</f>
        <v>0</v>
      </c>
      <c r="EP138" s="240">
        <f>IF(COUNTIF($CU138:$CW138, Active!$ET$1)&gt;0, Active!EP$2, 0)</f>
        <v>0</v>
      </c>
      <c r="EQ138" s="240">
        <f>IF(COUNTIF($CX138:$CZ138, Active!$ET$1)&gt;0, Active!EQ$2, 0)</f>
        <v>0</v>
      </c>
      <c r="ER138" s="240">
        <f>IF(COUNTIF($DA138:$DC138, Active!$ET$1)&gt;0, Active!ER$2, 0)</f>
        <v>0</v>
      </c>
      <c r="ES138" s="240">
        <f>IF(COUNTIF($DD138:$DF138, Active!$ET$1)&gt;0, Active!ES$2, 0)</f>
        <v>0</v>
      </c>
      <c r="ET138" s="241">
        <f t="shared" si="47"/>
        <v>0</v>
      </c>
      <c r="EU138" s="242">
        <f>IF(COUNTIF($N138:$Q138, Active!GA$1)&gt;0, Active!EU$2, 0)</f>
        <v>0</v>
      </c>
      <c r="EV138" s="234">
        <f>IF(COUNTIF($R138:$U138, Active!GA$1)&gt;0, Active!EV$2, 0)</f>
        <v>0</v>
      </c>
      <c r="EW138" s="234">
        <f>IF(COUNTIF($V138:$Y138, Active!GA$1)&gt;0, Active!EW$2, 0)</f>
        <v>0</v>
      </c>
      <c r="EX138" s="234">
        <f>IF(COUNTIF($Z138:$AA138, Active!GA$1)&gt;0, Active!EX$2, 0)</f>
        <v>0</v>
      </c>
      <c r="EY138" s="234">
        <f>IF(COUNTIF($AB138:$AC138, Active!GA$1)&gt;0, Active!EY$2, 0)</f>
        <v>0</v>
      </c>
      <c r="EZ138" s="235">
        <f>IF(COUNTIF($AD138:$AF138, Active!$GA$1)&gt;0, Active!EZ$2, 0)</f>
        <v>0</v>
      </c>
      <c r="FA138" s="236">
        <f>IF(COUNTIF($AG138:$AI138, Active!$GA$1)&gt;0, Active!FA$2, 0)</f>
        <v>0</v>
      </c>
      <c r="FB138" s="236">
        <f>IF(COUNTIF($AJ138:$AL138, Active!$GA$1)&gt;0, Active!FB$2, 0)</f>
        <v>0</v>
      </c>
      <c r="FC138" s="236">
        <f>IF(COUNTIF($AM138:$AO138, Active!$GA$1)&gt;0, Active!FC$2, 0)</f>
        <v>0</v>
      </c>
      <c r="FD138" s="236">
        <f>IF(COUNTIF($AP138:$AR138, Active!$GA$1)&gt;0, Active!FD$2, 0)</f>
        <v>0</v>
      </c>
      <c r="FE138" s="236">
        <f>IF(COUNTIF($AS138:$AU138, Active!$GA$1)&gt;0, Active!FE$2, 0)</f>
        <v>0</v>
      </c>
      <c r="FF138" s="236">
        <f>IF(COUNTIF($AV138:$AX138, Active!$GA$1)&gt;0, Active!FF$2, 0)</f>
        <v>0</v>
      </c>
      <c r="FG138" s="237">
        <f>IF(COUNTIF($AY138:$BA138, Active!$GA$1)&gt;0, Active!FG$2, 0)</f>
        <v>0</v>
      </c>
      <c r="FH138" s="238">
        <f>IF(COUNTIF($BB138:$BD138, Active!$GA$1)&gt;0, Active!FH$2, 0)</f>
        <v>0</v>
      </c>
      <c r="FI138" s="238">
        <f>IF(COUNTIF($BE138:$BG138, Active!$GA$1)&gt;0, Active!FI$2, 0)</f>
        <v>0</v>
      </c>
      <c r="FJ138" s="238">
        <f>IF(COUNTIF($BH138:$BJ138, Active!$GA$1)&gt;0, Active!FJ$2, 0)</f>
        <v>0</v>
      </c>
      <c r="FK138" s="238">
        <f>IF(COUNTIF($BK138:$BM138, Active!$GA$1)&gt;0, Active!FK$2, 0)</f>
        <v>0</v>
      </c>
      <c r="FL138" s="238">
        <f>IF(COUNTIF($BN138:$BP138, Active!$GA$1)&gt;0, Active!FL$2, 0)</f>
        <v>0</v>
      </c>
      <c r="FM138" s="238">
        <f>IF(COUNTIF($BQ138:$BS138, Active!$GA$1)&gt;0, Active!FM$2, 0)</f>
        <v>0</v>
      </c>
      <c r="FN138" s="238">
        <f>IF(COUNTIF($BT138:$BV138, Active!$GA$1)&gt;0, Active!FN$2, 0)</f>
        <v>0</v>
      </c>
      <c r="FO138" s="239">
        <f>IF(COUNTIF($BW138:$BY138, Active!$GA$1)&gt;0, Active!FO$2, 0)</f>
        <v>0</v>
      </c>
      <c r="FP138" s="240">
        <f>IF(COUNTIF($BZ138:$CB138, Active!$GA$1)&gt;0, Active!FP$2, 0)</f>
        <v>0</v>
      </c>
      <c r="FQ138" s="240">
        <f>IF(COUNTIF($CC138:$CE138, Active!$GA$1)&gt;0, Active!FQ$2, 0)</f>
        <v>0</v>
      </c>
      <c r="FR138" s="240">
        <f>IF(COUNTIF($CF138:$CH138, Active!$GA$1)&gt;0, Active!FR$2, 0)</f>
        <v>0</v>
      </c>
      <c r="FS138" s="240">
        <f>IF(COUNTIF($CI138:$CK138, Active!$GA$1)&gt;0, Active!FS$2, 0)</f>
        <v>0</v>
      </c>
      <c r="FT138" s="240">
        <f>IF(COUNTIF($CL138:$CN138, Active!$GA$1)&gt;0, Active!FT$2, 0)</f>
        <v>0</v>
      </c>
      <c r="FU138" s="240">
        <f>IF(COUNTIF($CO138:$CQ138, Active!$GA$1)&gt;0, Active!FU$2, 0)</f>
        <v>0</v>
      </c>
      <c r="FV138" s="240">
        <f>IF(COUNTIF($CR138:$CT138, Active!$GA$1)&gt;0, Active!FV$2, 0)</f>
        <v>0</v>
      </c>
      <c r="FW138" s="240">
        <f>IF(COUNTIF($CU138:$CW138, Active!$GA$1)&gt;0, Active!FW$2, 0)</f>
        <v>0</v>
      </c>
      <c r="FX138" s="240">
        <f>IF(COUNTIF($CX138:$CZ138, Active!$GA$1)&gt;0, Active!FX$2, 0)</f>
        <v>0</v>
      </c>
      <c r="FY138" s="240">
        <f>IF(COUNTIF($DA138:$DC138, Active!$GA$1)&gt;0, Active!FY$2, 0)</f>
        <v>0</v>
      </c>
      <c r="FZ138" s="240">
        <f>IF(COUNTIF($DD138:$DF138, Active!$GA$1)&gt;0, Active!FZ$2, 0)</f>
        <v>0</v>
      </c>
      <c r="GA138" s="241">
        <f t="shared" si="48"/>
        <v>0</v>
      </c>
      <c r="GB138" s="242">
        <f>IF(COUNTIF($N138:$Q138, Active!HH$1)&gt;0, Active!GB$2, 0)</f>
        <v>0</v>
      </c>
      <c r="GC138" s="234">
        <f>IF(COUNTIF($R138:$U138, Active!HH$1)&gt;0, Active!GC$2, 0)</f>
        <v>0</v>
      </c>
      <c r="GD138" s="234">
        <f>IF(COUNTIF($V138:$Y138, Active!HH$1)&gt;0, Active!GD$2, 0)</f>
        <v>0</v>
      </c>
      <c r="GE138" s="234">
        <f>IF(COUNTIF($Z138:$AA138, Active!HH$1)&gt;0, Active!GE$2, 0)</f>
        <v>0</v>
      </c>
      <c r="GF138" s="234">
        <f>IF(COUNTIF($AB138:$AC138, Active!HH$1)&gt;0, Active!GF$2, 0)</f>
        <v>0</v>
      </c>
      <c r="GG138" s="235">
        <f>IF(COUNTIF($AD138:$AF138, Active!$HH$1)&gt;0, Active!GG$2, 0)</f>
        <v>0</v>
      </c>
      <c r="GH138" s="236">
        <f>IF(COUNTIF($AG138:$AI138, Active!$HH$1)&gt;0, Active!GH$2, 0)</f>
        <v>0</v>
      </c>
      <c r="GI138" s="236">
        <f>IF(COUNTIF($AJ138:$AL138, Active!$HH$1)&gt;0, Active!GI$2, 0)</f>
        <v>0</v>
      </c>
      <c r="GJ138" s="236">
        <f>IF(COUNTIF($AM138:$AO138, Active!$HH$1)&gt;0, Active!GJ$2, 0)</f>
        <v>0</v>
      </c>
      <c r="GK138" s="236">
        <f>IF(COUNTIF($AP138:$AR138, Active!$HH$1)&gt;0, Active!GK$2, 0)</f>
        <v>0</v>
      </c>
      <c r="GL138" s="236">
        <f>IF(COUNTIF($AS138:$AU138, Active!$HH$1)&gt;0, Active!GL$2, 0)</f>
        <v>0</v>
      </c>
      <c r="GM138" s="236">
        <f>IF(COUNTIF($AV138:$AX138, Active!$HH$1)&gt;0, Active!GM$2, 0)</f>
        <v>0</v>
      </c>
      <c r="GN138" s="237">
        <f>IF(COUNTIF($AY138:$BA138, Active!$HH$1)&gt;0, Active!GN$2, 0)</f>
        <v>0</v>
      </c>
      <c r="GO138" s="238">
        <f>IF(COUNTIF($BB138:$BD138, Active!$HH$1)&gt;0, Active!GO$2, 0)</f>
        <v>0</v>
      </c>
      <c r="GP138" s="238">
        <f>IF(COUNTIF($BE138:$BG138, Active!$HH$1)&gt;0, Active!GP$2, 0)</f>
        <v>0</v>
      </c>
      <c r="GQ138" s="238">
        <f>IF(COUNTIF($BH138:$BJ138, Active!$HH$1)&gt;0, Active!GQ$2, 0)</f>
        <v>0</v>
      </c>
      <c r="GR138" s="238">
        <f>IF(COUNTIF($BK138:$BM138, Active!$HH$1)&gt;0, Active!GR$2, 0)</f>
        <v>0</v>
      </c>
      <c r="GS138" s="238">
        <f>IF(COUNTIF($BN138:$BP138, Active!$HH$1)&gt;0, Active!GS$2, 0)</f>
        <v>0</v>
      </c>
      <c r="GT138" s="238">
        <f>IF(COUNTIF($BQ138:$BS138, Active!$HH$1)&gt;0, Active!GT$2, 0)</f>
        <v>0</v>
      </c>
      <c r="GU138" s="238">
        <f>IF(COUNTIF($BT138:$BV138, Active!$HH$1)&gt;0, Active!GU$2, 0)</f>
        <v>0</v>
      </c>
      <c r="GV138" s="239">
        <f>IF(COUNTIF($BW138:$BY138, Active!$HH$1)&gt;0, Active!GV$2, 0)</f>
        <v>0</v>
      </c>
      <c r="GW138" s="240">
        <f>IF(COUNTIF($BZ138:$CB138, Active!$HH$1)&gt;0, Active!GW$2, 0)</f>
        <v>0</v>
      </c>
      <c r="GX138" s="240">
        <f>IF(COUNTIF($CC138:$CE138, Active!$HH$1)&gt;0, Active!GX$2, 0)</f>
        <v>0</v>
      </c>
      <c r="GY138" s="240">
        <f>IF(COUNTIF($CF138:$CH138, Active!$HH$1)&gt;0, Active!GY$2, 0)</f>
        <v>0</v>
      </c>
      <c r="GZ138" s="240">
        <f>IF(COUNTIF($CI138:$CK138, Active!$HH$1)&gt;0, Active!GZ$2, 0)</f>
        <v>0</v>
      </c>
      <c r="HA138" s="240">
        <f>IF(COUNTIF($CL138:$CN138, Active!$HH$1)&gt;0, Active!HA$2, 0)</f>
        <v>0</v>
      </c>
      <c r="HB138" s="240">
        <f>IF(COUNTIF($CO138:$CQ138, Active!$HH$1)&gt;0, Active!HB$2, 0)</f>
        <v>0</v>
      </c>
      <c r="HC138" s="240">
        <f>IF(COUNTIF($CR138:$CT138, Active!$HH$1)&gt;0, Active!HC$2, 0)</f>
        <v>0</v>
      </c>
      <c r="HD138" s="240">
        <f>IF(COUNTIF($CU138:$CW138, Active!$HH$1)&gt;0, Active!HD$2, 0)</f>
        <v>0</v>
      </c>
      <c r="HE138" s="240">
        <f>IF(COUNTIF($CX138:$CZ138, Active!$HH$1)&gt;0, Active!HE$2, 0)</f>
        <v>0</v>
      </c>
      <c r="HF138" s="240">
        <f>IF(COUNTIF($DA138:$DC138, Active!$HH$1)&gt;0, Active!HF$2, 0)</f>
        <v>0</v>
      </c>
      <c r="HG138" s="240">
        <f>IF(COUNTIF($DD138:$DF138, Active!$HH$1)&gt;0, Active!HG$2, 0)</f>
        <v>0</v>
      </c>
      <c r="HH138" s="241">
        <f t="shared" si="49"/>
        <v>0</v>
      </c>
      <c r="HI138" s="243"/>
      <c r="HJ138" s="242">
        <f>IF(MAX($N138:$Q138)&gt;=40, Active!HJ$2, 0)</f>
        <v>0</v>
      </c>
      <c r="HK138" s="234">
        <f>IF(MAX($R138:$U138)&gt;=40, Active!HK$2, 0)</f>
        <v>0</v>
      </c>
      <c r="HL138" s="234">
        <f>IF(MAX($V138:$Y138)&gt;=40, Active!HL$2, 0)</f>
        <v>0</v>
      </c>
      <c r="HM138" s="234">
        <f>IF(MAX($Z138:$AA138)&gt;=40, Active!HM$2, 0)</f>
        <v>0</v>
      </c>
      <c r="HN138" s="234">
        <f>IF(MAX($AB138:$AC138)&gt;=40, Active!HN$2, 0)</f>
        <v>0</v>
      </c>
      <c r="HO138" s="235">
        <f>IF(MAX($AD138:$AF138)&gt;=40, Active!HO$2, 0)</f>
        <v>20</v>
      </c>
      <c r="HP138" s="236">
        <f>IF(MAX($AG138:$AI138)&gt;=40, Active!HP$2, 0)</f>
        <v>20</v>
      </c>
      <c r="HQ138" s="236">
        <f>IF(MAX($AJ138:$AL138)&gt;=40, Active!HQ$2, 0)</f>
        <v>20</v>
      </c>
      <c r="HR138" s="236">
        <f>IF(MAX($AM138:$AO138)&gt;=40, Active!HR$2, 0)</f>
        <v>20</v>
      </c>
      <c r="HS138" s="236">
        <f>IF(MAX($AP138:$AR138)&gt;=40, Active!HS$2, 0)</f>
        <v>10</v>
      </c>
      <c r="HT138" s="236">
        <f>IF(MAX($AS138:$AU138)&gt;=40, Active!HT$2, 0)</f>
        <v>20</v>
      </c>
      <c r="HU138" s="236">
        <f>IF(MAX($AV138:$AX138)&gt;=40, Active!HU$2, 0)</f>
        <v>10</v>
      </c>
      <c r="HV138" s="237">
        <f>IF(MAX($AY138:$BA138)&gt;=40, Active!HV$2, 0)</f>
        <v>0</v>
      </c>
      <c r="HW138" s="238">
        <f>IF(MAX($BB138:$BD138)&gt;=40, Active!HW$2, 0)</f>
        <v>0</v>
      </c>
      <c r="HX138" s="238">
        <f>IF(MAX($BE138:$BG138)&gt;=40, Active!HX$2, 0)</f>
        <v>0</v>
      </c>
      <c r="HY138" s="238">
        <f>IF(MAX($BH138:$BJ138)&gt;=40, Active!HY$2, 0)</f>
        <v>0</v>
      </c>
      <c r="HZ138" s="238">
        <f>IF(MAX($BK138:$BM138)&gt;=40, Active!HZ$2, 0)</f>
        <v>0</v>
      </c>
      <c r="IA138" s="238">
        <f>IF(MAX($BN138:$BP138)&gt;=40, Active!IA$2, 0)</f>
        <v>0</v>
      </c>
      <c r="IB138" s="238">
        <f>IF(MAX($BQ138:$BS138)&gt;=40, Active!IB$2, 0)</f>
        <v>0</v>
      </c>
      <c r="IC138" s="238">
        <f>IF(MAX($BT138:$BV138)&gt;=40, Active!IC$2, 0)</f>
        <v>0</v>
      </c>
      <c r="ID138" s="239">
        <f>IF(MAX($BW138:$BY138)&gt;=40, Active!ID$2, 0)</f>
        <v>0</v>
      </c>
      <c r="IE138" s="240">
        <f>IF(MAX($BZ138:$CB138)&gt;=40, Active!IE$2, 0)</f>
        <v>0</v>
      </c>
      <c r="IF138" s="240">
        <f>IF(MAX($CC138:$CE138)&gt;=40, Active!IF$2, 0)</f>
        <v>0</v>
      </c>
      <c r="IG138" s="240">
        <f>IF(MAX($CF138:$CH138)&gt;=40, Active!IG$2, 0)</f>
        <v>0</v>
      </c>
      <c r="IH138" s="240">
        <f>IF(MAX($CI138:$CK138)&gt;=40, Active!IH$2, 0)</f>
        <v>0</v>
      </c>
      <c r="II138" s="240">
        <f>IF(MAX($CL138:$CN138)&gt;=40, Active!II$2, 0)</f>
        <v>0</v>
      </c>
      <c r="IJ138" s="240">
        <f>IF(MAX($CO138:$CQ138)&gt;=40, Active!IJ$2, 0)</f>
        <v>0</v>
      </c>
      <c r="IK138" s="240">
        <f>IF(MAX($CR138:$CT138)&gt;=40, Active!IK$2, 0)</f>
        <v>0</v>
      </c>
      <c r="IL138" s="240">
        <f>IF(MAX($CU138:$CW138)&gt;=40, Active!IL$2, 0)</f>
        <v>0</v>
      </c>
      <c r="IM138" s="240">
        <f>IF(MAX($CX138:$CZ138)&gt;=40, Active!IM$2, 0)</f>
        <v>0</v>
      </c>
      <c r="IN138" s="240">
        <f>IF(MAX($DA138:$DC138)&gt;=40, Active!IN$2, 0)</f>
        <v>0</v>
      </c>
      <c r="IO138" s="240">
        <f>IF(MAX($DD138:$DF138)&gt;=40, Active!IO$2, 0)</f>
        <v>0</v>
      </c>
      <c r="IP138" s="416">
        <f t="shared" si="50"/>
        <v>120</v>
      </c>
      <c r="IQ138" s="416">
        <f t="shared" si="51"/>
        <v>0</v>
      </c>
    </row>
    <row r="139" spans="2:251" ht="15" customHeight="1" x14ac:dyDescent="0.25">
      <c r="B139" s="392">
        <v>1</v>
      </c>
      <c r="C139" s="13" t="s">
        <v>615</v>
      </c>
      <c r="D139" s="423">
        <v>42736</v>
      </c>
      <c r="E139" s="20" t="s">
        <v>278</v>
      </c>
      <c r="F139" s="6">
        <v>7994272</v>
      </c>
      <c r="G139" s="20">
        <v>1</v>
      </c>
      <c r="H139" s="20"/>
      <c r="I139" s="23"/>
      <c r="J139" s="6"/>
      <c r="K139" s="6"/>
      <c r="L139" s="424"/>
      <c r="M139" s="425" t="s">
        <v>594</v>
      </c>
      <c r="N139" s="24" t="s">
        <v>17</v>
      </c>
      <c r="O139" s="107"/>
      <c r="P139" s="107"/>
      <c r="Q139" s="273"/>
      <c r="R139" s="24" t="s">
        <v>17</v>
      </c>
      <c r="S139" s="107"/>
      <c r="T139" s="107"/>
      <c r="U139" s="290"/>
      <c r="V139" s="24" t="s">
        <v>17</v>
      </c>
      <c r="W139" s="107"/>
      <c r="X139" s="107"/>
      <c r="Y139" s="273"/>
      <c r="Z139" s="24" t="s">
        <v>16</v>
      </c>
      <c r="AA139" s="273"/>
      <c r="AB139" s="24" t="s">
        <v>16</v>
      </c>
      <c r="AC139" s="273"/>
      <c r="AD139" s="24">
        <v>62.299999237060547</v>
      </c>
      <c r="AE139" s="107"/>
      <c r="AF139" s="273"/>
      <c r="AG139" s="24">
        <v>71.470001220703125</v>
      </c>
      <c r="AH139" s="107"/>
      <c r="AI139" s="273"/>
      <c r="AJ139" s="24">
        <v>90</v>
      </c>
      <c r="AK139" s="107"/>
      <c r="AL139" s="273"/>
      <c r="AM139" s="24">
        <v>62.659999847412109</v>
      </c>
      <c r="AN139" s="107"/>
      <c r="AO139" s="273"/>
      <c r="AP139" s="24">
        <v>83.800003051757813</v>
      </c>
      <c r="AQ139" s="107"/>
      <c r="AR139" s="273"/>
      <c r="AS139" s="24">
        <v>82.25</v>
      </c>
      <c r="AT139" s="107"/>
      <c r="AU139" s="273"/>
      <c r="AV139" s="24">
        <v>62</v>
      </c>
      <c r="AW139" s="107"/>
      <c r="AX139" s="273"/>
      <c r="AY139" s="24"/>
      <c r="AZ139" s="107"/>
      <c r="BA139" s="273"/>
      <c r="BB139" s="24"/>
      <c r="BC139" s="107"/>
      <c r="BD139" s="273"/>
      <c r="BE139" s="24"/>
      <c r="BF139" s="107"/>
      <c r="BG139" s="273"/>
      <c r="BH139" s="24"/>
      <c r="BI139" s="107"/>
      <c r="BJ139" s="273"/>
      <c r="BK139" s="24"/>
      <c r="BL139" s="107"/>
      <c r="BM139" s="273"/>
      <c r="BN139" s="24"/>
      <c r="BO139" s="107"/>
      <c r="BP139" s="273"/>
      <c r="BQ139" s="24"/>
      <c r="BR139" s="107"/>
      <c r="BS139" s="273"/>
      <c r="BT139" s="24"/>
      <c r="BU139" s="291"/>
      <c r="BV139" s="273"/>
      <c r="BW139" s="24"/>
      <c r="BX139" s="107"/>
      <c r="BY139" s="273"/>
      <c r="BZ139" s="24"/>
      <c r="CA139" s="107"/>
      <c r="CB139" s="273"/>
      <c r="CC139" s="24"/>
      <c r="CD139" s="107"/>
      <c r="CE139" s="107"/>
      <c r="CF139" s="107"/>
      <c r="CG139" s="107"/>
      <c r="CH139" s="273"/>
      <c r="CI139" s="24"/>
      <c r="CJ139" s="107"/>
      <c r="CK139" s="273"/>
      <c r="CL139" s="24"/>
      <c r="CM139" s="107"/>
      <c r="CN139" s="273"/>
      <c r="CO139" s="24"/>
      <c r="CP139" s="107"/>
      <c r="CQ139" s="273"/>
      <c r="CR139" s="24"/>
      <c r="CS139" s="107"/>
      <c r="CT139" s="273"/>
      <c r="CU139" s="24"/>
      <c r="CV139" s="107"/>
      <c r="CW139" s="273"/>
      <c r="CX139" s="24"/>
      <c r="CY139" s="107"/>
      <c r="CZ139" s="273"/>
      <c r="DA139" s="24"/>
      <c r="DB139" s="107"/>
      <c r="DC139" s="273"/>
      <c r="DD139" s="24"/>
      <c r="DE139" s="107"/>
      <c r="DF139" s="273"/>
      <c r="DG139" s="218"/>
      <c r="DH139" s="217"/>
      <c r="DI139" s="217"/>
      <c r="DJ139" s="286" t="e">
        <f t="shared" si="45"/>
        <v>#DIV/0!</v>
      </c>
      <c r="DK139" s="219"/>
      <c r="DL139" s="220" t="e">
        <f t="shared" si="46"/>
        <v>#DIV/0!</v>
      </c>
      <c r="DM139" s="650">
        <f>COUNTIF(N139:DF139, Active!DM$1)+COUNTIF(N139:DF139, Active!DM$2)</f>
        <v>0</v>
      </c>
      <c r="DN139" s="233">
        <f>IF(COUNTIF($N139:$Q139, Active!ET$1)&gt;0, Active!DN$2, 0)</f>
        <v>0</v>
      </c>
      <c r="DO139" s="234">
        <f>IF(COUNTIF($R139:$U139, Active!ET$1)&gt;0, Active!DO$2, 0)</f>
        <v>0</v>
      </c>
      <c r="DP139" s="234">
        <f>IF(COUNTIF($V139:$Y139, Active!ET$1)&gt;0, Active!DP$2, 0)</f>
        <v>0</v>
      </c>
      <c r="DQ139" s="234">
        <f>IF(COUNTIF($Z139:$AA139, Active!ET$1)&gt;0, Active!DQ$2, 0)</f>
        <v>0</v>
      </c>
      <c r="DR139" s="234">
        <f>IF(COUNTIF($AB139:$AC139, Active!ET$1)&gt;0, Active!DR$2, 0)</f>
        <v>0</v>
      </c>
      <c r="DS139" s="235">
        <f>IF(COUNTIF($AD139:$AF139, Active!$ET$1)&gt;0, Active!DS$2, 0)</f>
        <v>0</v>
      </c>
      <c r="DT139" s="236">
        <f>IF(COUNTIF($AG139:$AI139, Active!$ET$1)&gt;0, Active!DT$2, 0)</f>
        <v>0</v>
      </c>
      <c r="DU139" s="236">
        <f>IF(COUNTIF($AJ139:$AL139, Active!$ET$1)&gt;0, Active!DU$2, 0)</f>
        <v>0</v>
      </c>
      <c r="DV139" s="236">
        <f>IF(COUNTIF($AM139:$AO139, Active!$ET$1)&gt;0, Active!DV$2, 0)</f>
        <v>0</v>
      </c>
      <c r="DW139" s="236">
        <f>IF(COUNTIF($AP139:$AR139, Active!$ET$1)&gt;0, Active!DW$2, 0)</f>
        <v>0</v>
      </c>
      <c r="DX139" s="236">
        <f>IF(COUNTIF($AS139:$AU139, Active!$ET$1)&gt;0, Active!DX$2, 0)</f>
        <v>0</v>
      </c>
      <c r="DY139" s="236">
        <f>IF(COUNTIF($AV139:$AX139, Active!$ET$1)&gt;0, Active!DY$2, 0)</f>
        <v>0</v>
      </c>
      <c r="DZ139" s="237">
        <f>IF(COUNTIF($AY139:$BA139, Active!$ET$1)&gt;0, Active!DZ$2, 0)</f>
        <v>0</v>
      </c>
      <c r="EA139" s="238">
        <f>IF(COUNTIF($BB139:$BD139, Active!$ET$1)&gt;0, Active!EA$2, 0)</f>
        <v>0</v>
      </c>
      <c r="EB139" s="238">
        <f>IF(COUNTIF($BE139:$BG139, Active!$ET$1)&gt;0, Active!EB$2, 0)</f>
        <v>0</v>
      </c>
      <c r="EC139" s="238">
        <f>IF(COUNTIF($BH139:$BJ139, Active!$ET$1)&gt;0, Active!EC$2, 0)</f>
        <v>0</v>
      </c>
      <c r="ED139" s="238">
        <f>IF(COUNTIF($BK139:$BM139, Active!$ET$1)&gt;0, Active!ED$2, 0)</f>
        <v>0</v>
      </c>
      <c r="EE139" s="238">
        <f>IF(COUNTIF($BN139:$BP139, Active!$ET$1)&gt;0, Active!EE$2, 0)</f>
        <v>0</v>
      </c>
      <c r="EF139" s="238">
        <f>IF(COUNTIF($BQ139:$BS139, Active!$ET$1)&gt;0, Active!EF$2, 0)</f>
        <v>0</v>
      </c>
      <c r="EG139" s="238">
        <f>IF(COUNTIF($BT139:$BV139, Active!$ET$1)&gt;0, Active!EG$2, 0)</f>
        <v>0</v>
      </c>
      <c r="EH139" s="239">
        <f>IF(COUNTIF($BW139:$BY139, Active!$ET$1)&gt;0, Active!EH$2, 0)</f>
        <v>0</v>
      </c>
      <c r="EI139" s="240">
        <f>IF(COUNTIF($BZ139:$CB139, Active!$ET$1)&gt;0, Active!EI$2, 0)</f>
        <v>0</v>
      </c>
      <c r="EJ139" s="240">
        <f>IF(COUNTIF($CC139:$CE139, Active!$ET$1)&gt;0, Active!EJ$2, 0)</f>
        <v>0</v>
      </c>
      <c r="EK139" s="240">
        <f>IF(COUNTIF($CF139:$CH139, Active!$ET$1)&gt;0, Active!EK$2, 0)</f>
        <v>0</v>
      </c>
      <c r="EL139" s="240">
        <f>IF(COUNTIF($CI139:$CK139, Active!$ET$1)&gt;0, Active!EL$2, 0)</f>
        <v>0</v>
      </c>
      <c r="EM139" s="240">
        <f>IF(COUNTIF($CL139:$CN139, Active!$ET$1)&gt;0, Active!EM$2, 0)</f>
        <v>0</v>
      </c>
      <c r="EN139" s="240">
        <f>IF(COUNTIF($CO139:$CQ139, Active!$ET$1)&gt;0, Active!EN$2, 0)</f>
        <v>0</v>
      </c>
      <c r="EO139" s="240">
        <f>IF(COUNTIF($CR139:$CT139, Active!$ET$1)&gt;0, Active!EO$2, 0)</f>
        <v>0</v>
      </c>
      <c r="EP139" s="240">
        <f>IF(COUNTIF($CU139:$CW139, Active!$ET$1)&gt;0, Active!EP$2, 0)</f>
        <v>0</v>
      </c>
      <c r="EQ139" s="240">
        <f>IF(COUNTIF($CX139:$CZ139, Active!$ET$1)&gt;0, Active!EQ$2, 0)</f>
        <v>0</v>
      </c>
      <c r="ER139" s="240">
        <f>IF(COUNTIF($DA139:$DC139, Active!$ET$1)&gt;0, Active!ER$2, 0)</f>
        <v>0</v>
      </c>
      <c r="ES139" s="240">
        <f>IF(COUNTIF($DD139:$DF139, Active!$ET$1)&gt;0, Active!ES$2, 0)</f>
        <v>0</v>
      </c>
      <c r="ET139" s="241">
        <f t="shared" si="47"/>
        <v>0</v>
      </c>
      <c r="EU139" s="242">
        <f>IF(COUNTIF($N139:$Q139, Active!GA$1)&gt;0, Active!EU$2, 0)</f>
        <v>0</v>
      </c>
      <c r="EV139" s="234">
        <f>IF(COUNTIF($R139:$U139, Active!GA$1)&gt;0, Active!EV$2, 0)</f>
        <v>0</v>
      </c>
      <c r="EW139" s="234">
        <f>IF(COUNTIF($V139:$Y139, Active!GA$1)&gt;0, Active!EW$2, 0)</f>
        <v>0</v>
      </c>
      <c r="EX139" s="234">
        <f>IF(COUNTIF($Z139:$AA139, Active!GA$1)&gt;0, Active!EX$2, 0)</f>
        <v>0</v>
      </c>
      <c r="EY139" s="234">
        <f>IF(COUNTIF($AB139:$AC139, Active!GA$1)&gt;0, Active!EY$2, 0)</f>
        <v>0</v>
      </c>
      <c r="EZ139" s="235">
        <f>IF(COUNTIF($AD139:$AF139, Active!$GA$1)&gt;0, Active!EZ$2, 0)</f>
        <v>0</v>
      </c>
      <c r="FA139" s="236">
        <f>IF(COUNTIF($AG139:$AI139, Active!$GA$1)&gt;0, Active!FA$2, 0)</f>
        <v>0</v>
      </c>
      <c r="FB139" s="236">
        <f>IF(COUNTIF($AJ139:$AL139, Active!$GA$1)&gt;0, Active!FB$2, 0)</f>
        <v>0</v>
      </c>
      <c r="FC139" s="236">
        <f>IF(COUNTIF($AM139:$AO139, Active!$GA$1)&gt;0, Active!FC$2, 0)</f>
        <v>0</v>
      </c>
      <c r="FD139" s="236">
        <f>IF(COUNTIF($AP139:$AR139, Active!$GA$1)&gt;0, Active!FD$2, 0)</f>
        <v>0</v>
      </c>
      <c r="FE139" s="236">
        <f>IF(COUNTIF($AS139:$AU139, Active!$GA$1)&gt;0, Active!FE$2, 0)</f>
        <v>0</v>
      </c>
      <c r="FF139" s="236">
        <f>IF(COUNTIF($AV139:$AX139, Active!$GA$1)&gt;0, Active!FF$2, 0)</f>
        <v>0</v>
      </c>
      <c r="FG139" s="237">
        <f>IF(COUNTIF($AY139:$BA139, Active!$GA$1)&gt;0, Active!FG$2, 0)</f>
        <v>0</v>
      </c>
      <c r="FH139" s="238">
        <f>IF(COUNTIF($BB139:$BD139, Active!$GA$1)&gt;0, Active!FH$2, 0)</f>
        <v>0</v>
      </c>
      <c r="FI139" s="238">
        <f>IF(COUNTIF($BE139:$BG139, Active!$GA$1)&gt;0, Active!FI$2, 0)</f>
        <v>0</v>
      </c>
      <c r="FJ139" s="238">
        <f>IF(COUNTIF($BH139:$BJ139, Active!$GA$1)&gt;0, Active!FJ$2, 0)</f>
        <v>0</v>
      </c>
      <c r="FK139" s="238">
        <f>IF(COUNTIF($BK139:$BM139, Active!$GA$1)&gt;0, Active!FK$2, 0)</f>
        <v>0</v>
      </c>
      <c r="FL139" s="238">
        <f>IF(COUNTIF($BN139:$BP139, Active!$GA$1)&gt;0, Active!FL$2, 0)</f>
        <v>0</v>
      </c>
      <c r="FM139" s="238">
        <f>IF(COUNTIF($BQ139:$BS139, Active!$GA$1)&gt;0, Active!FM$2, 0)</f>
        <v>0</v>
      </c>
      <c r="FN139" s="238">
        <f>IF(COUNTIF($BT139:$BV139, Active!$GA$1)&gt;0, Active!FN$2, 0)</f>
        <v>0</v>
      </c>
      <c r="FO139" s="239">
        <f>IF(COUNTIF($BW139:$BY139, Active!$GA$1)&gt;0, Active!FO$2, 0)</f>
        <v>0</v>
      </c>
      <c r="FP139" s="240">
        <f>IF(COUNTIF($BZ139:$CB139, Active!$GA$1)&gt;0, Active!FP$2, 0)</f>
        <v>0</v>
      </c>
      <c r="FQ139" s="240">
        <f>IF(COUNTIF($CC139:$CE139, Active!$GA$1)&gt;0, Active!FQ$2, 0)</f>
        <v>0</v>
      </c>
      <c r="FR139" s="240">
        <f>IF(COUNTIF($CF139:$CH139, Active!$GA$1)&gt;0, Active!FR$2, 0)</f>
        <v>0</v>
      </c>
      <c r="FS139" s="240">
        <f>IF(COUNTIF($CI139:$CK139, Active!$GA$1)&gt;0, Active!FS$2, 0)</f>
        <v>0</v>
      </c>
      <c r="FT139" s="240">
        <f>IF(COUNTIF($CL139:$CN139, Active!$GA$1)&gt;0, Active!FT$2, 0)</f>
        <v>0</v>
      </c>
      <c r="FU139" s="240">
        <f>IF(COUNTIF($CO139:$CQ139, Active!$GA$1)&gt;0, Active!FU$2, 0)</f>
        <v>0</v>
      </c>
      <c r="FV139" s="240">
        <f>IF(COUNTIF($CR139:$CT139, Active!$GA$1)&gt;0, Active!FV$2, 0)</f>
        <v>0</v>
      </c>
      <c r="FW139" s="240">
        <f>IF(COUNTIF($CU139:$CW139, Active!$GA$1)&gt;0, Active!FW$2, 0)</f>
        <v>0</v>
      </c>
      <c r="FX139" s="240">
        <f>IF(COUNTIF($CX139:$CZ139, Active!$GA$1)&gt;0, Active!FX$2, 0)</f>
        <v>0</v>
      </c>
      <c r="FY139" s="240">
        <f>IF(COUNTIF($DA139:$DC139, Active!$GA$1)&gt;0, Active!FY$2, 0)</f>
        <v>0</v>
      </c>
      <c r="FZ139" s="240">
        <f>IF(COUNTIF($DD139:$DF139, Active!$GA$1)&gt;0, Active!FZ$2, 0)</f>
        <v>0</v>
      </c>
      <c r="GA139" s="241">
        <f t="shared" si="48"/>
        <v>0</v>
      </c>
      <c r="GB139" s="242">
        <f>IF(COUNTIF($N139:$Q139, Active!HH$1)&gt;0, Active!GB$2, 0)</f>
        <v>0</v>
      </c>
      <c r="GC139" s="234">
        <f>IF(COUNTIF($R139:$U139, Active!HH$1)&gt;0, Active!GC$2, 0)</f>
        <v>0</v>
      </c>
      <c r="GD139" s="234">
        <f>IF(COUNTIF($V139:$Y139, Active!HH$1)&gt;0, Active!GD$2, 0)</f>
        <v>0</v>
      </c>
      <c r="GE139" s="234">
        <f>IF(COUNTIF($Z139:$AA139, Active!HH$1)&gt;0, Active!GE$2, 0)</f>
        <v>0</v>
      </c>
      <c r="GF139" s="234">
        <f>IF(COUNTIF($AB139:$AC139, Active!HH$1)&gt;0, Active!GF$2, 0)</f>
        <v>0</v>
      </c>
      <c r="GG139" s="235">
        <f>IF(COUNTIF($AD139:$AF139, Active!$HH$1)&gt;0, Active!GG$2, 0)</f>
        <v>0</v>
      </c>
      <c r="GH139" s="236">
        <f>IF(COUNTIF($AG139:$AI139, Active!$HH$1)&gt;0, Active!GH$2, 0)</f>
        <v>0</v>
      </c>
      <c r="GI139" s="236">
        <f>IF(COUNTIF($AJ139:$AL139, Active!$HH$1)&gt;0, Active!GI$2, 0)</f>
        <v>0</v>
      </c>
      <c r="GJ139" s="236">
        <f>IF(COUNTIF($AM139:$AO139, Active!$HH$1)&gt;0, Active!GJ$2, 0)</f>
        <v>0</v>
      </c>
      <c r="GK139" s="236">
        <f>IF(COUNTIF($AP139:$AR139, Active!$HH$1)&gt;0, Active!GK$2, 0)</f>
        <v>0</v>
      </c>
      <c r="GL139" s="236">
        <f>IF(COUNTIF($AS139:$AU139, Active!$HH$1)&gt;0, Active!GL$2, 0)</f>
        <v>0</v>
      </c>
      <c r="GM139" s="236">
        <f>IF(COUNTIF($AV139:$AX139, Active!$HH$1)&gt;0, Active!GM$2, 0)</f>
        <v>0</v>
      </c>
      <c r="GN139" s="237">
        <f>IF(COUNTIF($AY139:$BA139, Active!$HH$1)&gt;0, Active!GN$2, 0)</f>
        <v>0</v>
      </c>
      <c r="GO139" s="238">
        <f>IF(COUNTIF($BB139:$BD139, Active!$HH$1)&gt;0, Active!GO$2, 0)</f>
        <v>0</v>
      </c>
      <c r="GP139" s="238">
        <f>IF(COUNTIF($BE139:$BG139, Active!$HH$1)&gt;0, Active!GP$2, 0)</f>
        <v>0</v>
      </c>
      <c r="GQ139" s="238">
        <f>IF(COUNTIF($BH139:$BJ139, Active!$HH$1)&gt;0, Active!GQ$2, 0)</f>
        <v>0</v>
      </c>
      <c r="GR139" s="238">
        <f>IF(COUNTIF($BK139:$BM139, Active!$HH$1)&gt;0, Active!GR$2, 0)</f>
        <v>0</v>
      </c>
      <c r="GS139" s="238">
        <f>IF(COUNTIF($BN139:$BP139, Active!$HH$1)&gt;0, Active!GS$2, 0)</f>
        <v>0</v>
      </c>
      <c r="GT139" s="238">
        <f>IF(COUNTIF($BQ139:$BS139, Active!$HH$1)&gt;0, Active!GT$2, 0)</f>
        <v>0</v>
      </c>
      <c r="GU139" s="238">
        <f>IF(COUNTIF($BT139:$BV139, Active!$HH$1)&gt;0, Active!GU$2, 0)</f>
        <v>0</v>
      </c>
      <c r="GV139" s="239">
        <f>IF(COUNTIF($BW139:$BY139, Active!$HH$1)&gt;0, Active!GV$2, 0)</f>
        <v>0</v>
      </c>
      <c r="GW139" s="240">
        <f>IF(COUNTIF($BZ139:$CB139, Active!$HH$1)&gt;0, Active!GW$2, 0)</f>
        <v>0</v>
      </c>
      <c r="GX139" s="240">
        <f>IF(COUNTIF($CC139:$CE139, Active!$HH$1)&gt;0, Active!GX$2, 0)</f>
        <v>0</v>
      </c>
      <c r="GY139" s="240">
        <f>IF(COUNTIF($CF139:$CH139, Active!$HH$1)&gt;0, Active!GY$2, 0)</f>
        <v>0</v>
      </c>
      <c r="GZ139" s="240">
        <f>IF(COUNTIF($CI139:$CK139, Active!$HH$1)&gt;0, Active!GZ$2, 0)</f>
        <v>0</v>
      </c>
      <c r="HA139" s="240">
        <f>IF(COUNTIF($CL139:$CN139, Active!$HH$1)&gt;0, Active!HA$2, 0)</f>
        <v>0</v>
      </c>
      <c r="HB139" s="240">
        <f>IF(COUNTIF($CO139:$CQ139, Active!$HH$1)&gt;0, Active!HB$2, 0)</f>
        <v>0</v>
      </c>
      <c r="HC139" s="240">
        <f>IF(COUNTIF($CR139:$CT139, Active!$HH$1)&gt;0, Active!HC$2, 0)</f>
        <v>0</v>
      </c>
      <c r="HD139" s="240">
        <f>IF(COUNTIF($CU139:$CW139, Active!$HH$1)&gt;0, Active!HD$2, 0)</f>
        <v>0</v>
      </c>
      <c r="HE139" s="240">
        <f>IF(COUNTIF($CX139:$CZ139, Active!$HH$1)&gt;0, Active!HE$2, 0)</f>
        <v>0</v>
      </c>
      <c r="HF139" s="240">
        <f>IF(COUNTIF($DA139:$DC139, Active!$HH$1)&gt;0, Active!HF$2, 0)</f>
        <v>0</v>
      </c>
      <c r="HG139" s="240">
        <f>IF(COUNTIF($DD139:$DF139, Active!$HH$1)&gt;0, Active!HG$2, 0)</f>
        <v>0</v>
      </c>
      <c r="HH139" s="241">
        <f t="shared" si="49"/>
        <v>0</v>
      </c>
      <c r="HI139" s="243"/>
      <c r="HJ139" s="242">
        <f>IF(MAX($N139:$Q139)&gt;=40, Active!HJ$2, 0)</f>
        <v>0</v>
      </c>
      <c r="HK139" s="234">
        <f>IF(MAX($R139:$U139)&gt;=40, Active!HK$2, 0)</f>
        <v>0</v>
      </c>
      <c r="HL139" s="234">
        <f>IF(MAX($V139:$Y139)&gt;=40, Active!HL$2, 0)</f>
        <v>0</v>
      </c>
      <c r="HM139" s="234">
        <f>IF(MAX($Z139:$AA139)&gt;=40, Active!HM$2, 0)</f>
        <v>0</v>
      </c>
      <c r="HN139" s="234">
        <f>IF(MAX($AB139:$AC139)&gt;=40, Active!HN$2, 0)</f>
        <v>0</v>
      </c>
      <c r="HO139" s="235">
        <f>IF(MAX($AD139:$AF139)&gt;=40, Active!HO$2, 0)</f>
        <v>20</v>
      </c>
      <c r="HP139" s="236">
        <f>IF(MAX($AG139:$AI139)&gt;=40, Active!HP$2, 0)</f>
        <v>20</v>
      </c>
      <c r="HQ139" s="236">
        <f>IF(MAX($AJ139:$AL139)&gt;=40, Active!HQ$2, 0)</f>
        <v>20</v>
      </c>
      <c r="HR139" s="236">
        <f>IF(MAX($AM139:$AO139)&gt;=40, Active!HR$2, 0)</f>
        <v>20</v>
      </c>
      <c r="HS139" s="236">
        <f>IF(MAX($AP139:$AR139)&gt;=40, Active!HS$2, 0)</f>
        <v>10</v>
      </c>
      <c r="HT139" s="236">
        <f>IF(MAX($AS139:$AU139)&gt;=40, Active!HT$2, 0)</f>
        <v>20</v>
      </c>
      <c r="HU139" s="236">
        <f>IF(MAX($AV139:$AX139)&gt;=40, Active!HU$2, 0)</f>
        <v>10</v>
      </c>
      <c r="HV139" s="237">
        <f>IF(MAX($AY139:$BA139)&gt;=40, Active!HV$2, 0)</f>
        <v>0</v>
      </c>
      <c r="HW139" s="238">
        <f>IF(MAX($BB139:$BD139)&gt;=40, Active!HW$2, 0)</f>
        <v>0</v>
      </c>
      <c r="HX139" s="238">
        <f>IF(MAX($BE139:$BG139)&gt;=40, Active!HX$2, 0)</f>
        <v>0</v>
      </c>
      <c r="HY139" s="238">
        <f>IF(MAX($BH139:$BJ139)&gt;=40, Active!HY$2, 0)</f>
        <v>0</v>
      </c>
      <c r="HZ139" s="238">
        <f>IF(MAX($BK139:$BM139)&gt;=40, Active!HZ$2, 0)</f>
        <v>0</v>
      </c>
      <c r="IA139" s="238">
        <f>IF(MAX($BN139:$BP139)&gt;=40, Active!IA$2, 0)</f>
        <v>0</v>
      </c>
      <c r="IB139" s="238">
        <f>IF(MAX($BQ139:$BS139)&gt;=40, Active!IB$2, 0)</f>
        <v>0</v>
      </c>
      <c r="IC139" s="238">
        <f>IF(MAX($BT139:$BV139)&gt;=40, Active!IC$2, 0)</f>
        <v>0</v>
      </c>
      <c r="ID139" s="239">
        <f>IF(MAX($BW139:$BY139)&gt;=40, Active!ID$2, 0)</f>
        <v>0</v>
      </c>
      <c r="IE139" s="240">
        <f>IF(MAX($BZ139:$CB139)&gt;=40, Active!IE$2, 0)</f>
        <v>0</v>
      </c>
      <c r="IF139" s="240">
        <f>IF(MAX($CC139:$CE139)&gt;=40, Active!IF$2, 0)</f>
        <v>0</v>
      </c>
      <c r="IG139" s="240">
        <f>IF(MAX($CF139:$CH139)&gt;=40, Active!IG$2, 0)</f>
        <v>0</v>
      </c>
      <c r="IH139" s="240">
        <f>IF(MAX($CI139:$CK139)&gt;=40, Active!IH$2, 0)</f>
        <v>0</v>
      </c>
      <c r="II139" s="240">
        <f>IF(MAX($CL139:$CN139)&gt;=40, Active!II$2, 0)</f>
        <v>0</v>
      </c>
      <c r="IJ139" s="240">
        <f>IF(MAX($CO139:$CQ139)&gt;=40, Active!IJ$2, 0)</f>
        <v>0</v>
      </c>
      <c r="IK139" s="240">
        <f>IF(MAX($CR139:$CT139)&gt;=40, Active!IK$2, 0)</f>
        <v>0</v>
      </c>
      <c r="IL139" s="240">
        <f>IF(MAX($CU139:$CW139)&gt;=40, Active!IL$2, 0)</f>
        <v>0</v>
      </c>
      <c r="IM139" s="240">
        <f>IF(MAX($CX139:$CZ139)&gt;=40, Active!IM$2, 0)</f>
        <v>0</v>
      </c>
      <c r="IN139" s="240">
        <f>IF(MAX($DA139:$DC139)&gt;=40, Active!IN$2, 0)</f>
        <v>0</v>
      </c>
      <c r="IO139" s="240">
        <f>IF(MAX($DD139:$DF139)&gt;=40, Active!IO$2, 0)</f>
        <v>0</v>
      </c>
      <c r="IP139" s="416">
        <f t="shared" si="50"/>
        <v>120</v>
      </c>
      <c r="IQ139" s="416">
        <f t="shared" si="51"/>
        <v>0</v>
      </c>
    </row>
    <row r="140" spans="2:251" ht="15" customHeight="1" x14ac:dyDescent="0.25">
      <c r="B140" s="392">
        <v>3</v>
      </c>
      <c r="C140" s="13" t="s">
        <v>616</v>
      </c>
      <c r="D140" s="423">
        <v>42736</v>
      </c>
      <c r="E140" s="20" t="s">
        <v>278</v>
      </c>
      <c r="F140" s="6">
        <v>7994283</v>
      </c>
      <c r="G140" s="20">
        <v>1</v>
      </c>
      <c r="H140" s="20"/>
      <c r="I140" s="23"/>
      <c r="J140" s="6"/>
      <c r="K140" s="6"/>
      <c r="L140" s="424"/>
      <c r="M140" s="425" t="s">
        <v>595</v>
      </c>
      <c r="N140" s="24" t="s">
        <v>18</v>
      </c>
      <c r="O140" s="107"/>
      <c r="P140" s="107"/>
      <c r="Q140" s="273"/>
      <c r="R140" s="24" t="s">
        <v>18</v>
      </c>
      <c r="S140" s="107"/>
      <c r="T140" s="107"/>
      <c r="U140" s="290"/>
      <c r="V140" s="24" t="s">
        <v>18</v>
      </c>
      <c r="W140" s="107"/>
      <c r="X140" s="107"/>
      <c r="Y140" s="273"/>
      <c r="Z140" s="24" t="s">
        <v>17</v>
      </c>
      <c r="AA140" s="273"/>
      <c r="AB140" s="24" t="s">
        <v>16</v>
      </c>
      <c r="AC140" s="273"/>
      <c r="AD140" s="24">
        <v>83.050003051757813</v>
      </c>
      <c r="AE140" s="107"/>
      <c r="AF140" s="273"/>
      <c r="AG140" s="24">
        <v>81.099998474121094</v>
      </c>
      <c r="AH140" s="107"/>
      <c r="AI140" s="273"/>
      <c r="AJ140" s="24">
        <v>94.800003051757813</v>
      </c>
      <c r="AK140" s="107"/>
      <c r="AL140" s="273"/>
      <c r="AM140" s="24">
        <v>86.69000244140625</v>
      </c>
      <c r="AN140" s="107"/>
      <c r="AO140" s="273"/>
      <c r="AP140" s="24">
        <v>88.800003051757813</v>
      </c>
      <c r="AQ140" s="107"/>
      <c r="AR140" s="273"/>
      <c r="AS140" s="24">
        <v>89</v>
      </c>
      <c r="AT140" s="107"/>
      <c r="AU140" s="273"/>
      <c r="AV140" s="24">
        <v>78</v>
      </c>
      <c r="AW140" s="107"/>
      <c r="AX140" s="273"/>
      <c r="AY140" s="24"/>
      <c r="AZ140" s="107"/>
      <c r="BA140" s="273"/>
      <c r="BB140" s="24"/>
      <c r="BC140" s="107"/>
      <c r="BD140" s="273"/>
      <c r="BE140" s="24"/>
      <c r="BF140" s="107"/>
      <c r="BG140" s="273"/>
      <c r="BH140" s="24"/>
      <c r="BI140" s="107"/>
      <c r="BJ140" s="273"/>
      <c r="BK140" s="24"/>
      <c r="BL140" s="107"/>
      <c r="BM140" s="273"/>
      <c r="BN140" s="24"/>
      <c r="BO140" s="107"/>
      <c r="BP140" s="273"/>
      <c r="BQ140" s="24"/>
      <c r="BR140" s="107"/>
      <c r="BS140" s="273"/>
      <c r="BT140" s="24"/>
      <c r="BU140" s="291"/>
      <c r="BV140" s="273"/>
      <c r="BW140" s="24"/>
      <c r="BX140" s="107"/>
      <c r="BY140" s="273"/>
      <c r="BZ140" s="24"/>
      <c r="CA140" s="107"/>
      <c r="CB140" s="273"/>
      <c r="CC140" s="24"/>
      <c r="CD140" s="107"/>
      <c r="CE140" s="107"/>
      <c r="CF140" s="107"/>
      <c r="CG140" s="107"/>
      <c r="CH140" s="273"/>
      <c r="CI140" s="24"/>
      <c r="CJ140" s="107"/>
      <c r="CK140" s="273"/>
      <c r="CL140" s="24"/>
      <c r="CM140" s="107"/>
      <c r="CN140" s="273"/>
      <c r="CO140" s="24"/>
      <c r="CP140" s="107"/>
      <c r="CQ140" s="273"/>
      <c r="CR140" s="24"/>
      <c r="CS140" s="107"/>
      <c r="CT140" s="273"/>
      <c r="CU140" s="24"/>
      <c r="CV140" s="107"/>
      <c r="CW140" s="273"/>
      <c r="CX140" s="24"/>
      <c r="CY140" s="107"/>
      <c r="CZ140" s="273"/>
      <c r="DA140" s="24"/>
      <c r="DB140" s="107"/>
      <c r="DC140" s="273"/>
      <c r="DD140" s="24"/>
      <c r="DE140" s="107"/>
      <c r="DF140" s="273"/>
      <c r="DG140" s="218"/>
      <c r="DH140" s="217"/>
      <c r="DI140" s="217"/>
      <c r="DJ140" s="286" t="e">
        <f t="shared" si="45"/>
        <v>#DIV/0!</v>
      </c>
      <c r="DK140" s="219"/>
      <c r="DL140" s="220" t="e">
        <f t="shared" si="46"/>
        <v>#DIV/0!</v>
      </c>
      <c r="DM140" s="650">
        <f>COUNTIF(N140:DF140, Active!DM$1)+COUNTIF(N140:DF140, Active!DM$2)</f>
        <v>0</v>
      </c>
      <c r="DN140" s="233">
        <f>IF(COUNTIF($N140:$Q140, Active!ET$1)&gt;0, Active!DN$2, 0)</f>
        <v>0</v>
      </c>
      <c r="DO140" s="234">
        <f>IF(COUNTIF($R140:$U140, Active!ET$1)&gt;0, Active!DO$2, 0)</f>
        <v>0</v>
      </c>
      <c r="DP140" s="234">
        <f>IF(COUNTIF($V140:$Y140, Active!ET$1)&gt;0, Active!DP$2, 0)</f>
        <v>0</v>
      </c>
      <c r="DQ140" s="234">
        <f>IF(COUNTIF($Z140:$AA140, Active!ET$1)&gt;0, Active!DQ$2, 0)</f>
        <v>0</v>
      </c>
      <c r="DR140" s="234">
        <f>IF(COUNTIF($AB140:$AC140, Active!ET$1)&gt;0, Active!DR$2, 0)</f>
        <v>0</v>
      </c>
      <c r="DS140" s="235">
        <f>IF(COUNTIF($AD140:$AF140, Active!$ET$1)&gt;0, Active!DS$2, 0)</f>
        <v>0</v>
      </c>
      <c r="DT140" s="236">
        <f>IF(COUNTIF($AG140:$AI140, Active!$ET$1)&gt;0, Active!DT$2, 0)</f>
        <v>0</v>
      </c>
      <c r="DU140" s="236">
        <f>IF(COUNTIF($AJ140:$AL140, Active!$ET$1)&gt;0, Active!DU$2, 0)</f>
        <v>0</v>
      </c>
      <c r="DV140" s="236">
        <f>IF(COUNTIF($AM140:$AO140, Active!$ET$1)&gt;0, Active!DV$2, 0)</f>
        <v>0</v>
      </c>
      <c r="DW140" s="236">
        <f>IF(COUNTIF($AP140:$AR140, Active!$ET$1)&gt;0, Active!DW$2, 0)</f>
        <v>0</v>
      </c>
      <c r="DX140" s="236">
        <f>IF(COUNTIF($AS140:$AU140, Active!$ET$1)&gt;0, Active!DX$2, 0)</f>
        <v>0</v>
      </c>
      <c r="DY140" s="236">
        <f>IF(COUNTIF($AV140:$AX140, Active!$ET$1)&gt;0, Active!DY$2, 0)</f>
        <v>0</v>
      </c>
      <c r="DZ140" s="237">
        <f>IF(COUNTIF($AY140:$BA140, Active!$ET$1)&gt;0, Active!DZ$2, 0)</f>
        <v>0</v>
      </c>
      <c r="EA140" s="238">
        <f>IF(COUNTIF($BB140:$BD140, Active!$ET$1)&gt;0, Active!EA$2, 0)</f>
        <v>0</v>
      </c>
      <c r="EB140" s="238">
        <f>IF(COUNTIF($BE140:$BG140, Active!$ET$1)&gt;0, Active!EB$2, 0)</f>
        <v>0</v>
      </c>
      <c r="EC140" s="238">
        <f>IF(COUNTIF($BH140:$BJ140, Active!$ET$1)&gt;0, Active!EC$2, 0)</f>
        <v>0</v>
      </c>
      <c r="ED140" s="238">
        <f>IF(COUNTIF($BK140:$BM140, Active!$ET$1)&gt;0, Active!ED$2, 0)</f>
        <v>0</v>
      </c>
      <c r="EE140" s="238">
        <f>IF(COUNTIF($BN140:$BP140, Active!$ET$1)&gt;0, Active!EE$2, 0)</f>
        <v>0</v>
      </c>
      <c r="EF140" s="238">
        <f>IF(COUNTIF($BQ140:$BS140, Active!$ET$1)&gt;0, Active!EF$2, 0)</f>
        <v>0</v>
      </c>
      <c r="EG140" s="238">
        <f>IF(COUNTIF($BT140:$BV140, Active!$ET$1)&gt;0, Active!EG$2, 0)</f>
        <v>0</v>
      </c>
      <c r="EH140" s="239">
        <f>IF(COUNTIF($BW140:$BY140, Active!$ET$1)&gt;0, Active!EH$2, 0)</f>
        <v>0</v>
      </c>
      <c r="EI140" s="240">
        <f>IF(COUNTIF($BZ140:$CB140, Active!$ET$1)&gt;0, Active!EI$2, 0)</f>
        <v>0</v>
      </c>
      <c r="EJ140" s="240">
        <f>IF(COUNTIF($CC140:$CE140, Active!$ET$1)&gt;0, Active!EJ$2, 0)</f>
        <v>0</v>
      </c>
      <c r="EK140" s="240">
        <f>IF(COUNTIF($CF140:$CH140, Active!$ET$1)&gt;0, Active!EK$2, 0)</f>
        <v>0</v>
      </c>
      <c r="EL140" s="240">
        <f>IF(COUNTIF($CI140:$CK140, Active!$ET$1)&gt;0, Active!EL$2, 0)</f>
        <v>0</v>
      </c>
      <c r="EM140" s="240">
        <f>IF(COUNTIF($CL140:$CN140, Active!$ET$1)&gt;0, Active!EM$2, 0)</f>
        <v>0</v>
      </c>
      <c r="EN140" s="240">
        <f>IF(COUNTIF($CO140:$CQ140, Active!$ET$1)&gt;0, Active!EN$2, 0)</f>
        <v>0</v>
      </c>
      <c r="EO140" s="240">
        <f>IF(COUNTIF($CR140:$CT140, Active!$ET$1)&gt;0, Active!EO$2, 0)</f>
        <v>0</v>
      </c>
      <c r="EP140" s="240">
        <f>IF(COUNTIF($CU140:$CW140, Active!$ET$1)&gt;0, Active!EP$2, 0)</f>
        <v>0</v>
      </c>
      <c r="EQ140" s="240">
        <f>IF(COUNTIF($CX140:$CZ140, Active!$ET$1)&gt;0, Active!EQ$2, 0)</f>
        <v>0</v>
      </c>
      <c r="ER140" s="240">
        <f>IF(COUNTIF($DA140:$DC140, Active!$ET$1)&gt;0, Active!ER$2, 0)</f>
        <v>0</v>
      </c>
      <c r="ES140" s="240">
        <f>IF(COUNTIF($DD140:$DF140, Active!$ET$1)&gt;0, Active!ES$2, 0)</f>
        <v>0</v>
      </c>
      <c r="ET140" s="241">
        <f t="shared" si="47"/>
        <v>0</v>
      </c>
      <c r="EU140" s="242">
        <f>IF(COUNTIF($N140:$Q140, Active!GA$1)&gt;0, Active!EU$2, 0)</f>
        <v>0</v>
      </c>
      <c r="EV140" s="234">
        <f>IF(COUNTIF($R140:$U140, Active!GA$1)&gt;0, Active!EV$2, 0)</f>
        <v>0</v>
      </c>
      <c r="EW140" s="234">
        <f>IF(COUNTIF($V140:$Y140, Active!GA$1)&gt;0, Active!EW$2, 0)</f>
        <v>0</v>
      </c>
      <c r="EX140" s="234">
        <f>IF(COUNTIF($Z140:$AA140, Active!GA$1)&gt;0, Active!EX$2, 0)</f>
        <v>0</v>
      </c>
      <c r="EY140" s="234">
        <f>IF(COUNTIF($AB140:$AC140, Active!GA$1)&gt;0, Active!EY$2, 0)</f>
        <v>0</v>
      </c>
      <c r="EZ140" s="235">
        <f>IF(COUNTIF($AD140:$AF140, Active!$GA$1)&gt;0, Active!EZ$2, 0)</f>
        <v>0</v>
      </c>
      <c r="FA140" s="236">
        <f>IF(COUNTIF($AG140:$AI140, Active!$GA$1)&gt;0, Active!FA$2, 0)</f>
        <v>0</v>
      </c>
      <c r="FB140" s="236">
        <f>IF(COUNTIF($AJ140:$AL140, Active!$GA$1)&gt;0, Active!FB$2, 0)</f>
        <v>0</v>
      </c>
      <c r="FC140" s="236">
        <f>IF(COUNTIF($AM140:$AO140, Active!$GA$1)&gt;0, Active!FC$2, 0)</f>
        <v>0</v>
      </c>
      <c r="FD140" s="236">
        <f>IF(COUNTIF($AP140:$AR140, Active!$GA$1)&gt;0, Active!FD$2, 0)</f>
        <v>0</v>
      </c>
      <c r="FE140" s="236">
        <f>IF(COUNTIF($AS140:$AU140, Active!$GA$1)&gt;0, Active!FE$2, 0)</f>
        <v>0</v>
      </c>
      <c r="FF140" s="236">
        <f>IF(COUNTIF($AV140:$AX140, Active!$GA$1)&gt;0, Active!FF$2, 0)</f>
        <v>0</v>
      </c>
      <c r="FG140" s="237">
        <f>IF(COUNTIF($AY140:$BA140, Active!$GA$1)&gt;0, Active!FG$2, 0)</f>
        <v>0</v>
      </c>
      <c r="FH140" s="238">
        <f>IF(COUNTIF($BB140:$BD140, Active!$GA$1)&gt;0, Active!FH$2, 0)</f>
        <v>0</v>
      </c>
      <c r="FI140" s="238">
        <f>IF(COUNTIF($BE140:$BG140, Active!$GA$1)&gt;0, Active!FI$2, 0)</f>
        <v>0</v>
      </c>
      <c r="FJ140" s="238">
        <f>IF(COUNTIF($BH140:$BJ140, Active!$GA$1)&gt;0, Active!FJ$2, 0)</f>
        <v>0</v>
      </c>
      <c r="FK140" s="238">
        <f>IF(COUNTIF($BK140:$BM140, Active!$GA$1)&gt;0, Active!FK$2, 0)</f>
        <v>0</v>
      </c>
      <c r="FL140" s="238">
        <f>IF(COUNTIF($BN140:$BP140, Active!$GA$1)&gt;0, Active!FL$2, 0)</f>
        <v>0</v>
      </c>
      <c r="FM140" s="238">
        <f>IF(COUNTIF($BQ140:$BS140, Active!$GA$1)&gt;0, Active!FM$2, 0)</f>
        <v>0</v>
      </c>
      <c r="FN140" s="238">
        <f>IF(COUNTIF($BT140:$BV140, Active!$GA$1)&gt;0, Active!FN$2, 0)</f>
        <v>0</v>
      </c>
      <c r="FO140" s="239">
        <f>IF(COUNTIF($BW140:$BY140, Active!$GA$1)&gt;0, Active!FO$2, 0)</f>
        <v>0</v>
      </c>
      <c r="FP140" s="240">
        <f>IF(COUNTIF($BZ140:$CB140, Active!$GA$1)&gt;0, Active!FP$2, 0)</f>
        <v>0</v>
      </c>
      <c r="FQ140" s="240">
        <f>IF(COUNTIF($CC140:$CE140, Active!$GA$1)&gt;0, Active!FQ$2, 0)</f>
        <v>0</v>
      </c>
      <c r="FR140" s="240">
        <f>IF(COUNTIF($CF140:$CH140, Active!$GA$1)&gt;0, Active!FR$2, 0)</f>
        <v>0</v>
      </c>
      <c r="FS140" s="240">
        <f>IF(COUNTIF($CI140:$CK140, Active!$GA$1)&gt;0, Active!FS$2, 0)</f>
        <v>0</v>
      </c>
      <c r="FT140" s="240">
        <f>IF(COUNTIF($CL140:$CN140, Active!$GA$1)&gt;0, Active!FT$2, 0)</f>
        <v>0</v>
      </c>
      <c r="FU140" s="240">
        <f>IF(COUNTIF($CO140:$CQ140, Active!$GA$1)&gt;0, Active!FU$2, 0)</f>
        <v>0</v>
      </c>
      <c r="FV140" s="240">
        <f>IF(COUNTIF($CR140:$CT140, Active!$GA$1)&gt;0, Active!FV$2, 0)</f>
        <v>0</v>
      </c>
      <c r="FW140" s="240">
        <f>IF(COUNTIF($CU140:$CW140, Active!$GA$1)&gt;0, Active!FW$2, 0)</f>
        <v>0</v>
      </c>
      <c r="FX140" s="240">
        <f>IF(COUNTIF($CX140:$CZ140, Active!$GA$1)&gt;0, Active!FX$2, 0)</f>
        <v>0</v>
      </c>
      <c r="FY140" s="240">
        <f>IF(COUNTIF($DA140:$DC140, Active!$GA$1)&gt;0, Active!FY$2, 0)</f>
        <v>0</v>
      </c>
      <c r="FZ140" s="240">
        <f>IF(COUNTIF($DD140:$DF140, Active!$GA$1)&gt;0, Active!FZ$2, 0)</f>
        <v>0</v>
      </c>
      <c r="GA140" s="241">
        <f t="shared" si="48"/>
        <v>0</v>
      </c>
      <c r="GB140" s="242">
        <f>IF(COUNTIF($N140:$Q140, Active!HH$1)&gt;0, Active!GB$2, 0)</f>
        <v>0</v>
      </c>
      <c r="GC140" s="234">
        <f>IF(COUNTIF($R140:$U140, Active!HH$1)&gt;0, Active!GC$2, 0)</f>
        <v>0</v>
      </c>
      <c r="GD140" s="234">
        <f>IF(COUNTIF($V140:$Y140, Active!HH$1)&gt;0, Active!GD$2, 0)</f>
        <v>0</v>
      </c>
      <c r="GE140" s="234">
        <f>IF(COUNTIF($Z140:$AA140, Active!HH$1)&gt;0, Active!GE$2, 0)</f>
        <v>0</v>
      </c>
      <c r="GF140" s="234">
        <f>IF(COUNTIF($AB140:$AC140, Active!HH$1)&gt;0, Active!GF$2, 0)</f>
        <v>0</v>
      </c>
      <c r="GG140" s="235">
        <f>IF(COUNTIF($AD140:$AF140, Active!$HH$1)&gt;0, Active!GG$2, 0)</f>
        <v>0</v>
      </c>
      <c r="GH140" s="236">
        <f>IF(COUNTIF($AG140:$AI140, Active!$HH$1)&gt;0, Active!GH$2, 0)</f>
        <v>0</v>
      </c>
      <c r="GI140" s="236">
        <f>IF(COUNTIF($AJ140:$AL140, Active!$HH$1)&gt;0, Active!GI$2, 0)</f>
        <v>0</v>
      </c>
      <c r="GJ140" s="236">
        <f>IF(COUNTIF($AM140:$AO140, Active!$HH$1)&gt;0, Active!GJ$2, 0)</f>
        <v>0</v>
      </c>
      <c r="GK140" s="236">
        <f>IF(COUNTIF($AP140:$AR140, Active!$HH$1)&gt;0, Active!GK$2, 0)</f>
        <v>0</v>
      </c>
      <c r="GL140" s="236">
        <f>IF(COUNTIF($AS140:$AU140, Active!$HH$1)&gt;0, Active!GL$2, 0)</f>
        <v>0</v>
      </c>
      <c r="GM140" s="236">
        <f>IF(COUNTIF($AV140:$AX140, Active!$HH$1)&gt;0, Active!GM$2, 0)</f>
        <v>0</v>
      </c>
      <c r="GN140" s="237">
        <f>IF(COUNTIF($AY140:$BA140, Active!$HH$1)&gt;0, Active!GN$2, 0)</f>
        <v>0</v>
      </c>
      <c r="GO140" s="238">
        <f>IF(COUNTIF($BB140:$BD140, Active!$HH$1)&gt;0, Active!GO$2, 0)</f>
        <v>0</v>
      </c>
      <c r="GP140" s="238">
        <f>IF(COUNTIF($BE140:$BG140, Active!$HH$1)&gt;0, Active!GP$2, 0)</f>
        <v>0</v>
      </c>
      <c r="GQ140" s="238">
        <f>IF(COUNTIF($BH140:$BJ140, Active!$HH$1)&gt;0, Active!GQ$2, 0)</f>
        <v>0</v>
      </c>
      <c r="GR140" s="238">
        <f>IF(COUNTIF($BK140:$BM140, Active!$HH$1)&gt;0, Active!GR$2, 0)</f>
        <v>0</v>
      </c>
      <c r="GS140" s="238">
        <f>IF(COUNTIF($BN140:$BP140, Active!$HH$1)&gt;0, Active!GS$2, 0)</f>
        <v>0</v>
      </c>
      <c r="GT140" s="238">
        <f>IF(COUNTIF($BQ140:$BS140, Active!$HH$1)&gt;0, Active!GT$2, 0)</f>
        <v>0</v>
      </c>
      <c r="GU140" s="238">
        <f>IF(COUNTIF($BT140:$BV140, Active!$HH$1)&gt;0, Active!GU$2, 0)</f>
        <v>0</v>
      </c>
      <c r="GV140" s="239">
        <f>IF(COUNTIF($BW140:$BY140, Active!$HH$1)&gt;0, Active!GV$2, 0)</f>
        <v>0</v>
      </c>
      <c r="GW140" s="240">
        <f>IF(COUNTIF($BZ140:$CB140, Active!$HH$1)&gt;0, Active!GW$2, 0)</f>
        <v>0</v>
      </c>
      <c r="GX140" s="240">
        <f>IF(COUNTIF($CC140:$CE140, Active!$HH$1)&gt;0, Active!GX$2, 0)</f>
        <v>0</v>
      </c>
      <c r="GY140" s="240">
        <f>IF(COUNTIF($CF140:$CH140, Active!$HH$1)&gt;0, Active!GY$2, 0)</f>
        <v>0</v>
      </c>
      <c r="GZ140" s="240">
        <f>IF(COUNTIF($CI140:$CK140, Active!$HH$1)&gt;0, Active!GZ$2, 0)</f>
        <v>0</v>
      </c>
      <c r="HA140" s="240">
        <f>IF(COUNTIF($CL140:$CN140, Active!$HH$1)&gt;0, Active!HA$2, 0)</f>
        <v>0</v>
      </c>
      <c r="HB140" s="240">
        <f>IF(COUNTIF($CO140:$CQ140, Active!$HH$1)&gt;0, Active!HB$2, 0)</f>
        <v>0</v>
      </c>
      <c r="HC140" s="240">
        <f>IF(COUNTIF($CR140:$CT140, Active!$HH$1)&gt;0, Active!HC$2, 0)</f>
        <v>0</v>
      </c>
      <c r="HD140" s="240">
        <f>IF(COUNTIF($CU140:$CW140, Active!$HH$1)&gt;0, Active!HD$2, 0)</f>
        <v>0</v>
      </c>
      <c r="HE140" s="240">
        <f>IF(COUNTIF($CX140:$CZ140, Active!$HH$1)&gt;0, Active!HE$2, 0)</f>
        <v>0</v>
      </c>
      <c r="HF140" s="240">
        <f>IF(COUNTIF($DA140:$DC140, Active!$HH$1)&gt;0, Active!HF$2, 0)</f>
        <v>0</v>
      </c>
      <c r="HG140" s="240">
        <f>IF(COUNTIF($DD140:$DF140, Active!$HH$1)&gt;0, Active!HG$2, 0)</f>
        <v>0</v>
      </c>
      <c r="HH140" s="241">
        <f t="shared" si="49"/>
        <v>0</v>
      </c>
      <c r="HI140" s="243"/>
      <c r="HJ140" s="242">
        <f>IF(MAX($N140:$Q140)&gt;=40, Active!HJ$2, 0)</f>
        <v>0</v>
      </c>
      <c r="HK140" s="234">
        <f>IF(MAX($R140:$U140)&gt;=40, Active!HK$2, 0)</f>
        <v>0</v>
      </c>
      <c r="HL140" s="234">
        <f>IF(MAX($V140:$Y140)&gt;=40, Active!HL$2, 0)</f>
        <v>0</v>
      </c>
      <c r="HM140" s="234">
        <f>IF(MAX($Z140:$AA140)&gt;=40, Active!HM$2, 0)</f>
        <v>0</v>
      </c>
      <c r="HN140" s="234">
        <f>IF(MAX($AB140:$AC140)&gt;=40, Active!HN$2, 0)</f>
        <v>0</v>
      </c>
      <c r="HO140" s="235">
        <f>IF(MAX($AD140:$AF140)&gt;=40, Active!HO$2, 0)</f>
        <v>20</v>
      </c>
      <c r="HP140" s="236">
        <f>IF(MAX($AG140:$AI140)&gt;=40, Active!HP$2, 0)</f>
        <v>20</v>
      </c>
      <c r="HQ140" s="236">
        <f>IF(MAX($AJ140:$AL140)&gt;=40, Active!HQ$2, 0)</f>
        <v>20</v>
      </c>
      <c r="HR140" s="236">
        <f>IF(MAX($AM140:$AO140)&gt;=40, Active!HR$2, 0)</f>
        <v>20</v>
      </c>
      <c r="HS140" s="236">
        <f>IF(MAX($AP140:$AR140)&gt;=40, Active!HS$2, 0)</f>
        <v>10</v>
      </c>
      <c r="HT140" s="236">
        <f>IF(MAX($AS140:$AU140)&gt;=40, Active!HT$2, 0)</f>
        <v>20</v>
      </c>
      <c r="HU140" s="236">
        <f>IF(MAX($AV140:$AX140)&gt;=40, Active!HU$2, 0)</f>
        <v>10</v>
      </c>
      <c r="HV140" s="237">
        <f>IF(MAX($AY140:$BA140)&gt;=40, Active!HV$2, 0)</f>
        <v>0</v>
      </c>
      <c r="HW140" s="238">
        <f>IF(MAX($BB140:$BD140)&gt;=40, Active!HW$2, 0)</f>
        <v>0</v>
      </c>
      <c r="HX140" s="238">
        <f>IF(MAX($BE140:$BG140)&gt;=40, Active!HX$2, 0)</f>
        <v>0</v>
      </c>
      <c r="HY140" s="238">
        <f>IF(MAX($BH140:$BJ140)&gt;=40, Active!HY$2, 0)</f>
        <v>0</v>
      </c>
      <c r="HZ140" s="238">
        <f>IF(MAX($BK140:$BM140)&gt;=40, Active!HZ$2, 0)</f>
        <v>0</v>
      </c>
      <c r="IA140" s="238">
        <f>IF(MAX($BN140:$BP140)&gt;=40, Active!IA$2, 0)</f>
        <v>0</v>
      </c>
      <c r="IB140" s="238">
        <f>IF(MAX($BQ140:$BS140)&gt;=40, Active!IB$2, 0)</f>
        <v>0</v>
      </c>
      <c r="IC140" s="238">
        <f>IF(MAX($BT140:$BV140)&gt;=40, Active!IC$2, 0)</f>
        <v>0</v>
      </c>
      <c r="ID140" s="239">
        <f>IF(MAX($BW140:$BY140)&gt;=40, Active!ID$2, 0)</f>
        <v>0</v>
      </c>
      <c r="IE140" s="240">
        <f>IF(MAX($BZ140:$CB140)&gt;=40, Active!IE$2, 0)</f>
        <v>0</v>
      </c>
      <c r="IF140" s="240">
        <f>IF(MAX($CC140:$CE140)&gt;=40, Active!IF$2, 0)</f>
        <v>0</v>
      </c>
      <c r="IG140" s="240">
        <f>IF(MAX($CF140:$CH140)&gt;=40, Active!IG$2, 0)</f>
        <v>0</v>
      </c>
      <c r="IH140" s="240">
        <f>IF(MAX($CI140:$CK140)&gt;=40, Active!IH$2, 0)</f>
        <v>0</v>
      </c>
      <c r="II140" s="240">
        <f>IF(MAX($CL140:$CN140)&gt;=40, Active!II$2, 0)</f>
        <v>0</v>
      </c>
      <c r="IJ140" s="240">
        <f>IF(MAX($CO140:$CQ140)&gt;=40, Active!IJ$2, 0)</f>
        <v>0</v>
      </c>
      <c r="IK140" s="240">
        <f>IF(MAX($CR140:$CT140)&gt;=40, Active!IK$2, 0)</f>
        <v>0</v>
      </c>
      <c r="IL140" s="240">
        <f>IF(MAX($CU140:$CW140)&gt;=40, Active!IL$2, 0)</f>
        <v>0</v>
      </c>
      <c r="IM140" s="240">
        <f>IF(MAX($CX140:$CZ140)&gt;=40, Active!IM$2, 0)</f>
        <v>0</v>
      </c>
      <c r="IN140" s="240">
        <f>IF(MAX($DA140:$DC140)&gt;=40, Active!IN$2, 0)</f>
        <v>0</v>
      </c>
      <c r="IO140" s="240">
        <f>IF(MAX($DD140:$DF140)&gt;=40, Active!IO$2, 0)</f>
        <v>0</v>
      </c>
      <c r="IP140" s="416">
        <f t="shared" si="50"/>
        <v>120</v>
      </c>
      <c r="IQ140" s="416">
        <f t="shared" si="51"/>
        <v>0</v>
      </c>
    </row>
    <row r="141" spans="2:251" ht="15" customHeight="1" x14ac:dyDescent="0.25">
      <c r="B141" s="392">
        <v>4</v>
      </c>
      <c r="C141" s="13" t="s">
        <v>607</v>
      </c>
      <c r="D141" s="423">
        <v>42826</v>
      </c>
      <c r="E141" s="20" t="s">
        <v>278</v>
      </c>
      <c r="F141" s="6">
        <v>8117807</v>
      </c>
      <c r="G141" s="20">
        <v>1</v>
      </c>
      <c r="H141" s="20"/>
      <c r="I141" s="23"/>
      <c r="J141" s="6"/>
      <c r="K141" s="6"/>
      <c r="L141" s="424"/>
      <c r="M141" s="425" t="s">
        <v>608</v>
      </c>
      <c r="N141" s="24" t="s">
        <v>21</v>
      </c>
      <c r="O141" s="107"/>
      <c r="P141" s="107"/>
      <c r="Q141" s="273"/>
      <c r="R141" s="24" t="s">
        <v>16</v>
      </c>
      <c r="S141" s="107"/>
      <c r="T141" s="107"/>
      <c r="U141" s="290"/>
      <c r="V141" s="24" t="s">
        <v>16</v>
      </c>
      <c r="W141" s="107"/>
      <c r="X141" s="107"/>
      <c r="Y141" s="273"/>
      <c r="Z141" s="24" t="s">
        <v>17</v>
      </c>
      <c r="AA141" s="273"/>
      <c r="AB141" s="24" t="s">
        <v>17</v>
      </c>
      <c r="AC141" s="273"/>
      <c r="AD141" s="272">
        <v>100</v>
      </c>
      <c r="AE141" s="108"/>
      <c r="AF141" s="444"/>
      <c r="AG141" s="272">
        <v>100</v>
      </c>
      <c r="AH141" s="108"/>
      <c r="AI141" s="444"/>
      <c r="AJ141" s="272">
        <v>100</v>
      </c>
      <c r="AK141" s="108"/>
      <c r="AL141" s="444"/>
      <c r="AM141" s="272">
        <v>100</v>
      </c>
      <c r="AN141" s="108"/>
      <c r="AO141" s="444"/>
      <c r="AP141" s="272">
        <v>100</v>
      </c>
      <c r="AQ141" s="108"/>
      <c r="AR141" s="444"/>
      <c r="AS141" s="272">
        <v>100</v>
      </c>
      <c r="AT141" s="108"/>
      <c r="AU141" s="444"/>
      <c r="AV141" s="272">
        <v>100</v>
      </c>
      <c r="AW141" s="108"/>
      <c r="AX141" s="444"/>
      <c r="AY141" s="24"/>
      <c r="AZ141" s="107"/>
      <c r="BA141" s="273"/>
      <c r="BB141" s="24">
        <v>57.900001525878906</v>
      </c>
      <c r="BC141" s="107"/>
      <c r="BD141" s="273"/>
      <c r="BE141" s="24">
        <v>54.25</v>
      </c>
      <c r="BF141" s="107"/>
      <c r="BG141" s="273"/>
      <c r="BH141" s="24">
        <v>56.990001678466797</v>
      </c>
      <c r="BI141" s="107"/>
      <c r="BJ141" s="273"/>
      <c r="BK141" s="24"/>
      <c r="BL141" s="107"/>
      <c r="BM141" s="273"/>
      <c r="BN141" s="24">
        <v>68.199996948242188</v>
      </c>
      <c r="BO141" s="107"/>
      <c r="BP141" s="273"/>
      <c r="BQ141" s="24">
        <v>44</v>
      </c>
      <c r="BR141" s="107"/>
      <c r="BS141" s="273"/>
      <c r="BT141" s="24"/>
      <c r="BU141" s="291"/>
      <c r="BV141" s="273"/>
      <c r="BW141" s="24"/>
      <c r="BX141" s="107"/>
      <c r="BY141" s="273"/>
      <c r="BZ141" s="24"/>
      <c r="CA141" s="107"/>
      <c r="CB141" s="273"/>
      <c r="CC141" s="24"/>
      <c r="CD141" s="107"/>
      <c r="CE141" s="107"/>
      <c r="CF141" s="107"/>
      <c r="CG141" s="107"/>
      <c r="CH141" s="273"/>
      <c r="CI141" s="24"/>
      <c r="CJ141" s="107"/>
      <c r="CK141" s="273"/>
      <c r="CL141" s="24"/>
      <c r="CM141" s="107"/>
      <c r="CN141" s="273"/>
      <c r="CO141" s="24"/>
      <c r="CP141" s="107"/>
      <c r="CQ141" s="273"/>
      <c r="CR141" s="24"/>
      <c r="CS141" s="107"/>
      <c r="CT141" s="273"/>
      <c r="CU141" s="24"/>
      <c r="CV141" s="107"/>
      <c r="CW141" s="273"/>
      <c r="CX141" s="24"/>
      <c r="CY141" s="107"/>
      <c r="CZ141" s="273"/>
      <c r="DA141" s="24"/>
      <c r="DB141" s="107"/>
      <c r="DC141" s="273"/>
      <c r="DD141" s="24"/>
      <c r="DE141" s="107"/>
      <c r="DF141" s="273"/>
      <c r="DG141" s="218"/>
      <c r="DH141" s="217"/>
      <c r="DI141" s="217"/>
      <c r="DJ141" s="286">
        <f t="shared" si="45"/>
        <v>56.268000030517577</v>
      </c>
      <c r="DK141" s="219"/>
      <c r="DL141" s="220">
        <f t="shared" si="46"/>
        <v>2.8134000015258787</v>
      </c>
      <c r="DM141" s="650">
        <f>COUNTIF(N141:DF141, Active!DM$1)+COUNTIF(N141:DF141, Active!DM$2)</f>
        <v>0</v>
      </c>
      <c r="DN141" s="233">
        <f>IF(COUNTIF($N141:$Q141, Active!ET$1)&gt;0, Active!DN$2, 0)</f>
        <v>0</v>
      </c>
      <c r="DO141" s="234">
        <f>IF(COUNTIF($R141:$U141, Active!ET$1)&gt;0, Active!DO$2, 0)</f>
        <v>0</v>
      </c>
      <c r="DP141" s="234">
        <f>IF(COUNTIF($V141:$Y141, Active!ET$1)&gt;0, Active!DP$2, 0)</f>
        <v>0</v>
      </c>
      <c r="DQ141" s="234">
        <f>IF(COUNTIF($Z141:$AA141, Active!ET$1)&gt;0, Active!DQ$2, 0)</f>
        <v>0</v>
      </c>
      <c r="DR141" s="234">
        <f>IF(COUNTIF($AB141:$AC141, Active!ET$1)&gt;0, Active!DR$2, 0)</f>
        <v>0</v>
      </c>
      <c r="DS141" s="235">
        <f>IF(COUNTIF($AD141:$AF141, Active!$ET$1)&gt;0, Active!DS$2, 0)</f>
        <v>0</v>
      </c>
      <c r="DT141" s="236">
        <f>IF(COUNTIF($AG141:$AI141, Active!$ET$1)&gt;0, Active!DT$2, 0)</f>
        <v>0</v>
      </c>
      <c r="DU141" s="236">
        <f>IF(COUNTIF($AJ141:$AL141, Active!$ET$1)&gt;0, Active!DU$2, 0)</f>
        <v>0</v>
      </c>
      <c r="DV141" s="236">
        <f>IF(COUNTIF($AM141:$AO141, Active!$ET$1)&gt;0, Active!DV$2, 0)</f>
        <v>0</v>
      </c>
      <c r="DW141" s="236">
        <f>IF(COUNTIF($AP141:$AR141, Active!$ET$1)&gt;0, Active!DW$2, 0)</f>
        <v>0</v>
      </c>
      <c r="DX141" s="236">
        <f>IF(COUNTIF($AS141:$AU141, Active!$ET$1)&gt;0, Active!DX$2, 0)</f>
        <v>0</v>
      </c>
      <c r="DY141" s="236">
        <f>IF(COUNTIF($AV141:$AX141, Active!$ET$1)&gt;0, Active!DY$2, 0)</f>
        <v>0</v>
      </c>
      <c r="DZ141" s="237">
        <f>IF(COUNTIF($AY141:$BA141, Active!$ET$1)&gt;0, Active!DZ$2, 0)</f>
        <v>0</v>
      </c>
      <c r="EA141" s="238">
        <f>IF(COUNTIF($BB141:$BD141, Active!$ET$1)&gt;0, Active!EA$2, 0)</f>
        <v>0</v>
      </c>
      <c r="EB141" s="238">
        <f>IF(COUNTIF($BE141:$BG141, Active!$ET$1)&gt;0, Active!EB$2, 0)</f>
        <v>0</v>
      </c>
      <c r="EC141" s="238">
        <f>IF(COUNTIF($BH141:$BJ141, Active!$ET$1)&gt;0, Active!EC$2, 0)</f>
        <v>0</v>
      </c>
      <c r="ED141" s="238">
        <f>IF(COUNTIF($BK141:$BM141, Active!$ET$1)&gt;0, Active!ED$2, 0)</f>
        <v>0</v>
      </c>
      <c r="EE141" s="238">
        <f>IF(COUNTIF($BN141:$BP141, Active!$ET$1)&gt;0, Active!EE$2, 0)</f>
        <v>0</v>
      </c>
      <c r="EF141" s="238">
        <f>IF(COUNTIF($BQ141:$BS141, Active!$ET$1)&gt;0, Active!EF$2, 0)</f>
        <v>0</v>
      </c>
      <c r="EG141" s="238">
        <f>IF(COUNTIF($BT141:$BV141, Active!$ET$1)&gt;0, Active!EG$2, 0)</f>
        <v>0</v>
      </c>
      <c r="EH141" s="239">
        <f>IF(COUNTIF($BW141:$BY141, Active!$ET$1)&gt;0, Active!EH$2, 0)</f>
        <v>0</v>
      </c>
      <c r="EI141" s="240">
        <f>IF(COUNTIF($BZ141:$CB141, Active!$ET$1)&gt;0, Active!EI$2, 0)</f>
        <v>0</v>
      </c>
      <c r="EJ141" s="240">
        <f>IF(COUNTIF($CC141:$CE141, Active!$ET$1)&gt;0, Active!EJ$2, 0)</f>
        <v>0</v>
      </c>
      <c r="EK141" s="240">
        <f>IF(COUNTIF($CF141:$CH141, Active!$ET$1)&gt;0, Active!EK$2, 0)</f>
        <v>0</v>
      </c>
      <c r="EL141" s="240">
        <f>IF(COUNTIF($CI141:$CK141, Active!$ET$1)&gt;0, Active!EL$2, 0)</f>
        <v>0</v>
      </c>
      <c r="EM141" s="240">
        <f>IF(COUNTIF($CL141:$CN141, Active!$ET$1)&gt;0, Active!EM$2, 0)</f>
        <v>0</v>
      </c>
      <c r="EN141" s="240">
        <f>IF(COUNTIF($CO141:$CQ141, Active!$ET$1)&gt;0, Active!EN$2, 0)</f>
        <v>0</v>
      </c>
      <c r="EO141" s="240">
        <f>IF(COUNTIF($CR141:$CT141, Active!$ET$1)&gt;0, Active!EO$2, 0)</f>
        <v>0</v>
      </c>
      <c r="EP141" s="240">
        <f>IF(COUNTIF($CU141:$CW141, Active!$ET$1)&gt;0, Active!EP$2, 0)</f>
        <v>0</v>
      </c>
      <c r="EQ141" s="240">
        <f>IF(COUNTIF($CX141:$CZ141, Active!$ET$1)&gt;0, Active!EQ$2, 0)</f>
        <v>0</v>
      </c>
      <c r="ER141" s="240">
        <f>IF(COUNTIF($DA141:$DC141, Active!$ET$1)&gt;0, Active!ER$2, 0)</f>
        <v>0</v>
      </c>
      <c r="ES141" s="240">
        <f>IF(COUNTIF($DD141:$DF141, Active!$ET$1)&gt;0, Active!ES$2, 0)</f>
        <v>0</v>
      </c>
      <c r="ET141" s="241">
        <f t="shared" si="47"/>
        <v>0</v>
      </c>
      <c r="EU141" s="242">
        <f>IF(COUNTIF($N141:$Q141, Active!GA$1)&gt;0, Active!EU$2, 0)</f>
        <v>0</v>
      </c>
      <c r="EV141" s="234">
        <f>IF(COUNTIF($R141:$U141, Active!GA$1)&gt;0, Active!EV$2, 0)</f>
        <v>0</v>
      </c>
      <c r="EW141" s="234">
        <f>IF(COUNTIF($V141:$Y141, Active!GA$1)&gt;0, Active!EW$2, 0)</f>
        <v>0</v>
      </c>
      <c r="EX141" s="234">
        <f>IF(COUNTIF($Z141:$AA141, Active!GA$1)&gt;0, Active!EX$2, 0)</f>
        <v>0</v>
      </c>
      <c r="EY141" s="234">
        <f>IF(COUNTIF($AB141:$AC141, Active!GA$1)&gt;0, Active!EY$2, 0)</f>
        <v>0</v>
      </c>
      <c r="EZ141" s="235">
        <f>IF(COUNTIF($AD141:$AF141, Active!$GA$1)&gt;0, Active!EZ$2, 0)</f>
        <v>0</v>
      </c>
      <c r="FA141" s="236">
        <f>IF(COUNTIF($AG141:$AI141, Active!$GA$1)&gt;0, Active!FA$2, 0)</f>
        <v>0</v>
      </c>
      <c r="FB141" s="236">
        <f>IF(COUNTIF($AJ141:$AL141, Active!$GA$1)&gt;0, Active!FB$2, 0)</f>
        <v>0</v>
      </c>
      <c r="FC141" s="236">
        <f>IF(COUNTIF($AM141:$AO141, Active!$GA$1)&gt;0, Active!FC$2, 0)</f>
        <v>0</v>
      </c>
      <c r="FD141" s="236">
        <f>IF(COUNTIF($AP141:$AR141, Active!$GA$1)&gt;0, Active!FD$2, 0)</f>
        <v>0</v>
      </c>
      <c r="FE141" s="236">
        <f>IF(COUNTIF($AS141:$AU141, Active!$GA$1)&gt;0, Active!FE$2, 0)</f>
        <v>0</v>
      </c>
      <c r="FF141" s="236">
        <f>IF(COUNTIF($AV141:$AX141, Active!$GA$1)&gt;0, Active!FF$2, 0)</f>
        <v>0</v>
      </c>
      <c r="FG141" s="237">
        <f>IF(COUNTIF($AY141:$BA141, Active!$GA$1)&gt;0, Active!FG$2, 0)</f>
        <v>0</v>
      </c>
      <c r="FH141" s="238">
        <f>IF(COUNTIF($BB141:$BD141, Active!$GA$1)&gt;0, Active!FH$2, 0)</f>
        <v>0</v>
      </c>
      <c r="FI141" s="238">
        <f>IF(COUNTIF($BE141:$BG141, Active!$GA$1)&gt;0, Active!FI$2, 0)</f>
        <v>0</v>
      </c>
      <c r="FJ141" s="238">
        <f>IF(COUNTIF($BH141:$BJ141, Active!$GA$1)&gt;0, Active!FJ$2, 0)</f>
        <v>0</v>
      </c>
      <c r="FK141" s="238">
        <f>IF(COUNTIF($BK141:$BM141, Active!$GA$1)&gt;0, Active!FK$2, 0)</f>
        <v>0</v>
      </c>
      <c r="FL141" s="238">
        <f>IF(COUNTIF($BN141:$BP141, Active!$GA$1)&gt;0, Active!FL$2, 0)</f>
        <v>0</v>
      </c>
      <c r="FM141" s="238">
        <f>IF(COUNTIF($BQ141:$BS141, Active!$GA$1)&gt;0, Active!FM$2, 0)</f>
        <v>0</v>
      </c>
      <c r="FN141" s="238">
        <f>IF(COUNTIF($BT141:$BV141, Active!$GA$1)&gt;0, Active!FN$2, 0)</f>
        <v>0</v>
      </c>
      <c r="FO141" s="239">
        <f>IF(COUNTIF($BW141:$BY141, Active!$GA$1)&gt;0, Active!FO$2, 0)</f>
        <v>0</v>
      </c>
      <c r="FP141" s="240">
        <f>IF(COUNTIF($BZ141:$CB141, Active!$GA$1)&gt;0, Active!FP$2, 0)</f>
        <v>0</v>
      </c>
      <c r="FQ141" s="240">
        <f>IF(COUNTIF($CC141:$CE141, Active!$GA$1)&gt;0, Active!FQ$2, 0)</f>
        <v>0</v>
      </c>
      <c r="FR141" s="240">
        <f>IF(COUNTIF($CF141:$CH141, Active!$GA$1)&gt;0, Active!FR$2, 0)</f>
        <v>0</v>
      </c>
      <c r="FS141" s="240">
        <f>IF(COUNTIF($CI141:$CK141, Active!$GA$1)&gt;0, Active!FS$2, 0)</f>
        <v>0</v>
      </c>
      <c r="FT141" s="240">
        <f>IF(COUNTIF($CL141:$CN141, Active!$GA$1)&gt;0, Active!FT$2, 0)</f>
        <v>0</v>
      </c>
      <c r="FU141" s="240">
        <f>IF(COUNTIF($CO141:$CQ141, Active!$GA$1)&gt;0, Active!FU$2, 0)</f>
        <v>0</v>
      </c>
      <c r="FV141" s="240">
        <f>IF(COUNTIF($CR141:$CT141, Active!$GA$1)&gt;0, Active!FV$2, 0)</f>
        <v>0</v>
      </c>
      <c r="FW141" s="240">
        <f>IF(COUNTIF($CU141:$CW141, Active!$GA$1)&gt;0, Active!FW$2, 0)</f>
        <v>0</v>
      </c>
      <c r="FX141" s="240">
        <f>IF(COUNTIF($CX141:$CZ141, Active!$GA$1)&gt;0, Active!FX$2, 0)</f>
        <v>0</v>
      </c>
      <c r="FY141" s="240">
        <f>IF(COUNTIF($DA141:$DC141, Active!$GA$1)&gt;0, Active!FY$2, 0)</f>
        <v>0</v>
      </c>
      <c r="FZ141" s="240">
        <f>IF(COUNTIF($DD141:$DF141, Active!$GA$1)&gt;0, Active!FZ$2, 0)</f>
        <v>0</v>
      </c>
      <c r="GA141" s="241">
        <f t="shared" si="48"/>
        <v>0</v>
      </c>
      <c r="GB141" s="242">
        <f>IF(COUNTIF($N141:$Q141, Active!HH$1)&gt;0, Active!GB$2, 0)</f>
        <v>0</v>
      </c>
      <c r="GC141" s="234">
        <f>IF(COUNTIF($R141:$U141, Active!HH$1)&gt;0, Active!GC$2, 0)</f>
        <v>0</v>
      </c>
      <c r="GD141" s="234">
        <f>IF(COUNTIF($V141:$Y141, Active!HH$1)&gt;0, Active!GD$2, 0)</f>
        <v>0</v>
      </c>
      <c r="GE141" s="234">
        <f>IF(COUNTIF($Z141:$AA141, Active!HH$1)&gt;0, Active!GE$2, 0)</f>
        <v>0</v>
      </c>
      <c r="GF141" s="234">
        <f>IF(COUNTIF($AB141:$AC141, Active!HH$1)&gt;0, Active!GF$2, 0)</f>
        <v>0</v>
      </c>
      <c r="GG141" s="235">
        <f>IF(COUNTIF($AD141:$AF141, Active!$HH$1)&gt;0, Active!GG$2, 0)</f>
        <v>0</v>
      </c>
      <c r="GH141" s="236">
        <f>IF(COUNTIF($AG141:$AI141, Active!$HH$1)&gt;0, Active!GH$2, 0)</f>
        <v>0</v>
      </c>
      <c r="GI141" s="236">
        <f>IF(COUNTIF($AJ141:$AL141, Active!$HH$1)&gt;0, Active!GI$2, 0)</f>
        <v>0</v>
      </c>
      <c r="GJ141" s="236">
        <f>IF(COUNTIF($AM141:$AO141, Active!$HH$1)&gt;0, Active!GJ$2, 0)</f>
        <v>0</v>
      </c>
      <c r="GK141" s="236">
        <f>IF(COUNTIF($AP141:$AR141, Active!$HH$1)&gt;0, Active!GK$2, 0)</f>
        <v>0</v>
      </c>
      <c r="GL141" s="236">
        <f>IF(COUNTIF($AS141:$AU141, Active!$HH$1)&gt;0, Active!GL$2, 0)</f>
        <v>0</v>
      </c>
      <c r="GM141" s="236">
        <f>IF(COUNTIF($AV141:$AX141, Active!$HH$1)&gt;0, Active!GM$2, 0)</f>
        <v>0</v>
      </c>
      <c r="GN141" s="237">
        <f>IF(COUNTIF($AY141:$BA141, Active!$HH$1)&gt;0, Active!GN$2, 0)</f>
        <v>0</v>
      </c>
      <c r="GO141" s="238">
        <f>IF(COUNTIF($BB141:$BD141, Active!$HH$1)&gt;0, Active!GO$2, 0)</f>
        <v>0</v>
      </c>
      <c r="GP141" s="238">
        <f>IF(COUNTIF($BE141:$BG141, Active!$HH$1)&gt;0, Active!GP$2, 0)</f>
        <v>0</v>
      </c>
      <c r="GQ141" s="238">
        <f>IF(COUNTIF($BH141:$BJ141, Active!$HH$1)&gt;0, Active!GQ$2, 0)</f>
        <v>0</v>
      </c>
      <c r="GR141" s="238">
        <f>IF(COUNTIF($BK141:$BM141, Active!$HH$1)&gt;0, Active!GR$2, 0)</f>
        <v>0</v>
      </c>
      <c r="GS141" s="238">
        <f>IF(COUNTIF($BN141:$BP141, Active!$HH$1)&gt;0, Active!GS$2, 0)</f>
        <v>0</v>
      </c>
      <c r="GT141" s="238">
        <f>IF(COUNTIF($BQ141:$BS141, Active!$HH$1)&gt;0, Active!GT$2, 0)</f>
        <v>0</v>
      </c>
      <c r="GU141" s="238">
        <f>IF(COUNTIF($BT141:$BV141, Active!$HH$1)&gt;0, Active!GU$2, 0)</f>
        <v>0</v>
      </c>
      <c r="GV141" s="239">
        <f>IF(COUNTIF($BW141:$BY141, Active!$HH$1)&gt;0, Active!GV$2, 0)</f>
        <v>0</v>
      </c>
      <c r="GW141" s="240">
        <f>IF(COUNTIF($BZ141:$CB141, Active!$HH$1)&gt;0, Active!GW$2, 0)</f>
        <v>0</v>
      </c>
      <c r="GX141" s="240">
        <f>IF(COUNTIF($CC141:$CE141, Active!$HH$1)&gt;0, Active!GX$2, 0)</f>
        <v>0</v>
      </c>
      <c r="GY141" s="240">
        <f>IF(COUNTIF($CF141:$CH141, Active!$HH$1)&gt;0, Active!GY$2, 0)</f>
        <v>0</v>
      </c>
      <c r="GZ141" s="240">
        <f>IF(COUNTIF($CI141:$CK141, Active!$HH$1)&gt;0, Active!GZ$2, 0)</f>
        <v>0</v>
      </c>
      <c r="HA141" s="240">
        <f>IF(COUNTIF($CL141:$CN141, Active!$HH$1)&gt;0, Active!HA$2, 0)</f>
        <v>0</v>
      </c>
      <c r="HB141" s="240">
        <f>IF(COUNTIF($CO141:$CQ141, Active!$HH$1)&gt;0, Active!HB$2, 0)</f>
        <v>0</v>
      </c>
      <c r="HC141" s="240">
        <f>IF(COUNTIF($CR141:$CT141, Active!$HH$1)&gt;0, Active!HC$2, 0)</f>
        <v>0</v>
      </c>
      <c r="HD141" s="240">
        <f>IF(COUNTIF($CU141:$CW141, Active!$HH$1)&gt;0, Active!HD$2, 0)</f>
        <v>0</v>
      </c>
      <c r="HE141" s="240">
        <f>IF(COUNTIF($CX141:$CZ141, Active!$HH$1)&gt;0, Active!HE$2, 0)</f>
        <v>0</v>
      </c>
      <c r="HF141" s="240">
        <f>IF(COUNTIF($DA141:$DC141, Active!$HH$1)&gt;0, Active!HF$2, 0)</f>
        <v>0</v>
      </c>
      <c r="HG141" s="240">
        <f>IF(COUNTIF($DD141:$DF141, Active!$HH$1)&gt;0, Active!HG$2, 0)</f>
        <v>0</v>
      </c>
      <c r="HH141" s="241">
        <f t="shared" si="49"/>
        <v>0</v>
      </c>
      <c r="HI141" s="243"/>
      <c r="HJ141" s="242">
        <f>IF(MAX($N141:$Q141)&gt;=40, Active!HJ$2, 0)</f>
        <v>0</v>
      </c>
      <c r="HK141" s="234">
        <f>IF(MAX($R141:$U141)&gt;=40, Active!HK$2, 0)</f>
        <v>0</v>
      </c>
      <c r="HL141" s="234">
        <f>IF(MAX($V141:$Y141)&gt;=40, Active!HL$2, 0)</f>
        <v>0</v>
      </c>
      <c r="HM141" s="234">
        <f>IF(MAX($Z141:$AA141)&gt;=40, Active!HM$2, 0)</f>
        <v>0</v>
      </c>
      <c r="HN141" s="234">
        <f>IF(MAX($AB141:$AC141)&gt;=40, Active!HN$2, 0)</f>
        <v>0</v>
      </c>
      <c r="HO141" s="235">
        <f>IF(MAX($AD141:$AF141)&gt;=40, Active!HO$2, 0)</f>
        <v>20</v>
      </c>
      <c r="HP141" s="236">
        <f>IF(MAX($AG141:$AI141)&gt;=40, Active!HP$2, 0)</f>
        <v>20</v>
      </c>
      <c r="HQ141" s="236">
        <f>IF(MAX($AJ141:$AL141)&gt;=40, Active!HQ$2, 0)</f>
        <v>20</v>
      </c>
      <c r="HR141" s="236">
        <f>IF(MAX($AM141:$AO141)&gt;=40, Active!HR$2, 0)</f>
        <v>20</v>
      </c>
      <c r="HS141" s="236">
        <f>IF(MAX($AP141:$AR141)&gt;=40, Active!HS$2, 0)</f>
        <v>10</v>
      </c>
      <c r="HT141" s="236">
        <f>IF(MAX($AS141:$AU141)&gt;=40, Active!HT$2, 0)</f>
        <v>20</v>
      </c>
      <c r="HU141" s="236">
        <f>IF(MAX($AV141:$AX141)&gt;=40, Active!HU$2, 0)</f>
        <v>10</v>
      </c>
      <c r="HV141" s="237">
        <f>IF(MAX($AY141:$BA141)&gt;=40, Active!HV$2, 0)</f>
        <v>0</v>
      </c>
      <c r="HW141" s="238">
        <f>IF(MAX($BB141:$BD141)&gt;=40, Active!HW$2, 0)</f>
        <v>20</v>
      </c>
      <c r="HX141" s="238">
        <f>IF(MAX($BE141:$BG141)&gt;=40, Active!HX$2, 0)</f>
        <v>20</v>
      </c>
      <c r="HY141" s="238">
        <f>IF(MAX($BH141:$BJ141)&gt;=40, Active!HY$2, 0)</f>
        <v>20</v>
      </c>
      <c r="HZ141" s="238">
        <f>IF(MAX($BK141:$BM141)&gt;=40, Active!HZ$2, 0)</f>
        <v>0</v>
      </c>
      <c r="IA141" s="238">
        <f>IF(MAX($BN141:$BP141)&gt;=40, Active!IA$2, 0)</f>
        <v>20</v>
      </c>
      <c r="IB141" s="238">
        <f>IF(MAX($BQ141:$BS141)&gt;=40, Active!IB$2, 0)</f>
        <v>10</v>
      </c>
      <c r="IC141" s="238">
        <f>IF(MAX($BT141:$BV141)&gt;=40, Active!IC$2, 0)</f>
        <v>0</v>
      </c>
      <c r="ID141" s="239">
        <f>IF(MAX($BW141:$BY141)&gt;=40, Active!ID$2, 0)</f>
        <v>0</v>
      </c>
      <c r="IE141" s="240">
        <f>IF(MAX($BZ141:$CB141)&gt;=40, Active!IE$2, 0)</f>
        <v>0</v>
      </c>
      <c r="IF141" s="240">
        <f>IF(MAX($CC141:$CE141)&gt;=40, Active!IF$2, 0)</f>
        <v>0</v>
      </c>
      <c r="IG141" s="240">
        <f>IF(MAX($CF141:$CH141)&gt;=40, Active!IG$2, 0)</f>
        <v>0</v>
      </c>
      <c r="IH141" s="240">
        <f>IF(MAX($CI141:$CK141)&gt;=40, Active!IH$2, 0)</f>
        <v>0</v>
      </c>
      <c r="II141" s="240">
        <f>IF(MAX($CL141:$CN141)&gt;=40, Active!II$2, 0)</f>
        <v>0</v>
      </c>
      <c r="IJ141" s="240">
        <f>IF(MAX($CO141:$CQ141)&gt;=40, Active!IJ$2, 0)</f>
        <v>0</v>
      </c>
      <c r="IK141" s="240">
        <f>IF(MAX($CR141:$CT141)&gt;=40, Active!IK$2, 0)</f>
        <v>0</v>
      </c>
      <c r="IL141" s="240">
        <f>IF(MAX($CU141:$CW141)&gt;=40, Active!IL$2, 0)</f>
        <v>0</v>
      </c>
      <c r="IM141" s="240">
        <f>IF(MAX($CX141:$CZ141)&gt;=40, Active!IM$2, 0)</f>
        <v>0</v>
      </c>
      <c r="IN141" s="240">
        <f>IF(MAX($DA141:$DC141)&gt;=40, Active!IN$2, 0)</f>
        <v>0</v>
      </c>
      <c r="IO141" s="240">
        <f>IF(MAX($DD141:$DF141)&gt;=40, Active!IO$2, 0)</f>
        <v>0</v>
      </c>
      <c r="IP141" s="416">
        <f t="shared" si="50"/>
        <v>210</v>
      </c>
      <c r="IQ141" s="416">
        <f t="shared" si="51"/>
        <v>0</v>
      </c>
    </row>
    <row r="142" spans="2:251" ht="15" customHeight="1" x14ac:dyDescent="0.25">
      <c r="B142" s="223"/>
      <c r="C142" s="222"/>
      <c r="D142" s="404"/>
      <c r="E142" s="405"/>
      <c r="F142" s="221"/>
      <c r="G142" s="406"/>
      <c r="H142" s="406"/>
      <c r="I142" s="407"/>
      <c r="J142" s="408"/>
      <c r="K142" s="408"/>
      <c r="L142" s="409"/>
      <c r="M142" s="420"/>
      <c r="N142" s="411"/>
      <c r="O142" s="413"/>
      <c r="P142" s="413"/>
      <c r="Q142" s="410"/>
      <c r="R142" s="411"/>
      <c r="S142" s="413"/>
      <c r="T142" s="413"/>
      <c r="U142" s="412"/>
      <c r="V142" s="411"/>
      <c r="W142" s="413"/>
      <c r="X142" s="413"/>
      <c r="Y142" s="410"/>
      <c r="Z142" s="411"/>
      <c r="AA142" s="410"/>
      <c r="AB142" s="411"/>
      <c r="AC142" s="410"/>
      <c r="AD142" s="411"/>
      <c r="AE142" s="413"/>
      <c r="AF142" s="410"/>
      <c r="AG142" s="411"/>
      <c r="AH142" s="413"/>
      <c r="AI142" s="410"/>
      <c r="AJ142" s="411"/>
      <c r="AK142" s="413"/>
      <c r="AL142" s="410"/>
      <c r="AM142" s="411"/>
      <c r="AN142" s="413"/>
      <c r="AO142" s="410"/>
      <c r="AP142" s="411"/>
      <c r="AQ142" s="413"/>
      <c r="AR142" s="410"/>
      <c r="AS142" s="411"/>
      <c r="AT142" s="413"/>
      <c r="AU142" s="410"/>
      <c r="AV142" s="411"/>
      <c r="AW142" s="413"/>
      <c r="AX142" s="410"/>
      <c r="AY142" s="411"/>
      <c r="AZ142" s="413"/>
      <c r="BA142" s="410"/>
      <c r="BB142" s="411"/>
      <c r="BC142" s="413"/>
      <c r="BD142" s="410"/>
      <c r="BE142" s="411"/>
      <c r="BF142" s="413"/>
      <c r="BG142" s="410"/>
      <c r="BH142" s="411"/>
      <c r="BI142" s="413"/>
      <c r="BJ142" s="410"/>
      <c r="BK142" s="411"/>
      <c r="BL142" s="413"/>
      <c r="BM142" s="410"/>
      <c r="BN142" s="411"/>
      <c r="BO142" s="413"/>
      <c r="BP142" s="410"/>
      <c r="BQ142" s="411"/>
      <c r="BR142" s="413"/>
      <c r="BS142" s="410"/>
      <c r="BT142" s="411"/>
      <c r="BU142" s="414"/>
      <c r="BV142" s="410"/>
      <c r="BW142" s="411"/>
      <c r="BX142" s="413"/>
      <c r="BY142" s="410"/>
      <c r="BZ142" s="411"/>
      <c r="CA142" s="413"/>
      <c r="CB142" s="410"/>
      <c r="CC142" s="411"/>
      <c r="CD142" s="413"/>
      <c r="CE142" s="413"/>
      <c r="CF142" s="413"/>
      <c r="CG142" s="413"/>
      <c r="CH142" s="410"/>
      <c r="CI142" s="411"/>
      <c r="CJ142" s="413"/>
      <c r="CK142" s="410"/>
      <c r="CL142" s="411"/>
      <c r="CM142" s="413"/>
      <c r="CN142" s="410"/>
      <c r="CO142" s="411"/>
      <c r="CP142" s="413"/>
      <c r="CQ142" s="410"/>
      <c r="CR142" s="411"/>
      <c r="CS142" s="413"/>
      <c r="CT142" s="410"/>
      <c r="CU142" s="411"/>
      <c r="CV142" s="413"/>
      <c r="CW142" s="410"/>
      <c r="CX142" s="411"/>
      <c r="CY142" s="413"/>
      <c r="CZ142" s="410"/>
      <c r="DA142" s="411"/>
      <c r="DB142" s="413"/>
      <c r="DC142" s="410"/>
      <c r="DD142" s="411"/>
      <c r="DE142" s="413"/>
      <c r="DF142" s="410"/>
      <c r="DG142" s="222"/>
      <c r="DH142" s="396"/>
      <c r="DI142" s="396"/>
      <c r="DJ142" s="285"/>
      <c r="DK142" s="223"/>
      <c r="DL142" s="421"/>
      <c r="DM142" s="422"/>
      <c r="DN142" s="430"/>
      <c r="DO142" s="225"/>
      <c r="DP142" s="225"/>
      <c r="DQ142" s="225"/>
      <c r="DR142" s="225"/>
      <c r="DS142" s="226"/>
      <c r="DT142" s="227"/>
      <c r="DU142" s="227"/>
      <c r="DV142" s="227"/>
      <c r="DW142" s="227"/>
      <c r="DX142" s="227"/>
      <c r="DY142" s="227"/>
      <c r="DZ142" s="228"/>
      <c r="EA142" s="229"/>
      <c r="EB142" s="229"/>
      <c r="EC142" s="229"/>
      <c r="ED142" s="229"/>
      <c r="EE142" s="229"/>
      <c r="EF142" s="229"/>
      <c r="EG142" s="229"/>
      <c r="EH142" s="230"/>
      <c r="EI142" s="231"/>
      <c r="EJ142" s="231"/>
      <c r="EK142" s="231"/>
      <c r="EL142" s="231"/>
      <c r="EM142" s="231"/>
      <c r="EN142" s="231"/>
      <c r="EO142" s="231"/>
      <c r="EP142" s="231"/>
      <c r="EQ142" s="231"/>
      <c r="ER142" s="231"/>
      <c r="ES142" s="231"/>
      <c r="ET142" s="232"/>
      <c r="EU142" s="224"/>
      <c r="EV142" s="225"/>
      <c r="EW142" s="225"/>
      <c r="EX142" s="225"/>
      <c r="EY142" s="225"/>
      <c r="EZ142" s="226"/>
      <c r="FA142" s="227"/>
      <c r="FB142" s="227"/>
      <c r="FC142" s="227"/>
      <c r="FD142" s="227"/>
      <c r="FE142" s="227"/>
      <c r="FF142" s="227"/>
      <c r="FG142" s="228"/>
      <c r="FH142" s="229"/>
      <c r="FI142" s="229"/>
      <c r="FJ142" s="229"/>
      <c r="FK142" s="229"/>
      <c r="FL142" s="229"/>
      <c r="FM142" s="229"/>
      <c r="FN142" s="229"/>
      <c r="FO142" s="230"/>
      <c r="FP142" s="231"/>
      <c r="FQ142" s="231"/>
      <c r="FR142" s="231"/>
      <c r="FS142" s="231"/>
      <c r="FT142" s="231"/>
      <c r="FU142" s="231"/>
      <c r="FV142" s="231"/>
      <c r="FW142" s="231"/>
      <c r="FX142" s="231"/>
      <c r="FY142" s="231"/>
      <c r="FZ142" s="231"/>
      <c r="GA142" s="232"/>
      <c r="GB142" s="224"/>
      <c r="GC142" s="225"/>
      <c r="GD142" s="225"/>
      <c r="GE142" s="225"/>
      <c r="GF142" s="225"/>
      <c r="GG142" s="226"/>
      <c r="GH142" s="227"/>
      <c r="GI142" s="227"/>
      <c r="GJ142" s="227"/>
      <c r="GK142" s="227"/>
      <c r="GL142" s="227"/>
      <c r="GM142" s="227"/>
      <c r="GN142" s="228"/>
      <c r="GO142" s="229"/>
      <c r="GP142" s="229"/>
      <c r="GQ142" s="229"/>
      <c r="GR142" s="229"/>
      <c r="GS142" s="229"/>
      <c r="GT142" s="229"/>
      <c r="GU142" s="229"/>
      <c r="GV142" s="230"/>
      <c r="GW142" s="231"/>
      <c r="GX142" s="231"/>
      <c r="GY142" s="231"/>
      <c r="GZ142" s="231"/>
      <c r="HA142" s="231"/>
      <c r="HB142" s="231"/>
      <c r="HC142" s="231"/>
      <c r="HD142" s="231"/>
      <c r="HE142" s="231"/>
      <c r="HF142" s="231"/>
      <c r="HG142" s="231"/>
      <c r="HH142" s="232"/>
      <c r="HI142" s="232"/>
      <c r="HJ142" s="224"/>
      <c r="HK142" s="225"/>
      <c r="HL142" s="225"/>
      <c r="HM142" s="225"/>
      <c r="HN142" s="225"/>
      <c r="HO142" s="226"/>
      <c r="HP142" s="227"/>
      <c r="HQ142" s="227"/>
      <c r="HR142" s="227"/>
      <c r="HS142" s="227"/>
      <c r="HT142" s="227"/>
      <c r="HU142" s="227"/>
      <c r="HV142" s="228"/>
      <c r="HW142" s="229"/>
      <c r="HX142" s="229"/>
      <c r="HY142" s="229"/>
      <c r="HZ142" s="229"/>
      <c r="IA142" s="229"/>
      <c r="IB142" s="229"/>
      <c r="IC142" s="229"/>
      <c r="ID142" s="230"/>
      <c r="IE142" s="231"/>
      <c r="IF142" s="231"/>
      <c r="IG142" s="231"/>
      <c r="IH142" s="231"/>
      <c r="II142" s="231"/>
      <c r="IJ142" s="231"/>
      <c r="IK142" s="231"/>
      <c r="IL142" s="231"/>
      <c r="IM142" s="231"/>
      <c r="IN142" s="231"/>
      <c r="IO142" s="231"/>
      <c r="IP142" s="418"/>
      <c r="IQ142" s="418"/>
    </row>
    <row r="143" spans="2:251" ht="15" customHeight="1" x14ac:dyDescent="0.25">
      <c r="B143" s="392">
        <v>1</v>
      </c>
      <c r="C143" s="13" t="s">
        <v>651</v>
      </c>
      <c r="D143" s="423">
        <v>42461</v>
      </c>
      <c r="E143" s="20" t="s">
        <v>278</v>
      </c>
      <c r="F143" s="6">
        <v>7408078</v>
      </c>
      <c r="G143" s="20">
        <v>1</v>
      </c>
      <c r="H143" s="20"/>
      <c r="I143" s="23"/>
      <c r="J143" s="6"/>
      <c r="K143" s="6"/>
      <c r="L143" s="424"/>
      <c r="M143" s="425" t="s">
        <v>652</v>
      </c>
      <c r="N143" s="24"/>
      <c r="O143" s="107"/>
      <c r="P143" s="105"/>
      <c r="Q143" s="106"/>
      <c r="R143" s="24"/>
      <c r="S143" s="107"/>
      <c r="T143" s="105"/>
      <c r="U143" s="106"/>
      <c r="V143" s="24"/>
      <c r="W143" s="107"/>
      <c r="X143" s="105"/>
      <c r="Y143" s="106"/>
      <c r="Z143" s="24"/>
      <c r="AA143" s="273"/>
      <c r="AB143" s="24"/>
      <c r="AC143" s="273"/>
      <c r="AD143" s="24"/>
      <c r="AE143" s="107"/>
      <c r="AF143" s="273"/>
      <c r="AG143" s="24"/>
      <c r="AH143" s="107"/>
      <c r="AI143" s="273"/>
      <c r="AJ143" s="24"/>
      <c r="AK143" s="107"/>
      <c r="AL143" s="273"/>
      <c r="AM143" s="24"/>
      <c r="AN143" s="107"/>
      <c r="AO143" s="273"/>
      <c r="AP143" s="24"/>
      <c r="AQ143" s="107"/>
      <c r="AR143" s="273"/>
      <c r="AS143" s="24"/>
      <c r="AT143" s="107"/>
      <c r="AU143" s="273"/>
      <c r="AV143" s="24"/>
      <c r="AW143" s="107"/>
      <c r="AX143" s="273"/>
      <c r="AY143" s="24"/>
      <c r="AZ143" s="107"/>
      <c r="BA143" s="273"/>
      <c r="BB143" s="24">
        <v>75.75</v>
      </c>
      <c r="BC143" s="107"/>
      <c r="BD143" s="273"/>
      <c r="BE143" s="24"/>
      <c r="BF143" s="107"/>
      <c r="BG143" s="273"/>
      <c r="BH143" s="24"/>
      <c r="BI143" s="107"/>
      <c r="BJ143" s="273"/>
      <c r="BK143" s="24"/>
      <c r="BL143" s="107"/>
      <c r="BM143" s="273"/>
      <c r="BN143" s="24"/>
      <c r="BO143" s="107"/>
      <c r="BP143" s="273"/>
      <c r="BQ143" s="24">
        <v>78</v>
      </c>
      <c r="BR143" s="107"/>
      <c r="BS143" s="273"/>
      <c r="BT143" s="24"/>
      <c r="BU143" s="291"/>
      <c r="BV143" s="273"/>
      <c r="BW143" s="24"/>
      <c r="BX143" s="107"/>
      <c r="BY143" s="273"/>
      <c r="BZ143" s="24">
        <v>68.849998474121094</v>
      </c>
      <c r="CA143" s="107"/>
      <c r="CB143" s="273"/>
      <c r="CC143" s="24"/>
      <c r="CD143" s="107"/>
      <c r="CE143" s="107"/>
      <c r="CF143" s="107">
        <v>84</v>
      </c>
      <c r="CG143" s="107"/>
      <c r="CH143" s="273"/>
      <c r="CI143" s="24"/>
      <c r="CJ143" s="107"/>
      <c r="CK143" s="273"/>
      <c r="CL143" s="24">
        <v>75</v>
      </c>
      <c r="CM143" s="107"/>
      <c r="CN143" s="273"/>
      <c r="CO143" s="24"/>
      <c r="CP143" s="107"/>
      <c r="CQ143" s="273"/>
      <c r="CR143" s="24"/>
      <c r="CS143" s="107"/>
      <c r="CT143" s="273"/>
      <c r="CU143" s="24"/>
      <c r="CV143" s="107"/>
      <c r="CW143" s="273"/>
      <c r="CX143" s="24"/>
      <c r="CY143" s="107"/>
      <c r="CZ143" s="273"/>
      <c r="DA143" s="24">
        <v>75.510002136230469</v>
      </c>
      <c r="DB143" s="107"/>
      <c r="DC143" s="273"/>
      <c r="DD143" s="24">
        <v>75.900001525878906</v>
      </c>
      <c r="DE143" s="107"/>
      <c r="DF143" s="273"/>
      <c r="DG143" s="218"/>
      <c r="DH143" s="217"/>
      <c r="DI143" s="217"/>
      <c r="DJ143" s="286">
        <f t="shared" ref="DJ143:DJ174" si="52">AVERAGE(AY143:DF143)</f>
        <v>76.144286019461489</v>
      </c>
      <c r="DK143" s="219"/>
      <c r="DL143" s="220">
        <f t="shared" ref="DL143:DL174" si="53">IF(DJ143&gt;80, 4, (DJ143-50)/20+2.5)</f>
        <v>3.8072143009730746</v>
      </c>
      <c r="DM143" s="650">
        <f>COUNTIF(N143:DF143, Active!DM$1)+COUNTIF(N143:DF143, Active!DM$2)</f>
        <v>0</v>
      </c>
      <c r="DN143" s="233">
        <f>IF(COUNTIF($N143:$Q143, Active!ET$1)&gt;0, Active!DN$2, 0)</f>
        <v>0</v>
      </c>
      <c r="DO143" s="234">
        <f>IF(COUNTIF($R143:$U143, Active!ET$1)&gt;0, Active!DO$2, 0)</f>
        <v>0</v>
      </c>
      <c r="DP143" s="234">
        <f>IF(COUNTIF($V143:$Y143, Active!ET$1)&gt;0, Active!DP$2, 0)</f>
        <v>0</v>
      </c>
      <c r="DQ143" s="234">
        <f>IF(COUNTIF($Z143:$AA143, Active!ET$1)&gt;0, Active!DQ$2, 0)</f>
        <v>0</v>
      </c>
      <c r="DR143" s="234">
        <f>IF(COUNTIF($AB143:$AC143, Active!ET$1)&gt;0, Active!DR$2, 0)</f>
        <v>0</v>
      </c>
      <c r="DS143" s="235">
        <f>IF(COUNTIF($AD143:$AF143, Active!$ET$1)&gt;0, Active!DS$2, 0)</f>
        <v>0</v>
      </c>
      <c r="DT143" s="236">
        <f>IF(COUNTIF($AG143:$AI143, Active!$ET$1)&gt;0, Active!DT$2, 0)</f>
        <v>0</v>
      </c>
      <c r="DU143" s="236">
        <f>IF(COUNTIF($AJ143:$AL143, Active!$ET$1)&gt;0, Active!DU$2, 0)</f>
        <v>0</v>
      </c>
      <c r="DV143" s="236">
        <f>IF(COUNTIF($AM143:$AO143, Active!$ET$1)&gt;0, Active!DV$2, 0)</f>
        <v>0</v>
      </c>
      <c r="DW143" s="236">
        <f>IF(COUNTIF($AP143:$AR143, Active!$ET$1)&gt;0, Active!DW$2, 0)</f>
        <v>0</v>
      </c>
      <c r="DX143" s="236">
        <f>IF(COUNTIF($AS143:$AU143, Active!$ET$1)&gt;0, Active!DX$2, 0)</f>
        <v>0</v>
      </c>
      <c r="DY143" s="236">
        <f>IF(COUNTIF($AV143:$AX143, Active!$ET$1)&gt;0, Active!DY$2, 0)</f>
        <v>0</v>
      </c>
      <c r="DZ143" s="237">
        <f>IF(COUNTIF($AY143:$BA143, Active!$ET$1)&gt;0, Active!DZ$2, 0)</f>
        <v>0</v>
      </c>
      <c r="EA143" s="238">
        <f>IF(COUNTIF($BB143:$BD143, Active!$ET$1)&gt;0, Active!EA$2, 0)</f>
        <v>0</v>
      </c>
      <c r="EB143" s="238">
        <f>IF(COUNTIF($BE143:$BG143, Active!$ET$1)&gt;0, Active!EB$2, 0)</f>
        <v>0</v>
      </c>
      <c r="EC143" s="238">
        <f>IF(COUNTIF($BH143:$BJ143, Active!$ET$1)&gt;0, Active!EC$2, 0)</f>
        <v>0</v>
      </c>
      <c r="ED143" s="238">
        <f>IF(COUNTIF($BK143:$BM143, Active!$ET$1)&gt;0, Active!ED$2, 0)</f>
        <v>0</v>
      </c>
      <c r="EE143" s="238">
        <f>IF(COUNTIF($BN143:$BP143, Active!$ET$1)&gt;0, Active!EE$2, 0)</f>
        <v>0</v>
      </c>
      <c r="EF143" s="238">
        <f>IF(COUNTIF($BQ143:$BS143, Active!$ET$1)&gt;0, Active!EF$2, 0)</f>
        <v>0</v>
      </c>
      <c r="EG143" s="238">
        <f>IF(COUNTIF($BT143:$BV143, Active!$ET$1)&gt;0, Active!EG$2, 0)</f>
        <v>0</v>
      </c>
      <c r="EH143" s="239">
        <f>IF(COUNTIF($BW143:$BY143, Active!$ET$1)&gt;0, Active!EH$2, 0)</f>
        <v>0</v>
      </c>
      <c r="EI143" s="240">
        <f>IF(COUNTIF($BZ143:$CB143, Active!$ET$1)&gt;0, Active!EI$2, 0)</f>
        <v>0</v>
      </c>
      <c r="EJ143" s="240">
        <f>IF(COUNTIF($CC143:$CE143, Active!$ET$1)&gt;0, Active!EJ$2, 0)</f>
        <v>0</v>
      </c>
      <c r="EK143" s="240">
        <f>IF(COUNTIF($CF143:$CH143, Active!$ET$1)&gt;0, Active!EK$2, 0)</f>
        <v>0</v>
      </c>
      <c r="EL143" s="240">
        <f>IF(COUNTIF($CI143:$CK143, Active!$ET$1)&gt;0, Active!EL$2, 0)</f>
        <v>0</v>
      </c>
      <c r="EM143" s="240">
        <f>IF(COUNTIF($CL143:$CN143, Active!$ET$1)&gt;0, Active!EM$2, 0)</f>
        <v>0</v>
      </c>
      <c r="EN143" s="240">
        <f>IF(COUNTIF($CO143:$CQ143, Active!$ET$1)&gt;0, Active!EN$2, 0)</f>
        <v>0</v>
      </c>
      <c r="EO143" s="240">
        <f>IF(COUNTIF($CR143:$CT143, Active!$ET$1)&gt;0, Active!EO$2, 0)</f>
        <v>0</v>
      </c>
      <c r="EP143" s="240">
        <f>IF(COUNTIF($CU143:$CW143, Active!$ET$1)&gt;0, Active!EP$2, 0)</f>
        <v>0</v>
      </c>
      <c r="EQ143" s="240">
        <f>IF(COUNTIF($CX143:$CZ143, Active!$ET$1)&gt;0, Active!EQ$2, 0)</f>
        <v>0</v>
      </c>
      <c r="ER143" s="240">
        <f>IF(COUNTIF($DA143:$DC143, Active!$ET$1)&gt;0, Active!ER$2, 0)</f>
        <v>0</v>
      </c>
      <c r="ES143" s="240">
        <f>IF(COUNTIF($DD143:$DF143, Active!$ET$1)&gt;0, Active!ES$2, 0)</f>
        <v>0</v>
      </c>
      <c r="ET143" s="241">
        <f t="shared" ref="ET143:ET174" si="54">SUM(DN143:ES143)</f>
        <v>0</v>
      </c>
      <c r="EU143" s="242">
        <f>IF(COUNTIF($N143:$Q143, Active!GA$1)&gt;0, Active!EU$2, 0)</f>
        <v>0</v>
      </c>
      <c r="EV143" s="234">
        <f>IF(COUNTIF($R143:$U143, Active!GA$1)&gt;0, Active!EV$2, 0)</f>
        <v>0</v>
      </c>
      <c r="EW143" s="234">
        <f>IF(COUNTIF($V143:$Y143, Active!GA$1)&gt;0, Active!EW$2, 0)</f>
        <v>0</v>
      </c>
      <c r="EX143" s="234">
        <f>IF(COUNTIF($Z143:$AA143, Active!GA$1)&gt;0, Active!EX$2, 0)</f>
        <v>0</v>
      </c>
      <c r="EY143" s="234">
        <f>IF(COUNTIF($AB143:$AC143, Active!GA$1)&gt;0, Active!EY$2, 0)</f>
        <v>0</v>
      </c>
      <c r="EZ143" s="235">
        <f>IF(COUNTIF($AD143:$AF143, Active!$GA$1)&gt;0, Active!EZ$2, 0)</f>
        <v>0</v>
      </c>
      <c r="FA143" s="236">
        <f>IF(COUNTIF($AG143:$AI143, Active!$GA$1)&gt;0, Active!FA$2, 0)</f>
        <v>0</v>
      </c>
      <c r="FB143" s="236">
        <f>IF(COUNTIF($AJ143:$AL143, Active!$GA$1)&gt;0, Active!FB$2, 0)</f>
        <v>0</v>
      </c>
      <c r="FC143" s="236">
        <f>IF(COUNTIF($AM143:$AO143, Active!$GA$1)&gt;0, Active!FC$2, 0)</f>
        <v>0</v>
      </c>
      <c r="FD143" s="236">
        <f>IF(COUNTIF($AP143:$AR143, Active!$GA$1)&gt;0, Active!FD$2, 0)</f>
        <v>0</v>
      </c>
      <c r="FE143" s="236">
        <f>IF(COUNTIF($AS143:$AU143, Active!$GA$1)&gt;0, Active!FE$2, 0)</f>
        <v>0</v>
      </c>
      <c r="FF143" s="236">
        <f>IF(COUNTIF($AV143:$AX143, Active!$GA$1)&gt;0, Active!FF$2, 0)</f>
        <v>0</v>
      </c>
      <c r="FG143" s="237">
        <f>IF(COUNTIF($AY143:$BA143, Active!$GA$1)&gt;0, Active!FG$2, 0)</f>
        <v>0</v>
      </c>
      <c r="FH143" s="238">
        <f>IF(COUNTIF($BB143:$BD143, Active!$GA$1)&gt;0, Active!FH$2, 0)</f>
        <v>0</v>
      </c>
      <c r="FI143" s="238">
        <f>IF(COUNTIF($BE143:$BG143, Active!$GA$1)&gt;0, Active!FI$2, 0)</f>
        <v>0</v>
      </c>
      <c r="FJ143" s="238">
        <f>IF(COUNTIF($BH143:$BJ143, Active!$GA$1)&gt;0, Active!FJ$2, 0)</f>
        <v>0</v>
      </c>
      <c r="FK143" s="238">
        <f>IF(COUNTIF($BK143:$BM143, Active!$GA$1)&gt;0, Active!FK$2, 0)</f>
        <v>0</v>
      </c>
      <c r="FL143" s="238">
        <f>IF(COUNTIF($BN143:$BP143, Active!$GA$1)&gt;0, Active!FL$2, 0)</f>
        <v>0</v>
      </c>
      <c r="FM143" s="238">
        <f>IF(COUNTIF($BQ143:$BS143, Active!$GA$1)&gt;0, Active!FM$2, 0)</f>
        <v>0</v>
      </c>
      <c r="FN143" s="238">
        <f>IF(COUNTIF($BT143:$BV143, Active!$GA$1)&gt;0, Active!FN$2, 0)</f>
        <v>0</v>
      </c>
      <c r="FO143" s="239">
        <f>IF(COUNTIF($BW143:$BY143, Active!$GA$1)&gt;0, Active!FO$2, 0)</f>
        <v>0</v>
      </c>
      <c r="FP143" s="240">
        <f>IF(COUNTIF($BZ143:$CB143, Active!$GA$1)&gt;0, Active!FP$2, 0)</f>
        <v>0</v>
      </c>
      <c r="FQ143" s="240">
        <f>IF(COUNTIF($CC143:$CE143, Active!$GA$1)&gt;0, Active!FQ$2, 0)</f>
        <v>0</v>
      </c>
      <c r="FR143" s="240">
        <f>IF(COUNTIF($CF143:$CH143, Active!$GA$1)&gt;0, Active!FR$2, 0)</f>
        <v>0</v>
      </c>
      <c r="FS143" s="240">
        <f>IF(COUNTIF($CI143:$CK143, Active!$GA$1)&gt;0, Active!FS$2, 0)</f>
        <v>0</v>
      </c>
      <c r="FT143" s="240">
        <f>IF(COUNTIF($CL143:$CN143, Active!$GA$1)&gt;0, Active!FT$2, 0)</f>
        <v>0</v>
      </c>
      <c r="FU143" s="240">
        <f>IF(COUNTIF($CO143:$CQ143, Active!$GA$1)&gt;0, Active!FU$2, 0)</f>
        <v>0</v>
      </c>
      <c r="FV143" s="240">
        <f>IF(COUNTIF($CR143:$CT143, Active!$GA$1)&gt;0, Active!FV$2, 0)</f>
        <v>0</v>
      </c>
      <c r="FW143" s="240">
        <f>IF(COUNTIF($CU143:$CW143, Active!$GA$1)&gt;0, Active!FW$2, 0)</f>
        <v>0</v>
      </c>
      <c r="FX143" s="240">
        <f>IF(COUNTIF($CX143:$CZ143, Active!$GA$1)&gt;0, Active!FX$2, 0)</f>
        <v>0</v>
      </c>
      <c r="FY143" s="240">
        <f>IF(COUNTIF($DA143:$DC143, Active!$GA$1)&gt;0, Active!FY$2, 0)</f>
        <v>0</v>
      </c>
      <c r="FZ143" s="240">
        <f>IF(COUNTIF($DD143:$DF143, Active!$GA$1)&gt;0, Active!FZ$2, 0)</f>
        <v>0</v>
      </c>
      <c r="GA143" s="241">
        <f t="shared" ref="GA143:GA174" si="55">SUM(EU143:FZ143)</f>
        <v>0</v>
      </c>
      <c r="GB143" s="242">
        <f>IF(COUNTIF($N143:$Q143, Active!HH$1)&gt;0, Active!GB$2, 0)</f>
        <v>0</v>
      </c>
      <c r="GC143" s="234">
        <f>IF(COUNTIF($R143:$U143, Active!HH$1)&gt;0, Active!GC$2, 0)</f>
        <v>0</v>
      </c>
      <c r="GD143" s="234">
        <f>IF(COUNTIF($V143:$Y143, Active!HH$1)&gt;0, Active!GD$2, 0)</f>
        <v>0</v>
      </c>
      <c r="GE143" s="234">
        <f>IF(COUNTIF($Z143:$AA143, Active!HH$1)&gt;0, Active!GE$2, 0)</f>
        <v>0</v>
      </c>
      <c r="GF143" s="234">
        <f>IF(COUNTIF($AB143:$AC143, Active!HH$1)&gt;0, Active!GF$2, 0)</f>
        <v>0</v>
      </c>
      <c r="GG143" s="235">
        <f>IF(COUNTIF($AD143:$AF143, Active!$HH$1)&gt;0, Active!GG$2, 0)</f>
        <v>0</v>
      </c>
      <c r="GH143" s="236">
        <f>IF(COUNTIF($AG143:$AI143, Active!$HH$1)&gt;0, Active!GH$2, 0)</f>
        <v>0</v>
      </c>
      <c r="GI143" s="236">
        <f>IF(COUNTIF($AJ143:$AL143, Active!$HH$1)&gt;0, Active!GI$2, 0)</f>
        <v>0</v>
      </c>
      <c r="GJ143" s="236">
        <f>IF(COUNTIF($AM143:$AO143, Active!$HH$1)&gt;0, Active!GJ$2, 0)</f>
        <v>0</v>
      </c>
      <c r="GK143" s="236">
        <f>IF(COUNTIF($AP143:$AR143, Active!$HH$1)&gt;0, Active!GK$2, 0)</f>
        <v>0</v>
      </c>
      <c r="GL143" s="236">
        <f>IF(COUNTIF($AS143:$AU143, Active!$HH$1)&gt;0, Active!GL$2, 0)</f>
        <v>0</v>
      </c>
      <c r="GM143" s="236">
        <f>IF(COUNTIF($AV143:$AX143, Active!$HH$1)&gt;0, Active!GM$2, 0)</f>
        <v>0</v>
      </c>
      <c r="GN143" s="237">
        <f>IF(COUNTIF($AY143:$BA143, Active!$HH$1)&gt;0, Active!GN$2, 0)</f>
        <v>0</v>
      </c>
      <c r="GO143" s="238">
        <f>IF(COUNTIF($BB143:$BD143, Active!$HH$1)&gt;0, Active!GO$2, 0)</f>
        <v>0</v>
      </c>
      <c r="GP143" s="238">
        <f>IF(COUNTIF($BE143:$BG143, Active!$HH$1)&gt;0, Active!GP$2, 0)</f>
        <v>0</v>
      </c>
      <c r="GQ143" s="238">
        <f>IF(COUNTIF($BH143:$BJ143, Active!$HH$1)&gt;0, Active!GQ$2, 0)</f>
        <v>0</v>
      </c>
      <c r="GR143" s="238">
        <f>IF(COUNTIF($BK143:$BM143, Active!$HH$1)&gt;0, Active!GR$2, 0)</f>
        <v>0</v>
      </c>
      <c r="GS143" s="238">
        <f>IF(COUNTIF($BN143:$BP143, Active!$HH$1)&gt;0, Active!GS$2, 0)</f>
        <v>0</v>
      </c>
      <c r="GT143" s="238">
        <f>IF(COUNTIF($BQ143:$BS143, Active!$HH$1)&gt;0, Active!GT$2, 0)</f>
        <v>0</v>
      </c>
      <c r="GU143" s="238">
        <f>IF(COUNTIF($BT143:$BV143, Active!$HH$1)&gt;0, Active!GU$2, 0)</f>
        <v>0</v>
      </c>
      <c r="GV143" s="239">
        <f>IF(COUNTIF($BW143:$BY143, Active!$HH$1)&gt;0, Active!GV$2, 0)</f>
        <v>0</v>
      </c>
      <c r="GW143" s="240">
        <f>IF(COUNTIF($BZ143:$CB143, Active!$HH$1)&gt;0, Active!GW$2, 0)</f>
        <v>0</v>
      </c>
      <c r="GX143" s="240">
        <f>IF(COUNTIF($CC143:$CE143, Active!$HH$1)&gt;0, Active!GX$2, 0)</f>
        <v>0</v>
      </c>
      <c r="GY143" s="240">
        <f>IF(COUNTIF($CF143:$CH143, Active!$HH$1)&gt;0, Active!GY$2, 0)</f>
        <v>0</v>
      </c>
      <c r="GZ143" s="240">
        <f>IF(COUNTIF($CI143:$CK143, Active!$HH$1)&gt;0, Active!GZ$2, 0)</f>
        <v>0</v>
      </c>
      <c r="HA143" s="240">
        <f>IF(COUNTIF($CL143:$CN143, Active!$HH$1)&gt;0, Active!HA$2, 0)</f>
        <v>0</v>
      </c>
      <c r="HB143" s="240">
        <f>IF(COUNTIF($CO143:$CQ143, Active!$HH$1)&gt;0, Active!HB$2, 0)</f>
        <v>0</v>
      </c>
      <c r="HC143" s="240">
        <f>IF(COUNTIF($CR143:$CT143, Active!$HH$1)&gt;0, Active!HC$2, 0)</f>
        <v>0</v>
      </c>
      <c r="HD143" s="240">
        <f>IF(COUNTIF($CU143:$CW143, Active!$HH$1)&gt;0, Active!HD$2, 0)</f>
        <v>0</v>
      </c>
      <c r="HE143" s="240">
        <f>IF(COUNTIF($CX143:$CZ143, Active!$HH$1)&gt;0, Active!HE$2, 0)</f>
        <v>0</v>
      </c>
      <c r="HF143" s="240">
        <f>IF(COUNTIF($DA143:$DC143, Active!$HH$1)&gt;0, Active!HF$2, 0)</f>
        <v>0</v>
      </c>
      <c r="HG143" s="240">
        <f>IF(COUNTIF($DD143:$DF143, Active!$HH$1)&gt;0, Active!HG$2, 0)</f>
        <v>0</v>
      </c>
      <c r="HH143" s="241">
        <f t="shared" ref="HH143:HH174" si="56">SUM(GB143:HG143)</f>
        <v>0</v>
      </c>
      <c r="HI143" s="243"/>
      <c r="HJ143" s="242">
        <f>IF(MAX($N143:$Q143)&gt;=40, Active!HJ$2, 0)</f>
        <v>0</v>
      </c>
      <c r="HK143" s="234">
        <f>IF(MAX($R143:$U143)&gt;=40, Active!HK$2, 0)</f>
        <v>0</v>
      </c>
      <c r="HL143" s="234">
        <f>IF(MAX($V143:$Y143)&gt;=40, Active!HL$2, 0)</f>
        <v>0</v>
      </c>
      <c r="HM143" s="234">
        <f>IF(MAX($Z143:$AA143)&gt;=40, Active!HM$2, 0)</f>
        <v>0</v>
      </c>
      <c r="HN143" s="234">
        <f>IF(MAX($AB143:$AC143)&gt;=40, Active!HN$2, 0)</f>
        <v>0</v>
      </c>
      <c r="HO143" s="235">
        <f>IF(MAX($AD143:$AF143)&gt;=40, Active!HO$2, 0)</f>
        <v>0</v>
      </c>
      <c r="HP143" s="236">
        <f>IF(MAX($AG143:$AI143)&gt;=40, Active!HP$2, 0)</f>
        <v>0</v>
      </c>
      <c r="HQ143" s="236">
        <f>IF(MAX($AJ143:$AL143)&gt;=40, Active!HQ$2, 0)</f>
        <v>0</v>
      </c>
      <c r="HR143" s="236">
        <f>IF(MAX($AM143:$AO143)&gt;=40, Active!HR$2, 0)</f>
        <v>0</v>
      </c>
      <c r="HS143" s="236">
        <f>IF(MAX($AP143:$AR143)&gt;=40, Active!HS$2, 0)</f>
        <v>0</v>
      </c>
      <c r="HT143" s="236">
        <f>IF(MAX($AS143:$AU143)&gt;=40, Active!HT$2, 0)</f>
        <v>0</v>
      </c>
      <c r="HU143" s="236">
        <f>IF(MAX($AV143:$AX143)&gt;=40, Active!HU$2, 0)</f>
        <v>0</v>
      </c>
      <c r="HV143" s="237">
        <f>IF(MAX($AY143:$BA143)&gt;=40, Active!HV$2, 0)</f>
        <v>0</v>
      </c>
      <c r="HW143" s="238">
        <f>IF(MAX($BB143:$BD143)&gt;=40, Active!HW$2, 0)</f>
        <v>20</v>
      </c>
      <c r="HX143" s="238">
        <f>IF(MAX($BE143:$BG143)&gt;=40, Active!HX$2, 0)</f>
        <v>0</v>
      </c>
      <c r="HY143" s="238">
        <f>IF(MAX($BH143:$BJ143)&gt;=40, Active!HY$2, 0)</f>
        <v>0</v>
      </c>
      <c r="HZ143" s="238">
        <f>IF(MAX($BK143:$BM143)&gt;=40, Active!HZ$2, 0)</f>
        <v>0</v>
      </c>
      <c r="IA143" s="238">
        <f>IF(MAX($BN143:$BP143)&gt;=40, Active!IA$2, 0)</f>
        <v>0</v>
      </c>
      <c r="IB143" s="238">
        <f>IF(MAX($BQ143:$BS143)&gt;=40, Active!IB$2, 0)</f>
        <v>10</v>
      </c>
      <c r="IC143" s="238">
        <f>IF(MAX($BT143:$BV143)&gt;=40, Active!IC$2, 0)</f>
        <v>0</v>
      </c>
      <c r="ID143" s="239">
        <f>IF(MAX($BW143:$BY143)&gt;=40, Active!ID$2, 0)</f>
        <v>0</v>
      </c>
      <c r="IE143" s="240">
        <f>IF(MAX($BZ143:$CB143)&gt;=40, Active!IE$2, 0)</f>
        <v>20</v>
      </c>
      <c r="IF143" s="240">
        <f>IF(MAX($CC143:$CE143)&gt;=40, Active!IF$2, 0)</f>
        <v>0</v>
      </c>
      <c r="IG143" s="240">
        <f>IF(MAX($CF143:$CH143)&gt;=40, Active!IG$2, 0)</f>
        <v>10</v>
      </c>
      <c r="IH143" s="240">
        <f>IF(MAX($CI143:$CK143)&gt;=40, Active!IH$2, 0)</f>
        <v>0</v>
      </c>
      <c r="II143" s="240">
        <f>IF(MAX($CL143:$CN143)&gt;=40, Active!II$2, 0)</f>
        <v>30</v>
      </c>
      <c r="IJ143" s="240">
        <f>IF(MAX($CO143:$CQ143)&gt;=40, Active!IJ$2, 0)</f>
        <v>0</v>
      </c>
      <c r="IK143" s="240">
        <f>IF(MAX($CR143:$CT143)&gt;=40, Active!IK$2, 0)</f>
        <v>0</v>
      </c>
      <c r="IL143" s="240">
        <f>IF(MAX($CU143:$CW143)&gt;=40, Active!IL$2, 0)</f>
        <v>0</v>
      </c>
      <c r="IM143" s="240">
        <f>IF(MAX($CX143:$CZ143)&gt;=40, Active!IM$2, 0)</f>
        <v>0</v>
      </c>
      <c r="IN143" s="240">
        <f>IF(MAX($DA143:$DC143)&gt;=40, Active!IN$2, 0)</f>
        <v>20</v>
      </c>
      <c r="IO143" s="240">
        <f>IF(MAX($DD143:$DF143)&gt;=40, Active!IO$2, 0)</f>
        <v>20</v>
      </c>
      <c r="IP143" s="416">
        <f t="shared" ref="IP143:IP174" si="57">SUM(HO143:IB143, ID143:IO143)</f>
        <v>130</v>
      </c>
      <c r="IQ143" s="416">
        <f t="shared" ref="IQ143:IQ174" si="58">SUM(HJ143:HN143, IC143)</f>
        <v>0</v>
      </c>
    </row>
    <row r="144" spans="2:251" ht="15" customHeight="1" x14ac:dyDescent="0.25">
      <c r="B144" s="392">
        <v>2</v>
      </c>
      <c r="C144" s="13" t="s">
        <v>653</v>
      </c>
      <c r="D144" s="423">
        <v>42461</v>
      </c>
      <c r="E144" s="20" t="s">
        <v>278</v>
      </c>
      <c r="F144" s="6">
        <v>7407967</v>
      </c>
      <c r="G144" s="20">
        <v>1</v>
      </c>
      <c r="H144" s="20"/>
      <c r="I144" s="23"/>
      <c r="J144" s="6"/>
      <c r="K144" s="6"/>
      <c r="L144" s="424"/>
      <c r="M144" s="425" t="s">
        <v>654</v>
      </c>
      <c r="N144" s="24"/>
      <c r="O144" s="107"/>
      <c r="P144" s="105"/>
      <c r="Q144" s="106"/>
      <c r="R144" s="24"/>
      <c r="S144" s="107"/>
      <c r="T144" s="105"/>
      <c r="U144" s="106"/>
      <c r="V144" s="24"/>
      <c r="W144" s="107"/>
      <c r="X144" s="105"/>
      <c r="Y144" s="106"/>
      <c r="Z144" s="24"/>
      <c r="AA144" s="273"/>
      <c r="AB144" s="24"/>
      <c r="AC144" s="273"/>
      <c r="AD144" s="24"/>
      <c r="AE144" s="107"/>
      <c r="AF144" s="273"/>
      <c r="AG144" s="24"/>
      <c r="AH144" s="107"/>
      <c r="AI144" s="273"/>
      <c r="AJ144" s="24"/>
      <c r="AK144" s="107"/>
      <c r="AL144" s="273"/>
      <c r="AM144" s="24"/>
      <c r="AN144" s="107"/>
      <c r="AO144" s="273"/>
      <c r="AP144" s="24"/>
      <c r="AQ144" s="107"/>
      <c r="AR144" s="273"/>
      <c r="AS144" s="24"/>
      <c r="AT144" s="107"/>
      <c r="AU144" s="273"/>
      <c r="AV144" s="24">
        <v>83</v>
      </c>
      <c r="AW144" s="107"/>
      <c r="AX144" s="273"/>
      <c r="AY144" s="24"/>
      <c r="AZ144" s="107"/>
      <c r="BA144" s="273"/>
      <c r="BB144" s="24">
        <v>72.75</v>
      </c>
      <c r="BC144" s="107"/>
      <c r="BD144" s="273"/>
      <c r="BE144" s="24">
        <v>78</v>
      </c>
      <c r="BF144" s="107"/>
      <c r="BG144" s="273"/>
      <c r="BH144" s="24">
        <v>65.010002136230469</v>
      </c>
      <c r="BI144" s="107"/>
      <c r="BJ144" s="273"/>
      <c r="BK144" s="24"/>
      <c r="BL144" s="107"/>
      <c r="BM144" s="273"/>
      <c r="BN144" s="24">
        <v>82.199996948242188</v>
      </c>
      <c r="BO144" s="107"/>
      <c r="BP144" s="273"/>
      <c r="BQ144" s="24">
        <v>52</v>
      </c>
      <c r="BR144" s="107"/>
      <c r="BS144" s="273"/>
      <c r="BT144" s="24"/>
      <c r="BU144" s="291"/>
      <c r="BV144" s="273"/>
      <c r="BW144" s="24"/>
      <c r="BX144" s="107"/>
      <c r="BY144" s="273"/>
      <c r="BZ144" s="24"/>
      <c r="CA144" s="107"/>
      <c r="CB144" s="273"/>
      <c r="CC144" s="24"/>
      <c r="CD144" s="107"/>
      <c r="CE144" s="107"/>
      <c r="CF144" s="107"/>
      <c r="CG144" s="107"/>
      <c r="CH144" s="273"/>
      <c r="CI144" s="24"/>
      <c r="CJ144" s="107"/>
      <c r="CK144" s="273"/>
      <c r="CL144" s="24"/>
      <c r="CM144" s="107"/>
      <c r="CN144" s="273"/>
      <c r="CO144" s="24"/>
      <c r="CP144" s="107"/>
      <c r="CQ144" s="273"/>
      <c r="CR144" s="24"/>
      <c r="CS144" s="107"/>
      <c r="CT144" s="273"/>
      <c r="CU144" s="24"/>
      <c r="CV144" s="107"/>
      <c r="CW144" s="273"/>
      <c r="CX144" s="24"/>
      <c r="CY144" s="107"/>
      <c r="CZ144" s="273"/>
      <c r="DA144" s="24"/>
      <c r="DB144" s="107"/>
      <c r="DC144" s="273"/>
      <c r="DD144" s="24"/>
      <c r="DE144" s="107"/>
      <c r="DF144" s="273"/>
      <c r="DG144" s="218"/>
      <c r="DH144" s="217"/>
      <c r="DI144" s="217"/>
      <c r="DJ144" s="286">
        <f t="shared" si="52"/>
        <v>69.991999816894534</v>
      </c>
      <c r="DK144" s="219"/>
      <c r="DL144" s="220">
        <f t="shared" si="53"/>
        <v>3.4995999908447266</v>
      </c>
      <c r="DM144" s="650">
        <f>COUNTIF(N144:DF144, Active!DM$1)+COUNTIF(N144:DF144, Active!DM$2)</f>
        <v>0</v>
      </c>
      <c r="DN144" s="233">
        <f>IF(COUNTIF($N144:$Q144, Active!ET$1)&gt;0, Active!DN$2, 0)</f>
        <v>0</v>
      </c>
      <c r="DO144" s="234">
        <f>IF(COUNTIF($R144:$U144, Active!ET$1)&gt;0, Active!DO$2, 0)</f>
        <v>0</v>
      </c>
      <c r="DP144" s="234">
        <f>IF(COUNTIF($V144:$Y144, Active!ET$1)&gt;0, Active!DP$2, 0)</f>
        <v>0</v>
      </c>
      <c r="DQ144" s="234">
        <f>IF(COUNTIF($Z144:$AA144, Active!ET$1)&gt;0, Active!DQ$2, 0)</f>
        <v>0</v>
      </c>
      <c r="DR144" s="234">
        <f>IF(COUNTIF($AB144:$AC144, Active!ET$1)&gt;0, Active!DR$2, 0)</f>
        <v>0</v>
      </c>
      <c r="DS144" s="235">
        <f>IF(COUNTIF($AD144:$AF144, Active!$ET$1)&gt;0, Active!DS$2, 0)</f>
        <v>0</v>
      </c>
      <c r="DT144" s="236">
        <f>IF(COUNTIF($AG144:$AI144, Active!$ET$1)&gt;0, Active!DT$2, 0)</f>
        <v>0</v>
      </c>
      <c r="DU144" s="236">
        <f>IF(COUNTIF($AJ144:$AL144, Active!$ET$1)&gt;0, Active!DU$2, 0)</f>
        <v>0</v>
      </c>
      <c r="DV144" s="236">
        <f>IF(COUNTIF($AM144:$AO144, Active!$ET$1)&gt;0, Active!DV$2, 0)</f>
        <v>0</v>
      </c>
      <c r="DW144" s="236">
        <f>IF(COUNTIF($AP144:$AR144, Active!$ET$1)&gt;0, Active!DW$2, 0)</f>
        <v>0</v>
      </c>
      <c r="DX144" s="236">
        <f>IF(COUNTIF($AS144:$AU144, Active!$ET$1)&gt;0, Active!DX$2, 0)</f>
        <v>0</v>
      </c>
      <c r="DY144" s="236">
        <f>IF(COUNTIF($AV144:$AX144, Active!$ET$1)&gt;0, Active!DY$2, 0)</f>
        <v>0</v>
      </c>
      <c r="DZ144" s="237">
        <f>IF(COUNTIF($AY144:$BA144, Active!$ET$1)&gt;0, Active!DZ$2, 0)</f>
        <v>0</v>
      </c>
      <c r="EA144" s="238">
        <f>IF(COUNTIF($BB144:$BD144, Active!$ET$1)&gt;0, Active!EA$2, 0)</f>
        <v>0</v>
      </c>
      <c r="EB144" s="238">
        <f>IF(COUNTIF($BE144:$BG144, Active!$ET$1)&gt;0, Active!EB$2, 0)</f>
        <v>0</v>
      </c>
      <c r="EC144" s="238">
        <f>IF(COUNTIF($BH144:$BJ144, Active!$ET$1)&gt;0, Active!EC$2, 0)</f>
        <v>0</v>
      </c>
      <c r="ED144" s="238">
        <f>IF(COUNTIF($BK144:$BM144, Active!$ET$1)&gt;0, Active!ED$2, 0)</f>
        <v>0</v>
      </c>
      <c r="EE144" s="238">
        <f>IF(COUNTIF($BN144:$BP144, Active!$ET$1)&gt;0, Active!EE$2, 0)</f>
        <v>0</v>
      </c>
      <c r="EF144" s="238">
        <f>IF(COUNTIF($BQ144:$BS144, Active!$ET$1)&gt;0, Active!EF$2, 0)</f>
        <v>0</v>
      </c>
      <c r="EG144" s="238">
        <f>IF(COUNTIF($BT144:$BV144, Active!$ET$1)&gt;0, Active!EG$2, 0)</f>
        <v>0</v>
      </c>
      <c r="EH144" s="239">
        <f>IF(COUNTIF($BW144:$BY144, Active!$ET$1)&gt;0, Active!EH$2, 0)</f>
        <v>0</v>
      </c>
      <c r="EI144" s="240">
        <f>IF(COUNTIF($BZ144:$CB144, Active!$ET$1)&gt;0, Active!EI$2, 0)</f>
        <v>0</v>
      </c>
      <c r="EJ144" s="240">
        <f>IF(COUNTIF($CC144:$CE144, Active!$ET$1)&gt;0, Active!EJ$2, 0)</f>
        <v>0</v>
      </c>
      <c r="EK144" s="240">
        <f>IF(COUNTIF($CF144:$CH144, Active!$ET$1)&gt;0, Active!EK$2, 0)</f>
        <v>0</v>
      </c>
      <c r="EL144" s="240">
        <f>IF(COUNTIF($CI144:$CK144, Active!$ET$1)&gt;0, Active!EL$2, 0)</f>
        <v>0</v>
      </c>
      <c r="EM144" s="240">
        <f>IF(COUNTIF($CL144:$CN144, Active!$ET$1)&gt;0, Active!EM$2, 0)</f>
        <v>0</v>
      </c>
      <c r="EN144" s="240">
        <f>IF(COUNTIF($CO144:$CQ144, Active!$ET$1)&gt;0, Active!EN$2, 0)</f>
        <v>0</v>
      </c>
      <c r="EO144" s="240">
        <f>IF(COUNTIF($CR144:$CT144, Active!$ET$1)&gt;0, Active!EO$2, 0)</f>
        <v>0</v>
      </c>
      <c r="EP144" s="240">
        <f>IF(COUNTIF($CU144:$CW144, Active!$ET$1)&gt;0, Active!EP$2, 0)</f>
        <v>0</v>
      </c>
      <c r="EQ144" s="240">
        <f>IF(COUNTIF($CX144:$CZ144, Active!$ET$1)&gt;0, Active!EQ$2, 0)</f>
        <v>0</v>
      </c>
      <c r="ER144" s="240">
        <f>IF(COUNTIF($DA144:$DC144, Active!$ET$1)&gt;0, Active!ER$2, 0)</f>
        <v>0</v>
      </c>
      <c r="ES144" s="240">
        <f>IF(COUNTIF($DD144:$DF144, Active!$ET$1)&gt;0, Active!ES$2, 0)</f>
        <v>0</v>
      </c>
      <c r="ET144" s="241">
        <f t="shared" si="54"/>
        <v>0</v>
      </c>
      <c r="EU144" s="242">
        <f>IF(COUNTIF($N144:$Q144, Active!GA$1)&gt;0, Active!EU$2, 0)</f>
        <v>0</v>
      </c>
      <c r="EV144" s="234">
        <f>IF(COUNTIF($R144:$U144, Active!GA$1)&gt;0, Active!EV$2, 0)</f>
        <v>0</v>
      </c>
      <c r="EW144" s="234">
        <f>IF(COUNTIF($V144:$Y144, Active!GA$1)&gt;0, Active!EW$2, 0)</f>
        <v>0</v>
      </c>
      <c r="EX144" s="234">
        <f>IF(COUNTIF($Z144:$AA144, Active!GA$1)&gt;0, Active!EX$2, 0)</f>
        <v>0</v>
      </c>
      <c r="EY144" s="234">
        <f>IF(COUNTIF($AB144:$AC144, Active!GA$1)&gt;0, Active!EY$2, 0)</f>
        <v>0</v>
      </c>
      <c r="EZ144" s="235">
        <f>IF(COUNTIF($AD144:$AF144, Active!$GA$1)&gt;0, Active!EZ$2, 0)</f>
        <v>0</v>
      </c>
      <c r="FA144" s="236">
        <f>IF(COUNTIF($AG144:$AI144, Active!$GA$1)&gt;0, Active!FA$2, 0)</f>
        <v>0</v>
      </c>
      <c r="FB144" s="236">
        <f>IF(COUNTIF($AJ144:$AL144, Active!$GA$1)&gt;0, Active!FB$2, 0)</f>
        <v>0</v>
      </c>
      <c r="FC144" s="236">
        <f>IF(COUNTIF($AM144:$AO144, Active!$GA$1)&gt;0, Active!FC$2, 0)</f>
        <v>0</v>
      </c>
      <c r="FD144" s="236">
        <f>IF(COUNTIF($AP144:$AR144, Active!$GA$1)&gt;0, Active!FD$2, 0)</f>
        <v>0</v>
      </c>
      <c r="FE144" s="236">
        <f>IF(COUNTIF($AS144:$AU144, Active!$GA$1)&gt;0, Active!FE$2, 0)</f>
        <v>0</v>
      </c>
      <c r="FF144" s="236">
        <f>IF(COUNTIF($AV144:$AX144, Active!$GA$1)&gt;0, Active!FF$2, 0)</f>
        <v>0</v>
      </c>
      <c r="FG144" s="237">
        <f>IF(COUNTIF($AY144:$BA144, Active!$GA$1)&gt;0, Active!FG$2, 0)</f>
        <v>0</v>
      </c>
      <c r="FH144" s="238">
        <f>IF(COUNTIF($BB144:$BD144, Active!$GA$1)&gt;0, Active!FH$2, 0)</f>
        <v>0</v>
      </c>
      <c r="FI144" s="238">
        <f>IF(COUNTIF($BE144:$BG144, Active!$GA$1)&gt;0, Active!FI$2, 0)</f>
        <v>0</v>
      </c>
      <c r="FJ144" s="238">
        <f>IF(COUNTIF($BH144:$BJ144, Active!$GA$1)&gt;0, Active!FJ$2, 0)</f>
        <v>0</v>
      </c>
      <c r="FK144" s="238">
        <f>IF(COUNTIF($BK144:$BM144, Active!$GA$1)&gt;0, Active!FK$2, 0)</f>
        <v>0</v>
      </c>
      <c r="FL144" s="238">
        <f>IF(COUNTIF($BN144:$BP144, Active!$GA$1)&gt;0, Active!FL$2, 0)</f>
        <v>0</v>
      </c>
      <c r="FM144" s="238">
        <f>IF(COUNTIF($BQ144:$BS144, Active!$GA$1)&gt;0, Active!FM$2, 0)</f>
        <v>0</v>
      </c>
      <c r="FN144" s="238">
        <f>IF(COUNTIF($BT144:$BV144, Active!$GA$1)&gt;0, Active!FN$2, 0)</f>
        <v>0</v>
      </c>
      <c r="FO144" s="239">
        <f>IF(COUNTIF($BW144:$BY144, Active!$GA$1)&gt;0, Active!FO$2, 0)</f>
        <v>0</v>
      </c>
      <c r="FP144" s="240">
        <f>IF(COUNTIF($BZ144:$CB144, Active!$GA$1)&gt;0, Active!FP$2, 0)</f>
        <v>0</v>
      </c>
      <c r="FQ144" s="240">
        <f>IF(COUNTIF($CC144:$CE144, Active!$GA$1)&gt;0, Active!FQ$2, 0)</f>
        <v>0</v>
      </c>
      <c r="FR144" s="240">
        <f>IF(COUNTIF($CF144:$CH144, Active!$GA$1)&gt;0, Active!FR$2, 0)</f>
        <v>0</v>
      </c>
      <c r="FS144" s="240">
        <f>IF(COUNTIF($CI144:$CK144, Active!$GA$1)&gt;0, Active!FS$2, 0)</f>
        <v>0</v>
      </c>
      <c r="FT144" s="240">
        <f>IF(COUNTIF($CL144:$CN144, Active!$GA$1)&gt;0, Active!FT$2, 0)</f>
        <v>0</v>
      </c>
      <c r="FU144" s="240">
        <f>IF(COUNTIF($CO144:$CQ144, Active!$GA$1)&gt;0, Active!FU$2, 0)</f>
        <v>0</v>
      </c>
      <c r="FV144" s="240">
        <f>IF(COUNTIF($CR144:$CT144, Active!$GA$1)&gt;0, Active!FV$2, 0)</f>
        <v>0</v>
      </c>
      <c r="FW144" s="240">
        <f>IF(COUNTIF($CU144:$CW144, Active!$GA$1)&gt;0, Active!FW$2, 0)</f>
        <v>0</v>
      </c>
      <c r="FX144" s="240">
        <f>IF(COUNTIF($CX144:$CZ144, Active!$GA$1)&gt;0, Active!FX$2, 0)</f>
        <v>0</v>
      </c>
      <c r="FY144" s="240">
        <f>IF(COUNTIF($DA144:$DC144, Active!$GA$1)&gt;0, Active!FY$2, 0)</f>
        <v>0</v>
      </c>
      <c r="FZ144" s="240">
        <f>IF(COUNTIF($DD144:$DF144, Active!$GA$1)&gt;0, Active!FZ$2, 0)</f>
        <v>0</v>
      </c>
      <c r="GA144" s="241">
        <f t="shared" si="55"/>
        <v>0</v>
      </c>
      <c r="GB144" s="242">
        <f>IF(COUNTIF($N144:$Q144, Active!HH$1)&gt;0, Active!GB$2, 0)</f>
        <v>0</v>
      </c>
      <c r="GC144" s="234">
        <f>IF(COUNTIF($R144:$U144, Active!HH$1)&gt;0, Active!GC$2, 0)</f>
        <v>0</v>
      </c>
      <c r="GD144" s="234">
        <f>IF(COUNTIF($V144:$Y144, Active!HH$1)&gt;0, Active!GD$2, 0)</f>
        <v>0</v>
      </c>
      <c r="GE144" s="234">
        <f>IF(COUNTIF($Z144:$AA144, Active!HH$1)&gt;0, Active!GE$2, 0)</f>
        <v>0</v>
      </c>
      <c r="GF144" s="234">
        <f>IF(COUNTIF($AB144:$AC144, Active!HH$1)&gt;0, Active!GF$2, 0)</f>
        <v>0</v>
      </c>
      <c r="GG144" s="235">
        <f>IF(COUNTIF($AD144:$AF144, Active!$HH$1)&gt;0, Active!GG$2, 0)</f>
        <v>0</v>
      </c>
      <c r="GH144" s="236">
        <f>IF(COUNTIF($AG144:$AI144, Active!$HH$1)&gt;0, Active!GH$2, 0)</f>
        <v>0</v>
      </c>
      <c r="GI144" s="236">
        <f>IF(COUNTIF($AJ144:$AL144, Active!$HH$1)&gt;0, Active!GI$2, 0)</f>
        <v>0</v>
      </c>
      <c r="GJ144" s="236">
        <f>IF(COUNTIF($AM144:$AO144, Active!$HH$1)&gt;0, Active!GJ$2, 0)</f>
        <v>0</v>
      </c>
      <c r="GK144" s="236">
        <f>IF(COUNTIF($AP144:$AR144, Active!$HH$1)&gt;0, Active!GK$2, 0)</f>
        <v>0</v>
      </c>
      <c r="GL144" s="236">
        <f>IF(COUNTIF($AS144:$AU144, Active!$HH$1)&gt;0, Active!GL$2, 0)</f>
        <v>0</v>
      </c>
      <c r="GM144" s="236">
        <f>IF(COUNTIF($AV144:$AX144, Active!$HH$1)&gt;0, Active!GM$2, 0)</f>
        <v>0</v>
      </c>
      <c r="GN144" s="237">
        <f>IF(COUNTIF($AY144:$BA144, Active!$HH$1)&gt;0, Active!GN$2, 0)</f>
        <v>0</v>
      </c>
      <c r="GO144" s="238">
        <f>IF(COUNTIF($BB144:$BD144, Active!$HH$1)&gt;0, Active!GO$2, 0)</f>
        <v>0</v>
      </c>
      <c r="GP144" s="238">
        <f>IF(COUNTIF($BE144:$BG144, Active!$HH$1)&gt;0, Active!GP$2, 0)</f>
        <v>0</v>
      </c>
      <c r="GQ144" s="238">
        <f>IF(COUNTIF($BH144:$BJ144, Active!$HH$1)&gt;0, Active!GQ$2, 0)</f>
        <v>0</v>
      </c>
      <c r="GR144" s="238">
        <f>IF(COUNTIF($BK144:$BM144, Active!$HH$1)&gt;0, Active!GR$2, 0)</f>
        <v>0</v>
      </c>
      <c r="GS144" s="238">
        <f>IF(COUNTIF($BN144:$BP144, Active!$HH$1)&gt;0, Active!GS$2, 0)</f>
        <v>0</v>
      </c>
      <c r="GT144" s="238">
        <f>IF(COUNTIF($BQ144:$BS144, Active!$HH$1)&gt;0, Active!GT$2, 0)</f>
        <v>0</v>
      </c>
      <c r="GU144" s="238">
        <f>IF(COUNTIF($BT144:$BV144, Active!$HH$1)&gt;0, Active!GU$2, 0)</f>
        <v>0</v>
      </c>
      <c r="GV144" s="239">
        <f>IF(COUNTIF($BW144:$BY144, Active!$HH$1)&gt;0, Active!GV$2, 0)</f>
        <v>0</v>
      </c>
      <c r="GW144" s="240">
        <f>IF(COUNTIF($BZ144:$CB144, Active!$HH$1)&gt;0, Active!GW$2, 0)</f>
        <v>0</v>
      </c>
      <c r="GX144" s="240">
        <f>IF(COUNTIF($CC144:$CE144, Active!$HH$1)&gt;0, Active!GX$2, 0)</f>
        <v>0</v>
      </c>
      <c r="GY144" s="240">
        <f>IF(COUNTIF($CF144:$CH144, Active!$HH$1)&gt;0, Active!GY$2, 0)</f>
        <v>0</v>
      </c>
      <c r="GZ144" s="240">
        <f>IF(COUNTIF($CI144:$CK144, Active!$HH$1)&gt;0, Active!GZ$2, 0)</f>
        <v>0</v>
      </c>
      <c r="HA144" s="240">
        <f>IF(COUNTIF($CL144:$CN144, Active!$HH$1)&gt;0, Active!HA$2, 0)</f>
        <v>0</v>
      </c>
      <c r="HB144" s="240">
        <f>IF(COUNTIF($CO144:$CQ144, Active!$HH$1)&gt;0, Active!HB$2, 0)</f>
        <v>0</v>
      </c>
      <c r="HC144" s="240">
        <f>IF(COUNTIF($CR144:$CT144, Active!$HH$1)&gt;0, Active!HC$2, 0)</f>
        <v>0</v>
      </c>
      <c r="HD144" s="240">
        <f>IF(COUNTIF($CU144:$CW144, Active!$HH$1)&gt;0, Active!HD$2, 0)</f>
        <v>0</v>
      </c>
      <c r="HE144" s="240">
        <f>IF(COUNTIF($CX144:$CZ144, Active!$HH$1)&gt;0, Active!HE$2, 0)</f>
        <v>0</v>
      </c>
      <c r="HF144" s="240">
        <f>IF(COUNTIF($DA144:$DC144, Active!$HH$1)&gt;0, Active!HF$2, 0)</f>
        <v>0</v>
      </c>
      <c r="HG144" s="240">
        <f>IF(COUNTIF($DD144:$DF144, Active!$HH$1)&gt;0, Active!HG$2, 0)</f>
        <v>0</v>
      </c>
      <c r="HH144" s="241">
        <f t="shared" si="56"/>
        <v>0</v>
      </c>
      <c r="HI144" s="243"/>
      <c r="HJ144" s="242">
        <f>IF(MAX($N144:$Q144)&gt;=40, Active!HJ$2, 0)</f>
        <v>0</v>
      </c>
      <c r="HK144" s="234">
        <f>IF(MAX($R144:$U144)&gt;=40, Active!HK$2, 0)</f>
        <v>0</v>
      </c>
      <c r="HL144" s="234">
        <f>IF(MAX($V144:$Y144)&gt;=40, Active!HL$2, 0)</f>
        <v>0</v>
      </c>
      <c r="HM144" s="234">
        <f>IF(MAX($Z144:$AA144)&gt;=40, Active!HM$2, 0)</f>
        <v>0</v>
      </c>
      <c r="HN144" s="234">
        <f>IF(MAX($AB144:$AC144)&gt;=40, Active!HN$2, 0)</f>
        <v>0</v>
      </c>
      <c r="HO144" s="235">
        <f>IF(MAX($AD144:$AF144)&gt;=40, Active!HO$2, 0)</f>
        <v>0</v>
      </c>
      <c r="HP144" s="236">
        <f>IF(MAX($AG144:$AI144)&gt;=40, Active!HP$2, 0)</f>
        <v>0</v>
      </c>
      <c r="HQ144" s="236">
        <f>IF(MAX($AJ144:$AL144)&gt;=40, Active!HQ$2, 0)</f>
        <v>0</v>
      </c>
      <c r="HR144" s="236">
        <f>IF(MAX($AM144:$AO144)&gt;=40, Active!HR$2, 0)</f>
        <v>0</v>
      </c>
      <c r="HS144" s="236">
        <f>IF(MAX($AP144:$AR144)&gt;=40, Active!HS$2, 0)</f>
        <v>0</v>
      </c>
      <c r="HT144" s="236">
        <f>IF(MAX($AS144:$AU144)&gt;=40, Active!HT$2, 0)</f>
        <v>0</v>
      </c>
      <c r="HU144" s="236">
        <f>IF(MAX($AV144:$AX144)&gt;=40, Active!HU$2, 0)</f>
        <v>10</v>
      </c>
      <c r="HV144" s="237">
        <f>IF(MAX($AY144:$BA144)&gt;=40, Active!HV$2, 0)</f>
        <v>0</v>
      </c>
      <c r="HW144" s="238">
        <f>IF(MAX($BB144:$BD144)&gt;=40, Active!HW$2, 0)</f>
        <v>20</v>
      </c>
      <c r="HX144" s="238">
        <f>IF(MAX($BE144:$BG144)&gt;=40, Active!HX$2, 0)</f>
        <v>20</v>
      </c>
      <c r="HY144" s="238">
        <f>IF(MAX($BH144:$BJ144)&gt;=40, Active!HY$2, 0)</f>
        <v>20</v>
      </c>
      <c r="HZ144" s="238">
        <f>IF(MAX($BK144:$BM144)&gt;=40, Active!HZ$2, 0)</f>
        <v>0</v>
      </c>
      <c r="IA144" s="238">
        <f>IF(MAX($BN144:$BP144)&gt;=40, Active!IA$2, 0)</f>
        <v>20</v>
      </c>
      <c r="IB144" s="238">
        <f>IF(MAX($BQ144:$BS144)&gt;=40, Active!IB$2, 0)</f>
        <v>10</v>
      </c>
      <c r="IC144" s="238">
        <f>IF(MAX($BT144:$BV144)&gt;=40, Active!IC$2, 0)</f>
        <v>0</v>
      </c>
      <c r="ID144" s="239">
        <f>IF(MAX($BW144:$BY144)&gt;=40, Active!ID$2, 0)</f>
        <v>0</v>
      </c>
      <c r="IE144" s="240">
        <f>IF(MAX($BZ144:$CB144)&gt;=40, Active!IE$2, 0)</f>
        <v>0</v>
      </c>
      <c r="IF144" s="240">
        <f>IF(MAX($CC144:$CE144)&gt;=40, Active!IF$2, 0)</f>
        <v>0</v>
      </c>
      <c r="IG144" s="240">
        <f>IF(MAX($CF144:$CH144)&gt;=40, Active!IG$2, 0)</f>
        <v>0</v>
      </c>
      <c r="IH144" s="240">
        <f>IF(MAX($CI144:$CK144)&gt;=40, Active!IH$2, 0)</f>
        <v>0</v>
      </c>
      <c r="II144" s="240">
        <f>IF(MAX($CL144:$CN144)&gt;=40, Active!II$2, 0)</f>
        <v>0</v>
      </c>
      <c r="IJ144" s="240">
        <f>IF(MAX($CO144:$CQ144)&gt;=40, Active!IJ$2, 0)</f>
        <v>0</v>
      </c>
      <c r="IK144" s="240">
        <f>IF(MAX($CR144:$CT144)&gt;=40, Active!IK$2, 0)</f>
        <v>0</v>
      </c>
      <c r="IL144" s="240">
        <f>IF(MAX($CU144:$CW144)&gt;=40, Active!IL$2, 0)</f>
        <v>0</v>
      </c>
      <c r="IM144" s="240">
        <f>IF(MAX($CX144:$CZ144)&gt;=40, Active!IM$2, 0)</f>
        <v>0</v>
      </c>
      <c r="IN144" s="240">
        <f>IF(MAX($DA144:$DC144)&gt;=40, Active!IN$2, 0)</f>
        <v>0</v>
      </c>
      <c r="IO144" s="240">
        <f>IF(MAX($DD144:$DF144)&gt;=40, Active!IO$2, 0)</f>
        <v>0</v>
      </c>
      <c r="IP144" s="416">
        <f t="shared" si="57"/>
        <v>100</v>
      </c>
      <c r="IQ144" s="416">
        <f t="shared" si="58"/>
        <v>0</v>
      </c>
    </row>
    <row r="145" spans="2:251" ht="15" customHeight="1" x14ac:dyDescent="0.25">
      <c r="B145" s="392">
        <v>3</v>
      </c>
      <c r="C145" s="13" t="s">
        <v>655</v>
      </c>
      <c r="D145" s="423">
        <v>42370</v>
      </c>
      <c r="E145" s="20" t="s">
        <v>278</v>
      </c>
      <c r="F145" s="6">
        <v>7348475</v>
      </c>
      <c r="G145" s="20">
        <v>1</v>
      </c>
      <c r="H145" s="20"/>
      <c r="I145" s="23"/>
      <c r="J145" s="6"/>
      <c r="K145" s="6"/>
      <c r="L145" s="424"/>
      <c r="M145" s="425" t="s">
        <v>656</v>
      </c>
      <c r="N145" s="24"/>
      <c r="O145" s="107"/>
      <c r="P145" s="105"/>
      <c r="Q145" s="106"/>
      <c r="R145" s="24"/>
      <c r="S145" s="107"/>
      <c r="T145" s="105"/>
      <c r="U145" s="106"/>
      <c r="V145" s="24"/>
      <c r="W145" s="107"/>
      <c r="X145" s="105"/>
      <c r="Y145" s="106"/>
      <c r="Z145" s="24"/>
      <c r="AA145" s="273"/>
      <c r="AB145" s="24"/>
      <c r="AC145" s="273"/>
      <c r="AD145" s="24"/>
      <c r="AE145" s="107"/>
      <c r="AF145" s="273"/>
      <c r="AG145" s="24"/>
      <c r="AH145" s="107"/>
      <c r="AI145" s="273"/>
      <c r="AJ145" s="24"/>
      <c r="AK145" s="107"/>
      <c r="AL145" s="273"/>
      <c r="AM145" s="24"/>
      <c r="AN145" s="107"/>
      <c r="AO145" s="273"/>
      <c r="AP145" s="24"/>
      <c r="AQ145" s="107"/>
      <c r="AR145" s="273"/>
      <c r="AS145" s="24"/>
      <c r="AT145" s="107"/>
      <c r="AU145" s="273"/>
      <c r="AV145" s="24"/>
      <c r="AW145" s="107"/>
      <c r="AX145" s="273"/>
      <c r="AY145" s="24"/>
      <c r="AZ145" s="107"/>
      <c r="BA145" s="273"/>
      <c r="BB145" s="24">
        <v>66.900001525878906</v>
      </c>
      <c r="BC145" s="107"/>
      <c r="BD145" s="273"/>
      <c r="BE145" s="24"/>
      <c r="BF145" s="107"/>
      <c r="BG145" s="273"/>
      <c r="BH145" s="24"/>
      <c r="BI145" s="107"/>
      <c r="BJ145" s="273"/>
      <c r="BK145" s="24"/>
      <c r="BL145" s="107"/>
      <c r="BM145" s="273"/>
      <c r="BN145" s="24"/>
      <c r="BO145" s="107"/>
      <c r="BP145" s="273"/>
      <c r="BQ145" s="24">
        <v>63</v>
      </c>
      <c r="BR145" s="107"/>
      <c r="BS145" s="273"/>
      <c r="BT145" s="24"/>
      <c r="BU145" s="291"/>
      <c r="BV145" s="273"/>
      <c r="BW145" s="24">
        <v>72.25</v>
      </c>
      <c r="BX145" s="107"/>
      <c r="BY145" s="273"/>
      <c r="BZ145" s="24">
        <v>66.75</v>
      </c>
      <c r="CA145" s="107"/>
      <c r="CB145" s="273"/>
      <c r="CC145" s="24">
        <v>81</v>
      </c>
      <c r="CD145" s="107"/>
      <c r="CE145" s="107"/>
      <c r="CF145" s="107"/>
      <c r="CG145" s="107"/>
      <c r="CH145" s="273"/>
      <c r="CI145" s="24"/>
      <c r="CJ145" s="107"/>
      <c r="CK145" s="273"/>
      <c r="CL145" s="24">
        <v>68.599998474121094</v>
      </c>
      <c r="CM145" s="107"/>
      <c r="CN145" s="273"/>
      <c r="CO145" s="24"/>
      <c r="CP145" s="107"/>
      <c r="CQ145" s="273"/>
      <c r="CR145" s="24"/>
      <c r="CS145" s="107"/>
      <c r="CT145" s="273"/>
      <c r="CU145" s="24">
        <v>55.5</v>
      </c>
      <c r="CV145" s="107"/>
      <c r="CW145" s="273"/>
      <c r="CX145" s="24"/>
      <c r="CY145" s="107"/>
      <c r="CZ145" s="273"/>
      <c r="DA145" s="24">
        <v>75.470001220703125</v>
      </c>
      <c r="DB145" s="107"/>
      <c r="DC145" s="273"/>
      <c r="DD145" s="24"/>
      <c r="DE145" s="107"/>
      <c r="DF145" s="273"/>
      <c r="DG145" s="218"/>
      <c r="DH145" s="217"/>
      <c r="DI145" s="217"/>
      <c r="DJ145" s="286">
        <f t="shared" si="52"/>
        <v>68.683750152587891</v>
      </c>
      <c r="DK145" s="219"/>
      <c r="DL145" s="220">
        <f t="shared" si="53"/>
        <v>3.4341875076293946</v>
      </c>
      <c r="DM145" s="650">
        <f>COUNTIF(N145:DF145, Active!DM$1)+COUNTIF(N145:DF145, Active!DM$2)</f>
        <v>0</v>
      </c>
      <c r="DN145" s="233">
        <f>IF(COUNTIF($N145:$Q145, Active!ET$1)&gt;0, Active!DN$2, 0)</f>
        <v>0</v>
      </c>
      <c r="DO145" s="234">
        <f>IF(COUNTIF($R145:$U145, Active!ET$1)&gt;0, Active!DO$2, 0)</f>
        <v>0</v>
      </c>
      <c r="DP145" s="234">
        <f>IF(COUNTIF($V145:$Y145, Active!ET$1)&gt;0, Active!DP$2, 0)</f>
        <v>0</v>
      </c>
      <c r="DQ145" s="234">
        <f>IF(COUNTIF($Z145:$AA145, Active!ET$1)&gt;0, Active!DQ$2, 0)</f>
        <v>0</v>
      </c>
      <c r="DR145" s="234">
        <f>IF(COUNTIF($AB145:$AC145, Active!ET$1)&gt;0, Active!DR$2, 0)</f>
        <v>0</v>
      </c>
      <c r="DS145" s="235">
        <f>IF(COUNTIF($AD145:$AF145, Active!$ET$1)&gt;0, Active!DS$2, 0)</f>
        <v>0</v>
      </c>
      <c r="DT145" s="236">
        <f>IF(COUNTIF($AG145:$AI145, Active!$ET$1)&gt;0, Active!DT$2, 0)</f>
        <v>0</v>
      </c>
      <c r="DU145" s="236">
        <f>IF(COUNTIF($AJ145:$AL145, Active!$ET$1)&gt;0, Active!DU$2, 0)</f>
        <v>0</v>
      </c>
      <c r="DV145" s="236">
        <f>IF(COUNTIF($AM145:$AO145, Active!$ET$1)&gt;0, Active!DV$2, 0)</f>
        <v>0</v>
      </c>
      <c r="DW145" s="236">
        <f>IF(COUNTIF($AP145:$AR145, Active!$ET$1)&gt;0, Active!DW$2, 0)</f>
        <v>0</v>
      </c>
      <c r="DX145" s="236">
        <f>IF(COUNTIF($AS145:$AU145, Active!$ET$1)&gt;0, Active!DX$2, 0)</f>
        <v>0</v>
      </c>
      <c r="DY145" s="236">
        <f>IF(COUNTIF($AV145:$AX145, Active!$ET$1)&gt;0, Active!DY$2, 0)</f>
        <v>0</v>
      </c>
      <c r="DZ145" s="237">
        <f>IF(COUNTIF($AY145:$BA145, Active!$ET$1)&gt;0, Active!DZ$2, 0)</f>
        <v>0</v>
      </c>
      <c r="EA145" s="238">
        <f>IF(COUNTIF($BB145:$BD145, Active!$ET$1)&gt;0, Active!EA$2, 0)</f>
        <v>0</v>
      </c>
      <c r="EB145" s="238">
        <f>IF(COUNTIF($BE145:$BG145, Active!$ET$1)&gt;0, Active!EB$2, 0)</f>
        <v>0</v>
      </c>
      <c r="EC145" s="238">
        <f>IF(COUNTIF($BH145:$BJ145, Active!$ET$1)&gt;0, Active!EC$2, 0)</f>
        <v>0</v>
      </c>
      <c r="ED145" s="238">
        <f>IF(COUNTIF($BK145:$BM145, Active!$ET$1)&gt;0, Active!ED$2, 0)</f>
        <v>0</v>
      </c>
      <c r="EE145" s="238">
        <f>IF(COUNTIF($BN145:$BP145, Active!$ET$1)&gt;0, Active!EE$2, 0)</f>
        <v>0</v>
      </c>
      <c r="EF145" s="238">
        <f>IF(COUNTIF($BQ145:$BS145, Active!$ET$1)&gt;0, Active!EF$2, 0)</f>
        <v>0</v>
      </c>
      <c r="EG145" s="238">
        <f>IF(COUNTIF($BT145:$BV145, Active!$ET$1)&gt;0, Active!EG$2, 0)</f>
        <v>0</v>
      </c>
      <c r="EH145" s="239">
        <f>IF(COUNTIF($BW145:$BY145, Active!$ET$1)&gt;0, Active!EH$2, 0)</f>
        <v>0</v>
      </c>
      <c r="EI145" s="240">
        <f>IF(COUNTIF($BZ145:$CB145, Active!$ET$1)&gt;0, Active!EI$2, 0)</f>
        <v>0</v>
      </c>
      <c r="EJ145" s="240">
        <f>IF(COUNTIF($CC145:$CE145, Active!$ET$1)&gt;0, Active!EJ$2, 0)</f>
        <v>0</v>
      </c>
      <c r="EK145" s="240">
        <f>IF(COUNTIF($CF145:$CH145, Active!$ET$1)&gt;0, Active!EK$2, 0)</f>
        <v>0</v>
      </c>
      <c r="EL145" s="240">
        <f>IF(COUNTIF($CI145:$CK145, Active!$ET$1)&gt;0, Active!EL$2, 0)</f>
        <v>0</v>
      </c>
      <c r="EM145" s="240">
        <f>IF(COUNTIF($CL145:$CN145, Active!$ET$1)&gt;0, Active!EM$2, 0)</f>
        <v>0</v>
      </c>
      <c r="EN145" s="240">
        <f>IF(COUNTIF($CO145:$CQ145, Active!$ET$1)&gt;0, Active!EN$2, 0)</f>
        <v>0</v>
      </c>
      <c r="EO145" s="240">
        <f>IF(COUNTIF($CR145:$CT145, Active!$ET$1)&gt;0, Active!EO$2, 0)</f>
        <v>0</v>
      </c>
      <c r="EP145" s="240">
        <f>IF(COUNTIF($CU145:$CW145, Active!$ET$1)&gt;0, Active!EP$2, 0)</f>
        <v>0</v>
      </c>
      <c r="EQ145" s="240">
        <f>IF(COUNTIF($CX145:$CZ145, Active!$ET$1)&gt;0, Active!EQ$2, 0)</f>
        <v>0</v>
      </c>
      <c r="ER145" s="240">
        <f>IF(COUNTIF($DA145:$DC145, Active!$ET$1)&gt;0, Active!ER$2, 0)</f>
        <v>0</v>
      </c>
      <c r="ES145" s="240">
        <f>IF(COUNTIF($DD145:$DF145, Active!$ET$1)&gt;0, Active!ES$2, 0)</f>
        <v>0</v>
      </c>
      <c r="ET145" s="241">
        <f t="shared" si="54"/>
        <v>0</v>
      </c>
      <c r="EU145" s="242">
        <f>IF(COUNTIF($N145:$Q145, Active!GA$1)&gt;0, Active!EU$2, 0)</f>
        <v>0</v>
      </c>
      <c r="EV145" s="234">
        <f>IF(COUNTIF($R145:$U145, Active!GA$1)&gt;0, Active!EV$2, 0)</f>
        <v>0</v>
      </c>
      <c r="EW145" s="234">
        <f>IF(COUNTIF($V145:$Y145, Active!GA$1)&gt;0, Active!EW$2, 0)</f>
        <v>0</v>
      </c>
      <c r="EX145" s="234">
        <f>IF(COUNTIF($Z145:$AA145, Active!GA$1)&gt;0, Active!EX$2, 0)</f>
        <v>0</v>
      </c>
      <c r="EY145" s="234">
        <f>IF(COUNTIF($AB145:$AC145, Active!GA$1)&gt;0, Active!EY$2, 0)</f>
        <v>0</v>
      </c>
      <c r="EZ145" s="235">
        <f>IF(COUNTIF($AD145:$AF145, Active!$GA$1)&gt;0, Active!EZ$2, 0)</f>
        <v>0</v>
      </c>
      <c r="FA145" s="236">
        <f>IF(COUNTIF($AG145:$AI145, Active!$GA$1)&gt;0, Active!FA$2, 0)</f>
        <v>0</v>
      </c>
      <c r="FB145" s="236">
        <f>IF(COUNTIF($AJ145:$AL145, Active!$GA$1)&gt;0, Active!FB$2, 0)</f>
        <v>0</v>
      </c>
      <c r="FC145" s="236">
        <f>IF(COUNTIF($AM145:$AO145, Active!$GA$1)&gt;0, Active!FC$2, 0)</f>
        <v>0</v>
      </c>
      <c r="FD145" s="236">
        <f>IF(COUNTIF($AP145:$AR145, Active!$GA$1)&gt;0, Active!FD$2, 0)</f>
        <v>0</v>
      </c>
      <c r="FE145" s="236">
        <f>IF(COUNTIF($AS145:$AU145, Active!$GA$1)&gt;0, Active!FE$2, 0)</f>
        <v>0</v>
      </c>
      <c r="FF145" s="236">
        <f>IF(COUNTIF($AV145:$AX145, Active!$GA$1)&gt;0, Active!FF$2, 0)</f>
        <v>0</v>
      </c>
      <c r="FG145" s="237">
        <f>IF(COUNTIF($AY145:$BA145, Active!$GA$1)&gt;0, Active!FG$2, 0)</f>
        <v>0</v>
      </c>
      <c r="FH145" s="238">
        <f>IF(COUNTIF($BB145:$BD145, Active!$GA$1)&gt;0, Active!FH$2, 0)</f>
        <v>0</v>
      </c>
      <c r="FI145" s="238">
        <f>IF(COUNTIF($BE145:$BG145, Active!$GA$1)&gt;0, Active!FI$2, 0)</f>
        <v>0</v>
      </c>
      <c r="FJ145" s="238">
        <f>IF(COUNTIF($BH145:$BJ145, Active!$GA$1)&gt;0, Active!FJ$2, 0)</f>
        <v>0</v>
      </c>
      <c r="FK145" s="238">
        <f>IF(COUNTIF($BK145:$BM145, Active!$GA$1)&gt;0, Active!FK$2, 0)</f>
        <v>0</v>
      </c>
      <c r="FL145" s="238">
        <f>IF(COUNTIF($BN145:$BP145, Active!$GA$1)&gt;0, Active!FL$2, 0)</f>
        <v>0</v>
      </c>
      <c r="FM145" s="238">
        <f>IF(COUNTIF($BQ145:$BS145, Active!$GA$1)&gt;0, Active!FM$2, 0)</f>
        <v>0</v>
      </c>
      <c r="FN145" s="238">
        <f>IF(COUNTIF($BT145:$BV145, Active!$GA$1)&gt;0, Active!FN$2, 0)</f>
        <v>0</v>
      </c>
      <c r="FO145" s="239">
        <f>IF(COUNTIF($BW145:$BY145, Active!$GA$1)&gt;0, Active!FO$2, 0)</f>
        <v>0</v>
      </c>
      <c r="FP145" s="240">
        <f>IF(COUNTIF($BZ145:$CB145, Active!$GA$1)&gt;0, Active!FP$2, 0)</f>
        <v>0</v>
      </c>
      <c r="FQ145" s="240">
        <f>IF(COUNTIF($CC145:$CE145, Active!$GA$1)&gt;0, Active!FQ$2, 0)</f>
        <v>0</v>
      </c>
      <c r="FR145" s="240">
        <f>IF(COUNTIF($CF145:$CH145, Active!$GA$1)&gt;0, Active!FR$2, 0)</f>
        <v>0</v>
      </c>
      <c r="FS145" s="240">
        <f>IF(COUNTIF($CI145:$CK145, Active!$GA$1)&gt;0, Active!FS$2, 0)</f>
        <v>0</v>
      </c>
      <c r="FT145" s="240">
        <f>IF(COUNTIF($CL145:$CN145, Active!$GA$1)&gt;0, Active!FT$2, 0)</f>
        <v>0</v>
      </c>
      <c r="FU145" s="240">
        <f>IF(COUNTIF($CO145:$CQ145, Active!$GA$1)&gt;0, Active!FU$2, 0)</f>
        <v>0</v>
      </c>
      <c r="FV145" s="240">
        <f>IF(COUNTIF($CR145:$CT145, Active!$GA$1)&gt;0, Active!FV$2, 0)</f>
        <v>0</v>
      </c>
      <c r="FW145" s="240">
        <f>IF(COUNTIF($CU145:$CW145, Active!$GA$1)&gt;0, Active!FW$2, 0)</f>
        <v>0</v>
      </c>
      <c r="FX145" s="240">
        <f>IF(COUNTIF($CX145:$CZ145, Active!$GA$1)&gt;0, Active!FX$2, 0)</f>
        <v>0</v>
      </c>
      <c r="FY145" s="240">
        <f>IF(COUNTIF($DA145:$DC145, Active!$GA$1)&gt;0, Active!FY$2, 0)</f>
        <v>0</v>
      </c>
      <c r="FZ145" s="240">
        <f>IF(COUNTIF($DD145:$DF145, Active!$GA$1)&gt;0, Active!FZ$2, 0)</f>
        <v>0</v>
      </c>
      <c r="GA145" s="241">
        <f t="shared" si="55"/>
        <v>0</v>
      </c>
      <c r="GB145" s="242">
        <f>IF(COUNTIF($N145:$Q145, Active!HH$1)&gt;0, Active!GB$2, 0)</f>
        <v>0</v>
      </c>
      <c r="GC145" s="234">
        <f>IF(COUNTIF($R145:$U145, Active!HH$1)&gt;0, Active!GC$2, 0)</f>
        <v>0</v>
      </c>
      <c r="GD145" s="234">
        <f>IF(COUNTIF($V145:$Y145, Active!HH$1)&gt;0, Active!GD$2, 0)</f>
        <v>0</v>
      </c>
      <c r="GE145" s="234">
        <f>IF(COUNTIF($Z145:$AA145, Active!HH$1)&gt;0, Active!GE$2, 0)</f>
        <v>0</v>
      </c>
      <c r="GF145" s="234">
        <f>IF(COUNTIF($AB145:$AC145, Active!HH$1)&gt;0, Active!GF$2, 0)</f>
        <v>0</v>
      </c>
      <c r="GG145" s="235">
        <f>IF(COUNTIF($AD145:$AF145, Active!$HH$1)&gt;0, Active!GG$2, 0)</f>
        <v>0</v>
      </c>
      <c r="GH145" s="236">
        <f>IF(COUNTIF($AG145:$AI145, Active!$HH$1)&gt;0, Active!GH$2, 0)</f>
        <v>0</v>
      </c>
      <c r="GI145" s="236">
        <f>IF(COUNTIF($AJ145:$AL145, Active!$HH$1)&gt;0, Active!GI$2, 0)</f>
        <v>0</v>
      </c>
      <c r="GJ145" s="236">
        <f>IF(COUNTIF($AM145:$AO145, Active!$HH$1)&gt;0, Active!GJ$2, 0)</f>
        <v>0</v>
      </c>
      <c r="GK145" s="236">
        <f>IF(COUNTIF($AP145:$AR145, Active!$HH$1)&gt;0, Active!GK$2, 0)</f>
        <v>0</v>
      </c>
      <c r="GL145" s="236">
        <f>IF(COUNTIF($AS145:$AU145, Active!$HH$1)&gt;0, Active!GL$2, 0)</f>
        <v>0</v>
      </c>
      <c r="GM145" s="236">
        <f>IF(COUNTIF($AV145:$AX145, Active!$HH$1)&gt;0, Active!GM$2, 0)</f>
        <v>0</v>
      </c>
      <c r="GN145" s="237">
        <f>IF(COUNTIF($AY145:$BA145, Active!$HH$1)&gt;0, Active!GN$2, 0)</f>
        <v>0</v>
      </c>
      <c r="GO145" s="238">
        <f>IF(COUNTIF($BB145:$BD145, Active!$HH$1)&gt;0, Active!GO$2, 0)</f>
        <v>0</v>
      </c>
      <c r="GP145" s="238">
        <f>IF(COUNTIF($BE145:$BG145, Active!$HH$1)&gt;0, Active!GP$2, 0)</f>
        <v>0</v>
      </c>
      <c r="GQ145" s="238">
        <f>IF(COUNTIF($BH145:$BJ145, Active!$HH$1)&gt;0, Active!GQ$2, 0)</f>
        <v>0</v>
      </c>
      <c r="GR145" s="238">
        <f>IF(COUNTIF($BK145:$BM145, Active!$HH$1)&gt;0, Active!GR$2, 0)</f>
        <v>0</v>
      </c>
      <c r="GS145" s="238">
        <f>IF(COUNTIF($BN145:$BP145, Active!$HH$1)&gt;0, Active!GS$2, 0)</f>
        <v>0</v>
      </c>
      <c r="GT145" s="238">
        <f>IF(COUNTIF($BQ145:$BS145, Active!$HH$1)&gt;0, Active!GT$2, 0)</f>
        <v>0</v>
      </c>
      <c r="GU145" s="238">
        <f>IF(COUNTIF($BT145:$BV145, Active!$HH$1)&gt;0, Active!GU$2, 0)</f>
        <v>0</v>
      </c>
      <c r="GV145" s="239">
        <f>IF(COUNTIF($BW145:$BY145, Active!$HH$1)&gt;0, Active!GV$2, 0)</f>
        <v>0</v>
      </c>
      <c r="GW145" s="240">
        <f>IF(COUNTIF($BZ145:$CB145, Active!$HH$1)&gt;0, Active!GW$2, 0)</f>
        <v>0</v>
      </c>
      <c r="GX145" s="240">
        <f>IF(COUNTIF($CC145:$CE145, Active!$HH$1)&gt;0, Active!GX$2, 0)</f>
        <v>0</v>
      </c>
      <c r="GY145" s="240">
        <f>IF(COUNTIF($CF145:$CH145, Active!$HH$1)&gt;0, Active!GY$2, 0)</f>
        <v>0</v>
      </c>
      <c r="GZ145" s="240">
        <f>IF(COUNTIF($CI145:$CK145, Active!$HH$1)&gt;0, Active!GZ$2, 0)</f>
        <v>0</v>
      </c>
      <c r="HA145" s="240">
        <f>IF(COUNTIF($CL145:$CN145, Active!$HH$1)&gt;0, Active!HA$2, 0)</f>
        <v>0</v>
      </c>
      <c r="HB145" s="240">
        <f>IF(COUNTIF($CO145:$CQ145, Active!$HH$1)&gt;0, Active!HB$2, 0)</f>
        <v>0</v>
      </c>
      <c r="HC145" s="240">
        <f>IF(COUNTIF($CR145:$CT145, Active!$HH$1)&gt;0, Active!HC$2, 0)</f>
        <v>0</v>
      </c>
      <c r="HD145" s="240">
        <f>IF(COUNTIF($CU145:$CW145, Active!$HH$1)&gt;0, Active!HD$2, 0)</f>
        <v>0</v>
      </c>
      <c r="HE145" s="240">
        <f>IF(COUNTIF($CX145:$CZ145, Active!$HH$1)&gt;0, Active!HE$2, 0)</f>
        <v>0</v>
      </c>
      <c r="HF145" s="240">
        <f>IF(COUNTIF($DA145:$DC145, Active!$HH$1)&gt;0, Active!HF$2, 0)</f>
        <v>0</v>
      </c>
      <c r="HG145" s="240">
        <f>IF(COUNTIF($DD145:$DF145, Active!$HH$1)&gt;0, Active!HG$2, 0)</f>
        <v>0</v>
      </c>
      <c r="HH145" s="241">
        <f t="shared" si="56"/>
        <v>0</v>
      </c>
      <c r="HI145" s="243"/>
      <c r="HJ145" s="242">
        <f>IF(MAX($N145:$Q145)&gt;=40, Active!HJ$2, 0)</f>
        <v>0</v>
      </c>
      <c r="HK145" s="234">
        <f>IF(MAX($R145:$U145)&gt;=40, Active!HK$2, 0)</f>
        <v>0</v>
      </c>
      <c r="HL145" s="234">
        <f>IF(MAX($V145:$Y145)&gt;=40, Active!HL$2, 0)</f>
        <v>0</v>
      </c>
      <c r="HM145" s="234">
        <f>IF(MAX($Z145:$AA145)&gt;=40, Active!HM$2, 0)</f>
        <v>0</v>
      </c>
      <c r="HN145" s="234">
        <f>IF(MAX($AB145:$AC145)&gt;=40, Active!HN$2, 0)</f>
        <v>0</v>
      </c>
      <c r="HO145" s="235">
        <f>IF(MAX($AD145:$AF145)&gt;=40, Active!HO$2, 0)</f>
        <v>0</v>
      </c>
      <c r="HP145" s="236">
        <f>IF(MAX($AG145:$AI145)&gt;=40, Active!HP$2, 0)</f>
        <v>0</v>
      </c>
      <c r="HQ145" s="236">
        <f>IF(MAX($AJ145:$AL145)&gt;=40, Active!HQ$2, 0)</f>
        <v>0</v>
      </c>
      <c r="HR145" s="236">
        <f>IF(MAX($AM145:$AO145)&gt;=40, Active!HR$2, 0)</f>
        <v>0</v>
      </c>
      <c r="HS145" s="236">
        <f>IF(MAX($AP145:$AR145)&gt;=40, Active!HS$2, 0)</f>
        <v>0</v>
      </c>
      <c r="HT145" s="236">
        <f>IF(MAX($AS145:$AU145)&gt;=40, Active!HT$2, 0)</f>
        <v>0</v>
      </c>
      <c r="HU145" s="236">
        <f>IF(MAX($AV145:$AX145)&gt;=40, Active!HU$2, 0)</f>
        <v>0</v>
      </c>
      <c r="HV145" s="237">
        <f>IF(MAX($AY145:$BA145)&gt;=40, Active!HV$2, 0)</f>
        <v>0</v>
      </c>
      <c r="HW145" s="238">
        <f>IF(MAX($BB145:$BD145)&gt;=40, Active!HW$2, 0)</f>
        <v>20</v>
      </c>
      <c r="HX145" s="238">
        <f>IF(MAX($BE145:$BG145)&gt;=40, Active!HX$2, 0)</f>
        <v>0</v>
      </c>
      <c r="HY145" s="238">
        <f>IF(MAX($BH145:$BJ145)&gt;=40, Active!HY$2, 0)</f>
        <v>0</v>
      </c>
      <c r="HZ145" s="238">
        <f>IF(MAX($BK145:$BM145)&gt;=40, Active!HZ$2, 0)</f>
        <v>0</v>
      </c>
      <c r="IA145" s="238">
        <f>IF(MAX($BN145:$BP145)&gt;=40, Active!IA$2, 0)</f>
        <v>0</v>
      </c>
      <c r="IB145" s="238">
        <f>IF(MAX($BQ145:$BS145)&gt;=40, Active!IB$2, 0)</f>
        <v>10</v>
      </c>
      <c r="IC145" s="238">
        <f>IF(MAX($BT145:$BV145)&gt;=40, Active!IC$2, 0)</f>
        <v>0</v>
      </c>
      <c r="ID145" s="239">
        <f>IF(MAX($BW145:$BY145)&gt;=40, Active!ID$2, 0)</f>
        <v>20</v>
      </c>
      <c r="IE145" s="240">
        <f>IF(MAX($BZ145:$CB145)&gt;=40, Active!IE$2, 0)</f>
        <v>20</v>
      </c>
      <c r="IF145" s="240">
        <f>IF(MAX($CC145:$CE145)&gt;=40, Active!IF$2, 0)</f>
        <v>10</v>
      </c>
      <c r="IG145" s="240">
        <f>IF(MAX($CF145:$CH145)&gt;=40, Active!IG$2, 0)</f>
        <v>0</v>
      </c>
      <c r="IH145" s="240">
        <f>IF(MAX($CI145:$CK145)&gt;=40, Active!IH$2, 0)</f>
        <v>0</v>
      </c>
      <c r="II145" s="240">
        <f>IF(MAX($CL145:$CN145)&gt;=40, Active!II$2, 0)</f>
        <v>30</v>
      </c>
      <c r="IJ145" s="240">
        <f>IF(MAX($CO145:$CQ145)&gt;=40, Active!IJ$2, 0)</f>
        <v>0</v>
      </c>
      <c r="IK145" s="240">
        <f>IF(MAX($CR145:$CT145)&gt;=40, Active!IK$2, 0)</f>
        <v>0</v>
      </c>
      <c r="IL145" s="240">
        <f>IF(MAX($CU145:$CW145)&gt;=40, Active!IL$2, 0)</f>
        <v>20</v>
      </c>
      <c r="IM145" s="240">
        <f>IF(MAX($CX145:$CZ145)&gt;=40, Active!IM$2, 0)</f>
        <v>0</v>
      </c>
      <c r="IN145" s="240">
        <f>IF(MAX($DA145:$DC145)&gt;=40, Active!IN$2, 0)</f>
        <v>20</v>
      </c>
      <c r="IO145" s="240">
        <f>IF(MAX($DD145:$DF145)&gt;=40, Active!IO$2, 0)</f>
        <v>0</v>
      </c>
      <c r="IP145" s="416">
        <f t="shared" si="57"/>
        <v>150</v>
      </c>
      <c r="IQ145" s="416">
        <f t="shared" si="58"/>
        <v>0</v>
      </c>
    </row>
    <row r="146" spans="2:251" ht="15" customHeight="1" x14ac:dyDescent="0.25">
      <c r="B146" s="392">
        <v>4</v>
      </c>
      <c r="C146" s="13" t="s">
        <v>657</v>
      </c>
      <c r="D146" s="423">
        <v>42736</v>
      </c>
      <c r="E146" s="20" t="s">
        <v>278</v>
      </c>
      <c r="F146" s="6">
        <v>7994294</v>
      </c>
      <c r="G146" s="20">
        <v>1</v>
      </c>
      <c r="H146" s="20"/>
      <c r="I146" s="23"/>
      <c r="J146" s="6"/>
      <c r="K146" s="6"/>
      <c r="L146" s="424"/>
      <c r="M146" s="425" t="s">
        <v>658</v>
      </c>
      <c r="N146" s="24"/>
      <c r="O146" s="107"/>
      <c r="P146" s="105"/>
      <c r="Q146" s="106"/>
      <c r="R146" s="24"/>
      <c r="S146" s="107"/>
      <c r="T146" s="105"/>
      <c r="U146" s="106"/>
      <c r="V146" s="24"/>
      <c r="W146" s="107"/>
      <c r="X146" s="105"/>
      <c r="Y146" s="106"/>
      <c r="Z146" s="24"/>
      <c r="AA146" s="273"/>
      <c r="AB146" s="24"/>
      <c r="AC146" s="273"/>
      <c r="AD146" s="24"/>
      <c r="AE146" s="107"/>
      <c r="AF146" s="273"/>
      <c r="AG146" s="24"/>
      <c r="AH146" s="107"/>
      <c r="AI146" s="273"/>
      <c r="AJ146" s="24"/>
      <c r="AK146" s="107"/>
      <c r="AL146" s="273"/>
      <c r="AM146" s="24"/>
      <c r="AN146" s="107"/>
      <c r="AO146" s="273"/>
      <c r="AP146" s="24"/>
      <c r="AQ146" s="107"/>
      <c r="AR146" s="273"/>
      <c r="AS146" s="24"/>
      <c r="AT146" s="107"/>
      <c r="AU146" s="273"/>
      <c r="AV146" s="24"/>
      <c r="AW146" s="107"/>
      <c r="AX146" s="273"/>
      <c r="AY146" s="24">
        <v>82</v>
      </c>
      <c r="AZ146" s="107"/>
      <c r="BA146" s="273"/>
      <c r="BB146" s="24">
        <v>70.900001525878906</v>
      </c>
      <c r="BC146" s="107"/>
      <c r="BD146" s="273"/>
      <c r="BE146" s="24">
        <v>88.75</v>
      </c>
      <c r="BF146" s="107"/>
      <c r="BG146" s="273"/>
      <c r="BH146" s="24">
        <v>80</v>
      </c>
      <c r="BI146" s="107"/>
      <c r="BJ146" s="273"/>
      <c r="BK146" s="24">
        <v>87.800003051757813</v>
      </c>
      <c r="BL146" s="107"/>
      <c r="BM146" s="273"/>
      <c r="BN146" s="24">
        <v>82.800003051757813</v>
      </c>
      <c r="BO146" s="107"/>
      <c r="BP146" s="273"/>
      <c r="BQ146" s="24">
        <v>78</v>
      </c>
      <c r="BR146" s="107"/>
      <c r="BS146" s="273"/>
      <c r="BT146" s="24"/>
      <c r="BU146" s="291"/>
      <c r="BV146" s="273"/>
      <c r="BW146" s="24"/>
      <c r="BX146" s="107"/>
      <c r="BY146" s="273"/>
      <c r="BZ146" s="24"/>
      <c r="CA146" s="107"/>
      <c r="CB146" s="273"/>
      <c r="CC146" s="24"/>
      <c r="CD146" s="107"/>
      <c r="CE146" s="107"/>
      <c r="CF146" s="107"/>
      <c r="CG146" s="107"/>
      <c r="CH146" s="273"/>
      <c r="CI146" s="24"/>
      <c r="CJ146" s="107"/>
      <c r="CK146" s="273"/>
      <c r="CL146" s="24"/>
      <c r="CM146" s="107"/>
      <c r="CN146" s="273"/>
      <c r="CO146" s="24"/>
      <c r="CP146" s="107"/>
      <c r="CQ146" s="273"/>
      <c r="CR146" s="24"/>
      <c r="CS146" s="107"/>
      <c r="CT146" s="273"/>
      <c r="CU146" s="24"/>
      <c r="CV146" s="107"/>
      <c r="CW146" s="273"/>
      <c r="CX146" s="24"/>
      <c r="CY146" s="107"/>
      <c r="CZ146" s="273"/>
      <c r="DA146" s="24"/>
      <c r="DB146" s="107"/>
      <c r="DC146" s="273"/>
      <c r="DD146" s="24"/>
      <c r="DE146" s="107"/>
      <c r="DF146" s="273"/>
      <c r="DG146" s="218"/>
      <c r="DH146" s="217"/>
      <c r="DI146" s="217"/>
      <c r="DJ146" s="286">
        <f t="shared" si="52"/>
        <v>81.464286804199219</v>
      </c>
      <c r="DK146" s="219"/>
      <c r="DL146" s="220">
        <f t="shared" si="53"/>
        <v>4</v>
      </c>
      <c r="DM146" s="650">
        <f>COUNTIF(N146:DF146, Active!DM$1)+COUNTIF(N146:DF146, Active!DM$2)</f>
        <v>0</v>
      </c>
      <c r="DN146" s="233">
        <f>IF(COUNTIF($N146:$Q146, Active!ET$1)&gt;0, Active!DN$2, 0)</f>
        <v>0</v>
      </c>
      <c r="DO146" s="234">
        <f>IF(COUNTIF($R146:$U146, Active!ET$1)&gt;0, Active!DO$2, 0)</f>
        <v>0</v>
      </c>
      <c r="DP146" s="234">
        <f>IF(COUNTIF($V146:$Y146, Active!ET$1)&gt;0, Active!DP$2, 0)</f>
        <v>0</v>
      </c>
      <c r="DQ146" s="234">
        <f>IF(COUNTIF($Z146:$AA146, Active!ET$1)&gt;0, Active!DQ$2, 0)</f>
        <v>0</v>
      </c>
      <c r="DR146" s="234">
        <f>IF(COUNTIF($AB146:$AC146, Active!ET$1)&gt;0, Active!DR$2, 0)</f>
        <v>0</v>
      </c>
      <c r="DS146" s="235">
        <f>IF(COUNTIF($AD146:$AF146, Active!$ET$1)&gt;0, Active!DS$2, 0)</f>
        <v>0</v>
      </c>
      <c r="DT146" s="236">
        <f>IF(COUNTIF($AG146:$AI146, Active!$ET$1)&gt;0, Active!DT$2, 0)</f>
        <v>0</v>
      </c>
      <c r="DU146" s="236">
        <f>IF(COUNTIF($AJ146:$AL146, Active!$ET$1)&gt;0, Active!DU$2, 0)</f>
        <v>0</v>
      </c>
      <c r="DV146" s="236">
        <f>IF(COUNTIF($AM146:$AO146, Active!$ET$1)&gt;0, Active!DV$2, 0)</f>
        <v>0</v>
      </c>
      <c r="DW146" s="236">
        <f>IF(COUNTIF($AP146:$AR146, Active!$ET$1)&gt;0, Active!DW$2, 0)</f>
        <v>0</v>
      </c>
      <c r="DX146" s="236">
        <f>IF(COUNTIF($AS146:$AU146, Active!$ET$1)&gt;0, Active!DX$2, 0)</f>
        <v>0</v>
      </c>
      <c r="DY146" s="236">
        <f>IF(COUNTIF($AV146:$AX146, Active!$ET$1)&gt;0, Active!DY$2, 0)</f>
        <v>0</v>
      </c>
      <c r="DZ146" s="237">
        <f>IF(COUNTIF($AY146:$BA146, Active!$ET$1)&gt;0, Active!DZ$2, 0)</f>
        <v>0</v>
      </c>
      <c r="EA146" s="238">
        <f>IF(COUNTIF($BB146:$BD146, Active!$ET$1)&gt;0, Active!EA$2, 0)</f>
        <v>0</v>
      </c>
      <c r="EB146" s="238">
        <f>IF(COUNTIF($BE146:$BG146, Active!$ET$1)&gt;0, Active!EB$2, 0)</f>
        <v>0</v>
      </c>
      <c r="EC146" s="238">
        <f>IF(COUNTIF($BH146:$BJ146, Active!$ET$1)&gt;0, Active!EC$2, 0)</f>
        <v>0</v>
      </c>
      <c r="ED146" s="238">
        <f>IF(COUNTIF($BK146:$BM146, Active!$ET$1)&gt;0, Active!ED$2, 0)</f>
        <v>0</v>
      </c>
      <c r="EE146" s="238">
        <f>IF(COUNTIF($BN146:$BP146, Active!$ET$1)&gt;0, Active!EE$2, 0)</f>
        <v>0</v>
      </c>
      <c r="EF146" s="238">
        <f>IF(COUNTIF($BQ146:$BS146, Active!$ET$1)&gt;0, Active!EF$2, 0)</f>
        <v>0</v>
      </c>
      <c r="EG146" s="238">
        <f>IF(COUNTIF($BT146:$BV146, Active!$ET$1)&gt;0, Active!EG$2, 0)</f>
        <v>0</v>
      </c>
      <c r="EH146" s="239">
        <f>IF(COUNTIF($BW146:$BY146, Active!$ET$1)&gt;0, Active!EH$2, 0)</f>
        <v>0</v>
      </c>
      <c r="EI146" s="240">
        <f>IF(COUNTIF($BZ146:$CB146, Active!$ET$1)&gt;0, Active!EI$2, 0)</f>
        <v>0</v>
      </c>
      <c r="EJ146" s="240">
        <f>IF(COUNTIF($CC146:$CE146, Active!$ET$1)&gt;0, Active!EJ$2, 0)</f>
        <v>0</v>
      </c>
      <c r="EK146" s="240">
        <f>IF(COUNTIF($CF146:$CH146, Active!$ET$1)&gt;0, Active!EK$2, 0)</f>
        <v>0</v>
      </c>
      <c r="EL146" s="240">
        <f>IF(COUNTIF($CI146:$CK146, Active!$ET$1)&gt;0, Active!EL$2, 0)</f>
        <v>0</v>
      </c>
      <c r="EM146" s="240">
        <f>IF(COUNTIF($CL146:$CN146, Active!$ET$1)&gt;0, Active!EM$2, 0)</f>
        <v>0</v>
      </c>
      <c r="EN146" s="240">
        <f>IF(COUNTIF($CO146:$CQ146, Active!$ET$1)&gt;0, Active!EN$2, 0)</f>
        <v>0</v>
      </c>
      <c r="EO146" s="240">
        <f>IF(COUNTIF($CR146:$CT146, Active!$ET$1)&gt;0, Active!EO$2, 0)</f>
        <v>0</v>
      </c>
      <c r="EP146" s="240">
        <f>IF(COUNTIF($CU146:$CW146, Active!$ET$1)&gt;0, Active!EP$2, 0)</f>
        <v>0</v>
      </c>
      <c r="EQ146" s="240">
        <f>IF(COUNTIF($CX146:$CZ146, Active!$ET$1)&gt;0, Active!EQ$2, 0)</f>
        <v>0</v>
      </c>
      <c r="ER146" s="240">
        <f>IF(COUNTIF($DA146:$DC146, Active!$ET$1)&gt;0, Active!ER$2, 0)</f>
        <v>0</v>
      </c>
      <c r="ES146" s="240">
        <f>IF(COUNTIF($DD146:$DF146, Active!$ET$1)&gt;0, Active!ES$2, 0)</f>
        <v>0</v>
      </c>
      <c r="ET146" s="241">
        <f t="shared" si="54"/>
        <v>0</v>
      </c>
      <c r="EU146" s="242">
        <f>IF(COUNTIF($N146:$Q146, Active!GA$1)&gt;0, Active!EU$2, 0)</f>
        <v>0</v>
      </c>
      <c r="EV146" s="234">
        <f>IF(COUNTIF($R146:$U146, Active!GA$1)&gt;0, Active!EV$2, 0)</f>
        <v>0</v>
      </c>
      <c r="EW146" s="234">
        <f>IF(COUNTIF($V146:$Y146, Active!GA$1)&gt;0, Active!EW$2, 0)</f>
        <v>0</v>
      </c>
      <c r="EX146" s="234">
        <f>IF(COUNTIF($Z146:$AA146, Active!GA$1)&gt;0, Active!EX$2, 0)</f>
        <v>0</v>
      </c>
      <c r="EY146" s="234">
        <f>IF(COUNTIF($AB146:$AC146, Active!GA$1)&gt;0, Active!EY$2, 0)</f>
        <v>0</v>
      </c>
      <c r="EZ146" s="235">
        <f>IF(COUNTIF($AD146:$AF146, Active!$GA$1)&gt;0, Active!EZ$2, 0)</f>
        <v>0</v>
      </c>
      <c r="FA146" s="236">
        <f>IF(COUNTIF($AG146:$AI146, Active!$GA$1)&gt;0, Active!FA$2, 0)</f>
        <v>0</v>
      </c>
      <c r="FB146" s="236">
        <f>IF(COUNTIF($AJ146:$AL146, Active!$GA$1)&gt;0, Active!FB$2, 0)</f>
        <v>0</v>
      </c>
      <c r="FC146" s="236">
        <f>IF(COUNTIF($AM146:$AO146, Active!$GA$1)&gt;0, Active!FC$2, 0)</f>
        <v>0</v>
      </c>
      <c r="FD146" s="236">
        <f>IF(COUNTIF($AP146:$AR146, Active!$GA$1)&gt;0, Active!FD$2, 0)</f>
        <v>0</v>
      </c>
      <c r="FE146" s="236">
        <f>IF(COUNTIF($AS146:$AU146, Active!$GA$1)&gt;0, Active!FE$2, 0)</f>
        <v>0</v>
      </c>
      <c r="FF146" s="236">
        <f>IF(COUNTIF($AV146:$AX146, Active!$GA$1)&gt;0, Active!FF$2, 0)</f>
        <v>0</v>
      </c>
      <c r="FG146" s="237">
        <f>IF(COUNTIF($AY146:$BA146, Active!$GA$1)&gt;0, Active!FG$2, 0)</f>
        <v>0</v>
      </c>
      <c r="FH146" s="238">
        <f>IF(COUNTIF($BB146:$BD146, Active!$GA$1)&gt;0, Active!FH$2, 0)</f>
        <v>0</v>
      </c>
      <c r="FI146" s="238">
        <f>IF(COUNTIF($BE146:$BG146, Active!$GA$1)&gt;0, Active!FI$2, 0)</f>
        <v>0</v>
      </c>
      <c r="FJ146" s="238">
        <f>IF(COUNTIF($BH146:$BJ146, Active!$GA$1)&gt;0, Active!FJ$2, 0)</f>
        <v>0</v>
      </c>
      <c r="FK146" s="238">
        <f>IF(COUNTIF($BK146:$BM146, Active!$GA$1)&gt;0, Active!FK$2, 0)</f>
        <v>0</v>
      </c>
      <c r="FL146" s="238">
        <f>IF(COUNTIF($BN146:$BP146, Active!$GA$1)&gt;0, Active!FL$2, 0)</f>
        <v>0</v>
      </c>
      <c r="FM146" s="238">
        <f>IF(COUNTIF($BQ146:$BS146, Active!$GA$1)&gt;0, Active!FM$2, 0)</f>
        <v>0</v>
      </c>
      <c r="FN146" s="238">
        <f>IF(COUNTIF($BT146:$BV146, Active!$GA$1)&gt;0, Active!FN$2, 0)</f>
        <v>0</v>
      </c>
      <c r="FO146" s="239">
        <f>IF(COUNTIF($BW146:$BY146, Active!$GA$1)&gt;0, Active!FO$2, 0)</f>
        <v>0</v>
      </c>
      <c r="FP146" s="240">
        <f>IF(COUNTIF($BZ146:$CB146, Active!$GA$1)&gt;0, Active!FP$2, 0)</f>
        <v>0</v>
      </c>
      <c r="FQ146" s="240">
        <f>IF(COUNTIF($CC146:$CE146, Active!$GA$1)&gt;0, Active!FQ$2, 0)</f>
        <v>0</v>
      </c>
      <c r="FR146" s="240">
        <f>IF(COUNTIF($CF146:$CH146, Active!$GA$1)&gt;0, Active!FR$2, 0)</f>
        <v>0</v>
      </c>
      <c r="FS146" s="240">
        <f>IF(COUNTIF($CI146:$CK146, Active!$GA$1)&gt;0, Active!FS$2, 0)</f>
        <v>0</v>
      </c>
      <c r="FT146" s="240">
        <f>IF(COUNTIF($CL146:$CN146, Active!$GA$1)&gt;0, Active!FT$2, 0)</f>
        <v>0</v>
      </c>
      <c r="FU146" s="240">
        <f>IF(COUNTIF($CO146:$CQ146, Active!$GA$1)&gt;0, Active!FU$2, 0)</f>
        <v>0</v>
      </c>
      <c r="FV146" s="240">
        <f>IF(COUNTIF($CR146:$CT146, Active!$GA$1)&gt;0, Active!FV$2, 0)</f>
        <v>0</v>
      </c>
      <c r="FW146" s="240">
        <f>IF(COUNTIF($CU146:$CW146, Active!$GA$1)&gt;0, Active!FW$2, 0)</f>
        <v>0</v>
      </c>
      <c r="FX146" s="240">
        <f>IF(COUNTIF($CX146:$CZ146, Active!$GA$1)&gt;0, Active!FX$2, 0)</f>
        <v>0</v>
      </c>
      <c r="FY146" s="240">
        <f>IF(COUNTIF($DA146:$DC146, Active!$GA$1)&gt;0, Active!FY$2, 0)</f>
        <v>0</v>
      </c>
      <c r="FZ146" s="240">
        <f>IF(COUNTIF($DD146:$DF146, Active!$GA$1)&gt;0, Active!FZ$2, 0)</f>
        <v>0</v>
      </c>
      <c r="GA146" s="241">
        <f t="shared" si="55"/>
        <v>0</v>
      </c>
      <c r="GB146" s="242">
        <f>IF(COUNTIF($N146:$Q146, Active!HH$1)&gt;0, Active!GB$2, 0)</f>
        <v>0</v>
      </c>
      <c r="GC146" s="234">
        <f>IF(COUNTIF($R146:$U146, Active!HH$1)&gt;0, Active!GC$2, 0)</f>
        <v>0</v>
      </c>
      <c r="GD146" s="234">
        <f>IF(COUNTIF($V146:$Y146, Active!HH$1)&gt;0, Active!GD$2, 0)</f>
        <v>0</v>
      </c>
      <c r="GE146" s="234">
        <f>IF(COUNTIF($Z146:$AA146, Active!HH$1)&gt;0, Active!GE$2, 0)</f>
        <v>0</v>
      </c>
      <c r="GF146" s="234">
        <f>IF(COUNTIF($AB146:$AC146, Active!HH$1)&gt;0, Active!GF$2, 0)</f>
        <v>0</v>
      </c>
      <c r="GG146" s="235">
        <f>IF(COUNTIF($AD146:$AF146, Active!$HH$1)&gt;0, Active!GG$2, 0)</f>
        <v>0</v>
      </c>
      <c r="GH146" s="236">
        <f>IF(COUNTIF($AG146:$AI146, Active!$HH$1)&gt;0, Active!GH$2, 0)</f>
        <v>0</v>
      </c>
      <c r="GI146" s="236">
        <f>IF(COUNTIF($AJ146:$AL146, Active!$HH$1)&gt;0, Active!GI$2, 0)</f>
        <v>0</v>
      </c>
      <c r="GJ146" s="236">
        <f>IF(COUNTIF($AM146:$AO146, Active!$HH$1)&gt;0, Active!GJ$2, 0)</f>
        <v>0</v>
      </c>
      <c r="GK146" s="236">
        <f>IF(COUNTIF($AP146:$AR146, Active!$HH$1)&gt;0, Active!GK$2, 0)</f>
        <v>0</v>
      </c>
      <c r="GL146" s="236">
        <f>IF(COUNTIF($AS146:$AU146, Active!$HH$1)&gt;0, Active!GL$2, 0)</f>
        <v>0</v>
      </c>
      <c r="GM146" s="236">
        <f>IF(COUNTIF($AV146:$AX146, Active!$HH$1)&gt;0, Active!GM$2, 0)</f>
        <v>0</v>
      </c>
      <c r="GN146" s="237">
        <f>IF(COUNTIF($AY146:$BA146, Active!$HH$1)&gt;0, Active!GN$2, 0)</f>
        <v>0</v>
      </c>
      <c r="GO146" s="238">
        <f>IF(COUNTIF($BB146:$BD146, Active!$HH$1)&gt;0, Active!GO$2, 0)</f>
        <v>0</v>
      </c>
      <c r="GP146" s="238">
        <f>IF(COUNTIF($BE146:$BG146, Active!$HH$1)&gt;0, Active!GP$2, 0)</f>
        <v>0</v>
      </c>
      <c r="GQ146" s="238">
        <f>IF(COUNTIF($BH146:$BJ146, Active!$HH$1)&gt;0, Active!GQ$2, 0)</f>
        <v>0</v>
      </c>
      <c r="GR146" s="238">
        <f>IF(COUNTIF($BK146:$BM146, Active!$HH$1)&gt;0, Active!GR$2, 0)</f>
        <v>0</v>
      </c>
      <c r="GS146" s="238">
        <f>IF(COUNTIF($BN146:$BP146, Active!$HH$1)&gt;0, Active!GS$2, 0)</f>
        <v>0</v>
      </c>
      <c r="GT146" s="238">
        <f>IF(COUNTIF($BQ146:$BS146, Active!$HH$1)&gt;0, Active!GT$2, 0)</f>
        <v>0</v>
      </c>
      <c r="GU146" s="238">
        <f>IF(COUNTIF($BT146:$BV146, Active!$HH$1)&gt;0, Active!GU$2, 0)</f>
        <v>0</v>
      </c>
      <c r="GV146" s="239">
        <f>IF(COUNTIF($BW146:$BY146, Active!$HH$1)&gt;0, Active!GV$2, 0)</f>
        <v>0</v>
      </c>
      <c r="GW146" s="240">
        <f>IF(COUNTIF($BZ146:$CB146, Active!$HH$1)&gt;0, Active!GW$2, 0)</f>
        <v>0</v>
      </c>
      <c r="GX146" s="240">
        <f>IF(COUNTIF($CC146:$CE146, Active!$HH$1)&gt;0, Active!GX$2, 0)</f>
        <v>0</v>
      </c>
      <c r="GY146" s="240">
        <f>IF(COUNTIF($CF146:$CH146, Active!$HH$1)&gt;0, Active!GY$2, 0)</f>
        <v>0</v>
      </c>
      <c r="GZ146" s="240">
        <f>IF(COUNTIF($CI146:$CK146, Active!$HH$1)&gt;0, Active!GZ$2, 0)</f>
        <v>0</v>
      </c>
      <c r="HA146" s="240">
        <f>IF(COUNTIF($CL146:$CN146, Active!$HH$1)&gt;0, Active!HA$2, 0)</f>
        <v>0</v>
      </c>
      <c r="HB146" s="240">
        <f>IF(COUNTIF($CO146:$CQ146, Active!$HH$1)&gt;0, Active!HB$2, 0)</f>
        <v>0</v>
      </c>
      <c r="HC146" s="240">
        <f>IF(COUNTIF($CR146:$CT146, Active!$HH$1)&gt;0, Active!HC$2, 0)</f>
        <v>0</v>
      </c>
      <c r="HD146" s="240">
        <f>IF(COUNTIF($CU146:$CW146, Active!$HH$1)&gt;0, Active!HD$2, 0)</f>
        <v>0</v>
      </c>
      <c r="HE146" s="240">
        <f>IF(COUNTIF($CX146:$CZ146, Active!$HH$1)&gt;0, Active!HE$2, 0)</f>
        <v>0</v>
      </c>
      <c r="HF146" s="240">
        <f>IF(COUNTIF($DA146:$DC146, Active!$HH$1)&gt;0, Active!HF$2, 0)</f>
        <v>0</v>
      </c>
      <c r="HG146" s="240">
        <f>IF(COUNTIF($DD146:$DF146, Active!$HH$1)&gt;0, Active!HG$2, 0)</f>
        <v>0</v>
      </c>
      <c r="HH146" s="241">
        <f t="shared" si="56"/>
        <v>0</v>
      </c>
      <c r="HI146" s="243"/>
      <c r="HJ146" s="242">
        <f>IF(MAX($N146:$Q146)&gt;=40, Active!HJ$2, 0)</f>
        <v>0</v>
      </c>
      <c r="HK146" s="234">
        <f>IF(MAX($R146:$U146)&gt;=40, Active!HK$2, 0)</f>
        <v>0</v>
      </c>
      <c r="HL146" s="234">
        <f>IF(MAX($V146:$Y146)&gt;=40, Active!HL$2, 0)</f>
        <v>0</v>
      </c>
      <c r="HM146" s="234">
        <f>IF(MAX($Z146:$AA146)&gt;=40, Active!HM$2, 0)</f>
        <v>0</v>
      </c>
      <c r="HN146" s="234">
        <f>IF(MAX($AB146:$AC146)&gt;=40, Active!HN$2, 0)</f>
        <v>0</v>
      </c>
      <c r="HO146" s="235">
        <f>IF(MAX($AD146:$AF146)&gt;=40, Active!HO$2, 0)</f>
        <v>0</v>
      </c>
      <c r="HP146" s="236">
        <f>IF(MAX($AG146:$AI146)&gt;=40, Active!HP$2, 0)</f>
        <v>0</v>
      </c>
      <c r="HQ146" s="236">
        <f>IF(MAX($AJ146:$AL146)&gt;=40, Active!HQ$2, 0)</f>
        <v>0</v>
      </c>
      <c r="HR146" s="236">
        <f>IF(MAX($AM146:$AO146)&gt;=40, Active!HR$2, 0)</f>
        <v>0</v>
      </c>
      <c r="HS146" s="236">
        <f>IF(MAX($AP146:$AR146)&gt;=40, Active!HS$2, 0)</f>
        <v>0</v>
      </c>
      <c r="HT146" s="236">
        <f>IF(MAX($AS146:$AU146)&gt;=40, Active!HT$2, 0)</f>
        <v>0</v>
      </c>
      <c r="HU146" s="236">
        <f>IF(MAX($AV146:$AX146)&gt;=40, Active!HU$2, 0)</f>
        <v>0</v>
      </c>
      <c r="HV146" s="237">
        <f>IF(MAX($AY146:$BA146)&gt;=40, Active!HV$2, 0)</f>
        <v>20</v>
      </c>
      <c r="HW146" s="238">
        <f>IF(MAX($BB146:$BD146)&gt;=40, Active!HW$2, 0)</f>
        <v>20</v>
      </c>
      <c r="HX146" s="238">
        <f>IF(MAX($BE146:$BG146)&gt;=40, Active!HX$2, 0)</f>
        <v>20</v>
      </c>
      <c r="HY146" s="238">
        <f>IF(MAX($BH146:$BJ146)&gt;=40, Active!HY$2, 0)</f>
        <v>20</v>
      </c>
      <c r="HZ146" s="238">
        <f>IF(MAX($BK146:$BM146)&gt;=40, Active!HZ$2, 0)</f>
        <v>10</v>
      </c>
      <c r="IA146" s="238">
        <f>IF(MAX($BN146:$BP146)&gt;=40, Active!IA$2, 0)</f>
        <v>20</v>
      </c>
      <c r="IB146" s="238">
        <f>IF(MAX($BQ146:$BS146)&gt;=40, Active!IB$2, 0)</f>
        <v>10</v>
      </c>
      <c r="IC146" s="238">
        <f>IF(MAX($BT146:$BV146)&gt;=40, Active!IC$2, 0)</f>
        <v>0</v>
      </c>
      <c r="ID146" s="239">
        <f>IF(MAX($BW146:$BY146)&gt;=40, Active!ID$2, 0)</f>
        <v>0</v>
      </c>
      <c r="IE146" s="240">
        <f>IF(MAX($BZ146:$CB146)&gt;=40, Active!IE$2, 0)</f>
        <v>0</v>
      </c>
      <c r="IF146" s="240">
        <f>IF(MAX($CC146:$CE146)&gt;=40, Active!IF$2, 0)</f>
        <v>0</v>
      </c>
      <c r="IG146" s="240">
        <f>IF(MAX($CF146:$CH146)&gt;=40, Active!IG$2, 0)</f>
        <v>0</v>
      </c>
      <c r="IH146" s="240">
        <f>IF(MAX($CI146:$CK146)&gt;=40, Active!IH$2, 0)</f>
        <v>0</v>
      </c>
      <c r="II146" s="240">
        <f>IF(MAX($CL146:$CN146)&gt;=40, Active!II$2, 0)</f>
        <v>0</v>
      </c>
      <c r="IJ146" s="240">
        <f>IF(MAX($CO146:$CQ146)&gt;=40, Active!IJ$2, 0)</f>
        <v>0</v>
      </c>
      <c r="IK146" s="240">
        <f>IF(MAX($CR146:$CT146)&gt;=40, Active!IK$2, 0)</f>
        <v>0</v>
      </c>
      <c r="IL146" s="240">
        <f>IF(MAX($CU146:$CW146)&gt;=40, Active!IL$2, 0)</f>
        <v>0</v>
      </c>
      <c r="IM146" s="240">
        <f>IF(MAX($CX146:$CZ146)&gt;=40, Active!IM$2, 0)</f>
        <v>0</v>
      </c>
      <c r="IN146" s="240">
        <f>IF(MAX($DA146:$DC146)&gt;=40, Active!IN$2, 0)</f>
        <v>0</v>
      </c>
      <c r="IO146" s="240">
        <f>IF(MAX($DD146:$DF146)&gt;=40, Active!IO$2, 0)</f>
        <v>0</v>
      </c>
      <c r="IP146" s="416">
        <f t="shared" si="57"/>
        <v>120</v>
      </c>
      <c r="IQ146" s="416">
        <f t="shared" si="58"/>
        <v>0</v>
      </c>
    </row>
    <row r="147" spans="2:251" ht="15" customHeight="1" x14ac:dyDescent="0.25">
      <c r="B147" s="392">
        <v>5</v>
      </c>
      <c r="C147" s="13" t="s">
        <v>659</v>
      </c>
      <c r="D147" s="423">
        <v>42736</v>
      </c>
      <c r="E147" s="20" t="s">
        <v>278</v>
      </c>
      <c r="F147" s="6">
        <v>7994308</v>
      </c>
      <c r="G147" s="20">
        <v>1</v>
      </c>
      <c r="H147" s="20"/>
      <c r="I147" s="23"/>
      <c r="J147" s="6"/>
      <c r="K147" s="6"/>
      <c r="L147" s="424"/>
      <c r="M147" s="425" t="s">
        <v>660</v>
      </c>
      <c r="N147" s="24"/>
      <c r="O147" s="107"/>
      <c r="P147" s="105"/>
      <c r="Q147" s="106"/>
      <c r="R147" s="24"/>
      <c r="S147" s="107"/>
      <c r="T147" s="105"/>
      <c r="U147" s="106"/>
      <c r="V147" s="24"/>
      <c r="W147" s="107"/>
      <c r="X147" s="105"/>
      <c r="Y147" s="106"/>
      <c r="Z147" s="24"/>
      <c r="AA147" s="273"/>
      <c r="AB147" s="24"/>
      <c r="AC147" s="273"/>
      <c r="AD147" s="24"/>
      <c r="AE147" s="107"/>
      <c r="AF147" s="273"/>
      <c r="AG147" s="24"/>
      <c r="AH147" s="107"/>
      <c r="AI147" s="273"/>
      <c r="AJ147" s="24"/>
      <c r="AK147" s="107"/>
      <c r="AL147" s="273"/>
      <c r="AM147" s="24"/>
      <c r="AN147" s="107"/>
      <c r="AO147" s="273"/>
      <c r="AP147" s="24"/>
      <c r="AQ147" s="107"/>
      <c r="AR147" s="273"/>
      <c r="AS147" s="24"/>
      <c r="AT147" s="107"/>
      <c r="AU147" s="273"/>
      <c r="AV147" s="24"/>
      <c r="AW147" s="107"/>
      <c r="AX147" s="273"/>
      <c r="AY147" s="24">
        <v>56</v>
      </c>
      <c r="AZ147" s="107"/>
      <c r="BA147" s="273"/>
      <c r="BB147" s="24">
        <v>58.950000762939453</v>
      </c>
      <c r="BC147" s="107"/>
      <c r="BD147" s="273"/>
      <c r="BE147" s="24">
        <v>75.25</v>
      </c>
      <c r="BF147" s="107"/>
      <c r="BG147" s="273"/>
      <c r="BH147" s="24">
        <v>64.489997863769531</v>
      </c>
      <c r="BI147" s="107"/>
      <c r="BJ147" s="273"/>
      <c r="BK147" s="24">
        <v>53.799999237060547</v>
      </c>
      <c r="BL147" s="107"/>
      <c r="BM147" s="273"/>
      <c r="BN147" s="24">
        <v>74.400001525878906</v>
      </c>
      <c r="BO147" s="107"/>
      <c r="BP147" s="273"/>
      <c r="BQ147" s="24">
        <v>49</v>
      </c>
      <c r="BR147" s="107"/>
      <c r="BS147" s="273"/>
      <c r="BT147" s="24"/>
      <c r="BU147" s="291"/>
      <c r="BV147" s="273"/>
      <c r="BW147" s="24"/>
      <c r="BX147" s="107"/>
      <c r="BY147" s="273"/>
      <c r="BZ147" s="24"/>
      <c r="CA147" s="107"/>
      <c r="CB147" s="273"/>
      <c r="CC147" s="24"/>
      <c r="CD147" s="107"/>
      <c r="CE147" s="107"/>
      <c r="CF147" s="107"/>
      <c r="CG147" s="107"/>
      <c r="CH147" s="273"/>
      <c r="CI147" s="24"/>
      <c r="CJ147" s="107"/>
      <c r="CK147" s="273"/>
      <c r="CL147" s="24"/>
      <c r="CM147" s="107"/>
      <c r="CN147" s="273"/>
      <c r="CO147" s="24"/>
      <c r="CP147" s="107"/>
      <c r="CQ147" s="273"/>
      <c r="CR147" s="24"/>
      <c r="CS147" s="107"/>
      <c r="CT147" s="273"/>
      <c r="CU147" s="24"/>
      <c r="CV147" s="107"/>
      <c r="CW147" s="273"/>
      <c r="CX147" s="24"/>
      <c r="CY147" s="107"/>
      <c r="CZ147" s="273"/>
      <c r="DA147" s="24"/>
      <c r="DB147" s="107"/>
      <c r="DC147" s="273"/>
      <c r="DD147" s="24"/>
      <c r="DE147" s="107"/>
      <c r="DF147" s="273"/>
      <c r="DG147" s="218"/>
      <c r="DH147" s="217"/>
      <c r="DI147" s="217"/>
      <c r="DJ147" s="286">
        <f t="shared" si="52"/>
        <v>61.698571341378347</v>
      </c>
      <c r="DK147" s="219"/>
      <c r="DL147" s="220">
        <f t="shared" si="53"/>
        <v>3.0849285670689173</v>
      </c>
      <c r="DM147" s="650">
        <f>COUNTIF(N147:DF147, Active!DM$1)+COUNTIF(N147:DF147, Active!DM$2)</f>
        <v>0</v>
      </c>
      <c r="DN147" s="233">
        <f>IF(COUNTIF($N147:$Q147, Active!ET$1)&gt;0, Active!DN$2, 0)</f>
        <v>0</v>
      </c>
      <c r="DO147" s="234">
        <f>IF(COUNTIF($R147:$U147, Active!ET$1)&gt;0, Active!DO$2, 0)</f>
        <v>0</v>
      </c>
      <c r="DP147" s="234">
        <f>IF(COUNTIF($V147:$Y147, Active!ET$1)&gt;0, Active!DP$2, 0)</f>
        <v>0</v>
      </c>
      <c r="DQ147" s="234">
        <f>IF(COUNTIF($Z147:$AA147, Active!ET$1)&gt;0, Active!DQ$2, 0)</f>
        <v>0</v>
      </c>
      <c r="DR147" s="234">
        <f>IF(COUNTIF($AB147:$AC147, Active!ET$1)&gt;0, Active!DR$2, 0)</f>
        <v>0</v>
      </c>
      <c r="DS147" s="235">
        <f>IF(COUNTIF($AD147:$AF147, Active!$ET$1)&gt;0, Active!DS$2, 0)</f>
        <v>0</v>
      </c>
      <c r="DT147" s="236">
        <f>IF(COUNTIF($AG147:$AI147, Active!$ET$1)&gt;0, Active!DT$2, 0)</f>
        <v>0</v>
      </c>
      <c r="DU147" s="236">
        <f>IF(COUNTIF($AJ147:$AL147, Active!$ET$1)&gt;0, Active!DU$2, 0)</f>
        <v>0</v>
      </c>
      <c r="DV147" s="236">
        <f>IF(COUNTIF($AM147:$AO147, Active!$ET$1)&gt;0, Active!DV$2, 0)</f>
        <v>0</v>
      </c>
      <c r="DW147" s="236">
        <f>IF(COUNTIF($AP147:$AR147, Active!$ET$1)&gt;0, Active!DW$2, 0)</f>
        <v>0</v>
      </c>
      <c r="DX147" s="236">
        <f>IF(COUNTIF($AS147:$AU147, Active!$ET$1)&gt;0, Active!DX$2, 0)</f>
        <v>0</v>
      </c>
      <c r="DY147" s="236">
        <f>IF(COUNTIF($AV147:$AX147, Active!$ET$1)&gt;0, Active!DY$2, 0)</f>
        <v>0</v>
      </c>
      <c r="DZ147" s="237">
        <f>IF(COUNTIF($AY147:$BA147, Active!$ET$1)&gt;0, Active!DZ$2, 0)</f>
        <v>0</v>
      </c>
      <c r="EA147" s="238">
        <f>IF(COUNTIF($BB147:$BD147, Active!$ET$1)&gt;0, Active!EA$2, 0)</f>
        <v>0</v>
      </c>
      <c r="EB147" s="238">
        <f>IF(COUNTIF($BE147:$BG147, Active!$ET$1)&gt;0, Active!EB$2, 0)</f>
        <v>0</v>
      </c>
      <c r="EC147" s="238">
        <f>IF(COUNTIF($BH147:$BJ147, Active!$ET$1)&gt;0, Active!EC$2, 0)</f>
        <v>0</v>
      </c>
      <c r="ED147" s="238">
        <f>IF(COUNTIF($BK147:$BM147, Active!$ET$1)&gt;0, Active!ED$2, 0)</f>
        <v>0</v>
      </c>
      <c r="EE147" s="238">
        <f>IF(COUNTIF($BN147:$BP147, Active!$ET$1)&gt;0, Active!EE$2, 0)</f>
        <v>0</v>
      </c>
      <c r="EF147" s="238">
        <f>IF(COUNTIF($BQ147:$BS147, Active!$ET$1)&gt;0, Active!EF$2, 0)</f>
        <v>0</v>
      </c>
      <c r="EG147" s="238">
        <f>IF(COUNTIF($BT147:$BV147, Active!$ET$1)&gt;0, Active!EG$2, 0)</f>
        <v>0</v>
      </c>
      <c r="EH147" s="239">
        <f>IF(COUNTIF($BW147:$BY147, Active!$ET$1)&gt;0, Active!EH$2, 0)</f>
        <v>0</v>
      </c>
      <c r="EI147" s="240">
        <f>IF(COUNTIF($BZ147:$CB147, Active!$ET$1)&gt;0, Active!EI$2, 0)</f>
        <v>0</v>
      </c>
      <c r="EJ147" s="240">
        <f>IF(COUNTIF($CC147:$CE147, Active!$ET$1)&gt;0, Active!EJ$2, 0)</f>
        <v>0</v>
      </c>
      <c r="EK147" s="240">
        <f>IF(COUNTIF($CF147:$CH147, Active!$ET$1)&gt;0, Active!EK$2, 0)</f>
        <v>0</v>
      </c>
      <c r="EL147" s="240">
        <f>IF(COUNTIF($CI147:$CK147, Active!$ET$1)&gt;0, Active!EL$2, 0)</f>
        <v>0</v>
      </c>
      <c r="EM147" s="240">
        <f>IF(COUNTIF($CL147:$CN147, Active!$ET$1)&gt;0, Active!EM$2, 0)</f>
        <v>0</v>
      </c>
      <c r="EN147" s="240">
        <f>IF(COUNTIF($CO147:$CQ147, Active!$ET$1)&gt;0, Active!EN$2, 0)</f>
        <v>0</v>
      </c>
      <c r="EO147" s="240">
        <f>IF(COUNTIF($CR147:$CT147, Active!$ET$1)&gt;0, Active!EO$2, 0)</f>
        <v>0</v>
      </c>
      <c r="EP147" s="240">
        <f>IF(COUNTIF($CU147:$CW147, Active!$ET$1)&gt;0, Active!EP$2, 0)</f>
        <v>0</v>
      </c>
      <c r="EQ147" s="240">
        <f>IF(COUNTIF($CX147:$CZ147, Active!$ET$1)&gt;0, Active!EQ$2, 0)</f>
        <v>0</v>
      </c>
      <c r="ER147" s="240">
        <f>IF(COUNTIF($DA147:$DC147, Active!$ET$1)&gt;0, Active!ER$2, 0)</f>
        <v>0</v>
      </c>
      <c r="ES147" s="240">
        <f>IF(COUNTIF($DD147:$DF147, Active!$ET$1)&gt;0, Active!ES$2, 0)</f>
        <v>0</v>
      </c>
      <c r="ET147" s="241">
        <f t="shared" si="54"/>
        <v>0</v>
      </c>
      <c r="EU147" s="242">
        <f>IF(COUNTIF($N147:$Q147, Active!GA$1)&gt;0, Active!EU$2, 0)</f>
        <v>0</v>
      </c>
      <c r="EV147" s="234">
        <f>IF(COUNTIF($R147:$U147, Active!GA$1)&gt;0, Active!EV$2, 0)</f>
        <v>0</v>
      </c>
      <c r="EW147" s="234">
        <f>IF(COUNTIF($V147:$Y147, Active!GA$1)&gt;0, Active!EW$2, 0)</f>
        <v>0</v>
      </c>
      <c r="EX147" s="234">
        <f>IF(COUNTIF($Z147:$AA147, Active!GA$1)&gt;0, Active!EX$2, 0)</f>
        <v>0</v>
      </c>
      <c r="EY147" s="234">
        <f>IF(COUNTIF($AB147:$AC147, Active!GA$1)&gt;0, Active!EY$2, 0)</f>
        <v>0</v>
      </c>
      <c r="EZ147" s="235">
        <f>IF(COUNTIF($AD147:$AF147, Active!$GA$1)&gt;0, Active!EZ$2, 0)</f>
        <v>0</v>
      </c>
      <c r="FA147" s="236">
        <f>IF(COUNTIF($AG147:$AI147, Active!$GA$1)&gt;0, Active!FA$2, 0)</f>
        <v>0</v>
      </c>
      <c r="FB147" s="236">
        <f>IF(COUNTIF($AJ147:$AL147, Active!$GA$1)&gt;0, Active!FB$2, 0)</f>
        <v>0</v>
      </c>
      <c r="FC147" s="236">
        <f>IF(COUNTIF($AM147:$AO147, Active!$GA$1)&gt;0, Active!FC$2, 0)</f>
        <v>0</v>
      </c>
      <c r="FD147" s="236">
        <f>IF(COUNTIF($AP147:$AR147, Active!$GA$1)&gt;0, Active!FD$2, 0)</f>
        <v>0</v>
      </c>
      <c r="FE147" s="236">
        <f>IF(COUNTIF($AS147:$AU147, Active!$GA$1)&gt;0, Active!FE$2, 0)</f>
        <v>0</v>
      </c>
      <c r="FF147" s="236">
        <f>IF(COUNTIF($AV147:$AX147, Active!$GA$1)&gt;0, Active!FF$2, 0)</f>
        <v>0</v>
      </c>
      <c r="FG147" s="237">
        <f>IF(COUNTIF($AY147:$BA147, Active!$GA$1)&gt;0, Active!FG$2, 0)</f>
        <v>0</v>
      </c>
      <c r="FH147" s="238">
        <f>IF(COUNTIF($BB147:$BD147, Active!$GA$1)&gt;0, Active!FH$2, 0)</f>
        <v>0</v>
      </c>
      <c r="FI147" s="238">
        <f>IF(COUNTIF($BE147:$BG147, Active!$GA$1)&gt;0, Active!FI$2, 0)</f>
        <v>0</v>
      </c>
      <c r="FJ147" s="238">
        <f>IF(COUNTIF($BH147:$BJ147, Active!$GA$1)&gt;0, Active!FJ$2, 0)</f>
        <v>0</v>
      </c>
      <c r="FK147" s="238">
        <f>IF(COUNTIF($BK147:$BM147, Active!$GA$1)&gt;0, Active!FK$2, 0)</f>
        <v>0</v>
      </c>
      <c r="FL147" s="238">
        <f>IF(COUNTIF($BN147:$BP147, Active!$GA$1)&gt;0, Active!FL$2, 0)</f>
        <v>0</v>
      </c>
      <c r="FM147" s="238">
        <f>IF(COUNTIF($BQ147:$BS147, Active!$GA$1)&gt;0, Active!FM$2, 0)</f>
        <v>0</v>
      </c>
      <c r="FN147" s="238">
        <f>IF(COUNTIF($BT147:$BV147, Active!$GA$1)&gt;0, Active!FN$2, 0)</f>
        <v>0</v>
      </c>
      <c r="FO147" s="239">
        <f>IF(COUNTIF($BW147:$BY147, Active!$GA$1)&gt;0, Active!FO$2, 0)</f>
        <v>0</v>
      </c>
      <c r="FP147" s="240">
        <f>IF(COUNTIF($BZ147:$CB147, Active!$GA$1)&gt;0, Active!FP$2, 0)</f>
        <v>0</v>
      </c>
      <c r="FQ147" s="240">
        <f>IF(COUNTIF($CC147:$CE147, Active!$GA$1)&gt;0, Active!FQ$2, 0)</f>
        <v>0</v>
      </c>
      <c r="FR147" s="240">
        <f>IF(COUNTIF($CF147:$CH147, Active!$GA$1)&gt;0, Active!FR$2, 0)</f>
        <v>0</v>
      </c>
      <c r="FS147" s="240">
        <f>IF(COUNTIF($CI147:$CK147, Active!$GA$1)&gt;0, Active!FS$2, 0)</f>
        <v>0</v>
      </c>
      <c r="FT147" s="240">
        <f>IF(COUNTIF($CL147:$CN147, Active!$GA$1)&gt;0, Active!FT$2, 0)</f>
        <v>0</v>
      </c>
      <c r="FU147" s="240">
        <f>IF(COUNTIF($CO147:$CQ147, Active!$GA$1)&gt;0, Active!FU$2, 0)</f>
        <v>0</v>
      </c>
      <c r="FV147" s="240">
        <f>IF(COUNTIF($CR147:$CT147, Active!$GA$1)&gt;0, Active!FV$2, 0)</f>
        <v>0</v>
      </c>
      <c r="FW147" s="240">
        <f>IF(COUNTIF($CU147:$CW147, Active!$GA$1)&gt;0, Active!FW$2, 0)</f>
        <v>0</v>
      </c>
      <c r="FX147" s="240">
        <f>IF(COUNTIF($CX147:$CZ147, Active!$GA$1)&gt;0, Active!FX$2, 0)</f>
        <v>0</v>
      </c>
      <c r="FY147" s="240">
        <f>IF(COUNTIF($DA147:$DC147, Active!$GA$1)&gt;0, Active!FY$2, 0)</f>
        <v>0</v>
      </c>
      <c r="FZ147" s="240">
        <f>IF(COUNTIF($DD147:$DF147, Active!$GA$1)&gt;0, Active!FZ$2, 0)</f>
        <v>0</v>
      </c>
      <c r="GA147" s="241">
        <f t="shared" si="55"/>
        <v>0</v>
      </c>
      <c r="GB147" s="242">
        <f>IF(COUNTIF($N147:$Q147, Active!HH$1)&gt;0, Active!GB$2, 0)</f>
        <v>0</v>
      </c>
      <c r="GC147" s="234">
        <f>IF(COUNTIF($R147:$U147, Active!HH$1)&gt;0, Active!GC$2, 0)</f>
        <v>0</v>
      </c>
      <c r="GD147" s="234">
        <f>IF(COUNTIF($V147:$Y147, Active!HH$1)&gt;0, Active!GD$2, 0)</f>
        <v>0</v>
      </c>
      <c r="GE147" s="234">
        <f>IF(COUNTIF($Z147:$AA147, Active!HH$1)&gt;0, Active!GE$2, 0)</f>
        <v>0</v>
      </c>
      <c r="GF147" s="234">
        <f>IF(COUNTIF($AB147:$AC147, Active!HH$1)&gt;0, Active!GF$2, 0)</f>
        <v>0</v>
      </c>
      <c r="GG147" s="235">
        <f>IF(COUNTIF($AD147:$AF147, Active!$HH$1)&gt;0, Active!GG$2, 0)</f>
        <v>0</v>
      </c>
      <c r="GH147" s="236">
        <f>IF(COUNTIF($AG147:$AI147, Active!$HH$1)&gt;0, Active!GH$2, 0)</f>
        <v>0</v>
      </c>
      <c r="GI147" s="236">
        <f>IF(COUNTIF($AJ147:$AL147, Active!$HH$1)&gt;0, Active!GI$2, 0)</f>
        <v>0</v>
      </c>
      <c r="GJ147" s="236">
        <f>IF(COUNTIF($AM147:$AO147, Active!$HH$1)&gt;0, Active!GJ$2, 0)</f>
        <v>0</v>
      </c>
      <c r="GK147" s="236">
        <f>IF(COUNTIF($AP147:$AR147, Active!$HH$1)&gt;0, Active!GK$2, 0)</f>
        <v>0</v>
      </c>
      <c r="GL147" s="236">
        <f>IF(COUNTIF($AS147:$AU147, Active!$HH$1)&gt;0, Active!GL$2, 0)</f>
        <v>0</v>
      </c>
      <c r="GM147" s="236">
        <f>IF(COUNTIF($AV147:$AX147, Active!$HH$1)&gt;0, Active!GM$2, 0)</f>
        <v>0</v>
      </c>
      <c r="GN147" s="237">
        <f>IF(COUNTIF($AY147:$BA147, Active!$HH$1)&gt;0, Active!GN$2, 0)</f>
        <v>0</v>
      </c>
      <c r="GO147" s="238">
        <f>IF(COUNTIF($BB147:$BD147, Active!$HH$1)&gt;0, Active!GO$2, 0)</f>
        <v>0</v>
      </c>
      <c r="GP147" s="238">
        <f>IF(COUNTIF($BE147:$BG147, Active!$HH$1)&gt;0, Active!GP$2, 0)</f>
        <v>0</v>
      </c>
      <c r="GQ147" s="238">
        <f>IF(COUNTIF($BH147:$BJ147, Active!$HH$1)&gt;0, Active!GQ$2, 0)</f>
        <v>0</v>
      </c>
      <c r="GR147" s="238">
        <f>IF(COUNTIF($BK147:$BM147, Active!$HH$1)&gt;0, Active!GR$2, 0)</f>
        <v>0</v>
      </c>
      <c r="GS147" s="238">
        <f>IF(COUNTIF($BN147:$BP147, Active!$HH$1)&gt;0, Active!GS$2, 0)</f>
        <v>0</v>
      </c>
      <c r="GT147" s="238">
        <f>IF(COUNTIF($BQ147:$BS147, Active!$HH$1)&gt;0, Active!GT$2, 0)</f>
        <v>0</v>
      </c>
      <c r="GU147" s="238">
        <f>IF(COUNTIF($BT147:$BV147, Active!$HH$1)&gt;0, Active!GU$2, 0)</f>
        <v>0</v>
      </c>
      <c r="GV147" s="239">
        <f>IF(COUNTIF($BW147:$BY147, Active!$HH$1)&gt;0, Active!GV$2, 0)</f>
        <v>0</v>
      </c>
      <c r="GW147" s="240">
        <f>IF(COUNTIF($BZ147:$CB147, Active!$HH$1)&gt;0, Active!GW$2, 0)</f>
        <v>0</v>
      </c>
      <c r="GX147" s="240">
        <f>IF(COUNTIF($CC147:$CE147, Active!$HH$1)&gt;0, Active!GX$2, 0)</f>
        <v>0</v>
      </c>
      <c r="GY147" s="240">
        <f>IF(COUNTIF($CF147:$CH147, Active!$HH$1)&gt;0, Active!GY$2, 0)</f>
        <v>0</v>
      </c>
      <c r="GZ147" s="240">
        <f>IF(COUNTIF($CI147:$CK147, Active!$HH$1)&gt;0, Active!GZ$2, 0)</f>
        <v>0</v>
      </c>
      <c r="HA147" s="240">
        <f>IF(COUNTIF($CL147:$CN147, Active!$HH$1)&gt;0, Active!HA$2, 0)</f>
        <v>0</v>
      </c>
      <c r="HB147" s="240">
        <f>IF(COUNTIF($CO147:$CQ147, Active!$HH$1)&gt;0, Active!HB$2, 0)</f>
        <v>0</v>
      </c>
      <c r="HC147" s="240">
        <f>IF(COUNTIF($CR147:$CT147, Active!$HH$1)&gt;0, Active!HC$2, 0)</f>
        <v>0</v>
      </c>
      <c r="HD147" s="240">
        <f>IF(COUNTIF($CU147:$CW147, Active!$HH$1)&gt;0, Active!HD$2, 0)</f>
        <v>0</v>
      </c>
      <c r="HE147" s="240">
        <f>IF(COUNTIF($CX147:$CZ147, Active!$HH$1)&gt;0, Active!HE$2, 0)</f>
        <v>0</v>
      </c>
      <c r="HF147" s="240">
        <f>IF(COUNTIF($DA147:$DC147, Active!$HH$1)&gt;0, Active!HF$2, 0)</f>
        <v>0</v>
      </c>
      <c r="HG147" s="240">
        <f>IF(COUNTIF($DD147:$DF147, Active!$HH$1)&gt;0, Active!HG$2, 0)</f>
        <v>0</v>
      </c>
      <c r="HH147" s="241">
        <f t="shared" si="56"/>
        <v>0</v>
      </c>
      <c r="HI147" s="243"/>
      <c r="HJ147" s="242">
        <f>IF(MAX($N147:$Q147)&gt;=40, Active!HJ$2, 0)</f>
        <v>0</v>
      </c>
      <c r="HK147" s="234">
        <f>IF(MAX($R147:$U147)&gt;=40, Active!HK$2, 0)</f>
        <v>0</v>
      </c>
      <c r="HL147" s="234">
        <f>IF(MAX($V147:$Y147)&gt;=40, Active!HL$2, 0)</f>
        <v>0</v>
      </c>
      <c r="HM147" s="234">
        <f>IF(MAX($Z147:$AA147)&gt;=40, Active!HM$2, 0)</f>
        <v>0</v>
      </c>
      <c r="HN147" s="234">
        <f>IF(MAX($AB147:$AC147)&gt;=40, Active!HN$2, 0)</f>
        <v>0</v>
      </c>
      <c r="HO147" s="235">
        <f>IF(MAX($AD147:$AF147)&gt;=40, Active!HO$2, 0)</f>
        <v>0</v>
      </c>
      <c r="HP147" s="236">
        <f>IF(MAX($AG147:$AI147)&gt;=40, Active!HP$2, 0)</f>
        <v>0</v>
      </c>
      <c r="HQ147" s="236">
        <f>IF(MAX($AJ147:$AL147)&gt;=40, Active!HQ$2, 0)</f>
        <v>0</v>
      </c>
      <c r="HR147" s="236">
        <f>IF(MAX($AM147:$AO147)&gt;=40, Active!HR$2, 0)</f>
        <v>0</v>
      </c>
      <c r="HS147" s="236">
        <f>IF(MAX($AP147:$AR147)&gt;=40, Active!HS$2, 0)</f>
        <v>0</v>
      </c>
      <c r="HT147" s="236">
        <f>IF(MAX($AS147:$AU147)&gt;=40, Active!HT$2, 0)</f>
        <v>0</v>
      </c>
      <c r="HU147" s="236">
        <f>IF(MAX($AV147:$AX147)&gt;=40, Active!HU$2, 0)</f>
        <v>0</v>
      </c>
      <c r="HV147" s="237">
        <f>IF(MAX($AY147:$BA147)&gt;=40, Active!HV$2, 0)</f>
        <v>20</v>
      </c>
      <c r="HW147" s="238">
        <f>IF(MAX($BB147:$BD147)&gt;=40, Active!HW$2, 0)</f>
        <v>20</v>
      </c>
      <c r="HX147" s="238">
        <f>IF(MAX($BE147:$BG147)&gt;=40, Active!HX$2, 0)</f>
        <v>20</v>
      </c>
      <c r="HY147" s="238">
        <f>IF(MAX($BH147:$BJ147)&gt;=40, Active!HY$2, 0)</f>
        <v>20</v>
      </c>
      <c r="HZ147" s="238">
        <f>IF(MAX($BK147:$BM147)&gt;=40, Active!HZ$2, 0)</f>
        <v>10</v>
      </c>
      <c r="IA147" s="238">
        <f>IF(MAX($BN147:$BP147)&gt;=40, Active!IA$2, 0)</f>
        <v>20</v>
      </c>
      <c r="IB147" s="238">
        <f>IF(MAX($BQ147:$BS147)&gt;=40, Active!IB$2, 0)</f>
        <v>10</v>
      </c>
      <c r="IC147" s="238">
        <f>IF(MAX($BT147:$BV147)&gt;=40, Active!IC$2, 0)</f>
        <v>0</v>
      </c>
      <c r="ID147" s="239">
        <f>IF(MAX($BW147:$BY147)&gt;=40, Active!ID$2, 0)</f>
        <v>0</v>
      </c>
      <c r="IE147" s="240">
        <f>IF(MAX($BZ147:$CB147)&gt;=40, Active!IE$2, 0)</f>
        <v>0</v>
      </c>
      <c r="IF147" s="240">
        <f>IF(MAX($CC147:$CE147)&gt;=40, Active!IF$2, 0)</f>
        <v>0</v>
      </c>
      <c r="IG147" s="240">
        <f>IF(MAX($CF147:$CH147)&gt;=40, Active!IG$2, 0)</f>
        <v>0</v>
      </c>
      <c r="IH147" s="240">
        <f>IF(MAX($CI147:$CK147)&gt;=40, Active!IH$2, 0)</f>
        <v>0</v>
      </c>
      <c r="II147" s="240">
        <f>IF(MAX($CL147:$CN147)&gt;=40, Active!II$2, 0)</f>
        <v>0</v>
      </c>
      <c r="IJ147" s="240">
        <f>IF(MAX($CO147:$CQ147)&gt;=40, Active!IJ$2, 0)</f>
        <v>0</v>
      </c>
      <c r="IK147" s="240">
        <f>IF(MAX($CR147:$CT147)&gt;=40, Active!IK$2, 0)</f>
        <v>0</v>
      </c>
      <c r="IL147" s="240">
        <f>IF(MAX($CU147:$CW147)&gt;=40, Active!IL$2, 0)</f>
        <v>0</v>
      </c>
      <c r="IM147" s="240">
        <f>IF(MAX($CX147:$CZ147)&gt;=40, Active!IM$2, 0)</f>
        <v>0</v>
      </c>
      <c r="IN147" s="240">
        <f>IF(MAX($DA147:$DC147)&gt;=40, Active!IN$2, 0)</f>
        <v>0</v>
      </c>
      <c r="IO147" s="240">
        <f>IF(MAX($DD147:$DF147)&gt;=40, Active!IO$2, 0)</f>
        <v>0</v>
      </c>
      <c r="IP147" s="416">
        <f t="shared" si="57"/>
        <v>120</v>
      </c>
      <c r="IQ147" s="416">
        <f t="shared" si="58"/>
        <v>0</v>
      </c>
    </row>
    <row r="148" spans="2:251" ht="15" customHeight="1" x14ac:dyDescent="0.25">
      <c r="B148" s="392">
        <v>6</v>
      </c>
      <c r="C148" s="13" t="s">
        <v>661</v>
      </c>
      <c r="D148" s="423">
        <v>42461</v>
      </c>
      <c r="E148" s="20" t="s">
        <v>278</v>
      </c>
      <c r="F148" s="6">
        <v>7408056</v>
      </c>
      <c r="G148" s="20">
        <v>1</v>
      </c>
      <c r="H148" s="20"/>
      <c r="I148" s="23"/>
      <c r="J148" s="6"/>
      <c r="K148" s="6"/>
      <c r="L148" s="424"/>
      <c r="M148" s="425" t="s">
        <v>662</v>
      </c>
      <c r="N148" s="24"/>
      <c r="O148" s="107"/>
      <c r="P148" s="105"/>
      <c r="Q148" s="106"/>
      <c r="R148" s="24"/>
      <c r="S148" s="107"/>
      <c r="T148" s="105"/>
      <c r="U148" s="106"/>
      <c r="V148" s="24"/>
      <c r="W148" s="107"/>
      <c r="X148" s="105"/>
      <c r="Y148" s="106"/>
      <c r="Z148" s="24"/>
      <c r="AA148" s="273"/>
      <c r="AB148" s="24"/>
      <c r="AC148" s="273"/>
      <c r="AD148" s="24"/>
      <c r="AE148" s="107"/>
      <c r="AF148" s="273"/>
      <c r="AG148" s="24"/>
      <c r="AH148" s="107"/>
      <c r="AI148" s="273"/>
      <c r="AJ148" s="24"/>
      <c r="AK148" s="107"/>
      <c r="AL148" s="273"/>
      <c r="AM148" s="24"/>
      <c r="AN148" s="107"/>
      <c r="AO148" s="273"/>
      <c r="AP148" s="24"/>
      <c r="AQ148" s="107"/>
      <c r="AR148" s="273"/>
      <c r="AS148" s="24"/>
      <c r="AT148" s="107"/>
      <c r="AU148" s="273"/>
      <c r="AV148" s="24"/>
      <c r="AW148" s="107"/>
      <c r="AX148" s="273"/>
      <c r="AY148" s="24">
        <v>40</v>
      </c>
      <c r="AZ148" s="107"/>
      <c r="BA148" s="273"/>
      <c r="BB148" s="24">
        <v>61.75</v>
      </c>
      <c r="BC148" s="107"/>
      <c r="BD148" s="273"/>
      <c r="BE148" s="24"/>
      <c r="BF148" s="107"/>
      <c r="BG148" s="273"/>
      <c r="BH148" s="24"/>
      <c r="BI148" s="107"/>
      <c r="BJ148" s="273"/>
      <c r="BK148" s="24"/>
      <c r="BL148" s="107"/>
      <c r="BM148" s="273"/>
      <c r="BN148" s="24">
        <v>74.199996948242188</v>
      </c>
      <c r="BO148" s="107"/>
      <c r="BP148" s="273"/>
      <c r="BQ148" s="24">
        <v>49</v>
      </c>
      <c r="BR148" s="107"/>
      <c r="BS148" s="273"/>
      <c r="BT148" s="24"/>
      <c r="BU148" s="291"/>
      <c r="BV148" s="273"/>
      <c r="BW148" s="24"/>
      <c r="BX148" s="107"/>
      <c r="BY148" s="273"/>
      <c r="BZ148" s="24"/>
      <c r="CA148" s="107"/>
      <c r="CB148" s="273"/>
      <c r="CC148" s="24"/>
      <c r="CD148" s="107"/>
      <c r="CE148" s="107"/>
      <c r="CF148" s="107"/>
      <c r="CG148" s="107"/>
      <c r="CH148" s="273"/>
      <c r="CI148" s="24"/>
      <c r="CJ148" s="107"/>
      <c r="CK148" s="273"/>
      <c r="CL148" s="24"/>
      <c r="CM148" s="107"/>
      <c r="CN148" s="273"/>
      <c r="CO148" s="24"/>
      <c r="CP148" s="107"/>
      <c r="CQ148" s="273"/>
      <c r="CR148" s="24"/>
      <c r="CS148" s="107"/>
      <c r="CT148" s="273"/>
      <c r="CU148" s="24"/>
      <c r="CV148" s="107"/>
      <c r="CW148" s="273"/>
      <c r="CX148" s="24"/>
      <c r="CY148" s="107"/>
      <c r="CZ148" s="273"/>
      <c r="DA148" s="24"/>
      <c r="DB148" s="107"/>
      <c r="DC148" s="273"/>
      <c r="DD148" s="24"/>
      <c r="DE148" s="107"/>
      <c r="DF148" s="273"/>
      <c r="DG148" s="218"/>
      <c r="DH148" s="217"/>
      <c r="DI148" s="217"/>
      <c r="DJ148" s="286">
        <f t="shared" si="52"/>
        <v>56.237499237060547</v>
      </c>
      <c r="DK148" s="219"/>
      <c r="DL148" s="220">
        <f t="shared" si="53"/>
        <v>2.8118749618530274</v>
      </c>
      <c r="DM148" s="650">
        <f>COUNTIF(N148:DF148, Active!DM$1)+COUNTIF(N148:DF148, Active!DM$2)</f>
        <v>0</v>
      </c>
      <c r="DN148" s="233">
        <f>IF(COUNTIF($N148:$Q148, Active!ET$1)&gt;0, Active!DN$2, 0)</f>
        <v>0</v>
      </c>
      <c r="DO148" s="234">
        <f>IF(COUNTIF($R148:$U148, Active!ET$1)&gt;0, Active!DO$2, 0)</f>
        <v>0</v>
      </c>
      <c r="DP148" s="234">
        <f>IF(COUNTIF($V148:$Y148, Active!ET$1)&gt;0, Active!DP$2, 0)</f>
        <v>0</v>
      </c>
      <c r="DQ148" s="234">
        <f>IF(COUNTIF($Z148:$AA148, Active!ET$1)&gt;0, Active!DQ$2, 0)</f>
        <v>0</v>
      </c>
      <c r="DR148" s="234">
        <f>IF(COUNTIF($AB148:$AC148, Active!ET$1)&gt;0, Active!DR$2, 0)</f>
        <v>0</v>
      </c>
      <c r="DS148" s="235">
        <f>IF(COUNTIF($AD148:$AF148, Active!$ET$1)&gt;0, Active!DS$2, 0)</f>
        <v>0</v>
      </c>
      <c r="DT148" s="236">
        <f>IF(COUNTIF($AG148:$AI148, Active!$ET$1)&gt;0, Active!DT$2, 0)</f>
        <v>0</v>
      </c>
      <c r="DU148" s="236">
        <f>IF(COUNTIF($AJ148:$AL148, Active!$ET$1)&gt;0, Active!DU$2, 0)</f>
        <v>0</v>
      </c>
      <c r="DV148" s="236">
        <f>IF(COUNTIF($AM148:$AO148, Active!$ET$1)&gt;0, Active!DV$2, 0)</f>
        <v>0</v>
      </c>
      <c r="DW148" s="236">
        <f>IF(COUNTIF($AP148:$AR148, Active!$ET$1)&gt;0, Active!DW$2, 0)</f>
        <v>0</v>
      </c>
      <c r="DX148" s="236">
        <f>IF(COUNTIF($AS148:$AU148, Active!$ET$1)&gt;0, Active!DX$2, 0)</f>
        <v>0</v>
      </c>
      <c r="DY148" s="236">
        <f>IF(COUNTIF($AV148:$AX148, Active!$ET$1)&gt;0, Active!DY$2, 0)</f>
        <v>0</v>
      </c>
      <c r="DZ148" s="237">
        <f>IF(COUNTIF($AY148:$BA148, Active!$ET$1)&gt;0, Active!DZ$2, 0)</f>
        <v>0</v>
      </c>
      <c r="EA148" s="238">
        <f>IF(COUNTIF($BB148:$BD148, Active!$ET$1)&gt;0, Active!EA$2, 0)</f>
        <v>0</v>
      </c>
      <c r="EB148" s="238">
        <f>IF(COUNTIF($BE148:$BG148, Active!$ET$1)&gt;0, Active!EB$2, 0)</f>
        <v>0</v>
      </c>
      <c r="EC148" s="238">
        <f>IF(COUNTIF($BH148:$BJ148, Active!$ET$1)&gt;0, Active!EC$2, 0)</f>
        <v>0</v>
      </c>
      <c r="ED148" s="238">
        <f>IF(COUNTIF($BK148:$BM148, Active!$ET$1)&gt;0, Active!ED$2, 0)</f>
        <v>0</v>
      </c>
      <c r="EE148" s="238">
        <f>IF(COUNTIF($BN148:$BP148, Active!$ET$1)&gt;0, Active!EE$2, 0)</f>
        <v>0</v>
      </c>
      <c r="EF148" s="238">
        <f>IF(COUNTIF($BQ148:$BS148, Active!$ET$1)&gt;0, Active!EF$2, 0)</f>
        <v>0</v>
      </c>
      <c r="EG148" s="238">
        <f>IF(COUNTIF($BT148:$BV148, Active!$ET$1)&gt;0, Active!EG$2, 0)</f>
        <v>0</v>
      </c>
      <c r="EH148" s="239">
        <f>IF(COUNTIF($BW148:$BY148, Active!$ET$1)&gt;0, Active!EH$2, 0)</f>
        <v>0</v>
      </c>
      <c r="EI148" s="240">
        <f>IF(COUNTIF($BZ148:$CB148, Active!$ET$1)&gt;0, Active!EI$2, 0)</f>
        <v>0</v>
      </c>
      <c r="EJ148" s="240">
        <f>IF(COUNTIF($CC148:$CE148, Active!$ET$1)&gt;0, Active!EJ$2, 0)</f>
        <v>0</v>
      </c>
      <c r="EK148" s="240">
        <f>IF(COUNTIF($CF148:$CH148, Active!$ET$1)&gt;0, Active!EK$2, 0)</f>
        <v>0</v>
      </c>
      <c r="EL148" s="240">
        <f>IF(COUNTIF($CI148:$CK148, Active!$ET$1)&gt;0, Active!EL$2, 0)</f>
        <v>0</v>
      </c>
      <c r="EM148" s="240">
        <f>IF(COUNTIF($CL148:$CN148, Active!$ET$1)&gt;0, Active!EM$2, 0)</f>
        <v>0</v>
      </c>
      <c r="EN148" s="240">
        <f>IF(COUNTIF($CO148:$CQ148, Active!$ET$1)&gt;0, Active!EN$2, 0)</f>
        <v>0</v>
      </c>
      <c r="EO148" s="240">
        <f>IF(COUNTIF($CR148:$CT148, Active!$ET$1)&gt;0, Active!EO$2, 0)</f>
        <v>0</v>
      </c>
      <c r="EP148" s="240">
        <f>IF(COUNTIF($CU148:$CW148, Active!$ET$1)&gt;0, Active!EP$2, 0)</f>
        <v>0</v>
      </c>
      <c r="EQ148" s="240">
        <f>IF(COUNTIF($CX148:$CZ148, Active!$ET$1)&gt;0, Active!EQ$2, 0)</f>
        <v>0</v>
      </c>
      <c r="ER148" s="240">
        <f>IF(COUNTIF($DA148:$DC148, Active!$ET$1)&gt;0, Active!ER$2, 0)</f>
        <v>0</v>
      </c>
      <c r="ES148" s="240">
        <f>IF(COUNTIF($DD148:$DF148, Active!$ET$1)&gt;0, Active!ES$2, 0)</f>
        <v>0</v>
      </c>
      <c r="ET148" s="241">
        <f t="shared" si="54"/>
        <v>0</v>
      </c>
      <c r="EU148" s="242">
        <f>IF(COUNTIF($N148:$Q148, Active!GA$1)&gt;0, Active!EU$2, 0)</f>
        <v>0</v>
      </c>
      <c r="EV148" s="234">
        <f>IF(COUNTIF($R148:$U148, Active!GA$1)&gt;0, Active!EV$2, 0)</f>
        <v>0</v>
      </c>
      <c r="EW148" s="234">
        <f>IF(COUNTIF($V148:$Y148, Active!GA$1)&gt;0, Active!EW$2, 0)</f>
        <v>0</v>
      </c>
      <c r="EX148" s="234">
        <f>IF(COUNTIF($Z148:$AA148, Active!GA$1)&gt;0, Active!EX$2, 0)</f>
        <v>0</v>
      </c>
      <c r="EY148" s="234">
        <f>IF(COUNTIF($AB148:$AC148, Active!GA$1)&gt;0, Active!EY$2, 0)</f>
        <v>0</v>
      </c>
      <c r="EZ148" s="235">
        <f>IF(COUNTIF($AD148:$AF148, Active!$GA$1)&gt;0, Active!EZ$2, 0)</f>
        <v>0</v>
      </c>
      <c r="FA148" s="236">
        <f>IF(COUNTIF($AG148:$AI148, Active!$GA$1)&gt;0, Active!FA$2, 0)</f>
        <v>0</v>
      </c>
      <c r="FB148" s="236">
        <f>IF(COUNTIF($AJ148:$AL148, Active!$GA$1)&gt;0, Active!FB$2, 0)</f>
        <v>0</v>
      </c>
      <c r="FC148" s="236">
        <f>IF(COUNTIF($AM148:$AO148, Active!$GA$1)&gt;0, Active!FC$2, 0)</f>
        <v>0</v>
      </c>
      <c r="FD148" s="236">
        <f>IF(COUNTIF($AP148:$AR148, Active!$GA$1)&gt;0, Active!FD$2, 0)</f>
        <v>0</v>
      </c>
      <c r="FE148" s="236">
        <f>IF(COUNTIF($AS148:$AU148, Active!$GA$1)&gt;0, Active!FE$2, 0)</f>
        <v>0</v>
      </c>
      <c r="FF148" s="236">
        <f>IF(COUNTIF($AV148:$AX148, Active!$GA$1)&gt;0, Active!FF$2, 0)</f>
        <v>0</v>
      </c>
      <c r="FG148" s="237">
        <f>IF(COUNTIF($AY148:$BA148, Active!$GA$1)&gt;0, Active!FG$2, 0)</f>
        <v>0</v>
      </c>
      <c r="FH148" s="238">
        <f>IF(COUNTIF($BB148:$BD148, Active!$GA$1)&gt;0, Active!FH$2, 0)</f>
        <v>0</v>
      </c>
      <c r="FI148" s="238">
        <f>IF(COUNTIF($BE148:$BG148, Active!$GA$1)&gt;0, Active!FI$2, 0)</f>
        <v>0</v>
      </c>
      <c r="FJ148" s="238">
        <f>IF(COUNTIF($BH148:$BJ148, Active!$GA$1)&gt;0, Active!FJ$2, 0)</f>
        <v>0</v>
      </c>
      <c r="FK148" s="238">
        <f>IF(COUNTIF($BK148:$BM148, Active!$GA$1)&gt;0, Active!FK$2, 0)</f>
        <v>0</v>
      </c>
      <c r="FL148" s="238">
        <f>IF(COUNTIF($BN148:$BP148, Active!$GA$1)&gt;0, Active!FL$2, 0)</f>
        <v>0</v>
      </c>
      <c r="FM148" s="238">
        <f>IF(COUNTIF($BQ148:$BS148, Active!$GA$1)&gt;0, Active!FM$2, 0)</f>
        <v>0</v>
      </c>
      <c r="FN148" s="238">
        <f>IF(COUNTIF($BT148:$BV148, Active!$GA$1)&gt;0, Active!FN$2, 0)</f>
        <v>0</v>
      </c>
      <c r="FO148" s="239">
        <f>IF(COUNTIF($BW148:$BY148, Active!$GA$1)&gt;0, Active!FO$2, 0)</f>
        <v>0</v>
      </c>
      <c r="FP148" s="240">
        <f>IF(COUNTIF($BZ148:$CB148, Active!$GA$1)&gt;0, Active!FP$2, 0)</f>
        <v>0</v>
      </c>
      <c r="FQ148" s="240">
        <f>IF(COUNTIF($CC148:$CE148, Active!$GA$1)&gt;0, Active!FQ$2, 0)</f>
        <v>0</v>
      </c>
      <c r="FR148" s="240">
        <f>IF(COUNTIF($CF148:$CH148, Active!$GA$1)&gt;0, Active!FR$2, 0)</f>
        <v>0</v>
      </c>
      <c r="FS148" s="240">
        <f>IF(COUNTIF($CI148:$CK148, Active!$GA$1)&gt;0, Active!FS$2, 0)</f>
        <v>0</v>
      </c>
      <c r="FT148" s="240">
        <f>IF(COUNTIF($CL148:$CN148, Active!$GA$1)&gt;0, Active!FT$2, 0)</f>
        <v>0</v>
      </c>
      <c r="FU148" s="240">
        <f>IF(COUNTIF($CO148:$CQ148, Active!$GA$1)&gt;0, Active!FU$2, 0)</f>
        <v>0</v>
      </c>
      <c r="FV148" s="240">
        <f>IF(COUNTIF($CR148:$CT148, Active!$GA$1)&gt;0, Active!FV$2, 0)</f>
        <v>0</v>
      </c>
      <c r="FW148" s="240">
        <f>IF(COUNTIF($CU148:$CW148, Active!$GA$1)&gt;0, Active!FW$2, 0)</f>
        <v>0</v>
      </c>
      <c r="FX148" s="240">
        <f>IF(COUNTIF($CX148:$CZ148, Active!$GA$1)&gt;0, Active!FX$2, 0)</f>
        <v>0</v>
      </c>
      <c r="FY148" s="240">
        <f>IF(COUNTIF($DA148:$DC148, Active!$GA$1)&gt;0, Active!FY$2, 0)</f>
        <v>0</v>
      </c>
      <c r="FZ148" s="240">
        <f>IF(COUNTIF($DD148:$DF148, Active!$GA$1)&gt;0, Active!FZ$2, 0)</f>
        <v>0</v>
      </c>
      <c r="GA148" s="241">
        <f t="shared" si="55"/>
        <v>0</v>
      </c>
      <c r="GB148" s="242">
        <f>IF(COUNTIF($N148:$Q148, Active!HH$1)&gt;0, Active!GB$2, 0)</f>
        <v>0</v>
      </c>
      <c r="GC148" s="234">
        <f>IF(COUNTIF($R148:$U148, Active!HH$1)&gt;0, Active!GC$2, 0)</f>
        <v>0</v>
      </c>
      <c r="GD148" s="234">
        <f>IF(COUNTIF($V148:$Y148, Active!HH$1)&gt;0, Active!GD$2, 0)</f>
        <v>0</v>
      </c>
      <c r="GE148" s="234">
        <f>IF(COUNTIF($Z148:$AA148, Active!HH$1)&gt;0, Active!GE$2, 0)</f>
        <v>0</v>
      </c>
      <c r="GF148" s="234">
        <f>IF(COUNTIF($AB148:$AC148, Active!HH$1)&gt;0, Active!GF$2, 0)</f>
        <v>0</v>
      </c>
      <c r="GG148" s="235">
        <f>IF(COUNTIF($AD148:$AF148, Active!$HH$1)&gt;0, Active!GG$2, 0)</f>
        <v>0</v>
      </c>
      <c r="GH148" s="236">
        <f>IF(COUNTIF($AG148:$AI148, Active!$HH$1)&gt;0, Active!GH$2, 0)</f>
        <v>0</v>
      </c>
      <c r="GI148" s="236">
        <f>IF(COUNTIF($AJ148:$AL148, Active!$HH$1)&gt;0, Active!GI$2, 0)</f>
        <v>0</v>
      </c>
      <c r="GJ148" s="236">
        <f>IF(COUNTIF($AM148:$AO148, Active!$HH$1)&gt;0, Active!GJ$2, 0)</f>
        <v>0</v>
      </c>
      <c r="GK148" s="236">
        <f>IF(COUNTIF($AP148:$AR148, Active!$HH$1)&gt;0, Active!GK$2, 0)</f>
        <v>0</v>
      </c>
      <c r="GL148" s="236">
        <f>IF(COUNTIF($AS148:$AU148, Active!$HH$1)&gt;0, Active!GL$2, 0)</f>
        <v>0</v>
      </c>
      <c r="GM148" s="236">
        <f>IF(COUNTIF($AV148:$AX148, Active!$HH$1)&gt;0, Active!GM$2, 0)</f>
        <v>0</v>
      </c>
      <c r="GN148" s="237">
        <f>IF(COUNTIF($AY148:$BA148, Active!$HH$1)&gt;0, Active!GN$2, 0)</f>
        <v>0</v>
      </c>
      <c r="GO148" s="238">
        <f>IF(COUNTIF($BB148:$BD148, Active!$HH$1)&gt;0, Active!GO$2, 0)</f>
        <v>0</v>
      </c>
      <c r="GP148" s="238">
        <f>IF(COUNTIF($BE148:$BG148, Active!$HH$1)&gt;0, Active!GP$2, 0)</f>
        <v>0</v>
      </c>
      <c r="GQ148" s="238">
        <f>IF(COUNTIF($BH148:$BJ148, Active!$HH$1)&gt;0, Active!GQ$2, 0)</f>
        <v>0</v>
      </c>
      <c r="GR148" s="238">
        <f>IF(COUNTIF($BK148:$BM148, Active!$HH$1)&gt;0, Active!GR$2, 0)</f>
        <v>0</v>
      </c>
      <c r="GS148" s="238">
        <f>IF(COUNTIF($BN148:$BP148, Active!$HH$1)&gt;0, Active!GS$2, 0)</f>
        <v>0</v>
      </c>
      <c r="GT148" s="238">
        <f>IF(COUNTIF($BQ148:$BS148, Active!$HH$1)&gt;0, Active!GT$2, 0)</f>
        <v>0</v>
      </c>
      <c r="GU148" s="238">
        <f>IF(COUNTIF($BT148:$BV148, Active!$HH$1)&gt;0, Active!GU$2, 0)</f>
        <v>0</v>
      </c>
      <c r="GV148" s="239">
        <f>IF(COUNTIF($BW148:$BY148, Active!$HH$1)&gt;0, Active!GV$2, 0)</f>
        <v>0</v>
      </c>
      <c r="GW148" s="240">
        <f>IF(COUNTIF($BZ148:$CB148, Active!$HH$1)&gt;0, Active!GW$2, 0)</f>
        <v>0</v>
      </c>
      <c r="GX148" s="240">
        <f>IF(COUNTIF($CC148:$CE148, Active!$HH$1)&gt;0, Active!GX$2, 0)</f>
        <v>0</v>
      </c>
      <c r="GY148" s="240">
        <f>IF(COUNTIF($CF148:$CH148, Active!$HH$1)&gt;0, Active!GY$2, 0)</f>
        <v>0</v>
      </c>
      <c r="GZ148" s="240">
        <f>IF(COUNTIF($CI148:$CK148, Active!$HH$1)&gt;0, Active!GZ$2, 0)</f>
        <v>0</v>
      </c>
      <c r="HA148" s="240">
        <f>IF(COUNTIF($CL148:$CN148, Active!$HH$1)&gt;0, Active!HA$2, 0)</f>
        <v>0</v>
      </c>
      <c r="HB148" s="240">
        <f>IF(COUNTIF($CO148:$CQ148, Active!$HH$1)&gt;0, Active!HB$2, 0)</f>
        <v>0</v>
      </c>
      <c r="HC148" s="240">
        <f>IF(COUNTIF($CR148:$CT148, Active!$HH$1)&gt;0, Active!HC$2, 0)</f>
        <v>0</v>
      </c>
      <c r="HD148" s="240">
        <f>IF(COUNTIF($CU148:$CW148, Active!$HH$1)&gt;0, Active!HD$2, 0)</f>
        <v>0</v>
      </c>
      <c r="HE148" s="240">
        <f>IF(COUNTIF($CX148:$CZ148, Active!$HH$1)&gt;0, Active!HE$2, 0)</f>
        <v>0</v>
      </c>
      <c r="HF148" s="240">
        <f>IF(COUNTIF($DA148:$DC148, Active!$HH$1)&gt;0, Active!HF$2, 0)</f>
        <v>0</v>
      </c>
      <c r="HG148" s="240">
        <f>IF(COUNTIF($DD148:$DF148, Active!$HH$1)&gt;0, Active!HG$2, 0)</f>
        <v>0</v>
      </c>
      <c r="HH148" s="241">
        <f t="shared" si="56"/>
        <v>0</v>
      </c>
      <c r="HI148" s="243"/>
      <c r="HJ148" s="242">
        <f>IF(MAX($N148:$Q148)&gt;=40, Active!HJ$2, 0)</f>
        <v>0</v>
      </c>
      <c r="HK148" s="234">
        <f>IF(MAX($R148:$U148)&gt;=40, Active!HK$2, 0)</f>
        <v>0</v>
      </c>
      <c r="HL148" s="234">
        <f>IF(MAX($V148:$Y148)&gt;=40, Active!HL$2, 0)</f>
        <v>0</v>
      </c>
      <c r="HM148" s="234">
        <f>IF(MAX($Z148:$AA148)&gt;=40, Active!HM$2, 0)</f>
        <v>0</v>
      </c>
      <c r="HN148" s="234">
        <f>IF(MAX($AB148:$AC148)&gt;=40, Active!HN$2, 0)</f>
        <v>0</v>
      </c>
      <c r="HO148" s="235">
        <f>IF(MAX($AD148:$AF148)&gt;=40, Active!HO$2, 0)</f>
        <v>0</v>
      </c>
      <c r="HP148" s="236">
        <f>IF(MAX($AG148:$AI148)&gt;=40, Active!HP$2, 0)</f>
        <v>0</v>
      </c>
      <c r="HQ148" s="236">
        <f>IF(MAX($AJ148:$AL148)&gt;=40, Active!HQ$2, 0)</f>
        <v>0</v>
      </c>
      <c r="HR148" s="236">
        <f>IF(MAX($AM148:$AO148)&gt;=40, Active!HR$2, 0)</f>
        <v>0</v>
      </c>
      <c r="HS148" s="236">
        <f>IF(MAX($AP148:$AR148)&gt;=40, Active!HS$2, 0)</f>
        <v>0</v>
      </c>
      <c r="HT148" s="236">
        <f>IF(MAX($AS148:$AU148)&gt;=40, Active!HT$2, 0)</f>
        <v>0</v>
      </c>
      <c r="HU148" s="236">
        <f>IF(MAX($AV148:$AX148)&gt;=40, Active!HU$2, 0)</f>
        <v>0</v>
      </c>
      <c r="HV148" s="237">
        <f>IF(MAX($AY148:$BA148)&gt;=40, Active!HV$2, 0)</f>
        <v>20</v>
      </c>
      <c r="HW148" s="238">
        <f>IF(MAX($BB148:$BD148)&gt;=40, Active!HW$2, 0)</f>
        <v>20</v>
      </c>
      <c r="HX148" s="238">
        <f>IF(MAX($BE148:$BG148)&gt;=40, Active!HX$2, 0)</f>
        <v>0</v>
      </c>
      <c r="HY148" s="238">
        <f>IF(MAX($BH148:$BJ148)&gt;=40, Active!HY$2, 0)</f>
        <v>0</v>
      </c>
      <c r="HZ148" s="238">
        <f>IF(MAX($BK148:$BM148)&gt;=40, Active!HZ$2, 0)</f>
        <v>0</v>
      </c>
      <c r="IA148" s="238">
        <f>IF(MAX($BN148:$BP148)&gt;=40, Active!IA$2, 0)</f>
        <v>20</v>
      </c>
      <c r="IB148" s="238">
        <f>IF(MAX($BQ148:$BS148)&gt;=40, Active!IB$2, 0)</f>
        <v>10</v>
      </c>
      <c r="IC148" s="238">
        <f>IF(MAX($BT148:$BV148)&gt;=40, Active!IC$2, 0)</f>
        <v>0</v>
      </c>
      <c r="ID148" s="239">
        <f>IF(MAX($BW148:$BY148)&gt;=40, Active!ID$2, 0)</f>
        <v>0</v>
      </c>
      <c r="IE148" s="240">
        <f>IF(MAX($BZ148:$CB148)&gt;=40, Active!IE$2, 0)</f>
        <v>0</v>
      </c>
      <c r="IF148" s="240">
        <f>IF(MAX($CC148:$CE148)&gt;=40, Active!IF$2, 0)</f>
        <v>0</v>
      </c>
      <c r="IG148" s="240">
        <f>IF(MAX($CF148:$CH148)&gt;=40, Active!IG$2, 0)</f>
        <v>0</v>
      </c>
      <c r="IH148" s="240">
        <f>IF(MAX($CI148:$CK148)&gt;=40, Active!IH$2, 0)</f>
        <v>0</v>
      </c>
      <c r="II148" s="240">
        <f>IF(MAX($CL148:$CN148)&gt;=40, Active!II$2, 0)</f>
        <v>0</v>
      </c>
      <c r="IJ148" s="240">
        <f>IF(MAX($CO148:$CQ148)&gt;=40, Active!IJ$2, 0)</f>
        <v>0</v>
      </c>
      <c r="IK148" s="240">
        <f>IF(MAX($CR148:$CT148)&gt;=40, Active!IK$2, 0)</f>
        <v>0</v>
      </c>
      <c r="IL148" s="240">
        <f>IF(MAX($CU148:$CW148)&gt;=40, Active!IL$2, 0)</f>
        <v>0</v>
      </c>
      <c r="IM148" s="240">
        <f>IF(MAX($CX148:$CZ148)&gt;=40, Active!IM$2, 0)</f>
        <v>0</v>
      </c>
      <c r="IN148" s="240">
        <f>IF(MAX($DA148:$DC148)&gt;=40, Active!IN$2, 0)</f>
        <v>0</v>
      </c>
      <c r="IO148" s="240">
        <f>IF(MAX($DD148:$DF148)&gt;=40, Active!IO$2, 0)</f>
        <v>0</v>
      </c>
      <c r="IP148" s="416">
        <f t="shared" si="57"/>
        <v>70</v>
      </c>
      <c r="IQ148" s="416">
        <f t="shared" si="58"/>
        <v>0</v>
      </c>
    </row>
    <row r="149" spans="2:251" ht="15" customHeight="1" x14ac:dyDescent="0.25">
      <c r="B149" s="392">
        <v>7</v>
      </c>
      <c r="C149" s="13" t="s">
        <v>663</v>
      </c>
      <c r="D149" s="423">
        <v>42461</v>
      </c>
      <c r="E149" s="20" t="s">
        <v>278</v>
      </c>
      <c r="F149" s="6">
        <v>7407978</v>
      </c>
      <c r="G149" s="20">
        <v>1</v>
      </c>
      <c r="H149" s="20"/>
      <c r="I149" s="23"/>
      <c r="J149" s="6"/>
      <c r="K149" s="6"/>
      <c r="L149" s="424"/>
      <c r="M149" s="425" t="s">
        <v>664</v>
      </c>
      <c r="N149" s="24"/>
      <c r="O149" s="107"/>
      <c r="P149" s="105"/>
      <c r="Q149" s="106"/>
      <c r="R149" s="24"/>
      <c r="S149" s="107"/>
      <c r="T149" s="105"/>
      <c r="U149" s="106"/>
      <c r="V149" s="24"/>
      <c r="W149" s="107"/>
      <c r="X149" s="105"/>
      <c r="Y149" s="106"/>
      <c r="Z149" s="24"/>
      <c r="AA149" s="273"/>
      <c r="AB149" s="24"/>
      <c r="AC149" s="273"/>
      <c r="AD149" s="24"/>
      <c r="AE149" s="107"/>
      <c r="AF149" s="273"/>
      <c r="AG149" s="24"/>
      <c r="AH149" s="107"/>
      <c r="AI149" s="273"/>
      <c r="AJ149" s="24"/>
      <c r="AK149" s="107"/>
      <c r="AL149" s="273"/>
      <c r="AM149" s="24"/>
      <c r="AN149" s="107"/>
      <c r="AO149" s="273"/>
      <c r="AP149" s="24"/>
      <c r="AQ149" s="107"/>
      <c r="AR149" s="273"/>
      <c r="AS149" s="24"/>
      <c r="AT149" s="107"/>
      <c r="AU149" s="273"/>
      <c r="AV149" s="24">
        <v>40</v>
      </c>
      <c r="AW149" s="107"/>
      <c r="AX149" s="273"/>
      <c r="AY149" s="24"/>
      <c r="AZ149" s="107"/>
      <c r="BA149" s="273"/>
      <c r="BB149" s="24">
        <v>61.299999237060547</v>
      </c>
      <c r="BC149" s="107"/>
      <c r="BD149" s="273"/>
      <c r="BE149" s="24">
        <v>89.75</v>
      </c>
      <c r="BF149" s="107"/>
      <c r="BG149" s="273"/>
      <c r="BH149" s="24">
        <v>54.759998321533203</v>
      </c>
      <c r="BI149" s="107"/>
      <c r="BJ149" s="273"/>
      <c r="BK149" s="24"/>
      <c r="BL149" s="107"/>
      <c r="BM149" s="273"/>
      <c r="BN149" s="24">
        <v>76</v>
      </c>
      <c r="BO149" s="107"/>
      <c r="BP149" s="273"/>
      <c r="BQ149" s="24">
        <v>41</v>
      </c>
      <c r="BR149" s="107"/>
      <c r="BS149" s="273"/>
      <c r="BT149" s="24"/>
      <c r="BU149" s="291"/>
      <c r="BV149" s="273"/>
      <c r="BW149" s="24"/>
      <c r="BX149" s="107"/>
      <c r="BY149" s="273"/>
      <c r="BZ149" s="24"/>
      <c r="CA149" s="107"/>
      <c r="CB149" s="273"/>
      <c r="CC149" s="24"/>
      <c r="CD149" s="107"/>
      <c r="CE149" s="107"/>
      <c r="CF149" s="107"/>
      <c r="CG149" s="107"/>
      <c r="CH149" s="273"/>
      <c r="CI149" s="24"/>
      <c r="CJ149" s="107"/>
      <c r="CK149" s="273"/>
      <c r="CL149" s="24"/>
      <c r="CM149" s="107"/>
      <c r="CN149" s="273"/>
      <c r="CO149" s="24"/>
      <c r="CP149" s="107"/>
      <c r="CQ149" s="273"/>
      <c r="CR149" s="24"/>
      <c r="CS149" s="107"/>
      <c r="CT149" s="273"/>
      <c r="CU149" s="24"/>
      <c r="CV149" s="107"/>
      <c r="CW149" s="273"/>
      <c r="CX149" s="24"/>
      <c r="CY149" s="107"/>
      <c r="CZ149" s="273"/>
      <c r="DA149" s="24"/>
      <c r="DB149" s="107"/>
      <c r="DC149" s="273"/>
      <c r="DD149" s="24"/>
      <c r="DE149" s="107"/>
      <c r="DF149" s="273"/>
      <c r="DG149" s="218"/>
      <c r="DH149" s="217"/>
      <c r="DI149" s="217"/>
      <c r="DJ149" s="286">
        <f t="shared" si="52"/>
        <v>64.561999511718753</v>
      </c>
      <c r="DK149" s="219"/>
      <c r="DL149" s="220">
        <f t="shared" si="53"/>
        <v>3.2280999755859376</v>
      </c>
      <c r="DM149" s="650">
        <f>COUNTIF(N149:DF149, Active!DM$1)+COUNTIF(N149:DF149, Active!DM$2)</f>
        <v>0</v>
      </c>
      <c r="DN149" s="233">
        <f>IF(COUNTIF($N149:$Q149, Active!ET$1)&gt;0, Active!DN$2, 0)</f>
        <v>0</v>
      </c>
      <c r="DO149" s="234">
        <f>IF(COUNTIF($R149:$U149, Active!ET$1)&gt;0, Active!DO$2, 0)</f>
        <v>0</v>
      </c>
      <c r="DP149" s="234">
        <f>IF(COUNTIF($V149:$Y149, Active!ET$1)&gt;0, Active!DP$2, 0)</f>
        <v>0</v>
      </c>
      <c r="DQ149" s="234">
        <f>IF(COUNTIF($Z149:$AA149, Active!ET$1)&gt;0, Active!DQ$2, 0)</f>
        <v>0</v>
      </c>
      <c r="DR149" s="234">
        <f>IF(COUNTIF($AB149:$AC149, Active!ET$1)&gt;0, Active!DR$2, 0)</f>
        <v>0</v>
      </c>
      <c r="DS149" s="235">
        <f>IF(COUNTIF($AD149:$AF149, Active!$ET$1)&gt;0, Active!DS$2, 0)</f>
        <v>0</v>
      </c>
      <c r="DT149" s="236">
        <f>IF(COUNTIF($AG149:$AI149, Active!$ET$1)&gt;0, Active!DT$2, 0)</f>
        <v>0</v>
      </c>
      <c r="DU149" s="236">
        <f>IF(COUNTIF($AJ149:$AL149, Active!$ET$1)&gt;0, Active!DU$2, 0)</f>
        <v>0</v>
      </c>
      <c r="DV149" s="236">
        <f>IF(COUNTIF($AM149:$AO149, Active!$ET$1)&gt;0, Active!DV$2, 0)</f>
        <v>0</v>
      </c>
      <c r="DW149" s="236">
        <f>IF(COUNTIF($AP149:$AR149, Active!$ET$1)&gt;0, Active!DW$2, 0)</f>
        <v>0</v>
      </c>
      <c r="DX149" s="236">
        <f>IF(COUNTIF($AS149:$AU149, Active!$ET$1)&gt;0, Active!DX$2, 0)</f>
        <v>0</v>
      </c>
      <c r="DY149" s="236">
        <f>IF(COUNTIF($AV149:$AX149, Active!$ET$1)&gt;0, Active!DY$2, 0)</f>
        <v>0</v>
      </c>
      <c r="DZ149" s="237">
        <f>IF(COUNTIF($AY149:$BA149, Active!$ET$1)&gt;0, Active!DZ$2, 0)</f>
        <v>0</v>
      </c>
      <c r="EA149" s="238">
        <f>IF(COUNTIF($BB149:$BD149, Active!$ET$1)&gt;0, Active!EA$2, 0)</f>
        <v>0</v>
      </c>
      <c r="EB149" s="238">
        <f>IF(COUNTIF($BE149:$BG149, Active!$ET$1)&gt;0, Active!EB$2, 0)</f>
        <v>0</v>
      </c>
      <c r="EC149" s="238">
        <f>IF(COUNTIF($BH149:$BJ149, Active!$ET$1)&gt;0, Active!EC$2, 0)</f>
        <v>0</v>
      </c>
      <c r="ED149" s="238">
        <f>IF(COUNTIF($BK149:$BM149, Active!$ET$1)&gt;0, Active!ED$2, 0)</f>
        <v>0</v>
      </c>
      <c r="EE149" s="238">
        <f>IF(COUNTIF($BN149:$BP149, Active!$ET$1)&gt;0, Active!EE$2, 0)</f>
        <v>0</v>
      </c>
      <c r="EF149" s="238">
        <f>IF(COUNTIF($BQ149:$BS149, Active!$ET$1)&gt;0, Active!EF$2, 0)</f>
        <v>0</v>
      </c>
      <c r="EG149" s="238">
        <f>IF(COUNTIF($BT149:$BV149, Active!$ET$1)&gt;0, Active!EG$2, 0)</f>
        <v>0</v>
      </c>
      <c r="EH149" s="239">
        <f>IF(COUNTIF($BW149:$BY149, Active!$ET$1)&gt;0, Active!EH$2, 0)</f>
        <v>0</v>
      </c>
      <c r="EI149" s="240">
        <f>IF(COUNTIF($BZ149:$CB149, Active!$ET$1)&gt;0, Active!EI$2, 0)</f>
        <v>0</v>
      </c>
      <c r="EJ149" s="240">
        <f>IF(COUNTIF($CC149:$CE149, Active!$ET$1)&gt;0, Active!EJ$2, 0)</f>
        <v>0</v>
      </c>
      <c r="EK149" s="240">
        <f>IF(COUNTIF($CF149:$CH149, Active!$ET$1)&gt;0, Active!EK$2, 0)</f>
        <v>0</v>
      </c>
      <c r="EL149" s="240">
        <f>IF(COUNTIF($CI149:$CK149, Active!$ET$1)&gt;0, Active!EL$2, 0)</f>
        <v>0</v>
      </c>
      <c r="EM149" s="240">
        <f>IF(COUNTIF($CL149:$CN149, Active!$ET$1)&gt;0, Active!EM$2, 0)</f>
        <v>0</v>
      </c>
      <c r="EN149" s="240">
        <f>IF(COUNTIF($CO149:$CQ149, Active!$ET$1)&gt;0, Active!EN$2, 0)</f>
        <v>0</v>
      </c>
      <c r="EO149" s="240">
        <f>IF(COUNTIF($CR149:$CT149, Active!$ET$1)&gt;0, Active!EO$2, 0)</f>
        <v>0</v>
      </c>
      <c r="EP149" s="240">
        <f>IF(COUNTIF($CU149:$CW149, Active!$ET$1)&gt;0, Active!EP$2, 0)</f>
        <v>0</v>
      </c>
      <c r="EQ149" s="240">
        <f>IF(COUNTIF($CX149:$CZ149, Active!$ET$1)&gt;0, Active!EQ$2, 0)</f>
        <v>0</v>
      </c>
      <c r="ER149" s="240">
        <f>IF(COUNTIF($DA149:$DC149, Active!$ET$1)&gt;0, Active!ER$2, 0)</f>
        <v>0</v>
      </c>
      <c r="ES149" s="240">
        <f>IF(COUNTIF($DD149:$DF149, Active!$ET$1)&gt;0, Active!ES$2, 0)</f>
        <v>0</v>
      </c>
      <c r="ET149" s="241">
        <f t="shared" si="54"/>
        <v>0</v>
      </c>
      <c r="EU149" s="242">
        <f>IF(COUNTIF($N149:$Q149, Active!GA$1)&gt;0, Active!EU$2, 0)</f>
        <v>0</v>
      </c>
      <c r="EV149" s="234">
        <f>IF(COUNTIF($R149:$U149, Active!GA$1)&gt;0, Active!EV$2, 0)</f>
        <v>0</v>
      </c>
      <c r="EW149" s="234">
        <f>IF(COUNTIF($V149:$Y149, Active!GA$1)&gt;0, Active!EW$2, 0)</f>
        <v>0</v>
      </c>
      <c r="EX149" s="234">
        <f>IF(COUNTIF($Z149:$AA149, Active!GA$1)&gt;0, Active!EX$2, 0)</f>
        <v>0</v>
      </c>
      <c r="EY149" s="234">
        <f>IF(COUNTIF($AB149:$AC149, Active!GA$1)&gt;0, Active!EY$2, 0)</f>
        <v>0</v>
      </c>
      <c r="EZ149" s="235">
        <f>IF(COUNTIF($AD149:$AF149, Active!$GA$1)&gt;0, Active!EZ$2, 0)</f>
        <v>0</v>
      </c>
      <c r="FA149" s="236">
        <f>IF(COUNTIF($AG149:$AI149, Active!$GA$1)&gt;0, Active!FA$2, 0)</f>
        <v>0</v>
      </c>
      <c r="FB149" s="236">
        <f>IF(COUNTIF($AJ149:$AL149, Active!$GA$1)&gt;0, Active!FB$2, 0)</f>
        <v>0</v>
      </c>
      <c r="FC149" s="236">
        <f>IF(COUNTIF($AM149:$AO149, Active!$GA$1)&gt;0, Active!FC$2, 0)</f>
        <v>0</v>
      </c>
      <c r="FD149" s="236">
        <f>IF(COUNTIF($AP149:$AR149, Active!$GA$1)&gt;0, Active!FD$2, 0)</f>
        <v>0</v>
      </c>
      <c r="FE149" s="236">
        <f>IF(COUNTIF($AS149:$AU149, Active!$GA$1)&gt;0, Active!FE$2, 0)</f>
        <v>0</v>
      </c>
      <c r="FF149" s="236">
        <f>IF(COUNTIF($AV149:$AX149, Active!$GA$1)&gt;0, Active!FF$2, 0)</f>
        <v>0</v>
      </c>
      <c r="FG149" s="237">
        <f>IF(COUNTIF($AY149:$BA149, Active!$GA$1)&gt;0, Active!FG$2, 0)</f>
        <v>0</v>
      </c>
      <c r="FH149" s="238">
        <f>IF(COUNTIF($BB149:$BD149, Active!$GA$1)&gt;0, Active!FH$2, 0)</f>
        <v>0</v>
      </c>
      <c r="FI149" s="238">
        <f>IF(COUNTIF($BE149:$BG149, Active!$GA$1)&gt;0, Active!FI$2, 0)</f>
        <v>0</v>
      </c>
      <c r="FJ149" s="238">
        <f>IF(COUNTIF($BH149:$BJ149, Active!$GA$1)&gt;0, Active!FJ$2, 0)</f>
        <v>0</v>
      </c>
      <c r="FK149" s="238">
        <f>IF(COUNTIF($BK149:$BM149, Active!$GA$1)&gt;0, Active!FK$2, 0)</f>
        <v>0</v>
      </c>
      <c r="FL149" s="238">
        <f>IF(COUNTIF($BN149:$BP149, Active!$GA$1)&gt;0, Active!FL$2, 0)</f>
        <v>0</v>
      </c>
      <c r="FM149" s="238">
        <f>IF(COUNTIF($BQ149:$BS149, Active!$GA$1)&gt;0, Active!FM$2, 0)</f>
        <v>0</v>
      </c>
      <c r="FN149" s="238">
        <f>IF(COUNTIF($BT149:$BV149, Active!$GA$1)&gt;0, Active!FN$2, 0)</f>
        <v>0</v>
      </c>
      <c r="FO149" s="239">
        <f>IF(COUNTIF($BW149:$BY149, Active!$GA$1)&gt;0, Active!FO$2, 0)</f>
        <v>0</v>
      </c>
      <c r="FP149" s="240">
        <f>IF(COUNTIF($BZ149:$CB149, Active!$GA$1)&gt;0, Active!FP$2, 0)</f>
        <v>0</v>
      </c>
      <c r="FQ149" s="240">
        <f>IF(COUNTIF($CC149:$CE149, Active!$GA$1)&gt;0, Active!FQ$2, 0)</f>
        <v>0</v>
      </c>
      <c r="FR149" s="240">
        <f>IF(COUNTIF($CF149:$CH149, Active!$GA$1)&gt;0, Active!FR$2, 0)</f>
        <v>0</v>
      </c>
      <c r="FS149" s="240">
        <f>IF(COUNTIF($CI149:$CK149, Active!$GA$1)&gt;0, Active!FS$2, 0)</f>
        <v>0</v>
      </c>
      <c r="FT149" s="240">
        <f>IF(COUNTIF($CL149:$CN149, Active!$GA$1)&gt;0, Active!FT$2, 0)</f>
        <v>0</v>
      </c>
      <c r="FU149" s="240">
        <f>IF(COUNTIF($CO149:$CQ149, Active!$GA$1)&gt;0, Active!FU$2, 0)</f>
        <v>0</v>
      </c>
      <c r="FV149" s="240">
        <f>IF(COUNTIF($CR149:$CT149, Active!$GA$1)&gt;0, Active!FV$2, 0)</f>
        <v>0</v>
      </c>
      <c r="FW149" s="240">
        <f>IF(COUNTIF($CU149:$CW149, Active!$GA$1)&gt;0, Active!FW$2, 0)</f>
        <v>0</v>
      </c>
      <c r="FX149" s="240">
        <f>IF(COUNTIF($CX149:$CZ149, Active!$GA$1)&gt;0, Active!FX$2, 0)</f>
        <v>0</v>
      </c>
      <c r="FY149" s="240">
        <f>IF(COUNTIF($DA149:$DC149, Active!$GA$1)&gt;0, Active!FY$2, 0)</f>
        <v>0</v>
      </c>
      <c r="FZ149" s="240">
        <f>IF(COUNTIF($DD149:$DF149, Active!$GA$1)&gt;0, Active!FZ$2, 0)</f>
        <v>0</v>
      </c>
      <c r="GA149" s="241">
        <f t="shared" si="55"/>
        <v>0</v>
      </c>
      <c r="GB149" s="242">
        <f>IF(COUNTIF($N149:$Q149, Active!HH$1)&gt;0, Active!GB$2, 0)</f>
        <v>0</v>
      </c>
      <c r="GC149" s="234">
        <f>IF(COUNTIF($R149:$U149, Active!HH$1)&gt;0, Active!GC$2, 0)</f>
        <v>0</v>
      </c>
      <c r="GD149" s="234">
        <f>IF(COUNTIF($V149:$Y149, Active!HH$1)&gt;0, Active!GD$2, 0)</f>
        <v>0</v>
      </c>
      <c r="GE149" s="234">
        <f>IF(COUNTIF($Z149:$AA149, Active!HH$1)&gt;0, Active!GE$2, 0)</f>
        <v>0</v>
      </c>
      <c r="GF149" s="234">
        <f>IF(COUNTIF($AB149:$AC149, Active!HH$1)&gt;0, Active!GF$2, 0)</f>
        <v>0</v>
      </c>
      <c r="GG149" s="235">
        <f>IF(COUNTIF($AD149:$AF149, Active!$HH$1)&gt;0, Active!GG$2, 0)</f>
        <v>0</v>
      </c>
      <c r="GH149" s="236">
        <f>IF(COUNTIF($AG149:$AI149, Active!$HH$1)&gt;0, Active!GH$2, 0)</f>
        <v>0</v>
      </c>
      <c r="GI149" s="236">
        <f>IF(COUNTIF($AJ149:$AL149, Active!$HH$1)&gt;0, Active!GI$2, 0)</f>
        <v>0</v>
      </c>
      <c r="GJ149" s="236">
        <f>IF(COUNTIF($AM149:$AO149, Active!$HH$1)&gt;0, Active!GJ$2, 0)</f>
        <v>0</v>
      </c>
      <c r="GK149" s="236">
        <f>IF(COUNTIF($AP149:$AR149, Active!$HH$1)&gt;0, Active!GK$2, 0)</f>
        <v>0</v>
      </c>
      <c r="GL149" s="236">
        <f>IF(COUNTIF($AS149:$AU149, Active!$HH$1)&gt;0, Active!GL$2, 0)</f>
        <v>0</v>
      </c>
      <c r="GM149" s="236">
        <f>IF(COUNTIF($AV149:$AX149, Active!$HH$1)&gt;0, Active!GM$2, 0)</f>
        <v>0</v>
      </c>
      <c r="GN149" s="237">
        <f>IF(COUNTIF($AY149:$BA149, Active!$HH$1)&gt;0, Active!GN$2, 0)</f>
        <v>0</v>
      </c>
      <c r="GO149" s="238">
        <f>IF(COUNTIF($BB149:$BD149, Active!$HH$1)&gt;0, Active!GO$2, 0)</f>
        <v>0</v>
      </c>
      <c r="GP149" s="238">
        <f>IF(COUNTIF($BE149:$BG149, Active!$HH$1)&gt;0, Active!GP$2, 0)</f>
        <v>0</v>
      </c>
      <c r="GQ149" s="238">
        <f>IF(COUNTIF($BH149:$BJ149, Active!$HH$1)&gt;0, Active!GQ$2, 0)</f>
        <v>0</v>
      </c>
      <c r="GR149" s="238">
        <f>IF(COUNTIF($BK149:$BM149, Active!$HH$1)&gt;0, Active!GR$2, 0)</f>
        <v>0</v>
      </c>
      <c r="GS149" s="238">
        <f>IF(COUNTIF($BN149:$BP149, Active!$HH$1)&gt;0, Active!GS$2, 0)</f>
        <v>0</v>
      </c>
      <c r="GT149" s="238">
        <f>IF(COUNTIF($BQ149:$BS149, Active!$HH$1)&gt;0, Active!GT$2, 0)</f>
        <v>0</v>
      </c>
      <c r="GU149" s="238">
        <f>IF(COUNTIF($BT149:$BV149, Active!$HH$1)&gt;0, Active!GU$2, 0)</f>
        <v>0</v>
      </c>
      <c r="GV149" s="239">
        <f>IF(COUNTIF($BW149:$BY149, Active!$HH$1)&gt;0, Active!GV$2, 0)</f>
        <v>0</v>
      </c>
      <c r="GW149" s="240">
        <f>IF(COUNTIF($BZ149:$CB149, Active!$HH$1)&gt;0, Active!GW$2, 0)</f>
        <v>0</v>
      </c>
      <c r="GX149" s="240">
        <f>IF(COUNTIF($CC149:$CE149, Active!$HH$1)&gt;0, Active!GX$2, 0)</f>
        <v>0</v>
      </c>
      <c r="GY149" s="240">
        <f>IF(COUNTIF($CF149:$CH149, Active!$HH$1)&gt;0, Active!GY$2, 0)</f>
        <v>0</v>
      </c>
      <c r="GZ149" s="240">
        <f>IF(COUNTIF($CI149:$CK149, Active!$HH$1)&gt;0, Active!GZ$2, 0)</f>
        <v>0</v>
      </c>
      <c r="HA149" s="240">
        <f>IF(COUNTIF($CL149:$CN149, Active!$HH$1)&gt;0, Active!HA$2, 0)</f>
        <v>0</v>
      </c>
      <c r="HB149" s="240">
        <f>IF(COUNTIF($CO149:$CQ149, Active!$HH$1)&gt;0, Active!HB$2, 0)</f>
        <v>0</v>
      </c>
      <c r="HC149" s="240">
        <f>IF(COUNTIF($CR149:$CT149, Active!$HH$1)&gt;0, Active!HC$2, 0)</f>
        <v>0</v>
      </c>
      <c r="HD149" s="240">
        <f>IF(COUNTIF($CU149:$CW149, Active!$HH$1)&gt;0, Active!HD$2, 0)</f>
        <v>0</v>
      </c>
      <c r="HE149" s="240">
        <f>IF(COUNTIF($CX149:$CZ149, Active!$HH$1)&gt;0, Active!HE$2, 0)</f>
        <v>0</v>
      </c>
      <c r="HF149" s="240">
        <f>IF(COUNTIF($DA149:$DC149, Active!$HH$1)&gt;0, Active!HF$2, 0)</f>
        <v>0</v>
      </c>
      <c r="HG149" s="240">
        <f>IF(COUNTIF($DD149:$DF149, Active!$HH$1)&gt;0, Active!HG$2, 0)</f>
        <v>0</v>
      </c>
      <c r="HH149" s="241">
        <f t="shared" si="56"/>
        <v>0</v>
      </c>
      <c r="HI149" s="243"/>
      <c r="HJ149" s="242">
        <f>IF(MAX($N149:$Q149)&gt;=40, Active!HJ$2, 0)</f>
        <v>0</v>
      </c>
      <c r="HK149" s="234">
        <f>IF(MAX($R149:$U149)&gt;=40, Active!HK$2, 0)</f>
        <v>0</v>
      </c>
      <c r="HL149" s="234">
        <f>IF(MAX($V149:$Y149)&gt;=40, Active!HL$2, 0)</f>
        <v>0</v>
      </c>
      <c r="HM149" s="234">
        <f>IF(MAX($Z149:$AA149)&gt;=40, Active!HM$2, 0)</f>
        <v>0</v>
      </c>
      <c r="HN149" s="234">
        <f>IF(MAX($AB149:$AC149)&gt;=40, Active!HN$2, 0)</f>
        <v>0</v>
      </c>
      <c r="HO149" s="235">
        <f>IF(MAX($AD149:$AF149)&gt;=40, Active!HO$2, 0)</f>
        <v>0</v>
      </c>
      <c r="HP149" s="236">
        <f>IF(MAX($AG149:$AI149)&gt;=40, Active!HP$2, 0)</f>
        <v>0</v>
      </c>
      <c r="HQ149" s="236">
        <f>IF(MAX($AJ149:$AL149)&gt;=40, Active!HQ$2, 0)</f>
        <v>0</v>
      </c>
      <c r="HR149" s="236">
        <f>IF(MAX($AM149:$AO149)&gt;=40, Active!HR$2, 0)</f>
        <v>0</v>
      </c>
      <c r="HS149" s="236">
        <f>IF(MAX($AP149:$AR149)&gt;=40, Active!HS$2, 0)</f>
        <v>0</v>
      </c>
      <c r="HT149" s="236">
        <f>IF(MAX($AS149:$AU149)&gt;=40, Active!HT$2, 0)</f>
        <v>0</v>
      </c>
      <c r="HU149" s="236">
        <f>IF(MAX($AV149:$AX149)&gt;=40, Active!HU$2, 0)</f>
        <v>10</v>
      </c>
      <c r="HV149" s="237">
        <f>IF(MAX($AY149:$BA149)&gt;=40, Active!HV$2, 0)</f>
        <v>0</v>
      </c>
      <c r="HW149" s="238">
        <f>IF(MAX($BB149:$BD149)&gt;=40, Active!HW$2, 0)</f>
        <v>20</v>
      </c>
      <c r="HX149" s="238">
        <f>IF(MAX($BE149:$BG149)&gt;=40, Active!HX$2, 0)</f>
        <v>20</v>
      </c>
      <c r="HY149" s="238">
        <f>IF(MAX($BH149:$BJ149)&gt;=40, Active!HY$2, 0)</f>
        <v>20</v>
      </c>
      <c r="HZ149" s="238">
        <f>IF(MAX($BK149:$BM149)&gt;=40, Active!HZ$2, 0)</f>
        <v>0</v>
      </c>
      <c r="IA149" s="238">
        <f>IF(MAX($BN149:$BP149)&gt;=40, Active!IA$2, 0)</f>
        <v>20</v>
      </c>
      <c r="IB149" s="238">
        <f>IF(MAX($BQ149:$BS149)&gt;=40, Active!IB$2, 0)</f>
        <v>10</v>
      </c>
      <c r="IC149" s="238">
        <f>IF(MAX($BT149:$BV149)&gt;=40, Active!IC$2, 0)</f>
        <v>0</v>
      </c>
      <c r="ID149" s="239">
        <f>IF(MAX($BW149:$BY149)&gt;=40, Active!ID$2, 0)</f>
        <v>0</v>
      </c>
      <c r="IE149" s="240">
        <f>IF(MAX($BZ149:$CB149)&gt;=40, Active!IE$2, 0)</f>
        <v>0</v>
      </c>
      <c r="IF149" s="240">
        <f>IF(MAX($CC149:$CE149)&gt;=40, Active!IF$2, 0)</f>
        <v>0</v>
      </c>
      <c r="IG149" s="240">
        <f>IF(MAX($CF149:$CH149)&gt;=40, Active!IG$2, 0)</f>
        <v>0</v>
      </c>
      <c r="IH149" s="240">
        <f>IF(MAX($CI149:$CK149)&gt;=40, Active!IH$2, 0)</f>
        <v>0</v>
      </c>
      <c r="II149" s="240">
        <f>IF(MAX($CL149:$CN149)&gt;=40, Active!II$2, 0)</f>
        <v>0</v>
      </c>
      <c r="IJ149" s="240">
        <f>IF(MAX($CO149:$CQ149)&gt;=40, Active!IJ$2, 0)</f>
        <v>0</v>
      </c>
      <c r="IK149" s="240">
        <f>IF(MAX($CR149:$CT149)&gt;=40, Active!IK$2, 0)</f>
        <v>0</v>
      </c>
      <c r="IL149" s="240">
        <f>IF(MAX($CU149:$CW149)&gt;=40, Active!IL$2, 0)</f>
        <v>0</v>
      </c>
      <c r="IM149" s="240">
        <f>IF(MAX($CX149:$CZ149)&gt;=40, Active!IM$2, 0)</f>
        <v>0</v>
      </c>
      <c r="IN149" s="240">
        <f>IF(MAX($DA149:$DC149)&gt;=40, Active!IN$2, 0)</f>
        <v>0</v>
      </c>
      <c r="IO149" s="240">
        <f>IF(MAX($DD149:$DF149)&gt;=40, Active!IO$2, 0)</f>
        <v>0</v>
      </c>
      <c r="IP149" s="416">
        <f t="shared" si="57"/>
        <v>100</v>
      </c>
      <c r="IQ149" s="416">
        <f t="shared" si="58"/>
        <v>0</v>
      </c>
    </row>
    <row r="150" spans="2:251" ht="15" customHeight="1" x14ac:dyDescent="0.25">
      <c r="B150" s="392">
        <v>8</v>
      </c>
      <c r="C150" s="13" t="s">
        <v>665</v>
      </c>
      <c r="D150" s="423">
        <v>42370</v>
      </c>
      <c r="E150" s="20" t="s">
        <v>278</v>
      </c>
      <c r="F150" s="6">
        <v>7348486</v>
      </c>
      <c r="G150" s="20">
        <v>1</v>
      </c>
      <c r="H150" s="20"/>
      <c r="I150" s="23"/>
      <c r="J150" s="6"/>
      <c r="K150" s="6"/>
      <c r="L150" s="424"/>
      <c r="M150" s="425" t="s">
        <v>666</v>
      </c>
      <c r="N150" s="24"/>
      <c r="O150" s="107"/>
      <c r="P150" s="105"/>
      <c r="Q150" s="106"/>
      <c r="R150" s="24"/>
      <c r="S150" s="107"/>
      <c r="T150" s="105"/>
      <c r="U150" s="106"/>
      <c r="V150" s="24"/>
      <c r="W150" s="107"/>
      <c r="X150" s="105"/>
      <c r="Y150" s="106"/>
      <c r="Z150" s="24"/>
      <c r="AA150" s="273"/>
      <c r="AB150" s="24"/>
      <c r="AC150" s="273"/>
      <c r="AD150" s="24"/>
      <c r="AE150" s="107"/>
      <c r="AF150" s="273"/>
      <c r="AG150" s="24"/>
      <c r="AH150" s="107"/>
      <c r="AI150" s="273"/>
      <c r="AJ150" s="24"/>
      <c r="AK150" s="107"/>
      <c r="AL150" s="273"/>
      <c r="AM150" s="24"/>
      <c r="AN150" s="107"/>
      <c r="AO150" s="273"/>
      <c r="AP150" s="24"/>
      <c r="AQ150" s="107"/>
      <c r="AR150" s="273"/>
      <c r="AS150" s="24"/>
      <c r="AT150" s="107"/>
      <c r="AU150" s="273"/>
      <c r="AV150" s="24"/>
      <c r="AW150" s="107"/>
      <c r="AX150" s="273"/>
      <c r="AY150" s="24"/>
      <c r="AZ150" s="107"/>
      <c r="BA150" s="273"/>
      <c r="BB150" s="24">
        <v>74.699996948242188</v>
      </c>
      <c r="BC150" s="107"/>
      <c r="BD150" s="273"/>
      <c r="BE150" s="24"/>
      <c r="BF150" s="107"/>
      <c r="BG150" s="273"/>
      <c r="BH150" s="24"/>
      <c r="BI150" s="107"/>
      <c r="BJ150" s="273"/>
      <c r="BK150" s="24"/>
      <c r="BL150" s="107"/>
      <c r="BM150" s="273"/>
      <c r="BN150" s="24"/>
      <c r="BO150" s="107"/>
      <c r="BP150" s="273"/>
      <c r="BQ150" s="24">
        <v>64</v>
      </c>
      <c r="BR150" s="107"/>
      <c r="BS150" s="273"/>
      <c r="BT150" s="24"/>
      <c r="BU150" s="291"/>
      <c r="BV150" s="273"/>
      <c r="BW150" s="24">
        <v>66.5</v>
      </c>
      <c r="BX150" s="107"/>
      <c r="BY150" s="273"/>
      <c r="BZ150" s="24">
        <v>58.139999389648438</v>
      </c>
      <c r="CA150" s="107"/>
      <c r="CB150" s="273"/>
      <c r="CC150" s="24">
        <v>82</v>
      </c>
      <c r="CD150" s="107"/>
      <c r="CE150" s="107"/>
      <c r="CF150" s="107"/>
      <c r="CG150" s="107"/>
      <c r="CH150" s="273"/>
      <c r="CI150" s="24"/>
      <c r="CJ150" s="107"/>
      <c r="CK150" s="273"/>
      <c r="CL150" s="24">
        <v>67</v>
      </c>
      <c r="CM150" s="107"/>
      <c r="CN150" s="273"/>
      <c r="CO150" s="24"/>
      <c r="CP150" s="107"/>
      <c r="CQ150" s="273"/>
      <c r="CR150" s="24"/>
      <c r="CS150" s="107"/>
      <c r="CT150" s="273"/>
      <c r="CU150" s="24">
        <v>63</v>
      </c>
      <c r="CV150" s="107"/>
      <c r="CW150" s="273"/>
      <c r="CX150" s="24"/>
      <c r="CY150" s="107"/>
      <c r="CZ150" s="273"/>
      <c r="DA150" s="24">
        <v>75.75</v>
      </c>
      <c r="DB150" s="107"/>
      <c r="DC150" s="273"/>
      <c r="DD150" s="24"/>
      <c r="DE150" s="107"/>
      <c r="DF150" s="273"/>
      <c r="DG150" s="218"/>
      <c r="DH150" s="217"/>
      <c r="DI150" s="217"/>
      <c r="DJ150" s="286">
        <f t="shared" si="52"/>
        <v>68.886249542236328</v>
      </c>
      <c r="DK150" s="219"/>
      <c r="DL150" s="220">
        <f t="shared" si="53"/>
        <v>3.4443124771118163</v>
      </c>
      <c r="DM150" s="650">
        <f>COUNTIF(N150:DF150, Active!DM$1)+COUNTIF(N150:DF150, Active!DM$2)</f>
        <v>0</v>
      </c>
      <c r="DN150" s="233">
        <f>IF(COUNTIF($N150:$Q150, Active!ET$1)&gt;0, Active!DN$2, 0)</f>
        <v>0</v>
      </c>
      <c r="DO150" s="234">
        <f>IF(COUNTIF($R150:$U150, Active!ET$1)&gt;0, Active!DO$2, 0)</f>
        <v>0</v>
      </c>
      <c r="DP150" s="234">
        <f>IF(COUNTIF($V150:$Y150, Active!ET$1)&gt;0, Active!DP$2, 0)</f>
        <v>0</v>
      </c>
      <c r="DQ150" s="234">
        <f>IF(COUNTIF($Z150:$AA150, Active!ET$1)&gt;0, Active!DQ$2, 0)</f>
        <v>0</v>
      </c>
      <c r="DR150" s="234">
        <f>IF(COUNTIF($AB150:$AC150, Active!ET$1)&gt;0, Active!DR$2, 0)</f>
        <v>0</v>
      </c>
      <c r="DS150" s="235">
        <f>IF(COUNTIF($AD150:$AF150, Active!$ET$1)&gt;0, Active!DS$2, 0)</f>
        <v>0</v>
      </c>
      <c r="DT150" s="236">
        <f>IF(COUNTIF($AG150:$AI150, Active!$ET$1)&gt;0, Active!DT$2, 0)</f>
        <v>0</v>
      </c>
      <c r="DU150" s="236">
        <f>IF(COUNTIF($AJ150:$AL150, Active!$ET$1)&gt;0, Active!DU$2, 0)</f>
        <v>0</v>
      </c>
      <c r="DV150" s="236">
        <f>IF(COUNTIF($AM150:$AO150, Active!$ET$1)&gt;0, Active!DV$2, 0)</f>
        <v>0</v>
      </c>
      <c r="DW150" s="236">
        <f>IF(COUNTIF($AP150:$AR150, Active!$ET$1)&gt;0, Active!DW$2, 0)</f>
        <v>0</v>
      </c>
      <c r="DX150" s="236">
        <f>IF(COUNTIF($AS150:$AU150, Active!$ET$1)&gt;0, Active!DX$2, 0)</f>
        <v>0</v>
      </c>
      <c r="DY150" s="236">
        <f>IF(COUNTIF($AV150:$AX150, Active!$ET$1)&gt;0, Active!DY$2, 0)</f>
        <v>0</v>
      </c>
      <c r="DZ150" s="237">
        <f>IF(COUNTIF($AY150:$BA150, Active!$ET$1)&gt;0, Active!DZ$2, 0)</f>
        <v>0</v>
      </c>
      <c r="EA150" s="238">
        <f>IF(COUNTIF($BB150:$BD150, Active!$ET$1)&gt;0, Active!EA$2, 0)</f>
        <v>0</v>
      </c>
      <c r="EB150" s="238">
        <f>IF(COUNTIF($BE150:$BG150, Active!$ET$1)&gt;0, Active!EB$2, 0)</f>
        <v>0</v>
      </c>
      <c r="EC150" s="238">
        <f>IF(COUNTIF($BH150:$BJ150, Active!$ET$1)&gt;0, Active!EC$2, 0)</f>
        <v>0</v>
      </c>
      <c r="ED150" s="238">
        <f>IF(COUNTIF($BK150:$BM150, Active!$ET$1)&gt;0, Active!ED$2, 0)</f>
        <v>0</v>
      </c>
      <c r="EE150" s="238">
        <f>IF(COUNTIF($BN150:$BP150, Active!$ET$1)&gt;0, Active!EE$2, 0)</f>
        <v>0</v>
      </c>
      <c r="EF150" s="238">
        <f>IF(COUNTIF($BQ150:$BS150, Active!$ET$1)&gt;0, Active!EF$2, 0)</f>
        <v>0</v>
      </c>
      <c r="EG150" s="238">
        <f>IF(COUNTIF($BT150:$BV150, Active!$ET$1)&gt;0, Active!EG$2, 0)</f>
        <v>0</v>
      </c>
      <c r="EH150" s="239">
        <f>IF(COUNTIF($BW150:$BY150, Active!$ET$1)&gt;0, Active!EH$2, 0)</f>
        <v>0</v>
      </c>
      <c r="EI150" s="240">
        <f>IF(COUNTIF($BZ150:$CB150, Active!$ET$1)&gt;0, Active!EI$2, 0)</f>
        <v>0</v>
      </c>
      <c r="EJ150" s="240">
        <f>IF(COUNTIF($CC150:$CE150, Active!$ET$1)&gt;0, Active!EJ$2, 0)</f>
        <v>0</v>
      </c>
      <c r="EK150" s="240">
        <f>IF(COUNTIF($CF150:$CH150, Active!$ET$1)&gt;0, Active!EK$2, 0)</f>
        <v>0</v>
      </c>
      <c r="EL150" s="240">
        <f>IF(COUNTIF($CI150:$CK150, Active!$ET$1)&gt;0, Active!EL$2, 0)</f>
        <v>0</v>
      </c>
      <c r="EM150" s="240">
        <f>IF(COUNTIF($CL150:$CN150, Active!$ET$1)&gt;0, Active!EM$2, 0)</f>
        <v>0</v>
      </c>
      <c r="EN150" s="240">
        <f>IF(COUNTIF($CO150:$CQ150, Active!$ET$1)&gt;0, Active!EN$2, 0)</f>
        <v>0</v>
      </c>
      <c r="EO150" s="240">
        <f>IF(COUNTIF($CR150:$CT150, Active!$ET$1)&gt;0, Active!EO$2, 0)</f>
        <v>0</v>
      </c>
      <c r="EP150" s="240">
        <f>IF(COUNTIF($CU150:$CW150, Active!$ET$1)&gt;0, Active!EP$2, 0)</f>
        <v>0</v>
      </c>
      <c r="EQ150" s="240">
        <f>IF(COUNTIF($CX150:$CZ150, Active!$ET$1)&gt;0, Active!EQ$2, 0)</f>
        <v>0</v>
      </c>
      <c r="ER150" s="240">
        <f>IF(COUNTIF($DA150:$DC150, Active!$ET$1)&gt;0, Active!ER$2, 0)</f>
        <v>0</v>
      </c>
      <c r="ES150" s="240">
        <f>IF(COUNTIF($DD150:$DF150, Active!$ET$1)&gt;0, Active!ES$2, 0)</f>
        <v>0</v>
      </c>
      <c r="ET150" s="241">
        <f t="shared" si="54"/>
        <v>0</v>
      </c>
      <c r="EU150" s="242">
        <f>IF(COUNTIF($N150:$Q150, Active!GA$1)&gt;0, Active!EU$2, 0)</f>
        <v>0</v>
      </c>
      <c r="EV150" s="234">
        <f>IF(COUNTIF($R150:$U150, Active!GA$1)&gt;0, Active!EV$2, 0)</f>
        <v>0</v>
      </c>
      <c r="EW150" s="234">
        <f>IF(COUNTIF($V150:$Y150, Active!GA$1)&gt;0, Active!EW$2, 0)</f>
        <v>0</v>
      </c>
      <c r="EX150" s="234">
        <f>IF(COUNTIF($Z150:$AA150, Active!GA$1)&gt;0, Active!EX$2, 0)</f>
        <v>0</v>
      </c>
      <c r="EY150" s="234">
        <f>IF(COUNTIF($AB150:$AC150, Active!GA$1)&gt;0, Active!EY$2, 0)</f>
        <v>0</v>
      </c>
      <c r="EZ150" s="235">
        <f>IF(COUNTIF($AD150:$AF150, Active!$GA$1)&gt;0, Active!EZ$2, 0)</f>
        <v>0</v>
      </c>
      <c r="FA150" s="236">
        <f>IF(COUNTIF($AG150:$AI150, Active!$GA$1)&gt;0, Active!FA$2, 0)</f>
        <v>0</v>
      </c>
      <c r="FB150" s="236">
        <f>IF(COUNTIF($AJ150:$AL150, Active!$GA$1)&gt;0, Active!FB$2, 0)</f>
        <v>0</v>
      </c>
      <c r="FC150" s="236">
        <f>IF(COUNTIF($AM150:$AO150, Active!$GA$1)&gt;0, Active!FC$2, 0)</f>
        <v>0</v>
      </c>
      <c r="FD150" s="236">
        <f>IF(COUNTIF($AP150:$AR150, Active!$GA$1)&gt;0, Active!FD$2, 0)</f>
        <v>0</v>
      </c>
      <c r="FE150" s="236">
        <f>IF(COUNTIF($AS150:$AU150, Active!$GA$1)&gt;0, Active!FE$2, 0)</f>
        <v>0</v>
      </c>
      <c r="FF150" s="236">
        <f>IF(COUNTIF($AV150:$AX150, Active!$GA$1)&gt;0, Active!FF$2, 0)</f>
        <v>0</v>
      </c>
      <c r="FG150" s="237">
        <f>IF(COUNTIF($AY150:$BA150, Active!$GA$1)&gt;0, Active!FG$2, 0)</f>
        <v>0</v>
      </c>
      <c r="FH150" s="238">
        <f>IF(COUNTIF($BB150:$BD150, Active!$GA$1)&gt;0, Active!FH$2, 0)</f>
        <v>0</v>
      </c>
      <c r="FI150" s="238">
        <f>IF(COUNTIF($BE150:$BG150, Active!$GA$1)&gt;0, Active!FI$2, 0)</f>
        <v>0</v>
      </c>
      <c r="FJ150" s="238">
        <f>IF(COUNTIF($BH150:$BJ150, Active!$GA$1)&gt;0, Active!FJ$2, 0)</f>
        <v>0</v>
      </c>
      <c r="FK150" s="238">
        <f>IF(COUNTIF($BK150:$BM150, Active!$GA$1)&gt;0, Active!FK$2, 0)</f>
        <v>0</v>
      </c>
      <c r="FL150" s="238">
        <f>IF(COUNTIF($BN150:$BP150, Active!$GA$1)&gt;0, Active!FL$2, 0)</f>
        <v>0</v>
      </c>
      <c r="FM150" s="238">
        <f>IF(COUNTIF($BQ150:$BS150, Active!$GA$1)&gt;0, Active!FM$2, 0)</f>
        <v>0</v>
      </c>
      <c r="FN150" s="238">
        <f>IF(COUNTIF($BT150:$BV150, Active!$GA$1)&gt;0, Active!FN$2, 0)</f>
        <v>0</v>
      </c>
      <c r="FO150" s="239">
        <f>IF(COUNTIF($BW150:$BY150, Active!$GA$1)&gt;0, Active!FO$2, 0)</f>
        <v>0</v>
      </c>
      <c r="FP150" s="240">
        <f>IF(COUNTIF($BZ150:$CB150, Active!$GA$1)&gt;0, Active!FP$2, 0)</f>
        <v>0</v>
      </c>
      <c r="FQ150" s="240">
        <f>IF(COUNTIF($CC150:$CE150, Active!$GA$1)&gt;0, Active!FQ$2, 0)</f>
        <v>0</v>
      </c>
      <c r="FR150" s="240">
        <f>IF(COUNTIF($CF150:$CH150, Active!$GA$1)&gt;0, Active!FR$2, 0)</f>
        <v>0</v>
      </c>
      <c r="FS150" s="240">
        <f>IF(COUNTIF($CI150:$CK150, Active!$GA$1)&gt;0, Active!FS$2, 0)</f>
        <v>0</v>
      </c>
      <c r="FT150" s="240">
        <f>IF(COUNTIF($CL150:$CN150, Active!$GA$1)&gt;0, Active!FT$2, 0)</f>
        <v>0</v>
      </c>
      <c r="FU150" s="240">
        <f>IF(COUNTIF($CO150:$CQ150, Active!$GA$1)&gt;0, Active!FU$2, 0)</f>
        <v>0</v>
      </c>
      <c r="FV150" s="240">
        <f>IF(COUNTIF($CR150:$CT150, Active!$GA$1)&gt;0, Active!FV$2, 0)</f>
        <v>0</v>
      </c>
      <c r="FW150" s="240">
        <f>IF(COUNTIF($CU150:$CW150, Active!$GA$1)&gt;0, Active!FW$2, 0)</f>
        <v>0</v>
      </c>
      <c r="FX150" s="240">
        <f>IF(COUNTIF($CX150:$CZ150, Active!$GA$1)&gt;0, Active!FX$2, 0)</f>
        <v>0</v>
      </c>
      <c r="FY150" s="240">
        <f>IF(COUNTIF($DA150:$DC150, Active!$GA$1)&gt;0, Active!FY$2, 0)</f>
        <v>0</v>
      </c>
      <c r="FZ150" s="240">
        <f>IF(COUNTIF($DD150:$DF150, Active!$GA$1)&gt;0, Active!FZ$2, 0)</f>
        <v>0</v>
      </c>
      <c r="GA150" s="241">
        <f t="shared" si="55"/>
        <v>0</v>
      </c>
      <c r="GB150" s="242">
        <f>IF(COUNTIF($N150:$Q150, Active!HH$1)&gt;0, Active!GB$2, 0)</f>
        <v>0</v>
      </c>
      <c r="GC150" s="234">
        <f>IF(COUNTIF($R150:$U150, Active!HH$1)&gt;0, Active!GC$2, 0)</f>
        <v>0</v>
      </c>
      <c r="GD150" s="234">
        <f>IF(COUNTIF($V150:$Y150, Active!HH$1)&gt;0, Active!GD$2, 0)</f>
        <v>0</v>
      </c>
      <c r="GE150" s="234">
        <f>IF(COUNTIF($Z150:$AA150, Active!HH$1)&gt;0, Active!GE$2, 0)</f>
        <v>0</v>
      </c>
      <c r="GF150" s="234">
        <f>IF(COUNTIF($AB150:$AC150, Active!HH$1)&gt;0, Active!GF$2, 0)</f>
        <v>0</v>
      </c>
      <c r="GG150" s="235">
        <f>IF(COUNTIF($AD150:$AF150, Active!$HH$1)&gt;0, Active!GG$2, 0)</f>
        <v>0</v>
      </c>
      <c r="GH150" s="236">
        <f>IF(COUNTIF($AG150:$AI150, Active!$HH$1)&gt;0, Active!GH$2, 0)</f>
        <v>0</v>
      </c>
      <c r="GI150" s="236">
        <f>IF(COUNTIF($AJ150:$AL150, Active!$HH$1)&gt;0, Active!GI$2, 0)</f>
        <v>0</v>
      </c>
      <c r="GJ150" s="236">
        <f>IF(COUNTIF($AM150:$AO150, Active!$HH$1)&gt;0, Active!GJ$2, 0)</f>
        <v>0</v>
      </c>
      <c r="GK150" s="236">
        <f>IF(COUNTIF($AP150:$AR150, Active!$HH$1)&gt;0, Active!GK$2, 0)</f>
        <v>0</v>
      </c>
      <c r="GL150" s="236">
        <f>IF(COUNTIF($AS150:$AU150, Active!$HH$1)&gt;0, Active!GL$2, 0)</f>
        <v>0</v>
      </c>
      <c r="GM150" s="236">
        <f>IF(COUNTIF($AV150:$AX150, Active!$HH$1)&gt;0, Active!GM$2, 0)</f>
        <v>0</v>
      </c>
      <c r="GN150" s="237">
        <f>IF(COUNTIF($AY150:$BA150, Active!$HH$1)&gt;0, Active!GN$2, 0)</f>
        <v>0</v>
      </c>
      <c r="GO150" s="238">
        <f>IF(COUNTIF($BB150:$BD150, Active!$HH$1)&gt;0, Active!GO$2, 0)</f>
        <v>0</v>
      </c>
      <c r="GP150" s="238">
        <f>IF(COUNTIF($BE150:$BG150, Active!$HH$1)&gt;0, Active!GP$2, 0)</f>
        <v>0</v>
      </c>
      <c r="GQ150" s="238">
        <f>IF(COUNTIF($BH150:$BJ150, Active!$HH$1)&gt;0, Active!GQ$2, 0)</f>
        <v>0</v>
      </c>
      <c r="GR150" s="238">
        <f>IF(COUNTIF($BK150:$BM150, Active!$HH$1)&gt;0, Active!GR$2, 0)</f>
        <v>0</v>
      </c>
      <c r="GS150" s="238">
        <f>IF(COUNTIF($BN150:$BP150, Active!$HH$1)&gt;0, Active!GS$2, 0)</f>
        <v>0</v>
      </c>
      <c r="GT150" s="238">
        <f>IF(COUNTIF($BQ150:$BS150, Active!$HH$1)&gt;0, Active!GT$2, 0)</f>
        <v>0</v>
      </c>
      <c r="GU150" s="238">
        <f>IF(COUNTIF($BT150:$BV150, Active!$HH$1)&gt;0, Active!GU$2, 0)</f>
        <v>0</v>
      </c>
      <c r="GV150" s="239">
        <f>IF(COUNTIF($BW150:$BY150, Active!$HH$1)&gt;0, Active!GV$2, 0)</f>
        <v>0</v>
      </c>
      <c r="GW150" s="240">
        <f>IF(COUNTIF($BZ150:$CB150, Active!$HH$1)&gt;0, Active!GW$2, 0)</f>
        <v>0</v>
      </c>
      <c r="GX150" s="240">
        <f>IF(COUNTIF($CC150:$CE150, Active!$HH$1)&gt;0, Active!GX$2, 0)</f>
        <v>0</v>
      </c>
      <c r="GY150" s="240">
        <f>IF(COUNTIF($CF150:$CH150, Active!$HH$1)&gt;0, Active!GY$2, 0)</f>
        <v>0</v>
      </c>
      <c r="GZ150" s="240">
        <f>IF(COUNTIF($CI150:$CK150, Active!$HH$1)&gt;0, Active!GZ$2, 0)</f>
        <v>0</v>
      </c>
      <c r="HA150" s="240">
        <f>IF(COUNTIF($CL150:$CN150, Active!$HH$1)&gt;0, Active!HA$2, 0)</f>
        <v>0</v>
      </c>
      <c r="HB150" s="240">
        <f>IF(COUNTIF($CO150:$CQ150, Active!$HH$1)&gt;0, Active!HB$2, 0)</f>
        <v>0</v>
      </c>
      <c r="HC150" s="240">
        <f>IF(COUNTIF($CR150:$CT150, Active!$HH$1)&gt;0, Active!HC$2, 0)</f>
        <v>0</v>
      </c>
      <c r="HD150" s="240">
        <f>IF(COUNTIF($CU150:$CW150, Active!$HH$1)&gt;0, Active!HD$2, 0)</f>
        <v>0</v>
      </c>
      <c r="HE150" s="240">
        <f>IF(COUNTIF($CX150:$CZ150, Active!$HH$1)&gt;0, Active!HE$2, 0)</f>
        <v>0</v>
      </c>
      <c r="HF150" s="240">
        <f>IF(COUNTIF($DA150:$DC150, Active!$HH$1)&gt;0, Active!HF$2, 0)</f>
        <v>0</v>
      </c>
      <c r="HG150" s="240">
        <f>IF(COUNTIF($DD150:$DF150, Active!$HH$1)&gt;0, Active!HG$2, 0)</f>
        <v>0</v>
      </c>
      <c r="HH150" s="241">
        <f t="shared" si="56"/>
        <v>0</v>
      </c>
      <c r="HI150" s="243"/>
      <c r="HJ150" s="242">
        <f>IF(MAX($N150:$Q150)&gt;=40, Active!HJ$2, 0)</f>
        <v>0</v>
      </c>
      <c r="HK150" s="234">
        <f>IF(MAX($R150:$U150)&gt;=40, Active!HK$2, 0)</f>
        <v>0</v>
      </c>
      <c r="HL150" s="234">
        <f>IF(MAX($V150:$Y150)&gt;=40, Active!HL$2, 0)</f>
        <v>0</v>
      </c>
      <c r="HM150" s="234">
        <f>IF(MAX($Z150:$AA150)&gt;=40, Active!HM$2, 0)</f>
        <v>0</v>
      </c>
      <c r="HN150" s="234">
        <f>IF(MAX($AB150:$AC150)&gt;=40, Active!HN$2, 0)</f>
        <v>0</v>
      </c>
      <c r="HO150" s="235">
        <f>IF(MAX($AD150:$AF150)&gt;=40, Active!HO$2, 0)</f>
        <v>0</v>
      </c>
      <c r="HP150" s="236">
        <f>IF(MAX($AG150:$AI150)&gt;=40, Active!HP$2, 0)</f>
        <v>0</v>
      </c>
      <c r="HQ150" s="236">
        <f>IF(MAX($AJ150:$AL150)&gt;=40, Active!HQ$2, 0)</f>
        <v>0</v>
      </c>
      <c r="HR150" s="236">
        <f>IF(MAX($AM150:$AO150)&gt;=40, Active!HR$2, 0)</f>
        <v>0</v>
      </c>
      <c r="HS150" s="236">
        <f>IF(MAX($AP150:$AR150)&gt;=40, Active!HS$2, 0)</f>
        <v>0</v>
      </c>
      <c r="HT150" s="236">
        <f>IF(MAX($AS150:$AU150)&gt;=40, Active!HT$2, 0)</f>
        <v>0</v>
      </c>
      <c r="HU150" s="236">
        <f>IF(MAX($AV150:$AX150)&gt;=40, Active!HU$2, 0)</f>
        <v>0</v>
      </c>
      <c r="HV150" s="237">
        <f>IF(MAX($AY150:$BA150)&gt;=40, Active!HV$2, 0)</f>
        <v>0</v>
      </c>
      <c r="HW150" s="238">
        <f>IF(MAX($BB150:$BD150)&gt;=40, Active!HW$2, 0)</f>
        <v>20</v>
      </c>
      <c r="HX150" s="238">
        <f>IF(MAX($BE150:$BG150)&gt;=40, Active!HX$2, 0)</f>
        <v>0</v>
      </c>
      <c r="HY150" s="238">
        <f>IF(MAX($BH150:$BJ150)&gt;=40, Active!HY$2, 0)</f>
        <v>0</v>
      </c>
      <c r="HZ150" s="238">
        <f>IF(MAX($BK150:$BM150)&gt;=40, Active!HZ$2, 0)</f>
        <v>0</v>
      </c>
      <c r="IA150" s="238">
        <f>IF(MAX($BN150:$BP150)&gt;=40, Active!IA$2, 0)</f>
        <v>0</v>
      </c>
      <c r="IB150" s="238">
        <f>IF(MAX($BQ150:$BS150)&gt;=40, Active!IB$2, 0)</f>
        <v>10</v>
      </c>
      <c r="IC150" s="238">
        <f>IF(MAX($BT150:$BV150)&gt;=40, Active!IC$2, 0)</f>
        <v>0</v>
      </c>
      <c r="ID150" s="239">
        <f>IF(MAX($BW150:$BY150)&gt;=40, Active!ID$2, 0)</f>
        <v>20</v>
      </c>
      <c r="IE150" s="240">
        <f>IF(MAX($BZ150:$CB150)&gt;=40, Active!IE$2, 0)</f>
        <v>20</v>
      </c>
      <c r="IF150" s="240">
        <f>IF(MAX($CC150:$CE150)&gt;=40, Active!IF$2, 0)</f>
        <v>10</v>
      </c>
      <c r="IG150" s="240">
        <f>IF(MAX($CF150:$CH150)&gt;=40, Active!IG$2, 0)</f>
        <v>0</v>
      </c>
      <c r="IH150" s="240">
        <f>IF(MAX($CI150:$CK150)&gt;=40, Active!IH$2, 0)</f>
        <v>0</v>
      </c>
      <c r="II150" s="240">
        <f>IF(MAX($CL150:$CN150)&gt;=40, Active!II$2, 0)</f>
        <v>30</v>
      </c>
      <c r="IJ150" s="240">
        <f>IF(MAX($CO150:$CQ150)&gt;=40, Active!IJ$2, 0)</f>
        <v>0</v>
      </c>
      <c r="IK150" s="240">
        <f>IF(MAX($CR150:$CT150)&gt;=40, Active!IK$2, 0)</f>
        <v>0</v>
      </c>
      <c r="IL150" s="240">
        <f>IF(MAX($CU150:$CW150)&gt;=40, Active!IL$2, 0)</f>
        <v>20</v>
      </c>
      <c r="IM150" s="240">
        <f>IF(MAX($CX150:$CZ150)&gt;=40, Active!IM$2, 0)</f>
        <v>0</v>
      </c>
      <c r="IN150" s="240">
        <f>IF(MAX($DA150:$DC150)&gt;=40, Active!IN$2, 0)</f>
        <v>20</v>
      </c>
      <c r="IO150" s="240">
        <f>IF(MAX($DD150:$DF150)&gt;=40, Active!IO$2, 0)</f>
        <v>0</v>
      </c>
      <c r="IP150" s="416">
        <f t="shared" si="57"/>
        <v>150</v>
      </c>
      <c r="IQ150" s="416">
        <f t="shared" si="58"/>
        <v>0</v>
      </c>
    </row>
    <row r="151" spans="2:251" ht="15" customHeight="1" x14ac:dyDescent="0.25">
      <c r="B151" s="392">
        <v>9</v>
      </c>
      <c r="C151" s="13" t="s">
        <v>667</v>
      </c>
      <c r="D151" s="423">
        <v>42583</v>
      </c>
      <c r="E151" s="20" t="s">
        <v>278</v>
      </c>
      <c r="F151" s="6">
        <v>7567191</v>
      </c>
      <c r="G151" s="20">
        <v>1</v>
      </c>
      <c r="H151" s="20"/>
      <c r="I151" s="23"/>
      <c r="J151" s="6"/>
      <c r="K151" s="6"/>
      <c r="L151" s="424"/>
      <c r="M151" s="425" t="s">
        <v>668</v>
      </c>
      <c r="N151" s="24"/>
      <c r="O151" s="107"/>
      <c r="P151" s="105"/>
      <c r="Q151" s="106"/>
      <c r="R151" s="24"/>
      <c r="S151" s="107"/>
      <c r="T151" s="105"/>
      <c r="U151" s="106"/>
      <c r="V151" s="24"/>
      <c r="W151" s="107"/>
      <c r="X151" s="105"/>
      <c r="Y151" s="106"/>
      <c r="Z151" s="24"/>
      <c r="AA151" s="273"/>
      <c r="AB151" s="24"/>
      <c r="AC151" s="273"/>
      <c r="AD151" s="24">
        <v>46.150001525878906</v>
      </c>
      <c r="AE151" s="107"/>
      <c r="AF151" s="273"/>
      <c r="AG151" s="24">
        <v>67.069999694824219</v>
      </c>
      <c r="AH151" s="107"/>
      <c r="AI151" s="273"/>
      <c r="AJ151" s="24">
        <v>81.800003051757813</v>
      </c>
      <c r="AK151" s="107"/>
      <c r="AL151" s="273"/>
      <c r="AM151" s="281">
        <v>-48.349998474121094</v>
      </c>
      <c r="AN151" s="107">
        <v>40</v>
      </c>
      <c r="AO151" s="273">
        <v>40</v>
      </c>
      <c r="AP151" s="24"/>
      <c r="AQ151" s="107"/>
      <c r="AR151" s="273"/>
      <c r="AS151" s="24"/>
      <c r="AT151" s="107"/>
      <c r="AU151" s="273"/>
      <c r="AV151" s="281">
        <v>0</v>
      </c>
      <c r="AW151" s="645">
        <v>0</v>
      </c>
      <c r="AX151" s="273"/>
      <c r="AY151" s="24"/>
      <c r="AZ151" s="107"/>
      <c r="BA151" s="273"/>
      <c r="BB151" s="24"/>
      <c r="BC151" s="107"/>
      <c r="BD151" s="273"/>
      <c r="BE151" s="24"/>
      <c r="BF151" s="107"/>
      <c r="BG151" s="273"/>
      <c r="BH151" s="24"/>
      <c r="BI151" s="107"/>
      <c r="BJ151" s="273"/>
      <c r="BK151" s="24"/>
      <c r="BL151" s="107"/>
      <c r="BM151" s="273"/>
      <c r="BN151" s="24"/>
      <c r="BO151" s="107"/>
      <c r="BP151" s="273"/>
      <c r="BQ151" s="24"/>
      <c r="BR151" s="107"/>
      <c r="BS151" s="273"/>
      <c r="BT151" s="24"/>
      <c r="BU151" s="291"/>
      <c r="BV151" s="273"/>
      <c r="BW151" s="24"/>
      <c r="BX151" s="107"/>
      <c r="BY151" s="273"/>
      <c r="BZ151" s="24"/>
      <c r="CA151" s="107"/>
      <c r="CB151" s="273"/>
      <c r="CC151" s="24"/>
      <c r="CD151" s="107"/>
      <c r="CE151" s="107"/>
      <c r="CF151" s="107"/>
      <c r="CG151" s="107"/>
      <c r="CH151" s="273"/>
      <c r="CI151" s="24"/>
      <c r="CJ151" s="107"/>
      <c r="CK151" s="273"/>
      <c r="CL151" s="24"/>
      <c r="CM151" s="107"/>
      <c r="CN151" s="273"/>
      <c r="CO151" s="24"/>
      <c r="CP151" s="107"/>
      <c r="CQ151" s="273"/>
      <c r="CR151" s="24"/>
      <c r="CS151" s="107"/>
      <c r="CT151" s="273"/>
      <c r="CU151" s="24"/>
      <c r="CV151" s="107"/>
      <c r="CW151" s="273"/>
      <c r="CX151" s="24"/>
      <c r="CY151" s="107"/>
      <c r="CZ151" s="273"/>
      <c r="DA151" s="24"/>
      <c r="DB151" s="107"/>
      <c r="DC151" s="273"/>
      <c r="DD151" s="24"/>
      <c r="DE151" s="107"/>
      <c r="DF151" s="273"/>
      <c r="DG151" s="218"/>
      <c r="DH151" s="217"/>
      <c r="DI151" s="217"/>
      <c r="DJ151" s="286" t="e">
        <f t="shared" si="52"/>
        <v>#DIV/0!</v>
      </c>
      <c r="DK151" s="219"/>
      <c r="DL151" s="220" t="e">
        <f t="shared" si="53"/>
        <v>#DIV/0!</v>
      </c>
      <c r="DM151" s="650">
        <f>COUNTIF(N151:DF151, Active!DM$1)+COUNTIF(N151:DF151, Active!DM$2)</f>
        <v>0</v>
      </c>
      <c r="DN151" s="233">
        <f>IF(COUNTIF($N151:$Q151, Active!ET$1)&gt;0, Active!DN$2, 0)</f>
        <v>0</v>
      </c>
      <c r="DO151" s="234">
        <f>IF(COUNTIF($R151:$U151, Active!ET$1)&gt;0, Active!DO$2, 0)</f>
        <v>0</v>
      </c>
      <c r="DP151" s="234">
        <f>IF(COUNTIF($V151:$Y151, Active!ET$1)&gt;0, Active!DP$2, 0)</f>
        <v>0</v>
      </c>
      <c r="DQ151" s="234">
        <f>IF(COUNTIF($Z151:$AA151, Active!ET$1)&gt;0, Active!DQ$2, 0)</f>
        <v>0</v>
      </c>
      <c r="DR151" s="234">
        <f>IF(COUNTIF($AB151:$AC151, Active!ET$1)&gt;0, Active!DR$2, 0)</f>
        <v>0</v>
      </c>
      <c r="DS151" s="235">
        <f>IF(COUNTIF($AD151:$AF151, Active!$ET$1)&gt;0, Active!DS$2, 0)</f>
        <v>0</v>
      </c>
      <c r="DT151" s="236">
        <f>IF(COUNTIF($AG151:$AI151, Active!$ET$1)&gt;0, Active!DT$2, 0)</f>
        <v>0</v>
      </c>
      <c r="DU151" s="236">
        <f>IF(COUNTIF($AJ151:$AL151, Active!$ET$1)&gt;0, Active!DU$2, 0)</f>
        <v>0</v>
      </c>
      <c r="DV151" s="236">
        <f>IF(COUNTIF($AM151:$AO151, Active!$ET$1)&gt;0, Active!DV$2, 0)</f>
        <v>0</v>
      </c>
      <c r="DW151" s="236">
        <f>IF(COUNTIF($AP151:$AR151, Active!$ET$1)&gt;0, Active!DW$2, 0)</f>
        <v>0</v>
      </c>
      <c r="DX151" s="236">
        <f>IF(COUNTIF($AS151:$AU151, Active!$ET$1)&gt;0, Active!DX$2, 0)</f>
        <v>0</v>
      </c>
      <c r="DY151" s="236">
        <f>IF(COUNTIF($AV151:$AX151, Active!$ET$1)&gt;0, Active!DY$2, 0)</f>
        <v>0</v>
      </c>
      <c r="DZ151" s="237">
        <f>IF(COUNTIF($AY151:$BA151, Active!$ET$1)&gt;0, Active!DZ$2, 0)</f>
        <v>0</v>
      </c>
      <c r="EA151" s="238">
        <f>IF(COUNTIF($BB151:$BD151, Active!$ET$1)&gt;0, Active!EA$2, 0)</f>
        <v>0</v>
      </c>
      <c r="EB151" s="238">
        <f>IF(COUNTIF($BE151:$BG151, Active!$ET$1)&gt;0, Active!EB$2, 0)</f>
        <v>0</v>
      </c>
      <c r="EC151" s="238">
        <f>IF(COUNTIF($BH151:$BJ151, Active!$ET$1)&gt;0, Active!EC$2, 0)</f>
        <v>0</v>
      </c>
      <c r="ED151" s="238">
        <f>IF(COUNTIF($BK151:$BM151, Active!$ET$1)&gt;0, Active!ED$2, 0)</f>
        <v>0</v>
      </c>
      <c r="EE151" s="238">
        <f>IF(COUNTIF($BN151:$BP151, Active!$ET$1)&gt;0, Active!EE$2, 0)</f>
        <v>0</v>
      </c>
      <c r="EF151" s="238">
        <f>IF(COUNTIF($BQ151:$BS151, Active!$ET$1)&gt;0, Active!EF$2, 0)</f>
        <v>0</v>
      </c>
      <c r="EG151" s="238">
        <f>IF(COUNTIF($BT151:$BV151, Active!$ET$1)&gt;0, Active!EG$2, 0)</f>
        <v>0</v>
      </c>
      <c r="EH151" s="239">
        <f>IF(COUNTIF($BW151:$BY151, Active!$ET$1)&gt;0, Active!EH$2, 0)</f>
        <v>0</v>
      </c>
      <c r="EI151" s="240">
        <f>IF(COUNTIF($BZ151:$CB151, Active!$ET$1)&gt;0, Active!EI$2, 0)</f>
        <v>0</v>
      </c>
      <c r="EJ151" s="240">
        <f>IF(COUNTIF($CC151:$CE151, Active!$ET$1)&gt;0, Active!EJ$2, 0)</f>
        <v>0</v>
      </c>
      <c r="EK151" s="240">
        <f>IF(COUNTIF($CF151:$CH151, Active!$ET$1)&gt;0, Active!EK$2, 0)</f>
        <v>0</v>
      </c>
      <c r="EL151" s="240">
        <f>IF(COUNTIF($CI151:$CK151, Active!$ET$1)&gt;0, Active!EL$2, 0)</f>
        <v>0</v>
      </c>
      <c r="EM151" s="240">
        <f>IF(COUNTIF($CL151:$CN151, Active!$ET$1)&gt;0, Active!EM$2, 0)</f>
        <v>0</v>
      </c>
      <c r="EN151" s="240">
        <f>IF(COUNTIF($CO151:$CQ151, Active!$ET$1)&gt;0, Active!EN$2, 0)</f>
        <v>0</v>
      </c>
      <c r="EO151" s="240">
        <f>IF(COUNTIF($CR151:$CT151, Active!$ET$1)&gt;0, Active!EO$2, 0)</f>
        <v>0</v>
      </c>
      <c r="EP151" s="240">
        <f>IF(COUNTIF($CU151:$CW151, Active!$ET$1)&gt;0, Active!EP$2, 0)</f>
        <v>0</v>
      </c>
      <c r="EQ151" s="240">
        <f>IF(COUNTIF($CX151:$CZ151, Active!$ET$1)&gt;0, Active!EQ$2, 0)</f>
        <v>0</v>
      </c>
      <c r="ER151" s="240">
        <f>IF(COUNTIF($DA151:$DC151, Active!$ET$1)&gt;0, Active!ER$2, 0)</f>
        <v>0</v>
      </c>
      <c r="ES151" s="240">
        <f>IF(COUNTIF($DD151:$DF151, Active!$ET$1)&gt;0, Active!ES$2, 0)</f>
        <v>0</v>
      </c>
      <c r="ET151" s="241">
        <f t="shared" si="54"/>
        <v>0</v>
      </c>
      <c r="EU151" s="242">
        <f>IF(COUNTIF($N151:$Q151, Active!GA$1)&gt;0, Active!EU$2, 0)</f>
        <v>0</v>
      </c>
      <c r="EV151" s="234">
        <f>IF(COUNTIF($R151:$U151, Active!GA$1)&gt;0, Active!EV$2, 0)</f>
        <v>0</v>
      </c>
      <c r="EW151" s="234">
        <f>IF(COUNTIF($V151:$Y151, Active!GA$1)&gt;0, Active!EW$2, 0)</f>
        <v>0</v>
      </c>
      <c r="EX151" s="234">
        <f>IF(COUNTIF($Z151:$AA151, Active!GA$1)&gt;0, Active!EX$2, 0)</f>
        <v>0</v>
      </c>
      <c r="EY151" s="234">
        <f>IF(COUNTIF($AB151:$AC151, Active!GA$1)&gt;0, Active!EY$2, 0)</f>
        <v>0</v>
      </c>
      <c r="EZ151" s="235">
        <f>IF(COUNTIF($AD151:$AF151, Active!$GA$1)&gt;0, Active!EZ$2, 0)</f>
        <v>0</v>
      </c>
      <c r="FA151" s="236">
        <f>IF(COUNTIF($AG151:$AI151, Active!$GA$1)&gt;0, Active!FA$2, 0)</f>
        <v>0</v>
      </c>
      <c r="FB151" s="236">
        <f>IF(COUNTIF($AJ151:$AL151, Active!$GA$1)&gt;0, Active!FB$2, 0)</f>
        <v>0</v>
      </c>
      <c r="FC151" s="236">
        <f>IF(COUNTIF($AM151:$AO151, Active!$GA$1)&gt;0, Active!FC$2, 0)</f>
        <v>0</v>
      </c>
      <c r="FD151" s="236">
        <f>IF(COUNTIF($AP151:$AR151, Active!$GA$1)&gt;0, Active!FD$2, 0)</f>
        <v>0</v>
      </c>
      <c r="FE151" s="236">
        <f>IF(COUNTIF($AS151:$AU151, Active!$GA$1)&gt;0, Active!FE$2, 0)</f>
        <v>0</v>
      </c>
      <c r="FF151" s="236">
        <f>IF(COUNTIF($AV151:$AX151, Active!$GA$1)&gt;0, Active!FF$2, 0)</f>
        <v>0</v>
      </c>
      <c r="FG151" s="237">
        <f>IF(COUNTIF($AY151:$BA151, Active!$GA$1)&gt;0, Active!FG$2, 0)</f>
        <v>0</v>
      </c>
      <c r="FH151" s="238">
        <f>IF(COUNTIF($BB151:$BD151, Active!$GA$1)&gt;0, Active!FH$2, 0)</f>
        <v>0</v>
      </c>
      <c r="FI151" s="238">
        <f>IF(COUNTIF($BE151:$BG151, Active!$GA$1)&gt;0, Active!FI$2, 0)</f>
        <v>0</v>
      </c>
      <c r="FJ151" s="238">
        <f>IF(COUNTIF($BH151:$BJ151, Active!$GA$1)&gt;0, Active!FJ$2, 0)</f>
        <v>0</v>
      </c>
      <c r="FK151" s="238">
        <f>IF(COUNTIF($BK151:$BM151, Active!$GA$1)&gt;0, Active!FK$2, 0)</f>
        <v>0</v>
      </c>
      <c r="FL151" s="238">
        <f>IF(COUNTIF($BN151:$BP151, Active!$GA$1)&gt;0, Active!FL$2, 0)</f>
        <v>0</v>
      </c>
      <c r="FM151" s="238">
        <f>IF(COUNTIF($BQ151:$BS151, Active!$GA$1)&gt;0, Active!FM$2, 0)</f>
        <v>0</v>
      </c>
      <c r="FN151" s="238">
        <f>IF(COUNTIF($BT151:$BV151, Active!$GA$1)&gt;0, Active!FN$2, 0)</f>
        <v>0</v>
      </c>
      <c r="FO151" s="239">
        <f>IF(COUNTIF($BW151:$BY151, Active!$GA$1)&gt;0, Active!FO$2, 0)</f>
        <v>0</v>
      </c>
      <c r="FP151" s="240">
        <f>IF(COUNTIF($BZ151:$CB151, Active!$GA$1)&gt;0, Active!FP$2, 0)</f>
        <v>0</v>
      </c>
      <c r="FQ151" s="240">
        <f>IF(COUNTIF($CC151:$CE151, Active!$GA$1)&gt;0, Active!FQ$2, 0)</f>
        <v>0</v>
      </c>
      <c r="FR151" s="240">
        <f>IF(COUNTIF($CF151:$CH151, Active!$GA$1)&gt;0, Active!FR$2, 0)</f>
        <v>0</v>
      </c>
      <c r="FS151" s="240">
        <f>IF(COUNTIF($CI151:$CK151, Active!$GA$1)&gt;0, Active!FS$2, 0)</f>
        <v>0</v>
      </c>
      <c r="FT151" s="240">
        <f>IF(COUNTIF($CL151:$CN151, Active!$GA$1)&gt;0, Active!FT$2, 0)</f>
        <v>0</v>
      </c>
      <c r="FU151" s="240">
        <f>IF(COUNTIF($CO151:$CQ151, Active!$GA$1)&gt;0, Active!FU$2, 0)</f>
        <v>0</v>
      </c>
      <c r="FV151" s="240">
        <f>IF(COUNTIF($CR151:$CT151, Active!$GA$1)&gt;0, Active!FV$2, 0)</f>
        <v>0</v>
      </c>
      <c r="FW151" s="240">
        <f>IF(COUNTIF($CU151:$CW151, Active!$GA$1)&gt;0, Active!FW$2, 0)</f>
        <v>0</v>
      </c>
      <c r="FX151" s="240">
        <f>IF(COUNTIF($CX151:$CZ151, Active!$GA$1)&gt;0, Active!FX$2, 0)</f>
        <v>0</v>
      </c>
      <c r="FY151" s="240">
        <f>IF(COUNTIF($DA151:$DC151, Active!$GA$1)&gt;0, Active!FY$2, 0)</f>
        <v>0</v>
      </c>
      <c r="FZ151" s="240">
        <f>IF(COUNTIF($DD151:$DF151, Active!$GA$1)&gt;0, Active!FZ$2, 0)</f>
        <v>0</v>
      </c>
      <c r="GA151" s="241">
        <f t="shared" si="55"/>
        <v>0</v>
      </c>
      <c r="GB151" s="242">
        <f>IF(COUNTIF($N151:$Q151, Active!HH$1)&gt;0, Active!GB$2, 0)</f>
        <v>0</v>
      </c>
      <c r="GC151" s="234">
        <f>IF(COUNTIF($R151:$U151, Active!HH$1)&gt;0, Active!GC$2, 0)</f>
        <v>0</v>
      </c>
      <c r="GD151" s="234">
        <f>IF(COUNTIF($V151:$Y151, Active!HH$1)&gt;0, Active!GD$2, 0)</f>
        <v>0</v>
      </c>
      <c r="GE151" s="234">
        <f>IF(COUNTIF($Z151:$AA151, Active!HH$1)&gt;0, Active!GE$2, 0)</f>
        <v>0</v>
      </c>
      <c r="GF151" s="234">
        <f>IF(COUNTIF($AB151:$AC151, Active!HH$1)&gt;0, Active!GF$2, 0)</f>
        <v>0</v>
      </c>
      <c r="GG151" s="235">
        <f>IF(COUNTIF($AD151:$AF151, Active!$HH$1)&gt;0, Active!GG$2, 0)</f>
        <v>0</v>
      </c>
      <c r="GH151" s="236">
        <f>IF(COUNTIF($AG151:$AI151, Active!$HH$1)&gt;0, Active!GH$2, 0)</f>
        <v>0</v>
      </c>
      <c r="GI151" s="236">
        <f>IF(COUNTIF($AJ151:$AL151, Active!$HH$1)&gt;0, Active!GI$2, 0)</f>
        <v>0</v>
      </c>
      <c r="GJ151" s="236">
        <f>IF(COUNTIF($AM151:$AO151, Active!$HH$1)&gt;0, Active!GJ$2, 0)</f>
        <v>0</v>
      </c>
      <c r="GK151" s="236">
        <f>IF(COUNTIF($AP151:$AR151, Active!$HH$1)&gt;0, Active!GK$2, 0)</f>
        <v>0</v>
      </c>
      <c r="GL151" s="236">
        <f>IF(COUNTIF($AS151:$AU151, Active!$HH$1)&gt;0, Active!GL$2, 0)</f>
        <v>0</v>
      </c>
      <c r="GM151" s="236">
        <f>IF(COUNTIF($AV151:$AX151, Active!$HH$1)&gt;0, Active!GM$2, 0)</f>
        <v>0</v>
      </c>
      <c r="GN151" s="237">
        <f>IF(COUNTIF($AY151:$BA151, Active!$HH$1)&gt;0, Active!GN$2, 0)</f>
        <v>0</v>
      </c>
      <c r="GO151" s="238">
        <f>IF(COUNTIF($BB151:$BD151, Active!$HH$1)&gt;0, Active!GO$2, 0)</f>
        <v>0</v>
      </c>
      <c r="GP151" s="238">
        <f>IF(COUNTIF($BE151:$BG151, Active!$HH$1)&gt;0, Active!GP$2, 0)</f>
        <v>0</v>
      </c>
      <c r="GQ151" s="238">
        <f>IF(COUNTIF($BH151:$BJ151, Active!$HH$1)&gt;0, Active!GQ$2, 0)</f>
        <v>0</v>
      </c>
      <c r="GR151" s="238">
        <f>IF(COUNTIF($BK151:$BM151, Active!$HH$1)&gt;0, Active!GR$2, 0)</f>
        <v>0</v>
      </c>
      <c r="GS151" s="238">
        <f>IF(COUNTIF($BN151:$BP151, Active!$HH$1)&gt;0, Active!GS$2, 0)</f>
        <v>0</v>
      </c>
      <c r="GT151" s="238">
        <f>IF(COUNTIF($BQ151:$BS151, Active!$HH$1)&gt;0, Active!GT$2, 0)</f>
        <v>0</v>
      </c>
      <c r="GU151" s="238">
        <f>IF(COUNTIF($BT151:$BV151, Active!$HH$1)&gt;0, Active!GU$2, 0)</f>
        <v>0</v>
      </c>
      <c r="GV151" s="239">
        <f>IF(COUNTIF($BW151:$BY151, Active!$HH$1)&gt;0, Active!GV$2, 0)</f>
        <v>0</v>
      </c>
      <c r="GW151" s="240">
        <f>IF(COUNTIF($BZ151:$CB151, Active!$HH$1)&gt;0, Active!GW$2, 0)</f>
        <v>0</v>
      </c>
      <c r="GX151" s="240">
        <f>IF(COUNTIF($CC151:$CE151, Active!$HH$1)&gt;0, Active!GX$2, 0)</f>
        <v>0</v>
      </c>
      <c r="GY151" s="240">
        <f>IF(COUNTIF($CF151:$CH151, Active!$HH$1)&gt;0, Active!GY$2, 0)</f>
        <v>0</v>
      </c>
      <c r="GZ151" s="240">
        <f>IF(COUNTIF($CI151:$CK151, Active!$HH$1)&gt;0, Active!GZ$2, 0)</f>
        <v>0</v>
      </c>
      <c r="HA151" s="240">
        <f>IF(COUNTIF($CL151:$CN151, Active!$HH$1)&gt;0, Active!HA$2, 0)</f>
        <v>0</v>
      </c>
      <c r="HB151" s="240">
        <f>IF(COUNTIF($CO151:$CQ151, Active!$HH$1)&gt;0, Active!HB$2, 0)</f>
        <v>0</v>
      </c>
      <c r="HC151" s="240">
        <f>IF(COUNTIF($CR151:$CT151, Active!$HH$1)&gt;0, Active!HC$2, 0)</f>
        <v>0</v>
      </c>
      <c r="HD151" s="240">
        <f>IF(COUNTIF($CU151:$CW151, Active!$HH$1)&gt;0, Active!HD$2, 0)</f>
        <v>0</v>
      </c>
      <c r="HE151" s="240">
        <f>IF(COUNTIF($CX151:$CZ151, Active!$HH$1)&gt;0, Active!HE$2, 0)</f>
        <v>0</v>
      </c>
      <c r="HF151" s="240">
        <f>IF(COUNTIF($DA151:$DC151, Active!$HH$1)&gt;0, Active!HF$2, 0)</f>
        <v>0</v>
      </c>
      <c r="HG151" s="240">
        <f>IF(COUNTIF($DD151:$DF151, Active!$HH$1)&gt;0, Active!HG$2, 0)</f>
        <v>0</v>
      </c>
      <c r="HH151" s="241">
        <f t="shared" si="56"/>
        <v>0</v>
      </c>
      <c r="HI151" s="243"/>
      <c r="HJ151" s="242">
        <f>IF(MAX($N151:$Q151)&gt;=40, Active!HJ$2, 0)</f>
        <v>0</v>
      </c>
      <c r="HK151" s="234">
        <f>IF(MAX($R151:$U151)&gt;=40, Active!HK$2, 0)</f>
        <v>0</v>
      </c>
      <c r="HL151" s="234">
        <f>IF(MAX($V151:$Y151)&gt;=40, Active!HL$2, 0)</f>
        <v>0</v>
      </c>
      <c r="HM151" s="234">
        <f>IF(MAX($Z151:$AA151)&gt;=40, Active!HM$2, 0)</f>
        <v>0</v>
      </c>
      <c r="HN151" s="234">
        <f>IF(MAX($AB151:$AC151)&gt;=40, Active!HN$2, 0)</f>
        <v>0</v>
      </c>
      <c r="HO151" s="235">
        <f>IF(MAX($AD151:$AF151)&gt;=40, Active!HO$2, 0)</f>
        <v>20</v>
      </c>
      <c r="HP151" s="236">
        <f>IF(MAX($AG151:$AI151)&gt;=40, Active!HP$2, 0)</f>
        <v>20</v>
      </c>
      <c r="HQ151" s="236">
        <f>IF(MAX($AJ151:$AL151)&gt;=40, Active!HQ$2, 0)</f>
        <v>20</v>
      </c>
      <c r="HR151" s="236">
        <f>IF(MAX($AM151:$AO151)&gt;=40, Active!HR$2, 0)</f>
        <v>20</v>
      </c>
      <c r="HS151" s="236">
        <f>IF(MAX($AP151:$AR151)&gt;=40, Active!HS$2, 0)</f>
        <v>0</v>
      </c>
      <c r="HT151" s="236">
        <f>IF(MAX($AS151:$AU151)&gt;=40, Active!HT$2, 0)</f>
        <v>0</v>
      </c>
      <c r="HU151" s="236">
        <f>IF(MAX($AV151:$AX151)&gt;=40, Active!HU$2, 0)</f>
        <v>0</v>
      </c>
      <c r="HV151" s="237">
        <f>IF(MAX($AY151:$BA151)&gt;=40, Active!HV$2, 0)</f>
        <v>0</v>
      </c>
      <c r="HW151" s="238">
        <f>IF(MAX($BB151:$BD151)&gt;=40, Active!HW$2, 0)</f>
        <v>0</v>
      </c>
      <c r="HX151" s="238">
        <f>IF(MAX($BE151:$BG151)&gt;=40, Active!HX$2, 0)</f>
        <v>0</v>
      </c>
      <c r="HY151" s="238">
        <f>IF(MAX($BH151:$BJ151)&gt;=40, Active!HY$2, 0)</f>
        <v>0</v>
      </c>
      <c r="HZ151" s="238">
        <f>IF(MAX($BK151:$BM151)&gt;=40, Active!HZ$2, 0)</f>
        <v>0</v>
      </c>
      <c r="IA151" s="238">
        <f>IF(MAX($BN151:$BP151)&gt;=40, Active!IA$2, 0)</f>
        <v>0</v>
      </c>
      <c r="IB151" s="238">
        <f>IF(MAX($BQ151:$BS151)&gt;=40, Active!IB$2, 0)</f>
        <v>0</v>
      </c>
      <c r="IC151" s="238">
        <f>IF(MAX($BT151:$BV151)&gt;=40, Active!IC$2, 0)</f>
        <v>0</v>
      </c>
      <c r="ID151" s="239">
        <f>IF(MAX($BW151:$BY151)&gt;=40, Active!ID$2, 0)</f>
        <v>0</v>
      </c>
      <c r="IE151" s="240">
        <f>IF(MAX($BZ151:$CB151)&gt;=40, Active!IE$2, 0)</f>
        <v>0</v>
      </c>
      <c r="IF151" s="240">
        <f>IF(MAX($CC151:$CE151)&gt;=40, Active!IF$2, 0)</f>
        <v>0</v>
      </c>
      <c r="IG151" s="240">
        <f>IF(MAX($CF151:$CH151)&gt;=40, Active!IG$2, 0)</f>
        <v>0</v>
      </c>
      <c r="IH151" s="240">
        <f>IF(MAX($CI151:$CK151)&gt;=40, Active!IH$2, 0)</f>
        <v>0</v>
      </c>
      <c r="II151" s="240">
        <f>IF(MAX($CL151:$CN151)&gt;=40, Active!II$2, 0)</f>
        <v>0</v>
      </c>
      <c r="IJ151" s="240">
        <f>IF(MAX($CO151:$CQ151)&gt;=40, Active!IJ$2, 0)</f>
        <v>0</v>
      </c>
      <c r="IK151" s="240">
        <f>IF(MAX($CR151:$CT151)&gt;=40, Active!IK$2, 0)</f>
        <v>0</v>
      </c>
      <c r="IL151" s="240">
        <f>IF(MAX($CU151:$CW151)&gt;=40, Active!IL$2, 0)</f>
        <v>0</v>
      </c>
      <c r="IM151" s="240">
        <f>IF(MAX($CX151:$CZ151)&gt;=40, Active!IM$2, 0)</f>
        <v>0</v>
      </c>
      <c r="IN151" s="240">
        <f>IF(MAX($DA151:$DC151)&gt;=40, Active!IN$2, 0)</f>
        <v>0</v>
      </c>
      <c r="IO151" s="240">
        <f>IF(MAX($DD151:$DF151)&gt;=40, Active!IO$2, 0)</f>
        <v>0</v>
      </c>
      <c r="IP151" s="416">
        <f t="shared" si="57"/>
        <v>80</v>
      </c>
      <c r="IQ151" s="416">
        <f t="shared" si="58"/>
        <v>0</v>
      </c>
    </row>
    <row r="152" spans="2:251" ht="15" customHeight="1" x14ac:dyDescent="0.25">
      <c r="B152" s="392">
        <v>10</v>
      </c>
      <c r="C152" s="13" t="s">
        <v>669</v>
      </c>
      <c r="D152" s="423">
        <v>42370</v>
      </c>
      <c r="E152" s="20" t="s">
        <v>278</v>
      </c>
      <c r="F152" s="6">
        <v>7348442</v>
      </c>
      <c r="G152" s="20">
        <v>1</v>
      </c>
      <c r="H152" s="20"/>
      <c r="I152" s="23"/>
      <c r="J152" s="6"/>
      <c r="K152" s="6"/>
      <c r="L152" s="424"/>
      <c r="M152" s="425" t="s">
        <v>670</v>
      </c>
      <c r="N152" s="24"/>
      <c r="O152" s="107"/>
      <c r="P152" s="105"/>
      <c r="Q152" s="106"/>
      <c r="R152" s="24"/>
      <c r="S152" s="107"/>
      <c r="T152" s="105"/>
      <c r="U152" s="106"/>
      <c r="V152" s="24"/>
      <c r="W152" s="107"/>
      <c r="X152" s="105"/>
      <c r="Y152" s="106"/>
      <c r="Z152" s="24"/>
      <c r="AA152" s="273"/>
      <c r="AB152" s="24"/>
      <c r="AC152" s="273"/>
      <c r="AD152" s="24"/>
      <c r="AE152" s="107"/>
      <c r="AF152" s="273"/>
      <c r="AG152" s="24"/>
      <c r="AH152" s="107"/>
      <c r="AI152" s="273"/>
      <c r="AJ152" s="24"/>
      <c r="AK152" s="107"/>
      <c r="AL152" s="273"/>
      <c r="AM152" s="24"/>
      <c r="AN152" s="107"/>
      <c r="AO152" s="273"/>
      <c r="AP152" s="24"/>
      <c r="AQ152" s="107"/>
      <c r="AR152" s="273"/>
      <c r="AS152" s="24"/>
      <c r="AT152" s="107"/>
      <c r="AU152" s="273"/>
      <c r="AV152" s="24"/>
      <c r="AW152" s="107"/>
      <c r="AX152" s="273"/>
      <c r="AY152" s="24">
        <v>64.25</v>
      </c>
      <c r="AZ152" s="107"/>
      <c r="BA152" s="273"/>
      <c r="BB152" s="24">
        <v>60.450000762939453</v>
      </c>
      <c r="BC152" s="107"/>
      <c r="BD152" s="273"/>
      <c r="BE152" s="24">
        <v>60.75</v>
      </c>
      <c r="BF152" s="107"/>
      <c r="BG152" s="273"/>
      <c r="BH152" s="24">
        <v>55.509998321533203</v>
      </c>
      <c r="BI152" s="107"/>
      <c r="BJ152" s="273"/>
      <c r="BK152" s="24">
        <v>52.200000762939453</v>
      </c>
      <c r="BL152" s="107"/>
      <c r="BM152" s="273"/>
      <c r="BN152" s="24">
        <v>75.800003051757813</v>
      </c>
      <c r="BO152" s="107"/>
      <c r="BP152" s="273"/>
      <c r="BQ152" s="24">
        <v>40</v>
      </c>
      <c r="BR152" s="107"/>
      <c r="BS152" s="273"/>
      <c r="BT152" s="24"/>
      <c r="BU152" s="291"/>
      <c r="BV152" s="273"/>
      <c r="BW152" s="24"/>
      <c r="BX152" s="107"/>
      <c r="BY152" s="273"/>
      <c r="BZ152" s="24"/>
      <c r="CA152" s="107"/>
      <c r="CB152" s="273"/>
      <c r="CC152" s="24"/>
      <c r="CD152" s="107"/>
      <c r="CE152" s="107"/>
      <c r="CF152" s="107"/>
      <c r="CG152" s="107"/>
      <c r="CH152" s="273"/>
      <c r="CI152" s="24"/>
      <c r="CJ152" s="107"/>
      <c r="CK152" s="273"/>
      <c r="CL152" s="24"/>
      <c r="CM152" s="107"/>
      <c r="CN152" s="273"/>
      <c r="CO152" s="24"/>
      <c r="CP152" s="107"/>
      <c r="CQ152" s="273"/>
      <c r="CR152" s="24"/>
      <c r="CS152" s="107"/>
      <c r="CT152" s="273"/>
      <c r="CU152" s="24"/>
      <c r="CV152" s="107"/>
      <c r="CW152" s="273"/>
      <c r="CX152" s="24"/>
      <c r="CY152" s="107"/>
      <c r="CZ152" s="273"/>
      <c r="DA152" s="24"/>
      <c r="DB152" s="107"/>
      <c r="DC152" s="273"/>
      <c r="DD152" s="24"/>
      <c r="DE152" s="107"/>
      <c r="DF152" s="273"/>
      <c r="DG152" s="218"/>
      <c r="DH152" s="217"/>
      <c r="DI152" s="217"/>
      <c r="DJ152" s="286">
        <f t="shared" si="52"/>
        <v>58.422857557024273</v>
      </c>
      <c r="DK152" s="219"/>
      <c r="DL152" s="220">
        <f t="shared" si="53"/>
        <v>2.9211428778512136</v>
      </c>
      <c r="DM152" s="650">
        <f>COUNTIF(N152:DF152, Active!DM$1)+COUNTIF(N152:DF152, Active!DM$2)</f>
        <v>0</v>
      </c>
      <c r="DN152" s="233">
        <f>IF(COUNTIF($N152:$Q152, Active!ET$1)&gt;0, Active!DN$2, 0)</f>
        <v>0</v>
      </c>
      <c r="DO152" s="234">
        <f>IF(COUNTIF($R152:$U152, Active!ET$1)&gt;0, Active!DO$2, 0)</f>
        <v>0</v>
      </c>
      <c r="DP152" s="234">
        <f>IF(COUNTIF($V152:$Y152, Active!ET$1)&gt;0, Active!DP$2, 0)</f>
        <v>0</v>
      </c>
      <c r="DQ152" s="234">
        <f>IF(COUNTIF($Z152:$AA152, Active!ET$1)&gt;0, Active!DQ$2, 0)</f>
        <v>0</v>
      </c>
      <c r="DR152" s="234">
        <f>IF(COUNTIF($AB152:$AC152, Active!ET$1)&gt;0, Active!DR$2, 0)</f>
        <v>0</v>
      </c>
      <c r="DS152" s="235">
        <f>IF(COUNTIF($AD152:$AF152, Active!$ET$1)&gt;0, Active!DS$2, 0)</f>
        <v>0</v>
      </c>
      <c r="DT152" s="236">
        <f>IF(COUNTIF($AG152:$AI152, Active!$ET$1)&gt;0, Active!DT$2, 0)</f>
        <v>0</v>
      </c>
      <c r="DU152" s="236">
        <f>IF(COUNTIF($AJ152:$AL152, Active!$ET$1)&gt;0, Active!DU$2, 0)</f>
        <v>0</v>
      </c>
      <c r="DV152" s="236">
        <f>IF(COUNTIF($AM152:$AO152, Active!$ET$1)&gt;0, Active!DV$2, 0)</f>
        <v>0</v>
      </c>
      <c r="DW152" s="236">
        <f>IF(COUNTIF($AP152:$AR152, Active!$ET$1)&gt;0, Active!DW$2, 0)</f>
        <v>0</v>
      </c>
      <c r="DX152" s="236">
        <f>IF(COUNTIF($AS152:$AU152, Active!$ET$1)&gt;0, Active!DX$2, 0)</f>
        <v>0</v>
      </c>
      <c r="DY152" s="236">
        <f>IF(COUNTIF($AV152:$AX152, Active!$ET$1)&gt;0, Active!DY$2, 0)</f>
        <v>0</v>
      </c>
      <c r="DZ152" s="237">
        <f>IF(COUNTIF($AY152:$BA152, Active!$ET$1)&gt;0, Active!DZ$2, 0)</f>
        <v>0</v>
      </c>
      <c r="EA152" s="238">
        <f>IF(COUNTIF($BB152:$BD152, Active!$ET$1)&gt;0, Active!EA$2, 0)</f>
        <v>0</v>
      </c>
      <c r="EB152" s="238">
        <f>IF(COUNTIF($BE152:$BG152, Active!$ET$1)&gt;0, Active!EB$2, 0)</f>
        <v>0</v>
      </c>
      <c r="EC152" s="238">
        <f>IF(COUNTIF($BH152:$BJ152, Active!$ET$1)&gt;0, Active!EC$2, 0)</f>
        <v>0</v>
      </c>
      <c r="ED152" s="238">
        <f>IF(COUNTIF($BK152:$BM152, Active!$ET$1)&gt;0, Active!ED$2, 0)</f>
        <v>0</v>
      </c>
      <c r="EE152" s="238">
        <f>IF(COUNTIF($BN152:$BP152, Active!$ET$1)&gt;0, Active!EE$2, 0)</f>
        <v>0</v>
      </c>
      <c r="EF152" s="238">
        <f>IF(COUNTIF($BQ152:$BS152, Active!$ET$1)&gt;0, Active!EF$2, 0)</f>
        <v>0</v>
      </c>
      <c r="EG152" s="238">
        <f>IF(COUNTIF($BT152:$BV152, Active!$ET$1)&gt;0, Active!EG$2, 0)</f>
        <v>0</v>
      </c>
      <c r="EH152" s="239">
        <f>IF(COUNTIF($BW152:$BY152, Active!$ET$1)&gt;0, Active!EH$2, 0)</f>
        <v>0</v>
      </c>
      <c r="EI152" s="240">
        <f>IF(COUNTIF($BZ152:$CB152, Active!$ET$1)&gt;0, Active!EI$2, 0)</f>
        <v>0</v>
      </c>
      <c r="EJ152" s="240">
        <f>IF(COUNTIF($CC152:$CE152, Active!$ET$1)&gt;0, Active!EJ$2, 0)</f>
        <v>0</v>
      </c>
      <c r="EK152" s="240">
        <f>IF(COUNTIF($CF152:$CH152, Active!$ET$1)&gt;0, Active!EK$2, 0)</f>
        <v>0</v>
      </c>
      <c r="EL152" s="240">
        <f>IF(COUNTIF($CI152:$CK152, Active!$ET$1)&gt;0, Active!EL$2, 0)</f>
        <v>0</v>
      </c>
      <c r="EM152" s="240">
        <f>IF(COUNTIF($CL152:$CN152, Active!$ET$1)&gt;0, Active!EM$2, 0)</f>
        <v>0</v>
      </c>
      <c r="EN152" s="240">
        <f>IF(COUNTIF($CO152:$CQ152, Active!$ET$1)&gt;0, Active!EN$2, 0)</f>
        <v>0</v>
      </c>
      <c r="EO152" s="240">
        <f>IF(COUNTIF($CR152:$CT152, Active!$ET$1)&gt;0, Active!EO$2, 0)</f>
        <v>0</v>
      </c>
      <c r="EP152" s="240">
        <f>IF(COUNTIF($CU152:$CW152, Active!$ET$1)&gt;0, Active!EP$2, 0)</f>
        <v>0</v>
      </c>
      <c r="EQ152" s="240">
        <f>IF(COUNTIF($CX152:$CZ152, Active!$ET$1)&gt;0, Active!EQ$2, 0)</f>
        <v>0</v>
      </c>
      <c r="ER152" s="240">
        <f>IF(COUNTIF($DA152:$DC152, Active!$ET$1)&gt;0, Active!ER$2, 0)</f>
        <v>0</v>
      </c>
      <c r="ES152" s="240">
        <f>IF(COUNTIF($DD152:$DF152, Active!$ET$1)&gt;0, Active!ES$2, 0)</f>
        <v>0</v>
      </c>
      <c r="ET152" s="241">
        <f t="shared" si="54"/>
        <v>0</v>
      </c>
      <c r="EU152" s="242">
        <f>IF(COUNTIF($N152:$Q152, Active!GA$1)&gt;0, Active!EU$2, 0)</f>
        <v>0</v>
      </c>
      <c r="EV152" s="234">
        <f>IF(COUNTIF($R152:$U152, Active!GA$1)&gt;0, Active!EV$2, 0)</f>
        <v>0</v>
      </c>
      <c r="EW152" s="234">
        <f>IF(COUNTIF($V152:$Y152, Active!GA$1)&gt;0, Active!EW$2, 0)</f>
        <v>0</v>
      </c>
      <c r="EX152" s="234">
        <f>IF(COUNTIF($Z152:$AA152, Active!GA$1)&gt;0, Active!EX$2, 0)</f>
        <v>0</v>
      </c>
      <c r="EY152" s="234">
        <f>IF(COUNTIF($AB152:$AC152, Active!GA$1)&gt;0, Active!EY$2, 0)</f>
        <v>0</v>
      </c>
      <c r="EZ152" s="235">
        <f>IF(COUNTIF($AD152:$AF152, Active!$GA$1)&gt;0, Active!EZ$2, 0)</f>
        <v>0</v>
      </c>
      <c r="FA152" s="236">
        <f>IF(COUNTIF($AG152:$AI152, Active!$GA$1)&gt;0, Active!FA$2, 0)</f>
        <v>0</v>
      </c>
      <c r="FB152" s="236">
        <f>IF(COUNTIF($AJ152:$AL152, Active!$GA$1)&gt;0, Active!FB$2, 0)</f>
        <v>0</v>
      </c>
      <c r="FC152" s="236">
        <f>IF(COUNTIF($AM152:$AO152, Active!$GA$1)&gt;0, Active!FC$2, 0)</f>
        <v>0</v>
      </c>
      <c r="FD152" s="236">
        <f>IF(COUNTIF($AP152:$AR152, Active!$GA$1)&gt;0, Active!FD$2, 0)</f>
        <v>0</v>
      </c>
      <c r="FE152" s="236">
        <f>IF(COUNTIF($AS152:$AU152, Active!$GA$1)&gt;0, Active!FE$2, 0)</f>
        <v>0</v>
      </c>
      <c r="FF152" s="236">
        <f>IF(COUNTIF($AV152:$AX152, Active!$GA$1)&gt;0, Active!FF$2, 0)</f>
        <v>0</v>
      </c>
      <c r="FG152" s="237">
        <f>IF(COUNTIF($AY152:$BA152, Active!$GA$1)&gt;0, Active!FG$2, 0)</f>
        <v>0</v>
      </c>
      <c r="FH152" s="238">
        <f>IF(COUNTIF($BB152:$BD152, Active!$GA$1)&gt;0, Active!FH$2, 0)</f>
        <v>0</v>
      </c>
      <c r="FI152" s="238">
        <f>IF(COUNTIF($BE152:$BG152, Active!$GA$1)&gt;0, Active!FI$2, 0)</f>
        <v>0</v>
      </c>
      <c r="FJ152" s="238">
        <f>IF(COUNTIF($BH152:$BJ152, Active!$GA$1)&gt;0, Active!FJ$2, 0)</f>
        <v>0</v>
      </c>
      <c r="FK152" s="238">
        <f>IF(COUNTIF($BK152:$BM152, Active!$GA$1)&gt;0, Active!FK$2, 0)</f>
        <v>0</v>
      </c>
      <c r="FL152" s="238">
        <f>IF(COUNTIF($BN152:$BP152, Active!$GA$1)&gt;0, Active!FL$2, 0)</f>
        <v>0</v>
      </c>
      <c r="FM152" s="238">
        <f>IF(COUNTIF($BQ152:$BS152, Active!$GA$1)&gt;0, Active!FM$2, 0)</f>
        <v>0</v>
      </c>
      <c r="FN152" s="238">
        <f>IF(COUNTIF($BT152:$BV152, Active!$GA$1)&gt;0, Active!FN$2, 0)</f>
        <v>0</v>
      </c>
      <c r="FO152" s="239">
        <f>IF(COUNTIF($BW152:$BY152, Active!$GA$1)&gt;0, Active!FO$2, 0)</f>
        <v>0</v>
      </c>
      <c r="FP152" s="240">
        <f>IF(COUNTIF($BZ152:$CB152, Active!$GA$1)&gt;0, Active!FP$2, 0)</f>
        <v>0</v>
      </c>
      <c r="FQ152" s="240">
        <f>IF(COUNTIF($CC152:$CE152, Active!$GA$1)&gt;0, Active!FQ$2, 0)</f>
        <v>0</v>
      </c>
      <c r="FR152" s="240">
        <f>IF(COUNTIF($CF152:$CH152, Active!$GA$1)&gt;0, Active!FR$2, 0)</f>
        <v>0</v>
      </c>
      <c r="FS152" s="240">
        <f>IF(COUNTIF($CI152:$CK152, Active!$GA$1)&gt;0, Active!FS$2, 0)</f>
        <v>0</v>
      </c>
      <c r="FT152" s="240">
        <f>IF(COUNTIF($CL152:$CN152, Active!$GA$1)&gt;0, Active!FT$2, 0)</f>
        <v>0</v>
      </c>
      <c r="FU152" s="240">
        <f>IF(COUNTIF($CO152:$CQ152, Active!$GA$1)&gt;0, Active!FU$2, 0)</f>
        <v>0</v>
      </c>
      <c r="FV152" s="240">
        <f>IF(COUNTIF($CR152:$CT152, Active!$GA$1)&gt;0, Active!FV$2, 0)</f>
        <v>0</v>
      </c>
      <c r="FW152" s="240">
        <f>IF(COUNTIF($CU152:$CW152, Active!$GA$1)&gt;0, Active!FW$2, 0)</f>
        <v>0</v>
      </c>
      <c r="FX152" s="240">
        <f>IF(COUNTIF($CX152:$CZ152, Active!$GA$1)&gt;0, Active!FX$2, 0)</f>
        <v>0</v>
      </c>
      <c r="FY152" s="240">
        <f>IF(COUNTIF($DA152:$DC152, Active!$GA$1)&gt;0, Active!FY$2, 0)</f>
        <v>0</v>
      </c>
      <c r="FZ152" s="240">
        <f>IF(COUNTIF($DD152:$DF152, Active!$GA$1)&gt;0, Active!FZ$2, 0)</f>
        <v>0</v>
      </c>
      <c r="GA152" s="241">
        <f t="shared" si="55"/>
        <v>0</v>
      </c>
      <c r="GB152" s="242">
        <f>IF(COUNTIF($N152:$Q152, Active!HH$1)&gt;0, Active!GB$2, 0)</f>
        <v>0</v>
      </c>
      <c r="GC152" s="234">
        <f>IF(COUNTIF($R152:$U152, Active!HH$1)&gt;0, Active!GC$2, 0)</f>
        <v>0</v>
      </c>
      <c r="GD152" s="234">
        <f>IF(COUNTIF($V152:$Y152, Active!HH$1)&gt;0, Active!GD$2, 0)</f>
        <v>0</v>
      </c>
      <c r="GE152" s="234">
        <f>IF(COUNTIF($Z152:$AA152, Active!HH$1)&gt;0, Active!GE$2, 0)</f>
        <v>0</v>
      </c>
      <c r="GF152" s="234">
        <f>IF(COUNTIF($AB152:$AC152, Active!HH$1)&gt;0, Active!GF$2, 0)</f>
        <v>0</v>
      </c>
      <c r="GG152" s="235">
        <f>IF(COUNTIF($AD152:$AF152, Active!$HH$1)&gt;0, Active!GG$2, 0)</f>
        <v>0</v>
      </c>
      <c r="GH152" s="236">
        <f>IF(COUNTIF($AG152:$AI152, Active!$HH$1)&gt;0, Active!GH$2, 0)</f>
        <v>0</v>
      </c>
      <c r="GI152" s="236">
        <f>IF(COUNTIF($AJ152:$AL152, Active!$HH$1)&gt;0, Active!GI$2, 0)</f>
        <v>0</v>
      </c>
      <c r="GJ152" s="236">
        <f>IF(COUNTIF($AM152:$AO152, Active!$HH$1)&gt;0, Active!GJ$2, 0)</f>
        <v>0</v>
      </c>
      <c r="GK152" s="236">
        <f>IF(COUNTIF($AP152:$AR152, Active!$HH$1)&gt;0, Active!GK$2, 0)</f>
        <v>0</v>
      </c>
      <c r="GL152" s="236">
        <f>IF(COUNTIF($AS152:$AU152, Active!$HH$1)&gt;0, Active!GL$2, 0)</f>
        <v>0</v>
      </c>
      <c r="GM152" s="236">
        <f>IF(COUNTIF($AV152:$AX152, Active!$HH$1)&gt;0, Active!GM$2, 0)</f>
        <v>0</v>
      </c>
      <c r="GN152" s="237">
        <f>IF(COUNTIF($AY152:$BA152, Active!$HH$1)&gt;0, Active!GN$2, 0)</f>
        <v>0</v>
      </c>
      <c r="GO152" s="238">
        <f>IF(COUNTIF($BB152:$BD152, Active!$HH$1)&gt;0, Active!GO$2, 0)</f>
        <v>0</v>
      </c>
      <c r="GP152" s="238">
        <f>IF(COUNTIF($BE152:$BG152, Active!$HH$1)&gt;0, Active!GP$2, 0)</f>
        <v>0</v>
      </c>
      <c r="GQ152" s="238">
        <f>IF(COUNTIF($BH152:$BJ152, Active!$HH$1)&gt;0, Active!GQ$2, 0)</f>
        <v>0</v>
      </c>
      <c r="GR152" s="238">
        <f>IF(COUNTIF($BK152:$BM152, Active!$HH$1)&gt;0, Active!GR$2, 0)</f>
        <v>0</v>
      </c>
      <c r="GS152" s="238">
        <f>IF(COUNTIF($BN152:$BP152, Active!$HH$1)&gt;0, Active!GS$2, 0)</f>
        <v>0</v>
      </c>
      <c r="GT152" s="238">
        <f>IF(COUNTIF($BQ152:$BS152, Active!$HH$1)&gt;0, Active!GT$2, 0)</f>
        <v>0</v>
      </c>
      <c r="GU152" s="238">
        <f>IF(COUNTIF($BT152:$BV152, Active!$HH$1)&gt;0, Active!GU$2, 0)</f>
        <v>0</v>
      </c>
      <c r="GV152" s="239">
        <f>IF(COUNTIF($BW152:$BY152, Active!$HH$1)&gt;0, Active!GV$2, 0)</f>
        <v>0</v>
      </c>
      <c r="GW152" s="240">
        <f>IF(COUNTIF($BZ152:$CB152, Active!$HH$1)&gt;0, Active!GW$2, 0)</f>
        <v>0</v>
      </c>
      <c r="GX152" s="240">
        <f>IF(COUNTIF($CC152:$CE152, Active!$HH$1)&gt;0, Active!GX$2, 0)</f>
        <v>0</v>
      </c>
      <c r="GY152" s="240">
        <f>IF(COUNTIF($CF152:$CH152, Active!$HH$1)&gt;0, Active!GY$2, 0)</f>
        <v>0</v>
      </c>
      <c r="GZ152" s="240">
        <f>IF(COUNTIF($CI152:$CK152, Active!$HH$1)&gt;0, Active!GZ$2, 0)</f>
        <v>0</v>
      </c>
      <c r="HA152" s="240">
        <f>IF(COUNTIF($CL152:$CN152, Active!$HH$1)&gt;0, Active!HA$2, 0)</f>
        <v>0</v>
      </c>
      <c r="HB152" s="240">
        <f>IF(COUNTIF($CO152:$CQ152, Active!$HH$1)&gt;0, Active!HB$2, 0)</f>
        <v>0</v>
      </c>
      <c r="HC152" s="240">
        <f>IF(COUNTIF($CR152:$CT152, Active!$HH$1)&gt;0, Active!HC$2, 0)</f>
        <v>0</v>
      </c>
      <c r="HD152" s="240">
        <f>IF(COUNTIF($CU152:$CW152, Active!$HH$1)&gt;0, Active!HD$2, 0)</f>
        <v>0</v>
      </c>
      <c r="HE152" s="240">
        <f>IF(COUNTIF($CX152:$CZ152, Active!$HH$1)&gt;0, Active!HE$2, 0)</f>
        <v>0</v>
      </c>
      <c r="HF152" s="240">
        <f>IF(COUNTIF($DA152:$DC152, Active!$HH$1)&gt;0, Active!HF$2, 0)</f>
        <v>0</v>
      </c>
      <c r="HG152" s="240">
        <f>IF(COUNTIF($DD152:$DF152, Active!$HH$1)&gt;0, Active!HG$2, 0)</f>
        <v>0</v>
      </c>
      <c r="HH152" s="241">
        <f t="shared" si="56"/>
        <v>0</v>
      </c>
      <c r="HI152" s="243"/>
      <c r="HJ152" s="242">
        <f>IF(MAX($N152:$Q152)&gt;=40, Active!HJ$2, 0)</f>
        <v>0</v>
      </c>
      <c r="HK152" s="234">
        <f>IF(MAX($R152:$U152)&gt;=40, Active!HK$2, 0)</f>
        <v>0</v>
      </c>
      <c r="HL152" s="234">
        <f>IF(MAX($V152:$Y152)&gt;=40, Active!HL$2, 0)</f>
        <v>0</v>
      </c>
      <c r="HM152" s="234">
        <f>IF(MAX($Z152:$AA152)&gt;=40, Active!HM$2, 0)</f>
        <v>0</v>
      </c>
      <c r="HN152" s="234">
        <f>IF(MAX($AB152:$AC152)&gt;=40, Active!HN$2, 0)</f>
        <v>0</v>
      </c>
      <c r="HO152" s="235">
        <f>IF(MAX($AD152:$AF152)&gt;=40, Active!HO$2, 0)</f>
        <v>0</v>
      </c>
      <c r="HP152" s="236">
        <f>IF(MAX($AG152:$AI152)&gt;=40, Active!HP$2, 0)</f>
        <v>0</v>
      </c>
      <c r="HQ152" s="236">
        <f>IF(MAX($AJ152:$AL152)&gt;=40, Active!HQ$2, 0)</f>
        <v>0</v>
      </c>
      <c r="HR152" s="236">
        <f>IF(MAX($AM152:$AO152)&gt;=40, Active!HR$2, 0)</f>
        <v>0</v>
      </c>
      <c r="HS152" s="236">
        <f>IF(MAX($AP152:$AR152)&gt;=40, Active!HS$2, 0)</f>
        <v>0</v>
      </c>
      <c r="HT152" s="236">
        <f>IF(MAX($AS152:$AU152)&gt;=40, Active!HT$2, 0)</f>
        <v>0</v>
      </c>
      <c r="HU152" s="236">
        <f>IF(MAX($AV152:$AX152)&gt;=40, Active!HU$2, 0)</f>
        <v>0</v>
      </c>
      <c r="HV152" s="237">
        <f>IF(MAX($AY152:$BA152)&gt;=40, Active!HV$2, 0)</f>
        <v>20</v>
      </c>
      <c r="HW152" s="238">
        <f>IF(MAX($BB152:$BD152)&gt;=40, Active!HW$2, 0)</f>
        <v>20</v>
      </c>
      <c r="HX152" s="238">
        <f>IF(MAX($BE152:$BG152)&gt;=40, Active!HX$2, 0)</f>
        <v>20</v>
      </c>
      <c r="HY152" s="238">
        <f>IF(MAX($BH152:$BJ152)&gt;=40, Active!HY$2, 0)</f>
        <v>20</v>
      </c>
      <c r="HZ152" s="238">
        <f>IF(MAX($BK152:$BM152)&gt;=40, Active!HZ$2, 0)</f>
        <v>10</v>
      </c>
      <c r="IA152" s="238">
        <f>IF(MAX($BN152:$BP152)&gt;=40, Active!IA$2, 0)</f>
        <v>20</v>
      </c>
      <c r="IB152" s="238">
        <f>IF(MAX($BQ152:$BS152)&gt;=40, Active!IB$2, 0)</f>
        <v>10</v>
      </c>
      <c r="IC152" s="238">
        <f>IF(MAX($BT152:$BV152)&gt;=40, Active!IC$2, 0)</f>
        <v>0</v>
      </c>
      <c r="ID152" s="239">
        <f>IF(MAX($BW152:$BY152)&gt;=40, Active!ID$2, 0)</f>
        <v>0</v>
      </c>
      <c r="IE152" s="240">
        <f>IF(MAX($BZ152:$CB152)&gt;=40, Active!IE$2, 0)</f>
        <v>0</v>
      </c>
      <c r="IF152" s="240">
        <f>IF(MAX($CC152:$CE152)&gt;=40, Active!IF$2, 0)</f>
        <v>0</v>
      </c>
      <c r="IG152" s="240">
        <f>IF(MAX($CF152:$CH152)&gt;=40, Active!IG$2, 0)</f>
        <v>0</v>
      </c>
      <c r="IH152" s="240">
        <f>IF(MAX($CI152:$CK152)&gt;=40, Active!IH$2, 0)</f>
        <v>0</v>
      </c>
      <c r="II152" s="240">
        <f>IF(MAX($CL152:$CN152)&gt;=40, Active!II$2, 0)</f>
        <v>0</v>
      </c>
      <c r="IJ152" s="240">
        <f>IF(MAX($CO152:$CQ152)&gt;=40, Active!IJ$2, 0)</f>
        <v>0</v>
      </c>
      <c r="IK152" s="240">
        <f>IF(MAX($CR152:$CT152)&gt;=40, Active!IK$2, 0)</f>
        <v>0</v>
      </c>
      <c r="IL152" s="240">
        <f>IF(MAX($CU152:$CW152)&gt;=40, Active!IL$2, 0)</f>
        <v>0</v>
      </c>
      <c r="IM152" s="240">
        <f>IF(MAX($CX152:$CZ152)&gt;=40, Active!IM$2, 0)</f>
        <v>0</v>
      </c>
      <c r="IN152" s="240">
        <f>IF(MAX($DA152:$DC152)&gt;=40, Active!IN$2, 0)</f>
        <v>0</v>
      </c>
      <c r="IO152" s="240">
        <f>IF(MAX($DD152:$DF152)&gt;=40, Active!IO$2, 0)</f>
        <v>0</v>
      </c>
      <c r="IP152" s="416">
        <f t="shared" si="57"/>
        <v>120</v>
      </c>
      <c r="IQ152" s="416">
        <f t="shared" si="58"/>
        <v>0</v>
      </c>
    </row>
    <row r="153" spans="2:251" ht="15" customHeight="1" x14ac:dyDescent="0.25">
      <c r="B153" s="392">
        <v>11</v>
      </c>
      <c r="C153" s="13" t="s">
        <v>905</v>
      </c>
      <c r="D153" s="423">
        <v>42583</v>
      </c>
      <c r="E153" s="20" t="s">
        <v>278</v>
      </c>
      <c r="F153" s="6">
        <v>7567227</v>
      </c>
      <c r="G153" s="20">
        <v>1</v>
      </c>
      <c r="H153" s="20"/>
      <c r="I153" s="23"/>
      <c r="J153" s="6"/>
      <c r="K153" s="6"/>
      <c r="L153" s="424"/>
      <c r="M153" s="425" t="s">
        <v>671</v>
      </c>
      <c r="N153" s="24"/>
      <c r="O153" s="107"/>
      <c r="P153" s="105"/>
      <c r="Q153" s="106"/>
      <c r="R153" s="24"/>
      <c r="S153" s="107"/>
      <c r="T153" s="105"/>
      <c r="U153" s="106"/>
      <c r="V153" s="24"/>
      <c r="W153" s="107"/>
      <c r="X153" s="105"/>
      <c r="Y153" s="106"/>
      <c r="Z153" s="24"/>
      <c r="AA153" s="273"/>
      <c r="AB153" s="24"/>
      <c r="AC153" s="273"/>
      <c r="AD153" s="24"/>
      <c r="AE153" s="107"/>
      <c r="AF153" s="273"/>
      <c r="AG153" s="24"/>
      <c r="AH153" s="107"/>
      <c r="AI153" s="273"/>
      <c r="AJ153" s="24"/>
      <c r="AK153" s="107"/>
      <c r="AL153" s="273"/>
      <c r="AM153" s="24"/>
      <c r="AN153" s="107"/>
      <c r="AO153" s="273"/>
      <c r="AP153" s="24"/>
      <c r="AQ153" s="107"/>
      <c r="AR153" s="273"/>
      <c r="AS153" s="24"/>
      <c r="AT153" s="107"/>
      <c r="AU153" s="273"/>
      <c r="AV153" s="24"/>
      <c r="AW153" s="107"/>
      <c r="AX153" s="273"/>
      <c r="AY153" s="24"/>
      <c r="AZ153" s="107"/>
      <c r="BA153" s="273"/>
      <c r="BB153" s="24"/>
      <c r="BC153" s="107"/>
      <c r="BD153" s="273"/>
      <c r="BE153" s="24"/>
      <c r="BF153" s="107"/>
      <c r="BG153" s="273"/>
      <c r="BH153" s="24">
        <v>77.010002136230469</v>
      </c>
      <c r="BI153" s="107"/>
      <c r="BJ153" s="273"/>
      <c r="BK153" s="24"/>
      <c r="BL153" s="107"/>
      <c r="BM153" s="273"/>
      <c r="BN153" s="24">
        <v>85.199996948242188</v>
      </c>
      <c r="BO153" s="107"/>
      <c r="BP153" s="273"/>
      <c r="BQ153" s="24">
        <v>73</v>
      </c>
      <c r="BR153" s="107"/>
      <c r="BS153" s="273"/>
      <c r="BT153" s="24">
        <v>83.199996948242188</v>
      </c>
      <c r="BU153" s="291"/>
      <c r="BV153" s="273"/>
      <c r="BW153" s="24">
        <v>88.25</v>
      </c>
      <c r="BX153" s="107"/>
      <c r="BY153" s="273"/>
      <c r="BZ153" s="24">
        <v>82.349998474121094</v>
      </c>
      <c r="CA153" s="107"/>
      <c r="CB153" s="273"/>
      <c r="CC153" s="24"/>
      <c r="CD153" s="107"/>
      <c r="CE153" s="107"/>
      <c r="CF153" s="107"/>
      <c r="CG153" s="107"/>
      <c r="CH153" s="273"/>
      <c r="CI153" s="24"/>
      <c r="CJ153" s="107"/>
      <c r="CK153" s="273"/>
      <c r="CL153" s="24"/>
      <c r="CM153" s="107"/>
      <c r="CN153" s="273"/>
      <c r="CO153" s="24"/>
      <c r="CP153" s="107"/>
      <c r="CQ153" s="273"/>
      <c r="CR153" s="24"/>
      <c r="CS153" s="107"/>
      <c r="CT153" s="273"/>
      <c r="CU153" s="24"/>
      <c r="CV153" s="107"/>
      <c r="CW153" s="273"/>
      <c r="CX153" s="24"/>
      <c r="CY153" s="107"/>
      <c r="CZ153" s="273"/>
      <c r="DA153" s="24"/>
      <c r="DB153" s="107"/>
      <c r="DC153" s="273"/>
      <c r="DD153" s="24"/>
      <c r="DE153" s="107"/>
      <c r="DF153" s="273"/>
      <c r="DG153" s="218"/>
      <c r="DH153" s="217"/>
      <c r="DI153" s="217"/>
      <c r="DJ153" s="286">
        <f t="shared" si="52"/>
        <v>81.501665751139328</v>
      </c>
      <c r="DK153" s="219"/>
      <c r="DL153" s="220">
        <f t="shared" si="53"/>
        <v>4</v>
      </c>
      <c r="DM153" s="650">
        <f>COUNTIF(N153:DF153, Active!DM$1)+COUNTIF(N153:DF153, Active!DM$2)</f>
        <v>0</v>
      </c>
      <c r="DN153" s="233">
        <f>IF(COUNTIF($N153:$Q153, Active!ET$1)&gt;0, Active!DN$2, 0)</f>
        <v>0</v>
      </c>
      <c r="DO153" s="234">
        <f>IF(COUNTIF($R153:$U153, Active!ET$1)&gt;0, Active!DO$2, 0)</f>
        <v>0</v>
      </c>
      <c r="DP153" s="234">
        <f>IF(COUNTIF($V153:$Y153, Active!ET$1)&gt;0, Active!DP$2, 0)</f>
        <v>0</v>
      </c>
      <c r="DQ153" s="234">
        <f>IF(COUNTIF($Z153:$AA153, Active!ET$1)&gt;0, Active!DQ$2, 0)</f>
        <v>0</v>
      </c>
      <c r="DR153" s="234">
        <f>IF(COUNTIF($AB153:$AC153, Active!ET$1)&gt;0, Active!DR$2, 0)</f>
        <v>0</v>
      </c>
      <c r="DS153" s="235">
        <f>IF(COUNTIF($AD153:$AF153, Active!$ET$1)&gt;0, Active!DS$2, 0)</f>
        <v>0</v>
      </c>
      <c r="DT153" s="236">
        <f>IF(COUNTIF($AG153:$AI153, Active!$ET$1)&gt;0, Active!DT$2, 0)</f>
        <v>0</v>
      </c>
      <c r="DU153" s="236">
        <f>IF(COUNTIF($AJ153:$AL153, Active!$ET$1)&gt;0, Active!DU$2, 0)</f>
        <v>0</v>
      </c>
      <c r="DV153" s="236">
        <f>IF(COUNTIF($AM153:$AO153, Active!$ET$1)&gt;0, Active!DV$2, 0)</f>
        <v>0</v>
      </c>
      <c r="DW153" s="236">
        <f>IF(COUNTIF($AP153:$AR153, Active!$ET$1)&gt;0, Active!DW$2, 0)</f>
        <v>0</v>
      </c>
      <c r="DX153" s="236">
        <f>IF(COUNTIF($AS153:$AU153, Active!$ET$1)&gt;0, Active!DX$2, 0)</f>
        <v>0</v>
      </c>
      <c r="DY153" s="236">
        <f>IF(COUNTIF($AV153:$AX153, Active!$ET$1)&gt;0, Active!DY$2, 0)</f>
        <v>0</v>
      </c>
      <c r="DZ153" s="237">
        <f>IF(COUNTIF($AY153:$BA153, Active!$ET$1)&gt;0, Active!DZ$2, 0)</f>
        <v>0</v>
      </c>
      <c r="EA153" s="238">
        <f>IF(COUNTIF($BB153:$BD153, Active!$ET$1)&gt;0, Active!EA$2, 0)</f>
        <v>0</v>
      </c>
      <c r="EB153" s="238">
        <f>IF(COUNTIF($BE153:$BG153, Active!$ET$1)&gt;0, Active!EB$2, 0)</f>
        <v>0</v>
      </c>
      <c r="EC153" s="238">
        <f>IF(COUNTIF($BH153:$BJ153, Active!$ET$1)&gt;0, Active!EC$2, 0)</f>
        <v>0</v>
      </c>
      <c r="ED153" s="238">
        <f>IF(COUNTIF($BK153:$BM153, Active!$ET$1)&gt;0, Active!ED$2, 0)</f>
        <v>0</v>
      </c>
      <c r="EE153" s="238">
        <f>IF(COUNTIF($BN153:$BP153, Active!$ET$1)&gt;0, Active!EE$2, 0)</f>
        <v>0</v>
      </c>
      <c r="EF153" s="238">
        <f>IF(COUNTIF($BQ153:$BS153, Active!$ET$1)&gt;0, Active!EF$2, 0)</f>
        <v>0</v>
      </c>
      <c r="EG153" s="238">
        <f>IF(COUNTIF($BT153:$BV153, Active!$ET$1)&gt;0, Active!EG$2, 0)</f>
        <v>0</v>
      </c>
      <c r="EH153" s="239">
        <f>IF(COUNTIF($BW153:$BY153, Active!$ET$1)&gt;0, Active!EH$2, 0)</f>
        <v>0</v>
      </c>
      <c r="EI153" s="240">
        <f>IF(COUNTIF($BZ153:$CB153, Active!$ET$1)&gt;0, Active!EI$2, 0)</f>
        <v>0</v>
      </c>
      <c r="EJ153" s="240">
        <f>IF(COUNTIF($CC153:$CE153, Active!$ET$1)&gt;0, Active!EJ$2, 0)</f>
        <v>0</v>
      </c>
      <c r="EK153" s="240">
        <f>IF(COUNTIF($CF153:$CH153, Active!$ET$1)&gt;0, Active!EK$2, 0)</f>
        <v>0</v>
      </c>
      <c r="EL153" s="240">
        <f>IF(COUNTIF($CI153:$CK153, Active!$ET$1)&gt;0, Active!EL$2, 0)</f>
        <v>0</v>
      </c>
      <c r="EM153" s="240">
        <f>IF(COUNTIF($CL153:$CN153, Active!$ET$1)&gt;0, Active!EM$2, 0)</f>
        <v>0</v>
      </c>
      <c r="EN153" s="240">
        <f>IF(COUNTIF($CO153:$CQ153, Active!$ET$1)&gt;0, Active!EN$2, 0)</f>
        <v>0</v>
      </c>
      <c r="EO153" s="240">
        <f>IF(COUNTIF($CR153:$CT153, Active!$ET$1)&gt;0, Active!EO$2, 0)</f>
        <v>0</v>
      </c>
      <c r="EP153" s="240">
        <f>IF(COUNTIF($CU153:$CW153, Active!$ET$1)&gt;0, Active!EP$2, 0)</f>
        <v>0</v>
      </c>
      <c r="EQ153" s="240">
        <f>IF(COUNTIF($CX153:$CZ153, Active!$ET$1)&gt;0, Active!EQ$2, 0)</f>
        <v>0</v>
      </c>
      <c r="ER153" s="240">
        <f>IF(COUNTIF($DA153:$DC153, Active!$ET$1)&gt;0, Active!ER$2, 0)</f>
        <v>0</v>
      </c>
      <c r="ES153" s="240">
        <f>IF(COUNTIF($DD153:$DF153, Active!$ET$1)&gt;0, Active!ES$2, 0)</f>
        <v>0</v>
      </c>
      <c r="ET153" s="241">
        <f t="shared" si="54"/>
        <v>0</v>
      </c>
      <c r="EU153" s="242">
        <f>IF(COUNTIF($N153:$Q153, Active!GA$1)&gt;0, Active!EU$2, 0)</f>
        <v>0</v>
      </c>
      <c r="EV153" s="234">
        <f>IF(COUNTIF($R153:$U153, Active!GA$1)&gt;0, Active!EV$2, 0)</f>
        <v>0</v>
      </c>
      <c r="EW153" s="234">
        <f>IF(COUNTIF($V153:$Y153, Active!GA$1)&gt;0, Active!EW$2, 0)</f>
        <v>0</v>
      </c>
      <c r="EX153" s="234">
        <f>IF(COUNTIF($Z153:$AA153, Active!GA$1)&gt;0, Active!EX$2, 0)</f>
        <v>0</v>
      </c>
      <c r="EY153" s="234">
        <f>IF(COUNTIF($AB153:$AC153, Active!GA$1)&gt;0, Active!EY$2, 0)</f>
        <v>0</v>
      </c>
      <c r="EZ153" s="235">
        <f>IF(COUNTIF($AD153:$AF153, Active!$GA$1)&gt;0, Active!EZ$2, 0)</f>
        <v>0</v>
      </c>
      <c r="FA153" s="236">
        <f>IF(COUNTIF($AG153:$AI153, Active!$GA$1)&gt;0, Active!FA$2, 0)</f>
        <v>0</v>
      </c>
      <c r="FB153" s="236">
        <f>IF(COUNTIF($AJ153:$AL153, Active!$GA$1)&gt;0, Active!FB$2, 0)</f>
        <v>0</v>
      </c>
      <c r="FC153" s="236">
        <f>IF(COUNTIF($AM153:$AO153, Active!$GA$1)&gt;0, Active!FC$2, 0)</f>
        <v>0</v>
      </c>
      <c r="FD153" s="236">
        <f>IF(COUNTIF($AP153:$AR153, Active!$GA$1)&gt;0, Active!FD$2, 0)</f>
        <v>0</v>
      </c>
      <c r="FE153" s="236">
        <f>IF(COUNTIF($AS153:$AU153, Active!$GA$1)&gt;0, Active!FE$2, 0)</f>
        <v>0</v>
      </c>
      <c r="FF153" s="236">
        <f>IF(COUNTIF($AV153:$AX153, Active!$GA$1)&gt;0, Active!FF$2, 0)</f>
        <v>0</v>
      </c>
      <c r="FG153" s="237">
        <f>IF(COUNTIF($AY153:$BA153, Active!$GA$1)&gt;0, Active!FG$2, 0)</f>
        <v>0</v>
      </c>
      <c r="FH153" s="238">
        <f>IF(COUNTIF($BB153:$BD153, Active!$GA$1)&gt;0, Active!FH$2, 0)</f>
        <v>0</v>
      </c>
      <c r="FI153" s="238">
        <f>IF(COUNTIF($BE153:$BG153, Active!$GA$1)&gt;0, Active!FI$2, 0)</f>
        <v>0</v>
      </c>
      <c r="FJ153" s="238">
        <f>IF(COUNTIF($BH153:$BJ153, Active!$GA$1)&gt;0, Active!FJ$2, 0)</f>
        <v>0</v>
      </c>
      <c r="FK153" s="238">
        <f>IF(COUNTIF($BK153:$BM153, Active!$GA$1)&gt;0, Active!FK$2, 0)</f>
        <v>0</v>
      </c>
      <c r="FL153" s="238">
        <f>IF(COUNTIF($BN153:$BP153, Active!$GA$1)&gt;0, Active!FL$2, 0)</f>
        <v>0</v>
      </c>
      <c r="FM153" s="238">
        <f>IF(COUNTIF($BQ153:$BS153, Active!$GA$1)&gt;0, Active!FM$2, 0)</f>
        <v>0</v>
      </c>
      <c r="FN153" s="238">
        <f>IF(COUNTIF($BT153:$BV153, Active!$GA$1)&gt;0, Active!FN$2, 0)</f>
        <v>0</v>
      </c>
      <c r="FO153" s="239">
        <f>IF(COUNTIF($BW153:$BY153, Active!$GA$1)&gt;0, Active!FO$2, 0)</f>
        <v>0</v>
      </c>
      <c r="FP153" s="240">
        <f>IF(COUNTIF($BZ153:$CB153, Active!$GA$1)&gt;0, Active!FP$2, 0)</f>
        <v>0</v>
      </c>
      <c r="FQ153" s="240">
        <f>IF(COUNTIF($CC153:$CE153, Active!$GA$1)&gt;0, Active!FQ$2, 0)</f>
        <v>0</v>
      </c>
      <c r="FR153" s="240">
        <f>IF(COUNTIF($CF153:$CH153, Active!$GA$1)&gt;0, Active!FR$2, 0)</f>
        <v>0</v>
      </c>
      <c r="FS153" s="240">
        <f>IF(COUNTIF($CI153:$CK153, Active!$GA$1)&gt;0, Active!FS$2, 0)</f>
        <v>0</v>
      </c>
      <c r="FT153" s="240">
        <f>IF(COUNTIF($CL153:$CN153, Active!$GA$1)&gt;0, Active!FT$2, 0)</f>
        <v>0</v>
      </c>
      <c r="FU153" s="240">
        <f>IF(COUNTIF($CO153:$CQ153, Active!$GA$1)&gt;0, Active!FU$2, 0)</f>
        <v>0</v>
      </c>
      <c r="FV153" s="240">
        <f>IF(COUNTIF($CR153:$CT153, Active!$GA$1)&gt;0, Active!FV$2, 0)</f>
        <v>0</v>
      </c>
      <c r="FW153" s="240">
        <f>IF(COUNTIF($CU153:$CW153, Active!$GA$1)&gt;0, Active!FW$2, 0)</f>
        <v>0</v>
      </c>
      <c r="FX153" s="240">
        <f>IF(COUNTIF($CX153:$CZ153, Active!$GA$1)&gt;0, Active!FX$2, 0)</f>
        <v>0</v>
      </c>
      <c r="FY153" s="240">
        <f>IF(COUNTIF($DA153:$DC153, Active!$GA$1)&gt;0, Active!FY$2, 0)</f>
        <v>0</v>
      </c>
      <c r="FZ153" s="240">
        <f>IF(COUNTIF($DD153:$DF153, Active!$GA$1)&gt;0, Active!FZ$2, 0)</f>
        <v>0</v>
      </c>
      <c r="GA153" s="241">
        <f t="shared" si="55"/>
        <v>0</v>
      </c>
      <c r="GB153" s="242">
        <f>IF(COUNTIF($N153:$Q153, Active!HH$1)&gt;0, Active!GB$2, 0)</f>
        <v>0</v>
      </c>
      <c r="GC153" s="234">
        <f>IF(COUNTIF($R153:$U153, Active!HH$1)&gt;0, Active!GC$2, 0)</f>
        <v>0</v>
      </c>
      <c r="GD153" s="234">
        <f>IF(COUNTIF($V153:$Y153, Active!HH$1)&gt;0, Active!GD$2, 0)</f>
        <v>0</v>
      </c>
      <c r="GE153" s="234">
        <f>IF(COUNTIF($Z153:$AA153, Active!HH$1)&gt;0, Active!GE$2, 0)</f>
        <v>0</v>
      </c>
      <c r="GF153" s="234">
        <f>IF(COUNTIF($AB153:$AC153, Active!HH$1)&gt;0, Active!GF$2, 0)</f>
        <v>0</v>
      </c>
      <c r="GG153" s="235">
        <f>IF(COUNTIF($AD153:$AF153, Active!$HH$1)&gt;0, Active!GG$2, 0)</f>
        <v>0</v>
      </c>
      <c r="GH153" s="236">
        <f>IF(COUNTIF($AG153:$AI153, Active!$HH$1)&gt;0, Active!GH$2, 0)</f>
        <v>0</v>
      </c>
      <c r="GI153" s="236">
        <f>IF(COUNTIF($AJ153:$AL153, Active!$HH$1)&gt;0, Active!GI$2, 0)</f>
        <v>0</v>
      </c>
      <c r="GJ153" s="236">
        <f>IF(COUNTIF($AM153:$AO153, Active!$HH$1)&gt;0, Active!GJ$2, 0)</f>
        <v>0</v>
      </c>
      <c r="GK153" s="236">
        <f>IF(COUNTIF($AP153:$AR153, Active!$HH$1)&gt;0, Active!GK$2, 0)</f>
        <v>0</v>
      </c>
      <c r="GL153" s="236">
        <f>IF(COUNTIF($AS153:$AU153, Active!$HH$1)&gt;0, Active!GL$2, 0)</f>
        <v>0</v>
      </c>
      <c r="GM153" s="236">
        <f>IF(COUNTIF($AV153:$AX153, Active!$HH$1)&gt;0, Active!GM$2, 0)</f>
        <v>0</v>
      </c>
      <c r="GN153" s="237">
        <f>IF(COUNTIF($AY153:$BA153, Active!$HH$1)&gt;0, Active!GN$2, 0)</f>
        <v>0</v>
      </c>
      <c r="GO153" s="238">
        <f>IF(COUNTIF($BB153:$BD153, Active!$HH$1)&gt;0, Active!GO$2, 0)</f>
        <v>0</v>
      </c>
      <c r="GP153" s="238">
        <f>IF(COUNTIF($BE153:$BG153, Active!$HH$1)&gt;0, Active!GP$2, 0)</f>
        <v>0</v>
      </c>
      <c r="GQ153" s="238">
        <f>IF(COUNTIF($BH153:$BJ153, Active!$HH$1)&gt;0, Active!GQ$2, 0)</f>
        <v>0</v>
      </c>
      <c r="GR153" s="238">
        <f>IF(COUNTIF($BK153:$BM153, Active!$HH$1)&gt;0, Active!GR$2, 0)</f>
        <v>0</v>
      </c>
      <c r="GS153" s="238">
        <f>IF(COUNTIF($BN153:$BP153, Active!$HH$1)&gt;0, Active!GS$2, 0)</f>
        <v>0</v>
      </c>
      <c r="GT153" s="238">
        <f>IF(COUNTIF($BQ153:$BS153, Active!$HH$1)&gt;0, Active!GT$2, 0)</f>
        <v>0</v>
      </c>
      <c r="GU153" s="238">
        <f>IF(COUNTIF($BT153:$BV153, Active!$HH$1)&gt;0, Active!GU$2, 0)</f>
        <v>0</v>
      </c>
      <c r="GV153" s="239">
        <f>IF(COUNTIF($BW153:$BY153, Active!$HH$1)&gt;0, Active!GV$2, 0)</f>
        <v>0</v>
      </c>
      <c r="GW153" s="240">
        <f>IF(COUNTIF($BZ153:$CB153, Active!$HH$1)&gt;0, Active!GW$2, 0)</f>
        <v>0</v>
      </c>
      <c r="GX153" s="240">
        <f>IF(COUNTIF($CC153:$CE153, Active!$HH$1)&gt;0, Active!GX$2, 0)</f>
        <v>0</v>
      </c>
      <c r="GY153" s="240">
        <f>IF(COUNTIF($CF153:$CH153, Active!$HH$1)&gt;0, Active!GY$2, 0)</f>
        <v>0</v>
      </c>
      <c r="GZ153" s="240">
        <f>IF(COUNTIF($CI153:$CK153, Active!$HH$1)&gt;0, Active!GZ$2, 0)</f>
        <v>0</v>
      </c>
      <c r="HA153" s="240">
        <f>IF(COUNTIF($CL153:$CN153, Active!$HH$1)&gt;0, Active!HA$2, 0)</f>
        <v>0</v>
      </c>
      <c r="HB153" s="240">
        <f>IF(COUNTIF($CO153:$CQ153, Active!$HH$1)&gt;0, Active!HB$2, 0)</f>
        <v>0</v>
      </c>
      <c r="HC153" s="240">
        <f>IF(COUNTIF($CR153:$CT153, Active!$HH$1)&gt;0, Active!HC$2, 0)</f>
        <v>0</v>
      </c>
      <c r="HD153" s="240">
        <f>IF(COUNTIF($CU153:$CW153, Active!$HH$1)&gt;0, Active!HD$2, 0)</f>
        <v>0</v>
      </c>
      <c r="HE153" s="240">
        <f>IF(COUNTIF($CX153:$CZ153, Active!$HH$1)&gt;0, Active!HE$2, 0)</f>
        <v>0</v>
      </c>
      <c r="HF153" s="240">
        <f>IF(COUNTIF($DA153:$DC153, Active!$HH$1)&gt;0, Active!HF$2, 0)</f>
        <v>0</v>
      </c>
      <c r="HG153" s="240">
        <f>IF(COUNTIF($DD153:$DF153, Active!$HH$1)&gt;0, Active!HG$2, 0)</f>
        <v>0</v>
      </c>
      <c r="HH153" s="241">
        <f t="shared" si="56"/>
        <v>0</v>
      </c>
      <c r="HI153" s="243"/>
      <c r="HJ153" s="242">
        <f>IF(MAX($N153:$Q153)&gt;=40, Active!HJ$2, 0)</f>
        <v>0</v>
      </c>
      <c r="HK153" s="234">
        <f>IF(MAX($R153:$U153)&gt;=40, Active!HK$2, 0)</f>
        <v>0</v>
      </c>
      <c r="HL153" s="234">
        <f>IF(MAX($V153:$Y153)&gt;=40, Active!HL$2, 0)</f>
        <v>0</v>
      </c>
      <c r="HM153" s="234">
        <f>IF(MAX($Z153:$AA153)&gt;=40, Active!HM$2, 0)</f>
        <v>0</v>
      </c>
      <c r="HN153" s="234">
        <f>IF(MAX($AB153:$AC153)&gt;=40, Active!HN$2, 0)</f>
        <v>0</v>
      </c>
      <c r="HO153" s="235">
        <f>IF(MAX($AD153:$AF153)&gt;=40, Active!HO$2, 0)</f>
        <v>0</v>
      </c>
      <c r="HP153" s="236">
        <f>IF(MAX($AG153:$AI153)&gt;=40, Active!HP$2, 0)</f>
        <v>0</v>
      </c>
      <c r="HQ153" s="236">
        <f>IF(MAX($AJ153:$AL153)&gt;=40, Active!HQ$2, 0)</f>
        <v>0</v>
      </c>
      <c r="HR153" s="236">
        <f>IF(MAX($AM153:$AO153)&gt;=40, Active!HR$2, 0)</f>
        <v>0</v>
      </c>
      <c r="HS153" s="236">
        <f>IF(MAX($AP153:$AR153)&gt;=40, Active!HS$2, 0)</f>
        <v>0</v>
      </c>
      <c r="HT153" s="236">
        <f>IF(MAX($AS153:$AU153)&gt;=40, Active!HT$2, 0)</f>
        <v>0</v>
      </c>
      <c r="HU153" s="236">
        <f>IF(MAX($AV153:$AX153)&gt;=40, Active!HU$2, 0)</f>
        <v>0</v>
      </c>
      <c r="HV153" s="237">
        <f>IF(MAX($AY153:$BA153)&gt;=40, Active!HV$2, 0)</f>
        <v>0</v>
      </c>
      <c r="HW153" s="238">
        <f>IF(MAX($BB153:$BD153)&gt;=40, Active!HW$2, 0)</f>
        <v>0</v>
      </c>
      <c r="HX153" s="238">
        <f>IF(MAX($BE153:$BG153)&gt;=40, Active!HX$2, 0)</f>
        <v>0</v>
      </c>
      <c r="HY153" s="238">
        <f>IF(MAX($BH153:$BJ153)&gt;=40, Active!HY$2, 0)</f>
        <v>20</v>
      </c>
      <c r="HZ153" s="238">
        <f>IF(MAX($BK153:$BM153)&gt;=40, Active!HZ$2, 0)</f>
        <v>0</v>
      </c>
      <c r="IA153" s="238">
        <f>IF(MAX($BN153:$BP153)&gt;=40, Active!IA$2, 0)</f>
        <v>20</v>
      </c>
      <c r="IB153" s="238">
        <f>IF(MAX($BQ153:$BS153)&gt;=40, Active!IB$2, 0)</f>
        <v>10</v>
      </c>
      <c r="IC153" s="238">
        <f>IF(MAX($BT153:$BV153)&gt;=40, Active!IC$2, 0)</f>
        <v>6</v>
      </c>
      <c r="ID153" s="239">
        <f>IF(MAX($BW153:$BY153)&gt;=40, Active!ID$2, 0)</f>
        <v>20</v>
      </c>
      <c r="IE153" s="240">
        <f>IF(MAX($BZ153:$CB153)&gt;=40, Active!IE$2, 0)</f>
        <v>20</v>
      </c>
      <c r="IF153" s="240">
        <f>IF(MAX($CC153:$CE153)&gt;=40, Active!IF$2, 0)</f>
        <v>0</v>
      </c>
      <c r="IG153" s="240">
        <f>IF(MAX($CF153:$CH153)&gt;=40, Active!IG$2, 0)</f>
        <v>0</v>
      </c>
      <c r="IH153" s="240">
        <f>IF(MAX($CI153:$CK153)&gt;=40, Active!IH$2, 0)</f>
        <v>0</v>
      </c>
      <c r="II153" s="240">
        <f>IF(MAX($CL153:$CN153)&gt;=40, Active!II$2, 0)</f>
        <v>0</v>
      </c>
      <c r="IJ153" s="240">
        <f>IF(MAX($CO153:$CQ153)&gt;=40, Active!IJ$2, 0)</f>
        <v>0</v>
      </c>
      <c r="IK153" s="240">
        <f>IF(MAX($CR153:$CT153)&gt;=40, Active!IK$2, 0)</f>
        <v>0</v>
      </c>
      <c r="IL153" s="240">
        <f>IF(MAX($CU153:$CW153)&gt;=40, Active!IL$2, 0)</f>
        <v>0</v>
      </c>
      <c r="IM153" s="240">
        <f>IF(MAX($CX153:$CZ153)&gt;=40, Active!IM$2, 0)</f>
        <v>0</v>
      </c>
      <c r="IN153" s="240">
        <f>IF(MAX($DA153:$DC153)&gt;=40, Active!IN$2, 0)</f>
        <v>0</v>
      </c>
      <c r="IO153" s="240">
        <f>IF(MAX($DD153:$DF153)&gt;=40, Active!IO$2, 0)</f>
        <v>0</v>
      </c>
      <c r="IP153" s="416">
        <f t="shared" si="57"/>
        <v>90</v>
      </c>
      <c r="IQ153" s="416">
        <f t="shared" si="58"/>
        <v>6</v>
      </c>
    </row>
    <row r="154" spans="2:251" ht="15" customHeight="1" x14ac:dyDescent="0.25">
      <c r="B154" s="392">
        <v>12</v>
      </c>
      <c r="C154" s="13" t="s">
        <v>672</v>
      </c>
      <c r="D154" s="423">
        <v>42461</v>
      </c>
      <c r="E154" s="20" t="s">
        <v>278</v>
      </c>
      <c r="F154" s="6">
        <v>7408089</v>
      </c>
      <c r="G154" s="20">
        <v>1</v>
      </c>
      <c r="H154" s="20"/>
      <c r="I154" s="23"/>
      <c r="J154" s="6"/>
      <c r="K154" s="6"/>
      <c r="L154" s="424"/>
      <c r="M154" s="425" t="s">
        <v>673</v>
      </c>
      <c r="N154" s="24"/>
      <c r="O154" s="107"/>
      <c r="P154" s="105"/>
      <c r="Q154" s="106"/>
      <c r="R154" s="24"/>
      <c r="S154" s="107"/>
      <c r="T154" s="105"/>
      <c r="U154" s="106"/>
      <c r="V154" s="24"/>
      <c r="W154" s="107"/>
      <c r="X154" s="105"/>
      <c r="Y154" s="106"/>
      <c r="Z154" s="24"/>
      <c r="AA154" s="273"/>
      <c r="AB154" s="24"/>
      <c r="AC154" s="273"/>
      <c r="AD154" s="24"/>
      <c r="AE154" s="107"/>
      <c r="AF154" s="273"/>
      <c r="AG154" s="24"/>
      <c r="AH154" s="107"/>
      <c r="AI154" s="273"/>
      <c r="AJ154" s="24"/>
      <c r="AK154" s="107"/>
      <c r="AL154" s="273"/>
      <c r="AM154" s="24"/>
      <c r="AN154" s="107"/>
      <c r="AO154" s="273"/>
      <c r="AP154" s="24"/>
      <c r="AQ154" s="107"/>
      <c r="AR154" s="273"/>
      <c r="AS154" s="24"/>
      <c r="AT154" s="107"/>
      <c r="AU154" s="273"/>
      <c r="AV154" s="24"/>
      <c r="AW154" s="107"/>
      <c r="AX154" s="273"/>
      <c r="AY154" s="24"/>
      <c r="AZ154" s="107"/>
      <c r="BA154" s="273"/>
      <c r="BB154" s="24">
        <v>82.75</v>
      </c>
      <c r="BC154" s="107"/>
      <c r="BD154" s="273"/>
      <c r="BE154" s="24"/>
      <c r="BF154" s="107"/>
      <c r="BG154" s="273"/>
      <c r="BH154" s="24"/>
      <c r="BI154" s="107"/>
      <c r="BJ154" s="273"/>
      <c r="BK154" s="24"/>
      <c r="BL154" s="107"/>
      <c r="BM154" s="273"/>
      <c r="BN154" s="24"/>
      <c r="BO154" s="107"/>
      <c r="BP154" s="273"/>
      <c r="BQ154" s="24">
        <v>85</v>
      </c>
      <c r="BR154" s="107"/>
      <c r="BS154" s="273"/>
      <c r="BT154" s="24"/>
      <c r="BU154" s="291"/>
      <c r="BV154" s="273"/>
      <c r="BW154" s="24"/>
      <c r="BX154" s="107"/>
      <c r="BY154" s="273"/>
      <c r="BZ154" s="24">
        <v>83.550003051757813</v>
      </c>
      <c r="CA154" s="107"/>
      <c r="CB154" s="273"/>
      <c r="CC154" s="24"/>
      <c r="CD154" s="107"/>
      <c r="CE154" s="107"/>
      <c r="CF154" s="107">
        <v>64</v>
      </c>
      <c r="CG154" s="107"/>
      <c r="CH154" s="273"/>
      <c r="CI154" s="24"/>
      <c r="CJ154" s="107"/>
      <c r="CK154" s="273"/>
      <c r="CL154" s="24">
        <v>71</v>
      </c>
      <c r="CM154" s="107"/>
      <c r="CN154" s="273"/>
      <c r="CO154" s="24"/>
      <c r="CP154" s="107"/>
      <c r="CQ154" s="273"/>
      <c r="CR154" s="24"/>
      <c r="CS154" s="107"/>
      <c r="CT154" s="273"/>
      <c r="CU154" s="24"/>
      <c r="CV154" s="107"/>
      <c r="CW154" s="273"/>
      <c r="CX154" s="24"/>
      <c r="CY154" s="107"/>
      <c r="CZ154" s="273"/>
      <c r="DA154" s="24">
        <v>73.5</v>
      </c>
      <c r="DB154" s="107"/>
      <c r="DC154" s="273"/>
      <c r="DD154" s="24">
        <v>75.900001525878906</v>
      </c>
      <c r="DE154" s="107"/>
      <c r="DF154" s="273"/>
      <c r="DG154" s="218"/>
      <c r="DH154" s="217"/>
      <c r="DI154" s="217"/>
      <c r="DJ154" s="286">
        <f t="shared" si="52"/>
        <v>76.528572082519531</v>
      </c>
      <c r="DK154" s="219"/>
      <c r="DL154" s="220">
        <f t="shared" si="53"/>
        <v>3.8264286041259767</v>
      </c>
      <c r="DM154" s="650">
        <f>COUNTIF(N154:DF154, Active!DM$1)+COUNTIF(N154:DF154, Active!DM$2)</f>
        <v>0</v>
      </c>
      <c r="DN154" s="233">
        <f>IF(COUNTIF($N154:$Q154, Active!ET$1)&gt;0, Active!DN$2, 0)</f>
        <v>0</v>
      </c>
      <c r="DO154" s="234">
        <f>IF(COUNTIF($R154:$U154, Active!ET$1)&gt;0, Active!DO$2, 0)</f>
        <v>0</v>
      </c>
      <c r="DP154" s="234">
        <f>IF(COUNTIF($V154:$Y154, Active!ET$1)&gt;0, Active!DP$2, 0)</f>
        <v>0</v>
      </c>
      <c r="DQ154" s="234">
        <f>IF(COUNTIF($Z154:$AA154, Active!ET$1)&gt;0, Active!DQ$2, 0)</f>
        <v>0</v>
      </c>
      <c r="DR154" s="234">
        <f>IF(COUNTIF($AB154:$AC154, Active!ET$1)&gt;0, Active!DR$2, 0)</f>
        <v>0</v>
      </c>
      <c r="DS154" s="235">
        <f>IF(COUNTIF($AD154:$AF154, Active!$ET$1)&gt;0, Active!DS$2, 0)</f>
        <v>0</v>
      </c>
      <c r="DT154" s="236">
        <f>IF(COUNTIF($AG154:$AI154, Active!$ET$1)&gt;0, Active!DT$2, 0)</f>
        <v>0</v>
      </c>
      <c r="DU154" s="236">
        <f>IF(COUNTIF($AJ154:$AL154, Active!$ET$1)&gt;0, Active!DU$2, 0)</f>
        <v>0</v>
      </c>
      <c r="DV154" s="236">
        <f>IF(COUNTIF($AM154:$AO154, Active!$ET$1)&gt;0, Active!DV$2, 0)</f>
        <v>0</v>
      </c>
      <c r="DW154" s="236">
        <f>IF(COUNTIF($AP154:$AR154, Active!$ET$1)&gt;0, Active!DW$2, 0)</f>
        <v>0</v>
      </c>
      <c r="DX154" s="236">
        <f>IF(COUNTIF($AS154:$AU154, Active!$ET$1)&gt;0, Active!DX$2, 0)</f>
        <v>0</v>
      </c>
      <c r="DY154" s="236">
        <f>IF(COUNTIF($AV154:$AX154, Active!$ET$1)&gt;0, Active!DY$2, 0)</f>
        <v>0</v>
      </c>
      <c r="DZ154" s="237">
        <f>IF(COUNTIF($AY154:$BA154, Active!$ET$1)&gt;0, Active!DZ$2, 0)</f>
        <v>0</v>
      </c>
      <c r="EA154" s="238">
        <f>IF(COUNTIF($BB154:$BD154, Active!$ET$1)&gt;0, Active!EA$2, 0)</f>
        <v>0</v>
      </c>
      <c r="EB154" s="238">
        <f>IF(COUNTIF($BE154:$BG154, Active!$ET$1)&gt;0, Active!EB$2, 0)</f>
        <v>0</v>
      </c>
      <c r="EC154" s="238">
        <f>IF(COUNTIF($BH154:$BJ154, Active!$ET$1)&gt;0, Active!EC$2, 0)</f>
        <v>0</v>
      </c>
      <c r="ED154" s="238">
        <f>IF(COUNTIF($BK154:$BM154, Active!$ET$1)&gt;0, Active!ED$2, 0)</f>
        <v>0</v>
      </c>
      <c r="EE154" s="238">
        <f>IF(COUNTIF($BN154:$BP154, Active!$ET$1)&gt;0, Active!EE$2, 0)</f>
        <v>0</v>
      </c>
      <c r="EF154" s="238">
        <f>IF(COUNTIF($BQ154:$BS154, Active!$ET$1)&gt;0, Active!EF$2, 0)</f>
        <v>0</v>
      </c>
      <c r="EG154" s="238">
        <f>IF(COUNTIF($BT154:$BV154, Active!$ET$1)&gt;0, Active!EG$2, 0)</f>
        <v>0</v>
      </c>
      <c r="EH154" s="239">
        <f>IF(COUNTIF($BW154:$BY154, Active!$ET$1)&gt;0, Active!EH$2, 0)</f>
        <v>0</v>
      </c>
      <c r="EI154" s="240">
        <f>IF(COUNTIF($BZ154:$CB154, Active!$ET$1)&gt;0, Active!EI$2, 0)</f>
        <v>0</v>
      </c>
      <c r="EJ154" s="240">
        <f>IF(COUNTIF($CC154:$CE154, Active!$ET$1)&gt;0, Active!EJ$2, 0)</f>
        <v>0</v>
      </c>
      <c r="EK154" s="240">
        <f>IF(COUNTIF($CF154:$CH154, Active!$ET$1)&gt;0, Active!EK$2, 0)</f>
        <v>0</v>
      </c>
      <c r="EL154" s="240">
        <f>IF(COUNTIF($CI154:$CK154, Active!$ET$1)&gt;0, Active!EL$2, 0)</f>
        <v>0</v>
      </c>
      <c r="EM154" s="240">
        <f>IF(COUNTIF($CL154:$CN154, Active!$ET$1)&gt;0, Active!EM$2, 0)</f>
        <v>0</v>
      </c>
      <c r="EN154" s="240">
        <f>IF(COUNTIF($CO154:$CQ154, Active!$ET$1)&gt;0, Active!EN$2, 0)</f>
        <v>0</v>
      </c>
      <c r="EO154" s="240">
        <f>IF(COUNTIF($CR154:$CT154, Active!$ET$1)&gt;0, Active!EO$2, 0)</f>
        <v>0</v>
      </c>
      <c r="EP154" s="240">
        <f>IF(COUNTIF($CU154:$CW154, Active!$ET$1)&gt;0, Active!EP$2, 0)</f>
        <v>0</v>
      </c>
      <c r="EQ154" s="240">
        <f>IF(COUNTIF($CX154:$CZ154, Active!$ET$1)&gt;0, Active!EQ$2, 0)</f>
        <v>0</v>
      </c>
      <c r="ER154" s="240">
        <f>IF(COUNTIF($DA154:$DC154, Active!$ET$1)&gt;0, Active!ER$2, 0)</f>
        <v>0</v>
      </c>
      <c r="ES154" s="240">
        <f>IF(COUNTIF($DD154:$DF154, Active!$ET$1)&gt;0, Active!ES$2, 0)</f>
        <v>0</v>
      </c>
      <c r="ET154" s="241">
        <f t="shared" si="54"/>
        <v>0</v>
      </c>
      <c r="EU154" s="242">
        <f>IF(COUNTIF($N154:$Q154, Active!GA$1)&gt;0, Active!EU$2, 0)</f>
        <v>0</v>
      </c>
      <c r="EV154" s="234">
        <f>IF(COUNTIF($R154:$U154, Active!GA$1)&gt;0, Active!EV$2, 0)</f>
        <v>0</v>
      </c>
      <c r="EW154" s="234">
        <f>IF(COUNTIF($V154:$Y154, Active!GA$1)&gt;0, Active!EW$2, 0)</f>
        <v>0</v>
      </c>
      <c r="EX154" s="234">
        <f>IF(COUNTIF($Z154:$AA154, Active!GA$1)&gt;0, Active!EX$2, 0)</f>
        <v>0</v>
      </c>
      <c r="EY154" s="234">
        <f>IF(COUNTIF($AB154:$AC154, Active!GA$1)&gt;0, Active!EY$2, 0)</f>
        <v>0</v>
      </c>
      <c r="EZ154" s="235">
        <f>IF(COUNTIF($AD154:$AF154, Active!$GA$1)&gt;0, Active!EZ$2, 0)</f>
        <v>0</v>
      </c>
      <c r="FA154" s="236">
        <f>IF(COUNTIF($AG154:$AI154, Active!$GA$1)&gt;0, Active!FA$2, 0)</f>
        <v>0</v>
      </c>
      <c r="FB154" s="236">
        <f>IF(COUNTIF($AJ154:$AL154, Active!$GA$1)&gt;0, Active!FB$2, 0)</f>
        <v>0</v>
      </c>
      <c r="FC154" s="236">
        <f>IF(COUNTIF($AM154:$AO154, Active!$GA$1)&gt;0, Active!FC$2, 0)</f>
        <v>0</v>
      </c>
      <c r="FD154" s="236">
        <f>IF(COUNTIF($AP154:$AR154, Active!$GA$1)&gt;0, Active!FD$2, 0)</f>
        <v>0</v>
      </c>
      <c r="FE154" s="236">
        <f>IF(COUNTIF($AS154:$AU154, Active!$GA$1)&gt;0, Active!FE$2, 0)</f>
        <v>0</v>
      </c>
      <c r="FF154" s="236">
        <f>IF(COUNTIF($AV154:$AX154, Active!$GA$1)&gt;0, Active!FF$2, 0)</f>
        <v>0</v>
      </c>
      <c r="FG154" s="237">
        <f>IF(COUNTIF($AY154:$BA154, Active!$GA$1)&gt;0, Active!FG$2, 0)</f>
        <v>0</v>
      </c>
      <c r="FH154" s="238">
        <f>IF(COUNTIF($BB154:$BD154, Active!$GA$1)&gt;0, Active!FH$2, 0)</f>
        <v>0</v>
      </c>
      <c r="FI154" s="238">
        <f>IF(COUNTIF($BE154:$BG154, Active!$GA$1)&gt;0, Active!FI$2, 0)</f>
        <v>0</v>
      </c>
      <c r="FJ154" s="238">
        <f>IF(COUNTIF($BH154:$BJ154, Active!$GA$1)&gt;0, Active!FJ$2, 0)</f>
        <v>0</v>
      </c>
      <c r="FK154" s="238">
        <f>IF(COUNTIF($BK154:$BM154, Active!$GA$1)&gt;0, Active!FK$2, 0)</f>
        <v>0</v>
      </c>
      <c r="FL154" s="238">
        <f>IF(COUNTIF($BN154:$BP154, Active!$GA$1)&gt;0, Active!FL$2, 0)</f>
        <v>0</v>
      </c>
      <c r="FM154" s="238">
        <f>IF(COUNTIF($BQ154:$BS154, Active!$GA$1)&gt;0, Active!FM$2, 0)</f>
        <v>0</v>
      </c>
      <c r="FN154" s="238">
        <f>IF(COUNTIF($BT154:$BV154, Active!$GA$1)&gt;0, Active!FN$2, 0)</f>
        <v>0</v>
      </c>
      <c r="FO154" s="239">
        <f>IF(COUNTIF($BW154:$BY154, Active!$GA$1)&gt;0, Active!FO$2, 0)</f>
        <v>0</v>
      </c>
      <c r="FP154" s="240">
        <f>IF(COUNTIF($BZ154:$CB154, Active!$GA$1)&gt;0, Active!FP$2, 0)</f>
        <v>0</v>
      </c>
      <c r="FQ154" s="240">
        <f>IF(COUNTIF($CC154:$CE154, Active!$GA$1)&gt;0, Active!FQ$2, 0)</f>
        <v>0</v>
      </c>
      <c r="FR154" s="240">
        <f>IF(COUNTIF($CF154:$CH154, Active!$GA$1)&gt;0, Active!FR$2, 0)</f>
        <v>0</v>
      </c>
      <c r="FS154" s="240">
        <f>IF(COUNTIF($CI154:$CK154, Active!$GA$1)&gt;0, Active!FS$2, 0)</f>
        <v>0</v>
      </c>
      <c r="FT154" s="240">
        <f>IF(COUNTIF($CL154:$CN154, Active!$GA$1)&gt;0, Active!FT$2, 0)</f>
        <v>0</v>
      </c>
      <c r="FU154" s="240">
        <f>IF(COUNTIF($CO154:$CQ154, Active!$GA$1)&gt;0, Active!FU$2, 0)</f>
        <v>0</v>
      </c>
      <c r="FV154" s="240">
        <f>IF(COUNTIF($CR154:$CT154, Active!$GA$1)&gt;0, Active!FV$2, 0)</f>
        <v>0</v>
      </c>
      <c r="FW154" s="240">
        <f>IF(COUNTIF($CU154:$CW154, Active!$GA$1)&gt;0, Active!FW$2, 0)</f>
        <v>0</v>
      </c>
      <c r="FX154" s="240">
        <f>IF(COUNTIF($CX154:$CZ154, Active!$GA$1)&gt;0, Active!FX$2, 0)</f>
        <v>0</v>
      </c>
      <c r="FY154" s="240">
        <f>IF(COUNTIF($DA154:$DC154, Active!$GA$1)&gt;0, Active!FY$2, 0)</f>
        <v>0</v>
      </c>
      <c r="FZ154" s="240">
        <f>IF(COUNTIF($DD154:$DF154, Active!$GA$1)&gt;0, Active!FZ$2, 0)</f>
        <v>0</v>
      </c>
      <c r="GA154" s="241">
        <f t="shared" si="55"/>
        <v>0</v>
      </c>
      <c r="GB154" s="242">
        <f>IF(COUNTIF($N154:$Q154, Active!HH$1)&gt;0, Active!GB$2, 0)</f>
        <v>0</v>
      </c>
      <c r="GC154" s="234">
        <f>IF(COUNTIF($R154:$U154, Active!HH$1)&gt;0, Active!GC$2, 0)</f>
        <v>0</v>
      </c>
      <c r="GD154" s="234">
        <f>IF(COUNTIF($V154:$Y154, Active!HH$1)&gt;0, Active!GD$2, 0)</f>
        <v>0</v>
      </c>
      <c r="GE154" s="234">
        <f>IF(COUNTIF($Z154:$AA154, Active!HH$1)&gt;0, Active!GE$2, 0)</f>
        <v>0</v>
      </c>
      <c r="GF154" s="234">
        <f>IF(COUNTIF($AB154:$AC154, Active!HH$1)&gt;0, Active!GF$2, 0)</f>
        <v>0</v>
      </c>
      <c r="GG154" s="235">
        <f>IF(COUNTIF($AD154:$AF154, Active!$HH$1)&gt;0, Active!GG$2, 0)</f>
        <v>0</v>
      </c>
      <c r="GH154" s="236">
        <f>IF(COUNTIF($AG154:$AI154, Active!$HH$1)&gt;0, Active!GH$2, 0)</f>
        <v>0</v>
      </c>
      <c r="GI154" s="236">
        <f>IF(COUNTIF($AJ154:$AL154, Active!$HH$1)&gt;0, Active!GI$2, 0)</f>
        <v>0</v>
      </c>
      <c r="GJ154" s="236">
        <f>IF(COUNTIF($AM154:$AO154, Active!$HH$1)&gt;0, Active!GJ$2, 0)</f>
        <v>0</v>
      </c>
      <c r="GK154" s="236">
        <f>IF(COUNTIF($AP154:$AR154, Active!$HH$1)&gt;0, Active!GK$2, 0)</f>
        <v>0</v>
      </c>
      <c r="GL154" s="236">
        <f>IF(COUNTIF($AS154:$AU154, Active!$HH$1)&gt;0, Active!GL$2, 0)</f>
        <v>0</v>
      </c>
      <c r="GM154" s="236">
        <f>IF(COUNTIF($AV154:$AX154, Active!$HH$1)&gt;0, Active!GM$2, 0)</f>
        <v>0</v>
      </c>
      <c r="GN154" s="237">
        <f>IF(COUNTIF($AY154:$BA154, Active!$HH$1)&gt;0, Active!GN$2, 0)</f>
        <v>0</v>
      </c>
      <c r="GO154" s="238">
        <f>IF(COUNTIF($BB154:$BD154, Active!$HH$1)&gt;0, Active!GO$2, 0)</f>
        <v>0</v>
      </c>
      <c r="GP154" s="238">
        <f>IF(COUNTIF($BE154:$BG154, Active!$HH$1)&gt;0, Active!GP$2, 0)</f>
        <v>0</v>
      </c>
      <c r="GQ154" s="238">
        <f>IF(COUNTIF($BH154:$BJ154, Active!$HH$1)&gt;0, Active!GQ$2, 0)</f>
        <v>0</v>
      </c>
      <c r="GR154" s="238">
        <f>IF(COUNTIF($BK154:$BM154, Active!$HH$1)&gt;0, Active!GR$2, 0)</f>
        <v>0</v>
      </c>
      <c r="GS154" s="238">
        <f>IF(COUNTIF($BN154:$BP154, Active!$HH$1)&gt;0, Active!GS$2, 0)</f>
        <v>0</v>
      </c>
      <c r="GT154" s="238">
        <f>IF(COUNTIF($BQ154:$BS154, Active!$HH$1)&gt;0, Active!GT$2, 0)</f>
        <v>0</v>
      </c>
      <c r="GU154" s="238">
        <f>IF(COUNTIF($BT154:$BV154, Active!$HH$1)&gt;0, Active!GU$2, 0)</f>
        <v>0</v>
      </c>
      <c r="GV154" s="239">
        <f>IF(COUNTIF($BW154:$BY154, Active!$HH$1)&gt;0, Active!GV$2, 0)</f>
        <v>0</v>
      </c>
      <c r="GW154" s="240">
        <f>IF(COUNTIF($BZ154:$CB154, Active!$HH$1)&gt;0, Active!GW$2, 0)</f>
        <v>0</v>
      </c>
      <c r="GX154" s="240">
        <f>IF(COUNTIF($CC154:$CE154, Active!$HH$1)&gt;0, Active!GX$2, 0)</f>
        <v>0</v>
      </c>
      <c r="GY154" s="240">
        <f>IF(COUNTIF($CF154:$CH154, Active!$HH$1)&gt;0, Active!GY$2, 0)</f>
        <v>0</v>
      </c>
      <c r="GZ154" s="240">
        <f>IF(COUNTIF($CI154:$CK154, Active!$HH$1)&gt;0, Active!GZ$2, 0)</f>
        <v>0</v>
      </c>
      <c r="HA154" s="240">
        <f>IF(COUNTIF($CL154:$CN154, Active!$HH$1)&gt;0, Active!HA$2, 0)</f>
        <v>0</v>
      </c>
      <c r="HB154" s="240">
        <f>IF(COUNTIF($CO154:$CQ154, Active!$HH$1)&gt;0, Active!HB$2, 0)</f>
        <v>0</v>
      </c>
      <c r="HC154" s="240">
        <f>IF(COUNTIF($CR154:$CT154, Active!$HH$1)&gt;0, Active!HC$2, 0)</f>
        <v>0</v>
      </c>
      <c r="HD154" s="240">
        <f>IF(COUNTIF($CU154:$CW154, Active!$HH$1)&gt;0, Active!HD$2, 0)</f>
        <v>0</v>
      </c>
      <c r="HE154" s="240">
        <f>IF(COUNTIF($CX154:$CZ154, Active!$HH$1)&gt;0, Active!HE$2, 0)</f>
        <v>0</v>
      </c>
      <c r="HF154" s="240">
        <f>IF(COUNTIF($DA154:$DC154, Active!$HH$1)&gt;0, Active!HF$2, 0)</f>
        <v>0</v>
      </c>
      <c r="HG154" s="240">
        <f>IF(COUNTIF($DD154:$DF154, Active!$HH$1)&gt;0, Active!HG$2, 0)</f>
        <v>0</v>
      </c>
      <c r="HH154" s="241">
        <f t="shared" si="56"/>
        <v>0</v>
      </c>
      <c r="HI154" s="243"/>
      <c r="HJ154" s="242">
        <f>IF(MAX($N154:$Q154)&gt;=40, Active!HJ$2, 0)</f>
        <v>0</v>
      </c>
      <c r="HK154" s="234">
        <f>IF(MAX($R154:$U154)&gt;=40, Active!HK$2, 0)</f>
        <v>0</v>
      </c>
      <c r="HL154" s="234">
        <f>IF(MAX($V154:$Y154)&gt;=40, Active!HL$2, 0)</f>
        <v>0</v>
      </c>
      <c r="HM154" s="234">
        <f>IF(MAX($Z154:$AA154)&gt;=40, Active!HM$2, 0)</f>
        <v>0</v>
      </c>
      <c r="HN154" s="234">
        <f>IF(MAX($AB154:$AC154)&gt;=40, Active!HN$2, 0)</f>
        <v>0</v>
      </c>
      <c r="HO154" s="235">
        <f>IF(MAX($AD154:$AF154)&gt;=40, Active!HO$2, 0)</f>
        <v>0</v>
      </c>
      <c r="HP154" s="236">
        <f>IF(MAX($AG154:$AI154)&gt;=40, Active!HP$2, 0)</f>
        <v>0</v>
      </c>
      <c r="HQ154" s="236">
        <f>IF(MAX($AJ154:$AL154)&gt;=40, Active!HQ$2, 0)</f>
        <v>0</v>
      </c>
      <c r="HR154" s="236">
        <f>IF(MAX($AM154:$AO154)&gt;=40, Active!HR$2, 0)</f>
        <v>0</v>
      </c>
      <c r="HS154" s="236">
        <f>IF(MAX($AP154:$AR154)&gt;=40, Active!HS$2, 0)</f>
        <v>0</v>
      </c>
      <c r="HT154" s="236">
        <f>IF(MAX($AS154:$AU154)&gt;=40, Active!HT$2, 0)</f>
        <v>0</v>
      </c>
      <c r="HU154" s="236">
        <f>IF(MAX($AV154:$AX154)&gt;=40, Active!HU$2, 0)</f>
        <v>0</v>
      </c>
      <c r="HV154" s="237">
        <f>IF(MAX($AY154:$BA154)&gt;=40, Active!HV$2, 0)</f>
        <v>0</v>
      </c>
      <c r="HW154" s="238">
        <f>IF(MAX($BB154:$BD154)&gt;=40, Active!HW$2, 0)</f>
        <v>20</v>
      </c>
      <c r="HX154" s="238">
        <f>IF(MAX($BE154:$BG154)&gt;=40, Active!HX$2, 0)</f>
        <v>0</v>
      </c>
      <c r="HY154" s="238">
        <f>IF(MAX($BH154:$BJ154)&gt;=40, Active!HY$2, 0)</f>
        <v>0</v>
      </c>
      <c r="HZ154" s="238">
        <f>IF(MAX($BK154:$BM154)&gt;=40, Active!HZ$2, 0)</f>
        <v>0</v>
      </c>
      <c r="IA154" s="238">
        <f>IF(MAX($BN154:$BP154)&gt;=40, Active!IA$2, 0)</f>
        <v>0</v>
      </c>
      <c r="IB154" s="238">
        <f>IF(MAX($BQ154:$BS154)&gt;=40, Active!IB$2, 0)</f>
        <v>10</v>
      </c>
      <c r="IC154" s="238">
        <f>IF(MAX($BT154:$BV154)&gt;=40, Active!IC$2, 0)</f>
        <v>0</v>
      </c>
      <c r="ID154" s="239">
        <f>IF(MAX($BW154:$BY154)&gt;=40, Active!ID$2, 0)</f>
        <v>0</v>
      </c>
      <c r="IE154" s="240">
        <f>IF(MAX($BZ154:$CB154)&gt;=40, Active!IE$2, 0)</f>
        <v>20</v>
      </c>
      <c r="IF154" s="240">
        <f>IF(MAX($CC154:$CE154)&gt;=40, Active!IF$2, 0)</f>
        <v>0</v>
      </c>
      <c r="IG154" s="240">
        <f>IF(MAX($CF154:$CH154)&gt;=40, Active!IG$2, 0)</f>
        <v>10</v>
      </c>
      <c r="IH154" s="240">
        <f>IF(MAX($CI154:$CK154)&gt;=40, Active!IH$2, 0)</f>
        <v>0</v>
      </c>
      <c r="II154" s="240">
        <f>IF(MAX($CL154:$CN154)&gt;=40, Active!II$2, 0)</f>
        <v>30</v>
      </c>
      <c r="IJ154" s="240">
        <f>IF(MAX($CO154:$CQ154)&gt;=40, Active!IJ$2, 0)</f>
        <v>0</v>
      </c>
      <c r="IK154" s="240">
        <f>IF(MAX($CR154:$CT154)&gt;=40, Active!IK$2, 0)</f>
        <v>0</v>
      </c>
      <c r="IL154" s="240">
        <f>IF(MAX($CU154:$CW154)&gt;=40, Active!IL$2, 0)</f>
        <v>0</v>
      </c>
      <c r="IM154" s="240">
        <f>IF(MAX($CX154:$CZ154)&gt;=40, Active!IM$2, 0)</f>
        <v>0</v>
      </c>
      <c r="IN154" s="240">
        <f>IF(MAX($DA154:$DC154)&gt;=40, Active!IN$2, 0)</f>
        <v>20</v>
      </c>
      <c r="IO154" s="240">
        <f>IF(MAX($DD154:$DF154)&gt;=40, Active!IO$2, 0)</f>
        <v>20</v>
      </c>
      <c r="IP154" s="416">
        <f t="shared" si="57"/>
        <v>130</v>
      </c>
      <c r="IQ154" s="416">
        <f t="shared" si="58"/>
        <v>0</v>
      </c>
    </row>
    <row r="155" spans="2:251" ht="15" customHeight="1" x14ac:dyDescent="0.25">
      <c r="B155" s="392">
        <v>13</v>
      </c>
      <c r="C155" s="13" t="s">
        <v>674</v>
      </c>
      <c r="D155" s="423">
        <v>42461</v>
      </c>
      <c r="E155" s="20" t="s">
        <v>278</v>
      </c>
      <c r="F155" s="6">
        <v>7408090</v>
      </c>
      <c r="G155" s="20">
        <v>1</v>
      </c>
      <c r="H155" s="20"/>
      <c r="I155" s="23"/>
      <c r="J155" s="6"/>
      <c r="K155" s="6"/>
      <c r="L155" s="424"/>
      <c r="M155" s="425" t="s">
        <v>675</v>
      </c>
      <c r="N155" s="24"/>
      <c r="O155" s="107"/>
      <c r="P155" s="105"/>
      <c r="Q155" s="106"/>
      <c r="R155" s="24"/>
      <c r="S155" s="107"/>
      <c r="T155" s="105"/>
      <c r="U155" s="106"/>
      <c r="V155" s="24"/>
      <c r="W155" s="107"/>
      <c r="X155" s="105"/>
      <c r="Y155" s="106"/>
      <c r="Z155" s="24"/>
      <c r="AA155" s="273"/>
      <c r="AB155" s="24"/>
      <c r="AC155" s="273"/>
      <c r="AD155" s="24"/>
      <c r="AE155" s="107"/>
      <c r="AF155" s="273"/>
      <c r="AG155" s="24"/>
      <c r="AH155" s="107"/>
      <c r="AI155" s="273"/>
      <c r="AJ155" s="24"/>
      <c r="AK155" s="107"/>
      <c r="AL155" s="273"/>
      <c r="AM155" s="24"/>
      <c r="AN155" s="107"/>
      <c r="AO155" s="273"/>
      <c r="AP155" s="24"/>
      <c r="AQ155" s="107"/>
      <c r="AR155" s="273"/>
      <c r="AS155" s="24"/>
      <c r="AT155" s="107"/>
      <c r="AU155" s="273"/>
      <c r="AV155" s="24"/>
      <c r="AW155" s="107"/>
      <c r="AX155" s="273"/>
      <c r="AY155" s="24"/>
      <c r="AZ155" s="107"/>
      <c r="BA155" s="273"/>
      <c r="BB155" s="24">
        <v>79.300003051757813</v>
      </c>
      <c r="BC155" s="107"/>
      <c r="BD155" s="273"/>
      <c r="BE155" s="24"/>
      <c r="BF155" s="107"/>
      <c r="BG155" s="273"/>
      <c r="BH155" s="24"/>
      <c r="BI155" s="107"/>
      <c r="BJ155" s="273"/>
      <c r="BK155" s="24"/>
      <c r="BL155" s="107"/>
      <c r="BM155" s="273"/>
      <c r="BN155" s="24"/>
      <c r="BO155" s="107"/>
      <c r="BP155" s="273"/>
      <c r="BQ155" s="24">
        <v>70</v>
      </c>
      <c r="BR155" s="107"/>
      <c r="BS155" s="273"/>
      <c r="BT155" s="24"/>
      <c r="BU155" s="291"/>
      <c r="BV155" s="273"/>
      <c r="BW155" s="24"/>
      <c r="BX155" s="107"/>
      <c r="BY155" s="273"/>
      <c r="BZ155" s="24">
        <v>74.550003051757813</v>
      </c>
      <c r="CA155" s="107"/>
      <c r="CB155" s="273"/>
      <c r="CC155" s="24"/>
      <c r="CD155" s="107"/>
      <c r="CE155" s="107"/>
      <c r="CF155" s="107">
        <v>86</v>
      </c>
      <c r="CG155" s="107"/>
      <c r="CH155" s="273"/>
      <c r="CI155" s="24"/>
      <c r="CJ155" s="107"/>
      <c r="CK155" s="273"/>
      <c r="CL155" s="24">
        <v>69.199996948242188</v>
      </c>
      <c r="CM155" s="107"/>
      <c r="CN155" s="273"/>
      <c r="CO155" s="24"/>
      <c r="CP155" s="107"/>
      <c r="CQ155" s="273"/>
      <c r="CR155" s="24"/>
      <c r="CS155" s="107"/>
      <c r="CT155" s="273"/>
      <c r="CU155" s="24"/>
      <c r="CV155" s="107"/>
      <c r="CW155" s="273"/>
      <c r="CX155" s="24"/>
      <c r="CY155" s="107"/>
      <c r="CZ155" s="273"/>
      <c r="DA155" s="24">
        <v>71.489997863769531</v>
      </c>
      <c r="DB155" s="107"/>
      <c r="DC155" s="273"/>
      <c r="DD155" s="24">
        <v>71.900001525878906</v>
      </c>
      <c r="DE155" s="107"/>
      <c r="DF155" s="273"/>
      <c r="DG155" s="218"/>
      <c r="DH155" s="217"/>
      <c r="DI155" s="217"/>
      <c r="DJ155" s="286">
        <f t="shared" si="52"/>
        <v>74.634286063058042</v>
      </c>
      <c r="DK155" s="219"/>
      <c r="DL155" s="220">
        <f t="shared" si="53"/>
        <v>3.7317143031529021</v>
      </c>
      <c r="DM155" s="650">
        <f>COUNTIF(N155:DF155, Active!DM$1)+COUNTIF(N155:DF155, Active!DM$2)</f>
        <v>0</v>
      </c>
      <c r="DN155" s="233">
        <f>IF(COUNTIF($N155:$Q155, Active!ET$1)&gt;0, Active!DN$2, 0)</f>
        <v>0</v>
      </c>
      <c r="DO155" s="234">
        <f>IF(COUNTIF($R155:$U155, Active!ET$1)&gt;0, Active!DO$2, 0)</f>
        <v>0</v>
      </c>
      <c r="DP155" s="234">
        <f>IF(COUNTIF($V155:$Y155, Active!ET$1)&gt;0, Active!DP$2, 0)</f>
        <v>0</v>
      </c>
      <c r="DQ155" s="234">
        <f>IF(COUNTIF($Z155:$AA155, Active!ET$1)&gt;0, Active!DQ$2, 0)</f>
        <v>0</v>
      </c>
      <c r="DR155" s="234">
        <f>IF(COUNTIF($AB155:$AC155, Active!ET$1)&gt;0, Active!DR$2, 0)</f>
        <v>0</v>
      </c>
      <c r="DS155" s="235">
        <f>IF(COUNTIF($AD155:$AF155, Active!$ET$1)&gt;0, Active!DS$2, 0)</f>
        <v>0</v>
      </c>
      <c r="DT155" s="236">
        <f>IF(COUNTIF($AG155:$AI155, Active!$ET$1)&gt;0, Active!DT$2, 0)</f>
        <v>0</v>
      </c>
      <c r="DU155" s="236">
        <f>IF(COUNTIF($AJ155:$AL155, Active!$ET$1)&gt;0, Active!DU$2, 0)</f>
        <v>0</v>
      </c>
      <c r="DV155" s="236">
        <f>IF(COUNTIF($AM155:$AO155, Active!$ET$1)&gt;0, Active!DV$2, 0)</f>
        <v>0</v>
      </c>
      <c r="DW155" s="236">
        <f>IF(COUNTIF($AP155:$AR155, Active!$ET$1)&gt;0, Active!DW$2, 0)</f>
        <v>0</v>
      </c>
      <c r="DX155" s="236">
        <f>IF(COUNTIF($AS155:$AU155, Active!$ET$1)&gt;0, Active!DX$2, 0)</f>
        <v>0</v>
      </c>
      <c r="DY155" s="236">
        <f>IF(COUNTIF($AV155:$AX155, Active!$ET$1)&gt;0, Active!DY$2, 0)</f>
        <v>0</v>
      </c>
      <c r="DZ155" s="237">
        <f>IF(COUNTIF($AY155:$BA155, Active!$ET$1)&gt;0, Active!DZ$2, 0)</f>
        <v>0</v>
      </c>
      <c r="EA155" s="238">
        <f>IF(COUNTIF($BB155:$BD155, Active!$ET$1)&gt;0, Active!EA$2, 0)</f>
        <v>0</v>
      </c>
      <c r="EB155" s="238">
        <f>IF(COUNTIF($BE155:$BG155, Active!$ET$1)&gt;0, Active!EB$2, 0)</f>
        <v>0</v>
      </c>
      <c r="EC155" s="238">
        <f>IF(COUNTIF($BH155:$BJ155, Active!$ET$1)&gt;0, Active!EC$2, 0)</f>
        <v>0</v>
      </c>
      <c r="ED155" s="238">
        <f>IF(COUNTIF($BK155:$BM155, Active!$ET$1)&gt;0, Active!ED$2, 0)</f>
        <v>0</v>
      </c>
      <c r="EE155" s="238">
        <f>IF(COUNTIF($BN155:$BP155, Active!$ET$1)&gt;0, Active!EE$2, 0)</f>
        <v>0</v>
      </c>
      <c r="EF155" s="238">
        <f>IF(COUNTIF($BQ155:$BS155, Active!$ET$1)&gt;0, Active!EF$2, 0)</f>
        <v>0</v>
      </c>
      <c r="EG155" s="238">
        <f>IF(COUNTIF($BT155:$BV155, Active!$ET$1)&gt;0, Active!EG$2, 0)</f>
        <v>0</v>
      </c>
      <c r="EH155" s="239">
        <f>IF(COUNTIF($BW155:$BY155, Active!$ET$1)&gt;0, Active!EH$2, 0)</f>
        <v>0</v>
      </c>
      <c r="EI155" s="240">
        <f>IF(COUNTIF($BZ155:$CB155, Active!$ET$1)&gt;0, Active!EI$2, 0)</f>
        <v>0</v>
      </c>
      <c r="EJ155" s="240">
        <f>IF(COUNTIF($CC155:$CE155, Active!$ET$1)&gt;0, Active!EJ$2, 0)</f>
        <v>0</v>
      </c>
      <c r="EK155" s="240">
        <f>IF(COUNTIF($CF155:$CH155, Active!$ET$1)&gt;0, Active!EK$2, 0)</f>
        <v>0</v>
      </c>
      <c r="EL155" s="240">
        <f>IF(COUNTIF($CI155:$CK155, Active!$ET$1)&gt;0, Active!EL$2, 0)</f>
        <v>0</v>
      </c>
      <c r="EM155" s="240">
        <f>IF(COUNTIF($CL155:$CN155, Active!$ET$1)&gt;0, Active!EM$2, 0)</f>
        <v>0</v>
      </c>
      <c r="EN155" s="240">
        <f>IF(COUNTIF($CO155:$CQ155, Active!$ET$1)&gt;0, Active!EN$2, 0)</f>
        <v>0</v>
      </c>
      <c r="EO155" s="240">
        <f>IF(COUNTIF($CR155:$CT155, Active!$ET$1)&gt;0, Active!EO$2, 0)</f>
        <v>0</v>
      </c>
      <c r="EP155" s="240">
        <f>IF(COUNTIF($CU155:$CW155, Active!$ET$1)&gt;0, Active!EP$2, 0)</f>
        <v>0</v>
      </c>
      <c r="EQ155" s="240">
        <f>IF(COUNTIF($CX155:$CZ155, Active!$ET$1)&gt;0, Active!EQ$2, 0)</f>
        <v>0</v>
      </c>
      <c r="ER155" s="240">
        <f>IF(COUNTIF($DA155:$DC155, Active!$ET$1)&gt;0, Active!ER$2, 0)</f>
        <v>0</v>
      </c>
      <c r="ES155" s="240">
        <f>IF(COUNTIF($DD155:$DF155, Active!$ET$1)&gt;0, Active!ES$2, 0)</f>
        <v>0</v>
      </c>
      <c r="ET155" s="241">
        <f t="shared" si="54"/>
        <v>0</v>
      </c>
      <c r="EU155" s="242">
        <f>IF(COUNTIF($N155:$Q155, Active!GA$1)&gt;0, Active!EU$2, 0)</f>
        <v>0</v>
      </c>
      <c r="EV155" s="234">
        <f>IF(COUNTIF($R155:$U155, Active!GA$1)&gt;0, Active!EV$2, 0)</f>
        <v>0</v>
      </c>
      <c r="EW155" s="234">
        <f>IF(COUNTIF($V155:$Y155, Active!GA$1)&gt;0, Active!EW$2, 0)</f>
        <v>0</v>
      </c>
      <c r="EX155" s="234">
        <f>IF(COUNTIF($Z155:$AA155, Active!GA$1)&gt;0, Active!EX$2, 0)</f>
        <v>0</v>
      </c>
      <c r="EY155" s="234">
        <f>IF(COUNTIF($AB155:$AC155, Active!GA$1)&gt;0, Active!EY$2, 0)</f>
        <v>0</v>
      </c>
      <c r="EZ155" s="235">
        <f>IF(COUNTIF($AD155:$AF155, Active!$GA$1)&gt;0, Active!EZ$2, 0)</f>
        <v>0</v>
      </c>
      <c r="FA155" s="236">
        <f>IF(COUNTIF($AG155:$AI155, Active!$GA$1)&gt;0, Active!FA$2, 0)</f>
        <v>0</v>
      </c>
      <c r="FB155" s="236">
        <f>IF(COUNTIF($AJ155:$AL155, Active!$GA$1)&gt;0, Active!FB$2, 0)</f>
        <v>0</v>
      </c>
      <c r="FC155" s="236">
        <f>IF(COUNTIF($AM155:$AO155, Active!$GA$1)&gt;0, Active!FC$2, 0)</f>
        <v>0</v>
      </c>
      <c r="FD155" s="236">
        <f>IF(COUNTIF($AP155:$AR155, Active!$GA$1)&gt;0, Active!FD$2, 0)</f>
        <v>0</v>
      </c>
      <c r="FE155" s="236">
        <f>IF(COUNTIF($AS155:$AU155, Active!$GA$1)&gt;0, Active!FE$2, 0)</f>
        <v>0</v>
      </c>
      <c r="FF155" s="236">
        <f>IF(COUNTIF($AV155:$AX155, Active!$GA$1)&gt;0, Active!FF$2, 0)</f>
        <v>0</v>
      </c>
      <c r="FG155" s="237">
        <f>IF(COUNTIF($AY155:$BA155, Active!$GA$1)&gt;0, Active!FG$2, 0)</f>
        <v>0</v>
      </c>
      <c r="FH155" s="238">
        <f>IF(COUNTIF($BB155:$BD155, Active!$GA$1)&gt;0, Active!FH$2, 0)</f>
        <v>0</v>
      </c>
      <c r="FI155" s="238">
        <f>IF(COUNTIF($BE155:$BG155, Active!$GA$1)&gt;0, Active!FI$2, 0)</f>
        <v>0</v>
      </c>
      <c r="FJ155" s="238">
        <f>IF(COUNTIF($BH155:$BJ155, Active!$GA$1)&gt;0, Active!FJ$2, 0)</f>
        <v>0</v>
      </c>
      <c r="FK155" s="238">
        <f>IF(COUNTIF($BK155:$BM155, Active!$GA$1)&gt;0, Active!FK$2, 0)</f>
        <v>0</v>
      </c>
      <c r="FL155" s="238">
        <f>IF(COUNTIF($BN155:$BP155, Active!$GA$1)&gt;0, Active!FL$2, 0)</f>
        <v>0</v>
      </c>
      <c r="FM155" s="238">
        <f>IF(COUNTIF($BQ155:$BS155, Active!$GA$1)&gt;0, Active!FM$2, 0)</f>
        <v>0</v>
      </c>
      <c r="FN155" s="238">
        <f>IF(COUNTIF($BT155:$BV155, Active!$GA$1)&gt;0, Active!FN$2, 0)</f>
        <v>0</v>
      </c>
      <c r="FO155" s="239">
        <f>IF(COUNTIF($BW155:$BY155, Active!$GA$1)&gt;0, Active!FO$2, 0)</f>
        <v>0</v>
      </c>
      <c r="FP155" s="240">
        <f>IF(COUNTIF($BZ155:$CB155, Active!$GA$1)&gt;0, Active!FP$2, 0)</f>
        <v>0</v>
      </c>
      <c r="FQ155" s="240">
        <f>IF(COUNTIF($CC155:$CE155, Active!$GA$1)&gt;0, Active!FQ$2, 0)</f>
        <v>0</v>
      </c>
      <c r="FR155" s="240">
        <f>IF(COUNTIF($CF155:$CH155, Active!$GA$1)&gt;0, Active!FR$2, 0)</f>
        <v>0</v>
      </c>
      <c r="FS155" s="240">
        <f>IF(COUNTIF($CI155:$CK155, Active!$GA$1)&gt;0, Active!FS$2, 0)</f>
        <v>0</v>
      </c>
      <c r="FT155" s="240">
        <f>IF(COUNTIF($CL155:$CN155, Active!$GA$1)&gt;0, Active!FT$2, 0)</f>
        <v>0</v>
      </c>
      <c r="FU155" s="240">
        <f>IF(COUNTIF($CO155:$CQ155, Active!$GA$1)&gt;0, Active!FU$2, 0)</f>
        <v>0</v>
      </c>
      <c r="FV155" s="240">
        <f>IF(COUNTIF($CR155:$CT155, Active!$GA$1)&gt;0, Active!FV$2, 0)</f>
        <v>0</v>
      </c>
      <c r="FW155" s="240">
        <f>IF(COUNTIF($CU155:$CW155, Active!$GA$1)&gt;0, Active!FW$2, 0)</f>
        <v>0</v>
      </c>
      <c r="FX155" s="240">
        <f>IF(COUNTIF($CX155:$CZ155, Active!$GA$1)&gt;0, Active!FX$2, 0)</f>
        <v>0</v>
      </c>
      <c r="FY155" s="240">
        <f>IF(COUNTIF($DA155:$DC155, Active!$GA$1)&gt;0, Active!FY$2, 0)</f>
        <v>0</v>
      </c>
      <c r="FZ155" s="240">
        <f>IF(COUNTIF($DD155:$DF155, Active!$GA$1)&gt;0, Active!FZ$2, 0)</f>
        <v>0</v>
      </c>
      <c r="GA155" s="241">
        <f t="shared" si="55"/>
        <v>0</v>
      </c>
      <c r="GB155" s="242">
        <f>IF(COUNTIF($N155:$Q155, Active!HH$1)&gt;0, Active!GB$2, 0)</f>
        <v>0</v>
      </c>
      <c r="GC155" s="234">
        <f>IF(COUNTIF($R155:$U155, Active!HH$1)&gt;0, Active!GC$2, 0)</f>
        <v>0</v>
      </c>
      <c r="GD155" s="234">
        <f>IF(COUNTIF($V155:$Y155, Active!HH$1)&gt;0, Active!GD$2, 0)</f>
        <v>0</v>
      </c>
      <c r="GE155" s="234">
        <f>IF(COUNTIF($Z155:$AA155, Active!HH$1)&gt;0, Active!GE$2, 0)</f>
        <v>0</v>
      </c>
      <c r="GF155" s="234">
        <f>IF(COUNTIF($AB155:$AC155, Active!HH$1)&gt;0, Active!GF$2, 0)</f>
        <v>0</v>
      </c>
      <c r="GG155" s="235">
        <f>IF(COUNTIF($AD155:$AF155, Active!$HH$1)&gt;0, Active!GG$2, 0)</f>
        <v>0</v>
      </c>
      <c r="GH155" s="236">
        <f>IF(COUNTIF($AG155:$AI155, Active!$HH$1)&gt;0, Active!GH$2, 0)</f>
        <v>0</v>
      </c>
      <c r="GI155" s="236">
        <f>IF(COUNTIF($AJ155:$AL155, Active!$HH$1)&gt;0, Active!GI$2, 0)</f>
        <v>0</v>
      </c>
      <c r="GJ155" s="236">
        <f>IF(COUNTIF($AM155:$AO155, Active!$HH$1)&gt;0, Active!GJ$2, 0)</f>
        <v>0</v>
      </c>
      <c r="GK155" s="236">
        <f>IF(COUNTIF($AP155:$AR155, Active!$HH$1)&gt;0, Active!GK$2, 0)</f>
        <v>0</v>
      </c>
      <c r="GL155" s="236">
        <f>IF(COUNTIF($AS155:$AU155, Active!$HH$1)&gt;0, Active!GL$2, 0)</f>
        <v>0</v>
      </c>
      <c r="GM155" s="236">
        <f>IF(COUNTIF($AV155:$AX155, Active!$HH$1)&gt;0, Active!GM$2, 0)</f>
        <v>0</v>
      </c>
      <c r="GN155" s="237">
        <f>IF(COUNTIF($AY155:$BA155, Active!$HH$1)&gt;0, Active!GN$2, 0)</f>
        <v>0</v>
      </c>
      <c r="GO155" s="238">
        <f>IF(COUNTIF($BB155:$BD155, Active!$HH$1)&gt;0, Active!GO$2, 0)</f>
        <v>0</v>
      </c>
      <c r="GP155" s="238">
        <f>IF(COUNTIF($BE155:$BG155, Active!$HH$1)&gt;0, Active!GP$2, 0)</f>
        <v>0</v>
      </c>
      <c r="GQ155" s="238">
        <f>IF(COUNTIF($BH155:$BJ155, Active!$HH$1)&gt;0, Active!GQ$2, 0)</f>
        <v>0</v>
      </c>
      <c r="GR155" s="238">
        <f>IF(COUNTIF($BK155:$BM155, Active!$HH$1)&gt;0, Active!GR$2, 0)</f>
        <v>0</v>
      </c>
      <c r="GS155" s="238">
        <f>IF(COUNTIF($BN155:$BP155, Active!$HH$1)&gt;0, Active!GS$2, 0)</f>
        <v>0</v>
      </c>
      <c r="GT155" s="238">
        <f>IF(COUNTIF($BQ155:$BS155, Active!$HH$1)&gt;0, Active!GT$2, 0)</f>
        <v>0</v>
      </c>
      <c r="GU155" s="238">
        <f>IF(COUNTIF($BT155:$BV155, Active!$HH$1)&gt;0, Active!GU$2, 0)</f>
        <v>0</v>
      </c>
      <c r="GV155" s="239">
        <f>IF(COUNTIF($BW155:$BY155, Active!$HH$1)&gt;0, Active!GV$2, 0)</f>
        <v>0</v>
      </c>
      <c r="GW155" s="240">
        <f>IF(COUNTIF($BZ155:$CB155, Active!$HH$1)&gt;0, Active!GW$2, 0)</f>
        <v>0</v>
      </c>
      <c r="GX155" s="240">
        <f>IF(COUNTIF($CC155:$CE155, Active!$HH$1)&gt;0, Active!GX$2, 0)</f>
        <v>0</v>
      </c>
      <c r="GY155" s="240">
        <f>IF(COUNTIF($CF155:$CH155, Active!$HH$1)&gt;0, Active!GY$2, 0)</f>
        <v>0</v>
      </c>
      <c r="GZ155" s="240">
        <f>IF(COUNTIF($CI155:$CK155, Active!$HH$1)&gt;0, Active!GZ$2, 0)</f>
        <v>0</v>
      </c>
      <c r="HA155" s="240">
        <f>IF(COUNTIF($CL155:$CN155, Active!$HH$1)&gt;0, Active!HA$2, 0)</f>
        <v>0</v>
      </c>
      <c r="HB155" s="240">
        <f>IF(COUNTIF($CO155:$CQ155, Active!$HH$1)&gt;0, Active!HB$2, 0)</f>
        <v>0</v>
      </c>
      <c r="HC155" s="240">
        <f>IF(COUNTIF($CR155:$CT155, Active!$HH$1)&gt;0, Active!HC$2, 0)</f>
        <v>0</v>
      </c>
      <c r="HD155" s="240">
        <f>IF(COUNTIF($CU155:$CW155, Active!$HH$1)&gt;0, Active!HD$2, 0)</f>
        <v>0</v>
      </c>
      <c r="HE155" s="240">
        <f>IF(COUNTIF($CX155:$CZ155, Active!$HH$1)&gt;0, Active!HE$2, 0)</f>
        <v>0</v>
      </c>
      <c r="HF155" s="240">
        <f>IF(COUNTIF($DA155:$DC155, Active!$HH$1)&gt;0, Active!HF$2, 0)</f>
        <v>0</v>
      </c>
      <c r="HG155" s="240">
        <f>IF(COUNTIF($DD155:$DF155, Active!$HH$1)&gt;0, Active!HG$2, 0)</f>
        <v>0</v>
      </c>
      <c r="HH155" s="241">
        <f t="shared" si="56"/>
        <v>0</v>
      </c>
      <c r="HI155" s="243"/>
      <c r="HJ155" s="242">
        <f>IF(MAX($N155:$Q155)&gt;=40, Active!HJ$2, 0)</f>
        <v>0</v>
      </c>
      <c r="HK155" s="234">
        <f>IF(MAX($R155:$U155)&gt;=40, Active!HK$2, 0)</f>
        <v>0</v>
      </c>
      <c r="HL155" s="234">
        <f>IF(MAX($V155:$Y155)&gt;=40, Active!HL$2, 0)</f>
        <v>0</v>
      </c>
      <c r="HM155" s="234">
        <f>IF(MAX($Z155:$AA155)&gt;=40, Active!HM$2, 0)</f>
        <v>0</v>
      </c>
      <c r="HN155" s="234">
        <f>IF(MAX($AB155:$AC155)&gt;=40, Active!HN$2, 0)</f>
        <v>0</v>
      </c>
      <c r="HO155" s="235">
        <f>IF(MAX($AD155:$AF155)&gt;=40, Active!HO$2, 0)</f>
        <v>0</v>
      </c>
      <c r="HP155" s="236">
        <f>IF(MAX($AG155:$AI155)&gt;=40, Active!HP$2, 0)</f>
        <v>0</v>
      </c>
      <c r="HQ155" s="236">
        <f>IF(MAX($AJ155:$AL155)&gt;=40, Active!HQ$2, 0)</f>
        <v>0</v>
      </c>
      <c r="HR155" s="236">
        <f>IF(MAX($AM155:$AO155)&gt;=40, Active!HR$2, 0)</f>
        <v>0</v>
      </c>
      <c r="HS155" s="236">
        <f>IF(MAX($AP155:$AR155)&gt;=40, Active!HS$2, 0)</f>
        <v>0</v>
      </c>
      <c r="HT155" s="236">
        <f>IF(MAX($AS155:$AU155)&gt;=40, Active!HT$2, 0)</f>
        <v>0</v>
      </c>
      <c r="HU155" s="236">
        <f>IF(MAX($AV155:$AX155)&gt;=40, Active!HU$2, 0)</f>
        <v>0</v>
      </c>
      <c r="HV155" s="237">
        <f>IF(MAX($AY155:$BA155)&gt;=40, Active!HV$2, 0)</f>
        <v>0</v>
      </c>
      <c r="HW155" s="238">
        <f>IF(MAX($BB155:$BD155)&gt;=40, Active!HW$2, 0)</f>
        <v>20</v>
      </c>
      <c r="HX155" s="238">
        <f>IF(MAX($BE155:$BG155)&gt;=40, Active!HX$2, 0)</f>
        <v>0</v>
      </c>
      <c r="HY155" s="238">
        <f>IF(MAX($BH155:$BJ155)&gt;=40, Active!HY$2, 0)</f>
        <v>0</v>
      </c>
      <c r="HZ155" s="238">
        <f>IF(MAX($BK155:$BM155)&gt;=40, Active!HZ$2, 0)</f>
        <v>0</v>
      </c>
      <c r="IA155" s="238">
        <f>IF(MAX($BN155:$BP155)&gt;=40, Active!IA$2, 0)</f>
        <v>0</v>
      </c>
      <c r="IB155" s="238">
        <f>IF(MAX($BQ155:$BS155)&gt;=40, Active!IB$2, 0)</f>
        <v>10</v>
      </c>
      <c r="IC155" s="238">
        <f>IF(MAX($BT155:$BV155)&gt;=40, Active!IC$2, 0)</f>
        <v>0</v>
      </c>
      <c r="ID155" s="239">
        <f>IF(MAX($BW155:$BY155)&gt;=40, Active!ID$2, 0)</f>
        <v>0</v>
      </c>
      <c r="IE155" s="240">
        <f>IF(MAX($BZ155:$CB155)&gt;=40, Active!IE$2, 0)</f>
        <v>20</v>
      </c>
      <c r="IF155" s="240">
        <f>IF(MAX($CC155:$CE155)&gt;=40, Active!IF$2, 0)</f>
        <v>0</v>
      </c>
      <c r="IG155" s="240">
        <f>IF(MAX($CF155:$CH155)&gt;=40, Active!IG$2, 0)</f>
        <v>10</v>
      </c>
      <c r="IH155" s="240">
        <f>IF(MAX($CI155:$CK155)&gt;=40, Active!IH$2, 0)</f>
        <v>0</v>
      </c>
      <c r="II155" s="240">
        <f>IF(MAX($CL155:$CN155)&gt;=40, Active!II$2, 0)</f>
        <v>30</v>
      </c>
      <c r="IJ155" s="240">
        <f>IF(MAX($CO155:$CQ155)&gt;=40, Active!IJ$2, 0)</f>
        <v>0</v>
      </c>
      <c r="IK155" s="240">
        <f>IF(MAX($CR155:$CT155)&gt;=40, Active!IK$2, 0)</f>
        <v>0</v>
      </c>
      <c r="IL155" s="240">
        <f>IF(MAX($CU155:$CW155)&gt;=40, Active!IL$2, 0)</f>
        <v>0</v>
      </c>
      <c r="IM155" s="240">
        <f>IF(MAX($CX155:$CZ155)&gt;=40, Active!IM$2, 0)</f>
        <v>0</v>
      </c>
      <c r="IN155" s="240">
        <f>IF(MAX($DA155:$DC155)&gt;=40, Active!IN$2, 0)</f>
        <v>20</v>
      </c>
      <c r="IO155" s="240">
        <f>IF(MAX($DD155:$DF155)&gt;=40, Active!IO$2, 0)</f>
        <v>20</v>
      </c>
      <c r="IP155" s="416">
        <f t="shared" si="57"/>
        <v>130</v>
      </c>
      <c r="IQ155" s="416">
        <f t="shared" si="58"/>
        <v>0</v>
      </c>
    </row>
    <row r="156" spans="2:251" ht="15" customHeight="1" x14ac:dyDescent="0.25">
      <c r="B156" s="392">
        <v>14</v>
      </c>
      <c r="C156" s="13" t="s">
        <v>904</v>
      </c>
      <c r="D156" s="423">
        <v>42461</v>
      </c>
      <c r="E156" s="20" t="s">
        <v>278</v>
      </c>
      <c r="F156" s="6">
        <v>7408104</v>
      </c>
      <c r="G156" s="20">
        <v>1</v>
      </c>
      <c r="H156" s="20"/>
      <c r="I156" s="23"/>
      <c r="J156" s="6"/>
      <c r="K156" s="6"/>
      <c r="L156" s="424"/>
      <c r="M156" s="425" t="s">
        <v>676</v>
      </c>
      <c r="N156" s="24"/>
      <c r="O156" s="107"/>
      <c r="P156" s="105"/>
      <c r="Q156" s="106"/>
      <c r="R156" s="24"/>
      <c r="S156" s="107"/>
      <c r="T156" s="105"/>
      <c r="U156" s="106"/>
      <c r="V156" s="24"/>
      <c r="W156" s="107"/>
      <c r="X156" s="105"/>
      <c r="Y156" s="106"/>
      <c r="Z156" s="24"/>
      <c r="AA156" s="273"/>
      <c r="AB156" s="24"/>
      <c r="AC156" s="273"/>
      <c r="AD156" s="24"/>
      <c r="AE156" s="107"/>
      <c r="AF156" s="273"/>
      <c r="AG156" s="24"/>
      <c r="AH156" s="107"/>
      <c r="AI156" s="273"/>
      <c r="AJ156" s="24"/>
      <c r="AK156" s="107"/>
      <c r="AL156" s="273"/>
      <c r="AM156" s="24"/>
      <c r="AN156" s="107"/>
      <c r="AO156" s="273"/>
      <c r="AP156" s="24"/>
      <c r="AQ156" s="107"/>
      <c r="AR156" s="273"/>
      <c r="AS156" s="24"/>
      <c r="AT156" s="107"/>
      <c r="AU156" s="273"/>
      <c r="AV156" s="24"/>
      <c r="AW156" s="107"/>
      <c r="AX156" s="273"/>
      <c r="AY156" s="24"/>
      <c r="AZ156" s="107"/>
      <c r="BA156" s="273"/>
      <c r="BB156" s="24">
        <v>72.25</v>
      </c>
      <c r="BC156" s="107"/>
      <c r="BD156" s="273"/>
      <c r="BE156" s="24"/>
      <c r="BF156" s="107"/>
      <c r="BG156" s="273"/>
      <c r="BH156" s="24"/>
      <c r="BI156" s="107"/>
      <c r="BJ156" s="273"/>
      <c r="BK156" s="24"/>
      <c r="BL156" s="107"/>
      <c r="BM156" s="273"/>
      <c r="BN156" s="24"/>
      <c r="BO156" s="107"/>
      <c r="BP156" s="273"/>
      <c r="BQ156" s="24">
        <v>71</v>
      </c>
      <c r="BR156" s="107"/>
      <c r="BS156" s="273"/>
      <c r="BT156" s="24"/>
      <c r="BU156" s="291"/>
      <c r="BV156" s="273"/>
      <c r="BW156" s="24"/>
      <c r="BX156" s="107"/>
      <c r="BY156" s="273"/>
      <c r="BZ156" s="24">
        <v>75.349998474121094</v>
      </c>
      <c r="CA156" s="107"/>
      <c r="CB156" s="273"/>
      <c r="CC156" s="24"/>
      <c r="CD156" s="107"/>
      <c r="CE156" s="107"/>
      <c r="CF156" s="107">
        <v>74</v>
      </c>
      <c r="CG156" s="107"/>
      <c r="CH156" s="273"/>
      <c r="CI156" s="24"/>
      <c r="CJ156" s="107"/>
      <c r="CK156" s="273"/>
      <c r="CL156" s="24">
        <v>67.400001525878906</v>
      </c>
      <c r="CM156" s="107"/>
      <c r="CN156" s="273"/>
      <c r="CO156" s="24"/>
      <c r="CP156" s="107"/>
      <c r="CQ156" s="273"/>
      <c r="CR156" s="24"/>
      <c r="CS156" s="107"/>
      <c r="CT156" s="273"/>
      <c r="CU156" s="24"/>
      <c r="CV156" s="107"/>
      <c r="CW156" s="273"/>
      <c r="CX156" s="24"/>
      <c r="CY156" s="107"/>
      <c r="CZ156" s="273"/>
      <c r="DA156" s="24">
        <v>66.800003051757813</v>
      </c>
      <c r="DB156" s="107"/>
      <c r="DC156" s="273"/>
      <c r="DD156" s="24">
        <v>67.900001525878906</v>
      </c>
      <c r="DE156" s="107"/>
      <c r="DF156" s="273"/>
      <c r="DG156" s="218"/>
      <c r="DH156" s="217"/>
      <c r="DI156" s="217"/>
      <c r="DJ156" s="286">
        <f t="shared" si="52"/>
        <v>70.67142922537667</v>
      </c>
      <c r="DK156" s="219"/>
      <c r="DL156" s="220">
        <f t="shared" si="53"/>
        <v>3.5335714612688336</v>
      </c>
      <c r="DM156" s="650">
        <f>COUNTIF(N156:DF156, Active!DM$1)+COUNTIF(N156:DF156, Active!DM$2)</f>
        <v>0</v>
      </c>
      <c r="DN156" s="233">
        <f>IF(COUNTIF($N156:$Q156, Active!ET$1)&gt;0, Active!DN$2, 0)</f>
        <v>0</v>
      </c>
      <c r="DO156" s="234">
        <f>IF(COUNTIF($R156:$U156, Active!ET$1)&gt;0, Active!DO$2, 0)</f>
        <v>0</v>
      </c>
      <c r="DP156" s="234">
        <f>IF(COUNTIF($V156:$Y156, Active!ET$1)&gt;0, Active!DP$2, 0)</f>
        <v>0</v>
      </c>
      <c r="DQ156" s="234">
        <f>IF(COUNTIF($Z156:$AA156, Active!ET$1)&gt;0, Active!DQ$2, 0)</f>
        <v>0</v>
      </c>
      <c r="DR156" s="234">
        <f>IF(COUNTIF($AB156:$AC156, Active!ET$1)&gt;0, Active!DR$2, 0)</f>
        <v>0</v>
      </c>
      <c r="DS156" s="235">
        <f>IF(COUNTIF($AD156:$AF156, Active!$ET$1)&gt;0, Active!DS$2, 0)</f>
        <v>0</v>
      </c>
      <c r="DT156" s="236">
        <f>IF(COUNTIF($AG156:$AI156, Active!$ET$1)&gt;0, Active!DT$2, 0)</f>
        <v>0</v>
      </c>
      <c r="DU156" s="236">
        <f>IF(COUNTIF($AJ156:$AL156, Active!$ET$1)&gt;0, Active!DU$2, 0)</f>
        <v>0</v>
      </c>
      <c r="DV156" s="236">
        <f>IF(COUNTIF($AM156:$AO156, Active!$ET$1)&gt;0, Active!DV$2, 0)</f>
        <v>0</v>
      </c>
      <c r="DW156" s="236">
        <f>IF(COUNTIF($AP156:$AR156, Active!$ET$1)&gt;0, Active!DW$2, 0)</f>
        <v>0</v>
      </c>
      <c r="DX156" s="236">
        <f>IF(COUNTIF($AS156:$AU156, Active!$ET$1)&gt;0, Active!DX$2, 0)</f>
        <v>0</v>
      </c>
      <c r="DY156" s="236">
        <f>IF(COUNTIF($AV156:$AX156, Active!$ET$1)&gt;0, Active!DY$2, 0)</f>
        <v>0</v>
      </c>
      <c r="DZ156" s="237">
        <f>IF(COUNTIF($AY156:$BA156, Active!$ET$1)&gt;0, Active!DZ$2, 0)</f>
        <v>0</v>
      </c>
      <c r="EA156" s="238">
        <f>IF(COUNTIF($BB156:$BD156, Active!$ET$1)&gt;0, Active!EA$2, 0)</f>
        <v>0</v>
      </c>
      <c r="EB156" s="238">
        <f>IF(COUNTIF($BE156:$BG156, Active!$ET$1)&gt;0, Active!EB$2, 0)</f>
        <v>0</v>
      </c>
      <c r="EC156" s="238">
        <f>IF(COUNTIF($BH156:$BJ156, Active!$ET$1)&gt;0, Active!EC$2, 0)</f>
        <v>0</v>
      </c>
      <c r="ED156" s="238">
        <f>IF(COUNTIF($BK156:$BM156, Active!$ET$1)&gt;0, Active!ED$2, 0)</f>
        <v>0</v>
      </c>
      <c r="EE156" s="238">
        <f>IF(COUNTIF($BN156:$BP156, Active!$ET$1)&gt;0, Active!EE$2, 0)</f>
        <v>0</v>
      </c>
      <c r="EF156" s="238">
        <f>IF(COUNTIF($BQ156:$BS156, Active!$ET$1)&gt;0, Active!EF$2, 0)</f>
        <v>0</v>
      </c>
      <c r="EG156" s="238">
        <f>IF(COUNTIF($BT156:$BV156, Active!$ET$1)&gt;0, Active!EG$2, 0)</f>
        <v>0</v>
      </c>
      <c r="EH156" s="239">
        <f>IF(COUNTIF($BW156:$BY156, Active!$ET$1)&gt;0, Active!EH$2, 0)</f>
        <v>0</v>
      </c>
      <c r="EI156" s="240">
        <f>IF(COUNTIF($BZ156:$CB156, Active!$ET$1)&gt;0, Active!EI$2, 0)</f>
        <v>0</v>
      </c>
      <c r="EJ156" s="240">
        <f>IF(COUNTIF($CC156:$CE156, Active!$ET$1)&gt;0, Active!EJ$2, 0)</f>
        <v>0</v>
      </c>
      <c r="EK156" s="240">
        <f>IF(COUNTIF($CF156:$CH156, Active!$ET$1)&gt;0, Active!EK$2, 0)</f>
        <v>0</v>
      </c>
      <c r="EL156" s="240">
        <f>IF(COUNTIF($CI156:$CK156, Active!$ET$1)&gt;0, Active!EL$2, 0)</f>
        <v>0</v>
      </c>
      <c r="EM156" s="240">
        <f>IF(COUNTIF($CL156:$CN156, Active!$ET$1)&gt;0, Active!EM$2, 0)</f>
        <v>0</v>
      </c>
      <c r="EN156" s="240">
        <f>IF(COUNTIF($CO156:$CQ156, Active!$ET$1)&gt;0, Active!EN$2, 0)</f>
        <v>0</v>
      </c>
      <c r="EO156" s="240">
        <f>IF(COUNTIF($CR156:$CT156, Active!$ET$1)&gt;0, Active!EO$2, 0)</f>
        <v>0</v>
      </c>
      <c r="EP156" s="240">
        <f>IF(COUNTIF($CU156:$CW156, Active!$ET$1)&gt;0, Active!EP$2, 0)</f>
        <v>0</v>
      </c>
      <c r="EQ156" s="240">
        <f>IF(COUNTIF($CX156:$CZ156, Active!$ET$1)&gt;0, Active!EQ$2, 0)</f>
        <v>0</v>
      </c>
      <c r="ER156" s="240">
        <f>IF(COUNTIF($DA156:$DC156, Active!$ET$1)&gt;0, Active!ER$2, 0)</f>
        <v>0</v>
      </c>
      <c r="ES156" s="240">
        <f>IF(COUNTIF($DD156:$DF156, Active!$ET$1)&gt;0, Active!ES$2, 0)</f>
        <v>0</v>
      </c>
      <c r="ET156" s="241">
        <f t="shared" si="54"/>
        <v>0</v>
      </c>
      <c r="EU156" s="242">
        <f>IF(COUNTIF($N156:$Q156, Active!GA$1)&gt;0, Active!EU$2, 0)</f>
        <v>0</v>
      </c>
      <c r="EV156" s="234">
        <f>IF(COUNTIF($R156:$U156, Active!GA$1)&gt;0, Active!EV$2, 0)</f>
        <v>0</v>
      </c>
      <c r="EW156" s="234">
        <f>IF(COUNTIF($V156:$Y156, Active!GA$1)&gt;0, Active!EW$2, 0)</f>
        <v>0</v>
      </c>
      <c r="EX156" s="234">
        <f>IF(COUNTIF($Z156:$AA156, Active!GA$1)&gt;0, Active!EX$2, 0)</f>
        <v>0</v>
      </c>
      <c r="EY156" s="234">
        <f>IF(COUNTIF($AB156:$AC156, Active!GA$1)&gt;0, Active!EY$2, 0)</f>
        <v>0</v>
      </c>
      <c r="EZ156" s="235">
        <f>IF(COUNTIF($AD156:$AF156, Active!$GA$1)&gt;0, Active!EZ$2, 0)</f>
        <v>0</v>
      </c>
      <c r="FA156" s="236">
        <f>IF(COUNTIF($AG156:$AI156, Active!$GA$1)&gt;0, Active!FA$2, 0)</f>
        <v>0</v>
      </c>
      <c r="FB156" s="236">
        <f>IF(COUNTIF($AJ156:$AL156, Active!$GA$1)&gt;0, Active!FB$2, 0)</f>
        <v>0</v>
      </c>
      <c r="FC156" s="236">
        <f>IF(COUNTIF($AM156:$AO156, Active!$GA$1)&gt;0, Active!FC$2, 0)</f>
        <v>0</v>
      </c>
      <c r="FD156" s="236">
        <f>IF(COUNTIF($AP156:$AR156, Active!$GA$1)&gt;0, Active!FD$2, 0)</f>
        <v>0</v>
      </c>
      <c r="FE156" s="236">
        <f>IF(COUNTIF($AS156:$AU156, Active!$GA$1)&gt;0, Active!FE$2, 0)</f>
        <v>0</v>
      </c>
      <c r="FF156" s="236">
        <f>IF(COUNTIF($AV156:$AX156, Active!$GA$1)&gt;0, Active!FF$2, 0)</f>
        <v>0</v>
      </c>
      <c r="FG156" s="237">
        <f>IF(COUNTIF($AY156:$BA156, Active!$GA$1)&gt;0, Active!FG$2, 0)</f>
        <v>0</v>
      </c>
      <c r="FH156" s="238">
        <f>IF(COUNTIF($BB156:$BD156, Active!$GA$1)&gt;0, Active!FH$2, 0)</f>
        <v>0</v>
      </c>
      <c r="FI156" s="238">
        <f>IF(COUNTIF($BE156:$BG156, Active!$GA$1)&gt;0, Active!FI$2, 0)</f>
        <v>0</v>
      </c>
      <c r="FJ156" s="238">
        <f>IF(COUNTIF($BH156:$BJ156, Active!$GA$1)&gt;0, Active!FJ$2, 0)</f>
        <v>0</v>
      </c>
      <c r="FK156" s="238">
        <f>IF(COUNTIF($BK156:$BM156, Active!$GA$1)&gt;0, Active!FK$2, 0)</f>
        <v>0</v>
      </c>
      <c r="FL156" s="238">
        <f>IF(COUNTIF($BN156:$BP156, Active!$GA$1)&gt;0, Active!FL$2, 0)</f>
        <v>0</v>
      </c>
      <c r="FM156" s="238">
        <f>IF(COUNTIF($BQ156:$BS156, Active!$GA$1)&gt;0, Active!FM$2, 0)</f>
        <v>0</v>
      </c>
      <c r="FN156" s="238">
        <f>IF(COUNTIF($BT156:$BV156, Active!$GA$1)&gt;0, Active!FN$2, 0)</f>
        <v>0</v>
      </c>
      <c r="FO156" s="239">
        <f>IF(COUNTIF($BW156:$BY156, Active!$GA$1)&gt;0, Active!FO$2, 0)</f>
        <v>0</v>
      </c>
      <c r="FP156" s="240">
        <f>IF(COUNTIF($BZ156:$CB156, Active!$GA$1)&gt;0, Active!FP$2, 0)</f>
        <v>0</v>
      </c>
      <c r="FQ156" s="240">
        <f>IF(COUNTIF($CC156:$CE156, Active!$GA$1)&gt;0, Active!FQ$2, 0)</f>
        <v>0</v>
      </c>
      <c r="FR156" s="240">
        <f>IF(COUNTIF($CF156:$CH156, Active!$GA$1)&gt;0, Active!FR$2, 0)</f>
        <v>0</v>
      </c>
      <c r="FS156" s="240">
        <f>IF(COUNTIF($CI156:$CK156, Active!$GA$1)&gt;0, Active!FS$2, 0)</f>
        <v>0</v>
      </c>
      <c r="FT156" s="240">
        <f>IF(COUNTIF($CL156:$CN156, Active!$GA$1)&gt;0, Active!FT$2, 0)</f>
        <v>0</v>
      </c>
      <c r="FU156" s="240">
        <f>IF(COUNTIF($CO156:$CQ156, Active!$GA$1)&gt;0, Active!FU$2, 0)</f>
        <v>0</v>
      </c>
      <c r="FV156" s="240">
        <f>IF(COUNTIF($CR156:$CT156, Active!$GA$1)&gt;0, Active!FV$2, 0)</f>
        <v>0</v>
      </c>
      <c r="FW156" s="240">
        <f>IF(COUNTIF($CU156:$CW156, Active!$GA$1)&gt;0, Active!FW$2, 0)</f>
        <v>0</v>
      </c>
      <c r="FX156" s="240">
        <f>IF(COUNTIF($CX156:$CZ156, Active!$GA$1)&gt;0, Active!FX$2, 0)</f>
        <v>0</v>
      </c>
      <c r="FY156" s="240">
        <f>IF(COUNTIF($DA156:$DC156, Active!$GA$1)&gt;0, Active!FY$2, 0)</f>
        <v>0</v>
      </c>
      <c r="FZ156" s="240">
        <f>IF(COUNTIF($DD156:$DF156, Active!$GA$1)&gt;0, Active!FZ$2, 0)</f>
        <v>0</v>
      </c>
      <c r="GA156" s="241">
        <f t="shared" si="55"/>
        <v>0</v>
      </c>
      <c r="GB156" s="242">
        <f>IF(COUNTIF($N156:$Q156, Active!HH$1)&gt;0, Active!GB$2, 0)</f>
        <v>0</v>
      </c>
      <c r="GC156" s="234">
        <f>IF(COUNTIF($R156:$U156, Active!HH$1)&gt;0, Active!GC$2, 0)</f>
        <v>0</v>
      </c>
      <c r="GD156" s="234">
        <f>IF(COUNTIF($V156:$Y156, Active!HH$1)&gt;0, Active!GD$2, 0)</f>
        <v>0</v>
      </c>
      <c r="GE156" s="234">
        <f>IF(COUNTIF($Z156:$AA156, Active!HH$1)&gt;0, Active!GE$2, 0)</f>
        <v>0</v>
      </c>
      <c r="GF156" s="234">
        <f>IF(COUNTIF($AB156:$AC156, Active!HH$1)&gt;0, Active!GF$2, 0)</f>
        <v>0</v>
      </c>
      <c r="GG156" s="235">
        <f>IF(COUNTIF($AD156:$AF156, Active!$HH$1)&gt;0, Active!GG$2, 0)</f>
        <v>0</v>
      </c>
      <c r="GH156" s="236">
        <f>IF(COUNTIF($AG156:$AI156, Active!$HH$1)&gt;0, Active!GH$2, 0)</f>
        <v>0</v>
      </c>
      <c r="GI156" s="236">
        <f>IF(COUNTIF($AJ156:$AL156, Active!$HH$1)&gt;0, Active!GI$2, 0)</f>
        <v>0</v>
      </c>
      <c r="GJ156" s="236">
        <f>IF(COUNTIF($AM156:$AO156, Active!$HH$1)&gt;0, Active!GJ$2, 0)</f>
        <v>0</v>
      </c>
      <c r="GK156" s="236">
        <f>IF(COUNTIF($AP156:$AR156, Active!$HH$1)&gt;0, Active!GK$2, 0)</f>
        <v>0</v>
      </c>
      <c r="GL156" s="236">
        <f>IF(COUNTIF($AS156:$AU156, Active!$HH$1)&gt;0, Active!GL$2, 0)</f>
        <v>0</v>
      </c>
      <c r="GM156" s="236">
        <f>IF(COUNTIF($AV156:$AX156, Active!$HH$1)&gt;0, Active!GM$2, 0)</f>
        <v>0</v>
      </c>
      <c r="GN156" s="237">
        <f>IF(COUNTIF($AY156:$BA156, Active!$HH$1)&gt;0, Active!GN$2, 0)</f>
        <v>0</v>
      </c>
      <c r="GO156" s="238">
        <f>IF(COUNTIF($BB156:$BD156, Active!$HH$1)&gt;0, Active!GO$2, 0)</f>
        <v>0</v>
      </c>
      <c r="GP156" s="238">
        <f>IF(COUNTIF($BE156:$BG156, Active!$HH$1)&gt;0, Active!GP$2, 0)</f>
        <v>0</v>
      </c>
      <c r="GQ156" s="238">
        <f>IF(COUNTIF($BH156:$BJ156, Active!$HH$1)&gt;0, Active!GQ$2, 0)</f>
        <v>0</v>
      </c>
      <c r="GR156" s="238">
        <f>IF(COUNTIF($BK156:$BM156, Active!$HH$1)&gt;0, Active!GR$2, 0)</f>
        <v>0</v>
      </c>
      <c r="GS156" s="238">
        <f>IF(COUNTIF($BN156:$BP156, Active!$HH$1)&gt;0, Active!GS$2, 0)</f>
        <v>0</v>
      </c>
      <c r="GT156" s="238">
        <f>IF(COUNTIF($BQ156:$BS156, Active!$HH$1)&gt;0, Active!GT$2, 0)</f>
        <v>0</v>
      </c>
      <c r="GU156" s="238">
        <f>IF(COUNTIF($BT156:$BV156, Active!$HH$1)&gt;0, Active!GU$2, 0)</f>
        <v>0</v>
      </c>
      <c r="GV156" s="239">
        <f>IF(COUNTIF($BW156:$BY156, Active!$HH$1)&gt;0, Active!GV$2, 0)</f>
        <v>0</v>
      </c>
      <c r="GW156" s="240">
        <f>IF(COUNTIF($BZ156:$CB156, Active!$HH$1)&gt;0, Active!GW$2, 0)</f>
        <v>0</v>
      </c>
      <c r="GX156" s="240">
        <f>IF(COUNTIF($CC156:$CE156, Active!$HH$1)&gt;0, Active!GX$2, 0)</f>
        <v>0</v>
      </c>
      <c r="GY156" s="240">
        <f>IF(COUNTIF($CF156:$CH156, Active!$HH$1)&gt;0, Active!GY$2, 0)</f>
        <v>0</v>
      </c>
      <c r="GZ156" s="240">
        <f>IF(COUNTIF($CI156:$CK156, Active!$HH$1)&gt;0, Active!GZ$2, 0)</f>
        <v>0</v>
      </c>
      <c r="HA156" s="240">
        <f>IF(COUNTIF($CL156:$CN156, Active!$HH$1)&gt;0, Active!HA$2, 0)</f>
        <v>0</v>
      </c>
      <c r="HB156" s="240">
        <f>IF(COUNTIF($CO156:$CQ156, Active!$HH$1)&gt;0, Active!HB$2, 0)</f>
        <v>0</v>
      </c>
      <c r="HC156" s="240">
        <f>IF(COUNTIF($CR156:$CT156, Active!$HH$1)&gt;0, Active!HC$2, 0)</f>
        <v>0</v>
      </c>
      <c r="HD156" s="240">
        <f>IF(COUNTIF($CU156:$CW156, Active!$HH$1)&gt;0, Active!HD$2, 0)</f>
        <v>0</v>
      </c>
      <c r="HE156" s="240">
        <f>IF(COUNTIF($CX156:$CZ156, Active!$HH$1)&gt;0, Active!HE$2, 0)</f>
        <v>0</v>
      </c>
      <c r="HF156" s="240">
        <f>IF(COUNTIF($DA156:$DC156, Active!$HH$1)&gt;0, Active!HF$2, 0)</f>
        <v>0</v>
      </c>
      <c r="HG156" s="240">
        <f>IF(COUNTIF($DD156:$DF156, Active!$HH$1)&gt;0, Active!HG$2, 0)</f>
        <v>0</v>
      </c>
      <c r="HH156" s="241">
        <f t="shared" si="56"/>
        <v>0</v>
      </c>
      <c r="HI156" s="243"/>
      <c r="HJ156" s="242">
        <f>IF(MAX($N156:$Q156)&gt;=40, Active!HJ$2, 0)</f>
        <v>0</v>
      </c>
      <c r="HK156" s="234">
        <f>IF(MAX($R156:$U156)&gt;=40, Active!HK$2, 0)</f>
        <v>0</v>
      </c>
      <c r="HL156" s="234">
        <f>IF(MAX($V156:$Y156)&gt;=40, Active!HL$2, 0)</f>
        <v>0</v>
      </c>
      <c r="HM156" s="234">
        <f>IF(MAX($Z156:$AA156)&gt;=40, Active!HM$2, 0)</f>
        <v>0</v>
      </c>
      <c r="HN156" s="234">
        <f>IF(MAX($AB156:$AC156)&gt;=40, Active!HN$2, 0)</f>
        <v>0</v>
      </c>
      <c r="HO156" s="235">
        <f>IF(MAX($AD156:$AF156)&gt;=40, Active!HO$2, 0)</f>
        <v>0</v>
      </c>
      <c r="HP156" s="236">
        <f>IF(MAX($AG156:$AI156)&gt;=40, Active!HP$2, 0)</f>
        <v>0</v>
      </c>
      <c r="HQ156" s="236">
        <f>IF(MAX($AJ156:$AL156)&gt;=40, Active!HQ$2, 0)</f>
        <v>0</v>
      </c>
      <c r="HR156" s="236">
        <f>IF(MAX($AM156:$AO156)&gt;=40, Active!HR$2, 0)</f>
        <v>0</v>
      </c>
      <c r="HS156" s="236">
        <f>IF(MAX($AP156:$AR156)&gt;=40, Active!HS$2, 0)</f>
        <v>0</v>
      </c>
      <c r="HT156" s="236">
        <f>IF(MAX($AS156:$AU156)&gt;=40, Active!HT$2, 0)</f>
        <v>0</v>
      </c>
      <c r="HU156" s="236">
        <f>IF(MAX($AV156:$AX156)&gt;=40, Active!HU$2, 0)</f>
        <v>0</v>
      </c>
      <c r="HV156" s="237">
        <f>IF(MAX($AY156:$BA156)&gt;=40, Active!HV$2, 0)</f>
        <v>0</v>
      </c>
      <c r="HW156" s="238">
        <f>IF(MAX($BB156:$BD156)&gt;=40, Active!HW$2, 0)</f>
        <v>20</v>
      </c>
      <c r="HX156" s="238">
        <f>IF(MAX($BE156:$BG156)&gt;=40, Active!HX$2, 0)</f>
        <v>0</v>
      </c>
      <c r="HY156" s="238">
        <f>IF(MAX($BH156:$BJ156)&gt;=40, Active!HY$2, 0)</f>
        <v>0</v>
      </c>
      <c r="HZ156" s="238">
        <f>IF(MAX($BK156:$BM156)&gt;=40, Active!HZ$2, 0)</f>
        <v>0</v>
      </c>
      <c r="IA156" s="238">
        <f>IF(MAX($BN156:$BP156)&gt;=40, Active!IA$2, 0)</f>
        <v>0</v>
      </c>
      <c r="IB156" s="238">
        <f>IF(MAX($BQ156:$BS156)&gt;=40, Active!IB$2, 0)</f>
        <v>10</v>
      </c>
      <c r="IC156" s="238">
        <f>IF(MAX($BT156:$BV156)&gt;=40, Active!IC$2, 0)</f>
        <v>0</v>
      </c>
      <c r="ID156" s="239">
        <f>IF(MAX($BW156:$BY156)&gt;=40, Active!ID$2, 0)</f>
        <v>0</v>
      </c>
      <c r="IE156" s="240">
        <f>IF(MAX($BZ156:$CB156)&gt;=40, Active!IE$2, 0)</f>
        <v>20</v>
      </c>
      <c r="IF156" s="240">
        <f>IF(MAX($CC156:$CE156)&gt;=40, Active!IF$2, 0)</f>
        <v>0</v>
      </c>
      <c r="IG156" s="240">
        <f>IF(MAX($CF156:$CH156)&gt;=40, Active!IG$2, 0)</f>
        <v>10</v>
      </c>
      <c r="IH156" s="240">
        <f>IF(MAX($CI156:$CK156)&gt;=40, Active!IH$2, 0)</f>
        <v>0</v>
      </c>
      <c r="II156" s="240">
        <f>IF(MAX($CL156:$CN156)&gt;=40, Active!II$2, 0)</f>
        <v>30</v>
      </c>
      <c r="IJ156" s="240">
        <f>IF(MAX($CO156:$CQ156)&gt;=40, Active!IJ$2, 0)</f>
        <v>0</v>
      </c>
      <c r="IK156" s="240">
        <f>IF(MAX($CR156:$CT156)&gt;=40, Active!IK$2, 0)</f>
        <v>0</v>
      </c>
      <c r="IL156" s="240">
        <f>IF(MAX($CU156:$CW156)&gt;=40, Active!IL$2, 0)</f>
        <v>0</v>
      </c>
      <c r="IM156" s="240">
        <f>IF(MAX($CX156:$CZ156)&gt;=40, Active!IM$2, 0)</f>
        <v>0</v>
      </c>
      <c r="IN156" s="240">
        <f>IF(MAX($DA156:$DC156)&gt;=40, Active!IN$2, 0)</f>
        <v>20</v>
      </c>
      <c r="IO156" s="240">
        <f>IF(MAX($DD156:$DF156)&gt;=40, Active!IO$2, 0)</f>
        <v>20</v>
      </c>
      <c r="IP156" s="416">
        <f t="shared" si="57"/>
        <v>130</v>
      </c>
      <c r="IQ156" s="416">
        <f t="shared" si="58"/>
        <v>0</v>
      </c>
    </row>
    <row r="157" spans="2:251" ht="15" customHeight="1" x14ac:dyDescent="0.25">
      <c r="B157" s="392">
        <v>15</v>
      </c>
      <c r="C157" s="13" t="s">
        <v>677</v>
      </c>
      <c r="D157" s="423">
        <v>42736</v>
      </c>
      <c r="E157" s="20" t="s">
        <v>278</v>
      </c>
      <c r="F157" s="6">
        <v>7994319</v>
      </c>
      <c r="G157" s="20">
        <v>1</v>
      </c>
      <c r="H157" s="20"/>
      <c r="I157" s="23"/>
      <c r="J157" s="6"/>
      <c r="K157" s="6"/>
      <c r="L157" s="424"/>
      <c r="M157" s="425" t="s">
        <v>678</v>
      </c>
      <c r="N157" s="24"/>
      <c r="O157" s="107"/>
      <c r="P157" s="105"/>
      <c r="Q157" s="106"/>
      <c r="R157" s="24"/>
      <c r="S157" s="107"/>
      <c r="T157" s="105"/>
      <c r="U157" s="106"/>
      <c r="V157" s="24"/>
      <c r="W157" s="107"/>
      <c r="X157" s="105"/>
      <c r="Y157" s="106"/>
      <c r="Z157" s="24"/>
      <c r="AA157" s="273"/>
      <c r="AB157" s="24"/>
      <c r="AC157" s="273"/>
      <c r="AD157" s="24"/>
      <c r="AE157" s="107"/>
      <c r="AF157" s="273"/>
      <c r="AG157" s="24"/>
      <c r="AH157" s="107"/>
      <c r="AI157" s="273"/>
      <c r="AJ157" s="24"/>
      <c r="AK157" s="107"/>
      <c r="AL157" s="273"/>
      <c r="AM157" s="24"/>
      <c r="AN157" s="107"/>
      <c r="AO157" s="273"/>
      <c r="AP157" s="24"/>
      <c r="AQ157" s="107"/>
      <c r="AR157" s="273"/>
      <c r="AS157" s="24"/>
      <c r="AT157" s="107"/>
      <c r="AU157" s="273"/>
      <c r="AV157" s="24"/>
      <c r="AW157" s="107"/>
      <c r="AX157" s="273"/>
      <c r="AY157" s="24">
        <v>62.75</v>
      </c>
      <c r="AZ157" s="107"/>
      <c r="BA157" s="273"/>
      <c r="BB157" s="24">
        <v>60.700000762939453</v>
      </c>
      <c r="BC157" s="107"/>
      <c r="BD157" s="273"/>
      <c r="BE157" s="24">
        <v>72</v>
      </c>
      <c r="BF157" s="107"/>
      <c r="BG157" s="273"/>
      <c r="BH157" s="24">
        <v>61.990001678466797</v>
      </c>
      <c r="BI157" s="107"/>
      <c r="BJ157" s="273"/>
      <c r="BK157" s="24">
        <v>47.200000762939453</v>
      </c>
      <c r="BL157" s="107"/>
      <c r="BM157" s="273"/>
      <c r="BN157" s="24">
        <v>75</v>
      </c>
      <c r="BO157" s="107"/>
      <c r="BP157" s="273"/>
      <c r="BQ157" s="24">
        <v>47</v>
      </c>
      <c r="BR157" s="107"/>
      <c r="BS157" s="273"/>
      <c r="BT157" s="24"/>
      <c r="BU157" s="291"/>
      <c r="BV157" s="273"/>
      <c r="BW157" s="24"/>
      <c r="BX157" s="107"/>
      <c r="BY157" s="273"/>
      <c r="BZ157" s="24"/>
      <c r="CA157" s="107"/>
      <c r="CB157" s="273"/>
      <c r="CC157" s="24"/>
      <c r="CD157" s="107"/>
      <c r="CE157" s="107"/>
      <c r="CF157" s="107"/>
      <c r="CG157" s="107"/>
      <c r="CH157" s="273"/>
      <c r="CI157" s="24"/>
      <c r="CJ157" s="107"/>
      <c r="CK157" s="273"/>
      <c r="CL157" s="24"/>
      <c r="CM157" s="107"/>
      <c r="CN157" s="273"/>
      <c r="CO157" s="24"/>
      <c r="CP157" s="107"/>
      <c r="CQ157" s="273"/>
      <c r="CR157" s="24"/>
      <c r="CS157" s="107"/>
      <c r="CT157" s="273"/>
      <c r="CU157" s="24"/>
      <c r="CV157" s="107"/>
      <c r="CW157" s="273"/>
      <c r="CX157" s="24"/>
      <c r="CY157" s="107"/>
      <c r="CZ157" s="273"/>
      <c r="DA157" s="24"/>
      <c r="DB157" s="107"/>
      <c r="DC157" s="273"/>
      <c r="DD157" s="24"/>
      <c r="DE157" s="107"/>
      <c r="DF157" s="273"/>
      <c r="DG157" s="218"/>
      <c r="DH157" s="217"/>
      <c r="DI157" s="217"/>
      <c r="DJ157" s="286">
        <f t="shared" si="52"/>
        <v>60.948571886335102</v>
      </c>
      <c r="DK157" s="219"/>
      <c r="DL157" s="220">
        <f t="shared" si="53"/>
        <v>3.0474285943167549</v>
      </c>
      <c r="DM157" s="650">
        <f>COUNTIF(N157:DF157, Active!DM$1)+COUNTIF(N157:DF157, Active!DM$2)</f>
        <v>0</v>
      </c>
      <c r="DN157" s="233">
        <f>IF(COUNTIF($N157:$Q157, Active!ET$1)&gt;0, Active!DN$2, 0)</f>
        <v>0</v>
      </c>
      <c r="DO157" s="234">
        <f>IF(COUNTIF($R157:$U157, Active!ET$1)&gt;0, Active!DO$2, 0)</f>
        <v>0</v>
      </c>
      <c r="DP157" s="234">
        <f>IF(COUNTIF($V157:$Y157, Active!ET$1)&gt;0, Active!DP$2, 0)</f>
        <v>0</v>
      </c>
      <c r="DQ157" s="234">
        <f>IF(COUNTIF($Z157:$AA157, Active!ET$1)&gt;0, Active!DQ$2, 0)</f>
        <v>0</v>
      </c>
      <c r="DR157" s="234">
        <f>IF(COUNTIF($AB157:$AC157, Active!ET$1)&gt;0, Active!DR$2, 0)</f>
        <v>0</v>
      </c>
      <c r="DS157" s="235">
        <f>IF(COUNTIF($AD157:$AF157, Active!$ET$1)&gt;0, Active!DS$2, 0)</f>
        <v>0</v>
      </c>
      <c r="DT157" s="236">
        <f>IF(COUNTIF($AG157:$AI157, Active!$ET$1)&gt;0, Active!DT$2, 0)</f>
        <v>0</v>
      </c>
      <c r="DU157" s="236">
        <f>IF(COUNTIF($AJ157:$AL157, Active!$ET$1)&gt;0, Active!DU$2, 0)</f>
        <v>0</v>
      </c>
      <c r="DV157" s="236">
        <f>IF(COUNTIF($AM157:$AO157, Active!$ET$1)&gt;0, Active!DV$2, 0)</f>
        <v>0</v>
      </c>
      <c r="DW157" s="236">
        <f>IF(COUNTIF($AP157:$AR157, Active!$ET$1)&gt;0, Active!DW$2, 0)</f>
        <v>0</v>
      </c>
      <c r="DX157" s="236">
        <f>IF(COUNTIF($AS157:$AU157, Active!$ET$1)&gt;0, Active!DX$2, 0)</f>
        <v>0</v>
      </c>
      <c r="DY157" s="236">
        <f>IF(COUNTIF($AV157:$AX157, Active!$ET$1)&gt;0, Active!DY$2, 0)</f>
        <v>0</v>
      </c>
      <c r="DZ157" s="237">
        <f>IF(COUNTIF($AY157:$BA157, Active!$ET$1)&gt;0, Active!DZ$2, 0)</f>
        <v>0</v>
      </c>
      <c r="EA157" s="238">
        <f>IF(COUNTIF($BB157:$BD157, Active!$ET$1)&gt;0, Active!EA$2, 0)</f>
        <v>0</v>
      </c>
      <c r="EB157" s="238">
        <f>IF(COUNTIF($BE157:$BG157, Active!$ET$1)&gt;0, Active!EB$2, 0)</f>
        <v>0</v>
      </c>
      <c r="EC157" s="238">
        <f>IF(COUNTIF($BH157:$BJ157, Active!$ET$1)&gt;0, Active!EC$2, 0)</f>
        <v>0</v>
      </c>
      <c r="ED157" s="238">
        <f>IF(COUNTIF($BK157:$BM157, Active!$ET$1)&gt;0, Active!ED$2, 0)</f>
        <v>0</v>
      </c>
      <c r="EE157" s="238">
        <f>IF(COUNTIF($BN157:$BP157, Active!$ET$1)&gt;0, Active!EE$2, 0)</f>
        <v>0</v>
      </c>
      <c r="EF157" s="238">
        <f>IF(COUNTIF($BQ157:$BS157, Active!$ET$1)&gt;0, Active!EF$2, 0)</f>
        <v>0</v>
      </c>
      <c r="EG157" s="238">
        <f>IF(COUNTIF($BT157:$BV157, Active!$ET$1)&gt;0, Active!EG$2, 0)</f>
        <v>0</v>
      </c>
      <c r="EH157" s="239">
        <f>IF(COUNTIF($BW157:$BY157, Active!$ET$1)&gt;0, Active!EH$2, 0)</f>
        <v>0</v>
      </c>
      <c r="EI157" s="240">
        <f>IF(COUNTIF($BZ157:$CB157, Active!$ET$1)&gt;0, Active!EI$2, 0)</f>
        <v>0</v>
      </c>
      <c r="EJ157" s="240">
        <f>IF(COUNTIF($CC157:$CE157, Active!$ET$1)&gt;0, Active!EJ$2, 0)</f>
        <v>0</v>
      </c>
      <c r="EK157" s="240">
        <f>IF(COUNTIF($CF157:$CH157, Active!$ET$1)&gt;0, Active!EK$2, 0)</f>
        <v>0</v>
      </c>
      <c r="EL157" s="240">
        <f>IF(COUNTIF($CI157:$CK157, Active!$ET$1)&gt;0, Active!EL$2, 0)</f>
        <v>0</v>
      </c>
      <c r="EM157" s="240">
        <f>IF(COUNTIF($CL157:$CN157, Active!$ET$1)&gt;0, Active!EM$2, 0)</f>
        <v>0</v>
      </c>
      <c r="EN157" s="240">
        <f>IF(COUNTIF($CO157:$CQ157, Active!$ET$1)&gt;0, Active!EN$2, 0)</f>
        <v>0</v>
      </c>
      <c r="EO157" s="240">
        <f>IF(COUNTIF($CR157:$CT157, Active!$ET$1)&gt;0, Active!EO$2, 0)</f>
        <v>0</v>
      </c>
      <c r="EP157" s="240">
        <f>IF(COUNTIF($CU157:$CW157, Active!$ET$1)&gt;0, Active!EP$2, 0)</f>
        <v>0</v>
      </c>
      <c r="EQ157" s="240">
        <f>IF(COUNTIF($CX157:$CZ157, Active!$ET$1)&gt;0, Active!EQ$2, 0)</f>
        <v>0</v>
      </c>
      <c r="ER157" s="240">
        <f>IF(COUNTIF($DA157:$DC157, Active!$ET$1)&gt;0, Active!ER$2, 0)</f>
        <v>0</v>
      </c>
      <c r="ES157" s="240">
        <f>IF(COUNTIF($DD157:$DF157, Active!$ET$1)&gt;0, Active!ES$2, 0)</f>
        <v>0</v>
      </c>
      <c r="ET157" s="241">
        <f t="shared" si="54"/>
        <v>0</v>
      </c>
      <c r="EU157" s="242">
        <f>IF(COUNTIF($N157:$Q157, Active!GA$1)&gt;0, Active!EU$2, 0)</f>
        <v>0</v>
      </c>
      <c r="EV157" s="234">
        <f>IF(COUNTIF($R157:$U157, Active!GA$1)&gt;0, Active!EV$2, 0)</f>
        <v>0</v>
      </c>
      <c r="EW157" s="234">
        <f>IF(COUNTIF($V157:$Y157, Active!GA$1)&gt;0, Active!EW$2, 0)</f>
        <v>0</v>
      </c>
      <c r="EX157" s="234">
        <f>IF(COUNTIF($Z157:$AA157, Active!GA$1)&gt;0, Active!EX$2, 0)</f>
        <v>0</v>
      </c>
      <c r="EY157" s="234">
        <f>IF(COUNTIF($AB157:$AC157, Active!GA$1)&gt;0, Active!EY$2, 0)</f>
        <v>0</v>
      </c>
      <c r="EZ157" s="235">
        <f>IF(COUNTIF($AD157:$AF157, Active!$GA$1)&gt;0, Active!EZ$2, 0)</f>
        <v>0</v>
      </c>
      <c r="FA157" s="236">
        <f>IF(COUNTIF($AG157:$AI157, Active!$GA$1)&gt;0, Active!FA$2, 0)</f>
        <v>0</v>
      </c>
      <c r="FB157" s="236">
        <f>IF(COUNTIF($AJ157:$AL157, Active!$GA$1)&gt;0, Active!FB$2, 0)</f>
        <v>0</v>
      </c>
      <c r="FC157" s="236">
        <f>IF(COUNTIF($AM157:$AO157, Active!$GA$1)&gt;0, Active!FC$2, 0)</f>
        <v>0</v>
      </c>
      <c r="FD157" s="236">
        <f>IF(COUNTIF($AP157:$AR157, Active!$GA$1)&gt;0, Active!FD$2, 0)</f>
        <v>0</v>
      </c>
      <c r="FE157" s="236">
        <f>IF(COUNTIF($AS157:$AU157, Active!$GA$1)&gt;0, Active!FE$2, 0)</f>
        <v>0</v>
      </c>
      <c r="FF157" s="236">
        <f>IF(COUNTIF($AV157:$AX157, Active!$GA$1)&gt;0, Active!FF$2, 0)</f>
        <v>0</v>
      </c>
      <c r="FG157" s="237">
        <f>IF(COUNTIF($AY157:$BA157, Active!$GA$1)&gt;0, Active!FG$2, 0)</f>
        <v>0</v>
      </c>
      <c r="FH157" s="238">
        <f>IF(COUNTIF($BB157:$BD157, Active!$GA$1)&gt;0, Active!FH$2, 0)</f>
        <v>0</v>
      </c>
      <c r="FI157" s="238">
        <f>IF(COUNTIF($BE157:$BG157, Active!$GA$1)&gt;0, Active!FI$2, 0)</f>
        <v>0</v>
      </c>
      <c r="FJ157" s="238">
        <f>IF(COUNTIF($BH157:$BJ157, Active!$GA$1)&gt;0, Active!FJ$2, 0)</f>
        <v>0</v>
      </c>
      <c r="FK157" s="238">
        <f>IF(COUNTIF($BK157:$BM157, Active!$GA$1)&gt;0, Active!FK$2, 0)</f>
        <v>0</v>
      </c>
      <c r="FL157" s="238">
        <f>IF(COUNTIF($BN157:$BP157, Active!$GA$1)&gt;0, Active!FL$2, 0)</f>
        <v>0</v>
      </c>
      <c r="FM157" s="238">
        <f>IF(COUNTIF($BQ157:$BS157, Active!$GA$1)&gt;0, Active!FM$2, 0)</f>
        <v>0</v>
      </c>
      <c r="FN157" s="238">
        <f>IF(COUNTIF($BT157:$BV157, Active!$GA$1)&gt;0, Active!FN$2, 0)</f>
        <v>0</v>
      </c>
      <c r="FO157" s="239">
        <f>IF(COUNTIF($BW157:$BY157, Active!$GA$1)&gt;0, Active!FO$2, 0)</f>
        <v>0</v>
      </c>
      <c r="FP157" s="240">
        <f>IF(COUNTIF($BZ157:$CB157, Active!$GA$1)&gt;0, Active!FP$2, 0)</f>
        <v>0</v>
      </c>
      <c r="FQ157" s="240">
        <f>IF(COUNTIF($CC157:$CE157, Active!$GA$1)&gt;0, Active!FQ$2, 0)</f>
        <v>0</v>
      </c>
      <c r="FR157" s="240">
        <f>IF(COUNTIF($CF157:$CH157, Active!$GA$1)&gt;0, Active!FR$2, 0)</f>
        <v>0</v>
      </c>
      <c r="FS157" s="240">
        <f>IF(COUNTIF($CI157:$CK157, Active!$GA$1)&gt;0, Active!FS$2, 0)</f>
        <v>0</v>
      </c>
      <c r="FT157" s="240">
        <f>IF(COUNTIF($CL157:$CN157, Active!$GA$1)&gt;0, Active!FT$2, 0)</f>
        <v>0</v>
      </c>
      <c r="FU157" s="240">
        <f>IF(COUNTIF($CO157:$CQ157, Active!$GA$1)&gt;0, Active!FU$2, 0)</f>
        <v>0</v>
      </c>
      <c r="FV157" s="240">
        <f>IF(COUNTIF($CR157:$CT157, Active!$GA$1)&gt;0, Active!FV$2, 0)</f>
        <v>0</v>
      </c>
      <c r="FW157" s="240">
        <f>IF(COUNTIF($CU157:$CW157, Active!$GA$1)&gt;0, Active!FW$2, 0)</f>
        <v>0</v>
      </c>
      <c r="FX157" s="240">
        <f>IF(COUNTIF($CX157:$CZ157, Active!$GA$1)&gt;0, Active!FX$2, 0)</f>
        <v>0</v>
      </c>
      <c r="FY157" s="240">
        <f>IF(COUNTIF($DA157:$DC157, Active!$GA$1)&gt;0, Active!FY$2, 0)</f>
        <v>0</v>
      </c>
      <c r="FZ157" s="240">
        <f>IF(COUNTIF($DD157:$DF157, Active!$GA$1)&gt;0, Active!FZ$2, 0)</f>
        <v>0</v>
      </c>
      <c r="GA157" s="241">
        <f t="shared" si="55"/>
        <v>0</v>
      </c>
      <c r="GB157" s="242">
        <f>IF(COUNTIF($N157:$Q157, Active!HH$1)&gt;0, Active!GB$2, 0)</f>
        <v>0</v>
      </c>
      <c r="GC157" s="234">
        <f>IF(COUNTIF($R157:$U157, Active!HH$1)&gt;0, Active!GC$2, 0)</f>
        <v>0</v>
      </c>
      <c r="GD157" s="234">
        <f>IF(COUNTIF($V157:$Y157, Active!HH$1)&gt;0, Active!GD$2, 0)</f>
        <v>0</v>
      </c>
      <c r="GE157" s="234">
        <f>IF(COUNTIF($Z157:$AA157, Active!HH$1)&gt;0, Active!GE$2, 0)</f>
        <v>0</v>
      </c>
      <c r="GF157" s="234">
        <f>IF(COUNTIF($AB157:$AC157, Active!HH$1)&gt;0, Active!GF$2, 0)</f>
        <v>0</v>
      </c>
      <c r="GG157" s="235">
        <f>IF(COUNTIF($AD157:$AF157, Active!$HH$1)&gt;0, Active!GG$2, 0)</f>
        <v>0</v>
      </c>
      <c r="GH157" s="236">
        <f>IF(COUNTIF($AG157:$AI157, Active!$HH$1)&gt;0, Active!GH$2, 0)</f>
        <v>0</v>
      </c>
      <c r="GI157" s="236">
        <f>IF(COUNTIF($AJ157:$AL157, Active!$HH$1)&gt;0, Active!GI$2, 0)</f>
        <v>0</v>
      </c>
      <c r="GJ157" s="236">
        <f>IF(COUNTIF($AM157:$AO157, Active!$HH$1)&gt;0, Active!GJ$2, 0)</f>
        <v>0</v>
      </c>
      <c r="GK157" s="236">
        <f>IF(COUNTIF($AP157:$AR157, Active!$HH$1)&gt;0, Active!GK$2, 0)</f>
        <v>0</v>
      </c>
      <c r="GL157" s="236">
        <f>IF(COUNTIF($AS157:$AU157, Active!$HH$1)&gt;0, Active!GL$2, 0)</f>
        <v>0</v>
      </c>
      <c r="GM157" s="236">
        <f>IF(COUNTIF($AV157:$AX157, Active!$HH$1)&gt;0, Active!GM$2, 0)</f>
        <v>0</v>
      </c>
      <c r="GN157" s="237">
        <f>IF(COUNTIF($AY157:$BA157, Active!$HH$1)&gt;0, Active!GN$2, 0)</f>
        <v>0</v>
      </c>
      <c r="GO157" s="238">
        <f>IF(COUNTIF($BB157:$BD157, Active!$HH$1)&gt;0, Active!GO$2, 0)</f>
        <v>0</v>
      </c>
      <c r="GP157" s="238">
        <f>IF(COUNTIF($BE157:$BG157, Active!$HH$1)&gt;0, Active!GP$2, 0)</f>
        <v>0</v>
      </c>
      <c r="GQ157" s="238">
        <f>IF(COUNTIF($BH157:$BJ157, Active!$HH$1)&gt;0, Active!GQ$2, 0)</f>
        <v>0</v>
      </c>
      <c r="GR157" s="238">
        <f>IF(COUNTIF($BK157:$BM157, Active!$HH$1)&gt;0, Active!GR$2, 0)</f>
        <v>0</v>
      </c>
      <c r="GS157" s="238">
        <f>IF(COUNTIF($BN157:$BP157, Active!$HH$1)&gt;0, Active!GS$2, 0)</f>
        <v>0</v>
      </c>
      <c r="GT157" s="238">
        <f>IF(COUNTIF($BQ157:$BS157, Active!$HH$1)&gt;0, Active!GT$2, 0)</f>
        <v>0</v>
      </c>
      <c r="GU157" s="238">
        <f>IF(COUNTIF($BT157:$BV157, Active!$HH$1)&gt;0, Active!GU$2, 0)</f>
        <v>0</v>
      </c>
      <c r="GV157" s="239">
        <f>IF(COUNTIF($BW157:$BY157, Active!$HH$1)&gt;0, Active!GV$2, 0)</f>
        <v>0</v>
      </c>
      <c r="GW157" s="240">
        <f>IF(COUNTIF($BZ157:$CB157, Active!$HH$1)&gt;0, Active!GW$2, 0)</f>
        <v>0</v>
      </c>
      <c r="GX157" s="240">
        <f>IF(COUNTIF($CC157:$CE157, Active!$HH$1)&gt;0, Active!GX$2, 0)</f>
        <v>0</v>
      </c>
      <c r="GY157" s="240">
        <f>IF(COUNTIF($CF157:$CH157, Active!$HH$1)&gt;0, Active!GY$2, 0)</f>
        <v>0</v>
      </c>
      <c r="GZ157" s="240">
        <f>IF(COUNTIF($CI157:$CK157, Active!$HH$1)&gt;0, Active!GZ$2, 0)</f>
        <v>0</v>
      </c>
      <c r="HA157" s="240">
        <f>IF(COUNTIF($CL157:$CN157, Active!$HH$1)&gt;0, Active!HA$2, 0)</f>
        <v>0</v>
      </c>
      <c r="HB157" s="240">
        <f>IF(COUNTIF($CO157:$CQ157, Active!$HH$1)&gt;0, Active!HB$2, 0)</f>
        <v>0</v>
      </c>
      <c r="HC157" s="240">
        <f>IF(COUNTIF($CR157:$CT157, Active!$HH$1)&gt;0, Active!HC$2, 0)</f>
        <v>0</v>
      </c>
      <c r="HD157" s="240">
        <f>IF(COUNTIF($CU157:$CW157, Active!$HH$1)&gt;0, Active!HD$2, 0)</f>
        <v>0</v>
      </c>
      <c r="HE157" s="240">
        <f>IF(COUNTIF($CX157:$CZ157, Active!$HH$1)&gt;0, Active!HE$2, 0)</f>
        <v>0</v>
      </c>
      <c r="HF157" s="240">
        <f>IF(COUNTIF($DA157:$DC157, Active!$HH$1)&gt;0, Active!HF$2, 0)</f>
        <v>0</v>
      </c>
      <c r="HG157" s="240">
        <f>IF(COUNTIF($DD157:$DF157, Active!$HH$1)&gt;0, Active!HG$2, 0)</f>
        <v>0</v>
      </c>
      <c r="HH157" s="241">
        <f t="shared" si="56"/>
        <v>0</v>
      </c>
      <c r="HI157" s="243"/>
      <c r="HJ157" s="242">
        <f>IF(MAX($N157:$Q157)&gt;=40, Active!HJ$2, 0)</f>
        <v>0</v>
      </c>
      <c r="HK157" s="234">
        <f>IF(MAX($R157:$U157)&gt;=40, Active!HK$2, 0)</f>
        <v>0</v>
      </c>
      <c r="HL157" s="234">
        <f>IF(MAX($V157:$Y157)&gt;=40, Active!HL$2, 0)</f>
        <v>0</v>
      </c>
      <c r="HM157" s="234">
        <f>IF(MAX($Z157:$AA157)&gt;=40, Active!HM$2, 0)</f>
        <v>0</v>
      </c>
      <c r="HN157" s="234">
        <f>IF(MAX($AB157:$AC157)&gt;=40, Active!HN$2, 0)</f>
        <v>0</v>
      </c>
      <c r="HO157" s="235">
        <f>IF(MAX($AD157:$AF157)&gt;=40, Active!HO$2, 0)</f>
        <v>0</v>
      </c>
      <c r="HP157" s="236">
        <f>IF(MAX($AG157:$AI157)&gt;=40, Active!HP$2, 0)</f>
        <v>0</v>
      </c>
      <c r="HQ157" s="236">
        <f>IF(MAX($AJ157:$AL157)&gt;=40, Active!HQ$2, 0)</f>
        <v>0</v>
      </c>
      <c r="HR157" s="236">
        <f>IF(MAX($AM157:$AO157)&gt;=40, Active!HR$2, 0)</f>
        <v>0</v>
      </c>
      <c r="HS157" s="236">
        <f>IF(MAX($AP157:$AR157)&gt;=40, Active!HS$2, 0)</f>
        <v>0</v>
      </c>
      <c r="HT157" s="236">
        <f>IF(MAX($AS157:$AU157)&gt;=40, Active!HT$2, 0)</f>
        <v>0</v>
      </c>
      <c r="HU157" s="236">
        <f>IF(MAX($AV157:$AX157)&gt;=40, Active!HU$2, 0)</f>
        <v>0</v>
      </c>
      <c r="HV157" s="237">
        <f>IF(MAX($AY157:$BA157)&gt;=40, Active!HV$2, 0)</f>
        <v>20</v>
      </c>
      <c r="HW157" s="238">
        <f>IF(MAX($BB157:$BD157)&gt;=40, Active!HW$2, 0)</f>
        <v>20</v>
      </c>
      <c r="HX157" s="238">
        <f>IF(MAX($BE157:$BG157)&gt;=40, Active!HX$2, 0)</f>
        <v>20</v>
      </c>
      <c r="HY157" s="238">
        <f>IF(MAX($BH157:$BJ157)&gt;=40, Active!HY$2, 0)</f>
        <v>20</v>
      </c>
      <c r="HZ157" s="238">
        <f>IF(MAX($BK157:$BM157)&gt;=40, Active!HZ$2, 0)</f>
        <v>10</v>
      </c>
      <c r="IA157" s="238">
        <f>IF(MAX($BN157:$BP157)&gt;=40, Active!IA$2, 0)</f>
        <v>20</v>
      </c>
      <c r="IB157" s="238">
        <f>IF(MAX($BQ157:$BS157)&gt;=40, Active!IB$2, 0)</f>
        <v>10</v>
      </c>
      <c r="IC157" s="238">
        <f>IF(MAX($BT157:$BV157)&gt;=40, Active!IC$2, 0)</f>
        <v>0</v>
      </c>
      <c r="ID157" s="239">
        <f>IF(MAX($BW157:$BY157)&gt;=40, Active!ID$2, 0)</f>
        <v>0</v>
      </c>
      <c r="IE157" s="240">
        <f>IF(MAX($BZ157:$CB157)&gt;=40, Active!IE$2, 0)</f>
        <v>0</v>
      </c>
      <c r="IF157" s="240">
        <f>IF(MAX($CC157:$CE157)&gt;=40, Active!IF$2, 0)</f>
        <v>0</v>
      </c>
      <c r="IG157" s="240">
        <f>IF(MAX($CF157:$CH157)&gt;=40, Active!IG$2, 0)</f>
        <v>0</v>
      </c>
      <c r="IH157" s="240">
        <f>IF(MAX($CI157:$CK157)&gt;=40, Active!IH$2, 0)</f>
        <v>0</v>
      </c>
      <c r="II157" s="240">
        <f>IF(MAX($CL157:$CN157)&gt;=40, Active!II$2, 0)</f>
        <v>0</v>
      </c>
      <c r="IJ157" s="240">
        <f>IF(MAX($CO157:$CQ157)&gt;=40, Active!IJ$2, 0)</f>
        <v>0</v>
      </c>
      <c r="IK157" s="240">
        <f>IF(MAX($CR157:$CT157)&gt;=40, Active!IK$2, 0)</f>
        <v>0</v>
      </c>
      <c r="IL157" s="240">
        <f>IF(MAX($CU157:$CW157)&gt;=40, Active!IL$2, 0)</f>
        <v>0</v>
      </c>
      <c r="IM157" s="240">
        <f>IF(MAX($CX157:$CZ157)&gt;=40, Active!IM$2, 0)</f>
        <v>0</v>
      </c>
      <c r="IN157" s="240">
        <f>IF(MAX($DA157:$DC157)&gt;=40, Active!IN$2, 0)</f>
        <v>0</v>
      </c>
      <c r="IO157" s="240">
        <f>IF(MAX($DD157:$DF157)&gt;=40, Active!IO$2, 0)</f>
        <v>0</v>
      </c>
      <c r="IP157" s="416">
        <f t="shared" si="57"/>
        <v>120</v>
      </c>
      <c r="IQ157" s="416">
        <f t="shared" si="58"/>
        <v>0</v>
      </c>
    </row>
    <row r="158" spans="2:251" ht="15" customHeight="1" x14ac:dyDescent="0.25">
      <c r="B158" s="392">
        <v>16</v>
      </c>
      <c r="C158" s="13" t="s">
        <v>679</v>
      </c>
      <c r="D158" s="423">
        <v>42461</v>
      </c>
      <c r="E158" s="20" t="s">
        <v>278</v>
      </c>
      <c r="F158" s="6">
        <v>7407989</v>
      </c>
      <c r="G158" s="20">
        <v>1</v>
      </c>
      <c r="H158" s="20"/>
      <c r="I158" s="23"/>
      <c r="J158" s="6"/>
      <c r="K158" s="6"/>
      <c r="L158" s="424"/>
      <c r="M158" s="425" t="s">
        <v>680</v>
      </c>
      <c r="N158" s="24"/>
      <c r="O158" s="107"/>
      <c r="P158" s="105"/>
      <c r="Q158" s="106"/>
      <c r="R158" s="24"/>
      <c r="S158" s="107"/>
      <c r="T158" s="105"/>
      <c r="U158" s="106"/>
      <c r="V158" s="24"/>
      <c r="W158" s="107"/>
      <c r="X158" s="105"/>
      <c r="Y158" s="106"/>
      <c r="Z158" s="24"/>
      <c r="AA158" s="273"/>
      <c r="AB158" s="24"/>
      <c r="AC158" s="273"/>
      <c r="AD158" s="24"/>
      <c r="AE158" s="107"/>
      <c r="AF158" s="273"/>
      <c r="AG158" s="24"/>
      <c r="AH158" s="107"/>
      <c r="AI158" s="273"/>
      <c r="AJ158" s="24"/>
      <c r="AK158" s="107"/>
      <c r="AL158" s="273"/>
      <c r="AM158" s="24"/>
      <c r="AN158" s="107"/>
      <c r="AO158" s="273"/>
      <c r="AP158" s="24"/>
      <c r="AQ158" s="107"/>
      <c r="AR158" s="273"/>
      <c r="AS158" s="24"/>
      <c r="AT158" s="107"/>
      <c r="AU158" s="273"/>
      <c r="AV158" s="24">
        <v>43</v>
      </c>
      <c r="AW158" s="107"/>
      <c r="AX158" s="273"/>
      <c r="AY158" s="24"/>
      <c r="AZ158" s="107"/>
      <c r="BA158" s="273"/>
      <c r="BB158" s="24">
        <v>52.549999237060547</v>
      </c>
      <c r="BC158" s="107"/>
      <c r="BD158" s="273"/>
      <c r="BE158" s="24">
        <v>66.75</v>
      </c>
      <c r="BF158" s="107"/>
      <c r="BG158" s="273"/>
      <c r="BH158" s="281">
        <v>-54</v>
      </c>
      <c r="BI158" s="107">
        <v>54</v>
      </c>
      <c r="BJ158" s="273"/>
      <c r="BK158" s="24"/>
      <c r="BL158" s="107"/>
      <c r="BM158" s="273"/>
      <c r="BN158" s="24">
        <v>67</v>
      </c>
      <c r="BO158" s="107"/>
      <c r="BP158" s="273"/>
      <c r="BQ158" s="24">
        <v>40</v>
      </c>
      <c r="BR158" s="107"/>
      <c r="BS158" s="273"/>
      <c r="BT158" s="24"/>
      <c r="BU158" s="291"/>
      <c r="BV158" s="273"/>
      <c r="BW158" s="24"/>
      <c r="BX158" s="107"/>
      <c r="BY158" s="273"/>
      <c r="BZ158" s="24"/>
      <c r="CA158" s="107"/>
      <c r="CB158" s="273"/>
      <c r="CC158" s="24"/>
      <c r="CD158" s="107"/>
      <c r="CE158" s="107"/>
      <c r="CF158" s="107"/>
      <c r="CG158" s="107"/>
      <c r="CH158" s="273"/>
      <c r="CI158" s="24"/>
      <c r="CJ158" s="107"/>
      <c r="CK158" s="273"/>
      <c r="CL158" s="24"/>
      <c r="CM158" s="107"/>
      <c r="CN158" s="273"/>
      <c r="CO158" s="24"/>
      <c r="CP158" s="107"/>
      <c r="CQ158" s="273"/>
      <c r="CR158" s="24"/>
      <c r="CS158" s="107"/>
      <c r="CT158" s="273"/>
      <c r="CU158" s="24"/>
      <c r="CV158" s="107"/>
      <c r="CW158" s="273"/>
      <c r="CX158" s="24"/>
      <c r="CY158" s="107"/>
      <c r="CZ158" s="273"/>
      <c r="DA158" s="24"/>
      <c r="DB158" s="107"/>
      <c r="DC158" s="273"/>
      <c r="DD158" s="24"/>
      <c r="DE158" s="107"/>
      <c r="DF158" s="273"/>
      <c r="DG158" s="218"/>
      <c r="DH158" s="217"/>
      <c r="DI158" s="217"/>
      <c r="DJ158" s="286">
        <f t="shared" si="52"/>
        <v>37.716666539510094</v>
      </c>
      <c r="DK158" s="219"/>
      <c r="DL158" s="220">
        <f t="shared" si="53"/>
        <v>1.8858333269755048</v>
      </c>
      <c r="DM158" s="650">
        <f>COUNTIF(N158:DF158, Active!DM$1)+COUNTIF(N158:DF158, Active!DM$2)</f>
        <v>0</v>
      </c>
      <c r="DN158" s="233">
        <f>IF(COUNTIF($N158:$Q158, Active!ET$1)&gt;0, Active!DN$2, 0)</f>
        <v>0</v>
      </c>
      <c r="DO158" s="234">
        <f>IF(COUNTIF($R158:$U158, Active!ET$1)&gt;0, Active!DO$2, 0)</f>
        <v>0</v>
      </c>
      <c r="DP158" s="234">
        <f>IF(COUNTIF($V158:$Y158, Active!ET$1)&gt;0, Active!DP$2, 0)</f>
        <v>0</v>
      </c>
      <c r="DQ158" s="234">
        <f>IF(COUNTIF($Z158:$AA158, Active!ET$1)&gt;0, Active!DQ$2, 0)</f>
        <v>0</v>
      </c>
      <c r="DR158" s="234">
        <f>IF(COUNTIF($AB158:$AC158, Active!ET$1)&gt;0, Active!DR$2, 0)</f>
        <v>0</v>
      </c>
      <c r="DS158" s="235">
        <f>IF(COUNTIF($AD158:$AF158, Active!$ET$1)&gt;0, Active!DS$2, 0)</f>
        <v>0</v>
      </c>
      <c r="DT158" s="236">
        <f>IF(COUNTIF($AG158:$AI158, Active!$ET$1)&gt;0, Active!DT$2, 0)</f>
        <v>0</v>
      </c>
      <c r="DU158" s="236">
        <f>IF(COUNTIF($AJ158:$AL158, Active!$ET$1)&gt;0, Active!DU$2, 0)</f>
        <v>0</v>
      </c>
      <c r="DV158" s="236">
        <f>IF(COUNTIF($AM158:$AO158, Active!$ET$1)&gt;0, Active!DV$2, 0)</f>
        <v>0</v>
      </c>
      <c r="DW158" s="236">
        <f>IF(COUNTIF($AP158:$AR158, Active!$ET$1)&gt;0, Active!DW$2, 0)</f>
        <v>0</v>
      </c>
      <c r="DX158" s="236">
        <f>IF(COUNTIF($AS158:$AU158, Active!$ET$1)&gt;0, Active!DX$2, 0)</f>
        <v>0</v>
      </c>
      <c r="DY158" s="236">
        <f>IF(COUNTIF($AV158:$AX158, Active!$ET$1)&gt;0, Active!DY$2, 0)</f>
        <v>0</v>
      </c>
      <c r="DZ158" s="237">
        <f>IF(COUNTIF($AY158:$BA158, Active!$ET$1)&gt;0, Active!DZ$2, 0)</f>
        <v>0</v>
      </c>
      <c r="EA158" s="238">
        <f>IF(COUNTIF($BB158:$BD158, Active!$ET$1)&gt;0, Active!EA$2, 0)</f>
        <v>0</v>
      </c>
      <c r="EB158" s="238">
        <f>IF(COUNTIF($BE158:$BG158, Active!$ET$1)&gt;0, Active!EB$2, 0)</f>
        <v>0</v>
      </c>
      <c r="EC158" s="238">
        <f>IF(COUNTIF($BH158:$BJ158, Active!$ET$1)&gt;0, Active!EC$2, 0)</f>
        <v>0</v>
      </c>
      <c r="ED158" s="238">
        <f>IF(COUNTIF($BK158:$BM158, Active!$ET$1)&gt;0, Active!ED$2, 0)</f>
        <v>0</v>
      </c>
      <c r="EE158" s="238">
        <f>IF(COUNTIF($BN158:$BP158, Active!$ET$1)&gt;0, Active!EE$2, 0)</f>
        <v>0</v>
      </c>
      <c r="EF158" s="238">
        <f>IF(COUNTIF($BQ158:$BS158, Active!$ET$1)&gt;0, Active!EF$2, 0)</f>
        <v>0</v>
      </c>
      <c r="EG158" s="238">
        <f>IF(COUNTIF($BT158:$BV158, Active!$ET$1)&gt;0, Active!EG$2, 0)</f>
        <v>0</v>
      </c>
      <c r="EH158" s="239">
        <f>IF(COUNTIF($BW158:$BY158, Active!$ET$1)&gt;0, Active!EH$2, 0)</f>
        <v>0</v>
      </c>
      <c r="EI158" s="240">
        <f>IF(COUNTIF($BZ158:$CB158, Active!$ET$1)&gt;0, Active!EI$2, 0)</f>
        <v>0</v>
      </c>
      <c r="EJ158" s="240">
        <f>IF(COUNTIF($CC158:$CE158, Active!$ET$1)&gt;0, Active!EJ$2, 0)</f>
        <v>0</v>
      </c>
      <c r="EK158" s="240">
        <f>IF(COUNTIF($CF158:$CH158, Active!$ET$1)&gt;0, Active!EK$2, 0)</f>
        <v>0</v>
      </c>
      <c r="EL158" s="240">
        <f>IF(COUNTIF($CI158:$CK158, Active!$ET$1)&gt;0, Active!EL$2, 0)</f>
        <v>0</v>
      </c>
      <c r="EM158" s="240">
        <f>IF(COUNTIF($CL158:$CN158, Active!$ET$1)&gt;0, Active!EM$2, 0)</f>
        <v>0</v>
      </c>
      <c r="EN158" s="240">
        <f>IF(COUNTIF($CO158:$CQ158, Active!$ET$1)&gt;0, Active!EN$2, 0)</f>
        <v>0</v>
      </c>
      <c r="EO158" s="240">
        <f>IF(COUNTIF($CR158:$CT158, Active!$ET$1)&gt;0, Active!EO$2, 0)</f>
        <v>0</v>
      </c>
      <c r="EP158" s="240">
        <f>IF(COUNTIF($CU158:$CW158, Active!$ET$1)&gt;0, Active!EP$2, 0)</f>
        <v>0</v>
      </c>
      <c r="EQ158" s="240">
        <f>IF(COUNTIF($CX158:$CZ158, Active!$ET$1)&gt;0, Active!EQ$2, 0)</f>
        <v>0</v>
      </c>
      <c r="ER158" s="240">
        <f>IF(COUNTIF($DA158:$DC158, Active!$ET$1)&gt;0, Active!ER$2, 0)</f>
        <v>0</v>
      </c>
      <c r="ES158" s="240">
        <f>IF(COUNTIF($DD158:$DF158, Active!$ET$1)&gt;0, Active!ES$2, 0)</f>
        <v>0</v>
      </c>
      <c r="ET158" s="241">
        <f t="shared" si="54"/>
        <v>0</v>
      </c>
      <c r="EU158" s="242">
        <f>IF(COUNTIF($N158:$Q158, Active!GA$1)&gt;0, Active!EU$2, 0)</f>
        <v>0</v>
      </c>
      <c r="EV158" s="234">
        <f>IF(COUNTIF($R158:$U158, Active!GA$1)&gt;0, Active!EV$2, 0)</f>
        <v>0</v>
      </c>
      <c r="EW158" s="234">
        <f>IF(COUNTIF($V158:$Y158, Active!GA$1)&gt;0, Active!EW$2, 0)</f>
        <v>0</v>
      </c>
      <c r="EX158" s="234">
        <f>IF(COUNTIF($Z158:$AA158, Active!GA$1)&gt;0, Active!EX$2, 0)</f>
        <v>0</v>
      </c>
      <c r="EY158" s="234">
        <f>IF(COUNTIF($AB158:$AC158, Active!GA$1)&gt;0, Active!EY$2, 0)</f>
        <v>0</v>
      </c>
      <c r="EZ158" s="235">
        <f>IF(COUNTIF($AD158:$AF158, Active!$GA$1)&gt;0, Active!EZ$2, 0)</f>
        <v>0</v>
      </c>
      <c r="FA158" s="236">
        <f>IF(COUNTIF($AG158:$AI158, Active!$GA$1)&gt;0, Active!FA$2, 0)</f>
        <v>0</v>
      </c>
      <c r="FB158" s="236">
        <f>IF(COUNTIF($AJ158:$AL158, Active!$GA$1)&gt;0, Active!FB$2, 0)</f>
        <v>0</v>
      </c>
      <c r="FC158" s="236">
        <f>IF(COUNTIF($AM158:$AO158, Active!$GA$1)&gt;0, Active!FC$2, 0)</f>
        <v>0</v>
      </c>
      <c r="FD158" s="236">
        <f>IF(COUNTIF($AP158:$AR158, Active!$GA$1)&gt;0, Active!FD$2, 0)</f>
        <v>0</v>
      </c>
      <c r="FE158" s="236">
        <f>IF(COUNTIF($AS158:$AU158, Active!$GA$1)&gt;0, Active!FE$2, 0)</f>
        <v>0</v>
      </c>
      <c r="FF158" s="236">
        <f>IF(COUNTIF($AV158:$AX158, Active!$GA$1)&gt;0, Active!FF$2, 0)</f>
        <v>0</v>
      </c>
      <c r="FG158" s="237">
        <f>IF(COUNTIF($AY158:$BA158, Active!$GA$1)&gt;0, Active!FG$2, 0)</f>
        <v>0</v>
      </c>
      <c r="FH158" s="238">
        <f>IF(COUNTIF($BB158:$BD158, Active!$GA$1)&gt;0, Active!FH$2, 0)</f>
        <v>0</v>
      </c>
      <c r="FI158" s="238">
        <f>IF(COUNTIF($BE158:$BG158, Active!$GA$1)&gt;0, Active!FI$2, 0)</f>
        <v>0</v>
      </c>
      <c r="FJ158" s="238">
        <f>IF(COUNTIF($BH158:$BJ158, Active!$GA$1)&gt;0, Active!FJ$2, 0)</f>
        <v>0</v>
      </c>
      <c r="FK158" s="238">
        <f>IF(COUNTIF($BK158:$BM158, Active!$GA$1)&gt;0, Active!FK$2, 0)</f>
        <v>0</v>
      </c>
      <c r="FL158" s="238">
        <f>IF(COUNTIF($BN158:$BP158, Active!$GA$1)&gt;0, Active!FL$2, 0)</f>
        <v>0</v>
      </c>
      <c r="FM158" s="238">
        <f>IF(COUNTIF($BQ158:$BS158, Active!$GA$1)&gt;0, Active!FM$2, 0)</f>
        <v>0</v>
      </c>
      <c r="FN158" s="238">
        <f>IF(COUNTIF($BT158:$BV158, Active!$GA$1)&gt;0, Active!FN$2, 0)</f>
        <v>0</v>
      </c>
      <c r="FO158" s="239">
        <f>IF(COUNTIF($BW158:$BY158, Active!$GA$1)&gt;0, Active!FO$2, 0)</f>
        <v>0</v>
      </c>
      <c r="FP158" s="240">
        <f>IF(COUNTIF($BZ158:$CB158, Active!$GA$1)&gt;0, Active!FP$2, 0)</f>
        <v>0</v>
      </c>
      <c r="FQ158" s="240">
        <f>IF(COUNTIF($CC158:$CE158, Active!$GA$1)&gt;0, Active!FQ$2, 0)</f>
        <v>0</v>
      </c>
      <c r="FR158" s="240">
        <f>IF(COUNTIF($CF158:$CH158, Active!$GA$1)&gt;0, Active!FR$2, 0)</f>
        <v>0</v>
      </c>
      <c r="FS158" s="240">
        <f>IF(COUNTIF($CI158:$CK158, Active!$GA$1)&gt;0, Active!FS$2, 0)</f>
        <v>0</v>
      </c>
      <c r="FT158" s="240">
        <f>IF(COUNTIF($CL158:$CN158, Active!$GA$1)&gt;0, Active!FT$2, 0)</f>
        <v>0</v>
      </c>
      <c r="FU158" s="240">
        <f>IF(COUNTIF($CO158:$CQ158, Active!$GA$1)&gt;0, Active!FU$2, 0)</f>
        <v>0</v>
      </c>
      <c r="FV158" s="240">
        <f>IF(COUNTIF($CR158:$CT158, Active!$GA$1)&gt;0, Active!FV$2, 0)</f>
        <v>0</v>
      </c>
      <c r="FW158" s="240">
        <f>IF(COUNTIF($CU158:$CW158, Active!$GA$1)&gt;0, Active!FW$2, 0)</f>
        <v>0</v>
      </c>
      <c r="FX158" s="240">
        <f>IF(COUNTIF($CX158:$CZ158, Active!$GA$1)&gt;0, Active!FX$2, 0)</f>
        <v>0</v>
      </c>
      <c r="FY158" s="240">
        <f>IF(COUNTIF($DA158:$DC158, Active!$GA$1)&gt;0, Active!FY$2, 0)</f>
        <v>0</v>
      </c>
      <c r="FZ158" s="240">
        <f>IF(COUNTIF($DD158:$DF158, Active!$GA$1)&gt;0, Active!FZ$2, 0)</f>
        <v>0</v>
      </c>
      <c r="GA158" s="241">
        <f t="shared" si="55"/>
        <v>0</v>
      </c>
      <c r="GB158" s="242">
        <f>IF(COUNTIF($N158:$Q158, Active!HH$1)&gt;0, Active!GB$2, 0)</f>
        <v>0</v>
      </c>
      <c r="GC158" s="234">
        <f>IF(COUNTIF($R158:$U158, Active!HH$1)&gt;0, Active!GC$2, 0)</f>
        <v>0</v>
      </c>
      <c r="GD158" s="234">
        <f>IF(COUNTIF($V158:$Y158, Active!HH$1)&gt;0, Active!GD$2, 0)</f>
        <v>0</v>
      </c>
      <c r="GE158" s="234">
        <f>IF(COUNTIF($Z158:$AA158, Active!HH$1)&gt;0, Active!GE$2, 0)</f>
        <v>0</v>
      </c>
      <c r="GF158" s="234">
        <f>IF(COUNTIF($AB158:$AC158, Active!HH$1)&gt;0, Active!GF$2, 0)</f>
        <v>0</v>
      </c>
      <c r="GG158" s="235">
        <f>IF(COUNTIF($AD158:$AF158, Active!$HH$1)&gt;0, Active!GG$2, 0)</f>
        <v>0</v>
      </c>
      <c r="GH158" s="236">
        <f>IF(COUNTIF($AG158:$AI158, Active!$HH$1)&gt;0, Active!GH$2, 0)</f>
        <v>0</v>
      </c>
      <c r="GI158" s="236">
        <f>IF(COUNTIF($AJ158:$AL158, Active!$HH$1)&gt;0, Active!GI$2, 0)</f>
        <v>0</v>
      </c>
      <c r="GJ158" s="236">
        <f>IF(COUNTIF($AM158:$AO158, Active!$HH$1)&gt;0, Active!GJ$2, 0)</f>
        <v>0</v>
      </c>
      <c r="GK158" s="236">
        <f>IF(COUNTIF($AP158:$AR158, Active!$HH$1)&gt;0, Active!GK$2, 0)</f>
        <v>0</v>
      </c>
      <c r="GL158" s="236">
        <f>IF(COUNTIF($AS158:$AU158, Active!$HH$1)&gt;0, Active!GL$2, 0)</f>
        <v>0</v>
      </c>
      <c r="GM158" s="236">
        <f>IF(COUNTIF($AV158:$AX158, Active!$HH$1)&gt;0, Active!GM$2, 0)</f>
        <v>0</v>
      </c>
      <c r="GN158" s="237">
        <f>IF(COUNTIF($AY158:$BA158, Active!$HH$1)&gt;0, Active!GN$2, 0)</f>
        <v>0</v>
      </c>
      <c r="GO158" s="238">
        <f>IF(COUNTIF($BB158:$BD158, Active!$HH$1)&gt;0, Active!GO$2, 0)</f>
        <v>0</v>
      </c>
      <c r="GP158" s="238">
        <f>IF(COUNTIF($BE158:$BG158, Active!$HH$1)&gt;0, Active!GP$2, 0)</f>
        <v>0</v>
      </c>
      <c r="GQ158" s="238">
        <f>IF(COUNTIF($BH158:$BJ158, Active!$HH$1)&gt;0, Active!GQ$2, 0)</f>
        <v>0</v>
      </c>
      <c r="GR158" s="238">
        <f>IF(COUNTIF($BK158:$BM158, Active!$HH$1)&gt;0, Active!GR$2, 0)</f>
        <v>0</v>
      </c>
      <c r="GS158" s="238">
        <f>IF(COUNTIF($BN158:$BP158, Active!$HH$1)&gt;0, Active!GS$2, 0)</f>
        <v>0</v>
      </c>
      <c r="GT158" s="238">
        <f>IF(COUNTIF($BQ158:$BS158, Active!$HH$1)&gt;0, Active!GT$2, 0)</f>
        <v>0</v>
      </c>
      <c r="GU158" s="238">
        <f>IF(COUNTIF($BT158:$BV158, Active!$HH$1)&gt;0, Active!GU$2, 0)</f>
        <v>0</v>
      </c>
      <c r="GV158" s="239">
        <f>IF(COUNTIF($BW158:$BY158, Active!$HH$1)&gt;0, Active!GV$2, 0)</f>
        <v>0</v>
      </c>
      <c r="GW158" s="240">
        <f>IF(COUNTIF($BZ158:$CB158, Active!$HH$1)&gt;0, Active!GW$2, 0)</f>
        <v>0</v>
      </c>
      <c r="GX158" s="240">
        <f>IF(COUNTIF($CC158:$CE158, Active!$HH$1)&gt;0, Active!GX$2, 0)</f>
        <v>0</v>
      </c>
      <c r="GY158" s="240">
        <f>IF(COUNTIF($CF158:$CH158, Active!$HH$1)&gt;0, Active!GY$2, 0)</f>
        <v>0</v>
      </c>
      <c r="GZ158" s="240">
        <f>IF(COUNTIF($CI158:$CK158, Active!$HH$1)&gt;0, Active!GZ$2, 0)</f>
        <v>0</v>
      </c>
      <c r="HA158" s="240">
        <f>IF(COUNTIF($CL158:$CN158, Active!$HH$1)&gt;0, Active!HA$2, 0)</f>
        <v>0</v>
      </c>
      <c r="HB158" s="240">
        <f>IF(COUNTIF($CO158:$CQ158, Active!$HH$1)&gt;0, Active!HB$2, 0)</f>
        <v>0</v>
      </c>
      <c r="HC158" s="240">
        <f>IF(COUNTIF($CR158:$CT158, Active!$HH$1)&gt;0, Active!HC$2, 0)</f>
        <v>0</v>
      </c>
      <c r="HD158" s="240">
        <f>IF(COUNTIF($CU158:$CW158, Active!$HH$1)&gt;0, Active!HD$2, 0)</f>
        <v>0</v>
      </c>
      <c r="HE158" s="240">
        <f>IF(COUNTIF($CX158:$CZ158, Active!$HH$1)&gt;0, Active!HE$2, 0)</f>
        <v>0</v>
      </c>
      <c r="HF158" s="240">
        <f>IF(COUNTIF($DA158:$DC158, Active!$HH$1)&gt;0, Active!HF$2, 0)</f>
        <v>0</v>
      </c>
      <c r="HG158" s="240">
        <f>IF(COUNTIF($DD158:$DF158, Active!$HH$1)&gt;0, Active!HG$2, 0)</f>
        <v>0</v>
      </c>
      <c r="HH158" s="241">
        <f t="shared" si="56"/>
        <v>0</v>
      </c>
      <c r="HI158" s="243"/>
      <c r="HJ158" s="242">
        <f>IF(MAX($N158:$Q158)&gt;=40, Active!HJ$2, 0)</f>
        <v>0</v>
      </c>
      <c r="HK158" s="234">
        <f>IF(MAX($R158:$U158)&gt;=40, Active!HK$2, 0)</f>
        <v>0</v>
      </c>
      <c r="HL158" s="234">
        <f>IF(MAX($V158:$Y158)&gt;=40, Active!HL$2, 0)</f>
        <v>0</v>
      </c>
      <c r="HM158" s="234">
        <f>IF(MAX($Z158:$AA158)&gt;=40, Active!HM$2, 0)</f>
        <v>0</v>
      </c>
      <c r="HN158" s="234">
        <f>IF(MAX($AB158:$AC158)&gt;=40, Active!HN$2, 0)</f>
        <v>0</v>
      </c>
      <c r="HO158" s="235">
        <f>IF(MAX($AD158:$AF158)&gt;=40, Active!HO$2, 0)</f>
        <v>0</v>
      </c>
      <c r="HP158" s="236">
        <f>IF(MAX($AG158:$AI158)&gt;=40, Active!HP$2, 0)</f>
        <v>0</v>
      </c>
      <c r="HQ158" s="236">
        <f>IF(MAX($AJ158:$AL158)&gt;=40, Active!HQ$2, 0)</f>
        <v>0</v>
      </c>
      <c r="HR158" s="236">
        <f>IF(MAX($AM158:$AO158)&gt;=40, Active!HR$2, 0)</f>
        <v>0</v>
      </c>
      <c r="HS158" s="236">
        <f>IF(MAX($AP158:$AR158)&gt;=40, Active!HS$2, 0)</f>
        <v>0</v>
      </c>
      <c r="HT158" s="236">
        <f>IF(MAX($AS158:$AU158)&gt;=40, Active!HT$2, 0)</f>
        <v>0</v>
      </c>
      <c r="HU158" s="236">
        <f>IF(MAX($AV158:$AX158)&gt;=40, Active!HU$2, 0)</f>
        <v>10</v>
      </c>
      <c r="HV158" s="237">
        <f>IF(MAX($AY158:$BA158)&gt;=40, Active!HV$2, 0)</f>
        <v>0</v>
      </c>
      <c r="HW158" s="238">
        <f>IF(MAX($BB158:$BD158)&gt;=40, Active!HW$2, 0)</f>
        <v>20</v>
      </c>
      <c r="HX158" s="238">
        <f>IF(MAX($BE158:$BG158)&gt;=40, Active!HX$2, 0)</f>
        <v>20</v>
      </c>
      <c r="HY158" s="238">
        <f>IF(MAX($BH158:$BJ158)&gt;=40, Active!HY$2, 0)</f>
        <v>20</v>
      </c>
      <c r="HZ158" s="238">
        <f>IF(MAX($BK158:$BM158)&gt;=40, Active!HZ$2, 0)</f>
        <v>0</v>
      </c>
      <c r="IA158" s="238">
        <f>IF(MAX($BN158:$BP158)&gt;=40, Active!IA$2, 0)</f>
        <v>20</v>
      </c>
      <c r="IB158" s="238">
        <f>IF(MAX($BQ158:$BS158)&gt;=40, Active!IB$2, 0)</f>
        <v>10</v>
      </c>
      <c r="IC158" s="238">
        <f>IF(MAX($BT158:$BV158)&gt;=40, Active!IC$2, 0)</f>
        <v>0</v>
      </c>
      <c r="ID158" s="239">
        <f>IF(MAX($BW158:$BY158)&gt;=40, Active!ID$2, 0)</f>
        <v>0</v>
      </c>
      <c r="IE158" s="240">
        <f>IF(MAX($BZ158:$CB158)&gt;=40, Active!IE$2, 0)</f>
        <v>0</v>
      </c>
      <c r="IF158" s="240">
        <f>IF(MAX($CC158:$CE158)&gt;=40, Active!IF$2, 0)</f>
        <v>0</v>
      </c>
      <c r="IG158" s="240">
        <f>IF(MAX($CF158:$CH158)&gt;=40, Active!IG$2, 0)</f>
        <v>0</v>
      </c>
      <c r="IH158" s="240">
        <f>IF(MAX($CI158:$CK158)&gt;=40, Active!IH$2, 0)</f>
        <v>0</v>
      </c>
      <c r="II158" s="240">
        <f>IF(MAX($CL158:$CN158)&gt;=40, Active!II$2, 0)</f>
        <v>0</v>
      </c>
      <c r="IJ158" s="240">
        <f>IF(MAX($CO158:$CQ158)&gt;=40, Active!IJ$2, 0)</f>
        <v>0</v>
      </c>
      <c r="IK158" s="240">
        <f>IF(MAX($CR158:$CT158)&gt;=40, Active!IK$2, 0)</f>
        <v>0</v>
      </c>
      <c r="IL158" s="240">
        <f>IF(MAX($CU158:$CW158)&gt;=40, Active!IL$2, 0)</f>
        <v>0</v>
      </c>
      <c r="IM158" s="240">
        <f>IF(MAX($CX158:$CZ158)&gt;=40, Active!IM$2, 0)</f>
        <v>0</v>
      </c>
      <c r="IN158" s="240">
        <f>IF(MAX($DA158:$DC158)&gt;=40, Active!IN$2, 0)</f>
        <v>0</v>
      </c>
      <c r="IO158" s="240">
        <f>IF(MAX($DD158:$DF158)&gt;=40, Active!IO$2, 0)</f>
        <v>0</v>
      </c>
      <c r="IP158" s="416">
        <f t="shared" si="57"/>
        <v>100</v>
      </c>
      <c r="IQ158" s="416">
        <f t="shared" si="58"/>
        <v>0</v>
      </c>
    </row>
    <row r="159" spans="2:251" ht="15" customHeight="1" x14ac:dyDescent="0.25">
      <c r="B159" s="392">
        <v>17</v>
      </c>
      <c r="C159" s="13" t="s">
        <v>681</v>
      </c>
      <c r="D159" s="423">
        <v>42370</v>
      </c>
      <c r="E159" s="20" t="s">
        <v>278</v>
      </c>
      <c r="F159" s="6">
        <v>7348545</v>
      </c>
      <c r="G159" s="20">
        <v>1</v>
      </c>
      <c r="H159" s="20"/>
      <c r="I159" s="23"/>
      <c r="J159" s="6"/>
      <c r="K159" s="6"/>
      <c r="L159" s="424"/>
      <c r="M159" s="425" t="s">
        <v>682</v>
      </c>
      <c r="N159" s="24"/>
      <c r="O159" s="107"/>
      <c r="P159" s="105"/>
      <c r="Q159" s="106"/>
      <c r="R159" s="24"/>
      <c r="S159" s="107"/>
      <c r="T159" s="105"/>
      <c r="U159" s="106"/>
      <c r="V159" s="24"/>
      <c r="W159" s="107"/>
      <c r="X159" s="105"/>
      <c r="Y159" s="106"/>
      <c r="Z159" s="24"/>
      <c r="AA159" s="273"/>
      <c r="AB159" s="24"/>
      <c r="AC159" s="273"/>
      <c r="AD159" s="24"/>
      <c r="AE159" s="107"/>
      <c r="AF159" s="273"/>
      <c r="AG159" s="24"/>
      <c r="AH159" s="107"/>
      <c r="AI159" s="273"/>
      <c r="AJ159" s="24"/>
      <c r="AK159" s="107"/>
      <c r="AL159" s="273"/>
      <c r="AM159" s="24"/>
      <c r="AN159" s="107"/>
      <c r="AO159" s="273"/>
      <c r="AP159" s="24"/>
      <c r="AQ159" s="107"/>
      <c r="AR159" s="273"/>
      <c r="AS159" s="24"/>
      <c r="AT159" s="107"/>
      <c r="AU159" s="273"/>
      <c r="AV159" s="24"/>
      <c r="AW159" s="107"/>
      <c r="AX159" s="273"/>
      <c r="AY159" s="24"/>
      <c r="AZ159" s="107"/>
      <c r="BA159" s="273"/>
      <c r="BB159" s="24">
        <v>70.75</v>
      </c>
      <c r="BC159" s="107"/>
      <c r="BD159" s="273"/>
      <c r="BE159" s="24"/>
      <c r="BF159" s="107"/>
      <c r="BG159" s="273"/>
      <c r="BH159" s="24"/>
      <c r="BI159" s="107"/>
      <c r="BJ159" s="273"/>
      <c r="BK159" s="24"/>
      <c r="BL159" s="107"/>
      <c r="BM159" s="273"/>
      <c r="BN159" s="24"/>
      <c r="BO159" s="107"/>
      <c r="BP159" s="273"/>
      <c r="BQ159" s="24">
        <v>64</v>
      </c>
      <c r="BR159" s="107"/>
      <c r="BS159" s="273"/>
      <c r="BT159" s="24"/>
      <c r="BU159" s="291"/>
      <c r="BV159" s="273"/>
      <c r="BW159" s="24">
        <v>63.380001068115234</v>
      </c>
      <c r="BX159" s="107"/>
      <c r="BY159" s="273"/>
      <c r="BZ159" s="24">
        <v>58.740001678466797</v>
      </c>
      <c r="CA159" s="107"/>
      <c r="CB159" s="273"/>
      <c r="CC159" s="24"/>
      <c r="CD159" s="107"/>
      <c r="CE159" s="107"/>
      <c r="CF159" s="107">
        <v>66</v>
      </c>
      <c r="CG159" s="107"/>
      <c r="CH159" s="273"/>
      <c r="CI159" s="24"/>
      <c r="CJ159" s="107"/>
      <c r="CK159" s="273"/>
      <c r="CL159" s="24">
        <v>69</v>
      </c>
      <c r="CM159" s="107"/>
      <c r="CN159" s="273"/>
      <c r="CO159" s="24"/>
      <c r="CP159" s="107"/>
      <c r="CQ159" s="273"/>
      <c r="CR159" s="24"/>
      <c r="CS159" s="107"/>
      <c r="CT159" s="273"/>
      <c r="CU159" s="24"/>
      <c r="CV159" s="107"/>
      <c r="CW159" s="273"/>
      <c r="CX159" s="24"/>
      <c r="CY159" s="107"/>
      <c r="CZ159" s="273"/>
      <c r="DA159" s="24">
        <v>67.010002136230469</v>
      </c>
      <c r="DB159" s="107"/>
      <c r="DC159" s="273"/>
      <c r="DD159" s="24">
        <v>61.099998474121094</v>
      </c>
      <c r="DE159" s="107"/>
      <c r="DF159" s="273"/>
      <c r="DG159" s="218"/>
      <c r="DH159" s="217"/>
      <c r="DI159" s="217"/>
      <c r="DJ159" s="286">
        <f t="shared" si="52"/>
        <v>64.997500419616699</v>
      </c>
      <c r="DK159" s="219"/>
      <c r="DL159" s="220">
        <f t="shared" si="53"/>
        <v>3.2498750209808351</v>
      </c>
      <c r="DM159" s="650">
        <f>COUNTIF(N159:DF159, Active!DM$1)+COUNTIF(N159:DF159, Active!DM$2)</f>
        <v>0</v>
      </c>
      <c r="DN159" s="233">
        <f>IF(COUNTIF($N159:$Q159, Active!ET$1)&gt;0, Active!DN$2, 0)</f>
        <v>0</v>
      </c>
      <c r="DO159" s="234">
        <f>IF(COUNTIF($R159:$U159, Active!ET$1)&gt;0, Active!DO$2, 0)</f>
        <v>0</v>
      </c>
      <c r="DP159" s="234">
        <f>IF(COUNTIF($V159:$Y159, Active!ET$1)&gt;0, Active!DP$2, 0)</f>
        <v>0</v>
      </c>
      <c r="DQ159" s="234">
        <f>IF(COUNTIF($Z159:$AA159, Active!ET$1)&gt;0, Active!DQ$2, 0)</f>
        <v>0</v>
      </c>
      <c r="DR159" s="234">
        <f>IF(COUNTIF($AB159:$AC159, Active!ET$1)&gt;0, Active!DR$2, 0)</f>
        <v>0</v>
      </c>
      <c r="DS159" s="235">
        <f>IF(COUNTIF($AD159:$AF159, Active!$ET$1)&gt;0, Active!DS$2, 0)</f>
        <v>0</v>
      </c>
      <c r="DT159" s="236">
        <f>IF(COUNTIF($AG159:$AI159, Active!$ET$1)&gt;0, Active!DT$2, 0)</f>
        <v>0</v>
      </c>
      <c r="DU159" s="236">
        <f>IF(COUNTIF($AJ159:$AL159, Active!$ET$1)&gt;0, Active!DU$2, 0)</f>
        <v>0</v>
      </c>
      <c r="DV159" s="236">
        <f>IF(COUNTIF($AM159:$AO159, Active!$ET$1)&gt;0, Active!DV$2, 0)</f>
        <v>0</v>
      </c>
      <c r="DW159" s="236">
        <f>IF(COUNTIF($AP159:$AR159, Active!$ET$1)&gt;0, Active!DW$2, 0)</f>
        <v>0</v>
      </c>
      <c r="DX159" s="236">
        <f>IF(COUNTIF($AS159:$AU159, Active!$ET$1)&gt;0, Active!DX$2, 0)</f>
        <v>0</v>
      </c>
      <c r="DY159" s="236">
        <f>IF(COUNTIF($AV159:$AX159, Active!$ET$1)&gt;0, Active!DY$2, 0)</f>
        <v>0</v>
      </c>
      <c r="DZ159" s="237">
        <f>IF(COUNTIF($AY159:$BA159, Active!$ET$1)&gt;0, Active!DZ$2, 0)</f>
        <v>0</v>
      </c>
      <c r="EA159" s="238">
        <f>IF(COUNTIF($BB159:$BD159, Active!$ET$1)&gt;0, Active!EA$2, 0)</f>
        <v>0</v>
      </c>
      <c r="EB159" s="238">
        <f>IF(COUNTIF($BE159:$BG159, Active!$ET$1)&gt;0, Active!EB$2, 0)</f>
        <v>0</v>
      </c>
      <c r="EC159" s="238">
        <f>IF(COUNTIF($BH159:$BJ159, Active!$ET$1)&gt;0, Active!EC$2, 0)</f>
        <v>0</v>
      </c>
      <c r="ED159" s="238">
        <f>IF(COUNTIF($BK159:$BM159, Active!$ET$1)&gt;0, Active!ED$2, 0)</f>
        <v>0</v>
      </c>
      <c r="EE159" s="238">
        <f>IF(COUNTIF($BN159:$BP159, Active!$ET$1)&gt;0, Active!EE$2, 0)</f>
        <v>0</v>
      </c>
      <c r="EF159" s="238">
        <f>IF(COUNTIF($BQ159:$BS159, Active!$ET$1)&gt;0, Active!EF$2, 0)</f>
        <v>0</v>
      </c>
      <c r="EG159" s="238">
        <f>IF(COUNTIF($BT159:$BV159, Active!$ET$1)&gt;0, Active!EG$2, 0)</f>
        <v>0</v>
      </c>
      <c r="EH159" s="239">
        <f>IF(COUNTIF($BW159:$BY159, Active!$ET$1)&gt;0, Active!EH$2, 0)</f>
        <v>0</v>
      </c>
      <c r="EI159" s="240">
        <f>IF(COUNTIF($BZ159:$CB159, Active!$ET$1)&gt;0, Active!EI$2, 0)</f>
        <v>0</v>
      </c>
      <c r="EJ159" s="240">
        <f>IF(COUNTIF($CC159:$CE159, Active!$ET$1)&gt;0, Active!EJ$2, 0)</f>
        <v>0</v>
      </c>
      <c r="EK159" s="240">
        <f>IF(COUNTIF($CF159:$CH159, Active!$ET$1)&gt;0, Active!EK$2, 0)</f>
        <v>0</v>
      </c>
      <c r="EL159" s="240">
        <f>IF(COUNTIF($CI159:$CK159, Active!$ET$1)&gt;0, Active!EL$2, 0)</f>
        <v>0</v>
      </c>
      <c r="EM159" s="240">
        <f>IF(COUNTIF($CL159:$CN159, Active!$ET$1)&gt;0, Active!EM$2, 0)</f>
        <v>0</v>
      </c>
      <c r="EN159" s="240">
        <f>IF(COUNTIF($CO159:$CQ159, Active!$ET$1)&gt;0, Active!EN$2, 0)</f>
        <v>0</v>
      </c>
      <c r="EO159" s="240">
        <f>IF(COUNTIF($CR159:$CT159, Active!$ET$1)&gt;0, Active!EO$2, 0)</f>
        <v>0</v>
      </c>
      <c r="EP159" s="240">
        <f>IF(COUNTIF($CU159:$CW159, Active!$ET$1)&gt;0, Active!EP$2, 0)</f>
        <v>0</v>
      </c>
      <c r="EQ159" s="240">
        <f>IF(COUNTIF($CX159:$CZ159, Active!$ET$1)&gt;0, Active!EQ$2, 0)</f>
        <v>0</v>
      </c>
      <c r="ER159" s="240">
        <f>IF(COUNTIF($DA159:$DC159, Active!$ET$1)&gt;0, Active!ER$2, 0)</f>
        <v>0</v>
      </c>
      <c r="ES159" s="240">
        <f>IF(COUNTIF($DD159:$DF159, Active!$ET$1)&gt;0, Active!ES$2, 0)</f>
        <v>0</v>
      </c>
      <c r="ET159" s="241">
        <f t="shared" si="54"/>
        <v>0</v>
      </c>
      <c r="EU159" s="242">
        <f>IF(COUNTIF($N159:$Q159, Active!GA$1)&gt;0, Active!EU$2, 0)</f>
        <v>0</v>
      </c>
      <c r="EV159" s="234">
        <f>IF(COUNTIF($R159:$U159, Active!GA$1)&gt;0, Active!EV$2, 0)</f>
        <v>0</v>
      </c>
      <c r="EW159" s="234">
        <f>IF(COUNTIF($V159:$Y159, Active!GA$1)&gt;0, Active!EW$2, 0)</f>
        <v>0</v>
      </c>
      <c r="EX159" s="234">
        <f>IF(COUNTIF($Z159:$AA159, Active!GA$1)&gt;0, Active!EX$2, 0)</f>
        <v>0</v>
      </c>
      <c r="EY159" s="234">
        <f>IF(COUNTIF($AB159:$AC159, Active!GA$1)&gt;0, Active!EY$2, 0)</f>
        <v>0</v>
      </c>
      <c r="EZ159" s="235">
        <f>IF(COUNTIF($AD159:$AF159, Active!$GA$1)&gt;0, Active!EZ$2, 0)</f>
        <v>0</v>
      </c>
      <c r="FA159" s="236">
        <f>IF(COUNTIF($AG159:$AI159, Active!$GA$1)&gt;0, Active!FA$2, 0)</f>
        <v>0</v>
      </c>
      <c r="FB159" s="236">
        <f>IF(COUNTIF($AJ159:$AL159, Active!$GA$1)&gt;0, Active!FB$2, 0)</f>
        <v>0</v>
      </c>
      <c r="FC159" s="236">
        <f>IF(COUNTIF($AM159:$AO159, Active!$GA$1)&gt;0, Active!FC$2, 0)</f>
        <v>0</v>
      </c>
      <c r="FD159" s="236">
        <f>IF(COUNTIF($AP159:$AR159, Active!$GA$1)&gt;0, Active!FD$2, 0)</f>
        <v>0</v>
      </c>
      <c r="FE159" s="236">
        <f>IF(COUNTIF($AS159:$AU159, Active!$GA$1)&gt;0, Active!FE$2, 0)</f>
        <v>0</v>
      </c>
      <c r="FF159" s="236">
        <f>IF(COUNTIF($AV159:$AX159, Active!$GA$1)&gt;0, Active!FF$2, 0)</f>
        <v>0</v>
      </c>
      <c r="FG159" s="237">
        <f>IF(COUNTIF($AY159:$BA159, Active!$GA$1)&gt;0, Active!FG$2, 0)</f>
        <v>0</v>
      </c>
      <c r="FH159" s="238">
        <f>IF(COUNTIF($BB159:$BD159, Active!$GA$1)&gt;0, Active!FH$2, 0)</f>
        <v>0</v>
      </c>
      <c r="FI159" s="238">
        <f>IF(COUNTIF($BE159:$BG159, Active!$GA$1)&gt;0, Active!FI$2, 0)</f>
        <v>0</v>
      </c>
      <c r="FJ159" s="238">
        <f>IF(COUNTIF($BH159:$BJ159, Active!$GA$1)&gt;0, Active!FJ$2, 0)</f>
        <v>0</v>
      </c>
      <c r="FK159" s="238">
        <f>IF(COUNTIF($BK159:$BM159, Active!$GA$1)&gt;0, Active!FK$2, 0)</f>
        <v>0</v>
      </c>
      <c r="FL159" s="238">
        <f>IF(COUNTIF($BN159:$BP159, Active!$GA$1)&gt;0, Active!FL$2, 0)</f>
        <v>0</v>
      </c>
      <c r="FM159" s="238">
        <f>IF(COUNTIF($BQ159:$BS159, Active!$GA$1)&gt;0, Active!FM$2, 0)</f>
        <v>0</v>
      </c>
      <c r="FN159" s="238">
        <f>IF(COUNTIF($BT159:$BV159, Active!$GA$1)&gt;0, Active!FN$2, 0)</f>
        <v>0</v>
      </c>
      <c r="FO159" s="239">
        <f>IF(COUNTIF($BW159:$BY159, Active!$GA$1)&gt;0, Active!FO$2, 0)</f>
        <v>0</v>
      </c>
      <c r="FP159" s="240">
        <f>IF(COUNTIF($BZ159:$CB159, Active!$GA$1)&gt;0, Active!FP$2, 0)</f>
        <v>0</v>
      </c>
      <c r="FQ159" s="240">
        <f>IF(COUNTIF($CC159:$CE159, Active!$GA$1)&gt;0, Active!FQ$2, 0)</f>
        <v>0</v>
      </c>
      <c r="FR159" s="240">
        <f>IF(COUNTIF($CF159:$CH159, Active!$GA$1)&gt;0, Active!FR$2, 0)</f>
        <v>0</v>
      </c>
      <c r="FS159" s="240">
        <f>IF(COUNTIF($CI159:$CK159, Active!$GA$1)&gt;0, Active!FS$2, 0)</f>
        <v>0</v>
      </c>
      <c r="FT159" s="240">
        <f>IF(COUNTIF($CL159:$CN159, Active!$GA$1)&gt;0, Active!FT$2, 0)</f>
        <v>0</v>
      </c>
      <c r="FU159" s="240">
        <f>IF(COUNTIF($CO159:$CQ159, Active!$GA$1)&gt;0, Active!FU$2, 0)</f>
        <v>0</v>
      </c>
      <c r="FV159" s="240">
        <f>IF(COUNTIF($CR159:$CT159, Active!$GA$1)&gt;0, Active!FV$2, 0)</f>
        <v>0</v>
      </c>
      <c r="FW159" s="240">
        <f>IF(COUNTIF($CU159:$CW159, Active!$GA$1)&gt;0, Active!FW$2, 0)</f>
        <v>0</v>
      </c>
      <c r="FX159" s="240">
        <f>IF(COUNTIF($CX159:$CZ159, Active!$GA$1)&gt;0, Active!FX$2, 0)</f>
        <v>0</v>
      </c>
      <c r="FY159" s="240">
        <f>IF(COUNTIF($DA159:$DC159, Active!$GA$1)&gt;0, Active!FY$2, 0)</f>
        <v>0</v>
      </c>
      <c r="FZ159" s="240">
        <f>IF(COUNTIF($DD159:$DF159, Active!$GA$1)&gt;0, Active!FZ$2, 0)</f>
        <v>0</v>
      </c>
      <c r="GA159" s="241">
        <f t="shared" si="55"/>
        <v>0</v>
      </c>
      <c r="GB159" s="242">
        <f>IF(COUNTIF($N159:$Q159, Active!HH$1)&gt;0, Active!GB$2, 0)</f>
        <v>0</v>
      </c>
      <c r="GC159" s="234">
        <f>IF(COUNTIF($R159:$U159, Active!HH$1)&gt;0, Active!GC$2, 0)</f>
        <v>0</v>
      </c>
      <c r="GD159" s="234">
        <f>IF(COUNTIF($V159:$Y159, Active!HH$1)&gt;0, Active!GD$2, 0)</f>
        <v>0</v>
      </c>
      <c r="GE159" s="234">
        <f>IF(COUNTIF($Z159:$AA159, Active!HH$1)&gt;0, Active!GE$2, 0)</f>
        <v>0</v>
      </c>
      <c r="GF159" s="234">
        <f>IF(COUNTIF($AB159:$AC159, Active!HH$1)&gt;0, Active!GF$2, 0)</f>
        <v>0</v>
      </c>
      <c r="GG159" s="235">
        <f>IF(COUNTIF($AD159:$AF159, Active!$HH$1)&gt;0, Active!GG$2, 0)</f>
        <v>0</v>
      </c>
      <c r="GH159" s="236">
        <f>IF(COUNTIF($AG159:$AI159, Active!$HH$1)&gt;0, Active!GH$2, 0)</f>
        <v>0</v>
      </c>
      <c r="GI159" s="236">
        <f>IF(COUNTIF($AJ159:$AL159, Active!$HH$1)&gt;0, Active!GI$2, 0)</f>
        <v>0</v>
      </c>
      <c r="GJ159" s="236">
        <f>IF(COUNTIF($AM159:$AO159, Active!$HH$1)&gt;0, Active!GJ$2, 0)</f>
        <v>0</v>
      </c>
      <c r="GK159" s="236">
        <f>IF(COUNTIF($AP159:$AR159, Active!$HH$1)&gt;0, Active!GK$2, 0)</f>
        <v>0</v>
      </c>
      <c r="GL159" s="236">
        <f>IF(COUNTIF($AS159:$AU159, Active!$HH$1)&gt;0, Active!GL$2, 0)</f>
        <v>0</v>
      </c>
      <c r="GM159" s="236">
        <f>IF(COUNTIF($AV159:$AX159, Active!$HH$1)&gt;0, Active!GM$2, 0)</f>
        <v>0</v>
      </c>
      <c r="GN159" s="237">
        <f>IF(COUNTIF($AY159:$BA159, Active!$HH$1)&gt;0, Active!GN$2, 0)</f>
        <v>0</v>
      </c>
      <c r="GO159" s="238">
        <f>IF(COUNTIF($BB159:$BD159, Active!$HH$1)&gt;0, Active!GO$2, 0)</f>
        <v>0</v>
      </c>
      <c r="GP159" s="238">
        <f>IF(COUNTIF($BE159:$BG159, Active!$HH$1)&gt;0, Active!GP$2, 0)</f>
        <v>0</v>
      </c>
      <c r="GQ159" s="238">
        <f>IF(COUNTIF($BH159:$BJ159, Active!$HH$1)&gt;0, Active!GQ$2, 0)</f>
        <v>0</v>
      </c>
      <c r="GR159" s="238">
        <f>IF(COUNTIF($BK159:$BM159, Active!$HH$1)&gt;0, Active!GR$2, 0)</f>
        <v>0</v>
      </c>
      <c r="GS159" s="238">
        <f>IF(COUNTIF($BN159:$BP159, Active!$HH$1)&gt;0, Active!GS$2, 0)</f>
        <v>0</v>
      </c>
      <c r="GT159" s="238">
        <f>IF(COUNTIF($BQ159:$BS159, Active!$HH$1)&gt;0, Active!GT$2, 0)</f>
        <v>0</v>
      </c>
      <c r="GU159" s="238">
        <f>IF(COUNTIF($BT159:$BV159, Active!$HH$1)&gt;0, Active!GU$2, 0)</f>
        <v>0</v>
      </c>
      <c r="GV159" s="239">
        <f>IF(COUNTIF($BW159:$BY159, Active!$HH$1)&gt;0, Active!GV$2, 0)</f>
        <v>0</v>
      </c>
      <c r="GW159" s="240">
        <f>IF(COUNTIF($BZ159:$CB159, Active!$HH$1)&gt;0, Active!GW$2, 0)</f>
        <v>0</v>
      </c>
      <c r="GX159" s="240">
        <f>IF(COUNTIF($CC159:$CE159, Active!$HH$1)&gt;0, Active!GX$2, 0)</f>
        <v>0</v>
      </c>
      <c r="GY159" s="240">
        <f>IF(COUNTIF($CF159:$CH159, Active!$HH$1)&gt;0, Active!GY$2, 0)</f>
        <v>0</v>
      </c>
      <c r="GZ159" s="240">
        <f>IF(COUNTIF($CI159:$CK159, Active!$HH$1)&gt;0, Active!GZ$2, 0)</f>
        <v>0</v>
      </c>
      <c r="HA159" s="240">
        <f>IF(COUNTIF($CL159:$CN159, Active!$HH$1)&gt;0, Active!HA$2, 0)</f>
        <v>0</v>
      </c>
      <c r="HB159" s="240">
        <f>IF(COUNTIF($CO159:$CQ159, Active!$HH$1)&gt;0, Active!HB$2, 0)</f>
        <v>0</v>
      </c>
      <c r="HC159" s="240">
        <f>IF(COUNTIF($CR159:$CT159, Active!$HH$1)&gt;0, Active!HC$2, 0)</f>
        <v>0</v>
      </c>
      <c r="HD159" s="240">
        <f>IF(COUNTIF($CU159:$CW159, Active!$HH$1)&gt;0, Active!HD$2, 0)</f>
        <v>0</v>
      </c>
      <c r="HE159" s="240">
        <f>IF(COUNTIF($CX159:$CZ159, Active!$HH$1)&gt;0, Active!HE$2, 0)</f>
        <v>0</v>
      </c>
      <c r="HF159" s="240">
        <f>IF(COUNTIF($DA159:$DC159, Active!$HH$1)&gt;0, Active!HF$2, 0)</f>
        <v>0</v>
      </c>
      <c r="HG159" s="240">
        <f>IF(COUNTIF($DD159:$DF159, Active!$HH$1)&gt;0, Active!HG$2, 0)</f>
        <v>0</v>
      </c>
      <c r="HH159" s="241">
        <f t="shared" si="56"/>
        <v>0</v>
      </c>
      <c r="HI159" s="243"/>
      <c r="HJ159" s="242">
        <f>IF(MAX($N159:$Q159)&gt;=40, Active!HJ$2, 0)</f>
        <v>0</v>
      </c>
      <c r="HK159" s="234">
        <f>IF(MAX($R159:$U159)&gt;=40, Active!HK$2, 0)</f>
        <v>0</v>
      </c>
      <c r="HL159" s="234">
        <f>IF(MAX($V159:$Y159)&gt;=40, Active!HL$2, 0)</f>
        <v>0</v>
      </c>
      <c r="HM159" s="234">
        <f>IF(MAX($Z159:$AA159)&gt;=40, Active!HM$2, 0)</f>
        <v>0</v>
      </c>
      <c r="HN159" s="234">
        <f>IF(MAX($AB159:$AC159)&gt;=40, Active!HN$2, 0)</f>
        <v>0</v>
      </c>
      <c r="HO159" s="235">
        <f>IF(MAX($AD159:$AF159)&gt;=40, Active!HO$2, 0)</f>
        <v>0</v>
      </c>
      <c r="HP159" s="236">
        <f>IF(MAX($AG159:$AI159)&gt;=40, Active!HP$2, 0)</f>
        <v>0</v>
      </c>
      <c r="HQ159" s="236">
        <f>IF(MAX($AJ159:$AL159)&gt;=40, Active!HQ$2, 0)</f>
        <v>0</v>
      </c>
      <c r="HR159" s="236">
        <f>IF(MAX($AM159:$AO159)&gt;=40, Active!HR$2, 0)</f>
        <v>0</v>
      </c>
      <c r="HS159" s="236">
        <f>IF(MAX($AP159:$AR159)&gt;=40, Active!HS$2, 0)</f>
        <v>0</v>
      </c>
      <c r="HT159" s="236">
        <f>IF(MAX($AS159:$AU159)&gt;=40, Active!HT$2, 0)</f>
        <v>0</v>
      </c>
      <c r="HU159" s="236">
        <f>IF(MAX($AV159:$AX159)&gt;=40, Active!HU$2, 0)</f>
        <v>0</v>
      </c>
      <c r="HV159" s="237">
        <f>IF(MAX($AY159:$BA159)&gt;=40, Active!HV$2, 0)</f>
        <v>0</v>
      </c>
      <c r="HW159" s="238">
        <f>IF(MAX($BB159:$BD159)&gt;=40, Active!HW$2, 0)</f>
        <v>20</v>
      </c>
      <c r="HX159" s="238">
        <f>IF(MAX($BE159:$BG159)&gt;=40, Active!HX$2, 0)</f>
        <v>0</v>
      </c>
      <c r="HY159" s="238">
        <f>IF(MAX($BH159:$BJ159)&gt;=40, Active!HY$2, 0)</f>
        <v>0</v>
      </c>
      <c r="HZ159" s="238">
        <f>IF(MAX($BK159:$BM159)&gt;=40, Active!HZ$2, 0)</f>
        <v>0</v>
      </c>
      <c r="IA159" s="238">
        <f>IF(MAX($BN159:$BP159)&gt;=40, Active!IA$2, 0)</f>
        <v>0</v>
      </c>
      <c r="IB159" s="238">
        <f>IF(MAX($BQ159:$BS159)&gt;=40, Active!IB$2, 0)</f>
        <v>10</v>
      </c>
      <c r="IC159" s="238">
        <f>IF(MAX($BT159:$BV159)&gt;=40, Active!IC$2, 0)</f>
        <v>0</v>
      </c>
      <c r="ID159" s="239">
        <f>IF(MAX($BW159:$BY159)&gt;=40, Active!ID$2, 0)</f>
        <v>20</v>
      </c>
      <c r="IE159" s="240">
        <f>IF(MAX($BZ159:$CB159)&gt;=40, Active!IE$2, 0)</f>
        <v>20</v>
      </c>
      <c r="IF159" s="240">
        <f>IF(MAX($CC159:$CE159)&gt;=40, Active!IF$2, 0)</f>
        <v>0</v>
      </c>
      <c r="IG159" s="240">
        <f>IF(MAX($CF159:$CH159)&gt;=40, Active!IG$2, 0)</f>
        <v>10</v>
      </c>
      <c r="IH159" s="240">
        <f>IF(MAX($CI159:$CK159)&gt;=40, Active!IH$2, 0)</f>
        <v>0</v>
      </c>
      <c r="II159" s="240">
        <f>IF(MAX($CL159:$CN159)&gt;=40, Active!II$2, 0)</f>
        <v>30</v>
      </c>
      <c r="IJ159" s="240">
        <f>IF(MAX($CO159:$CQ159)&gt;=40, Active!IJ$2, 0)</f>
        <v>0</v>
      </c>
      <c r="IK159" s="240">
        <f>IF(MAX($CR159:$CT159)&gt;=40, Active!IK$2, 0)</f>
        <v>0</v>
      </c>
      <c r="IL159" s="240">
        <f>IF(MAX($CU159:$CW159)&gt;=40, Active!IL$2, 0)</f>
        <v>0</v>
      </c>
      <c r="IM159" s="240">
        <f>IF(MAX($CX159:$CZ159)&gt;=40, Active!IM$2, 0)</f>
        <v>0</v>
      </c>
      <c r="IN159" s="240">
        <f>IF(MAX($DA159:$DC159)&gt;=40, Active!IN$2, 0)</f>
        <v>20</v>
      </c>
      <c r="IO159" s="240">
        <f>IF(MAX($DD159:$DF159)&gt;=40, Active!IO$2, 0)</f>
        <v>20</v>
      </c>
      <c r="IP159" s="416">
        <f t="shared" si="57"/>
        <v>150</v>
      </c>
      <c r="IQ159" s="416">
        <f t="shared" si="58"/>
        <v>0</v>
      </c>
    </row>
    <row r="160" spans="2:251" ht="15" customHeight="1" x14ac:dyDescent="0.25">
      <c r="B160" s="392">
        <v>18</v>
      </c>
      <c r="C160" s="13" t="s">
        <v>683</v>
      </c>
      <c r="D160" s="423">
        <v>42461</v>
      </c>
      <c r="E160" s="20" t="s">
        <v>278</v>
      </c>
      <c r="F160" s="6">
        <v>7407990</v>
      </c>
      <c r="G160" s="20">
        <v>1</v>
      </c>
      <c r="H160" s="20"/>
      <c r="I160" s="23"/>
      <c r="J160" s="6"/>
      <c r="K160" s="6"/>
      <c r="L160" s="424"/>
      <c r="M160" s="425" t="s">
        <v>684</v>
      </c>
      <c r="N160" s="24"/>
      <c r="O160" s="107"/>
      <c r="P160" s="105"/>
      <c r="Q160" s="106"/>
      <c r="R160" s="24"/>
      <c r="S160" s="107"/>
      <c r="T160" s="105"/>
      <c r="U160" s="106"/>
      <c r="V160" s="24"/>
      <c r="W160" s="107"/>
      <c r="X160" s="105"/>
      <c r="Y160" s="106"/>
      <c r="Z160" s="24"/>
      <c r="AA160" s="273"/>
      <c r="AB160" s="24"/>
      <c r="AC160" s="273"/>
      <c r="AD160" s="24"/>
      <c r="AE160" s="107"/>
      <c r="AF160" s="273"/>
      <c r="AG160" s="24"/>
      <c r="AH160" s="107"/>
      <c r="AI160" s="273"/>
      <c r="AJ160" s="24"/>
      <c r="AK160" s="107"/>
      <c r="AL160" s="273"/>
      <c r="AM160" s="24"/>
      <c r="AN160" s="107"/>
      <c r="AO160" s="273"/>
      <c r="AP160" s="24"/>
      <c r="AQ160" s="107"/>
      <c r="AR160" s="273"/>
      <c r="AS160" s="24"/>
      <c r="AT160" s="107"/>
      <c r="AU160" s="273"/>
      <c r="AV160" s="24">
        <v>82</v>
      </c>
      <c r="AW160" s="107"/>
      <c r="AX160" s="273"/>
      <c r="AY160" s="24"/>
      <c r="AZ160" s="107"/>
      <c r="BA160" s="273"/>
      <c r="BB160" s="24">
        <v>68</v>
      </c>
      <c r="BC160" s="107"/>
      <c r="BD160" s="273"/>
      <c r="BE160" s="24">
        <v>56</v>
      </c>
      <c r="BF160" s="107"/>
      <c r="BG160" s="273"/>
      <c r="BH160" s="24">
        <v>55.759998321533203</v>
      </c>
      <c r="BI160" s="107"/>
      <c r="BJ160" s="273"/>
      <c r="BK160" s="24"/>
      <c r="BL160" s="107"/>
      <c r="BM160" s="273"/>
      <c r="BN160" s="24">
        <v>75.199996948242188</v>
      </c>
      <c r="BO160" s="107"/>
      <c r="BP160" s="273"/>
      <c r="BQ160" s="24">
        <v>40</v>
      </c>
      <c r="BR160" s="107"/>
      <c r="BS160" s="273"/>
      <c r="BT160" s="24"/>
      <c r="BU160" s="291"/>
      <c r="BV160" s="273"/>
      <c r="BW160" s="24"/>
      <c r="BX160" s="107"/>
      <c r="BY160" s="273"/>
      <c r="BZ160" s="24"/>
      <c r="CA160" s="107"/>
      <c r="CB160" s="273"/>
      <c r="CC160" s="24"/>
      <c r="CD160" s="107"/>
      <c r="CE160" s="107"/>
      <c r="CF160" s="107"/>
      <c r="CG160" s="107"/>
      <c r="CH160" s="273"/>
      <c r="CI160" s="24"/>
      <c r="CJ160" s="107"/>
      <c r="CK160" s="273"/>
      <c r="CL160" s="24"/>
      <c r="CM160" s="107"/>
      <c r="CN160" s="273"/>
      <c r="CO160" s="24"/>
      <c r="CP160" s="107"/>
      <c r="CQ160" s="273"/>
      <c r="CR160" s="24"/>
      <c r="CS160" s="107"/>
      <c r="CT160" s="273"/>
      <c r="CU160" s="24"/>
      <c r="CV160" s="107"/>
      <c r="CW160" s="273"/>
      <c r="CX160" s="24"/>
      <c r="CY160" s="107"/>
      <c r="CZ160" s="273"/>
      <c r="DA160" s="24"/>
      <c r="DB160" s="107"/>
      <c r="DC160" s="273"/>
      <c r="DD160" s="24"/>
      <c r="DE160" s="107"/>
      <c r="DF160" s="273"/>
      <c r="DG160" s="218"/>
      <c r="DH160" s="217"/>
      <c r="DI160" s="217"/>
      <c r="DJ160" s="286">
        <f t="shared" si="52"/>
        <v>58.991999053955077</v>
      </c>
      <c r="DK160" s="219"/>
      <c r="DL160" s="220">
        <f t="shared" si="53"/>
        <v>2.9495999526977537</v>
      </c>
      <c r="DM160" s="650">
        <f>COUNTIF(N160:DF160, Active!DM$1)+COUNTIF(N160:DF160, Active!DM$2)</f>
        <v>0</v>
      </c>
      <c r="DN160" s="233">
        <f>IF(COUNTIF($N160:$Q160, Active!ET$1)&gt;0, Active!DN$2, 0)</f>
        <v>0</v>
      </c>
      <c r="DO160" s="234">
        <f>IF(COUNTIF($R160:$U160, Active!ET$1)&gt;0, Active!DO$2, 0)</f>
        <v>0</v>
      </c>
      <c r="DP160" s="234">
        <f>IF(COUNTIF($V160:$Y160, Active!ET$1)&gt;0, Active!DP$2, 0)</f>
        <v>0</v>
      </c>
      <c r="DQ160" s="234">
        <f>IF(COUNTIF($Z160:$AA160, Active!ET$1)&gt;0, Active!DQ$2, 0)</f>
        <v>0</v>
      </c>
      <c r="DR160" s="234">
        <f>IF(COUNTIF($AB160:$AC160, Active!ET$1)&gt;0, Active!DR$2, 0)</f>
        <v>0</v>
      </c>
      <c r="DS160" s="235">
        <f>IF(COUNTIF($AD160:$AF160, Active!$ET$1)&gt;0, Active!DS$2, 0)</f>
        <v>0</v>
      </c>
      <c r="DT160" s="236">
        <f>IF(COUNTIF($AG160:$AI160, Active!$ET$1)&gt;0, Active!DT$2, 0)</f>
        <v>0</v>
      </c>
      <c r="DU160" s="236">
        <f>IF(COUNTIF($AJ160:$AL160, Active!$ET$1)&gt;0, Active!DU$2, 0)</f>
        <v>0</v>
      </c>
      <c r="DV160" s="236">
        <f>IF(COUNTIF($AM160:$AO160, Active!$ET$1)&gt;0, Active!DV$2, 0)</f>
        <v>0</v>
      </c>
      <c r="DW160" s="236">
        <f>IF(COUNTIF($AP160:$AR160, Active!$ET$1)&gt;0, Active!DW$2, 0)</f>
        <v>0</v>
      </c>
      <c r="DX160" s="236">
        <f>IF(COUNTIF($AS160:$AU160, Active!$ET$1)&gt;0, Active!DX$2, 0)</f>
        <v>0</v>
      </c>
      <c r="DY160" s="236">
        <f>IF(COUNTIF($AV160:$AX160, Active!$ET$1)&gt;0, Active!DY$2, 0)</f>
        <v>0</v>
      </c>
      <c r="DZ160" s="237">
        <f>IF(COUNTIF($AY160:$BA160, Active!$ET$1)&gt;0, Active!DZ$2, 0)</f>
        <v>0</v>
      </c>
      <c r="EA160" s="238">
        <f>IF(COUNTIF($BB160:$BD160, Active!$ET$1)&gt;0, Active!EA$2, 0)</f>
        <v>0</v>
      </c>
      <c r="EB160" s="238">
        <f>IF(COUNTIF($BE160:$BG160, Active!$ET$1)&gt;0, Active!EB$2, 0)</f>
        <v>0</v>
      </c>
      <c r="EC160" s="238">
        <f>IF(COUNTIF($BH160:$BJ160, Active!$ET$1)&gt;0, Active!EC$2, 0)</f>
        <v>0</v>
      </c>
      <c r="ED160" s="238">
        <f>IF(COUNTIF($BK160:$BM160, Active!$ET$1)&gt;0, Active!ED$2, 0)</f>
        <v>0</v>
      </c>
      <c r="EE160" s="238">
        <f>IF(COUNTIF($BN160:$BP160, Active!$ET$1)&gt;0, Active!EE$2, 0)</f>
        <v>0</v>
      </c>
      <c r="EF160" s="238">
        <f>IF(COUNTIF($BQ160:$BS160, Active!$ET$1)&gt;0, Active!EF$2, 0)</f>
        <v>0</v>
      </c>
      <c r="EG160" s="238">
        <f>IF(COUNTIF($BT160:$BV160, Active!$ET$1)&gt;0, Active!EG$2, 0)</f>
        <v>0</v>
      </c>
      <c r="EH160" s="239">
        <f>IF(COUNTIF($BW160:$BY160, Active!$ET$1)&gt;0, Active!EH$2, 0)</f>
        <v>0</v>
      </c>
      <c r="EI160" s="240">
        <f>IF(COUNTIF($BZ160:$CB160, Active!$ET$1)&gt;0, Active!EI$2, 0)</f>
        <v>0</v>
      </c>
      <c r="EJ160" s="240">
        <f>IF(COUNTIF($CC160:$CE160, Active!$ET$1)&gt;0, Active!EJ$2, 0)</f>
        <v>0</v>
      </c>
      <c r="EK160" s="240">
        <f>IF(COUNTIF($CF160:$CH160, Active!$ET$1)&gt;0, Active!EK$2, 0)</f>
        <v>0</v>
      </c>
      <c r="EL160" s="240">
        <f>IF(COUNTIF($CI160:$CK160, Active!$ET$1)&gt;0, Active!EL$2, 0)</f>
        <v>0</v>
      </c>
      <c r="EM160" s="240">
        <f>IF(COUNTIF($CL160:$CN160, Active!$ET$1)&gt;0, Active!EM$2, 0)</f>
        <v>0</v>
      </c>
      <c r="EN160" s="240">
        <f>IF(COUNTIF($CO160:$CQ160, Active!$ET$1)&gt;0, Active!EN$2, 0)</f>
        <v>0</v>
      </c>
      <c r="EO160" s="240">
        <f>IF(COUNTIF($CR160:$CT160, Active!$ET$1)&gt;0, Active!EO$2, 0)</f>
        <v>0</v>
      </c>
      <c r="EP160" s="240">
        <f>IF(COUNTIF($CU160:$CW160, Active!$ET$1)&gt;0, Active!EP$2, 0)</f>
        <v>0</v>
      </c>
      <c r="EQ160" s="240">
        <f>IF(COUNTIF($CX160:$CZ160, Active!$ET$1)&gt;0, Active!EQ$2, 0)</f>
        <v>0</v>
      </c>
      <c r="ER160" s="240">
        <f>IF(COUNTIF($DA160:$DC160, Active!$ET$1)&gt;0, Active!ER$2, 0)</f>
        <v>0</v>
      </c>
      <c r="ES160" s="240">
        <f>IF(COUNTIF($DD160:$DF160, Active!$ET$1)&gt;0, Active!ES$2, 0)</f>
        <v>0</v>
      </c>
      <c r="ET160" s="241">
        <f t="shared" si="54"/>
        <v>0</v>
      </c>
      <c r="EU160" s="242">
        <f>IF(COUNTIF($N160:$Q160, Active!GA$1)&gt;0, Active!EU$2, 0)</f>
        <v>0</v>
      </c>
      <c r="EV160" s="234">
        <f>IF(COUNTIF($R160:$U160, Active!GA$1)&gt;0, Active!EV$2, 0)</f>
        <v>0</v>
      </c>
      <c r="EW160" s="234">
        <f>IF(COUNTIF($V160:$Y160, Active!GA$1)&gt;0, Active!EW$2, 0)</f>
        <v>0</v>
      </c>
      <c r="EX160" s="234">
        <f>IF(COUNTIF($Z160:$AA160, Active!GA$1)&gt;0, Active!EX$2, 0)</f>
        <v>0</v>
      </c>
      <c r="EY160" s="234">
        <f>IF(COUNTIF($AB160:$AC160, Active!GA$1)&gt;0, Active!EY$2, 0)</f>
        <v>0</v>
      </c>
      <c r="EZ160" s="235">
        <f>IF(COUNTIF($AD160:$AF160, Active!$GA$1)&gt;0, Active!EZ$2, 0)</f>
        <v>0</v>
      </c>
      <c r="FA160" s="236">
        <f>IF(COUNTIF($AG160:$AI160, Active!$GA$1)&gt;0, Active!FA$2, 0)</f>
        <v>0</v>
      </c>
      <c r="FB160" s="236">
        <f>IF(COUNTIF($AJ160:$AL160, Active!$GA$1)&gt;0, Active!FB$2, 0)</f>
        <v>0</v>
      </c>
      <c r="FC160" s="236">
        <f>IF(COUNTIF($AM160:$AO160, Active!$GA$1)&gt;0, Active!FC$2, 0)</f>
        <v>0</v>
      </c>
      <c r="FD160" s="236">
        <f>IF(COUNTIF($AP160:$AR160, Active!$GA$1)&gt;0, Active!FD$2, 0)</f>
        <v>0</v>
      </c>
      <c r="FE160" s="236">
        <f>IF(COUNTIF($AS160:$AU160, Active!$GA$1)&gt;0, Active!FE$2, 0)</f>
        <v>0</v>
      </c>
      <c r="FF160" s="236">
        <f>IF(COUNTIF($AV160:$AX160, Active!$GA$1)&gt;0, Active!FF$2, 0)</f>
        <v>0</v>
      </c>
      <c r="FG160" s="237">
        <f>IF(COUNTIF($AY160:$BA160, Active!$GA$1)&gt;0, Active!FG$2, 0)</f>
        <v>0</v>
      </c>
      <c r="FH160" s="238">
        <f>IF(COUNTIF($BB160:$BD160, Active!$GA$1)&gt;0, Active!FH$2, 0)</f>
        <v>0</v>
      </c>
      <c r="FI160" s="238">
        <f>IF(COUNTIF($BE160:$BG160, Active!$GA$1)&gt;0, Active!FI$2, 0)</f>
        <v>0</v>
      </c>
      <c r="FJ160" s="238">
        <f>IF(COUNTIF($BH160:$BJ160, Active!$GA$1)&gt;0, Active!FJ$2, 0)</f>
        <v>0</v>
      </c>
      <c r="FK160" s="238">
        <f>IF(COUNTIF($BK160:$BM160, Active!$GA$1)&gt;0, Active!FK$2, 0)</f>
        <v>0</v>
      </c>
      <c r="FL160" s="238">
        <f>IF(COUNTIF($BN160:$BP160, Active!$GA$1)&gt;0, Active!FL$2, 0)</f>
        <v>0</v>
      </c>
      <c r="FM160" s="238">
        <f>IF(COUNTIF($BQ160:$BS160, Active!$GA$1)&gt;0, Active!FM$2, 0)</f>
        <v>0</v>
      </c>
      <c r="FN160" s="238">
        <f>IF(COUNTIF($BT160:$BV160, Active!$GA$1)&gt;0, Active!FN$2, 0)</f>
        <v>0</v>
      </c>
      <c r="FO160" s="239">
        <f>IF(COUNTIF($BW160:$BY160, Active!$GA$1)&gt;0, Active!FO$2, 0)</f>
        <v>0</v>
      </c>
      <c r="FP160" s="240">
        <f>IF(COUNTIF($BZ160:$CB160, Active!$GA$1)&gt;0, Active!FP$2, 0)</f>
        <v>0</v>
      </c>
      <c r="FQ160" s="240">
        <f>IF(COUNTIF($CC160:$CE160, Active!$GA$1)&gt;0, Active!FQ$2, 0)</f>
        <v>0</v>
      </c>
      <c r="FR160" s="240">
        <f>IF(COUNTIF($CF160:$CH160, Active!$GA$1)&gt;0, Active!FR$2, 0)</f>
        <v>0</v>
      </c>
      <c r="FS160" s="240">
        <f>IF(COUNTIF($CI160:$CK160, Active!$GA$1)&gt;0, Active!FS$2, 0)</f>
        <v>0</v>
      </c>
      <c r="FT160" s="240">
        <f>IF(COUNTIF($CL160:$CN160, Active!$GA$1)&gt;0, Active!FT$2, 0)</f>
        <v>0</v>
      </c>
      <c r="FU160" s="240">
        <f>IF(COUNTIF($CO160:$CQ160, Active!$GA$1)&gt;0, Active!FU$2, 0)</f>
        <v>0</v>
      </c>
      <c r="FV160" s="240">
        <f>IF(COUNTIF($CR160:$CT160, Active!$GA$1)&gt;0, Active!FV$2, 0)</f>
        <v>0</v>
      </c>
      <c r="FW160" s="240">
        <f>IF(COUNTIF($CU160:$CW160, Active!$GA$1)&gt;0, Active!FW$2, 0)</f>
        <v>0</v>
      </c>
      <c r="FX160" s="240">
        <f>IF(COUNTIF($CX160:$CZ160, Active!$GA$1)&gt;0, Active!FX$2, 0)</f>
        <v>0</v>
      </c>
      <c r="FY160" s="240">
        <f>IF(COUNTIF($DA160:$DC160, Active!$GA$1)&gt;0, Active!FY$2, 0)</f>
        <v>0</v>
      </c>
      <c r="FZ160" s="240">
        <f>IF(COUNTIF($DD160:$DF160, Active!$GA$1)&gt;0, Active!FZ$2, 0)</f>
        <v>0</v>
      </c>
      <c r="GA160" s="241">
        <f t="shared" si="55"/>
        <v>0</v>
      </c>
      <c r="GB160" s="242">
        <f>IF(COUNTIF($N160:$Q160, Active!HH$1)&gt;0, Active!GB$2, 0)</f>
        <v>0</v>
      </c>
      <c r="GC160" s="234">
        <f>IF(COUNTIF($R160:$U160, Active!HH$1)&gt;0, Active!GC$2, 0)</f>
        <v>0</v>
      </c>
      <c r="GD160" s="234">
        <f>IF(COUNTIF($V160:$Y160, Active!HH$1)&gt;0, Active!GD$2, 0)</f>
        <v>0</v>
      </c>
      <c r="GE160" s="234">
        <f>IF(COUNTIF($Z160:$AA160, Active!HH$1)&gt;0, Active!GE$2, 0)</f>
        <v>0</v>
      </c>
      <c r="GF160" s="234">
        <f>IF(COUNTIF($AB160:$AC160, Active!HH$1)&gt;0, Active!GF$2, 0)</f>
        <v>0</v>
      </c>
      <c r="GG160" s="235">
        <f>IF(COUNTIF($AD160:$AF160, Active!$HH$1)&gt;0, Active!GG$2, 0)</f>
        <v>0</v>
      </c>
      <c r="GH160" s="236">
        <f>IF(COUNTIF($AG160:$AI160, Active!$HH$1)&gt;0, Active!GH$2, 0)</f>
        <v>0</v>
      </c>
      <c r="GI160" s="236">
        <f>IF(COUNTIF($AJ160:$AL160, Active!$HH$1)&gt;0, Active!GI$2, 0)</f>
        <v>0</v>
      </c>
      <c r="GJ160" s="236">
        <f>IF(COUNTIF($AM160:$AO160, Active!$HH$1)&gt;0, Active!GJ$2, 0)</f>
        <v>0</v>
      </c>
      <c r="GK160" s="236">
        <f>IF(COUNTIF($AP160:$AR160, Active!$HH$1)&gt;0, Active!GK$2, 0)</f>
        <v>0</v>
      </c>
      <c r="GL160" s="236">
        <f>IF(COUNTIF($AS160:$AU160, Active!$HH$1)&gt;0, Active!GL$2, 0)</f>
        <v>0</v>
      </c>
      <c r="GM160" s="236">
        <f>IF(COUNTIF($AV160:$AX160, Active!$HH$1)&gt;0, Active!GM$2, 0)</f>
        <v>0</v>
      </c>
      <c r="GN160" s="237">
        <f>IF(COUNTIF($AY160:$BA160, Active!$HH$1)&gt;0, Active!GN$2, 0)</f>
        <v>0</v>
      </c>
      <c r="GO160" s="238">
        <f>IF(COUNTIF($BB160:$BD160, Active!$HH$1)&gt;0, Active!GO$2, 0)</f>
        <v>0</v>
      </c>
      <c r="GP160" s="238">
        <f>IF(COUNTIF($BE160:$BG160, Active!$HH$1)&gt;0, Active!GP$2, 0)</f>
        <v>0</v>
      </c>
      <c r="GQ160" s="238">
        <f>IF(COUNTIF($BH160:$BJ160, Active!$HH$1)&gt;0, Active!GQ$2, 0)</f>
        <v>0</v>
      </c>
      <c r="GR160" s="238">
        <f>IF(COUNTIF($BK160:$BM160, Active!$HH$1)&gt;0, Active!GR$2, 0)</f>
        <v>0</v>
      </c>
      <c r="GS160" s="238">
        <f>IF(COUNTIF($BN160:$BP160, Active!$HH$1)&gt;0, Active!GS$2, 0)</f>
        <v>0</v>
      </c>
      <c r="GT160" s="238">
        <f>IF(COUNTIF($BQ160:$BS160, Active!$HH$1)&gt;0, Active!GT$2, 0)</f>
        <v>0</v>
      </c>
      <c r="GU160" s="238">
        <f>IF(COUNTIF($BT160:$BV160, Active!$HH$1)&gt;0, Active!GU$2, 0)</f>
        <v>0</v>
      </c>
      <c r="GV160" s="239">
        <f>IF(COUNTIF($BW160:$BY160, Active!$HH$1)&gt;0, Active!GV$2, 0)</f>
        <v>0</v>
      </c>
      <c r="GW160" s="240">
        <f>IF(COUNTIF($BZ160:$CB160, Active!$HH$1)&gt;0, Active!GW$2, 0)</f>
        <v>0</v>
      </c>
      <c r="GX160" s="240">
        <f>IF(COUNTIF($CC160:$CE160, Active!$HH$1)&gt;0, Active!GX$2, 0)</f>
        <v>0</v>
      </c>
      <c r="GY160" s="240">
        <f>IF(COUNTIF($CF160:$CH160, Active!$HH$1)&gt;0, Active!GY$2, 0)</f>
        <v>0</v>
      </c>
      <c r="GZ160" s="240">
        <f>IF(COUNTIF($CI160:$CK160, Active!$HH$1)&gt;0, Active!GZ$2, 0)</f>
        <v>0</v>
      </c>
      <c r="HA160" s="240">
        <f>IF(COUNTIF($CL160:$CN160, Active!$HH$1)&gt;0, Active!HA$2, 0)</f>
        <v>0</v>
      </c>
      <c r="HB160" s="240">
        <f>IF(COUNTIF($CO160:$CQ160, Active!$HH$1)&gt;0, Active!HB$2, 0)</f>
        <v>0</v>
      </c>
      <c r="HC160" s="240">
        <f>IF(COUNTIF($CR160:$CT160, Active!$HH$1)&gt;0, Active!HC$2, 0)</f>
        <v>0</v>
      </c>
      <c r="HD160" s="240">
        <f>IF(COUNTIF($CU160:$CW160, Active!$HH$1)&gt;0, Active!HD$2, 0)</f>
        <v>0</v>
      </c>
      <c r="HE160" s="240">
        <f>IF(COUNTIF($CX160:$CZ160, Active!$HH$1)&gt;0, Active!HE$2, 0)</f>
        <v>0</v>
      </c>
      <c r="HF160" s="240">
        <f>IF(COUNTIF($DA160:$DC160, Active!$HH$1)&gt;0, Active!HF$2, 0)</f>
        <v>0</v>
      </c>
      <c r="HG160" s="240">
        <f>IF(COUNTIF($DD160:$DF160, Active!$HH$1)&gt;0, Active!HG$2, 0)</f>
        <v>0</v>
      </c>
      <c r="HH160" s="241">
        <f t="shared" si="56"/>
        <v>0</v>
      </c>
      <c r="HI160" s="243"/>
      <c r="HJ160" s="242">
        <f>IF(MAX($N160:$Q160)&gt;=40, Active!HJ$2, 0)</f>
        <v>0</v>
      </c>
      <c r="HK160" s="234">
        <f>IF(MAX($R160:$U160)&gt;=40, Active!HK$2, 0)</f>
        <v>0</v>
      </c>
      <c r="HL160" s="234">
        <f>IF(MAX($V160:$Y160)&gt;=40, Active!HL$2, 0)</f>
        <v>0</v>
      </c>
      <c r="HM160" s="234">
        <f>IF(MAX($Z160:$AA160)&gt;=40, Active!HM$2, 0)</f>
        <v>0</v>
      </c>
      <c r="HN160" s="234">
        <f>IF(MAX($AB160:$AC160)&gt;=40, Active!HN$2, 0)</f>
        <v>0</v>
      </c>
      <c r="HO160" s="235">
        <f>IF(MAX($AD160:$AF160)&gt;=40, Active!HO$2, 0)</f>
        <v>0</v>
      </c>
      <c r="HP160" s="236">
        <f>IF(MAX($AG160:$AI160)&gt;=40, Active!HP$2, 0)</f>
        <v>0</v>
      </c>
      <c r="HQ160" s="236">
        <f>IF(MAX($AJ160:$AL160)&gt;=40, Active!HQ$2, 0)</f>
        <v>0</v>
      </c>
      <c r="HR160" s="236">
        <f>IF(MAX($AM160:$AO160)&gt;=40, Active!HR$2, 0)</f>
        <v>0</v>
      </c>
      <c r="HS160" s="236">
        <f>IF(MAX($AP160:$AR160)&gt;=40, Active!HS$2, 0)</f>
        <v>0</v>
      </c>
      <c r="HT160" s="236">
        <f>IF(MAX($AS160:$AU160)&gt;=40, Active!HT$2, 0)</f>
        <v>0</v>
      </c>
      <c r="HU160" s="236">
        <f>IF(MAX($AV160:$AX160)&gt;=40, Active!HU$2, 0)</f>
        <v>10</v>
      </c>
      <c r="HV160" s="237">
        <f>IF(MAX($AY160:$BA160)&gt;=40, Active!HV$2, 0)</f>
        <v>0</v>
      </c>
      <c r="HW160" s="238">
        <f>IF(MAX($BB160:$BD160)&gt;=40, Active!HW$2, 0)</f>
        <v>20</v>
      </c>
      <c r="HX160" s="238">
        <f>IF(MAX($BE160:$BG160)&gt;=40, Active!HX$2, 0)</f>
        <v>20</v>
      </c>
      <c r="HY160" s="238">
        <f>IF(MAX($BH160:$BJ160)&gt;=40, Active!HY$2, 0)</f>
        <v>20</v>
      </c>
      <c r="HZ160" s="238">
        <f>IF(MAX($BK160:$BM160)&gt;=40, Active!HZ$2, 0)</f>
        <v>0</v>
      </c>
      <c r="IA160" s="238">
        <f>IF(MAX($BN160:$BP160)&gt;=40, Active!IA$2, 0)</f>
        <v>20</v>
      </c>
      <c r="IB160" s="238">
        <f>IF(MAX($BQ160:$BS160)&gt;=40, Active!IB$2, 0)</f>
        <v>10</v>
      </c>
      <c r="IC160" s="238">
        <f>IF(MAX($BT160:$BV160)&gt;=40, Active!IC$2, 0)</f>
        <v>0</v>
      </c>
      <c r="ID160" s="239">
        <f>IF(MAX($BW160:$BY160)&gt;=40, Active!ID$2, 0)</f>
        <v>0</v>
      </c>
      <c r="IE160" s="240">
        <f>IF(MAX($BZ160:$CB160)&gt;=40, Active!IE$2, 0)</f>
        <v>0</v>
      </c>
      <c r="IF160" s="240">
        <f>IF(MAX($CC160:$CE160)&gt;=40, Active!IF$2, 0)</f>
        <v>0</v>
      </c>
      <c r="IG160" s="240">
        <f>IF(MAX($CF160:$CH160)&gt;=40, Active!IG$2, 0)</f>
        <v>0</v>
      </c>
      <c r="IH160" s="240">
        <f>IF(MAX($CI160:$CK160)&gt;=40, Active!IH$2, 0)</f>
        <v>0</v>
      </c>
      <c r="II160" s="240">
        <f>IF(MAX($CL160:$CN160)&gt;=40, Active!II$2, 0)</f>
        <v>0</v>
      </c>
      <c r="IJ160" s="240">
        <f>IF(MAX($CO160:$CQ160)&gt;=40, Active!IJ$2, 0)</f>
        <v>0</v>
      </c>
      <c r="IK160" s="240">
        <f>IF(MAX($CR160:$CT160)&gt;=40, Active!IK$2, 0)</f>
        <v>0</v>
      </c>
      <c r="IL160" s="240">
        <f>IF(MAX($CU160:$CW160)&gt;=40, Active!IL$2, 0)</f>
        <v>0</v>
      </c>
      <c r="IM160" s="240">
        <f>IF(MAX($CX160:$CZ160)&gt;=40, Active!IM$2, 0)</f>
        <v>0</v>
      </c>
      <c r="IN160" s="240">
        <f>IF(MAX($DA160:$DC160)&gt;=40, Active!IN$2, 0)</f>
        <v>0</v>
      </c>
      <c r="IO160" s="240">
        <f>IF(MAX($DD160:$DF160)&gt;=40, Active!IO$2, 0)</f>
        <v>0</v>
      </c>
      <c r="IP160" s="416">
        <f t="shared" si="57"/>
        <v>100</v>
      </c>
      <c r="IQ160" s="416">
        <f t="shared" si="58"/>
        <v>0</v>
      </c>
    </row>
    <row r="161" spans="2:251" ht="15" customHeight="1" x14ac:dyDescent="0.25">
      <c r="B161" s="392">
        <v>19</v>
      </c>
      <c r="C161" s="13" t="s">
        <v>685</v>
      </c>
      <c r="D161" s="423">
        <v>42736</v>
      </c>
      <c r="E161" s="20" t="s">
        <v>278</v>
      </c>
      <c r="F161" s="6">
        <v>7994320</v>
      </c>
      <c r="G161" s="20">
        <v>1</v>
      </c>
      <c r="H161" s="20"/>
      <c r="I161" s="23"/>
      <c r="J161" s="6"/>
      <c r="K161" s="6"/>
      <c r="L161" s="424"/>
      <c r="M161" s="425" t="s">
        <v>686</v>
      </c>
      <c r="N161" s="24"/>
      <c r="O161" s="107"/>
      <c r="P161" s="105"/>
      <c r="Q161" s="106"/>
      <c r="R161" s="24"/>
      <c r="S161" s="107"/>
      <c r="T161" s="105"/>
      <c r="U161" s="106"/>
      <c r="V161" s="24"/>
      <c r="W161" s="107"/>
      <c r="X161" s="105"/>
      <c r="Y161" s="106"/>
      <c r="Z161" s="24"/>
      <c r="AA161" s="273"/>
      <c r="AB161" s="24"/>
      <c r="AC161" s="273"/>
      <c r="AD161" s="24"/>
      <c r="AE161" s="107"/>
      <c r="AF161" s="273"/>
      <c r="AG161" s="24"/>
      <c r="AH161" s="107"/>
      <c r="AI161" s="273"/>
      <c r="AJ161" s="24"/>
      <c r="AK161" s="107"/>
      <c r="AL161" s="273"/>
      <c r="AM161" s="24"/>
      <c r="AN161" s="107"/>
      <c r="AO161" s="273"/>
      <c r="AP161" s="24"/>
      <c r="AQ161" s="107"/>
      <c r="AR161" s="273"/>
      <c r="AS161" s="24"/>
      <c r="AT161" s="107"/>
      <c r="AU161" s="273"/>
      <c r="AV161" s="24"/>
      <c r="AW161" s="107"/>
      <c r="AX161" s="273"/>
      <c r="AY161" s="24">
        <v>63.25</v>
      </c>
      <c r="AZ161" s="107"/>
      <c r="BA161" s="273"/>
      <c r="BB161" s="24">
        <v>68.300003051757813</v>
      </c>
      <c r="BC161" s="107"/>
      <c r="BD161" s="273"/>
      <c r="BE161" s="24">
        <v>74.25</v>
      </c>
      <c r="BF161" s="107"/>
      <c r="BG161" s="273"/>
      <c r="BH161" s="24">
        <v>65.010002136230469</v>
      </c>
      <c r="BI161" s="107"/>
      <c r="BJ161" s="273"/>
      <c r="BK161" s="24">
        <v>68.800003051757813</v>
      </c>
      <c r="BL161" s="107"/>
      <c r="BM161" s="273"/>
      <c r="BN161" s="24">
        <v>75.599998474121094</v>
      </c>
      <c r="BO161" s="107"/>
      <c r="BP161" s="273"/>
      <c r="BQ161" s="24">
        <v>41</v>
      </c>
      <c r="BR161" s="107"/>
      <c r="BS161" s="273"/>
      <c r="BT161" s="24"/>
      <c r="BU161" s="291"/>
      <c r="BV161" s="273"/>
      <c r="BW161" s="24"/>
      <c r="BX161" s="107"/>
      <c r="BY161" s="273"/>
      <c r="BZ161" s="24"/>
      <c r="CA161" s="107"/>
      <c r="CB161" s="273"/>
      <c r="CC161" s="24"/>
      <c r="CD161" s="107"/>
      <c r="CE161" s="107"/>
      <c r="CF161" s="107"/>
      <c r="CG161" s="107"/>
      <c r="CH161" s="273"/>
      <c r="CI161" s="24"/>
      <c r="CJ161" s="107"/>
      <c r="CK161" s="273"/>
      <c r="CL161" s="24"/>
      <c r="CM161" s="107"/>
      <c r="CN161" s="273"/>
      <c r="CO161" s="24"/>
      <c r="CP161" s="107"/>
      <c r="CQ161" s="273"/>
      <c r="CR161" s="24"/>
      <c r="CS161" s="107"/>
      <c r="CT161" s="273"/>
      <c r="CU161" s="24"/>
      <c r="CV161" s="107"/>
      <c r="CW161" s="273"/>
      <c r="CX161" s="24"/>
      <c r="CY161" s="107"/>
      <c r="CZ161" s="273"/>
      <c r="DA161" s="24"/>
      <c r="DB161" s="107"/>
      <c r="DC161" s="273"/>
      <c r="DD161" s="24"/>
      <c r="DE161" s="107"/>
      <c r="DF161" s="273"/>
      <c r="DG161" s="218"/>
      <c r="DH161" s="217"/>
      <c r="DI161" s="217"/>
      <c r="DJ161" s="286">
        <f t="shared" si="52"/>
        <v>65.172858101981021</v>
      </c>
      <c r="DK161" s="219"/>
      <c r="DL161" s="220">
        <f t="shared" si="53"/>
        <v>3.2586429050990509</v>
      </c>
      <c r="DM161" s="650">
        <f>COUNTIF(N161:DF161, Active!DM$1)+COUNTIF(N161:DF161, Active!DM$2)</f>
        <v>0</v>
      </c>
      <c r="DN161" s="233">
        <f>IF(COUNTIF($N161:$Q161, Active!ET$1)&gt;0, Active!DN$2, 0)</f>
        <v>0</v>
      </c>
      <c r="DO161" s="234">
        <f>IF(COUNTIF($R161:$U161, Active!ET$1)&gt;0, Active!DO$2, 0)</f>
        <v>0</v>
      </c>
      <c r="DP161" s="234">
        <f>IF(COUNTIF($V161:$Y161, Active!ET$1)&gt;0, Active!DP$2, 0)</f>
        <v>0</v>
      </c>
      <c r="DQ161" s="234">
        <f>IF(COUNTIF($Z161:$AA161, Active!ET$1)&gt;0, Active!DQ$2, 0)</f>
        <v>0</v>
      </c>
      <c r="DR161" s="234">
        <f>IF(COUNTIF($AB161:$AC161, Active!ET$1)&gt;0, Active!DR$2, 0)</f>
        <v>0</v>
      </c>
      <c r="DS161" s="235">
        <f>IF(COUNTIF($AD161:$AF161, Active!$ET$1)&gt;0, Active!DS$2, 0)</f>
        <v>0</v>
      </c>
      <c r="DT161" s="236">
        <f>IF(COUNTIF($AG161:$AI161, Active!$ET$1)&gt;0, Active!DT$2, 0)</f>
        <v>0</v>
      </c>
      <c r="DU161" s="236">
        <f>IF(COUNTIF($AJ161:$AL161, Active!$ET$1)&gt;0, Active!DU$2, 0)</f>
        <v>0</v>
      </c>
      <c r="DV161" s="236">
        <f>IF(COUNTIF($AM161:$AO161, Active!$ET$1)&gt;0, Active!DV$2, 0)</f>
        <v>0</v>
      </c>
      <c r="DW161" s="236">
        <f>IF(COUNTIF($AP161:$AR161, Active!$ET$1)&gt;0, Active!DW$2, 0)</f>
        <v>0</v>
      </c>
      <c r="DX161" s="236">
        <f>IF(COUNTIF($AS161:$AU161, Active!$ET$1)&gt;0, Active!DX$2, 0)</f>
        <v>0</v>
      </c>
      <c r="DY161" s="236">
        <f>IF(COUNTIF($AV161:$AX161, Active!$ET$1)&gt;0, Active!DY$2, 0)</f>
        <v>0</v>
      </c>
      <c r="DZ161" s="237">
        <f>IF(COUNTIF($AY161:$BA161, Active!$ET$1)&gt;0, Active!DZ$2, 0)</f>
        <v>0</v>
      </c>
      <c r="EA161" s="238">
        <f>IF(COUNTIF($BB161:$BD161, Active!$ET$1)&gt;0, Active!EA$2, 0)</f>
        <v>0</v>
      </c>
      <c r="EB161" s="238">
        <f>IF(COUNTIF($BE161:$BG161, Active!$ET$1)&gt;0, Active!EB$2, 0)</f>
        <v>0</v>
      </c>
      <c r="EC161" s="238">
        <f>IF(COUNTIF($BH161:$BJ161, Active!$ET$1)&gt;0, Active!EC$2, 0)</f>
        <v>0</v>
      </c>
      <c r="ED161" s="238">
        <f>IF(COUNTIF($BK161:$BM161, Active!$ET$1)&gt;0, Active!ED$2, 0)</f>
        <v>0</v>
      </c>
      <c r="EE161" s="238">
        <f>IF(COUNTIF($BN161:$BP161, Active!$ET$1)&gt;0, Active!EE$2, 0)</f>
        <v>0</v>
      </c>
      <c r="EF161" s="238">
        <f>IF(COUNTIF($BQ161:$BS161, Active!$ET$1)&gt;0, Active!EF$2, 0)</f>
        <v>0</v>
      </c>
      <c r="EG161" s="238">
        <f>IF(COUNTIF($BT161:$BV161, Active!$ET$1)&gt;0, Active!EG$2, 0)</f>
        <v>0</v>
      </c>
      <c r="EH161" s="239">
        <f>IF(COUNTIF($BW161:$BY161, Active!$ET$1)&gt;0, Active!EH$2, 0)</f>
        <v>0</v>
      </c>
      <c r="EI161" s="240">
        <f>IF(COUNTIF($BZ161:$CB161, Active!$ET$1)&gt;0, Active!EI$2, 0)</f>
        <v>0</v>
      </c>
      <c r="EJ161" s="240">
        <f>IF(COUNTIF($CC161:$CE161, Active!$ET$1)&gt;0, Active!EJ$2, 0)</f>
        <v>0</v>
      </c>
      <c r="EK161" s="240">
        <f>IF(COUNTIF($CF161:$CH161, Active!$ET$1)&gt;0, Active!EK$2, 0)</f>
        <v>0</v>
      </c>
      <c r="EL161" s="240">
        <f>IF(COUNTIF($CI161:$CK161, Active!$ET$1)&gt;0, Active!EL$2, 0)</f>
        <v>0</v>
      </c>
      <c r="EM161" s="240">
        <f>IF(COUNTIF($CL161:$CN161, Active!$ET$1)&gt;0, Active!EM$2, 0)</f>
        <v>0</v>
      </c>
      <c r="EN161" s="240">
        <f>IF(COUNTIF($CO161:$CQ161, Active!$ET$1)&gt;0, Active!EN$2, 0)</f>
        <v>0</v>
      </c>
      <c r="EO161" s="240">
        <f>IF(COUNTIF($CR161:$CT161, Active!$ET$1)&gt;0, Active!EO$2, 0)</f>
        <v>0</v>
      </c>
      <c r="EP161" s="240">
        <f>IF(COUNTIF($CU161:$CW161, Active!$ET$1)&gt;0, Active!EP$2, 0)</f>
        <v>0</v>
      </c>
      <c r="EQ161" s="240">
        <f>IF(COUNTIF($CX161:$CZ161, Active!$ET$1)&gt;0, Active!EQ$2, 0)</f>
        <v>0</v>
      </c>
      <c r="ER161" s="240">
        <f>IF(COUNTIF($DA161:$DC161, Active!$ET$1)&gt;0, Active!ER$2, 0)</f>
        <v>0</v>
      </c>
      <c r="ES161" s="240">
        <f>IF(COUNTIF($DD161:$DF161, Active!$ET$1)&gt;0, Active!ES$2, 0)</f>
        <v>0</v>
      </c>
      <c r="ET161" s="241">
        <f t="shared" si="54"/>
        <v>0</v>
      </c>
      <c r="EU161" s="242">
        <f>IF(COUNTIF($N161:$Q161, Active!GA$1)&gt;0, Active!EU$2, 0)</f>
        <v>0</v>
      </c>
      <c r="EV161" s="234">
        <f>IF(COUNTIF($R161:$U161, Active!GA$1)&gt;0, Active!EV$2, 0)</f>
        <v>0</v>
      </c>
      <c r="EW161" s="234">
        <f>IF(COUNTIF($V161:$Y161, Active!GA$1)&gt;0, Active!EW$2, 0)</f>
        <v>0</v>
      </c>
      <c r="EX161" s="234">
        <f>IF(COUNTIF($Z161:$AA161, Active!GA$1)&gt;0, Active!EX$2, 0)</f>
        <v>0</v>
      </c>
      <c r="EY161" s="234">
        <f>IF(COUNTIF($AB161:$AC161, Active!GA$1)&gt;0, Active!EY$2, 0)</f>
        <v>0</v>
      </c>
      <c r="EZ161" s="235">
        <f>IF(COUNTIF($AD161:$AF161, Active!$GA$1)&gt;0, Active!EZ$2, 0)</f>
        <v>0</v>
      </c>
      <c r="FA161" s="236">
        <f>IF(COUNTIF($AG161:$AI161, Active!$GA$1)&gt;0, Active!FA$2, 0)</f>
        <v>0</v>
      </c>
      <c r="FB161" s="236">
        <f>IF(COUNTIF($AJ161:$AL161, Active!$GA$1)&gt;0, Active!FB$2, 0)</f>
        <v>0</v>
      </c>
      <c r="FC161" s="236">
        <f>IF(COUNTIF($AM161:$AO161, Active!$GA$1)&gt;0, Active!FC$2, 0)</f>
        <v>0</v>
      </c>
      <c r="FD161" s="236">
        <f>IF(COUNTIF($AP161:$AR161, Active!$GA$1)&gt;0, Active!FD$2, 0)</f>
        <v>0</v>
      </c>
      <c r="FE161" s="236">
        <f>IF(COUNTIF($AS161:$AU161, Active!$GA$1)&gt;0, Active!FE$2, 0)</f>
        <v>0</v>
      </c>
      <c r="FF161" s="236">
        <f>IF(COUNTIF($AV161:$AX161, Active!$GA$1)&gt;0, Active!FF$2, 0)</f>
        <v>0</v>
      </c>
      <c r="FG161" s="237">
        <f>IF(COUNTIF($AY161:$BA161, Active!$GA$1)&gt;0, Active!FG$2, 0)</f>
        <v>0</v>
      </c>
      <c r="FH161" s="238">
        <f>IF(COUNTIF($BB161:$BD161, Active!$GA$1)&gt;0, Active!FH$2, 0)</f>
        <v>0</v>
      </c>
      <c r="FI161" s="238">
        <f>IF(COUNTIF($BE161:$BG161, Active!$GA$1)&gt;0, Active!FI$2, 0)</f>
        <v>0</v>
      </c>
      <c r="FJ161" s="238">
        <f>IF(COUNTIF($BH161:$BJ161, Active!$GA$1)&gt;0, Active!FJ$2, 0)</f>
        <v>0</v>
      </c>
      <c r="FK161" s="238">
        <f>IF(COUNTIF($BK161:$BM161, Active!$GA$1)&gt;0, Active!FK$2, 0)</f>
        <v>0</v>
      </c>
      <c r="FL161" s="238">
        <f>IF(COUNTIF($BN161:$BP161, Active!$GA$1)&gt;0, Active!FL$2, 0)</f>
        <v>0</v>
      </c>
      <c r="FM161" s="238">
        <f>IF(COUNTIF($BQ161:$BS161, Active!$GA$1)&gt;0, Active!FM$2, 0)</f>
        <v>0</v>
      </c>
      <c r="FN161" s="238">
        <f>IF(COUNTIF($BT161:$BV161, Active!$GA$1)&gt;0, Active!FN$2, 0)</f>
        <v>0</v>
      </c>
      <c r="FO161" s="239">
        <f>IF(COUNTIF($BW161:$BY161, Active!$GA$1)&gt;0, Active!FO$2, 0)</f>
        <v>0</v>
      </c>
      <c r="FP161" s="240">
        <f>IF(COUNTIF($BZ161:$CB161, Active!$GA$1)&gt;0, Active!FP$2, 0)</f>
        <v>0</v>
      </c>
      <c r="FQ161" s="240">
        <f>IF(COUNTIF($CC161:$CE161, Active!$GA$1)&gt;0, Active!FQ$2, 0)</f>
        <v>0</v>
      </c>
      <c r="FR161" s="240">
        <f>IF(COUNTIF($CF161:$CH161, Active!$GA$1)&gt;0, Active!FR$2, 0)</f>
        <v>0</v>
      </c>
      <c r="FS161" s="240">
        <f>IF(COUNTIF($CI161:$CK161, Active!$GA$1)&gt;0, Active!FS$2, 0)</f>
        <v>0</v>
      </c>
      <c r="FT161" s="240">
        <f>IF(COUNTIF($CL161:$CN161, Active!$GA$1)&gt;0, Active!FT$2, 0)</f>
        <v>0</v>
      </c>
      <c r="FU161" s="240">
        <f>IF(COUNTIF($CO161:$CQ161, Active!$GA$1)&gt;0, Active!FU$2, 0)</f>
        <v>0</v>
      </c>
      <c r="FV161" s="240">
        <f>IF(COUNTIF($CR161:$CT161, Active!$GA$1)&gt;0, Active!FV$2, 0)</f>
        <v>0</v>
      </c>
      <c r="FW161" s="240">
        <f>IF(COUNTIF($CU161:$CW161, Active!$GA$1)&gt;0, Active!FW$2, 0)</f>
        <v>0</v>
      </c>
      <c r="FX161" s="240">
        <f>IF(COUNTIF($CX161:$CZ161, Active!$GA$1)&gt;0, Active!FX$2, 0)</f>
        <v>0</v>
      </c>
      <c r="FY161" s="240">
        <f>IF(COUNTIF($DA161:$DC161, Active!$GA$1)&gt;0, Active!FY$2, 0)</f>
        <v>0</v>
      </c>
      <c r="FZ161" s="240">
        <f>IF(COUNTIF($DD161:$DF161, Active!$GA$1)&gt;0, Active!FZ$2, 0)</f>
        <v>0</v>
      </c>
      <c r="GA161" s="241">
        <f t="shared" si="55"/>
        <v>0</v>
      </c>
      <c r="GB161" s="242">
        <f>IF(COUNTIF($N161:$Q161, Active!HH$1)&gt;0, Active!GB$2, 0)</f>
        <v>0</v>
      </c>
      <c r="GC161" s="234">
        <f>IF(COUNTIF($R161:$U161, Active!HH$1)&gt;0, Active!GC$2, 0)</f>
        <v>0</v>
      </c>
      <c r="GD161" s="234">
        <f>IF(COUNTIF($V161:$Y161, Active!HH$1)&gt;0, Active!GD$2, 0)</f>
        <v>0</v>
      </c>
      <c r="GE161" s="234">
        <f>IF(COUNTIF($Z161:$AA161, Active!HH$1)&gt;0, Active!GE$2, 0)</f>
        <v>0</v>
      </c>
      <c r="GF161" s="234">
        <f>IF(COUNTIF($AB161:$AC161, Active!HH$1)&gt;0, Active!GF$2, 0)</f>
        <v>0</v>
      </c>
      <c r="GG161" s="235">
        <f>IF(COUNTIF($AD161:$AF161, Active!$HH$1)&gt;0, Active!GG$2, 0)</f>
        <v>0</v>
      </c>
      <c r="GH161" s="236">
        <f>IF(COUNTIF($AG161:$AI161, Active!$HH$1)&gt;0, Active!GH$2, 0)</f>
        <v>0</v>
      </c>
      <c r="GI161" s="236">
        <f>IF(COUNTIF($AJ161:$AL161, Active!$HH$1)&gt;0, Active!GI$2, 0)</f>
        <v>0</v>
      </c>
      <c r="GJ161" s="236">
        <f>IF(COUNTIF($AM161:$AO161, Active!$HH$1)&gt;0, Active!GJ$2, 0)</f>
        <v>0</v>
      </c>
      <c r="GK161" s="236">
        <f>IF(COUNTIF($AP161:$AR161, Active!$HH$1)&gt;0, Active!GK$2, 0)</f>
        <v>0</v>
      </c>
      <c r="GL161" s="236">
        <f>IF(COUNTIF($AS161:$AU161, Active!$HH$1)&gt;0, Active!GL$2, 0)</f>
        <v>0</v>
      </c>
      <c r="GM161" s="236">
        <f>IF(COUNTIF($AV161:$AX161, Active!$HH$1)&gt;0, Active!GM$2, 0)</f>
        <v>0</v>
      </c>
      <c r="GN161" s="237">
        <f>IF(COUNTIF($AY161:$BA161, Active!$HH$1)&gt;0, Active!GN$2, 0)</f>
        <v>0</v>
      </c>
      <c r="GO161" s="238">
        <f>IF(COUNTIF($BB161:$BD161, Active!$HH$1)&gt;0, Active!GO$2, 0)</f>
        <v>0</v>
      </c>
      <c r="GP161" s="238">
        <f>IF(COUNTIF($BE161:$BG161, Active!$HH$1)&gt;0, Active!GP$2, 0)</f>
        <v>0</v>
      </c>
      <c r="GQ161" s="238">
        <f>IF(COUNTIF($BH161:$BJ161, Active!$HH$1)&gt;0, Active!GQ$2, 0)</f>
        <v>0</v>
      </c>
      <c r="GR161" s="238">
        <f>IF(COUNTIF($BK161:$BM161, Active!$HH$1)&gt;0, Active!GR$2, 0)</f>
        <v>0</v>
      </c>
      <c r="GS161" s="238">
        <f>IF(COUNTIF($BN161:$BP161, Active!$HH$1)&gt;0, Active!GS$2, 0)</f>
        <v>0</v>
      </c>
      <c r="GT161" s="238">
        <f>IF(COUNTIF($BQ161:$BS161, Active!$HH$1)&gt;0, Active!GT$2, 0)</f>
        <v>0</v>
      </c>
      <c r="GU161" s="238">
        <f>IF(COUNTIF($BT161:$BV161, Active!$HH$1)&gt;0, Active!GU$2, 0)</f>
        <v>0</v>
      </c>
      <c r="GV161" s="239">
        <f>IF(COUNTIF($BW161:$BY161, Active!$HH$1)&gt;0, Active!GV$2, 0)</f>
        <v>0</v>
      </c>
      <c r="GW161" s="240">
        <f>IF(COUNTIF($BZ161:$CB161, Active!$HH$1)&gt;0, Active!GW$2, 0)</f>
        <v>0</v>
      </c>
      <c r="GX161" s="240">
        <f>IF(COUNTIF($CC161:$CE161, Active!$HH$1)&gt;0, Active!GX$2, 0)</f>
        <v>0</v>
      </c>
      <c r="GY161" s="240">
        <f>IF(COUNTIF($CF161:$CH161, Active!$HH$1)&gt;0, Active!GY$2, 0)</f>
        <v>0</v>
      </c>
      <c r="GZ161" s="240">
        <f>IF(COUNTIF($CI161:$CK161, Active!$HH$1)&gt;0, Active!GZ$2, 0)</f>
        <v>0</v>
      </c>
      <c r="HA161" s="240">
        <f>IF(COUNTIF($CL161:$CN161, Active!$HH$1)&gt;0, Active!HA$2, 0)</f>
        <v>0</v>
      </c>
      <c r="HB161" s="240">
        <f>IF(COUNTIF($CO161:$CQ161, Active!$HH$1)&gt;0, Active!HB$2, 0)</f>
        <v>0</v>
      </c>
      <c r="HC161" s="240">
        <f>IF(COUNTIF($CR161:$CT161, Active!$HH$1)&gt;0, Active!HC$2, 0)</f>
        <v>0</v>
      </c>
      <c r="HD161" s="240">
        <f>IF(COUNTIF($CU161:$CW161, Active!$HH$1)&gt;0, Active!HD$2, 0)</f>
        <v>0</v>
      </c>
      <c r="HE161" s="240">
        <f>IF(COUNTIF($CX161:$CZ161, Active!$HH$1)&gt;0, Active!HE$2, 0)</f>
        <v>0</v>
      </c>
      <c r="HF161" s="240">
        <f>IF(COUNTIF($DA161:$DC161, Active!$HH$1)&gt;0, Active!HF$2, 0)</f>
        <v>0</v>
      </c>
      <c r="HG161" s="240">
        <f>IF(COUNTIF($DD161:$DF161, Active!$HH$1)&gt;0, Active!HG$2, 0)</f>
        <v>0</v>
      </c>
      <c r="HH161" s="241">
        <f t="shared" si="56"/>
        <v>0</v>
      </c>
      <c r="HI161" s="243"/>
      <c r="HJ161" s="242">
        <f>IF(MAX($N161:$Q161)&gt;=40, Active!HJ$2, 0)</f>
        <v>0</v>
      </c>
      <c r="HK161" s="234">
        <f>IF(MAX($R161:$U161)&gt;=40, Active!HK$2, 0)</f>
        <v>0</v>
      </c>
      <c r="HL161" s="234">
        <f>IF(MAX($V161:$Y161)&gt;=40, Active!HL$2, 0)</f>
        <v>0</v>
      </c>
      <c r="HM161" s="234">
        <f>IF(MAX($Z161:$AA161)&gt;=40, Active!HM$2, 0)</f>
        <v>0</v>
      </c>
      <c r="HN161" s="234">
        <f>IF(MAX($AB161:$AC161)&gt;=40, Active!HN$2, 0)</f>
        <v>0</v>
      </c>
      <c r="HO161" s="235">
        <f>IF(MAX($AD161:$AF161)&gt;=40, Active!HO$2, 0)</f>
        <v>0</v>
      </c>
      <c r="HP161" s="236">
        <f>IF(MAX($AG161:$AI161)&gt;=40, Active!HP$2, 0)</f>
        <v>0</v>
      </c>
      <c r="HQ161" s="236">
        <f>IF(MAX($AJ161:$AL161)&gt;=40, Active!HQ$2, 0)</f>
        <v>0</v>
      </c>
      <c r="HR161" s="236">
        <f>IF(MAX($AM161:$AO161)&gt;=40, Active!HR$2, 0)</f>
        <v>0</v>
      </c>
      <c r="HS161" s="236">
        <f>IF(MAX($AP161:$AR161)&gt;=40, Active!HS$2, 0)</f>
        <v>0</v>
      </c>
      <c r="HT161" s="236">
        <f>IF(MAX($AS161:$AU161)&gt;=40, Active!HT$2, 0)</f>
        <v>0</v>
      </c>
      <c r="HU161" s="236">
        <f>IF(MAX($AV161:$AX161)&gt;=40, Active!HU$2, 0)</f>
        <v>0</v>
      </c>
      <c r="HV161" s="237">
        <f>IF(MAX($AY161:$BA161)&gt;=40, Active!HV$2, 0)</f>
        <v>20</v>
      </c>
      <c r="HW161" s="238">
        <f>IF(MAX($BB161:$BD161)&gt;=40, Active!HW$2, 0)</f>
        <v>20</v>
      </c>
      <c r="HX161" s="238">
        <f>IF(MAX($BE161:$BG161)&gt;=40, Active!HX$2, 0)</f>
        <v>20</v>
      </c>
      <c r="HY161" s="238">
        <f>IF(MAX($BH161:$BJ161)&gt;=40, Active!HY$2, 0)</f>
        <v>20</v>
      </c>
      <c r="HZ161" s="238">
        <f>IF(MAX($BK161:$BM161)&gt;=40, Active!HZ$2, 0)</f>
        <v>10</v>
      </c>
      <c r="IA161" s="238">
        <f>IF(MAX($BN161:$BP161)&gt;=40, Active!IA$2, 0)</f>
        <v>20</v>
      </c>
      <c r="IB161" s="238">
        <f>IF(MAX($BQ161:$BS161)&gt;=40, Active!IB$2, 0)</f>
        <v>10</v>
      </c>
      <c r="IC161" s="238">
        <f>IF(MAX($BT161:$BV161)&gt;=40, Active!IC$2, 0)</f>
        <v>0</v>
      </c>
      <c r="ID161" s="239">
        <f>IF(MAX($BW161:$BY161)&gt;=40, Active!ID$2, 0)</f>
        <v>0</v>
      </c>
      <c r="IE161" s="240">
        <f>IF(MAX($BZ161:$CB161)&gt;=40, Active!IE$2, 0)</f>
        <v>0</v>
      </c>
      <c r="IF161" s="240">
        <f>IF(MAX($CC161:$CE161)&gt;=40, Active!IF$2, 0)</f>
        <v>0</v>
      </c>
      <c r="IG161" s="240">
        <f>IF(MAX($CF161:$CH161)&gt;=40, Active!IG$2, 0)</f>
        <v>0</v>
      </c>
      <c r="IH161" s="240">
        <f>IF(MAX($CI161:$CK161)&gt;=40, Active!IH$2, 0)</f>
        <v>0</v>
      </c>
      <c r="II161" s="240">
        <f>IF(MAX($CL161:$CN161)&gt;=40, Active!II$2, 0)</f>
        <v>0</v>
      </c>
      <c r="IJ161" s="240">
        <f>IF(MAX($CO161:$CQ161)&gt;=40, Active!IJ$2, 0)</f>
        <v>0</v>
      </c>
      <c r="IK161" s="240">
        <f>IF(MAX($CR161:$CT161)&gt;=40, Active!IK$2, 0)</f>
        <v>0</v>
      </c>
      <c r="IL161" s="240">
        <f>IF(MAX($CU161:$CW161)&gt;=40, Active!IL$2, 0)</f>
        <v>0</v>
      </c>
      <c r="IM161" s="240">
        <f>IF(MAX($CX161:$CZ161)&gt;=40, Active!IM$2, 0)</f>
        <v>0</v>
      </c>
      <c r="IN161" s="240">
        <f>IF(MAX($DA161:$DC161)&gt;=40, Active!IN$2, 0)</f>
        <v>0</v>
      </c>
      <c r="IO161" s="240">
        <f>IF(MAX($DD161:$DF161)&gt;=40, Active!IO$2, 0)</f>
        <v>0</v>
      </c>
      <c r="IP161" s="416">
        <f t="shared" si="57"/>
        <v>120</v>
      </c>
      <c r="IQ161" s="416">
        <f t="shared" si="58"/>
        <v>0</v>
      </c>
    </row>
    <row r="162" spans="2:251" ht="15" customHeight="1" x14ac:dyDescent="0.25">
      <c r="B162" s="392">
        <v>20</v>
      </c>
      <c r="C162" s="13" t="s">
        <v>687</v>
      </c>
      <c r="D162" s="423">
        <v>42370</v>
      </c>
      <c r="E162" s="20" t="s">
        <v>278</v>
      </c>
      <c r="F162" s="6">
        <v>7348453</v>
      </c>
      <c r="G162" s="20">
        <v>1</v>
      </c>
      <c r="H162" s="20"/>
      <c r="I162" s="23"/>
      <c r="J162" s="6"/>
      <c r="K162" s="6"/>
      <c r="L162" s="424"/>
      <c r="M162" s="425" t="s">
        <v>688</v>
      </c>
      <c r="N162" s="24"/>
      <c r="O162" s="107"/>
      <c r="P162" s="105"/>
      <c r="Q162" s="106"/>
      <c r="R162" s="24"/>
      <c r="S162" s="107"/>
      <c r="T162" s="105"/>
      <c r="U162" s="106"/>
      <c r="V162" s="24"/>
      <c r="W162" s="107"/>
      <c r="X162" s="105"/>
      <c r="Y162" s="106"/>
      <c r="Z162" s="24"/>
      <c r="AA162" s="273"/>
      <c r="AB162" s="24"/>
      <c r="AC162" s="273"/>
      <c r="AD162" s="24"/>
      <c r="AE162" s="107"/>
      <c r="AF162" s="273"/>
      <c r="AG162" s="24"/>
      <c r="AH162" s="107"/>
      <c r="AI162" s="273"/>
      <c r="AJ162" s="24"/>
      <c r="AK162" s="107"/>
      <c r="AL162" s="273"/>
      <c r="AM162" s="24"/>
      <c r="AN162" s="107"/>
      <c r="AO162" s="273"/>
      <c r="AP162" s="24"/>
      <c r="AQ162" s="107"/>
      <c r="AR162" s="273"/>
      <c r="AS162" s="24"/>
      <c r="AT162" s="107"/>
      <c r="AU162" s="273"/>
      <c r="AV162" s="24"/>
      <c r="AW162" s="107"/>
      <c r="AX162" s="273"/>
      <c r="AY162" s="24">
        <v>67.75</v>
      </c>
      <c r="AZ162" s="107"/>
      <c r="BA162" s="273"/>
      <c r="BB162" s="24">
        <v>54.700000762939453</v>
      </c>
      <c r="BC162" s="107"/>
      <c r="BD162" s="273"/>
      <c r="BE162" s="24">
        <v>60.5</v>
      </c>
      <c r="BF162" s="107"/>
      <c r="BG162" s="273"/>
      <c r="BH162" s="24">
        <v>53.259998321533203</v>
      </c>
      <c r="BI162" s="107"/>
      <c r="BJ162" s="273"/>
      <c r="BK162" s="24">
        <v>57.200000762939453</v>
      </c>
      <c r="BL162" s="107"/>
      <c r="BM162" s="273"/>
      <c r="BN162" s="24">
        <v>70</v>
      </c>
      <c r="BO162" s="107"/>
      <c r="BP162" s="273"/>
      <c r="BQ162" s="24">
        <v>40</v>
      </c>
      <c r="BR162" s="107"/>
      <c r="BS162" s="273"/>
      <c r="BT162" s="24"/>
      <c r="BU162" s="291"/>
      <c r="BV162" s="273"/>
      <c r="BW162" s="24"/>
      <c r="BX162" s="107"/>
      <c r="BY162" s="273"/>
      <c r="BZ162" s="24"/>
      <c r="CA162" s="107"/>
      <c r="CB162" s="273"/>
      <c r="CC162" s="24"/>
      <c r="CD162" s="107"/>
      <c r="CE162" s="107"/>
      <c r="CF162" s="107"/>
      <c r="CG162" s="107"/>
      <c r="CH162" s="273"/>
      <c r="CI162" s="24"/>
      <c r="CJ162" s="107"/>
      <c r="CK162" s="273"/>
      <c r="CL162" s="24"/>
      <c r="CM162" s="107"/>
      <c r="CN162" s="273"/>
      <c r="CO162" s="24"/>
      <c r="CP162" s="107"/>
      <c r="CQ162" s="273"/>
      <c r="CR162" s="24"/>
      <c r="CS162" s="107"/>
      <c r="CT162" s="273"/>
      <c r="CU162" s="24"/>
      <c r="CV162" s="107"/>
      <c r="CW162" s="273"/>
      <c r="CX162" s="24"/>
      <c r="CY162" s="107"/>
      <c r="CZ162" s="273"/>
      <c r="DA162" s="24"/>
      <c r="DB162" s="107"/>
      <c r="DC162" s="273"/>
      <c r="DD162" s="24"/>
      <c r="DE162" s="107"/>
      <c r="DF162" s="273"/>
      <c r="DG162" s="218"/>
      <c r="DH162" s="217"/>
      <c r="DI162" s="217"/>
      <c r="DJ162" s="286">
        <f t="shared" si="52"/>
        <v>57.629999978201731</v>
      </c>
      <c r="DK162" s="219"/>
      <c r="DL162" s="220">
        <f t="shared" si="53"/>
        <v>2.8814999989100865</v>
      </c>
      <c r="DM162" s="650">
        <f>COUNTIF(N162:DF162, Active!DM$1)+COUNTIF(N162:DF162, Active!DM$2)</f>
        <v>0</v>
      </c>
      <c r="DN162" s="233">
        <f>IF(COUNTIF($N162:$Q162, Active!ET$1)&gt;0, Active!DN$2, 0)</f>
        <v>0</v>
      </c>
      <c r="DO162" s="234">
        <f>IF(COUNTIF($R162:$U162, Active!ET$1)&gt;0, Active!DO$2, 0)</f>
        <v>0</v>
      </c>
      <c r="DP162" s="234">
        <f>IF(COUNTIF($V162:$Y162, Active!ET$1)&gt;0, Active!DP$2, 0)</f>
        <v>0</v>
      </c>
      <c r="DQ162" s="234">
        <f>IF(COUNTIF($Z162:$AA162, Active!ET$1)&gt;0, Active!DQ$2, 0)</f>
        <v>0</v>
      </c>
      <c r="DR162" s="234">
        <f>IF(COUNTIF($AB162:$AC162, Active!ET$1)&gt;0, Active!DR$2, 0)</f>
        <v>0</v>
      </c>
      <c r="DS162" s="235">
        <f>IF(COUNTIF($AD162:$AF162, Active!$ET$1)&gt;0, Active!DS$2, 0)</f>
        <v>0</v>
      </c>
      <c r="DT162" s="236">
        <f>IF(COUNTIF($AG162:$AI162, Active!$ET$1)&gt;0, Active!DT$2, 0)</f>
        <v>0</v>
      </c>
      <c r="DU162" s="236">
        <f>IF(COUNTIF($AJ162:$AL162, Active!$ET$1)&gt;0, Active!DU$2, 0)</f>
        <v>0</v>
      </c>
      <c r="DV162" s="236">
        <f>IF(COUNTIF($AM162:$AO162, Active!$ET$1)&gt;0, Active!DV$2, 0)</f>
        <v>0</v>
      </c>
      <c r="DW162" s="236">
        <f>IF(COUNTIF($AP162:$AR162, Active!$ET$1)&gt;0, Active!DW$2, 0)</f>
        <v>0</v>
      </c>
      <c r="DX162" s="236">
        <f>IF(COUNTIF($AS162:$AU162, Active!$ET$1)&gt;0, Active!DX$2, 0)</f>
        <v>0</v>
      </c>
      <c r="DY162" s="236">
        <f>IF(COUNTIF($AV162:$AX162, Active!$ET$1)&gt;0, Active!DY$2, 0)</f>
        <v>0</v>
      </c>
      <c r="DZ162" s="237">
        <f>IF(COUNTIF($AY162:$BA162, Active!$ET$1)&gt;0, Active!DZ$2, 0)</f>
        <v>0</v>
      </c>
      <c r="EA162" s="238">
        <f>IF(COUNTIF($BB162:$BD162, Active!$ET$1)&gt;0, Active!EA$2, 0)</f>
        <v>0</v>
      </c>
      <c r="EB162" s="238">
        <f>IF(COUNTIF($BE162:$BG162, Active!$ET$1)&gt;0, Active!EB$2, 0)</f>
        <v>0</v>
      </c>
      <c r="EC162" s="238">
        <f>IF(COUNTIF($BH162:$BJ162, Active!$ET$1)&gt;0, Active!EC$2, 0)</f>
        <v>0</v>
      </c>
      <c r="ED162" s="238">
        <f>IF(COUNTIF($BK162:$BM162, Active!$ET$1)&gt;0, Active!ED$2, 0)</f>
        <v>0</v>
      </c>
      <c r="EE162" s="238">
        <f>IF(COUNTIF($BN162:$BP162, Active!$ET$1)&gt;0, Active!EE$2, 0)</f>
        <v>0</v>
      </c>
      <c r="EF162" s="238">
        <f>IF(COUNTIF($BQ162:$BS162, Active!$ET$1)&gt;0, Active!EF$2, 0)</f>
        <v>0</v>
      </c>
      <c r="EG162" s="238">
        <f>IF(COUNTIF($BT162:$BV162, Active!$ET$1)&gt;0, Active!EG$2, 0)</f>
        <v>0</v>
      </c>
      <c r="EH162" s="239">
        <f>IF(COUNTIF($BW162:$BY162, Active!$ET$1)&gt;0, Active!EH$2, 0)</f>
        <v>0</v>
      </c>
      <c r="EI162" s="240">
        <f>IF(COUNTIF($BZ162:$CB162, Active!$ET$1)&gt;0, Active!EI$2, 0)</f>
        <v>0</v>
      </c>
      <c r="EJ162" s="240">
        <f>IF(COUNTIF($CC162:$CE162, Active!$ET$1)&gt;0, Active!EJ$2, 0)</f>
        <v>0</v>
      </c>
      <c r="EK162" s="240">
        <f>IF(COUNTIF($CF162:$CH162, Active!$ET$1)&gt;0, Active!EK$2, 0)</f>
        <v>0</v>
      </c>
      <c r="EL162" s="240">
        <f>IF(COUNTIF($CI162:$CK162, Active!$ET$1)&gt;0, Active!EL$2, 0)</f>
        <v>0</v>
      </c>
      <c r="EM162" s="240">
        <f>IF(COUNTIF($CL162:$CN162, Active!$ET$1)&gt;0, Active!EM$2, 0)</f>
        <v>0</v>
      </c>
      <c r="EN162" s="240">
        <f>IF(COUNTIF($CO162:$CQ162, Active!$ET$1)&gt;0, Active!EN$2, 0)</f>
        <v>0</v>
      </c>
      <c r="EO162" s="240">
        <f>IF(COUNTIF($CR162:$CT162, Active!$ET$1)&gt;0, Active!EO$2, 0)</f>
        <v>0</v>
      </c>
      <c r="EP162" s="240">
        <f>IF(COUNTIF($CU162:$CW162, Active!$ET$1)&gt;0, Active!EP$2, 0)</f>
        <v>0</v>
      </c>
      <c r="EQ162" s="240">
        <f>IF(COUNTIF($CX162:$CZ162, Active!$ET$1)&gt;0, Active!EQ$2, 0)</f>
        <v>0</v>
      </c>
      <c r="ER162" s="240">
        <f>IF(COUNTIF($DA162:$DC162, Active!$ET$1)&gt;0, Active!ER$2, 0)</f>
        <v>0</v>
      </c>
      <c r="ES162" s="240">
        <f>IF(COUNTIF($DD162:$DF162, Active!$ET$1)&gt;0, Active!ES$2, 0)</f>
        <v>0</v>
      </c>
      <c r="ET162" s="241">
        <f t="shared" si="54"/>
        <v>0</v>
      </c>
      <c r="EU162" s="242">
        <f>IF(COUNTIF($N162:$Q162, Active!GA$1)&gt;0, Active!EU$2, 0)</f>
        <v>0</v>
      </c>
      <c r="EV162" s="234">
        <f>IF(COUNTIF($R162:$U162, Active!GA$1)&gt;0, Active!EV$2, 0)</f>
        <v>0</v>
      </c>
      <c r="EW162" s="234">
        <f>IF(COUNTIF($V162:$Y162, Active!GA$1)&gt;0, Active!EW$2, 0)</f>
        <v>0</v>
      </c>
      <c r="EX162" s="234">
        <f>IF(COUNTIF($Z162:$AA162, Active!GA$1)&gt;0, Active!EX$2, 0)</f>
        <v>0</v>
      </c>
      <c r="EY162" s="234">
        <f>IF(COUNTIF($AB162:$AC162, Active!GA$1)&gt;0, Active!EY$2, 0)</f>
        <v>0</v>
      </c>
      <c r="EZ162" s="235">
        <f>IF(COUNTIF($AD162:$AF162, Active!$GA$1)&gt;0, Active!EZ$2, 0)</f>
        <v>0</v>
      </c>
      <c r="FA162" s="236">
        <f>IF(COUNTIF($AG162:$AI162, Active!$GA$1)&gt;0, Active!FA$2, 0)</f>
        <v>0</v>
      </c>
      <c r="FB162" s="236">
        <f>IF(COUNTIF($AJ162:$AL162, Active!$GA$1)&gt;0, Active!FB$2, 0)</f>
        <v>0</v>
      </c>
      <c r="FC162" s="236">
        <f>IF(COUNTIF($AM162:$AO162, Active!$GA$1)&gt;0, Active!FC$2, 0)</f>
        <v>0</v>
      </c>
      <c r="FD162" s="236">
        <f>IF(COUNTIF($AP162:$AR162, Active!$GA$1)&gt;0, Active!FD$2, 0)</f>
        <v>0</v>
      </c>
      <c r="FE162" s="236">
        <f>IF(COUNTIF($AS162:$AU162, Active!$GA$1)&gt;0, Active!FE$2, 0)</f>
        <v>0</v>
      </c>
      <c r="FF162" s="236">
        <f>IF(COUNTIF($AV162:$AX162, Active!$GA$1)&gt;0, Active!FF$2, 0)</f>
        <v>0</v>
      </c>
      <c r="FG162" s="237">
        <f>IF(COUNTIF($AY162:$BA162, Active!$GA$1)&gt;0, Active!FG$2, 0)</f>
        <v>0</v>
      </c>
      <c r="FH162" s="238">
        <f>IF(COUNTIF($BB162:$BD162, Active!$GA$1)&gt;0, Active!FH$2, 0)</f>
        <v>0</v>
      </c>
      <c r="FI162" s="238">
        <f>IF(COUNTIF($BE162:$BG162, Active!$GA$1)&gt;0, Active!FI$2, 0)</f>
        <v>0</v>
      </c>
      <c r="FJ162" s="238">
        <f>IF(COUNTIF($BH162:$BJ162, Active!$GA$1)&gt;0, Active!FJ$2, 0)</f>
        <v>0</v>
      </c>
      <c r="FK162" s="238">
        <f>IF(COUNTIF($BK162:$BM162, Active!$GA$1)&gt;0, Active!FK$2, 0)</f>
        <v>0</v>
      </c>
      <c r="FL162" s="238">
        <f>IF(COUNTIF($BN162:$BP162, Active!$GA$1)&gt;0, Active!FL$2, 0)</f>
        <v>0</v>
      </c>
      <c r="FM162" s="238">
        <f>IF(COUNTIF($BQ162:$BS162, Active!$GA$1)&gt;0, Active!FM$2, 0)</f>
        <v>0</v>
      </c>
      <c r="FN162" s="238">
        <f>IF(COUNTIF($BT162:$BV162, Active!$GA$1)&gt;0, Active!FN$2, 0)</f>
        <v>0</v>
      </c>
      <c r="FO162" s="239">
        <f>IF(COUNTIF($BW162:$BY162, Active!$GA$1)&gt;0, Active!FO$2, 0)</f>
        <v>0</v>
      </c>
      <c r="FP162" s="240">
        <f>IF(COUNTIF($BZ162:$CB162, Active!$GA$1)&gt;0, Active!FP$2, 0)</f>
        <v>0</v>
      </c>
      <c r="FQ162" s="240">
        <f>IF(COUNTIF($CC162:$CE162, Active!$GA$1)&gt;0, Active!FQ$2, 0)</f>
        <v>0</v>
      </c>
      <c r="FR162" s="240">
        <f>IF(COUNTIF($CF162:$CH162, Active!$GA$1)&gt;0, Active!FR$2, 0)</f>
        <v>0</v>
      </c>
      <c r="FS162" s="240">
        <f>IF(COUNTIF($CI162:$CK162, Active!$GA$1)&gt;0, Active!FS$2, 0)</f>
        <v>0</v>
      </c>
      <c r="FT162" s="240">
        <f>IF(COUNTIF($CL162:$CN162, Active!$GA$1)&gt;0, Active!FT$2, 0)</f>
        <v>0</v>
      </c>
      <c r="FU162" s="240">
        <f>IF(COUNTIF($CO162:$CQ162, Active!$GA$1)&gt;0, Active!FU$2, 0)</f>
        <v>0</v>
      </c>
      <c r="FV162" s="240">
        <f>IF(COUNTIF($CR162:$CT162, Active!$GA$1)&gt;0, Active!FV$2, 0)</f>
        <v>0</v>
      </c>
      <c r="FW162" s="240">
        <f>IF(COUNTIF($CU162:$CW162, Active!$GA$1)&gt;0, Active!FW$2, 0)</f>
        <v>0</v>
      </c>
      <c r="FX162" s="240">
        <f>IF(COUNTIF($CX162:$CZ162, Active!$GA$1)&gt;0, Active!FX$2, 0)</f>
        <v>0</v>
      </c>
      <c r="FY162" s="240">
        <f>IF(COUNTIF($DA162:$DC162, Active!$GA$1)&gt;0, Active!FY$2, 0)</f>
        <v>0</v>
      </c>
      <c r="FZ162" s="240">
        <f>IF(COUNTIF($DD162:$DF162, Active!$GA$1)&gt;0, Active!FZ$2, 0)</f>
        <v>0</v>
      </c>
      <c r="GA162" s="241">
        <f t="shared" si="55"/>
        <v>0</v>
      </c>
      <c r="GB162" s="242">
        <f>IF(COUNTIF($N162:$Q162, Active!HH$1)&gt;0, Active!GB$2, 0)</f>
        <v>0</v>
      </c>
      <c r="GC162" s="234">
        <f>IF(COUNTIF($R162:$U162, Active!HH$1)&gt;0, Active!GC$2, 0)</f>
        <v>0</v>
      </c>
      <c r="GD162" s="234">
        <f>IF(COUNTIF($V162:$Y162, Active!HH$1)&gt;0, Active!GD$2, 0)</f>
        <v>0</v>
      </c>
      <c r="GE162" s="234">
        <f>IF(COUNTIF($Z162:$AA162, Active!HH$1)&gt;0, Active!GE$2, 0)</f>
        <v>0</v>
      </c>
      <c r="GF162" s="234">
        <f>IF(COUNTIF($AB162:$AC162, Active!HH$1)&gt;0, Active!GF$2, 0)</f>
        <v>0</v>
      </c>
      <c r="GG162" s="235">
        <f>IF(COUNTIF($AD162:$AF162, Active!$HH$1)&gt;0, Active!GG$2, 0)</f>
        <v>0</v>
      </c>
      <c r="GH162" s="236">
        <f>IF(COUNTIF($AG162:$AI162, Active!$HH$1)&gt;0, Active!GH$2, 0)</f>
        <v>0</v>
      </c>
      <c r="GI162" s="236">
        <f>IF(COUNTIF($AJ162:$AL162, Active!$HH$1)&gt;0, Active!GI$2, 0)</f>
        <v>0</v>
      </c>
      <c r="GJ162" s="236">
        <f>IF(COUNTIF($AM162:$AO162, Active!$HH$1)&gt;0, Active!GJ$2, 0)</f>
        <v>0</v>
      </c>
      <c r="GK162" s="236">
        <f>IF(COUNTIF($AP162:$AR162, Active!$HH$1)&gt;0, Active!GK$2, 0)</f>
        <v>0</v>
      </c>
      <c r="GL162" s="236">
        <f>IF(COUNTIF($AS162:$AU162, Active!$HH$1)&gt;0, Active!GL$2, 0)</f>
        <v>0</v>
      </c>
      <c r="GM162" s="236">
        <f>IF(COUNTIF($AV162:$AX162, Active!$HH$1)&gt;0, Active!GM$2, 0)</f>
        <v>0</v>
      </c>
      <c r="GN162" s="237">
        <f>IF(COUNTIF($AY162:$BA162, Active!$HH$1)&gt;0, Active!GN$2, 0)</f>
        <v>0</v>
      </c>
      <c r="GO162" s="238">
        <f>IF(COUNTIF($BB162:$BD162, Active!$HH$1)&gt;0, Active!GO$2, 0)</f>
        <v>0</v>
      </c>
      <c r="GP162" s="238">
        <f>IF(COUNTIF($BE162:$BG162, Active!$HH$1)&gt;0, Active!GP$2, 0)</f>
        <v>0</v>
      </c>
      <c r="GQ162" s="238">
        <f>IF(COUNTIF($BH162:$BJ162, Active!$HH$1)&gt;0, Active!GQ$2, 0)</f>
        <v>0</v>
      </c>
      <c r="GR162" s="238">
        <f>IF(COUNTIF($BK162:$BM162, Active!$HH$1)&gt;0, Active!GR$2, 0)</f>
        <v>0</v>
      </c>
      <c r="GS162" s="238">
        <f>IF(COUNTIF($BN162:$BP162, Active!$HH$1)&gt;0, Active!GS$2, 0)</f>
        <v>0</v>
      </c>
      <c r="GT162" s="238">
        <f>IF(COUNTIF($BQ162:$BS162, Active!$HH$1)&gt;0, Active!GT$2, 0)</f>
        <v>0</v>
      </c>
      <c r="GU162" s="238">
        <f>IF(COUNTIF($BT162:$BV162, Active!$HH$1)&gt;0, Active!GU$2, 0)</f>
        <v>0</v>
      </c>
      <c r="GV162" s="239">
        <f>IF(COUNTIF($BW162:$BY162, Active!$HH$1)&gt;0, Active!GV$2, 0)</f>
        <v>0</v>
      </c>
      <c r="GW162" s="240">
        <f>IF(COUNTIF($BZ162:$CB162, Active!$HH$1)&gt;0, Active!GW$2, 0)</f>
        <v>0</v>
      </c>
      <c r="GX162" s="240">
        <f>IF(COUNTIF($CC162:$CE162, Active!$HH$1)&gt;0, Active!GX$2, 0)</f>
        <v>0</v>
      </c>
      <c r="GY162" s="240">
        <f>IF(COUNTIF($CF162:$CH162, Active!$HH$1)&gt;0, Active!GY$2, 0)</f>
        <v>0</v>
      </c>
      <c r="GZ162" s="240">
        <f>IF(COUNTIF($CI162:$CK162, Active!$HH$1)&gt;0, Active!GZ$2, 0)</f>
        <v>0</v>
      </c>
      <c r="HA162" s="240">
        <f>IF(COUNTIF($CL162:$CN162, Active!$HH$1)&gt;0, Active!HA$2, 0)</f>
        <v>0</v>
      </c>
      <c r="HB162" s="240">
        <f>IF(COUNTIF($CO162:$CQ162, Active!$HH$1)&gt;0, Active!HB$2, 0)</f>
        <v>0</v>
      </c>
      <c r="HC162" s="240">
        <f>IF(COUNTIF($CR162:$CT162, Active!$HH$1)&gt;0, Active!HC$2, 0)</f>
        <v>0</v>
      </c>
      <c r="HD162" s="240">
        <f>IF(COUNTIF($CU162:$CW162, Active!$HH$1)&gt;0, Active!HD$2, 0)</f>
        <v>0</v>
      </c>
      <c r="HE162" s="240">
        <f>IF(COUNTIF($CX162:$CZ162, Active!$HH$1)&gt;0, Active!HE$2, 0)</f>
        <v>0</v>
      </c>
      <c r="HF162" s="240">
        <f>IF(COUNTIF($DA162:$DC162, Active!$HH$1)&gt;0, Active!HF$2, 0)</f>
        <v>0</v>
      </c>
      <c r="HG162" s="240">
        <f>IF(COUNTIF($DD162:$DF162, Active!$HH$1)&gt;0, Active!HG$2, 0)</f>
        <v>0</v>
      </c>
      <c r="HH162" s="241">
        <f t="shared" si="56"/>
        <v>0</v>
      </c>
      <c r="HI162" s="243"/>
      <c r="HJ162" s="242">
        <f>IF(MAX($N162:$Q162)&gt;=40, Active!HJ$2, 0)</f>
        <v>0</v>
      </c>
      <c r="HK162" s="234">
        <f>IF(MAX($R162:$U162)&gt;=40, Active!HK$2, 0)</f>
        <v>0</v>
      </c>
      <c r="HL162" s="234">
        <f>IF(MAX($V162:$Y162)&gt;=40, Active!HL$2, 0)</f>
        <v>0</v>
      </c>
      <c r="HM162" s="234">
        <f>IF(MAX($Z162:$AA162)&gt;=40, Active!HM$2, 0)</f>
        <v>0</v>
      </c>
      <c r="HN162" s="234">
        <f>IF(MAX($AB162:$AC162)&gt;=40, Active!HN$2, 0)</f>
        <v>0</v>
      </c>
      <c r="HO162" s="235">
        <f>IF(MAX($AD162:$AF162)&gt;=40, Active!HO$2, 0)</f>
        <v>0</v>
      </c>
      <c r="HP162" s="236">
        <f>IF(MAX($AG162:$AI162)&gt;=40, Active!HP$2, 0)</f>
        <v>0</v>
      </c>
      <c r="HQ162" s="236">
        <f>IF(MAX($AJ162:$AL162)&gt;=40, Active!HQ$2, 0)</f>
        <v>0</v>
      </c>
      <c r="HR162" s="236">
        <f>IF(MAX($AM162:$AO162)&gt;=40, Active!HR$2, 0)</f>
        <v>0</v>
      </c>
      <c r="HS162" s="236">
        <f>IF(MAX($AP162:$AR162)&gt;=40, Active!HS$2, 0)</f>
        <v>0</v>
      </c>
      <c r="HT162" s="236">
        <f>IF(MAX($AS162:$AU162)&gt;=40, Active!HT$2, 0)</f>
        <v>0</v>
      </c>
      <c r="HU162" s="236">
        <f>IF(MAX($AV162:$AX162)&gt;=40, Active!HU$2, 0)</f>
        <v>0</v>
      </c>
      <c r="HV162" s="237">
        <f>IF(MAX($AY162:$BA162)&gt;=40, Active!HV$2, 0)</f>
        <v>20</v>
      </c>
      <c r="HW162" s="238">
        <f>IF(MAX($BB162:$BD162)&gt;=40, Active!HW$2, 0)</f>
        <v>20</v>
      </c>
      <c r="HX162" s="238">
        <f>IF(MAX($BE162:$BG162)&gt;=40, Active!HX$2, 0)</f>
        <v>20</v>
      </c>
      <c r="HY162" s="238">
        <f>IF(MAX($BH162:$BJ162)&gt;=40, Active!HY$2, 0)</f>
        <v>20</v>
      </c>
      <c r="HZ162" s="238">
        <f>IF(MAX($BK162:$BM162)&gt;=40, Active!HZ$2, 0)</f>
        <v>10</v>
      </c>
      <c r="IA162" s="238">
        <f>IF(MAX($BN162:$BP162)&gt;=40, Active!IA$2, 0)</f>
        <v>20</v>
      </c>
      <c r="IB162" s="238">
        <f>IF(MAX($BQ162:$BS162)&gt;=40, Active!IB$2, 0)</f>
        <v>10</v>
      </c>
      <c r="IC162" s="238">
        <f>IF(MAX($BT162:$BV162)&gt;=40, Active!IC$2, 0)</f>
        <v>0</v>
      </c>
      <c r="ID162" s="239">
        <f>IF(MAX($BW162:$BY162)&gt;=40, Active!ID$2, 0)</f>
        <v>0</v>
      </c>
      <c r="IE162" s="240">
        <f>IF(MAX($BZ162:$CB162)&gt;=40, Active!IE$2, 0)</f>
        <v>0</v>
      </c>
      <c r="IF162" s="240">
        <f>IF(MAX($CC162:$CE162)&gt;=40, Active!IF$2, 0)</f>
        <v>0</v>
      </c>
      <c r="IG162" s="240">
        <f>IF(MAX($CF162:$CH162)&gt;=40, Active!IG$2, 0)</f>
        <v>0</v>
      </c>
      <c r="IH162" s="240">
        <f>IF(MAX($CI162:$CK162)&gt;=40, Active!IH$2, 0)</f>
        <v>0</v>
      </c>
      <c r="II162" s="240">
        <f>IF(MAX($CL162:$CN162)&gt;=40, Active!II$2, 0)</f>
        <v>0</v>
      </c>
      <c r="IJ162" s="240">
        <f>IF(MAX($CO162:$CQ162)&gt;=40, Active!IJ$2, 0)</f>
        <v>0</v>
      </c>
      <c r="IK162" s="240">
        <f>IF(MAX($CR162:$CT162)&gt;=40, Active!IK$2, 0)</f>
        <v>0</v>
      </c>
      <c r="IL162" s="240">
        <f>IF(MAX($CU162:$CW162)&gt;=40, Active!IL$2, 0)</f>
        <v>0</v>
      </c>
      <c r="IM162" s="240">
        <f>IF(MAX($CX162:$CZ162)&gt;=40, Active!IM$2, 0)</f>
        <v>0</v>
      </c>
      <c r="IN162" s="240">
        <f>IF(MAX($DA162:$DC162)&gt;=40, Active!IN$2, 0)</f>
        <v>0</v>
      </c>
      <c r="IO162" s="240">
        <f>IF(MAX($DD162:$DF162)&gt;=40, Active!IO$2, 0)</f>
        <v>0</v>
      </c>
      <c r="IP162" s="416">
        <f t="shared" si="57"/>
        <v>120</v>
      </c>
      <c r="IQ162" s="416">
        <f t="shared" si="58"/>
        <v>0</v>
      </c>
    </row>
    <row r="163" spans="2:251" ht="15" customHeight="1" x14ac:dyDescent="0.25">
      <c r="B163" s="392">
        <v>21</v>
      </c>
      <c r="C163" s="13" t="s">
        <v>689</v>
      </c>
      <c r="D163" s="423">
        <v>42370</v>
      </c>
      <c r="E163" s="20" t="s">
        <v>278</v>
      </c>
      <c r="F163" s="6">
        <v>7348464</v>
      </c>
      <c r="G163" s="20">
        <v>1</v>
      </c>
      <c r="H163" s="20"/>
      <c r="I163" s="23"/>
      <c r="J163" s="6"/>
      <c r="K163" s="6"/>
      <c r="L163" s="424"/>
      <c r="M163" s="425" t="s">
        <v>690</v>
      </c>
      <c r="N163" s="24"/>
      <c r="O163" s="107"/>
      <c r="P163" s="105"/>
      <c r="Q163" s="106"/>
      <c r="R163" s="24"/>
      <c r="S163" s="107"/>
      <c r="T163" s="105"/>
      <c r="U163" s="106"/>
      <c r="V163" s="24"/>
      <c r="W163" s="107"/>
      <c r="X163" s="105"/>
      <c r="Y163" s="106"/>
      <c r="Z163" s="24"/>
      <c r="AA163" s="273"/>
      <c r="AB163" s="24"/>
      <c r="AC163" s="273"/>
      <c r="AD163" s="24"/>
      <c r="AE163" s="107"/>
      <c r="AF163" s="273"/>
      <c r="AG163" s="24"/>
      <c r="AH163" s="107"/>
      <c r="AI163" s="273"/>
      <c r="AJ163" s="24"/>
      <c r="AK163" s="107"/>
      <c r="AL163" s="273"/>
      <c r="AM163" s="24"/>
      <c r="AN163" s="107"/>
      <c r="AO163" s="273"/>
      <c r="AP163" s="24"/>
      <c r="AQ163" s="107"/>
      <c r="AR163" s="273"/>
      <c r="AS163" s="24"/>
      <c r="AT163" s="107"/>
      <c r="AU163" s="273"/>
      <c r="AV163" s="24"/>
      <c r="AW163" s="107"/>
      <c r="AX163" s="273"/>
      <c r="AY163" s="24">
        <v>56.25</v>
      </c>
      <c r="AZ163" s="107"/>
      <c r="BA163" s="273"/>
      <c r="BB163" s="24">
        <v>51.200000762939453</v>
      </c>
      <c r="BC163" s="107"/>
      <c r="BD163" s="273"/>
      <c r="BE163" s="24">
        <v>57.75</v>
      </c>
      <c r="BF163" s="107"/>
      <c r="BG163" s="273"/>
      <c r="BH163" s="24">
        <v>54.009998321533203</v>
      </c>
      <c r="BI163" s="107"/>
      <c r="BJ163" s="273"/>
      <c r="BK163" s="24">
        <v>60.400001525878906</v>
      </c>
      <c r="BL163" s="107"/>
      <c r="BM163" s="273"/>
      <c r="BN163" s="24">
        <v>80.800003051757813</v>
      </c>
      <c r="BO163" s="107"/>
      <c r="BP163" s="273"/>
      <c r="BQ163" s="24">
        <v>42</v>
      </c>
      <c r="BR163" s="107"/>
      <c r="BS163" s="273"/>
      <c r="BT163" s="24"/>
      <c r="BU163" s="291"/>
      <c r="BV163" s="273"/>
      <c r="BW163" s="24"/>
      <c r="BX163" s="107"/>
      <c r="BY163" s="273"/>
      <c r="BZ163" s="24"/>
      <c r="CA163" s="107"/>
      <c r="CB163" s="273"/>
      <c r="CC163" s="24"/>
      <c r="CD163" s="107"/>
      <c r="CE163" s="107"/>
      <c r="CF163" s="107"/>
      <c r="CG163" s="107"/>
      <c r="CH163" s="273"/>
      <c r="CI163" s="24"/>
      <c r="CJ163" s="107"/>
      <c r="CK163" s="273"/>
      <c r="CL163" s="24"/>
      <c r="CM163" s="107"/>
      <c r="CN163" s="273"/>
      <c r="CO163" s="24"/>
      <c r="CP163" s="107"/>
      <c r="CQ163" s="273"/>
      <c r="CR163" s="24"/>
      <c r="CS163" s="107"/>
      <c r="CT163" s="273"/>
      <c r="CU163" s="24"/>
      <c r="CV163" s="107"/>
      <c r="CW163" s="273"/>
      <c r="CX163" s="24"/>
      <c r="CY163" s="107"/>
      <c r="CZ163" s="273"/>
      <c r="DA163" s="24"/>
      <c r="DB163" s="107"/>
      <c r="DC163" s="273"/>
      <c r="DD163" s="24"/>
      <c r="DE163" s="107"/>
      <c r="DF163" s="273"/>
      <c r="DG163" s="218"/>
      <c r="DH163" s="217"/>
      <c r="DI163" s="217"/>
      <c r="DJ163" s="286">
        <f t="shared" si="52"/>
        <v>57.48714338030134</v>
      </c>
      <c r="DK163" s="219"/>
      <c r="DL163" s="220">
        <f t="shared" si="53"/>
        <v>2.8743571690150671</v>
      </c>
      <c r="DM163" s="650">
        <f>COUNTIF(N163:DF163, Active!DM$1)+COUNTIF(N163:DF163, Active!DM$2)</f>
        <v>0</v>
      </c>
      <c r="DN163" s="233">
        <f>IF(COUNTIF($N163:$Q163, Active!ET$1)&gt;0, Active!DN$2, 0)</f>
        <v>0</v>
      </c>
      <c r="DO163" s="234">
        <f>IF(COUNTIF($R163:$U163, Active!ET$1)&gt;0, Active!DO$2, 0)</f>
        <v>0</v>
      </c>
      <c r="DP163" s="234">
        <f>IF(COUNTIF($V163:$Y163, Active!ET$1)&gt;0, Active!DP$2, 0)</f>
        <v>0</v>
      </c>
      <c r="DQ163" s="234">
        <f>IF(COUNTIF($Z163:$AA163, Active!ET$1)&gt;0, Active!DQ$2, 0)</f>
        <v>0</v>
      </c>
      <c r="DR163" s="234">
        <f>IF(COUNTIF($AB163:$AC163, Active!ET$1)&gt;0, Active!DR$2, 0)</f>
        <v>0</v>
      </c>
      <c r="DS163" s="235">
        <f>IF(COUNTIF($AD163:$AF163, Active!$ET$1)&gt;0, Active!DS$2, 0)</f>
        <v>0</v>
      </c>
      <c r="DT163" s="236">
        <f>IF(COUNTIF($AG163:$AI163, Active!$ET$1)&gt;0, Active!DT$2, 0)</f>
        <v>0</v>
      </c>
      <c r="DU163" s="236">
        <f>IF(COUNTIF($AJ163:$AL163, Active!$ET$1)&gt;0, Active!DU$2, 0)</f>
        <v>0</v>
      </c>
      <c r="DV163" s="236">
        <f>IF(COUNTIF($AM163:$AO163, Active!$ET$1)&gt;0, Active!DV$2, 0)</f>
        <v>0</v>
      </c>
      <c r="DW163" s="236">
        <f>IF(COUNTIF($AP163:$AR163, Active!$ET$1)&gt;0, Active!DW$2, 0)</f>
        <v>0</v>
      </c>
      <c r="DX163" s="236">
        <f>IF(COUNTIF($AS163:$AU163, Active!$ET$1)&gt;0, Active!DX$2, 0)</f>
        <v>0</v>
      </c>
      <c r="DY163" s="236">
        <f>IF(COUNTIF($AV163:$AX163, Active!$ET$1)&gt;0, Active!DY$2, 0)</f>
        <v>0</v>
      </c>
      <c r="DZ163" s="237">
        <f>IF(COUNTIF($AY163:$BA163, Active!$ET$1)&gt;0, Active!DZ$2, 0)</f>
        <v>0</v>
      </c>
      <c r="EA163" s="238">
        <f>IF(COUNTIF($BB163:$BD163, Active!$ET$1)&gt;0, Active!EA$2, 0)</f>
        <v>0</v>
      </c>
      <c r="EB163" s="238">
        <f>IF(COUNTIF($BE163:$BG163, Active!$ET$1)&gt;0, Active!EB$2, 0)</f>
        <v>0</v>
      </c>
      <c r="EC163" s="238">
        <f>IF(COUNTIF($BH163:$BJ163, Active!$ET$1)&gt;0, Active!EC$2, 0)</f>
        <v>0</v>
      </c>
      <c r="ED163" s="238">
        <f>IF(COUNTIF($BK163:$BM163, Active!$ET$1)&gt;0, Active!ED$2, 0)</f>
        <v>0</v>
      </c>
      <c r="EE163" s="238">
        <f>IF(COUNTIF($BN163:$BP163, Active!$ET$1)&gt;0, Active!EE$2, 0)</f>
        <v>0</v>
      </c>
      <c r="EF163" s="238">
        <f>IF(COUNTIF($BQ163:$BS163, Active!$ET$1)&gt;0, Active!EF$2, 0)</f>
        <v>0</v>
      </c>
      <c r="EG163" s="238">
        <f>IF(COUNTIF($BT163:$BV163, Active!$ET$1)&gt;0, Active!EG$2, 0)</f>
        <v>0</v>
      </c>
      <c r="EH163" s="239">
        <f>IF(COUNTIF($BW163:$BY163, Active!$ET$1)&gt;0, Active!EH$2, 0)</f>
        <v>0</v>
      </c>
      <c r="EI163" s="240">
        <f>IF(COUNTIF($BZ163:$CB163, Active!$ET$1)&gt;0, Active!EI$2, 0)</f>
        <v>0</v>
      </c>
      <c r="EJ163" s="240">
        <f>IF(COUNTIF($CC163:$CE163, Active!$ET$1)&gt;0, Active!EJ$2, 0)</f>
        <v>0</v>
      </c>
      <c r="EK163" s="240">
        <f>IF(COUNTIF($CF163:$CH163, Active!$ET$1)&gt;0, Active!EK$2, 0)</f>
        <v>0</v>
      </c>
      <c r="EL163" s="240">
        <f>IF(COUNTIF($CI163:$CK163, Active!$ET$1)&gt;0, Active!EL$2, 0)</f>
        <v>0</v>
      </c>
      <c r="EM163" s="240">
        <f>IF(COUNTIF($CL163:$CN163, Active!$ET$1)&gt;0, Active!EM$2, 0)</f>
        <v>0</v>
      </c>
      <c r="EN163" s="240">
        <f>IF(COUNTIF($CO163:$CQ163, Active!$ET$1)&gt;0, Active!EN$2, 0)</f>
        <v>0</v>
      </c>
      <c r="EO163" s="240">
        <f>IF(COUNTIF($CR163:$CT163, Active!$ET$1)&gt;0, Active!EO$2, 0)</f>
        <v>0</v>
      </c>
      <c r="EP163" s="240">
        <f>IF(COUNTIF($CU163:$CW163, Active!$ET$1)&gt;0, Active!EP$2, 0)</f>
        <v>0</v>
      </c>
      <c r="EQ163" s="240">
        <f>IF(COUNTIF($CX163:$CZ163, Active!$ET$1)&gt;0, Active!EQ$2, 0)</f>
        <v>0</v>
      </c>
      <c r="ER163" s="240">
        <f>IF(COUNTIF($DA163:$DC163, Active!$ET$1)&gt;0, Active!ER$2, 0)</f>
        <v>0</v>
      </c>
      <c r="ES163" s="240">
        <f>IF(COUNTIF($DD163:$DF163, Active!$ET$1)&gt;0, Active!ES$2, 0)</f>
        <v>0</v>
      </c>
      <c r="ET163" s="241">
        <f t="shared" si="54"/>
        <v>0</v>
      </c>
      <c r="EU163" s="242">
        <f>IF(COUNTIF($N163:$Q163, Active!GA$1)&gt;0, Active!EU$2, 0)</f>
        <v>0</v>
      </c>
      <c r="EV163" s="234">
        <f>IF(COUNTIF($R163:$U163, Active!GA$1)&gt;0, Active!EV$2, 0)</f>
        <v>0</v>
      </c>
      <c r="EW163" s="234">
        <f>IF(COUNTIF($V163:$Y163, Active!GA$1)&gt;0, Active!EW$2, 0)</f>
        <v>0</v>
      </c>
      <c r="EX163" s="234">
        <f>IF(COUNTIF($Z163:$AA163, Active!GA$1)&gt;0, Active!EX$2, 0)</f>
        <v>0</v>
      </c>
      <c r="EY163" s="234">
        <f>IF(COUNTIF($AB163:$AC163, Active!GA$1)&gt;0, Active!EY$2, 0)</f>
        <v>0</v>
      </c>
      <c r="EZ163" s="235">
        <f>IF(COUNTIF($AD163:$AF163, Active!$GA$1)&gt;0, Active!EZ$2, 0)</f>
        <v>0</v>
      </c>
      <c r="FA163" s="236">
        <f>IF(COUNTIF($AG163:$AI163, Active!$GA$1)&gt;0, Active!FA$2, 0)</f>
        <v>0</v>
      </c>
      <c r="FB163" s="236">
        <f>IF(COUNTIF($AJ163:$AL163, Active!$GA$1)&gt;0, Active!FB$2, 0)</f>
        <v>0</v>
      </c>
      <c r="FC163" s="236">
        <f>IF(COUNTIF($AM163:$AO163, Active!$GA$1)&gt;0, Active!FC$2, 0)</f>
        <v>0</v>
      </c>
      <c r="FD163" s="236">
        <f>IF(COUNTIF($AP163:$AR163, Active!$GA$1)&gt;0, Active!FD$2, 0)</f>
        <v>0</v>
      </c>
      <c r="FE163" s="236">
        <f>IF(COUNTIF($AS163:$AU163, Active!$GA$1)&gt;0, Active!FE$2, 0)</f>
        <v>0</v>
      </c>
      <c r="FF163" s="236">
        <f>IF(COUNTIF($AV163:$AX163, Active!$GA$1)&gt;0, Active!FF$2, 0)</f>
        <v>0</v>
      </c>
      <c r="FG163" s="237">
        <f>IF(COUNTIF($AY163:$BA163, Active!$GA$1)&gt;0, Active!FG$2, 0)</f>
        <v>0</v>
      </c>
      <c r="FH163" s="238">
        <f>IF(COUNTIF($BB163:$BD163, Active!$GA$1)&gt;0, Active!FH$2, 0)</f>
        <v>0</v>
      </c>
      <c r="FI163" s="238">
        <f>IF(COUNTIF($BE163:$BG163, Active!$GA$1)&gt;0, Active!FI$2, 0)</f>
        <v>0</v>
      </c>
      <c r="FJ163" s="238">
        <f>IF(COUNTIF($BH163:$BJ163, Active!$GA$1)&gt;0, Active!FJ$2, 0)</f>
        <v>0</v>
      </c>
      <c r="FK163" s="238">
        <f>IF(COUNTIF($BK163:$BM163, Active!$GA$1)&gt;0, Active!FK$2, 0)</f>
        <v>0</v>
      </c>
      <c r="FL163" s="238">
        <f>IF(COUNTIF($BN163:$BP163, Active!$GA$1)&gt;0, Active!FL$2, 0)</f>
        <v>0</v>
      </c>
      <c r="FM163" s="238">
        <f>IF(COUNTIF($BQ163:$BS163, Active!$GA$1)&gt;0, Active!FM$2, 0)</f>
        <v>0</v>
      </c>
      <c r="FN163" s="238">
        <f>IF(COUNTIF($BT163:$BV163, Active!$GA$1)&gt;0, Active!FN$2, 0)</f>
        <v>0</v>
      </c>
      <c r="FO163" s="239">
        <f>IF(COUNTIF($BW163:$BY163, Active!$GA$1)&gt;0, Active!FO$2, 0)</f>
        <v>0</v>
      </c>
      <c r="FP163" s="240">
        <f>IF(COUNTIF($BZ163:$CB163, Active!$GA$1)&gt;0, Active!FP$2, 0)</f>
        <v>0</v>
      </c>
      <c r="FQ163" s="240">
        <f>IF(COUNTIF($CC163:$CE163, Active!$GA$1)&gt;0, Active!FQ$2, 0)</f>
        <v>0</v>
      </c>
      <c r="FR163" s="240">
        <f>IF(COUNTIF($CF163:$CH163, Active!$GA$1)&gt;0, Active!FR$2, 0)</f>
        <v>0</v>
      </c>
      <c r="FS163" s="240">
        <f>IF(COUNTIF($CI163:$CK163, Active!$GA$1)&gt;0, Active!FS$2, 0)</f>
        <v>0</v>
      </c>
      <c r="FT163" s="240">
        <f>IF(COUNTIF($CL163:$CN163, Active!$GA$1)&gt;0, Active!FT$2, 0)</f>
        <v>0</v>
      </c>
      <c r="FU163" s="240">
        <f>IF(COUNTIF($CO163:$CQ163, Active!$GA$1)&gt;0, Active!FU$2, 0)</f>
        <v>0</v>
      </c>
      <c r="FV163" s="240">
        <f>IF(COUNTIF($CR163:$CT163, Active!$GA$1)&gt;0, Active!FV$2, 0)</f>
        <v>0</v>
      </c>
      <c r="FW163" s="240">
        <f>IF(COUNTIF($CU163:$CW163, Active!$GA$1)&gt;0, Active!FW$2, 0)</f>
        <v>0</v>
      </c>
      <c r="FX163" s="240">
        <f>IF(COUNTIF($CX163:$CZ163, Active!$GA$1)&gt;0, Active!FX$2, 0)</f>
        <v>0</v>
      </c>
      <c r="FY163" s="240">
        <f>IF(COUNTIF($DA163:$DC163, Active!$GA$1)&gt;0, Active!FY$2, 0)</f>
        <v>0</v>
      </c>
      <c r="FZ163" s="240">
        <f>IF(COUNTIF($DD163:$DF163, Active!$GA$1)&gt;0, Active!FZ$2, 0)</f>
        <v>0</v>
      </c>
      <c r="GA163" s="241">
        <f t="shared" si="55"/>
        <v>0</v>
      </c>
      <c r="GB163" s="242">
        <f>IF(COUNTIF($N163:$Q163, Active!HH$1)&gt;0, Active!GB$2, 0)</f>
        <v>0</v>
      </c>
      <c r="GC163" s="234">
        <f>IF(COUNTIF($R163:$U163, Active!HH$1)&gt;0, Active!GC$2, 0)</f>
        <v>0</v>
      </c>
      <c r="GD163" s="234">
        <f>IF(COUNTIF($V163:$Y163, Active!HH$1)&gt;0, Active!GD$2, 0)</f>
        <v>0</v>
      </c>
      <c r="GE163" s="234">
        <f>IF(COUNTIF($Z163:$AA163, Active!HH$1)&gt;0, Active!GE$2, 0)</f>
        <v>0</v>
      </c>
      <c r="GF163" s="234">
        <f>IF(COUNTIF($AB163:$AC163, Active!HH$1)&gt;0, Active!GF$2, 0)</f>
        <v>0</v>
      </c>
      <c r="GG163" s="235">
        <f>IF(COUNTIF($AD163:$AF163, Active!$HH$1)&gt;0, Active!GG$2, 0)</f>
        <v>0</v>
      </c>
      <c r="GH163" s="236">
        <f>IF(COUNTIF($AG163:$AI163, Active!$HH$1)&gt;0, Active!GH$2, 0)</f>
        <v>0</v>
      </c>
      <c r="GI163" s="236">
        <f>IF(COUNTIF($AJ163:$AL163, Active!$HH$1)&gt;0, Active!GI$2, 0)</f>
        <v>0</v>
      </c>
      <c r="GJ163" s="236">
        <f>IF(COUNTIF($AM163:$AO163, Active!$HH$1)&gt;0, Active!GJ$2, 0)</f>
        <v>0</v>
      </c>
      <c r="GK163" s="236">
        <f>IF(COUNTIF($AP163:$AR163, Active!$HH$1)&gt;0, Active!GK$2, 0)</f>
        <v>0</v>
      </c>
      <c r="GL163" s="236">
        <f>IF(COUNTIF($AS163:$AU163, Active!$HH$1)&gt;0, Active!GL$2, 0)</f>
        <v>0</v>
      </c>
      <c r="GM163" s="236">
        <f>IF(COUNTIF($AV163:$AX163, Active!$HH$1)&gt;0, Active!GM$2, 0)</f>
        <v>0</v>
      </c>
      <c r="GN163" s="237">
        <f>IF(COUNTIF($AY163:$BA163, Active!$HH$1)&gt;0, Active!GN$2, 0)</f>
        <v>0</v>
      </c>
      <c r="GO163" s="238">
        <f>IF(COUNTIF($BB163:$BD163, Active!$HH$1)&gt;0, Active!GO$2, 0)</f>
        <v>0</v>
      </c>
      <c r="GP163" s="238">
        <f>IF(COUNTIF($BE163:$BG163, Active!$HH$1)&gt;0, Active!GP$2, 0)</f>
        <v>0</v>
      </c>
      <c r="GQ163" s="238">
        <f>IF(COUNTIF($BH163:$BJ163, Active!$HH$1)&gt;0, Active!GQ$2, 0)</f>
        <v>0</v>
      </c>
      <c r="GR163" s="238">
        <f>IF(COUNTIF($BK163:$BM163, Active!$HH$1)&gt;0, Active!GR$2, 0)</f>
        <v>0</v>
      </c>
      <c r="GS163" s="238">
        <f>IF(COUNTIF($BN163:$BP163, Active!$HH$1)&gt;0, Active!GS$2, 0)</f>
        <v>0</v>
      </c>
      <c r="GT163" s="238">
        <f>IF(COUNTIF($BQ163:$BS163, Active!$HH$1)&gt;0, Active!GT$2, 0)</f>
        <v>0</v>
      </c>
      <c r="GU163" s="238">
        <f>IF(COUNTIF($BT163:$BV163, Active!$HH$1)&gt;0, Active!GU$2, 0)</f>
        <v>0</v>
      </c>
      <c r="GV163" s="239">
        <f>IF(COUNTIF($BW163:$BY163, Active!$HH$1)&gt;0, Active!GV$2, 0)</f>
        <v>0</v>
      </c>
      <c r="GW163" s="240">
        <f>IF(COUNTIF($BZ163:$CB163, Active!$HH$1)&gt;0, Active!GW$2, 0)</f>
        <v>0</v>
      </c>
      <c r="GX163" s="240">
        <f>IF(COUNTIF($CC163:$CE163, Active!$HH$1)&gt;0, Active!GX$2, 0)</f>
        <v>0</v>
      </c>
      <c r="GY163" s="240">
        <f>IF(COUNTIF($CF163:$CH163, Active!$HH$1)&gt;0, Active!GY$2, 0)</f>
        <v>0</v>
      </c>
      <c r="GZ163" s="240">
        <f>IF(COUNTIF($CI163:$CK163, Active!$HH$1)&gt;0, Active!GZ$2, 0)</f>
        <v>0</v>
      </c>
      <c r="HA163" s="240">
        <f>IF(COUNTIF($CL163:$CN163, Active!$HH$1)&gt;0, Active!HA$2, 0)</f>
        <v>0</v>
      </c>
      <c r="HB163" s="240">
        <f>IF(COUNTIF($CO163:$CQ163, Active!$HH$1)&gt;0, Active!HB$2, 0)</f>
        <v>0</v>
      </c>
      <c r="HC163" s="240">
        <f>IF(COUNTIF($CR163:$CT163, Active!$HH$1)&gt;0, Active!HC$2, 0)</f>
        <v>0</v>
      </c>
      <c r="HD163" s="240">
        <f>IF(COUNTIF($CU163:$CW163, Active!$HH$1)&gt;0, Active!HD$2, 0)</f>
        <v>0</v>
      </c>
      <c r="HE163" s="240">
        <f>IF(COUNTIF($CX163:$CZ163, Active!$HH$1)&gt;0, Active!HE$2, 0)</f>
        <v>0</v>
      </c>
      <c r="HF163" s="240">
        <f>IF(COUNTIF($DA163:$DC163, Active!$HH$1)&gt;0, Active!HF$2, 0)</f>
        <v>0</v>
      </c>
      <c r="HG163" s="240">
        <f>IF(COUNTIF($DD163:$DF163, Active!$HH$1)&gt;0, Active!HG$2, 0)</f>
        <v>0</v>
      </c>
      <c r="HH163" s="241">
        <f t="shared" si="56"/>
        <v>0</v>
      </c>
      <c r="HI163" s="243"/>
      <c r="HJ163" s="242">
        <f>IF(MAX($N163:$Q163)&gt;=40, Active!HJ$2, 0)</f>
        <v>0</v>
      </c>
      <c r="HK163" s="234">
        <f>IF(MAX($R163:$U163)&gt;=40, Active!HK$2, 0)</f>
        <v>0</v>
      </c>
      <c r="HL163" s="234">
        <f>IF(MAX($V163:$Y163)&gt;=40, Active!HL$2, 0)</f>
        <v>0</v>
      </c>
      <c r="HM163" s="234">
        <f>IF(MAX($Z163:$AA163)&gt;=40, Active!HM$2, 0)</f>
        <v>0</v>
      </c>
      <c r="HN163" s="234">
        <f>IF(MAX($AB163:$AC163)&gt;=40, Active!HN$2, 0)</f>
        <v>0</v>
      </c>
      <c r="HO163" s="235">
        <f>IF(MAX($AD163:$AF163)&gt;=40, Active!HO$2, 0)</f>
        <v>0</v>
      </c>
      <c r="HP163" s="236">
        <f>IF(MAX($AG163:$AI163)&gt;=40, Active!HP$2, 0)</f>
        <v>0</v>
      </c>
      <c r="HQ163" s="236">
        <f>IF(MAX($AJ163:$AL163)&gt;=40, Active!HQ$2, 0)</f>
        <v>0</v>
      </c>
      <c r="HR163" s="236">
        <f>IF(MAX($AM163:$AO163)&gt;=40, Active!HR$2, 0)</f>
        <v>0</v>
      </c>
      <c r="HS163" s="236">
        <f>IF(MAX($AP163:$AR163)&gt;=40, Active!HS$2, 0)</f>
        <v>0</v>
      </c>
      <c r="HT163" s="236">
        <f>IF(MAX($AS163:$AU163)&gt;=40, Active!HT$2, 0)</f>
        <v>0</v>
      </c>
      <c r="HU163" s="236">
        <f>IF(MAX($AV163:$AX163)&gt;=40, Active!HU$2, 0)</f>
        <v>0</v>
      </c>
      <c r="HV163" s="237">
        <f>IF(MAX($AY163:$BA163)&gt;=40, Active!HV$2, 0)</f>
        <v>20</v>
      </c>
      <c r="HW163" s="238">
        <f>IF(MAX($BB163:$BD163)&gt;=40, Active!HW$2, 0)</f>
        <v>20</v>
      </c>
      <c r="HX163" s="238">
        <f>IF(MAX($BE163:$BG163)&gt;=40, Active!HX$2, 0)</f>
        <v>20</v>
      </c>
      <c r="HY163" s="238">
        <f>IF(MAX($BH163:$BJ163)&gt;=40, Active!HY$2, 0)</f>
        <v>20</v>
      </c>
      <c r="HZ163" s="238">
        <f>IF(MAX($BK163:$BM163)&gt;=40, Active!HZ$2, 0)</f>
        <v>10</v>
      </c>
      <c r="IA163" s="238">
        <f>IF(MAX($BN163:$BP163)&gt;=40, Active!IA$2, 0)</f>
        <v>20</v>
      </c>
      <c r="IB163" s="238">
        <f>IF(MAX($BQ163:$BS163)&gt;=40, Active!IB$2, 0)</f>
        <v>10</v>
      </c>
      <c r="IC163" s="238">
        <f>IF(MAX($BT163:$BV163)&gt;=40, Active!IC$2, 0)</f>
        <v>0</v>
      </c>
      <c r="ID163" s="239">
        <f>IF(MAX($BW163:$BY163)&gt;=40, Active!ID$2, 0)</f>
        <v>0</v>
      </c>
      <c r="IE163" s="240">
        <f>IF(MAX($BZ163:$CB163)&gt;=40, Active!IE$2, 0)</f>
        <v>0</v>
      </c>
      <c r="IF163" s="240">
        <f>IF(MAX($CC163:$CE163)&gt;=40, Active!IF$2, 0)</f>
        <v>0</v>
      </c>
      <c r="IG163" s="240">
        <f>IF(MAX($CF163:$CH163)&gt;=40, Active!IG$2, 0)</f>
        <v>0</v>
      </c>
      <c r="IH163" s="240">
        <f>IF(MAX($CI163:$CK163)&gt;=40, Active!IH$2, 0)</f>
        <v>0</v>
      </c>
      <c r="II163" s="240">
        <f>IF(MAX($CL163:$CN163)&gt;=40, Active!II$2, 0)</f>
        <v>0</v>
      </c>
      <c r="IJ163" s="240">
        <f>IF(MAX($CO163:$CQ163)&gt;=40, Active!IJ$2, 0)</f>
        <v>0</v>
      </c>
      <c r="IK163" s="240">
        <f>IF(MAX($CR163:$CT163)&gt;=40, Active!IK$2, 0)</f>
        <v>0</v>
      </c>
      <c r="IL163" s="240">
        <f>IF(MAX($CU163:$CW163)&gt;=40, Active!IL$2, 0)</f>
        <v>0</v>
      </c>
      <c r="IM163" s="240">
        <f>IF(MAX($CX163:$CZ163)&gt;=40, Active!IM$2, 0)</f>
        <v>0</v>
      </c>
      <c r="IN163" s="240">
        <f>IF(MAX($DA163:$DC163)&gt;=40, Active!IN$2, 0)</f>
        <v>0</v>
      </c>
      <c r="IO163" s="240">
        <f>IF(MAX($DD163:$DF163)&gt;=40, Active!IO$2, 0)</f>
        <v>0</v>
      </c>
      <c r="IP163" s="416">
        <f t="shared" si="57"/>
        <v>120</v>
      </c>
      <c r="IQ163" s="416">
        <f t="shared" si="58"/>
        <v>0</v>
      </c>
    </row>
    <row r="164" spans="2:251" ht="15" customHeight="1" x14ac:dyDescent="0.25">
      <c r="B164" s="392">
        <v>22</v>
      </c>
      <c r="C164" s="13" t="s">
        <v>691</v>
      </c>
      <c r="D164" s="423">
        <v>42461</v>
      </c>
      <c r="E164" s="20" t="s">
        <v>278</v>
      </c>
      <c r="F164" s="6">
        <v>7408126</v>
      </c>
      <c r="G164" s="20">
        <v>1</v>
      </c>
      <c r="H164" s="20"/>
      <c r="I164" s="23"/>
      <c r="J164" s="6"/>
      <c r="K164" s="6"/>
      <c r="L164" s="424"/>
      <c r="M164" s="425" t="s">
        <v>692</v>
      </c>
      <c r="N164" s="24"/>
      <c r="O164" s="107"/>
      <c r="P164" s="105"/>
      <c r="Q164" s="106"/>
      <c r="R164" s="24"/>
      <c r="S164" s="107"/>
      <c r="T164" s="105"/>
      <c r="U164" s="106"/>
      <c r="V164" s="24"/>
      <c r="W164" s="107"/>
      <c r="X164" s="105"/>
      <c r="Y164" s="106"/>
      <c r="Z164" s="24"/>
      <c r="AA164" s="273"/>
      <c r="AB164" s="24"/>
      <c r="AC164" s="273"/>
      <c r="AD164" s="24"/>
      <c r="AE164" s="107"/>
      <c r="AF164" s="273"/>
      <c r="AG164" s="24"/>
      <c r="AH164" s="107"/>
      <c r="AI164" s="273"/>
      <c r="AJ164" s="24"/>
      <c r="AK164" s="107"/>
      <c r="AL164" s="273"/>
      <c r="AM164" s="24"/>
      <c r="AN164" s="107"/>
      <c r="AO164" s="273"/>
      <c r="AP164" s="24"/>
      <c r="AQ164" s="107"/>
      <c r="AR164" s="273"/>
      <c r="AS164" s="24"/>
      <c r="AT164" s="107"/>
      <c r="AU164" s="273"/>
      <c r="AV164" s="24"/>
      <c r="AW164" s="107"/>
      <c r="AX164" s="273"/>
      <c r="AY164" s="24"/>
      <c r="AZ164" s="107"/>
      <c r="BA164" s="273"/>
      <c r="BB164" s="24">
        <v>78.050003051757813</v>
      </c>
      <c r="BC164" s="107"/>
      <c r="BD164" s="273"/>
      <c r="BE164" s="24"/>
      <c r="BF164" s="107"/>
      <c r="BG164" s="273"/>
      <c r="BH164" s="24"/>
      <c r="BI164" s="107"/>
      <c r="BJ164" s="273"/>
      <c r="BK164" s="24"/>
      <c r="BL164" s="107"/>
      <c r="BM164" s="273"/>
      <c r="BN164" s="24"/>
      <c r="BO164" s="107"/>
      <c r="BP164" s="273"/>
      <c r="BQ164" s="24">
        <v>70</v>
      </c>
      <c r="BR164" s="107"/>
      <c r="BS164" s="273"/>
      <c r="BT164" s="24"/>
      <c r="BU164" s="291"/>
      <c r="BV164" s="273"/>
      <c r="BW164" s="24"/>
      <c r="BX164" s="107"/>
      <c r="BY164" s="273"/>
      <c r="BZ164" s="24">
        <v>78.5</v>
      </c>
      <c r="CA164" s="107"/>
      <c r="CB164" s="273"/>
      <c r="CC164" s="24"/>
      <c r="CD164" s="107"/>
      <c r="CE164" s="107"/>
      <c r="CF164" s="107">
        <v>92</v>
      </c>
      <c r="CG164" s="107"/>
      <c r="CH164" s="273"/>
      <c r="CI164" s="24"/>
      <c r="CJ164" s="107"/>
      <c r="CK164" s="273"/>
      <c r="CL164" s="24">
        <v>70</v>
      </c>
      <c r="CM164" s="107"/>
      <c r="CN164" s="273"/>
      <c r="CO164" s="24"/>
      <c r="CP164" s="107"/>
      <c r="CQ164" s="273"/>
      <c r="CR164" s="24"/>
      <c r="CS164" s="107"/>
      <c r="CT164" s="273"/>
      <c r="CU164" s="24"/>
      <c r="CV164" s="107"/>
      <c r="CW164" s="273"/>
      <c r="CX164" s="24"/>
      <c r="CY164" s="107"/>
      <c r="CZ164" s="273"/>
      <c r="DA164" s="24">
        <v>75.529998779296875</v>
      </c>
      <c r="DB164" s="107"/>
      <c r="DC164" s="273"/>
      <c r="DD164" s="24">
        <v>66.900001525878906</v>
      </c>
      <c r="DE164" s="107"/>
      <c r="DF164" s="273"/>
      <c r="DG164" s="218"/>
      <c r="DH164" s="217"/>
      <c r="DI164" s="217"/>
      <c r="DJ164" s="286">
        <f t="shared" si="52"/>
        <v>75.854286193847656</v>
      </c>
      <c r="DK164" s="219"/>
      <c r="DL164" s="220">
        <f t="shared" si="53"/>
        <v>3.792714309692383</v>
      </c>
      <c r="DM164" s="650">
        <f>COUNTIF(N164:DF164, Active!DM$1)+COUNTIF(N164:DF164, Active!DM$2)</f>
        <v>0</v>
      </c>
      <c r="DN164" s="233">
        <f>IF(COUNTIF($N164:$Q164, Active!ET$1)&gt;0, Active!DN$2, 0)</f>
        <v>0</v>
      </c>
      <c r="DO164" s="234">
        <f>IF(COUNTIF($R164:$U164, Active!ET$1)&gt;0, Active!DO$2, 0)</f>
        <v>0</v>
      </c>
      <c r="DP164" s="234">
        <f>IF(COUNTIF($V164:$Y164, Active!ET$1)&gt;0, Active!DP$2, 0)</f>
        <v>0</v>
      </c>
      <c r="DQ164" s="234">
        <f>IF(COUNTIF($Z164:$AA164, Active!ET$1)&gt;0, Active!DQ$2, 0)</f>
        <v>0</v>
      </c>
      <c r="DR164" s="234">
        <f>IF(COUNTIF($AB164:$AC164, Active!ET$1)&gt;0, Active!DR$2, 0)</f>
        <v>0</v>
      </c>
      <c r="DS164" s="235">
        <f>IF(COUNTIF($AD164:$AF164, Active!$ET$1)&gt;0, Active!DS$2, 0)</f>
        <v>0</v>
      </c>
      <c r="DT164" s="236">
        <f>IF(COUNTIF($AG164:$AI164, Active!$ET$1)&gt;0, Active!DT$2, 0)</f>
        <v>0</v>
      </c>
      <c r="DU164" s="236">
        <f>IF(COUNTIF($AJ164:$AL164, Active!$ET$1)&gt;0, Active!DU$2, 0)</f>
        <v>0</v>
      </c>
      <c r="DV164" s="236">
        <f>IF(COUNTIF($AM164:$AO164, Active!$ET$1)&gt;0, Active!DV$2, 0)</f>
        <v>0</v>
      </c>
      <c r="DW164" s="236">
        <f>IF(COUNTIF($AP164:$AR164, Active!$ET$1)&gt;0, Active!DW$2, 0)</f>
        <v>0</v>
      </c>
      <c r="DX164" s="236">
        <f>IF(COUNTIF($AS164:$AU164, Active!$ET$1)&gt;0, Active!DX$2, 0)</f>
        <v>0</v>
      </c>
      <c r="DY164" s="236">
        <f>IF(COUNTIF($AV164:$AX164, Active!$ET$1)&gt;0, Active!DY$2, 0)</f>
        <v>0</v>
      </c>
      <c r="DZ164" s="237">
        <f>IF(COUNTIF($AY164:$BA164, Active!$ET$1)&gt;0, Active!DZ$2, 0)</f>
        <v>0</v>
      </c>
      <c r="EA164" s="238">
        <f>IF(COUNTIF($BB164:$BD164, Active!$ET$1)&gt;0, Active!EA$2, 0)</f>
        <v>0</v>
      </c>
      <c r="EB164" s="238">
        <f>IF(COUNTIF($BE164:$BG164, Active!$ET$1)&gt;0, Active!EB$2, 0)</f>
        <v>0</v>
      </c>
      <c r="EC164" s="238">
        <f>IF(COUNTIF($BH164:$BJ164, Active!$ET$1)&gt;0, Active!EC$2, 0)</f>
        <v>0</v>
      </c>
      <c r="ED164" s="238">
        <f>IF(COUNTIF($BK164:$BM164, Active!$ET$1)&gt;0, Active!ED$2, 0)</f>
        <v>0</v>
      </c>
      <c r="EE164" s="238">
        <f>IF(COUNTIF($BN164:$BP164, Active!$ET$1)&gt;0, Active!EE$2, 0)</f>
        <v>0</v>
      </c>
      <c r="EF164" s="238">
        <f>IF(COUNTIF($BQ164:$BS164, Active!$ET$1)&gt;0, Active!EF$2, 0)</f>
        <v>0</v>
      </c>
      <c r="EG164" s="238">
        <f>IF(COUNTIF($BT164:$BV164, Active!$ET$1)&gt;0, Active!EG$2, 0)</f>
        <v>0</v>
      </c>
      <c r="EH164" s="239">
        <f>IF(COUNTIF($BW164:$BY164, Active!$ET$1)&gt;0, Active!EH$2, 0)</f>
        <v>0</v>
      </c>
      <c r="EI164" s="240">
        <f>IF(COUNTIF($BZ164:$CB164, Active!$ET$1)&gt;0, Active!EI$2, 0)</f>
        <v>0</v>
      </c>
      <c r="EJ164" s="240">
        <f>IF(COUNTIF($CC164:$CE164, Active!$ET$1)&gt;0, Active!EJ$2, 0)</f>
        <v>0</v>
      </c>
      <c r="EK164" s="240">
        <f>IF(COUNTIF($CF164:$CH164, Active!$ET$1)&gt;0, Active!EK$2, 0)</f>
        <v>0</v>
      </c>
      <c r="EL164" s="240">
        <f>IF(COUNTIF($CI164:$CK164, Active!$ET$1)&gt;0, Active!EL$2, 0)</f>
        <v>0</v>
      </c>
      <c r="EM164" s="240">
        <f>IF(COUNTIF($CL164:$CN164, Active!$ET$1)&gt;0, Active!EM$2, 0)</f>
        <v>0</v>
      </c>
      <c r="EN164" s="240">
        <f>IF(COUNTIF($CO164:$CQ164, Active!$ET$1)&gt;0, Active!EN$2, 0)</f>
        <v>0</v>
      </c>
      <c r="EO164" s="240">
        <f>IF(COUNTIF($CR164:$CT164, Active!$ET$1)&gt;0, Active!EO$2, 0)</f>
        <v>0</v>
      </c>
      <c r="EP164" s="240">
        <f>IF(COUNTIF($CU164:$CW164, Active!$ET$1)&gt;0, Active!EP$2, 0)</f>
        <v>0</v>
      </c>
      <c r="EQ164" s="240">
        <f>IF(COUNTIF($CX164:$CZ164, Active!$ET$1)&gt;0, Active!EQ$2, 0)</f>
        <v>0</v>
      </c>
      <c r="ER164" s="240">
        <f>IF(COUNTIF($DA164:$DC164, Active!$ET$1)&gt;0, Active!ER$2, 0)</f>
        <v>0</v>
      </c>
      <c r="ES164" s="240">
        <f>IF(COUNTIF($DD164:$DF164, Active!$ET$1)&gt;0, Active!ES$2, 0)</f>
        <v>0</v>
      </c>
      <c r="ET164" s="241">
        <f t="shared" si="54"/>
        <v>0</v>
      </c>
      <c r="EU164" s="242">
        <f>IF(COUNTIF($N164:$Q164, Active!GA$1)&gt;0, Active!EU$2, 0)</f>
        <v>0</v>
      </c>
      <c r="EV164" s="234">
        <f>IF(COUNTIF($R164:$U164, Active!GA$1)&gt;0, Active!EV$2, 0)</f>
        <v>0</v>
      </c>
      <c r="EW164" s="234">
        <f>IF(COUNTIF($V164:$Y164, Active!GA$1)&gt;0, Active!EW$2, 0)</f>
        <v>0</v>
      </c>
      <c r="EX164" s="234">
        <f>IF(COUNTIF($Z164:$AA164, Active!GA$1)&gt;0, Active!EX$2, 0)</f>
        <v>0</v>
      </c>
      <c r="EY164" s="234">
        <f>IF(COUNTIF($AB164:$AC164, Active!GA$1)&gt;0, Active!EY$2, 0)</f>
        <v>0</v>
      </c>
      <c r="EZ164" s="235">
        <f>IF(COUNTIF($AD164:$AF164, Active!$GA$1)&gt;0, Active!EZ$2, 0)</f>
        <v>0</v>
      </c>
      <c r="FA164" s="236">
        <f>IF(COUNTIF($AG164:$AI164, Active!$GA$1)&gt;0, Active!FA$2, 0)</f>
        <v>0</v>
      </c>
      <c r="FB164" s="236">
        <f>IF(COUNTIF($AJ164:$AL164, Active!$GA$1)&gt;0, Active!FB$2, 0)</f>
        <v>0</v>
      </c>
      <c r="FC164" s="236">
        <f>IF(COUNTIF($AM164:$AO164, Active!$GA$1)&gt;0, Active!FC$2, 0)</f>
        <v>0</v>
      </c>
      <c r="FD164" s="236">
        <f>IF(COUNTIF($AP164:$AR164, Active!$GA$1)&gt;0, Active!FD$2, 0)</f>
        <v>0</v>
      </c>
      <c r="FE164" s="236">
        <f>IF(COUNTIF($AS164:$AU164, Active!$GA$1)&gt;0, Active!FE$2, 0)</f>
        <v>0</v>
      </c>
      <c r="FF164" s="236">
        <f>IF(COUNTIF($AV164:$AX164, Active!$GA$1)&gt;0, Active!FF$2, 0)</f>
        <v>0</v>
      </c>
      <c r="FG164" s="237">
        <f>IF(COUNTIF($AY164:$BA164, Active!$GA$1)&gt;0, Active!FG$2, 0)</f>
        <v>0</v>
      </c>
      <c r="FH164" s="238">
        <f>IF(COUNTIF($BB164:$BD164, Active!$GA$1)&gt;0, Active!FH$2, 0)</f>
        <v>0</v>
      </c>
      <c r="FI164" s="238">
        <f>IF(COUNTIF($BE164:$BG164, Active!$GA$1)&gt;0, Active!FI$2, 0)</f>
        <v>0</v>
      </c>
      <c r="FJ164" s="238">
        <f>IF(COUNTIF($BH164:$BJ164, Active!$GA$1)&gt;0, Active!FJ$2, 0)</f>
        <v>0</v>
      </c>
      <c r="FK164" s="238">
        <f>IF(COUNTIF($BK164:$BM164, Active!$GA$1)&gt;0, Active!FK$2, 0)</f>
        <v>0</v>
      </c>
      <c r="FL164" s="238">
        <f>IF(COUNTIF($BN164:$BP164, Active!$GA$1)&gt;0, Active!FL$2, 0)</f>
        <v>0</v>
      </c>
      <c r="FM164" s="238">
        <f>IF(COUNTIF($BQ164:$BS164, Active!$GA$1)&gt;0, Active!FM$2, 0)</f>
        <v>0</v>
      </c>
      <c r="FN164" s="238">
        <f>IF(COUNTIF($BT164:$BV164, Active!$GA$1)&gt;0, Active!FN$2, 0)</f>
        <v>0</v>
      </c>
      <c r="FO164" s="239">
        <f>IF(COUNTIF($BW164:$BY164, Active!$GA$1)&gt;0, Active!FO$2, 0)</f>
        <v>0</v>
      </c>
      <c r="FP164" s="240">
        <f>IF(COUNTIF($BZ164:$CB164, Active!$GA$1)&gt;0, Active!FP$2, 0)</f>
        <v>0</v>
      </c>
      <c r="FQ164" s="240">
        <f>IF(COUNTIF($CC164:$CE164, Active!$GA$1)&gt;0, Active!FQ$2, 0)</f>
        <v>0</v>
      </c>
      <c r="FR164" s="240">
        <f>IF(COUNTIF($CF164:$CH164, Active!$GA$1)&gt;0, Active!FR$2, 0)</f>
        <v>0</v>
      </c>
      <c r="FS164" s="240">
        <f>IF(COUNTIF($CI164:$CK164, Active!$GA$1)&gt;0, Active!FS$2, 0)</f>
        <v>0</v>
      </c>
      <c r="FT164" s="240">
        <f>IF(COUNTIF($CL164:$CN164, Active!$GA$1)&gt;0, Active!FT$2, 0)</f>
        <v>0</v>
      </c>
      <c r="FU164" s="240">
        <f>IF(COUNTIF($CO164:$CQ164, Active!$GA$1)&gt;0, Active!FU$2, 0)</f>
        <v>0</v>
      </c>
      <c r="FV164" s="240">
        <f>IF(COUNTIF($CR164:$CT164, Active!$GA$1)&gt;0, Active!FV$2, 0)</f>
        <v>0</v>
      </c>
      <c r="FW164" s="240">
        <f>IF(COUNTIF($CU164:$CW164, Active!$GA$1)&gt;0, Active!FW$2, 0)</f>
        <v>0</v>
      </c>
      <c r="FX164" s="240">
        <f>IF(COUNTIF($CX164:$CZ164, Active!$GA$1)&gt;0, Active!FX$2, 0)</f>
        <v>0</v>
      </c>
      <c r="FY164" s="240">
        <f>IF(COUNTIF($DA164:$DC164, Active!$GA$1)&gt;0, Active!FY$2, 0)</f>
        <v>0</v>
      </c>
      <c r="FZ164" s="240">
        <f>IF(COUNTIF($DD164:$DF164, Active!$GA$1)&gt;0, Active!FZ$2, 0)</f>
        <v>0</v>
      </c>
      <c r="GA164" s="241">
        <f t="shared" si="55"/>
        <v>0</v>
      </c>
      <c r="GB164" s="242">
        <f>IF(COUNTIF($N164:$Q164, Active!HH$1)&gt;0, Active!GB$2, 0)</f>
        <v>0</v>
      </c>
      <c r="GC164" s="234">
        <f>IF(COUNTIF($R164:$U164, Active!HH$1)&gt;0, Active!GC$2, 0)</f>
        <v>0</v>
      </c>
      <c r="GD164" s="234">
        <f>IF(COUNTIF($V164:$Y164, Active!HH$1)&gt;0, Active!GD$2, 0)</f>
        <v>0</v>
      </c>
      <c r="GE164" s="234">
        <f>IF(COUNTIF($Z164:$AA164, Active!HH$1)&gt;0, Active!GE$2, 0)</f>
        <v>0</v>
      </c>
      <c r="GF164" s="234">
        <f>IF(COUNTIF($AB164:$AC164, Active!HH$1)&gt;0, Active!GF$2, 0)</f>
        <v>0</v>
      </c>
      <c r="GG164" s="235">
        <f>IF(COUNTIF($AD164:$AF164, Active!$HH$1)&gt;0, Active!GG$2, 0)</f>
        <v>0</v>
      </c>
      <c r="GH164" s="236">
        <f>IF(COUNTIF($AG164:$AI164, Active!$HH$1)&gt;0, Active!GH$2, 0)</f>
        <v>0</v>
      </c>
      <c r="GI164" s="236">
        <f>IF(COUNTIF($AJ164:$AL164, Active!$HH$1)&gt;0, Active!GI$2, 0)</f>
        <v>0</v>
      </c>
      <c r="GJ164" s="236">
        <f>IF(COUNTIF($AM164:$AO164, Active!$HH$1)&gt;0, Active!GJ$2, 0)</f>
        <v>0</v>
      </c>
      <c r="GK164" s="236">
        <f>IF(COUNTIF($AP164:$AR164, Active!$HH$1)&gt;0, Active!GK$2, 0)</f>
        <v>0</v>
      </c>
      <c r="GL164" s="236">
        <f>IF(COUNTIF($AS164:$AU164, Active!$HH$1)&gt;0, Active!GL$2, 0)</f>
        <v>0</v>
      </c>
      <c r="GM164" s="236">
        <f>IF(COUNTIF($AV164:$AX164, Active!$HH$1)&gt;0, Active!GM$2, 0)</f>
        <v>0</v>
      </c>
      <c r="GN164" s="237">
        <f>IF(COUNTIF($AY164:$BA164, Active!$HH$1)&gt;0, Active!GN$2, 0)</f>
        <v>0</v>
      </c>
      <c r="GO164" s="238">
        <f>IF(COUNTIF($BB164:$BD164, Active!$HH$1)&gt;0, Active!GO$2, 0)</f>
        <v>0</v>
      </c>
      <c r="GP164" s="238">
        <f>IF(COUNTIF($BE164:$BG164, Active!$HH$1)&gt;0, Active!GP$2, 0)</f>
        <v>0</v>
      </c>
      <c r="GQ164" s="238">
        <f>IF(COUNTIF($BH164:$BJ164, Active!$HH$1)&gt;0, Active!GQ$2, 0)</f>
        <v>0</v>
      </c>
      <c r="GR164" s="238">
        <f>IF(COUNTIF($BK164:$BM164, Active!$HH$1)&gt;0, Active!GR$2, 0)</f>
        <v>0</v>
      </c>
      <c r="GS164" s="238">
        <f>IF(COUNTIF($BN164:$BP164, Active!$HH$1)&gt;0, Active!GS$2, 0)</f>
        <v>0</v>
      </c>
      <c r="GT164" s="238">
        <f>IF(COUNTIF($BQ164:$BS164, Active!$HH$1)&gt;0, Active!GT$2, 0)</f>
        <v>0</v>
      </c>
      <c r="GU164" s="238">
        <f>IF(COUNTIF($BT164:$BV164, Active!$HH$1)&gt;0, Active!GU$2, 0)</f>
        <v>0</v>
      </c>
      <c r="GV164" s="239">
        <f>IF(COUNTIF($BW164:$BY164, Active!$HH$1)&gt;0, Active!GV$2, 0)</f>
        <v>0</v>
      </c>
      <c r="GW164" s="240">
        <f>IF(COUNTIF($BZ164:$CB164, Active!$HH$1)&gt;0, Active!GW$2, 0)</f>
        <v>0</v>
      </c>
      <c r="GX164" s="240">
        <f>IF(COUNTIF($CC164:$CE164, Active!$HH$1)&gt;0, Active!GX$2, 0)</f>
        <v>0</v>
      </c>
      <c r="GY164" s="240">
        <f>IF(COUNTIF($CF164:$CH164, Active!$HH$1)&gt;0, Active!GY$2, 0)</f>
        <v>0</v>
      </c>
      <c r="GZ164" s="240">
        <f>IF(COUNTIF($CI164:$CK164, Active!$HH$1)&gt;0, Active!GZ$2, 0)</f>
        <v>0</v>
      </c>
      <c r="HA164" s="240">
        <f>IF(COUNTIF($CL164:$CN164, Active!$HH$1)&gt;0, Active!HA$2, 0)</f>
        <v>0</v>
      </c>
      <c r="HB164" s="240">
        <f>IF(COUNTIF($CO164:$CQ164, Active!$HH$1)&gt;0, Active!HB$2, 0)</f>
        <v>0</v>
      </c>
      <c r="HC164" s="240">
        <f>IF(COUNTIF($CR164:$CT164, Active!$HH$1)&gt;0, Active!HC$2, 0)</f>
        <v>0</v>
      </c>
      <c r="HD164" s="240">
        <f>IF(COUNTIF($CU164:$CW164, Active!$HH$1)&gt;0, Active!HD$2, 0)</f>
        <v>0</v>
      </c>
      <c r="HE164" s="240">
        <f>IF(COUNTIF($CX164:$CZ164, Active!$HH$1)&gt;0, Active!HE$2, 0)</f>
        <v>0</v>
      </c>
      <c r="HF164" s="240">
        <f>IF(COUNTIF($DA164:$DC164, Active!$HH$1)&gt;0, Active!HF$2, 0)</f>
        <v>0</v>
      </c>
      <c r="HG164" s="240">
        <f>IF(COUNTIF($DD164:$DF164, Active!$HH$1)&gt;0, Active!HG$2, 0)</f>
        <v>0</v>
      </c>
      <c r="HH164" s="241">
        <f t="shared" si="56"/>
        <v>0</v>
      </c>
      <c r="HI164" s="243"/>
      <c r="HJ164" s="242">
        <f>IF(MAX($N164:$Q164)&gt;=40, Active!HJ$2, 0)</f>
        <v>0</v>
      </c>
      <c r="HK164" s="234">
        <f>IF(MAX($R164:$U164)&gt;=40, Active!HK$2, 0)</f>
        <v>0</v>
      </c>
      <c r="HL164" s="234">
        <f>IF(MAX($V164:$Y164)&gt;=40, Active!HL$2, 0)</f>
        <v>0</v>
      </c>
      <c r="HM164" s="234">
        <f>IF(MAX($Z164:$AA164)&gt;=40, Active!HM$2, 0)</f>
        <v>0</v>
      </c>
      <c r="HN164" s="234">
        <f>IF(MAX($AB164:$AC164)&gt;=40, Active!HN$2, 0)</f>
        <v>0</v>
      </c>
      <c r="HO164" s="235">
        <f>IF(MAX($AD164:$AF164)&gt;=40, Active!HO$2, 0)</f>
        <v>0</v>
      </c>
      <c r="HP164" s="236">
        <f>IF(MAX($AG164:$AI164)&gt;=40, Active!HP$2, 0)</f>
        <v>0</v>
      </c>
      <c r="HQ164" s="236">
        <f>IF(MAX($AJ164:$AL164)&gt;=40, Active!HQ$2, 0)</f>
        <v>0</v>
      </c>
      <c r="HR164" s="236">
        <f>IF(MAX($AM164:$AO164)&gt;=40, Active!HR$2, 0)</f>
        <v>0</v>
      </c>
      <c r="HS164" s="236">
        <f>IF(MAX($AP164:$AR164)&gt;=40, Active!HS$2, 0)</f>
        <v>0</v>
      </c>
      <c r="HT164" s="236">
        <f>IF(MAX($AS164:$AU164)&gt;=40, Active!HT$2, 0)</f>
        <v>0</v>
      </c>
      <c r="HU164" s="236">
        <f>IF(MAX($AV164:$AX164)&gt;=40, Active!HU$2, 0)</f>
        <v>0</v>
      </c>
      <c r="HV164" s="237">
        <f>IF(MAX($AY164:$BA164)&gt;=40, Active!HV$2, 0)</f>
        <v>0</v>
      </c>
      <c r="HW164" s="238">
        <f>IF(MAX($BB164:$BD164)&gt;=40, Active!HW$2, 0)</f>
        <v>20</v>
      </c>
      <c r="HX164" s="238">
        <f>IF(MAX($BE164:$BG164)&gt;=40, Active!HX$2, 0)</f>
        <v>0</v>
      </c>
      <c r="HY164" s="238">
        <f>IF(MAX($BH164:$BJ164)&gt;=40, Active!HY$2, 0)</f>
        <v>0</v>
      </c>
      <c r="HZ164" s="238">
        <f>IF(MAX($BK164:$BM164)&gt;=40, Active!HZ$2, 0)</f>
        <v>0</v>
      </c>
      <c r="IA164" s="238">
        <f>IF(MAX($BN164:$BP164)&gt;=40, Active!IA$2, 0)</f>
        <v>0</v>
      </c>
      <c r="IB164" s="238">
        <f>IF(MAX($BQ164:$BS164)&gt;=40, Active!IB$2, 0)</f>
        <v>10</v>
      </c>
      <c r="IC164" s="238">
        <f>IF(MAX($BT164:$BV164)&gt;=40, Active!IC$2, 0)</f>
        <v>0</v>
      </c>
      <c r="ID164" s="239">
        <f>IF(MAX($BW164:$BY164)&gt;=40, Active!ID$2, 0)</f>
        <v>0</v>
      </c>
      <c r="IE164" s="240">
        <f>IF(MAX($BZ164:$CB164)&gt;=40, Active!IE$2, 0)</f>
        <v>20</v>
      </c>
      <c r="IF164" s="240">
        <f>IF(MAX($CC164:$CE164)&gt;=40, Active!IF$2, 0)</f>
        <v>0</v>
      </c>
      <c r="IG164" s="240">
        <f>IF(MAX($CF164:$CH164)&gt;=40, Active!IG$2, 0)</f>
        <v>10</v>
      </c>
      <c r="IH164" s="240">
        <f>IF(MAX($CI164:$CK164)&gt;=40, Active!IH$2, 0)</f>
        <v>0</v>
      </c>
      <c r="II164" s="240">
        <f>IF(MAX($CL164:$CN164)&gt;=40, Active!II$2, 0)</f>
        <v>30</v>
      </c>
      <c r="IJ164" s="240">
        <f>IF(MAX($CO164:$CQ164)&gt;=40, Active!IJ$2, 0)</f>
        <v>0</v>
      </c>
      <c r="IK164" s="240">
        <f>IF(MAX($CR164:$CT164)&gt;=40, Active!IK$2, 0)</f>
        <v>0</v>
      </c>
      <c r="IL164" s="240">
        <f>IF(MAX($CU164:$CW164)&gt;=40, Active!IL$2, 0)</f>
        <v>0</v>
      </c>
      <c r="IM164" s="240">
        <f>IF(MAX($CX164:$CZ164)&gt;=40, Active!IM$2, 0)</f>
        <v>0</v>
      </c>
      <c r="IN164" s="240">
        <f>IF(MAX($DA164:$DC164)&gt;=40, Active!IN$2, 0)</f>
        <v>20</v>
      </c>
      <c r="IO164" s="240">
        <f>IF(MAX($DD164:$DF164)&gt;=40, Active!IO$2, 0)</f>
        <v>20</v>
      </c>
      <c r="IP164" s="416">
        <f t="shared" si="57"/>
        <v>130</v>
      </c>
      <c r="IQ164" s="416">
        <f t="shared" si="58"/>
        <v>0</v>
      </c>
    </row>
    <row r="165" spans="2:251" ht="15" customHeight="1" x14ac:dyDescent="0.25">
      <c r="B165" s="392">
        <v>23</v>
      </c>
      <c r="C165" s="13" t="s">
        <v>693</v>
      </c>
      <c r="D165" s="423">
        <v>42736</v>
      </c>
      <c r="E165" s="20" t="s">
        <v>278</v>
      </c>
      <c r="F165" s="6">
        <v>7994331</v>
      </c>
      <c r="G165" s="20">
        <v>1</v>
      </c>
      <c r="H165" s="20"/>
      <c r="I165" s="23"/>
      <c r="J165" s="6"/>
      <c r="K165" s="6"/>
      <c r="L165" s="424"/>
      <c r="M165" s="425" t="s">
        <v>694</v>
      </c>
      <c r="N165" s="24"/>
      <c r="O165" s="107"/>
      <c r="P165" s="105"/>
      <c r="Q165" s="106"/>
      <c r="R165" s="24"/>
      <c r="S165" s="107"/>
      <c r="T165" s="105"/>
      <c r="U165" s="106"/>
      <c r="V165" s="24"/>
      <c r="W165" s="107"/>
      <c r="X165" s="105"/>
      <c r="Y165" s="106"/>
      <c r="Z165" s="24"/>
      <c r="AA165" s="273"/>
      <c r="AB165" s="24"/>
      <c r="AC165" s="273"/>
      <c r="AD165" s="24"/>
      <c r="AE165" s="107"/>
      <c r="AF165" s="273"/>
      <c r="AG165" s="24"/>
      <c r="AH165" s="107"/>
      <c r="AI165" s="273"/>
      <c r="AJ165" s="24"/>
      <c r="AK165" s="107"/>
      <c r="AL165" s="273"/>
      <c r="AM165" s="24"/>
      <c r="AN165" s="107"/>
      <c r="AO165" s="273"/>
      <c r="AP165" s="24"/>
      <c r="AQ165" s="107"/>
      <c r="AR165" s="273"/>
      <c r="AS165" s="24"/>
      <c r="AT165" s="107"/>
      <c r="AU165" s="273"/>
      <c r="AV165" s="24"/>
      <c r="AW165" s="107"/>
      <c r="AX165" s="273"/>
      <c r="AY165" s="24">
        <v>72.5</v>
      </c>
      <c r="AZ165" s="107"/>
      <c r="BA165" s="273"/>
      <c r="BB165" s="24">
        <v>72.800003051757813</v>
      </c>
      <c r="BC165" s="107"/>
      <c r="BD165" s="273"/>
      <c r="BE165" s="24">
        <v>77.25</v>
      </c>
      <c r="BF165" s="107"/>
      <c r="BG165" s="273"/>
      <c r="BH165" s="24">
        <v>73.510002136230469</v>
      </c>
      <c r="BI165" s="107"/>
      <c r="BJ165" s="273"/>
      <c r="BK165" s="24">
        <v>84.800003051757813</v>
      </c>
      <c r="BL165" s="107"/>
      <c r="BM165" s="273"/>
      <c r="BN165" s="24">
        <v>71.400001525878906</v>
      </c>
      <c r="BO165" s="107"/>
      <c r="BP165" s="273"/>
      <c r="BQ165" s="24">
        <v>68</v>
      </c>
      <c r="BR165" s="107"/>
      <c r="BS165" s="273"/>
      <c r="BT165" s="24"/>
      <c r="BU165" s="291"/>
      <c r="BV165" s="273"/>
      <c r="BW165" s="24"/>
      <c r="BX165" s="107"/>
      <c r="BY165" s="273"/>
      <c r="BZ165" s="24"/>
      <c r="CA165" s="107"/>
      <c r="CB165" s="273"/>
      <c r="CC165" s="24"/>
      <c r="CD165" s="107"/>
      <c r="CE165" s="107"/>
      <c r="CF165" s="107"/>
      <c r="CG165" s="107"/>
      <c r="CH165" s="273"/>
      <c r="CI165" s="24"/>
      <c r="CJ165" s="107"/>
      <c r="CK165" s="273"/>
      <c r="CL165" s="24"/>
      <c r="CM165" s="107"/>
      <c r="CN165" s="273"/>
      <c r="CO165" s="24"/>
      <c r="CP165" s="107"/>
      <c r="CQ165" s="273"/>
      <c r="CR165" s="24"/>
      <c r="CS165" s="107"/>
      <c r="CT165" s="273"/>
      <c r="CU165" s="24"/>
      <c r="CV165" s="107"/>
      <c r="CW165" s="273"/>
      <c r="CX165" s="24"/>
      <c r="CY165" s="107"/>
      <c r="CZ165" s="273"/>
      <c r="DA165" s="24"/>
      <c r="DB165" s="107"/>
      <c r="DC165" s="273"/>
      <c r="DD165" s="24"/>
      <c r="DE165" s="107"/>
      <c r="DF165" s="273"/>
      <c r="DG165" s="218"/>
      <c r="DH165" s="217"/>
      <c r="DI165" s="217"/>
      <c r="DJ165" s="286">
        <f t="shared" si="52"/>
        <v>74.322858537946431</v>
      </c>
      <c r="DK165" s="219"/>
      <c r="DL165" s="220">
        <f t="shared" si="53"/>
        <v>3.7161429268973216</v>
      </c>
      <c r="DM165" s="650">
        <f>COUNTIF(N165:DF165, Active!DM$1)+COUNTIF(N165:DF165, Active!DM$2)</f>
        <v>0</v>
      </c>
      <c r="DN165" s="233">
        <f>IF(COUNTIF($N165:$Q165, Active!ET$1)&gt;0, Active!DN$2, 0)</f>
        <v>0</v>
      </c>
      <c r="DO165" s="234">
        <f>IF(COUNTIF($R165:$U165, Active!ET$1)&gt;0, Active!DO$2, 0)</f>
        <v>0</v>
      </c>
      <c r="DP165" s="234">
        <f>IF(COUNTIF($V165:$Y165, Active!ET$1)&gt;0, Active!DP$2, 0)</f>
        <v>0</v>
      </c>
      <c r="DQ165" s="234">
        <f>IF(COUNTIF($Z165:$AA165, Active!ET$1)&gt;0, Active!DQ$2, 0)</f>
        <v>0</v>
      </c>
      <c r="DR165" s="234">
        <f>IF(COUNTIF($AB165:$AC165, Active!ET$1)&gt;0, Active!DR$2, 0)</f>
        <v>0</v>
      </c>
      <c r="DS165" s="235">
        <f>IF(COUNTIF($AD165:$AF165, Active!$ET$1)&gt;0, Active!DS$2, 0)</f>
        <v>0</v>
      </c>
      <c r="DT165" s="236">
        <f>IF(COUNTIF($AG165:$AI165, Active!$ET$1)&gt;0, Active!DT$2, 0)</f>
        <v>0</v>
      </c>
      <c r="DU165" s="236">
        <f>IF(COUNTIF($AJ165:$AL165, Active!$ET$1)&gt;0, Active!DU$2, 0)</f>
        <v>0</v>
      </c>
      <c r="DV165" s="236">
        <f>IF(COUNTIF($AM165:$AO165, Active!$ET$1)&gt;0, Active!DV$2, 0)</f>
        <v>0</v>
      </c>
      <c r="DW165" s="236">
        <f>IF(COUNTIF($AP165:$AR165, Active!$ET$1)&gt;0, Active!DW$2, 0)</f>
        <v>0</v>
      </c>
      <c r="DX165" s="236">
        <f>IF(COUNTIF($AS165:$AU165, Active!$ET$1)&gt;0, Active!DX$2, 0)</f>
        <v>0</v>
      </c>
      <c r="DY165" s="236">
        <f>IF(COUNTIF($AV165:$AX165, Active!$ET$1)&gt;0, Active!DY$2, 0)</f>
        <v>0</v>
      </c>
      <c r="DZ165" s="237">
        <f>IF(COUNTIF($AY165:$BA165, Active!$ET$1)&gt;0, Active!DZ$2, 0)</f>
        <v>0</v>
      </c>
      <c r="EA165" s="238">
        <f>IF(COUNTIF($BB165:$BD165, Active!$ET$1)&gt;0, Active!EA$2, 0)</f>
        <v>0</v>
      </c>
      <c r="EB165" s="238">
        <f>IF(COUNTIF($BE165:$BG165, Active!$ET$1)&gt;0, Active!EB$2, 0)</f>
        <v>0</v>
      </c>
      <c r="EC165" s="238">
        <f>IF(COUNTIF($BH165:$BJ165, Active!$ET$1)&gt;0, Active!EC$2, 0)</f>
        <v>0</v>
      </c>
      <c r="ED165" s="238">
        <f>IF(COUNTIF($BK165:$BM165, Active!$ET$1)&gt;0, Active!ED$2, 0)</f>
        <v>0</v>
      </c>
      <c r="EE165" s="238">
        <f>IF(COUNTIF($BN165:$BP165, Active!$ET$1)&gt;0, Active!EE$2, 0)</f>
        <v>0</v>
      </c>
      <c r="EF165" s="238">
        <f>IF(COUNTIF($BQ165:$BS165, Active!$ET$1)&gt;0, Active!EF$2, 0)</f>
        <v>0</v>
      </c>
      <c r="EG165" s="238">
        <f>IF(COUNTIF($BT165:$BV165, Active!$ET$1)&gt;0, Active!EG$2, 0)</f>
        <v>0</v>
      </c>
      <c r="EH165" s="239">
        <f>IF(COUNTIF($BW165:$BY165, Active!$ET$1)&gt;0, Active!EH$2, 0)</f>
        <v>0</v>
      </c>
      <c r="EI165" s="240">
        <f>IF(COUNTIF($BZ165:$CB165, Active!$ET$1)&gt;0, Active!EI$2, 0)</f>
        <v>0</v>
      </c>
      <c r="EJ165" s="240">
        <f>IF(COUNTIF($CC165:$CE165, Active!$ET$1)&gt;0, Active!EJ$2, 0)</f>
        <v>0</v>
      </c>
      <c r="EK165" s="240">
        <f>IF(COUNTIF($CF165:$CH165, Active!$ET$1)&gt;0, Active!EK$2, 0)</f>
        <v>0</v>
      </c>
      <c r="EL165" s="240">
        <f>IF(COUNTIF($CI165:$CK165, Active!$ET$1)&gt;0, Active!EL$2, 0)</f>
        <v>0</v>
      </c>
      <c r="EM165" s="240">
        <f>IF(COUNTIF($CL165:$CN165, Active!$ET$1)&gt;0, Active!EM$2, 0)</f>
        <v>0</v>
      </c>
      <c r="EN165" s="240">
        <f>IF(COUNTIF($CO165:$CQ165, Active!$ET$1)&gt;0, Active!EN$2, 0)</f>
        <v>0</v>
      </c>
      <c r="EO165" s="240">
        <f>IF(COUNTIF($CR165:$CT165, Active!$ET$1)&gt;0, Active!EO$2, 0)</f>
        <v>0</v>
      </c>
      <c r="EP165" s="240">
        <f>IF(COUNTIF($CU165:$CW165, Active!$ET$1)&gt;0, Active!EP$2, 0)</f>
        <v>0</v>
      </c>
      <c r="EQ165" s="240">
        <f>IF(COUNTIF($CX165:$CZ165, Active!$ET$1)&gt;0, Active!EQ$2, 0)</f>
        <v>0</v>
      </c>
      <c r="ER165" s="240">
        <f>IF(COUNTIF($DA165:$DC165, Active!$ET$1)&gt;0, Active!ER$2, 0)</f>
        <v>0</v>
      </c>
      <c r="ES165" s="240">
        <f>IF(COUNTIF($DD165:$DF165, Active!$ET$1)&gt;0, Active!ES$2, 0)</f>
        <v>0</v>
      </c>
      <c r="ET165" s="241">
        <f t="shared" si="54"/>
        <v>0</v>
      </c>
      <c r="EU165" s="242">
        <f>IF(COUNTIF($N165:$Q165, Active!GA$1)&gt;0, Active!EU$2, 0)</f>
        <v>0</v>
      </c>
      <c r="EV165" s="234">
        <f>IF(COUNTIF($R165:$U165, Active!GA$1)&gt;0, Active!EV$2, 0)</f>
        <v>0</v>
      </c>
      <c r="EW165" s="234">
        <f>IF(COUNTIF($V165:$Y165, Active!GA$1)&gt;0, Active!EW$2, 0)</f>
        <v>0</v>
      </c>
      <c r="EX165" s="234">
        <f>IF(COUNTIF($Z165:$AA165, Active!GA$1)&gt;0, Active!EX$2, 0)</f>
        <v>0</v>
      </c>
      <c r="EY165" s="234">
        <f>IF(COUNTIF($AB165:$AC165, Active!GA$1)&gt;0, Active!EY$2, 0)</f>
        <v>0</v>
      </c>
      <c r="EZ165" s="235">
        <f>IF(COUNTIF($AD165:$AF165, Active!$GA$1)&gt;0, Active!EZ$2, 0)</f>
        <v>0</v>
      </c>
      <c r="FA165" s="236">
        <f>IF(COUNTIF($AG165:$AI165, Active!$GA$1)&gt;0, Active!FA$2, 0)</f>
        <v>0</v>
      </c>
      <c r="FB165" s="236">
        <f>IF(COUNTIF($AJ165:$AL165, Active!$GA$1)&gt;0, Active!FB$2, 0)</f>
        <v>0</v>
      </c>
      <c r="FC165" s="236">
        <f>IF(COUNTIF($AM165:$AO165, Active!$GA$1)&gt;0, Active!FC$2, 0)</f>
        <v>0</v>
      </c>
      <c r="FD165" s="236">
        <f>IF(COUNTIF($AP165:$AR165, Active!$GA$1)&gt;0, Active!FD$2, 0)</f>
        <v>0</v>
      </c>
      <c r="FE165" s="236">
        <f>IF(COUNTIF($AS165:$AU165, Active!$GA$1)&gt;0, Active!FE$2, 0)</f>
        <v>0</v>
      </c>
      <c r="FF165" s="236">
        <f>IF(COUNTIF($AV165:$AX165, Active!$GA$1)&gt;0, Active!FF$2, 0)</f>
        <v>0</v>
      </c>
      <c r="FG165" s="237">
        <f>IF(COUNTIF($AY165:$BA165, Active!$GA$1)&gt;0, Active!FG$2, 0)</f>
        <v>0</v>
      </c>
      <c r="FH165" s="238">
        <f>IF(COUNTIF($BB165:$BD165, Active!$GA$1)&gt;0, Active!FH$2, 0)</f>
        <v>0</v>
      </c>
      <c r="FI165" s="238">
        <f>IF(COUNTIF($BE165:$BG165, Active!$GA$1)&gt;0, Active!FI$2, 0)</f>
        <v>0</v>
      </c>
      <c r="FJ165" s="238">
        <f>IF(COUNTIF($BH165:$BJ165, Active!$GA$1)&gt;0, Active!FJ$2, 0)</f>
        <v>0</v>
      </c>
      <c r="FK165" s="238">
        <f>IF(COUNTIF($BK165:$BM165, Active!$GA$1)&gt;0, Active!FK$2, 0)</f>
        <v>0</v>
      </c>
      <c r="FL165" s="238">
        <f>IF(COUNTIF($BN165:$BP165, Active!$GA$1)&gt;0, Active!FL$2, 0)</f>
        <v>0</v>
      </c>
      <c r="FM165" s="238">
        <f>IF(COUNTIF($BQ165:$BS165, Active!$GA$1)&gt;0, Active!FM$2, 0)</f>
        <v>0</v>
      </c>
      <c r="FN165" s="238">
        <f>IF(COUNTIF($BT165:$BV165, Active!$GA$1)&gt;0, Active!FN$2, 0)</f>
        <v>0</v>
      </c>
      <c r="FO165" s="239">
        <f>IF(COUNTIF($BW165:$BY165, Active!$GA$1)&gt;0, Active!FO$2, 0)</f>
        <v>0</v>
      </c>
      <c r="FP165" s="240">
        <f>IF(COUNTIF($BZ165:$CB165, Active!$GA$1)&gt;0, Active!FP$2, 0)</f>
        <v>0</v>
      </c>
      <c r="FQ165" s="240">
        <f>IF(COUNTIF($CC165:$CE165, Active!$GA$1)&gt;0, Active!FQ$2, 0)</f>
        <v>0</v>
      </c>
      <c r="FR165" s="240">
        <f>IF(COUNTIF($CF165:$CH165, Active!$GA$1)&gt;0, Active!FR$2, 0)</f>
        <v>0</v>
      </c>
      <c r="FS165" s="240">
        <f>IF(COUNTIF($CI165:$CK165, Active!$GA$1)&gt;0, Active!FS$2, 0)</f>
        <v>0</v>
      </c>
      <c r="FT165" s="240">
        <f>IF(COUNTIF($CL165:$CN165, Active!$GA$1)&gt;0, Active!FT$2, 0)</f>
        <v>0</v>
      </c>
      <c r="FU165" s="240">
        <f>IF(COUNTIF($CO165:$CQ165, Active!$GA$1)&gt;0, Active!FU$2, 0)</f>
        <v>0</v>
      </c>
      <c r="FV165" s="240">
        <f>IF(COUNTIF($CR165:$CT165, Active!$GA$1)&gt;0, Active!FV$2, 0)</f>
        <v>0</v>
      </c>
      <c r="FW165" s="240">
        <f>IF(COUNTIF($CU165:$CW165, Active!$GA$1)&gt;0, Active!FW$2, 0)</f>
        <v>0</v>
      </c>
      <c r="FX165" s="240">
        <f>IF(COUNTIF($CX165:$CZ165, Active!$GA$1)&gt;0, Active!FX$2, 0)</f>
        <v>0</v>
      </c>
      <c r="FY165" s="240">
        <f>IF(COUNTIF($DA165:$DC165, Active!$GA$1)&gt;0, Active!FY$2, 0)</f>
        <v>0</v>
      </c>
      <c r="FZ165" s="240">
        <f>IF(COUNTIF($DD165:$DF165, Active!$GA$1)&gt;0, Active!FZ$2, 0)</f>
        <v>0</v>
      </c>
      <c r="GA165" s="241">
        <f t="shared" si="55"/>
        <v>0</v>
      </c>
      <c r="GB165" s="242">
        <f>IF(COUNTIF($N165:$Q165, Active!HH$1)&gt;0, Active!GB$2, 0)</f>
        <v>0</v>
      </c>
      <c r="GC165" s="234">
        <f>IF(COUNTIF($R165:$U165, Active!HH$1)&gt;0, Active!GC$2, 0)</f>
        <v>0</v>
      </c>
      <c r="GD165" s="234">
        <f>IF(COUNTIF($V165:$Y165, Active!HH$1)&gt;0, Active!GD$2, 0)</f>
        <v>0</v>
      </c>
      <c r="GE165" s="234">
        <f>IF(COUNTIF($Z165:$AA165, Active!HH$1)&gt;0, Active!GE$2, 0)</f>
        <v>0</v>
      </c>
      <c r="GF165" s="234">
        <f>IF(COUNTIF($AB165:$AC165, Active!HH$1)&gt;0, Active!GF$2, 0)</f>
        <v>0</v>
      </c>
      <c r="GG165" s="235">
        <f>IF(COUNTIF($AD165:$AF165, Active!$HH$1)&gt;0, Active!GG$2, 0)</f>
        <v>0</v>
      </c>
      <c r="GH165" s="236">
        <f>IF(COUNTIF($AG165:$AI165, Active!$HH$1)&gt;0, Active!GH$2, 0)</f>
        <v>0</v>
      </c>
      <c r="GI165" s="236">
        <f>IF(COUNTIF($AJ165:$AL165, Active!$HH$1)&gt;0, Active!GI$2, 0)</f>
        <v>0</v>
      </c>
      <c r="GJ165" s="236">
        <f>IF(COUNTIF($AM165:$AO165, Active!$HH$1)&gt;0, Active!GJ$2, 0)</f>
        <v>0</v>
      </c>
      <c r="GK165" s="236">
        <f>IF(COUNTIF($AP165:$AR165, Active!$HH$1)&gt;0, Active!GK$2, 0)</f>
        <v>0</v>
      </c>
      <c r="GL165" s="236">
        <f>IF(COUNTIF($AS165:$AU165, Active!$HH$1)&gt;0, Active!GL$2, 0)</f>
        <v>0</v>
      </c>
      <c r="GM165" s="236">
        <f>IF(COUNTIF($AV165:$AX165, Active!$HH$1)&gt;0, Active!GM$2, 0)</f>
        <v>0</v>
      </c>
      <c r="GN165" s="237">
        <f>IF(COUNTIF($AY165:$BA165, Active!$HH$1)&gt;0, Active!GN$2, 0)</f>
        <v>0</v>
      </c>
      <c r="GO165" s="238">
        <f>IF(COUNTIF($BB165:$BD165, Active!$HH$1)&gt;0, Active!GO$2, 0)</f>
        <v>0</v>
      </c>
      <c r="GP165" s="238">
        <f>IF(COUNTIF($BE165:$BG165, Active!$HH$1)&gt;0, Active!GP$2, 0)</f>
        <v>0</v>
      </c>
      <c r="GQ165" s="238">
        <f>IF(COUNTIF($BH165:$BJ165, Active!$HH$1)&gt;0, Active!GQ$2, 0)</f>
        <v>0</v>
      </c>
      <c r="GR165" s="238">
        <f>IF(COUNTIF($BK165:$BM165, Active!$HH$1)&gt;0, Active!GR$2, 0)</f>
        <v>0</v>
      </c>
      <c r="GS165" s="238">
        <f>IF(COUNTIF($BN165:$BP165, Active!$HH$1)&gt;0, Active!GS$2, 0)</f>
        <v>0</v>
      </c>
      <c r="GT165" s="238">
        <f>IF(COUNTIF($BQ165:$BS165, Active!$HH$1)&gt;0, Active!GT$2, 0)</f>
        <v>0</v>
      </c>
      <c r="GU165" s="238">
        <f>IF(COUNTIF($BT165:$BV165, Active!$HH$1)&gt;0, Active!GU$2, 0)</f>
        <v>0</v>
      </c>
      <c r="GV165" s="239">
        <f>IF(COUNTIF($BW165:$BY165, Active!$HH$1)&gt;0, Active!GV$2, 0)</f>
        <v>0</v>
      </c>
      <c r="GW165" s="240">
        <f>IF(COUNTIF($BZ165:$CB165, Active!$HH$1)&gt;0, Active!GW$2, 0)</f>
        <v>0</v>
      </c>
      <c r="GX165" s="240">
        <f>IF(COUNTIF($CC165:$CE165, Active!$HH$1)&gt;0, Active!GX$2, 0)</f>
        <v>0</v>
      </c>
      <c r="GY165" s="240">
        <f>IF(COUNTIF($CF165:$CH165, Active!$HH$1)&gt;0, Active!GY$2, 0)</f>
        <v>0</v>
      </c>
      <c r="GZ165" s="240">
        <f>IF(COUNTIF($CI165:$CK165, Active!$HH$1)&gt;0, Active!GZ$2, 0)</f>
        <v>0</v>
      </c>
      <c r="HA165" s="240">
        <f>IF(COUNTIF($CL165:$CN165, Active!$HH$1)&gt;0, Active!HA$2, 0)</f>
        <v>0</v>
      </c>
      <c r="HB165" s="240">
        <f>IF(COUNTIF($CO165:$CQ165, Active!$HH$1)&gt;0, Active!HB$2, 0)</f>
        <v>0</v>
      </c>
      <c r="HC165" s="240">
        <f>IF(COUNTIF($CR165:$CT165, Active!$HH$1)&gt;0, Active!HC$2, 0)</f>
        <v>0</v>
      </c>
      <c r="HD165" s="240">
        <f>IF(COUNTIF($CU165:$CW165, Active!$HH$1)&gt;0, Active!HD$2, 0)</f>
        <v>0</v>
      </c>
      <c r="HE165" s="240">
        <f>IF(COUNTIF($CX165:$CZ165, Active!$HH$1)&gt;0, Active!HE$2, 0)</f>
        <v>0</v>
      </c>
      <c r="HF165" s="240">
        <f>IF(COUNTIF($DA165:$DC165, Active!$HH$1)&gt;0, Active!HF$2, 0)</f>
        <v>0</v>
      </c>
      <c r="HG165" s="240">
        <f>IF(COUNTIF($DD165:$DF165, Active!$HH$1)&gt;0, Active!HG$2, 0)</f>
        <v>0</v>
      </c>
      <c r="HH165" s="241">
        <f t="shared" si="56"/>
        <v>0</v>
      </c>
      <c r="HI165" s="243"/>
      <c r="HJ165" s="242">
        <f>IF(MAX($N165:$Q165)&gt;=40, Active!HJ$2, 0)</f>
        <v>0</v>
      </c>
      <c r="HK165" s="234">
        <f>IF(MAX($R165:$U165)&gt;=40, Active!HK$2, 0)</f>
        <v>0</v>
      </c>
      <c r="HL165" s="234">
        <f>IF(MAX($V165:$Y165)&gt;=40, Active!HL$2, 0)</f>
        <v>0</v>
      </c>
      <c r="HM165" s="234">
        <f>IF(MAX($Z165:$AA165)&gt;=40, Active!HM$2, 0)</f>
        <v>0</v>
      </c>
      <c r="HN165" s="234">
        <f>IF(MAX($AB165:$AC165)&gt;=40, Active!HN$2, 0)</f>
        <v>0</v>
      </c>
      <c r="HO165" s="235">
        <f>IF(MAX($AD165:$AF165)&gt;=40, Active!HO$2, 0)</f>
        <v>0</v>
      </c>
      <c r="HP165" s="236">
        <f>IF(MAX($AG165:$AI165)&gt;=40, Active!HP$2, 0)</f>
        <v>0</v>
      </c>
      <c r="HQ165" s="236">
        <f>IF(MAX($AJ165:$AL165)&gt;=40, Active!HQ$2, 0)</f>
        <v>0</v>
      </c>
      <c r="HR165" s="236">
        <f>IF(MAX($AM165:$AO165)&gt;=40, Active!HR$2, 0)</f>
        <v>0</v>
      </c>
      <c r="HS165" s="236">
        <f>IF(MAX($AP165:$AR165)&gt;=40, Active!HS$2, 0)</f>
        <v>0</v>
      </c>
      <c r="HT165" s="236">
        <f>IF(MAX($AS165:$AU165)&gt;=40, Active!HT$2, 0)</f>
        <v>0</v>
      </c>
      <c r="HU165" s="236">
        <f>IF(MAX($AV165:$AX165)&gt;=40, Active!HU$2, 0)</f>
        <v>0</v>
      </c>
      <c r="HV165" s="237">
        <f>IF(MAX($AY165:$BA165)&gt;=40, Active!HV$2, 0)</f>
        <v>20</v>
      </c>
      <c r="HW165" s="238">
        <f>IF(MAX($BB165:$BD165)&gt;=40, Active!HW$2, 0)</f>
        <v>20</v>
      </c>
      <c r="HX165" s="238">
        <f>IF(MAX($BE165:$BG165)&gt;=40, Active!HX$2, 0)</f>
        <v>20</v>
      </c>
      <c r="HY165" s="238">
        <f>IF(MAX($BH165:$BJ165)&gt;=40, Active!HY$2, 0)</f>
        <v>20</v>
      </c>
      <c r="HZ165" s="238">
        <f>IF(MAX($BK165:$BM165)&gt;=40, Active!HZ$2, 0)</f>
        <v>10</v>
      </c>
      <c r="IA165" s="238">
        <f>IF(MAX($BN165:$BP165)&gt;=40, Active!IA$2, 0)</f>
        <v>20</v>
      </c>
      <c r="IB165" s="238">
        <f>IF(MAX($BQ165:$BS165)&gt;=40, Active!IB$2, 0)</f>
        <v>10</v>
      </c>
      <c r="IC165" s="238">
        <f>IF(MAX($BT165:$BV165)&gt;=40, Active!IC$2, 0)</f>
        <v>0</v>
      </c>
      <c r="ID165" s="239">
        <f>IF(MAX($BW165:$BY165)&gt;=40, Active!ID$2, 0)</f>
        <v>0</v>
      </c>
      <c r="IE165" s="240">
        <f>IF(MAX($BZ165:$CB165)&gt;=40, Active!IE$2, 0)</f>
        <v>0</v>
      </c>
      <c r="IF165" s="240">
        <f>IF(MAX($CC165:$CE165)&gt;=40, Active!IF$2, 0)</f>
        <v>0</v>
      </c>
      <c r="IG165" s="240">
        <f>IF(MAX($CF165:$CH165)&gt;=40, Active!IG$2, 0)</f>
        <v>0</v>
      </c>
      <c r="IH165" s="240">
        <f>IF(MAX($CI165:$CK165)&gt;=40, Active!IH$2, 0)</f>
        <v>0</v>
      </c>
      <c r="II165" s="240">
        <f>IF(MAX($CL165:$CN165)&gt;=40, Active!II$2, 0)</f>
        <v>0</v>
      </c>
      <c r="IJ165" s="240">
        <f>IF(MAX($CO165:$CQ165)&gt;=40, Active!IJ$2, 0)</f>
        <v>0</v>
      </c>
      <c r="IK165" s="240">
        <f>IF(MAX($CR165:$CT165)&gt;=40, Active!IK$2, 0)</f>
        <v>0</v>
      </c>
      <c r="IL165" s="240">
        <f>IF(MAX($CU165:$CW165)&gt;=40, Active!IL$2, 0)</f>
        <v>0</v>
      </c>
      <c r="IM165" s="240">
        <f>IF(MAX($CX165:$CZ165)&gt;=40, Active!IM$2, 0)</f>
        <v>0</v>
      </c>
      <c r="IN165" s="240">
        <f>IF(MAX($DA165:$DC165)&gt;=40, Active!IN$2, 0)</f>
        <v>0</v>
      </c>
      <c r="IO165" s="240">
        <f>IF(MAX($DD165:$DF165)&gt;=40, Active!IO$2, 0)</f>
        <v>0</v>
      </c>
      <c r="IP165" s="416">
        <f t="shared" si="57"/>
        <v>120</v>
      </c>
      <c r="IQ165" s="416">
        <f t="shared" si="58"/>
        <v>0</v>
      </c>
    </row>
    <row r="166" spans="2:251" ht="15" customHeight="1" x14ac:dyDescent="0.25">
      <c r="B166" s="392">
        <v>24</v>
      </c>
      <c r="C166" s="13" t="s">
        <v>695</v>
      </c>
      <c r="D166" s="423">
        <v>42370</v>
      </c>
      <c r="E166" s="20" t="s">
        <v>278</v>
      </c>
      <c r="F166" s="6">
        <v>7348497</v>
      </c>
      <c r="G166" s="20">
        <v>1</v>
      </c>
      <c r="H166" s="20"/>
      <c r="I166" s="23"/>
      <c r="J166" s="6"/>
      <c r="K166" s="6"/>
      <c r="L166" s="424"/>
      <c r="M166" s="425" t="s">
        <v>696</v>
      </c>
      <c r="N166" s="24"/>
      <c r="O166" s="107"/>
      <c r="P166" s="105"/>
      <c r="Q166" s="106"/>
      <c r="R166" s="24"/>
      <c r="S166" s="107"/>
      <c r="T166" s="105"/>
      <c r="U166" s="106"/>
      <c r="V166" s="24"/>
      <c r="W166" s="107"/>
      <c r="X166" s="105"/>
      <c r="Y166" s="106"/>
      <c r="Z166" s="24"/>
      <c r="AA166" s="273"/>
      <c r="AB166" s="24"/>
      <c r="AC166" s="273"/>
      <c r="AD166" s="24"/>
      <c r="AE166" s="107"/>
      <c r="AF166" s="273"/>
      <c r="AG166" s="24"/>
      <c r="AH166" s="107"/>
      <c r="AI166" s="273"/>
      <c r="AJ166" s="24"/>
      <c r="AK166" s="107"/>
      <c r="AL166" s="273"/>
      <c r="AM166" s="24"/>
      <c r="AN166" s="107"/>
      <c r="AO166" s="273"/>
      <c r="AP166" s="24"/>
      <c r="AQ166" s="107"/>
      <c r="AR166" s="273"/>
      <c r="AS166" s="24"/>
      <c r="AT166" s="107"/>
      <c r="AU166" s="273"/>
      <c r="AV166" s="24"/>
      <c r="AW166" s="107"/>
      <c r="AX166" s="273"/>
      <c r="AY166" s="24"/>
      <c r="AZ166" s="107"/>
      <c r="BA166" s="273"/>
      <c r="BB166" s="24">
        <v>68.900001525878906</v>
      </c>
      <c r="BC166" s="107"/>
      <c r="BD166" s="273"/>
      <c r="BE166" s="24"/>
      <c r="BF166" s="107"/>
      <c r="BG166" s="273"/>
      <c r="BH166" s="24"/>
      <c r="BI166" s="107"/>
      <c r="BJ166" s="273"/>
      <c r="BK166" s="24"/>
      <c r="BL166" s="107"/>
      <c r="BM166" s="273"/>
      <c r="BN166" s="24"/>
      <c r="BO166" s="107"/>
      <c r="BP166" s="273"/>
      <c r="BQ166" s="24">
        <v>48</v>
      </c>
      <c r="BR166" s="107"/>
      <c r="BS166" s="273"/>
      <c r="BT166" s="24"/>
      <c r="BU166" s="291"/>
      <c r="BV166" s="273"/>
      <c r="BW166" s="24">
        <v>66.75</v>
      </c>
      <c r="BX166" s="107"/>
      <c r="BY166" s="273"/>
      <c r="BZ166" s="24">
        <v>46.900001525878906</v>
      </c>
      <c r="CA166" s="107"/>
      <c r="CB166" s="273"/>
      <c r="CC166" s="24"/>
      <c r="CD166" s="107"/>
      <c r="CE166" s="107"/>
      <c r="CF166" s="107">
        <v>51</v>
      </c>
      <c r="CG166" s="107"/>
      <c r="CH166" s="273"/>
      <c r="CI166" s="24"/>
      <c r="CJ166" s="107"/>
      <c r="CK166" s="273"/>
      <c r="CL166" s="24">
        <v>54.799999237060547</v>
      </c>
      <c r="CM166" s="107"/>
      <c r="CN166" s="273"/>
      <c r="CO166" s="24"/>
      <c r="CP166" s="107"/>
      <c r="CQ166" s="273"/>
      <c r="CR166" s="24"/>
      <c r="CS166" s="107"/>
      <c r="CT166" s="273"/>
      <c r="CU166" s="24"/>
      <c r="CV166" s="107"/>
      <c r="CW166" s="273"/>
      <c r="CX166" s="24"/>
      <c r="CY166" s="107"/>
      <c r="CZ166" s="273"/>
      <c r="DA166" s="24">
        <v>73.519996643066406</v>
      </c>
      <c r="DB166" s="107"/>
      <c r="DC166" s="273"/>
      <c r="DD166" s="24">
        <v>55.599998474121094</v>
      </c>
      <c r="DE166" s="107"/>
      <c r="DF166" s="273"/>
      <c r="DG166" s="218"/>
      <c r="DH166" s="217"/>
      <c r="DI166" s="217"/>
      <c r="DJ166" s="286">
        <f t="shared" si="52"/>
        <v>58.183749675750732</v>
      </c>
      <c r="DK166" s="219"/>
      <c r="DL166" s="220">
        <f t="shared" si="53"/>
        <v>2.9091874837875364</v>
      </c>
      <c r="DM166" s="650">
        <f>COUNTIF(N166:DF166, Active!DM$1)+COUNTIF(N166:DF166, Active!DM$2)</f>
        <v>0</v>
      </c>
      <c r="DN166" s="233">
        <f>IF(COUNTIF($N166:$Q166, Active!ET$1)&gt;0, Active!DN$2, 0)</f>
        <v>0</v>
      </c>
      <c r="DO166" s="234">
        <f>IF(COUNTIF($R166:$U166, Active!ET$1)&gt;0, Active!DO$2, 0)</f>
        <v>0</v>
      </c>
      <c r="DP166" s="234">
        <f>IF(COUNTIF($V166:$Y166, Active!ET$1)&gt;0, Active!DP$2, 0)</f>
        <v>0</v>
      </c>
      <c r="DQ166" s="234">
        <f>IF(COUNTIF($Z166:$AA166, Active!ET$1)&gt;0, Active!DQ$2, 0)</f>
        <v>0</v>
      </c>
      <c r="DR166" s="234">
        <f>IF(COUNTIF($AB166:$AC166, Active!ET$1)&gt;0, Active!DR$2, 0)</f>
        <v>0</v>
      </c>
      <c r="DS166" s="235">
        <f>IF(COUNTIF($AD166:$AF166, Active!$ET$1)&gt;0, Active!DS$2, 0)</f>
        <v>0</v>
      </c>
      <c r="DT166" s="236">
        <f>IF(COUNTIF($AG166:$AI166, Active!$ET$1)&gt;0, Active!DT$2, 0)</f>
        <v>0</v>
      </c>
      <c r="DU166" s="236">
        <f>IF(COUNTIF($AJ166:$AL166, Active!$ET$1)&gt;0, Active!DU$2, 0)</f>
        <v>0</v>
      </c>
      <c r="DV166" s="236">
        <f>IF(COUNTIF($AM166:$AO166, Active!$ET$1)&gt;0, Active!DV$2, 0)</f>
        <v>0</v>
      </c>
      <c r="DW166" s="236">
        <f>IF(COUNTIF($AP166:$AR166, Active!$ET$1)&gt;0, Active!DW$2, 0)</f>
        <v>0</v>
      </c>
      <c r="DX166" s="236">
        <f>IF(COUNTIF($AS166:$AU166, Active!$ET$1)&gt;0, Active!DX$2, 0)</f>
        <v>0</v>
      </c>
      <c r="DY166" s="236">
        <f>IF(COUNTIF($AV166:$AX166, Active!$ET$1)&gt;0, Active!DY$2, 0)</f>
        <v>0</v>
      </c>
      <c r="DZ166" s="237">
        <f>IF(COUNTIF($AY166:$BA166, Active!$ET$1)&gt;0, Active!DZ$2, 0)</f>
        <v>0</v>
      </c>
      <c r="EA166" s="238">
        <f>IF(COUNTIF($BB166:$BD166, Active!$ET$1)&gt;0, Active!EA$2, 0)</f>
        <v>0</v>
      </c>
      <c r="EB166" s="238">
        <f>IF(COUNTIF($BE166:$BG166, Active!$ET$1)&gt;0, Active!EB$2, 0)</f>
        <v>0</v>
      </c>
      <c r="EC166" s="238">
        <f>IF(COUNTIF($BH166:$BJ166, Active!$ET$1)&gt;0, Active!EC$2, 0)</f>
        <v>0</v>
      </c>
      <c r="ED166" s="238">
        <f>IF(COUNTIF($BK166:$BM166, Active!$ET$1)&gt;0, Active!ED$2, 0)</f>
        <v>0</v>
      </c>
      <c r="EE166" s="238">
        <f>IF(COUNTIF($BN166:$BP166, Active!$ET$1)&gt;0, Active!EE$2, 0)</f>
        <v>0</v>
      </c>
      <c r="EF166" s="238">
        <f>IF(COUNTIF($BQ166:$BS166, Active!$ET$1)&gt;0, Active!EF$2, 0)</f>
        <v>0</v>
      </c>
      <c r="EG166" s="238">
        <f>IF(COUNTIF($BT166:$BV166, Active!$ET$1)&gt;0, Active!EG$2, 0)</f>
        <v>0</v>
      </c>
      <c r="EH166" s="239">
        <f>IF(COUNTIF($BW166:$BY166, Active!$ET$1)&gt;0, Active!EH$2, 0)</f>
        <v>0</v>
      </c>
      <c r="EI166" s="240">
        <f>IF(COUNTIF($BZ166:$CB166, Active!$ET$1)&gt;0, Active!EI$2, 0)</f>
        <v>0</v>
      </c>
      <c r="EJ166" s="240">
        <f>IF(COUNTIF($CC166:$CE166, Active!$ET$1)&gt;0, Active!EJ$2, 0)</f>
        <v>0</v>
      </c>
      <c r="EK166" s="240">
        <f>IF(COUNTIF($CF166:$CH166, Active!$ET$1)&gt;0, Active!EK$2, 0)</f>
        <v>0</v>
      </c>
      <c r="EL166" s="240">
        <f>IF(COUNTIF($CI166:$CK166, Active!$ET$1)&gt;0, Active!EL$2, 0)</f>
        <v>0</v>
      </c>
      <c r="EM166" s="240">
        <f>IF(COUNTIF($CL166:$CN166, Active!$ET$1)&gt;0, Active!EM$2, 0)</f>
        <v>0</v>
      </c>
      <c r="EN166" s="240">
        <f>IF(COUNTIF($CO166:$CQ166, Active!$ET$1)&gt;0, Active!EN$2, 0)</f>
        <v>0</v>
      </c>
      <c r="EO166" s="240">
        <f>IF(COUNTIF($CR166:$CT166, Active!$ET$1)&gt;0, Active!EO$2, 0)</f>
        <v>0</v>
      </c>
      <c r="EP166" s="240">
        <f>IF(COUNTIF($CU166:$CW166, Active!$ET$1)&gt;0, Active!EP$2, 0)</f>
        <v>0</v>
      </c>
      <c r="EQ166" s="240">
        <f>IF(COUNTIF($CX166:$CZ166, Active!$ET$1)&gt;0, Active!EQ$2, 0)</f>
        <v>0</v>
      </c>
      <c r="ER166" s="240">
        <f>IF(COUNTIF($DA166:$DC166, Active!$ET$1)&gt;0, Active!ER$2, 0)</f>
        <v>0</v>
      </c>
      <c r="ES166" s="240">
        <f>IF(COUNTIF($DD166:$DF166, Active!$ET$1)&gt;0, Active!ES$2, 0)</f>
        <v>0</v>
      </c>
      <c r="ET166" s="241">
        <f t="shared" si="54"/>
        <v>0</v>
      </c>
      <c r="EU166" s="242">
        <f>IF(COUNTIF($N166:$Q166, Active!GA$1)&gt;0, Active!EU$2, 0)</f>
        <v>0</v>
      </c>
      <c r="EV166" s="234">
        <f>IF(COUNTIF($R166:$U166, Active!GA$1)&gt;0, Active!EV$2, 0)</f>
        <v>0</v>
      </c>
      <c r="EW166" s="234">
        <f>IF(COUNTIF($V166:$Y166, Active!GA$1)&gt;0, Active!EW$2, 0)</f>
        <v>0</v>
      </c>
      <c r="EX166" s="234">
        <f>IF(COUNTIF($Z166:$AA166, Active!GA$1)&gt;0, Active!EX$2, 0)</f>
        <v>0</v>
      </c>
      <c r="EY166" s="234">
        <f>IF(COUNTIF($AB166:$AC166, Active!GA$1)&gt;0, Active!EY$2, 0)</f>
        <v>0</v>
      </c>
      <c r="EZ166" s="235">
        <f>IF(COUNTIF($AD166:$AF166, Active!$GA$1)&gt;0, Active!EZ$2, 0)</f>
        <v>0</v>
      </c>
      <c r="FA166" s="236">
        <f>IF(COUNTIF($AG166:$AI166, Active!$GA$1)&gt;0, Active!FA$2, 0)</f>
        <v>0</v>
      </c>
      <c r="FB166" s="236">
        <f>IF(COUNTIF($AJ166:$AL166, Active!$GA$1)&gt;0, Active!FB$2, 0)</f>
        <v>0</v>
      </c>
      <c r="FC166" s="236">
        <f>IF(COUNTIF($AM166:$AO166, Active!$GA$1)&gt;0, Active!FC$2, 0)</f>
        <v>0</v>
      </c>
      <c r="FD166" s="236">
        <f>IF(COUNTIF($AP166:$AR166, Active!$GA$1)&gt;0, Active!FD$2, 0)</f>
        <v>0</v>
      </c>
      <c r="FE166" s="236">
        <f>IF(COUNTIF($AS166:$AU166, Active!$GA$1)&gt;0, Active!FE$2, 0)</f>
        <v>0</v>
      </c>
      <c r="FF166" s="236">
        <f>IF(COUNTIF($AV166:$AX166, Active!$GA$1)&gt;0, Active!FF$2, 0)</f>
        <v>0</v>
      </c>
      <c r="FG166" s="237">
        <f>IF(COUNTIF($AY166:$BA166, Active!$GA$1)&gt;0, Active!FG$2, 0)</f>
        <v>0</v>
      </c>
      <c r="FH166" s="238">
        <f>IF(COUNTIF($BB166:$BD166, Active!$GA$1)&gt;0, Active!FH$2, 0)</f>
        <v>0</v>
      </c>
      <c r="FI166" s="238">
        <f>IF(COUNTIF($BE166:$BG166, Active!$GA$1)&gt;0, Active!FI$2, 0)</f>
        <v>0</v>
      </c>
      <c r="FJ166" s="238">
        <f>IF(COUNTIF($BH166:$BJ166, Active!$GA$1)&gt;0, Active!FJ$2, 0)</f>
        <v>0</v>
      </c>
      <c r="FK166" s="238">
        <f>IF(COUNTIF($BK166:$BM166, Active!$GA$1)&gt;0, Active!FK$2, 0)</f>
        <v>0</v>
      </c>
      <c r="FL166" s="238">
        <f>IF(COUNTIF($BN166:$BP166, Active!$GA$1)&gt;0, Active!FL$2, 0)</f>
        <v>0</v>
      </c>
      <c r="FM166" s="238">
        <f>IF(COUNTIF($BQ166:$BS166, Active!$GA$1)&gt;0, Active!FM$2, 0)</f>
        <v>0</v>
      </c>
      <c r="FN166" s="238">
        <f>IF(COUNTIF($BT166:$BV166, Active!$GA$1)&gt;0, Active!FN$2, 0)</f>
        <v>0</v>
      </c>
      <c r="FO166" s="239">
        <f>IF(COUNTIF($BW166:$BY166, Active!$GA$1)&gt;0, Active!FO$2, 0)</f>
        <v>0</v>
      </c>
      <c r="FP166" s="240">
        <f>IF(COUNTIF($BZ166:$CB166, Active!$GA$1)&gt;0, Active!FP$2, 0)</f>
        <v>0</v>
      </c>
      <c r="FQ166" s="240">
        <f>IF(COUNTIF($CC166:$CE166, Active!$GA$1)&gt;0, Active!FQ$2, 0)</f>
        <v>0</v>
      </c>
      <c r="FR166" s="240">
        <f>IF(COUNTIF($CF166:$CH166, Active!$GA$1)&gt;0, Active!FR$2, 0)</f>
        <v>0</v>
      </c>
      <c r="FS166" s="240">
        <f>IF(COUNTIF($CI166:$CK166, Active!$GA$1)&gt;0, Active!FS$2, 0)</f>
        <v>0</v>
      </c>
      <c r="FT166" s="240">
        <f>IF(COUNTIF($CL166:$CN166, Active!$GA$1)&gt;0, Active!FT$2, 0)</f>
        <v>0</v>
      </c>
      <c r="FU166" s="240">
        <f>IF(COUNTIF($CO166:$CQ166, Active!$GA$1)&gt;0, Active!FU$2, 0)</f>
        <v>0</v>
      </c>
      <c r="FV166" s="240">
        <f>IF(COUNTIF($CR166:$CT166, Active!$GA$1)&gt;0, Active!FV$2, 0)</f>
        <v>0</v>
      </c>
      <c r="FW166" s="240">
        <f>IF(COUNTIF($CU166:$CW166, Active!$GA$1)&gt;0, Active!FW$2, 0)</f>
        <v>0</v>
      </c>
      <c r="FX166" s="240">
        <f>IF(COUNTIF($CX166:$CZ166, Active!$GA$1)&gt;0, Active!FX$2, 0)</f>
        <v>0</v>
      </c>
      <c r="FY166" s="240">
        <f>IF(COUNTIF($DA166:$DC166, Active!$GA$1)&gt;0, Active!FY$2, 0)</f>
        <v>0</v>
      </c>
      <c r="FZ166" s="240">
        <f>IF(COUNTIF($DD166:$DF166, Active!$GA$1)&gt;0, Active!FZ$2, 0)</f>
        <v>0</v>
      </c>
      <c r="GA166" s="241">
        <f t="shared" si="55"/>
        <v>0</v>
      </c>
      <c r="GB166" s="242">
        <f>IF(COUNTIF($N166:$Q166, Active!HH$1)&gt;0, Active!GB$2, 0)</f>
        <v>0</v>
      </c>
      <c r="GC166" s="234">
        <f>IF(COUNTIF($R166:$U166, Active!HH$1)&gt;0, Active!GC$2, 0)</f>
        <v>0</v>
      </c>
      <c r="GD166" s="234">
        <f>IF(COUNTIF($V166:$Y166, Active!HH$1)&gt;0, Active!GD$2, 0)</f>
        <v>0</v>
      </c>
      <c r="GE166" s="234">
        <f>IF(COUNTIF($Z166:$AA166, Active!HH$1)&gt;0, Active!GE$2, 0)</f>
        <v>0</v>
      </c>
      <c r="GF166" s="234">
        <f>IF(COUNTIF($AB166:$AC166, Active!HH$1)&gt;0, Active!GF$2, 0)</f>
        <v>0</v>
      </c>
      <c r="GG166" s="235">
        <f>IF(COUNTIF($AD166:$AF166, Active!$HH$1)&gt;0, Active!GG$2, 0)</f>
        <v>0</v>
      </c>
      <c r="GH166" s="236">
        <f>IF(COUNTIF($AG166:$AI166, Active!$HH$1)&gt;0, Active!GH$2, 0)</f>
        <v>0</v>
      </c>
      <c r="GI166" s="236">
        <f>IF(COUNTIF($AJ166:$AL166, Active!$HH$1)&gt;0, Active!GI$2, 0)</f>
        <v>0</v>
      </c>
      <c r="GJ166" s="236">
        <f>IF(COUNTIF($AM166:$AO166, Active!$HH$1)&gt;0, Active!GJ$2, 0)</f>
        <v>0</v>
      </c>
      <c r="GK166" s="236">
        <f>IF(COUNTIF($AP166:$AR166, Active!$HH$1)&gt;0, Active!GK$2, 0)</f>
        <v>0</v>
      </c>
      <c r="GL166" s="236">
        <f>IF(COUNTIF($AS166:$AU166, Active!$HH$1)&gt;0, Active!GL$2, 0)</f>
        <v>0</v>
      </c>
      <c r="GM166" s="236">
        <f>IF(COUNTIF($AV166:$AX166, Active!$HH$1)&gt;0, Active!GM$2, 0)</f>
        <v>0</v>
      </c>
      <c r="GN166" s="237">
        <f>IF(COUNTIF($AY166:$BA166, Active!$HH$1)&gt;0, Active!GN$2, 0)</f>
        <v>0</v>
      </c>
      <c r="GO166" s="238">
        <f>IF(COUNTIF($BB166:$BD166, Active!$HH$1)&gt;0, Active!GO$2, 0)</f>
        <v>0</v>
      </c>
      <c r="GP166" s="238">
        <f>IF(COUNTIF($BE166:$BG166, Active!$HH$1)&gt;0, Active!GP$2, 0)</f>
        <v>0</v>
      </c>
      <c r="GQ166" s="238">
        <f>IF(COUNTIF($BH166:$BJ166, Active!$HH$1)&gt;0, Active!GQ$2, 0)</f>
        <v>0</v>
      </c>
      <c r="GR166" s="238">
        <f>IF(COUNTIF($BK166:$BM166, Active!$HH$1)&gt;0, Active!GR$2, 0)</f>
        <v>0</v>
      </c>
      <c r="GS166" s="238">
        <f>IF(COUNTIF($BN166:$BP166, Active!$HH$1)&gt;0, Active!GS$2, 0)</f>
        <v>0</v>
      </c>
      <c r="GT166" s="238">
        <f>IF(COUNTIF($BQ166:$BS166, Active!$HH$1)&gt;0, Active!GT$2, 0)</f>
        <v>0</v>
      </c>
      <c r="GU166" s="238">
        <f>IF(COUNTIF($BT166:$BV166, Active!$HH$1)&gt;0, Active!GU$2, 0)</f>
        <v>0</v>
      </c>
      <c r="GV166" s="239">
        <f>IF(COUNTIF($BW166:$BY166, Active!$HH$1)&gt;0, Active!GV$2, 0)</f>
        <v>0</v>
      </c>
      <c r="GW166" s="240">
        <f>IF(COUNTIF($BZ166:$CB166, Active!$HH$1)&gt;0, Active!GW$2, 0)</f>
        <v>0</v>
      </c>
      <c r="GX166" s="240">
        <f>IF(COUNTIF($CC166:$CE166, Active!$HH$1)&gt;0, Active!GX$2, 0)</f>
        <v>0</v>
      </c>
      <c r="GY166" s="240">
        <f>IF(COUNTIF($CF166:$CH166, Active!$HH$1)&gt;0, Active!GY$2, 0)</f>
        <v>0</v>
      </c>
      <c r="GZ166" s="240">
        <f>IF(COUNTIF($CI166:$CK166, Active!$HH$1)&gt;0, Active!GZ$2, 0)</f>
        <v>0</v>
      </c>
      <c r="HA166" s="240">
        <f>IF(COUNTIF($CL166:$CN166, Active!$HH$1)&gt;0, Active!HA$2, 0)</f>
        <v>0</v>
      </c>
      <c r="HB166" s="240">
        <f>IF(COUNTIF($CO166:$CQ166, Active!$HH$1)&gt;0, Active!HB$2, 0)</f>
        <v>0</v>
      </c>
      <c r="HC166" s="240">
        <f>IF(COUNTIF($CR166:$CT166, Active!$HH$1)&gt;0, Active!HC$2, 0)</f>
        <v>0</v>
      </c>
      <c r="HD166" s="240">
        <f>IF(COUNTIF($CU166:$CW166, Active!$HH$1)&gt;0, Active!HD$2, 0)</f>
        <v>0</v>
      </c>
      <c r="HE166" s="240">
        <f>IF(COUNTIF($CX166:$CZ166, Active!$HH$1)&gt;0, Active!HE$2, 0)</f>
        <v>0</v>
      </c>
      <c r="HF166" s="240">
        <f>IF(COUNTIF($DA166:$DC166, Active!$HH$1)&gt;0, Active!HF$2, 0)</f>
        <v>0</v>
      </c>
      <c r="HG166" s="240">
        <f>IF(COUNTIF($DD166:$DF166, Active!$HH$1)&gt;0, Active!HG$2, 0)</f>
        <v>0</v>
      </c>
      <c r="HH166" s="241">
        <f t="shared" si="56"/>
        <v>0</v>
      </c>
      <c r="HI166" s="243"/>
      <c r="HJ166" s="242">
        <f>IF(MAX($N166:$Q166)&gt;=40, Active!HJ$2, 0)</f>
        <v>0</v>
      </c>
      <c r="HK166" s="234">
        <f>IF(MAX($R166:$U166)&gt;=40, Active!HK$2, 0)</f>
        <v>0</v>
      </c>
      <c r="HL166" s="234">
        <f>IF(MAX($V166:$Y166)&gt;=40, Active!HL$2, 0)</f>
        <v>0</v>
      </c>
      <c r="HM166" s="234">
        <f>IF(MAX($Z166:$AA166)&gt;=40, Active!HM$2, 0)</f>
        <v>0</v>
      </c>
      <c r="HN166" s="234">
        <f>IF(MAX($AB166:$AC166)&gt;=40, Active!HN$2, 0)</f>
        <v>0</v>
      </c>
      <c r="HO166" s="235">
        <f>IF(MAX($AD166:$AF166)&gt;=40, Active!HO$2, 0)</f>
        <v>0</v>
      </c>
      <c r="HP166" s="236">
        <f>IF(MAX($AG166:$AI166)&gt;=40, Active!HP$2, 0)</f>
        <v>0</v>
      </c>
      <c r="HQ166" s="236">
        <f>IF(MAX($AJ166:$AL166)&gt;=40, Active!HQ$2, 0)</f>
        <v>0</v>
      </c>
      <c r="HR166" s="236">
        <f>IF(MAX($AM166:$AO166)&gt;=40, Active!HR$2, 0)</f>
        <v>0</v>
      </c>
      <c r="HS166" s="236">
        <f>IF(MAX($AP166:$AR166)&gt;=40, Active!HS$2, 0)</f>
        <v>0</v>
      </c>
      <c r="HT166" s="236">
        <f>IF(MAX($AS166:$AU166)&gt;=40, Active!HT$2, 0)</f>
        <v>0</v>
      </c>
      <c r="HU166" s="236">
        <f>IF(MAX($AV166:$AX166)&gt;=40, Active!HU$2, 0)</f>
        <v>0</v>
      </c>
      <c r="HV166" s="237">
        <f>IF(MAX($AY166:$BA166)&gt;=40, Active!HV$2, 0)</f>
        <v>0</v>
      </c>
      <c r="HW166" s="238">
        <f>IF(MAX($BB166:$BD166)&gt;=40, Active!HW$2, 0)</f>
        <v>20</v>
      </c>
      <c r="HX166" s="238">
        <f>IF(MAX($BE166:$BG166)&gt;=40, Active!HX$2, 0)</f>
        <v>0</v>
      </c>
      <c r="HY166" s="238">
        <f>IF(MAX($BH166:$BJ166)&gt;=40, Active!HY$2, 0)</f>
        <v>0</v>
      </c>
      <c r="HZ166" s="238">
        <f>IF(MAX($BK166:$BM166)&gt;=40, Active!HZ$2, 0)</f>
        <v>0</v>
      </c>
      <c r="IA166" s="238">
        <f>IF(MAX($BN166:$BP166)&gt;=40, Active!IA$2, 0)</f>
        <v>0</v>
      </c>
      <c r="IB166" s="238">
        <f>IF(MAX($BQ166:$BS166)&gt;=40, Active!IB$2, 0)</f>
        <v>10</v>
      </c>
      <c r="IC166" s="238">
        <f>IF(MAX($BT166:$BV166)&gt;=40, Active!IC$2, 0)</f>
        <v>0</v>
      </c>
      <c r="ID166" s="239">
        <f>IF(MAX($BW166:$BY166)&gt;=40, Active!ID$2, 0)</f>
        <v>20</v>
      </c>
      <c r="IE166" s="240">
        <f>IF(MAX($BZ166:$CB166)&gt;=40, Active!IE$2, 0)</f>
        <v>20</v>
      </c>
      <c r="IF166" s="240">
        <f>IF(MAX($CC166:$CE166)&gt;=40, Active!IF$2, 0)</f>
        <v>0</v>
      </c>
      <c r="IG166" s="240">
        <f>IF(MAX($CF166:$CH166)&gt;=40, Active!IG$2, 0)</f>
        <v>10</v>
      </c>
      <c r="IH166" s="240">
        <f>IF(MAX($CI166:$CK166)&gt;=40, Active!IH$2, 0)</f>
        <v>0</v>
      </c>
      <c r="II166" s="240">
        <f>IF(MAX($CL166:$CN166)&gt;=40, Active!II$2, 0)</f>
        <v>30</v>
      </c>
      <c r="IJ166" s="240">
        <f>IF(MAX($CO166:$CQ166)&gt;=40, Active!IJ$2, 0)</f>
        <v>0</v>
      </c>
      <c r="IK166" s="240">
        <f>IF(MAX($CR166:$CT166)&gt;=40, Active!IK$2, 0)</f>
        <v>0</v>
      </c>
      <c r="IL166" s="240">
        <f>IF(MAX($CU166:$CW166)&gt;=40, Active!IL$2, 0)</f>
        <v>0</v>
      </c>
      <c r="IM166" s="240">
        <f>IF(MAX($CX166:$CZ166)&gt;=40, Active!IM$2, 0)</f>
        <v>0</v>
      </c>
      <c r="IN166" s="240">
        <f>IF(MAX($DA166:$DC166)&gt;=40, Active!IN$2, 0)</f>
        <v>20</v>
      </c>
      <c r="IO166" s="240">
        <f>IF(MAX($DD166:$DF166)&gt;=40, Active!IO$2, 0)</f>
        <v>20</v>
      </c>
      <c r="IP166" s="416">
        <f t="shared" si="57"/>
        <v>150</v>
      </c>
      <c r="IQ166" s="416">
        <f t="shared" si="58"/>
        <v>0</v>
      </c>
    </row>
    <row r="167" spans="2:251" ht="15" customHeight="1" x14ac:dyDescent="0.25">
      <c r="B167" s="392">
        <v>25</v>
      </c>
      <c r="C167" s="13" t="s">
        <v>697</v>
      </c>
      <c r="D167" s="423">
        <v>42461</v>
      </c>
      <c r="E167" s="20" t="s">
        <v>278</v>
      </c>
      <c r="F167" s="6">
        <v>7408034</v>
      </c>
      <c r="G167" s="20">
        <v>1</v>
      </c>
      <c r="H167" s="20"/>
      <c r="I167" s="23"/>
      <c r="J167" s="6"/>
      <c r="K167" s="6"/>
      <c r="L167" s="424"/>
      <c r="M167" s="425" t="s">
        <v>698</v>
      </c>
      <c r="N167" s="24"/>
      <c r="O167" s="107"/>
      <c r="P167" s="105"/>
      <c r="Q167" s="106"/>
      <c r="R167" s="24"/>
      <c r="S167" s="107"/>
      <c r="T167" s="105"/>
      <c r="U167" s="106"/>
      <c r="V167" s="24"/>
      <c r="W167" s="107"/>
      <c r="X167" s="105"/>
      <c r="Y167" s="106"/>
      <c r="Z167" s="24"/>
      <c r="AA167" s="273"/>
      <c r="AB167" s="24"/>
      <c r="AC167" s="273"/>
      <c r="AD167" s="24"/>
      <c r="AE167" s="107"/>
      <c r="AF167" s="273"/>
      <c r="AG167" s="24"/>
      <c r="AH167" s="107"/>
      <c r="AI167" s="273"/>
      <c r="AJ167" s="24"/>
      <c r="AK167" s="107"/>
      <c r="AL167" s="273"/>
      <c r="AM167" s="24"/>
      <c r="AN167" s="107"/>
      <c r="AO167" s="273"/>
      <c r="AP167" s="24"/>
      <c r="AQ167" s="107"/>
      <c r="AR167" s="273"/>
      <c r="AS167" s="24"/>
      <c r="AT167" s="107"/>
      <c r="AU167" s="273"/>
      <c r="AV167" s="24">
        <v>85</v>
      </c>
      <c r="AW167" s="107"/>
      <c r="AX167" s="273"/>
      <c r="AY167" s="24"/>
      <c r="AZ167" s="107"/>
      <c r="BA167" s="273"/>
      <c r="BB167" s="24">
        <v>77.5</v>
      </c>
      <c r="BC167" s="107"/>
      <c r="BD167" s="273"/>
      <c r="BE167" s="24">
        <v>89.75</v>
      </c>
      <c r="BF167" s="107"/>
      <c r="BG167" s="273"/>
      <c r="BH167" s="24">
        <v>68.5</v>
      </c>
      <c r="BI167" s="107"/>
      <c r="BJ167" s="273"/>
      <c r="BK167" s="24"/>
      <c r="BL167" s="107"/>
      <c r="BM167" s="273"/>
      <c r="BN167" s="24">
        <v>78.400001525878906</v>
      </c>
      <c r="BO167" s="107"/>
      <c r="BP167" s="273"/>
      <c r="BQ167" s="24">
        <v>70</v>
      </c>
      <c r="BR167" s="107"/>
      <c r="BS167" s="273"/>
      <c r="BT167" s="24"/>
      <c r="BU167" s="291"/>
      <c r="BV167" s="273"/>
      <c r="BW167" s="24"/>
      <c r="BX167" s="107"/>
      <c r="BY167" s="273"/>
      <c r="BZ167" s="24"/>
      <c r="CA167" s="107"/>
      <c r="CB167" s="273"/>
      <c r="CC167" s="24"/>
      <c r="CD167" s="107"/>
      <c r="CE167" s="107"/>
      <c r="CF167" s="107"/>
      <c r="CG167" s="107"/>
      <c r="CH167" s="273"/>
      <c r="CI167" s="24"/>
      <c r="CJ167" s="107"/>
      <c r="CK167" s="273"/>
      <c r="CL167" s="24"/>
      <c r="CM167" s="107"/>
      <c r="CN167" s="273"/>
      <c r="CO167" s="24"/>
      <c r="CP167" s="107"/>
      <c r="CQ167" s="273"/>
      <c r="CR167" s="24"/>
      <c r="CS167" s="107"/>
      <c r="CT167" s="273"/>
      <c r="CU167" s="24"/>
      <c r="CV167" s="107"/>
      <c r="CW167" s="273"/>
      <c r="CX167" s="24"/>
      <c r="CY167" s="107"/>
      <c r="CZ167" s="273"/>
      <c r="DA167" s="24"/>
      <c r="DB167" s="107"/>
      <c r="DC167" s="273"/>
      <c r="DD167" s="24"/>
      <c r="DE167" s="107"/>
      <c r="DF167" s="273"/>
      <c r="DG167" s="218"/>
      <c r="DH167" s="217"/>
      <c r="DI167" s="217"/>
      <c r="DJ167" s="286">
        <f t="shared" si="52"/>
        <v>76.830000305175787</v>
      </c>
      <c r="DK167" s="219"/>
      <c r="DL167" s="220">
        <f t="shared" si="53"/>
        <v>3.8415000152587893</v>
      </c>
      <c r="DM167" s="650">
        <f>COUNTIF(N167:DF167, Active!DM$1)+COUNTIF(N167:DF167, Active!DM$2)</f>
        <v>0</v>
      </c>
      <c r="DN167" s="233">
        <f>IF(COUNTIF($N167:$Q167, Active!ET$1)&gt;0, Active!DN$2, 0)</f>
        <v>0</v>
      </c>
      <c r="DO167" s="234">
        <f>IF(COUNTIF($R167:$U167, Active!ET$1)&gt;0, Active!DO$2, 0)</f>
        <v>0</v>
      </c>
      <c r="DP167" s="234">
        <f>IF(COUNTIF($V167:$Y167, Active!ET$1)&gt;0, Active!DP$2, 0)</f>
        <v>0</v>
      </c>
      <c r="DQ167" s="234">
        <f>IF(COUNTIF($Z167:$AA167, Active!ET$1)&gt;0, Active!DQ$2, 0)</f>
        <v>0</v>
      </c>
      <c r="DR167" s="234">
        <f>IF(COUNTIF($AB167:$AC167, Active!ET$1)&gt;0, Active!DR$2, 0)</f>
        <v>0</v>
      </c>
      <c r="DS167" s="235">
        <f>IF(COUNTIF($AD167:$AF167, Active!$ET$1)&gt;0, Active!DS$2, 0)</f>
        <v>0</v>
      </c>
      <c r="DT167" s="236">
        <f>IF(COUNTIF($AG167:$AI167, Active!$ET$1)&gt;0, Active!DT$2, 0)</f>
        <v>0</v>
      </c>
      <c r="DU167" s="236">
        <f>IF(COUNTIF($AJ167:$AL167, Active!$ET$1)&gt;0, Active!DU$2, 0)</f>
        <v>0</v>
      </c>
      <c r="DV167" s="236">
        <f>IF(COUNTIF($AM167:$AO167, Active!$ET$1)&gt;0, Active!DV$2, 0)</f>
        <v>0</v>
      </c>
      <c r="DW167" s="236">
        <f>IF(COUNTIF($AP167:$AR167, Active!$ET$1)&gt;0, Active!DW$2, 0)</f>
        <v>0</v>
      </c>
      <c r="DX167" s="236">
        <f>IF(COUNTIF($AS167:$AU167, Active!$ET$1)&gt;0, Active!DX$2, 0)</f>
        <v>0</v>
      </c>
      <c r="DY167" s="236">
        <f>IF(COUNTIF($AV167:$AX167, Active!$ET$1)&gt;0, Active!DY$2, 0)</f>
        <v>0</v>
      </c>
      <c r="DZ167" s="237">
        <f>IF(COUNTIF($AY167:$BA167, Active!$ET$1)&gt;0, Active!DZ$2, 0)</f>
        <v>0</v>
      </c>
      <c r="EA167" s="238">
        <f>IF(COUNTIF($BB167:$BD167, Active!$ET$1)&gt;0, Active!EA$2, 0)</f>
        <v>0</v>
      </c>
      <c r="EB167" s="238">
        <f>IF(COUNTIF($BE167:$BG167, Active!$ET$1)&gt;0, Active!EB$2, 0)</f>
        <v>0</v>
      </c>
      <c r="EC167" s="238">
        <f>IF(COUNTIF($BH167:$BJ167, Active!$ET$1)&gt;0, Active!EC$2, 0)</f>
        <v>0</v>
      </c>
      <c r="ED167" s="238">
        <f>IF(COUNTIF($BK167:$BM167, Active!$ET$1)&gt;0, Active!ED$2, 0)</f>
        <v>0</v>
      </c>
      <c r="EE167" s="238">
        <f>IF(COUNTIF($BN167:$BP167, Active!$ET$1)&gt;0, Active!EE$2, 0)</f>
        <v>0</v>
      </c>
      <c r="EF167" s="238">
        <f>IF(COUNTIF($BQ167:$BS167, Active!$ET$1)&gt;0, Active!EF$2, 0)</f>
        <v>0</v>
      </c>
      <c r="EG167" s="238">
        <f>IF(COUNTIF($BT167:$BV167, Active!$ET$1)&gt;0, Active!EG$2, 0)</f>
        <v>0</v>
      </c>
      <c r="EH167" s="239">
        <f>IF(COUNTIF($BW167:$BY167, Active!$ET$1)&gt;0, Active!EH$2, 0)</f>
        <v>0</v>
      </c>
      <c r="EI167" s="240">
        <f>IF(COUNTIF($BZ167:$CB167, Active!$ET$1)&gt;0, Active!EI$2, 0)</f>
        <v>0</v>
      </c>
      <c r="EJ167" s="240">
        <f>IF(COUNTIF($CC167:$CE167, Active!$ET$1)&gt;0, Active!EJ$2, 0)</f>
        <v>0</v>
      </c>
      <c r="EK167" s="240">
        <f>IF(COUNTIF($CF167:$CH167, Active!$ET$1)&gt;0, Active!EK$2, 0)</f>
        <v>0</v>
      </c>
      <c r="EL167" s="240">
        <f>IF(COUNTIF($CI167:$CK167, Active!$ET$1)&gt;0, Active!EL$2, 0)</f>
        <v>0</v>
      </c>
      <c r="EM167" s="240">
        <f>IF(COUNTIF($CL167:$CN167, Active!$ET$1)&gt;0, Active!EM$2, 0)</f>
        <v>0</v>
      </c>
      <c r="EN167" s="240">
        <f>IF(COUNTIF($CO167:$CQ167, Active!$ET$1)&gt;0, Active!EN$2, 0)</f>
        <v>0</v>
      </c>
      <c r="EO167" s="240">
        <f>IF(COUNTIF($CR167:$CT167, Active!$ET$1)&gt;0, Active!EO$2, 0)</f>
        <v>0</v>
      </c>
      <c r="EP167" s="240">
        <f>IF(COUNTIF($CU167:$CW167, Active!$ET$1)&gt;0, Active!EP$2, 0)</f>
        <v>0</v>
      </c>
      <c r="EQ167" s="240">
        <f>IF(COUNTIF($CX167:$CZ167, Active!$ET$1)&gt;0, Active!EQ$2, 0)</f>
        <v>0</v>
      </c>
      <c r="ER167" s="240">
        <f>IF(COUNTIF($DA167:$DC167, Active!$ET$1)&gt;0, Active!ER$2, 0)</f>
        <v>0</v>
      </c>
      <c r="ES167" s="240">
        <f>IF(COUNTIF($DD167:$DF167, Active!$ET$1)&gt;0, Active!ES$2, 0)</f>
        <v>0</v>
      </c>
      <c r="ET167" s="241">
        <f t="shared" si="54"/>
        <v>0</v>
      </c>
      <c r="EU167" s="242">
        <f>IF(COUNTIF($N167:$Q167, Active!GA$1)&gt;0, Active!EU$2, 0)</f>
        <v>0</v>
      </c>
      <c r="EV167" s="234">
        <f>IF(COUNTIF($R167:$U167, Active!GA$1)&gt;0, Active!EV$2, 0)</f>
        <v>0</v>
      </c>
      <c r="EW167" s="234">
        <f>IF(COUNTIF($V167:$Y167, Active!GA$1)&gt;0, Active!EW$2, 0)</f>
        <v>0</v>
      </c>
      <c r="EX167" s="234">
        <f>IF(COUNTIF($Z167:$AA167, Active!GA$1)&gt;0, Active!EX$2, 0)</f>
        <v>0</v>
      </c>
      <c r="EY167" s="234">
        <f>IF(COUNTIF($AB167:$AC167, Active!GA$1)&gt;0, Active!EY$2, 0)</f>
        <v>0</v>
      </c>
      <c r="EZ167" s="235">
        <f>IF(COUNTIF($AD167:$AF167, Active!$GA$1)&gt;0, Active!EZ$2, 0)</f>
        <v>0</v>
      </c>
      <c r="FA167" s="236">
        <f>IF(COUNTIF($AG167:$AI167, Active!$GA$1)&gt;0, Active!FA$2, 0)</f>
        <v>0</v>
      </c>
      <c r="FB167" s="236">
        <f>IF(COUNTIF($AJ167:$AL167, Active!$GA$1)&gt;0, Active!FB$2, 0)</f>
        <v>0</v>
      </c>
      <c r="FC167" s="236">
        <f>IF(COUNTIF($AM167:$AO167, Active!$GA$1)&gt;0, Active!FC$2, 0)</f>
        <v>0</v>
      </c>
      <c r="FD167" s="236">
        <f>IF(COUNTIF($AP167:$AR167, Active!$GA$1)&gt;0, Active!FD$2, 0)</f>
        <v>0</v>
      </c>
      <c r="FE167" s="236">
        <f>IF(COUNTIF($AS167:$AU167, Active!$GA$1)&gt;0, Active!FE$2, 0)</f>
        <v>0</v>
      </c>
      <c r="FF167" s="236">
        <f>IF(COUNTIF($AV167:$AX167, Active!$GA$1)&gt;0, Active!FF$2, 0)</f>
        <v>0</v>
      </c>
      <c r="FG167" s="237">
        <f>IF(COUNTIF($AY167:$BA167, Active!$GA$1)&gt;0, Active!FG$2, 0)</f>
        <v>0</v>
      </c>
      <c r="FH167" s="238">
        <f>IF(COUNTIF($BB167:$BD167, Active!$GA$1)&gt;0, Active!FH$2, 0)</f>
        <v>0</v>
      </c>
      <c r="FI167" s="238">
        <f>IF(COUNTIF($BE167:$BG167, Active!$GA$1)&gt;0, Active!FI$2, 0)</f>
        <v>0</v>
      </c>
      <c r="FJ167" s="238">
        <f>IF(COUNTIF($BH167:$BJ167, Active!$GA$1)&gt;0, Active!FJ$2, 0)</f>
        <v>0</v>
      </c>
      <c r="FK167" s="238">
        <f>IF(COUNTIF($BK167:$BM167, Active!$GA$1)&gt;0, Active!FK$2, 0)</f>
        <v>0</v>
      </c>
      <c r="FL167" s="238">
        <f>IF(COUNTIF($BN167:$BP167, Active!$GA$1)&gt;0, Active!FL$2, 0)</f>
        <v>0</v>
      </c>
      <c r="FM167" s="238">
        <f>IF(COUNTIF($BQ167:$BS167, Active!$GA$1)&gt;0, Active!FM$2, 0)</f>
        <v>0</v>
      </c>
      <c r="FN167" s="238">
        <f>IF(COUNTIF($BT167:$BV167, Active!$GA$1)&gt;0, Active!FN$2, 0)</f>
        <v>0</v>
      </c>
      <c r="FO167" s="239">
        <f>IF(COUNTIF($BW167:$BY167, Active!$GA$1)&gt;0, Active!FO$2, 0)</f>
        <v>0</v>
      </c>
      <c r="FP167" s="240">
        <f>IF(COUNTIF($BZ167:$CB167, Active!$GA$1)&gt;0, Active!FP$2, 0)</f>
        <v>0</v>
      </c>
      <c r="FQ167" s="240">
        <f>IF(COUNTIF($CC167:$CE167, Active!$GA$1)&gt;0, Active!FQ$2, 0)</f>
        <v>0</v>
      </c>
      <c r="FR167" s="240">
        <f>IF(COUNTIF($CF167:$CH167, Active!$GA$1)&gt;0, Active!FR$2, 0)</f>
        <v>0</v>
      </c>
      <c r="FS167" s="240">
        <f>IF(COUNTIF($CI167:$CK167, Active!$GA$1)&gt;0, Active!FS$2, 0)</f>
        <v>0</v>
      </c>
      <c r="FT167" s="240">
        <f>IF(COUNTIF($CL167:$CN167, Active!$GA$1)&gt;0, Active!FT$2, 0)</f>
        <v>0</v>
      </c>
      <c r="FU167" s="240">
        <f>IF(COUNTIF($CO167:$CQ167, Active!$GA$1)&gt;0, Active!FU$2, 0)</f>
        <v>0</v>
      </c>
      <c r="FV167" s="240">
        <f>IF(COUNTIF($CR167:$CT167, Active!$GA$1)&gt;0, Active!FV$2, 0)</f>
        <v>0</v>
      </c>
      <c r="FW167" s="240">
        <f>IF(COUNTIF($CU167:$CW167, Active!$GA$1)&gt;0, Active!FW$2, 0)</f>
        <v>0</v>
      </c>
      <c r="FX167" s="240">
        <f>IF(COUNTIF($CX167:$CZ167, Active!$GA$1)&gt;0, Active!FX$2, 0)</f>
        <v>0</v>
      </c>
      <c r="FY167" s="240">
        <f>IF(COUNTIF($DA167:$DC167, Active!$GA$1)&gt;0, Active!FY$2, 0)</f>
        <v>0</v>
      </c>
      <c r="FZ167" s="240">
        <f>IF(COUNTIF($DD167:$DF167, Active!$GA$1)&gt;0, Active!FZ$2, 0)</f>
        <v>0</v>
      </c>
      <c r="GA167" s="241">
        <f t="shared" si="55"/>
        <v>0</v>
      </c>
      <c r="GB167" s="242">
        <f>IF(COUNTIF($N167:$Q167, Active!HH$1)&gt;0, Active!GB$2, 0)</f>
        <v>0</v>
      </c>
      <c r="GC167" s="234">
        <f>IF(COUNTIF($R167:$U167, Active!HH$1)&gt;0, Active!GC$2, 0)</f>
        <v>0</v>
      </c>
      <c r="GD167" s="234">
        <f>IF(COUNTIF($V167:$Y167, Active!HH$1)&gt;0, Active!GD$2, 0)</f>
        <v>0</v>
      </c>
      <c r="GE167" s="234">
        <f>IF(COUNTIF($Z167:$AA167, Active!HH$1)&gt;0, Active!GE$2, 0)</f>
        <v>0</v>
      </c>
      <c r="GF167" s="234">
        <f>IF(COUNTIF($AB167:$AC167, Active!HH$1)&gt;0, Active!GF$2, 0)</f>
        <v>0</v>
      </c>
      <c r="GG167" s="235">
        <f>IF(COUNTIF($AD167:$AF167, Active!$HH$1)&gt;0, Active!GG$2, 0)</f>
        <v>0</v>
      </c>
      <c r="GH167" s="236">
        <f>IF(COUNTIF($AG167:$AI167, Active!$HH$1)&gt;0, Active!GH$2, 0)</f>
        <v>0</v>
      </c>
      <c r="GI167" s="236">
        <f>IF(COUNTIF($AJ167:$AL167, Active!$HH$1)&gt;0, Active!GI$2, 0)</f>
        <v>0</v>
      </c>
      <c r="GJ167" s="236">
        <f>IF(COUNTIF($AM167:$AO167, Active!$HH$1)&gt;0, Active!GJ$2, 0)</f>
        <v>0</v>
      </c>
      <c r="GK167" s="236">
        <f>IF(COUNTIF($AP167:$AR167, Active!$HH$1)&gt;0, Active!GK$2, 0)</f>
        <v>0</v>
      </c>
      <c r="GL167" s="236">
        <f>IF(COUNTIF($AS167:$AU167, Active!$HH$1)&gt;0, Active!GL$2, 0)</f>
        <v>0</v>
      </c>
      <c r="GM167" s="236">
        <f>IF(COUNTIF($AV167:$AX167, Active!$HH$1)&gt;0, Active!GM$2, 0)</f>
        <v>0</v>
      </c>
      <c r="GN167" s="237">
        <f>IF(COUNTIF($AY167:$BA167, Active!$HH$1)&gt;0, Active!GN$2, 0)</f>
        <v>0</v>
      </c>
      <c r="GO167" s="238">
        <f>IF(COUNTIF($BB167:$BD167, Active!$HH$1)&gt;0, Active!GO$2, 0)</f>
        <v>0</v>
      </c>
      <c r="GP167" s="238">
        <f>IF(COUNTIF($BE167:$BG167, Active!$HH$1)&gt;0, Active!GP$2, 0)</f>
        <v>0</v>
      </c>
      <c r="GQ167" s="238">
        <f>IF(COUNTIF($BH167:$BJ167, Active!$HH$1)&gt;0, Active!GQ$2, 0)</f>
        <v>0</v>
      </c>
      <c r="GR167" s="238">
        <f>IF(COUNTIF($BK167:$BM167, Active!$HH$1)&gt;0, Active!GR$2, 0)</f>
        <v>0</v>
      </c>
      <c r="GS167" s="238">
        <f>IF(COUNTIF($BN167:$BP167, Active!$HH$1)&gt;0, Active!GS$2, 0)</f>
        <v>0</v>
      </c>
      <c r="GT167" s="238">
        <f>IF(COUNTIF($BQ167:$BS167, Active!$HH$1)&gt;0, Active!GT$2, 0)</f>
        <v>0</v>
      </c>
      <c r="GU167" s="238">
        <f>IF(COUNTIF($BT167:$BV167, Active!$HH$1)&gt;0, Active!GU$2, 0)</f>
        <v>0</v>
      </c>
      <c r="GV167" s="239">
        <f>IF(COUNTIF($BW167:$BY167, Active!$HH$1)&gt;0, Active!GV$2, 0)</f>
        <v>0</v>
      </c>
      <c r="GW167" s="240">
        <f>IF(COUNTIF($BZ167:$CB167, Active!$HH$1)&gt;0, Active!GW$2, 0)</f>
        <v>0</v>
      </c>
      <c r="GX167" s="240">
        <f>IF(COUNTIF($CC167:$CE167, Active!$HH$1)&gt;0, Active!GX$2, 0)</f>
        <v>0</v>
      </c>
      <c r="GY167" s="240">
        <f>IF(COUNTIF($CF167:$CH167, Active!$HH$1)&gt;0, Active!GY$2, 0)</f>
        <v>0</v>
      </c>
      <c r="GZ167" s="240">
        <f>IF(COUNTIF($CI167:$CK167, Active!$HH$1)&gt;0, Active!GZ$2, 0)</f>
        <v>0</v>
      </c>
      <c r="HA167" s="240">
        <f>IF(COUNTIF($CL167:$CN167, Active!$HH$1)&gt;0, Active!HA$2, 0)</f>
        <v>0</v>
      </c>
      <c r="HB167" s="240">
        <f>IF(COUNTIF($CO167:$CQ167, Active!$HH$1)&gt;0, Active!HB$2, 0)</f>
        <v>0</v>
      </c>
      <c r="HC167" s="240">
        <f>IF(COUNTIF($CR167:$CT167, Active!$HH$1)&gt;0, Active!HC$2, 0)</f>
        <v>0</v>
      </c>
      <c r="HD167" s="240">
        <f>IF(COUNTIF($CU167:$CW167, Active!$HH$1)&gt;0, Active!HD$2, 0)</f>
        <v>0</v>
      </c>
      <c r="HE167" s="240">
        <f>IF(COUNTIF($CX167:$CZ167, Active!$HH$1)&gt;0, Active!HE$2, 0)</f>
        <v>0</v>
      </c>
      <c r="HF167" s="240">
        <f>IF(COUNTIF($DA167:$DC167, Active!$HH$1)&gt;0, Active!HF$2, 0)</f>
        <v>0</v>
      </c>
      <c r="HG167" s="240">
        <f>IF(COUNTIF($DD167:$DF167, Active!$HH$1)&gt;0, Active!HG$2, 0)</f>
        <v>0</v>
      </c>
      <c r="HH167" s="241">
        <f t="shared" si="56"/>
        <v>0</v>
      </c>
      <c r="HI167" s="243"/>
      <c r="HJ167" s="242">
        <f>IF(MAX($N167:$Q167)&gt;=40, Active!HJ$2, 0)</f>
        <v>0</v>
      </c>
      <c r="HK167" s="234">
        <f>IF(MAX($R167:$U167)&gt;=40, Active!HK$2, 0)</f>
        <v>0</v>
      </c>
      <c r="HL167" s="234">
        <f>IF(MAX($V167:$Y167)&gt;=40, Active!HL$2, 0)</f>
        <v>0</v>
      </c>
      <c r="HM167" s="234">
        <f>IF(MAX($Z167:$AA167)&gt;=40, Active!HM$2, 0)</f>
        <v>0</v>
      </c>
      <c r="HN167" s="234">
        <f>IF(MAX($AB167:$AC167)&gt;=40, Active!HN$2, 0)</f>
        <v>0</v>
      </c>
      <c r="HO167" s="235">
        <f>IF(MAX($AD167:$AF167)&gt;=40, Active!HO$2, 0)</f>
        <v>0</v>
      </c>
      <c r="HP167" s="236">
        <f>IF(MAX($AG167:$AI167)&gt;=40, Active!HP$2, 0)</f>
        <v>0</v>
      </c>
      <c r="HQ167" s="236">
        <f>IF(MAX($AJ167:$AL167)&gt;=40, Active!HQ$2, 0)</f>
        <v>0</v>
      </c>
      <c r="HR167" s="236">
        <f>IF(MAX($AM167:$AO167)&gt;=40, Active!HR$2, 0)</f>
        <v>0</v>
      </c>
      <c r="HS167" s="236">
        <f>IF(MAX($AP167:$AR167)&gt;=40, Active!HS$2, 0)</f>
        <v>0</v>
      </c>
      <c r="HT167" s="236">
        <f>IF(MAX($AS167:$AU167)&gt;=40, Active!HT$2, 0)</f>
        <v>0</v>
      </c>
      <c r="HU167" s="236">
        <f>IF(MAX($AV167:$AX167)&gt;=40, Active!HU$2, 0)</f>
        <v>10</v>
      </c>
      <c r="HV167" s="237">
        <f>IF(MAX($AY167:$BA167)&gt;=40, Active!HV$2, 0)</f>
        <v>0</v>
      </c>
      <c r="HW167" s="238">
        <f>IF(MAX($BB167:$BD167)&gt;=40, Active!HW$2, 0)</f>
        <v>20</v>
      </c>
      <c r="HX167" s="238">
        <f>IF(MAX($BE167:$BG167)&gt;=40, Active!HX$2, 0)</f>
        <v>20</v>
      </c>
      <c r="HY167" s="238">
        <f>IF(MAX($BH167:$BJ167)&gt;=40, Active!HY$2, 0)</f>
        <v>20</v>
      </c>
      <c r="HZ167" s="238">
        <f>IF(MAX($BK167:$BM167)&gt;=40, Active!HZ$2, 0)</f>
        <v>0</v>
      </c>
      <c r="IA167" s="238">
        <f>IF(MAX($BN167:$BP167)&gt;=40, Active!IA$2, 0)</f>
        <v>20</v>
      </c>
      <c r="IB167" s="238">
        <f>IF(MAX($BQ167:$BS167)&gt;=40, Active!IB$2, 0)</f>
        <v>10</v>
      </c>
      <c r="IC167" s="238">
        <f>IF(MAX($BT167:$BV167)&gt;=40, Active!IC$2, 0)</f>
        <v>0</v>
      </c>
      <c r="ID167" s="239">
        <f>IF(MAX($BW167:$BY167)&gt;=40, Active!ID$2, 0)</f>
        <v>0</v>
      </c>
      <c r="IE167" s="240">
        <f>IF(MAX($BZ167:$CB167)&gt;=40, Active!IE$2, 0)</f>
        <v>0</v>
      </c>
      <c r="IF167" s="240">
        <f>IF(MAX($CC167:$CE167)&gt;=40, Active!IF$2, 0)</f>
        <v>0</v>
      </c>
      <c r="IG167" s="240">
        <f>IF(MAX($CF167:$CH167)&gt;=40, Active!IG$2, 0)</f>
        <v>0</v>
      </c>
      <c r="IH167" s="240">
        <f>IF(MAX($CI167:$CK167)&gt;=40, Active!IH$2, 0)</f>
        <v>0</v>
      </c>
      <c r="II167" s="240">
        <f>IF(MAX($CL167:$CN167)&gt;=40, Active!II$2, 0)</f>
        <v>0</v>
      </c>
      <c r="IJ167" s="240">
        <f>IF(MAX($CO167:$CQ167)&gt;=40, Active!IJ$2, 0)</f>
        <v>0</v>
      </c>
      <c r="IK167" s="240">
        <f>IF(MAX($CR167:$CT167)&gt;=40, Active!IK$2, 0)</f>
        <v>0</v>
      </c>
      <c r="IL167" s="240">
        <f>IF(MAX($CU167:$CW167)&gt;=40, Active!IL$2, 0)</f>
        <v>0</v>
      </c>
      <c r="IM167" s="240">
        <f>IF(MAX($CX167:$CZ167)&gt;=40, Active!IM$2, 0)</f>
        <v>0</v>
      </c>
      <c r="IN167" s="240">
        <f>IF(MAX($DA167:$DC167)&gt;=40, Active!IN$2, 0)</f>
        <v>0</v>
      </c>
      <c r="IO167" s="240">
        <f>IF(MAX($DD167:$DF167)&gt;=40, Active!IO$2, 0)</f>
        <v>0</v>
      </c>
      <c r="IP167" s="416">
        <f t="shared" si="57"/>
        <v>100</v>
      </c>
      <c r="IQ167" s="416">
        <f t="shared" si="58"/>
        <v>0</v>
      </c>
    </row>
    <row r="168" spans="2:251" ht="15" customHeight="1" x14ac:dyDescent="0.25">
      <c r="B168" s="392">
        <v>26</v>
      </c>
      <c r="C168" s="13" t="s">
        <v>699</v>
      </c>
      <c r="D168" s="423">
        <v>42461</v>
      </c>
      <c r="E168" s="20" t="s">
        <v>278</v>
      </c>
      <c r="F168" s="6">
        <v>7408045</v>
      </c>
      <c r="G168" s="20">
        <v>1</v>
      </c>
      <c r="H168" s="20"/>
      <c r="I168" s="23"/>
      <c r="J168" s="6"/>
      <c r="K168" s="6"/>
      <c r="L168" s="424"/>
      <c r="M168" s="425" t="s">
        <v>700</v>
      </c>
      <c r="N168" s="24"/>
      <c r="O168" s="107"/>
      <c r="P168" s="105"/>
      <c r="Q168" s="106"/>
      <c r="R168" s="24"/>
      <c r="S168" s="107"/>
      <c r="T168" s="105"/>
      <c r="U168" s="106"/>
      <c r="V168" s="24"/>
      <c r="W168" s="107"/>
      <c r="X168" s="105"/>
      <c r="Y168" s="106"/>
      <c r="Z168" s="24"/>
      <c r="AA168" s="273"/>
      <c r="AB168" s="24"/>
      <c r="AC168" s="273"/>
      <c r="AD168" s="24"/>
      <c r="AE168" s="107"/>
      <c r="AF168" s="273"/>
      <c r="AG168" s="24"/>
      <c r="AH168" s="107"/>
      <c r="AI168" s="273"/>
      <c r="AJ168" s="24"/>
      <c r="AK168" s="107"/>
      <c r="AL168" s="273"/>
      <c r="AM168" s="24"/>
      <c r="AN168" s="107"/>
      <c r="AO168" s="273"/>
      <c r="AP168" s="24"/>
      <c r="AQ168" s="107"/>
      <c r="AR168" s="273"/>
      <c r="AS168" s="24"/>
      <c r="AT168" s="107"/>
      <c r="AU168" s="273"/>
      <c r="AV168" s="24">
        <v>41</v>
      </c>
      <c r="AW168" s="107"/>
      <c r="AX168" s="273"/>
      <c r="AY168" s="24"/>
      <c r="AZ168" s="107"/>
      <c r="BA168" s="273"/>
      <c r="BB168" s="24">
        <v>57.049999237060547</v>
      </c>
      <c r="BC168" s="107"/>
      <c r="BD168" s="273"/>
      <c r="BE168" s="24">
        <v>83</v>
      </c>
      <c r="BF168" s="107"/>
      <c r="BG168" s="273"/>
      <c r="BH168" s="24">
        <v>61.75</v>
      </c>
      <c r="BI168" s="107"/>
      <c r="BJ168" s="273"/>
      <c r="BK168" s="24"/>
      <c r="BL168" s="107"/>
      <c r="BM168" s="273"/>
      <c r="BN168" s="24"/>
      <c r="BO168" s="107"/>
      <c r="BP168" s="273"/>
      <c r="BQ168" s="24">
        <v>40</v>
      </c>
      <c r="BR168" s="107"/>
      <c r="BS168" s="273"/>
      <c r="BT168" s="24"/>
      <c r="BU168" s="291"/>
      <c r="BV168" s="273"/>
      <c r="BW168" s="24"/>
      <c r="BX168" s="107"/>
      <c r="BY168" s="273"/>
      <c r="BZ168" s="24"/>
      <c r="CA168" s="107"/>
      <c r="CB168" s="273"/>
      <c r="CC168" s="24"/>
      <c r="CD168" s="107"/>
      <c r="CE168" s="107"/>
      <c r="CF168" s="107"/>
      <c r="CG168" s="107"/>
      <c r="CH168" s="273"/>
      <c r="CI168" s="24"/>
      <c r="CJ168" s="107"/>
      <c r="CK168" s="273"/>
      <c r="CL168" s="24"/>
      <c r="CM168" s="107"/>
      <c r="CN168" s="273"/>
      <c r="CO168" s="24"/>
      <c r="CP168" s="107"/>
      <c r="CQ168" s="273"/>
      <c r="CR168" s="24"/>
      <c r="CS168" s="107"/>
      <c r="CT168" s="273"/>
      <c r="CU168" s="24"/>
      <c r="CV168" s="107"/>
      <c r="CW168" s="273"/>
      <c r="CX168" s="24"/>
      <c r="CY168" s="107"/>
      <c r="CZ168" s="273"/>
      <c r="DA168" s="24"/>
      <c r="DB168" s="107"/>
      <c r="DC168" s="273"/>
      <c r="DD168" s="24"/>
      <c r="DE168" s="107"/>
      <c r="DF168" s="273"/>
      <c r="DG168" s="218"/>
      <c r="DH168" s="217"/>
      <c r="DI168" s="217"/>
      <c r="DJ168" s="286">
        <f t="shared" si="52"/>
        <v>60.449999809265137</v>
      </c>
      <c r="DK168" s="219"/>
      <c r="DL168" s="220">
        <f t="shared" si="53"/>
        <v>3.022499990463257</v>
      </c>
      <c r="DM168" s="650">
        <f>COUNTIF(N168:DF168, Active!DM$1)+COUNTIF(N168:DF168, Active!DM$2)</f>
        <v>0</v>
      </c>
      <c r="DN168" s="233">
        <f>IF(COUNTIF($N168:$Q168, Active!ET$1)&gt;0, Active!DN$2, 0)</f>
        <v>0</v>
      </c>
      <c r="DO168" s="234">
        <f>IF(COUNTIF($R168:$U168, Active!ET$1)&gt;0, Active!DO$2, 0)</f>
        <v>0</v>
      </c>
      <c r="DP168" s="234">
        <f>IF(COUNTIF($V168:$Y168, Active!ET$1)&gt;0, Active!DP$2, 0)</f>
        <v>0</v>
      </c>
      <c r="DQ168" s="234">
        <f>IF(COUNTIF($Z168:$AA168, Active!ET$1)&gt;0, Active!DQ$2, 0)</f>
        <v>0</v>
      </c>
      <c r="DR168" s="234">
        <f>IF(COUNTIF($AB168:$AC168, Active!ET$1)&gt;0, Active!DR$2, 0)</f>
        <v>0</v>
      </c>
      <c r="DS168" s="235">
        <f>IF(COUNTIF($AD168:$AF168, Active!$ET$1)&gt;0, Active!DS$2, 0)</f>
        <v>0</v>
      </c>
      <c r="DT168" s="236">
        <f>IF(COUNTIF($AG168:$AI168, Active!$ET$1)&gt;0, Active!DT$2, 0)</f>
        <v>0</v>
      </c>
      <c r="DU168" s="236">
        <f>IF(COUNTIF($AJ168:$AL168, Active!$ET$1)&gt;0, Active!DU$2, 0)</f>
        <v>0</v>
      </c>
      <c r="DV168" s="236">
        <f>IF(COUNTIF($AM168:$AO168, Active!$ET$1)&gt;0, Active!DV$2, 0)</f>
        <v>0</v>
      </c>
      <c r="DW168" s="236">
        <f>IF(COUNTIF($AP168:$AR168, Active!$ET$1)&gt;0, Active!DW$2, 0)</f>
        <v>0</v>
      </c>
      <c r="DX168" s="236">
        <f>IF(COUNTIF($AS168:$AU168, Active!$ET$1)&gt;0, Active!DX$2, 0)</f>
        <v>0</v>
      </c>
      <c r="DY168" s="236">
        <f>IF(COUNTIF($AV168:$AX168, Active!$ET$1)&gt;0, Active!DY$2, 0)</f>
        <v>0</v>
      </c>
      <c r="DZ168" s="237">
        <f>IF(COUNTIF($AY168:$BA168, Active!$ET$1)&gt;0, Active!DZ$2, 0)</f>
        <v>0</v>
      </c>
      <c r="EA168" s="238">
        <f>IF(COUNTIF($BB168:$BD168, Active!$ET$1)&gt;0, Active!EA$2, 0)</f>
        <v>0</v>
      </c>
      <c r="EB168" s="238">
        <f>IF(COUNTIF($BE168:$BG168, Active!$ET$1)&gt;0, Active!EB$2, 0)</f>
        <v>0</v>
      </c>
      <c r="EC168" s="238">
        <f>IF(COUNTIF($BH168:$BJ168, Active!$ET$1)&gt;0, Active!EC$2, 0)</f>
        <v>0</v>
      </c>
      <c r="ED168" s="238">
        <f>IF(COUNTIF($BK168:$BM168, Active!$ET$1)&gt;0, Active!ED$2, 0)</f>
        <v>0</v>
      </c>
      <c r="EE168" s="238">
        <f>IF(COUNTIF($BN168:$BP168, Active!$ET$1)&gt;0, Active!EE$2, 0)</f>
        <v>0</v>
      </c>
      <c r="EF168" s="238">
        <f>IF(COUNTIF($BQ168:$BS168, Active!$ET$1)&gt;0, Active!EF$2, 0)</f>
        <v>0</v>
      </c>
      <c r="EG168" s="238">
        <f>IF(COUNTIF($BT168:$BV168, Active!$ET$1)&gt;0, Active!EG$2, 0)</f>
        <v>0</v>
      </c>
      <c r="EH168" s="239">
        <f>IF(COUNTIF($BW168:$BY168, Active!$ET$1)&gt;0, Active!EH$2, 0)</f>
        <v>0</v>
      </c>
      <c r="EI168" s="240">
        <f>IF(COUNTIF($BZ168:$CB168, Active!$ET$1)&gt;0, Active!EI$2, 0)</f>
        <v>0</v>
      </c>
      <c r="EJ168" s="240">
        <f>IF(COUNTIF($CC168:$CE168, Active!$ET$1)&gt;0, Active!EJ$2, 0)</f>
        <v>0</v>
      </c>
      <c r="EK168" s="240">
        <f>IF(COUNTIF($CF168:$CH168, Active!$ET$1)&gt;0, Active!EK$2, 0)</f>
        <v>0</v>
      </c>
      <c r="EL168" s="240">
        <f>IF(COUNTIF($CI168:$CK168, Active!$ET$1)&gt;0, Active!EL$2, 0)</f>
        <v>0</v>
      </c>
      <c r="EM168" s="240">
        <f>IF(COUNTIF($CL168:$CN168, Active!$ET$1)&gt;0, Active!EM$2, 0)</f>
        <v>0</v>
      </c>
      <c r="EN168" s="240">
        <f>IF(COUNTIF($CO168:$CQ168, Active!$ET$1)&gt;0, Active!EN$2, 0)</f>
        <v>0</v>
      </c>
      <c r="EO168" s="240">
        <f>IF(COUNTIF($CR168:$CT168, Active!$ET$1)&gt;0, Active!EO$2, 0)</f>
        <v>0</v>
      </c>
      <c r="EP168" s="240">
        <f>IF(COUNTIF($CU168:$CW168, Active!$ET$1)&gt;0, Active!EP$2, 0)</f>
        <v>0</v>
      </c>
      <c r="EQ168" s="240">
        <f>IF(COUNTIF($CX168:$CZ168, Active!$ET$1)&gt;0, Active!EQ$2, 0)</f>
        <v>0</v>
      </c>
      <c r="ER168" s="240">
        <f>IF(COUNTIF($DA168:$DC168, Active!$ET$1)&gt;0, Active!ER$2, 0)</f>
        <v>0</v>
      </c>
      <c r="ES168" s="240">
        <f>IF(COUNTIF($DD168:$DF168, Active!$ET$1)&gt;0, Active!ES$2, 0)</f>
        <v>0</v>
      </c>
      <c r="ET168" s="241">
        <f t="shared" si="54"/>
        <v>0</v>
      </c>
      <c r="EU168" s="242">
        <f>IF(COUNTIF($N168:$Q168, Active!GA$1)&gt;0, Active!EU$2, 0)</f>
        <v>0</v>
      </c>
      <c r="EV168" s="234">
        <f>IF(COUNTIF($R168:$U168, Active!GA$1)&gt;0, Active!EV$2, 0)</f>
        <v>0</v>
      </c>
      <c r="EW168" s="234">
        <f>IF(COUNTIF($V168:$Y168, Active!GA$1)&gt;0, Active!EW$2, 0)</f>
        <v>0</v>
      </c>
      <c r="EX168" s="234">
        <f>IF(COUNTIF($Z168:$AA168, Active!GA$1)&gt;0, Active!EX$2, 0)</f>
        <v>0</v>
      </c>
      <c r="EY168" s="234">
        <f>IF(COUNTIF($AB168:$AC168, Active!GA$1)&gt;0, Active!EY$2, 0)</f>
        <v>0</v>
      </c>
      <c r="EZ168" s="235">
        <f>IF(COUNTIF($AD168:$AF168, Active!$GA$1)&gt;0, Active!EZ$2, 0)</f>
        <v>0</v>
      </c>
      <c r="FA168" s="236">
        <f>IF(COUNTIF($AG168:$AI168, Active!$GA$1)&gt;0, Active!FA$2, 0)</f>
        <v>0</v>
      </c>
      <c r="FB168" s="236">
        <f>IF(COUNTIF($AJ168:$AL168, Active!$GA$1)&gt;0, Active!FB$2, 0)</f>
        <v>0</v>
      </c>
      <c r="FC168" s="236">
        <f>IF(COUNTIF($AM168:$AO168, Active!$GA$1)&gt;0, Active!FC$2, 0)</f>
        <v>0</v>
      </c>
      <c r="FD168" s="236">
        <f>IF(COUNTIF($AP168:$AR168, Active!$GA$1)&gt;0, Active!FD$2, 0)</f>
        <v>0</v>
      </c>
      <c r="FE168" s="236">
        <f>IF(COUNTIF($AS168:$AU168, Active!$GA$1)&gt;0, Active!FE$2, 0)</f>
        <v>0</v>
      </c>
      <c r="FF168" s="236">
        <f>IF(COUNTIF($AV168:$AX168, Active!$GA$1)&gt;0, Active!FF$2, 0)</f>
        <v>0</v>
      </c>
      <c r="FG168" s="237">
        <f>IF(COUNTIF($AY168:$BA168, Active!$GA$1)&gt;0, Active!FG$2, 0)</f>
        <v>0</v>
      </c>
      <c r="FH168" s="238">
        <f>IF(COUNTIF($BB168:$BD168, Active!$GA$1)&gt;0, Active!FH$2, 0)</f>
        <v>0</v>
      </c>
      <c r="FI168" s="238">
        <f>IF(COUNTIF($BE168:$BG168, Active!$GA$1)&gt;0, Active!FI$2, 0)</f>
        <v>0</v>
      </c>
      <c r="FJ168" s="238">
        <f>IF(COUNTIF($BH168:$BJ168, Active!$GA$1)&gt;0, Active!FJ$2, 0)</f>
        <v>0</v>
      </c>
      <c r="FK168" s="238">
        <f>IF(COUNTIF($BK168:$BM168, Active!$GA$1)&gt;0, Active!FK$2, 0)</f>
        <v>0</v>
      </c>
      <c r="FL168" s="238">
        <f>IF(COUNTIF($BN168:$BP168, Active!$GA$1)&gt;0, Active!FL$2, 0)</f>
        <v>0</v>
      </c>
      <c r="FM168" s="238">
        <f>IF(COUNTIF($BQ168:$BS168, Active!$GA$1)&gt;0, Active!FM$2, 0)</f>
        <v>0</v>
      </c>
      <c r="FN168" s="238">
        <f>IF(COUNTIF($BT168:$BV168, Active!$GA$1)&gt;0, Active!FN$2, 0)</f>
        <v>0</v>
      </c>
      <c r="FO168" s="239">
        <f>IF(COUNTIF($BW168:$BY168, Active!$GA$1)&gt;0, Active!FO$2, 0)</f>
        <v>0</v>
      </c>
      <c r="FP168" s="240">
        <f>IF(COUNTIF($BZ168:$CB168, Active!$GA$1)&gt;0, Active!FP$2, 0)</f>
        <v>0</v>
      </c>
      <c r="FQ168" s="240">
        <f>IF(COUNTIF($CC168:$CE168, Active!$GA$1)&gt;0, Active!FQ$2, 0)</f>
        <v>0</v>
      </c>
      <c r="FR168" s="240">
        <f>IF(COUNTIF($CF168:$CH168, Active!$GA$1)&gt;0, Active!FR$2, 0)</f>
        <v>0</v>
      </c>
      <c r="FS168" s="240">
        <f>IF(COUNTIF($CI168:$CK168, Active!$GA$1)&gt;0, Active!FS$2, 0)</f>
        <v>0</v>
      </c>
      <c r="FT168" s="240">
        <f>IF(COUNTIF($CL168:$CN168, Active!$GA$1)&gt;0, Active!FT$2, 0)</f>
        <v>0</v>
      </c>
      <c r="FU168" s="240">
        <f>IF(COUNTIF($CO168:$CQ168, Active!$GA$1)&gt;0, Active!FU$2, 0)</f>
        <v>0</v>
      </c>
      <c r="FV168" s="240">
        <f>IF(COUNTIF($CR168:$CT168, Active!$GA$1)&gt;0, Active!FV$2, 0)</f>
        <v>0</v>
      </c>
      <c r="FW168" s="240">
        <f>IF(COUNTIF($CU168:$CW168, Active!$GA$1)&gt;0, Active!FW$2, 0)</f>
        <v>0</v>
      </c>
      <c r="FX168" s="240">
        <f>IF(COUNTIF($CX168:$CZ168, Active!$GA$1)&gt;0, Active!FX$2, 0)</f>
        <v>0</v>
      </c>
      <c r="FY168" s="240">
        <f>IF(COUNTIF($DA168:$DC168, Active!$GA$1)&gt;0, Active!FY$2, 0)</f>
        <v>0</v>
      </c>
      <c r="FZ168" s="240">
        <f>IF(COUNTIF($DD168:$DF168, Active!$GA$1)&gt;0, Active!FZ$2, 0)</f>
        <v>0</v>
      </c>
      <c r="GA168" s="241">
        <f t="shared" si="55"/>
        <v>0</v>
      </c>
      <c r="GB168" s="242">
        <f>IF(COUNTIF($N168:$Q168, Active!HH$1)&gt;0, Active!GB$2, 0)</f>
        <v>0</v>
      </c>
      <c r="GC168" s="234">
        <f>IF(COUNTIF($R168:$U168, Active!HH$1)&gt;0, Active!GC$2, 0)</f>
        <v>0</v>
      </c>
      <c r="GD168" s="234">
        <f>IF(COUNTIF($V168:$Y168, Active!HH$1)&gt;0, Active!GD$2, 0)</f>
        <v>0</v>
      </c>
      <c r="GE168" s="234">
        <f>IF(COUNTIF($Z168:$AA168, Active!HH$1)&gt;0, Active!GE$2, 0)</f>
        <v>0</v>
      </c>
      <c r="GF168" s="234">
        <f>IF(COUNTIF($AB168:$AC168, Active!HH$1)&gt;0, Active!GF$2, 0)</f>
        <v>0</v>
      </c>
      <c r="GG168" s="235">
        <f>IF(COUNTIF($AD168:$AF168, Active!$HH$1)&gt;0, Active!GG$2, 0)</f>
        <v>0</v>
      </c>
      <c r="GH168" s="236">
        <f>IF(COUNTIF($AG168:$AI168, Active!$HH$1)&gt;0, Active!GH$2, 0)</f>
        <v>0</v>
      </c>
      <c r="GI168" s="236">
        <f>IF(COUNTIF($AJ168:$AL168, Active!$HH$1)&gt;0, Active!GI$2, 0)</f>
        <v>0</v>
      </c>
      <c r="GJ168" s="236">
        <f>IF(COUNTIF($AM168:$AO168, Active!$HH$1)&gt;0, Active!GJ$2, 0)</f>
        <v>0</v>
      </c>
      <c r="GK168" s="236">
        <f>IF(COUNTIF($AP168:$AR168, Active!$HH$1)&gt;0, Active!GK$2, 0)</f>
        <v>0</v>
      </c>
      <c r="GL168" s="236">
        <f>IF(COUNTIF($AS168:$AU168, Active!$HH$1)&gt;0, Active!GL$2, 0)</f>
        <v>0</v>
      </c>
      <c r="GM168" s="236">
        <f>IF(COUNTIF($AV168:$AX168, Active!$HH$1)&gt;0, Active!GM$2, 0)</f>
        <v>0</v>
      </c>
      <c r="GN168" s="237">
        <f>IF(COUNTIF($AY168:$BA168, Active!$HH$1)&gt;0, Active!GN$2, 0)</f>
        <v>0</v>
      </c>
      <c r="GO168" s="238">
        <f>IF(COUNTIF($BB168:$BD168, Active!$HH$1)&gt;0, Active!GO$2, 0)</f>
        <v>0</v>
      </c>
      <c r="GP168" s="238">
        <f>IF(COUNTIF($BE168:$BG168, Active!$HH$1)&gt;0, Active!GP$2, 0)</f>
        <v>0</v>
      </c>
      <c r="GQ168" s="238">
        <f>IF(COUNTIF($BH168:$BJ168, Active!$HH$1)&gt;0, Active!GQ$2, 0)</f>
        <v>0</v>
      </c>
      <c r="GR168" s="238">
        <f>IF(COUNTIF($BK168:$BM168, Active!$HH$1)&gt;0, Active!GR$2, 0)</f>
        <v>0</v>
      </c>
      <c r="GS168" s="238">
        <f>IF(COUNTIF($BN168:$BP168, Active!$HH$1)&gt;0, Active!GS$2, 0)</f>
        <v>0</v>
      </c>
      <c r="GT168" s="238">
        <f>IF(COUNTIF($BQ168:$BS168, Active!$HH$1)&gt;0, Active!GT$2, 0)</f>
        <v>0</v>
      </c>
      <c r="GU168" s="238">
        <f>IF(COUNTIF($BT168:$BV168, Active!$HH$1)&gt;0, Active!GU$2, 0)</f>
        <v>0</v>
      </c>
      <c r="GV168" s="239">
        <f>IF(COUNTIF($BW168:$BY168, Active!$HH$1)&gt;0, Active!GV$2, 0)</f>
        <v>0</v>
      </c>
      <c r="GW168" s="240">
        <f>IF(COUNTIF($BZ168:$CB168, Active!$HH$1)&gt;0, Active!GW$2, 0)</f>
        <v>0</v>
      </c>
      <c r="GX168" s="240">
        <f>IF(COUNTIF($CC168:$CE168, Active!$HH$1)&gt;0, Active!GX$2, 0)</f>
        <v>0</v>
      </c>
      <c r="GY168" s="240">
        <f>IF(COUNTIF($CF168:$CH168, Active!$HH$1)&gt;0, Active!GY$2, 0)</f>
        <v>0</v>
      </c>
      <c r="GZ168" s="240">
        <f>IF(COUNTIF($CI168:$CK168, Active!$HH$1)&gt;0, Active!GZ$2, 0)</f>
        <v>0</v>
      </c>
      <c r="HA168" s="240">
        <f>IF(COUNTIF($CL168:$CN168, Active!$HH$1)&gt;0, Active!HA$2, 0)</f>
        <v>0</v>
      </c>
      <c r="HB168" s="240">
        <f>IF(COUNTIF($CO168:$CQ168, Active!$HH$1)&gt;0, Active!HB$2, 0)</f>
        <v>0</v>
      </c>
      <c r="HC168" s="240">
        <f>IF(COUNTIF($CR168:$CT168, Active!$HH$1)&gt;0, Active!HC$2, 0)</f>
        <v>0</v>
      </c>
      <c r="HD168" s="240">
        <f>IF(COUNTIF($CU168:$CW168, Active!$HH$1)&gt;0, Active!HD$2, 0)</f>
        <v>0</v>
      </c>
      <c r="HE168" s="240">
        <f>IF(COUNTIF($CX168:$CZ168, Active!$HH$1)&gt;0, Active!HE$2, 0)</f>
        <v>0</v>
      </c>
      <c r="HF168" s="240">
        <f>IF(COUNTIF($DA168:$DC168, Active!$HH$1)&gt;0, Active!HF$2, 0)</f>
        <v>0</v>
      </c>
      <c r="HG168" s="240">
        <f>IF(COUNTIF($DD168:$DF168, Active!$HH$1)&gt;0, Active!HG$2, 0)</f>
        <v>0</v>
      </c>
      <c r="HH168" s="241">
        <f t="shared" si="56"/>
        <v>0</v>
      </c>
      <c r="HI168" s="243"/>
      <c r="HJ168" s="242">
        <f>IF(MAX($N168:$Q168)&gt;=40, Active!HJ$2, 0)</f>
        <v>0</v>
      </c>
      <c r="HK168" s="234">
        <f>IF(MAX($R168:$U168)&gt;=40, Active!HK$2, 0)</f>
        <v>0</v>
      </c>
      <c r="HL168" s="234">
        <f>IF(MAX($V168:$Y168)&gt;=40, Active!HL$2, 0)</f>
        <v>0</v>
      </c>
      <c r="HM168" s="234">
        <f>IF(MAX($Z168:$AA168)&gt;=40, Active!HM$2, 0)</f>
        <v>0</v>
      </c>
      <c r="HN168" s="234">
        <f>IF(MAX($AB168:$AC168)&gt;=40, Active!HN$2, 0)</f>
        <v>0</v>
      </c>
      <c r="HO168" s="235">
        <f>IF(MAX($AD168:$AF168)&gt;=40, Active!HO$2, 0)</f>
        <v>0</v>
      </c>
      <c r="HP168" s="236">
        <f>IF(MAX($AG168:$AI168)&gt;=40, Active!HP$2, 0)</f>
        <v>0</v>
      </c>
      <c r="HQ168" s="236">
        <f>IF(MAX($AJ168:$AL168)&gt;=40, Active!HQ$2, 0)</f>
        <v>0</v>
      </c>
      <c r="HR168" s="236">
        <f>IF(MAX($AM168:$AO168)&gt;=40, Active!HR$2, 0)</f>
        <v>0</v>
      </c>
      <c r="HS168" s="236">
        <f>IF(MAX($AP168:$AR168)&gt;=40, Active!HS$2, 0)</f>
        <v>0</v>
      </c>
      <c r="HT168" s="236">
        <f>IF(MAX($AS168:$AU168)&gt;=40, Active!HT$2, 0)</f>
        <v>0</v>
      </c>
      <c r="HU168" s="236">
        <f>IF(MAX($AV168:$AX168)&gt;=40, Active!HU$2, 0)</f>
        <v>10</v>
      </c>
      <c r="HV168" s="237">
        <f>IF(MAX($AY168:$BA168)&gt;=40, Active!HV$2, 0)</f>
        <v>0</v>
      </c>
      <c r="HW168" s="238">
        <f>IF(MAX($BB168:$BD168)&gt;=40, Active!HW$2, 0)</f>
        <v>20</v>
      </c>
      <c r="HX168" s="238">
        <f>IF(MAX($BE168:$BG168)&gt;=40, Active!HX$2, 0)</f>
        <v>20</v>
      </c>
      <c r="HY168" s="238">
        <f>IF(MAX($BH168:$BJ168)&gt;=40, Active!HY$2, 0)</f>
        <v>20</v>
      </c>
      <c r="HZ168" s="238">
        <f>IF(MAX($BK168:$BM168)&gt;=40, Active!HZ$2, 0)</f>
        <v>0</v>
      </c>
      <c r="IA168" s="238">
        <f>IF(MAX($BN168:$BP168)&gt;=40, Active!IA$2, 0)</f>
        <v>0</v>
      </c>
      <c r="IB168" s="238">
        <f>IF(MAX($BQ168:$BS168)&gt;=40, Active!IB$2, 0)</f>
        <v>10</v>
      </c>
      <c r="IC168" s="238">
        <f>IF(MAX($BT168:$BV168)&gt;=40, Active!IC$2, 0)</f>
        <v>0</v>
      </c>
      <c r="ID168" s="239">
        <f>IF(MAX($BW168:$BY168)&gt;=40, Active!ID$2, 0)</f>
        <v>0</v>
      </c>
      <c r="IE168" s="240">
        <f>IF(MAX($BZ168:$CB168)&gt;=40, Active!IE$2, 0)</f>
        <v>0</v>
      </c>
      <c r="IF168" s="240">
        <f>IF(MAX($CC168:$CE168)&gt;=40, Active!IF$2, 0)</f>
        <v>0</v>
      </c>
      <c r="IG168" s="240">
        <f>IF(MAX($CF168:$CH168)&gt;=40, Active!IG$2, 0)</f>
        <v>0</v>
      </c>
      <c r="IH168" s="240">
        <f>IF(MAX($CI168:$CK168)&gt;=40, Active!IH$2, 0)</f>
        <v>0</v>
      </c>
      <c r="II168" s="240">
        <f>IF(MAX($CL168:$CN168)&gt;=40, Active!II$2, 0)</f>
        <v>0</v>
      </c>
      <c r="IJ168" s="240">
        <f>IF(MAX($CO168:$CQ168)&gt;=40, Active!IJ$2, 0)</f>
        <v>0</v>
      </c>
      <c r="IK168" s="240">
        <f>IF(MAX($CR168:$CT168)&gt;=40, Active!IK$2, 0)</f>
        <v>0</v>
      </c>
      <c r="IL168" s="240">
        <f>IF(MAX($CU168:$CW168)&gt;=40, Active!IL$2, 0)</f>
        <v>0</v>
      </c>
      <c r="IM168" s="240">
        <f>IF(MAX($CX168:$CZ168)&gt;=40, Active!IM$2, 0)</f>
        <v>0</v>
      </c>
      <c r="IN168" s="240">
        <f>IF(MAX($DA168:$DC168)&gt;=40, Active!IN$2, 0)</f>
        <v>0</v>
      </c>
      <c r="IO168" s="240">
        <f>IF(MAX($DD168:$DF168)&gt;=40, Active!IO$2, 0)</f>
        <v>0</v>
      </c>
      <c r="IP168" s="416">
        <f t="shared" si="57"/>
        <v>80</v>
      </c>
      <c r="IQ168" s="416">
        <f t="shared" si="58"/>
        <v>0</v>
      </c>
    </row>
    <row r="169" spans="2:251" ht="15" customHeight="1" x14ac:dyDescent="0.25">
      <c r="B169" s="392">
        <v>27</v>
      </c>
      <c r="C169" s="13" t="s">
        <v>701</v>
      </c>
      <c r="D169" s="423">
        <v>42370</v>
      </c>
      <c r="E169" s="20" t="s">
        <v>278</v>
      </c>
      <c r="F169" s="6">
        <v>7348501</v>
      </c>
      <c r="G169" s="20">
        <v>1</v>
      </c>
      <c r="H169" s="20"/>
      <c r="I169" s="23"/>
      <c r="J169" s="6"/>
      <c r="K169" s="6"/>
      <c r="L169" s="424"/>
      <c r="M169" s="425" t="s">
        <v>702</v>
      </c>
      <c r="N169" s="24"/>
      <c r="O169" s="107"/>
      <c r="P169" s="105"/>
      <c r="Q169" s="106"/>
      <c r="R169" s="24"/>
      <c r="S169" s="107"/>
      <c r="T169" s="105"/>
      <c r="U169" s="106"/>
      <c r="V169" s="24"/>
      <c r="W169" s="107"/>
      <c r="X169" s="105"/>
      <c r="Y169" s="106"/>
      <c r="Z169" s="24"/>
      <c r="AA169" s="273"/>
      <c r="AB169" s="24"/>
      <c r="AC169" s="273"/>
      <c r="AD169" s="24"/>
      <c r="AE169" s="107"/>
      <c r="AF169" s="273"/>
      <c r="AG169" s="24"/>
      <c r="AH169" s="107"/>
      <c r="AI169" s="273"/>
      <c r="AJ169" s="24"/>
      <c r="AK169" s="107"/>
      <c r="AL169" s="273"/>
      <c r="AM169" s="24"/>
      <c r="AN169" s="107"/>
      <c r="AO169" s="273"/>
      <c r="AP169" s="24"/>
      <c r="AQ169" s="107"/>
      <c r="AR169" s="273"/>
      <c r="AS169" s="24"/>
      <c r="AT169" s="107"/>
      <c r="AU169" s="273"/>
      <c r="AV169" s="24"/>
      <c r="AW169" s="107"/>
      <c r="AX169" s="273"/>
      <c r="AY169" s="24"/>
      <c r="AZ169" s="107"/>
      <c r="BA169" s="273"/>
      <c r="BB169" s="24">
        <v>69.75</v>
      </c>
      <c r="BC169" s="107"/>
      <c r="BD169" s="273"/>
      <c r="BE169" s="24"/>
      <c r="BF169" s="107"/>
      <c r="BG169" s="273"/>
      <c r="BH169" s="24"/>
      <c r="BI169" s="107"/>
      <c r="BJ169" s="273"/>
      <c r="BK169" s="24"/>
      <c r="BL169" s="107"/>
      <c r="BM169" s="273"/>
      <c r="BN169" s="24"/>
      <c r="BO169" s="107"/>
      <c r="BP169" s="273"/>
      <c r="BQ169" s="24">
        <v>51</v>
      </c>
      <c r="BR169" s="107"/>
      <c r="BS169" s="273"/>
      <c r="BT169" s="24"/>
      <c r="BU169" s="291"/>
      <c r="BV169" s="273"/>
      <c r="BW169" s="24">
        <v>63.25</v>
      </c>
      <c r="BX169" s="107"/>
      <c r="BY169" s="273"/>
      <c r="BZ169" s="24">
        <v>65.25</v>
      </c>
      <c r="CA169" s="107"/>
      <c r="CB169" s="273"/>
      <c r="CC169" s="24"/>
      <c r="CD169" s="107"/>
      <c r="CE169" s="107"/>
      <c r="CF169" s="107">
        <v>61</v>
      </c>
      <c r="CG169" s="107"/>
      <c r="CH169" s="273"/>
      <c r="CI169" s="24"/>
      <c r="CJ169" s="107"/>
      <c r="CK169" s="273"/>
      <c r="CL169" s="24">
        <v>68.099998474121094</v>
      </c>
      <c r="CM169" s="107"/>
      <c r="CN169" s="273"/>
      <c r="CO169" s="24"/>
      <c r="CP169" s="107"/>
      <c r="CQ169" s="273"/>
      <c r="CR169" s="24"/>
      <c r="CS169" s="107"/>
      <c r="CT169" s="273"/>
      <c r="CU169" s="24"/>
      <c r="CV169" s="107"/>
      <c r="CW169" s="273"/>
      <c r="CX169" s="24"/>
      <c r="CY169" s="107"/>
      <c r="CZ169" s="273"/>
      <c r="DA169" s="24">
        <v>74.5</v>
      </c>
      <c r="DB169" s="107"/>
      <c r="DC169" s="273"/>
      <c r="DD169" s="24">
        <v>54.599998474121094</v>
      </c>
      <c r="DE169" s="107"/>
      <c r="DF169" s="273"/>
      <c r="DG169" s="218"/>
      <c r="DH169" s="217"/>
      <c r="DI169" s="217"/>
      <c r="DJ169" s="286">
        <f t="shared" si="52"/>
        <v>63.431249618530273</v>
      </c>
      <c r="DK169" s="219"/>
      <c r="DL169" s="220">
        <f t="shared" si="53"/>
        <v>3.1715624809265135</v>
      </c>
      <c r="DM169" s="650">
        <f>COUNTIF(N169:DF169, Active!DM$1)+COUNTIF(N169:DF169, Active!DM$2)</f>
        <v>0</v>
      </c>
      <c r="DN169" s="233">
        <f>IF(COUNTIF($N169:$Q169, Active!ET$1)&gt;0, Active!DN$2, 0)</f>
        <v>0</v>
      </c>
      <c r="DO169" s="234">
        <f>IF(COUNTIF($R169:$U169, Active!ET$1)&gt;0, Active!DO$2, 0)</f>
        <v>0</v>
      </c>
      <c r="DP169" s="234">
        <f>IF(COUNTIF($V169:$Y169, Active!ET$1)&gt;0, Active!DP$2, 0)</f>
        <v>0</v>
      </c>
      <c r="DQ169" s="234">
        <f>IF(COUNTIF($Z169:$AA169, Active!ET$1)&gt;0, Active!DQ$2, 0)</f>
        <v>0</v>
      </c>
      <c r="DR169" s="234">
        <f>IF(COUNTIF($AB169:$AC169, Active!ET$1)&gt;0, Active!DR$2, 0)</f>
        <v>0</v>
      </c>
      <c r="DS169" s="235">
        <f>IF(COUNTIF($AD169:$AF169, Active!$ET$1)&gt;0, Active!DS$2, 0)</f>
        <v>0</v>
      </c>
      <c r="DT169" s="236">
        <f>IF(COUNTIF($AG169:$AI169, Active!$ET$1)&gt;0, Active!DT$2, 0)</f>
        <v>0</v>
      </c>
      <c r="DU169" s="236">
        <f>IF(COUNTIF($AJ169:$AL169, Active!$ET$1)&gt;0, Active!DU$2, 0)</f>
        <v>0</v>
      </c>
      <c r="DV169" s="236">
        <f>IF(COUNTIF($AM169:$AO169, Active!$ET$1)&gt;0, Active!DV$2, 0)</f>
        <v>0</v>
      </c>
      <c r="DW169" s="236">
        <f>IF(COUNTIF($AP169:$AR169, Active!$ET$1)&gt;0, Active!DW$2, 0)</f>
        <v>0</v>
      </c>
      <c r="DX169" s="236">
        <f>IF(COUNTIF($AS169:$AU169, Active!$ET$1)&gt;0, Active!DX$2, 0)</f>
        <v>0</v>
      </c>
      <c r="DY169" s="236">
        <f>IF(COUNTIF($AV169:$AX169, Active!$ET$1)&gt;0, Active!DY$2, 0)</f>
        <v>0</v>
      </c>
      <c r="DZ169" s="237">
        <f>IF(COUNTIF($AY169:$BA169, Active!$ET$1)&gt;0, Active!DZ$2, 0)</f>
        <v>0</v>
      </c>
      <c r="EA169" s="238">
        <f>IF(COUNTIF($BB169:$BD169, Active!$ET$1)&gt;0, Active!EA$2, 0)</f>
        <v>0</v>
      </c>
      <c r="EB169" s="238">
        <f>IF(COUNTIF($BE169:$BG169, Active!$ET$1)&gt;0, Active!EB$2, 0)</f>
        <v>0</v>
      </c>
      <c r="EC169" s="238">
        <f>IF(COUNTIF($BH169:$BJ169, Active!$ET$1)&gt;0, Active!EC$2, 0)</f>
        <v>0</v>
      </c>
      <c r="ED169" s="238">
        <f>IF(COUNTIF($BK169:$BM169, Active!$ET$1)&gt;0, Active!ED$2, 0)</f>
        <v>0</v>
      </c>
      <c r="EE169" s="238">
        <f>IF(COUNTIF($BN169:$BP169, Active!$ET$1)&gt;0, Active!EE$2, 0)</f>
        <v>0</v>
      </c>
      <c r="EF169" s="238">
        <f>IF(COUNTIF($BQ169:$BS169, Active!$ET$1)&gt;0, Active!EF$2, 0)</f>
        <v>0</v>
      </c>
      <c r="EG169" s="238">
        <f>IF(COUNTIF($BT169:$BV169, Active!$ET$1)&gt;0, Active!EG$2, 0)</f>
        <v>0</v>
      </c>
      <c r="EH169" s="239">
        <f>IF(COUNTIF($BW169:$BY169, Active!$ET$1)&gt;0, Active!EH$2, 0)</f>
        <v>0</v>
      </c>
      <c r="EI169" s="240">
        <f>IF(COUNTIF($BZ169:$CB169, Active!$ET$1)&gt;0, Active!EI$2, 0)</f>
        <v>0</v>
      </c>
      <c r="EJ169" s="240">
        <f>IF(COUNTIF($CC169:$CE169, Active!$ET$1)&gt;0, Active!EJ$2, 0)</f>
        <v>0</v>
      </c>
      <c r="EK169" s="240">
        <f>IF(COUNTIF($CF169:$CH169, Active!$ET$1)&gt;0, Active!EK$2, 0)</f>
        <v>0</v>
      </c>
      <c r="EL169" s="240">
        <f>IF(COUNTIF($CI169:$CK169, Active!$ET$1)&gt;0, Active!EL$2, 0)</f>
        <v>0</v>
      </c>
      <c r="EM169" s="240">
        <f>IF(COUNTIF($CL169:$CN169, Active!$ET$1)&gt;0, Active!EM$2, 0)</f>
        <v>0</v>
      </c>
      <c r="EN169" s="240">
        <f>IF(COUNTIF($CO169:$CQ169, Active!$ET$1)&gt;0, Active!EN$2, 0)</f>
        <v>0</v>
      </c>
      <c r="EO169" s="240">
        <f>IF(COUNTIF($CR169:$CT169, Active!$ET$1)&gt;0, Active!EO$2, 0)</f>
        <v>0</v>
      </c>
      <c r="EP169" s="240">
        <f>IF(COUNTIF($CU169:$CW169, Active!$ET$1)&gt;0, Active!EP$2, 0)</f>
        <v>0</v>
      </c>
      <c r="EQ169" s="240">
        <f>IF(COUNTIF($CX169:$CZ169, Active!$ET$1)&gt;0, Active!EQ$2, 0)</f>
        <v>0</v>
      </c>
      <c r="ER169" s="240">
        <f>IF(COUNTIF($DA169:$DC169, Active!$ET$1)&gt;0, Active!ER$2, 0)</f>
        <v>0</v>
      </c>
      <c r="ES169" s="240">
        <f>IF(COUNTIF($DD169:$DF169, Active!$ET$1)&gt;0, Active!ES$2, 0)</f>
        <v>0</v>
      </c>
      <c r="ET169" s="241">
        <f t="shared" si="54"/>
        <v>0</v>
      </c>
      <c r="EU169" s="242">
        <f>IF(COUNTIF($N169:$Q169, Active!GA$1)&gt;0, Active!EU$2, 0)</f>
        <v>0</v>
      </c>
      <c r="EV169" s="234">
        <f>IF(COUNTIF($R169:$U169, Active!GA$1)&gt;0, Active!EV$2, 0)</f>
        <v>0</v>
      </c>
      <c r="EW169" s="234">
        <f>IF(COUNTIF($V169:$Y169, Active!GA$1)&gt;0, Active!EW$2, 0)</f>
        <v>0</v>
      </c>
      <c r="EX169" s="234">
        <f>IF(COUNTIF($Z169:$AA169, Active!GA$1)&gt;0, Active!EX$2, 0)</f>
        <v>0</v>
      </c>
      <c r="EY169" s="234">
        <f>IF(COUNTIF($AB169:$AC169, Active!GA$1)&gt;0, Active!EY$2, 0)</f>
        <v>0</v>
      </c>
      <c r="EZ169" s="235">
        <f>IF(COUNTIF($AD169:$AF169, Active!$GA$1)&gt;0, Active!EZ$2, 0)</f>
        <v>0</v>
      </c>
      <c r="FA169" s="236">
        <f>IF(COUNTIF($AG169:$AI169, Active!$GA$1)&gt;0, Active!FA$2, 0)</f>
        <v>0</v>
      </c>
      <c r="FB169" s="236">
        <f>IF(COUNTIF($AJ169:$AL169, Active!$GA$1)&gt;0, Active!FB$2, 0)</f>
        <v>0</v>
      </c>
      <c r="FC169" s="236">
        <f>IF(COUNTIF($AM169:$AO169, Active!$GA$1)&gt;0, Active!FC$2, 0)</f>
        <v>0</v>
      </c>
      <c r="FD169" s="236">
        <f>IF(COUNTIF($AP169:$AR169, Active!$GA$1)&gt;0, Active!FD$2, 0)</f>
        <v>0</v>
      </c>
      <c r="FE169" s="236">
        <f>IF(COUNTIF($AS169:$AU169, Active!$GA$1)&gt;0, Active!FE$2, 0)</f>
        <v>0</v>
      </c>
      <c r="FF169" s="236">
        <f>IF(COUNTIF($AV169:$AX169, Active!$GA$1)&gt;0, Active!FF$2, 0)</f>
        <v>0</v>
      </c>
      <c r="FG169" s="237">
        <f>IF(COUNTIF($AY169:$BA169, Active!$GA$1)&gt;0, Active!FG$2, 0)</f>
        <v>0</v>
      </c>
      <c r="FH169" s="238">
        <f>IF(COUNTIF($BB169:$BD169, Active!$GA$1)&gt;0, Active!FH$2, 0)</f>
        <v>0</v>
      </c>
      <c r="FI169" s="238">
        <f>IF(COUNTIF($BE169:$BG169, Active!$GA$1)&gt;0, Active!FI$2, 0)</f>
        <v>0</v>
      </c>
      <c r="FJ169" s="238">
        <f>IF(COUNTIF($BH169:$BJ169, Active!$GA$1)&gt;0, Active!FJ$2, 0)</f>
        <v>0</v>
      </c>
      <c r="FK169" s="238">
        <f>IF(COUNTIF($BK169:$BM169, Active!$GA$1)&gt;0, Active!FK$2, 0)</f>
        <v>0</v>
      </c>
      <c r="FL169" s="238">
        <f>IF(COUNTIF($BN169:$BP169, Active!$GA$1)&gt;0, Active!FL$2, 0)</f>
        <v>0</v>
      </c>
      <c r="FM169" s="238">
        <f>IF(COUNTIF($BQ169:$BS169, Active!$GA$1)&gt;0, Active!FM$2, 0)</f>
        <v>0</v>
      </c>
      <c r="FN169" s="238">
        <f>IF(COUNTIF($BT169:$BV169, Active!$GA$1)&gt;0, Active!FN$2, 0)</f>
        <v>0</v>
      </c>
      <c r="FO169" s="239">
        <f>IF(COUNTIF($BW169:$BY169, Active!$GA$1)&gt;0, Active!FO$2, 0)</f>
        <v>0</v>
      </c>
      <c r="FP169" s="240">
        <f>IF(COUNTIF($BZ169:$CB169, Active!$GA$1)&gt;0, Active!FP$2, 0)</f>
        <v>0</v>
      </c>
      <c r="FQ169" s="240">
        <f>IF(COUNTIF($CC169:$CE169, Active!$GA$1)&gt;0, Active!FQ$2, 0)</f>
        <v>0</v>
      </c>
      <c r="FR169" s="240">
        <f>IF(COUNTIF($CF169:$CH169, Active!$GA$1)&gt;0, Active!FR$2, 0)</f>
        <v>0</v>
      </c>
      <c r="FS169" s="240">
        <f>IF(COUNTIF($CI169:$CK169, Active!$GA$1)&gt;0, Active!FS$2, 0)</f>
        <v>0</v>
      </c>
      <c r="FT169" s="240">
        <f>IF(COUNTIF($CL169:$CN169, Active!$GA$1)&gt;0, Active!FT$2, 0)</f>
        <v>0</v>
      </c>
      <c r="FU169" s="240">
        <f>IF(COUNTIF($CO169:$CQ169, Active!$GA$1)&gt;0, Active!FU$2, 0)</f>
        <v>0</v>
      </c>
      <c r="FV169" s="240">
        <f>IF(COUNTIF($CR169:$CT169, Active!$GA$1)&gt;0, Active!FV$2, 0)</f>
        <v>0</v>
      </c>
      <c r="FW169" s="240">
        <f>IF(COUNTIF($CU169:$CW169, Active!$GA$1)&gt;0, Active!FW$2, 0)</f>
        <v>0</v>
      </c>
      <c r="FX169" s="240">
        <f>IF(COUNTIF($CX169:$CZ169, Active!$GA$1)&gt;0, Active!FX$2, 0)</f>
        <v>0</v>
      </c>
      <c r="FY169" s="240">
        <f>IF(COUNTIF($DA169:$DC169, Active!$GA$1)&gt;0, Active!FY$2, 0)</f>
        <v>0</v>
      </c>
      <c r="FZ169" s="240">
        <f>IF(COUNTIF($DD169:$DF169, Active!$GA$1)&gt;0, Active!FZ$2, 0)</f>
        <v>0</v>
      </c>
      <c r="GA169" s="241">
        <f t="shared" si="55"/>
        <v>0</v>
      </c>
      <c r="GB169" s="242">
        <f>IF(COUNTIF($N169:$Q169, Active!HH$1)&gt;0, Active!GB$2, 0)</f>
        <v>0</v>
      </c>
      <c r="GC169" s="234">
        <f>IF(COUNTIF($R169:$U169, Active!HH$1)&gt;0, Active!GC$2, 0)</f>
        <v>0</v>
      </c>
      <c r="GD169" s="234">
        <f>IF(COUNTIF($V169:$Y169, Active!HH$1)&gt;0, Active!GD$2, 0)</f>
        <v>0</v>
      </c>
      <c r="GE169" s="234">
        <f>IF(COUNTIF($Z169:$AA169, Active!HH$1)&gt;0, Active!GE$2, 0)</f>
        <v>0</v>
      </c>
      <c r="GF169" s="234">
        <f>IF(COUNTIF($AB169:$AC169, Active!HH$1)&gt;0, Active!GF$2, 0)</f>
        <v>0</v>
      </c>
      <c r="GG169" s="235">
        <f>IF(COUNTIF($AD169:$AF169, Active!$HH$1)&gt;0, Active!GG$2, 0)</f>
        <v>0</v>
      </c>
      <c r="GH169" s="236">
        <f>IF(COUNTIF($AG169:$AI169, Active!$HH$1)&gt;0, Active!GH$2, 0)</f>
        <v>0</v>
      </c>
      <c r="GI169" s="236">
        <f>IF(COUNTIF($AJ169:$AL169, Active!$HH$1)&gt;0, Active!GI$2, 0)</f>
        <v>0</v>
      </c>
      <c r="GJ169" s="236">
        <f>IF(COUNTIF($AM169:$AO169, Active!$HH$1)&gt;0, Active!GJ$2, 0)</f>
        <v>0</v>
      </c>
      <c r="GK169" s="236">
        <f>IF(COUNTIF($AP169:$AR169, Active!$HH$1)&gt;0, Active!GK$2, 0)</f>
        <v>0</v>
      </c>
      <c r="GL169" s="236">
        <f>IF(COUNTIF($AS169:$AU169, Active!$HH$1)&gt;0, Active!GL$2, 0)</f>
        <v>0</v>
      </c>
      <c r="GM169" s="236">
        <f>IF(COUNTIF($AV169:$AX169, Active!$HH$1)&gt;0, Active!GM$2, 0)</f>
        <v>0</v>
      </c>
      <c r="GN169" s="237">
        <f>IF(COUNTIF($AY169:$BA169, Active!$HH$1)&gt;0, Active!GN$2, 0)</f>
        <v>0</v>
      </c>
      <c r="GO169" s="238">
        <f>IF(COUNTIF($BB169:$BD169, Active!$HH$1)&gt;0, Active!GO$2, 0)</f>
        <v>0</v>
      </c>
      <c r="GP169" s="238">
        <f>IF(COUNTIF($BE169:$BG169, Active!$HH$1)&gt;0, Active!GP$2, 0)</f>
        <v>0</v>
      </c>
      <c r="GQ169" s="238">
        <f>IF(COUNTIF($BH169:$BJ169, Active!$HH$1)&gt;0, Active!GQ$2, 0)</f>
        <v>0</v>
      </c>
      <c r="GR169" s="238">
        <f>IF(COUNTIF($BK169:$BM169, Active!$HH$1)&gt;0, Active!GR$2, 0)</f>
        <v>0</v>
      </c>
      <c r="GS169" s="238">
        <f>IF(COUNTIF($BN169:$BP169, Active!$HH$1)&gt;0, Active!GS$2, 0)</f>
        <v>0</v>
      </c>
      <c r="GT169" s="238">
        <f>IF(COUNTIF($BQ169:$BS169, Active!$HH$1)&gt;0, Active!GT$2, 0)</f>
        <v>0</v>
      </c>
      <c r="GU169" s="238">
        <f>IF(COUNTIF($BT169:$BV169, Active!$HH$1)&gt;0, Active!GU$2, 0)</f>
        <v>0</v>
      </c>
      <c r="GV169" s="239">
        <f>IF(COUNTIF($BW169:$BY169, Active!$HH$1)&gt;0, Active!GV$2, 0)</f>
        <v>0</v>
      </c>
      <c r="GW169" s="240">
        <f>IF(COUNTIF($BZ169:$CB169, Active!$HH$1)&gt;0, Active!GW$2, 0)</f>
        <v>0</v>
      </c>
      <c r="GX169" s="240">
        <f>IF(COUNTIF($CC169:$CE169, Active!$HH$1)&gt;0, Active!GX$2, 0)</f>
        <v>0</v>
      </c>
      <c r="GY169" s="240">
        <f>IF(COUNTIF($CF169:$CH169, Active!$HH$1)&gt;0, Active!GY$2, 0)</f>
        <v>0</v>
      </c>
      <c r="GZ169" s="240">
        <f>IF(COUNTIF($CI169:$CK169, Active!$HH$1)&gt;0, Active!GZ$2, 0)</f>
        <v>0</v>
      </c>
      <c r="HA169" s="240">
        <f>IF(COUNTIF($CL169:$CN169, Active!$HH$1)&gt;0, Active!HA$2, 0)</f>
        <v>0</v>
      </c>
      <c r="HB169" s="240">
        <f>IF(COUNTIF($CO169:$CQ169, Active!$HH$1)&gt;0, Active!HB$2, 0)</f>
        <v>0</v>
      </c>
      <c r="HC169" s="240">
        <f>IF(COUNTIF($CR169:$CT169, Active!$HH$1)&gt;0, Active!HC$2, 0)</f>
        <v>0</v>
      </c>
      <c r="HD169" s="240">
        <f>IF(COUNTIF($CU169:$CW169, Active!$HH$1)&gt;0, Active!HD$2, 0)</f>
        <v>0</v>
      </c>
      <c r="HE169" s="240">
        <f>IF(COUNTIF($CX169:$CZ169, Active!$HH$1)&gt;0, Active!HE$2, 0)</f>
        <v>0</v>
      </c>
      <c r="HF169" s="240">
        <f>IF(COUNTIF($DA169:$DC169, Active!$HH$1)&gt;0, Active!HF$2, 0)</f>
        <v>0</v>
      </c>
      <c r="HG169" s="240">
        <f>IF(COUNTIF($DD169:$DF169, Active!$HH$1)&gt;0, Active!HG$2, 0)</f>
        <v>0</v>
      </c>
      <c r="HH169" s="241">
        <f t="shared" si="56"/>
        <v>0</v>
      </c>
      <c r="HI169" s="243"/>
      <c r="HJ169" s="242">
        <f>IF(MAX($N169:$Q169)&gt;=40, Active!HJ$2, 0)</f>
        <v>0</v>
      </c>
      <c r="HK169" s="234">
        <f>IF(MAX($R169:$U169)&gt;=40, Active!HK$2, 0)</f>
        <v>0</v>
      </c>
      <c r="HL169" s="234">
        <f>IF(MAX($V169:$Y169)&gt;=40, Active!HL$2, 0)</f>
        <v>0</v>
      </c>
      <c r="HM169" s="234">
        <f>IF(MAX($Z169:$AA169)&gt;=40, Active!HM$2, 0)</f>
        <v>0</v>
      </c>
      <c r="HN169" s="234">
        <f>IF(MAX($AB169:$AC169)&gt;=40, Active!HN$2, 0)</f>
        <v>0</v>
      </c>
      <c r="HO169" s="235">
        <f>IF(MAX($AD169:$AF169)&gt;=40, Active!HO$2, 0)</f>
        <v>0</v>
      </c>
      <c r="HP169" s="236">
        <f>IF(MAX($AG169:$AI169)&gt;=40, Active!HP$2, 0)</f>
        <v>0</v>
      </c>
      <c r="HQ169" s="236">
        <f>IF(MAX($AJ169:$AL169)&gt;=40, Active!HQ$2, 0)</f>
        <v>0</v>
      </c>
      <c r="HR169" s="236">
        <f>IF(MAX($AM169:$AO169)&gt;=40, Active!HR$2, 0)</f>
        <v>0</v>
      </c>
      <c r="HS169" s="236">
        <f>IF(MAX($AP169:$AR169)&gt;=40, Active!HS$2, 0)</f>
        <v>0</v>
      </c>
      <c r="HT169" s="236">
        <f>IF(MAX($AS169:$AU169)&gt;=40, Active!HT$2, 0)</f>
        <v>0</v>
      </c>
      <c r="HU169" s="236">
        <f>IF(MAX($AV169:$AX169)&gt;=40, Active!HU$2, 0)</f>
        <v>0</v>
      </c>
      <c r="HV169" s="237">
        <f>IF(MAX($AY169:$BA169)&gt;=40, Active!HV$2, 0)</f>
        <v>0</v>
      </c>
      <c r="HW169" s="238">
        <f>IF(MAX($BB169:$BD169)&gt;=40, Active!HW$2, 0)</f>
        <v>20</v>
      </c>
      <c r="HX169" s="238">
        <f>IF(MAX($BE169:$BG169)&gt;=40, Active!HX$2, 0)</f>
        <v>0</v>
      </c>
      <c r="HY169" s="238">
        <f>IF(MAX($BH169:$BJ169)&gt;=40, Active!HY$2, 0)</f>
        <v>0</v>
      </c>
      <c r="HZ169" s="238">
        <f>IF(MAX($BK169:$BM169)&gt;=40, Active!HZ$2, 0)</f>
        <v>0</v>
      </c>
      <c r="IA169" s="238">
        <f>IF(MAX($BN169:$BP169)&gt;=40, Active!IA$2, 0)</f>
        <v>0</v>
      </c>
      <c r="IB169" s="238">
        <f>IF(MAX($BQ169:$BS169)&gt;=40, Active!IB$2, 0)</f>
        <v>10</v>
      </c>
      <c r="IC169" s="238">
        <f>IF(MAX($BT169:$BV169)&gt;=40, Active!IC$2, 0)</f>
        <v>0</v>
      </c>
      <c r="ID169" s="239">
        <f>IF(MAX($BW169:$BY169)&gt;=40, Active!ID$2, 0)</f>
        <v>20</v>
      </c>
      <c r="IE169" s="240">
        <f>IF(MAX($BZ169:$CB169)&gt;=40, Active!IE$2, 0)</f>
        <v>20</v>
      </c>
      <c r="IF169" s="240">
        <f>IF(MAX($CC169:$CE169)&gt;=40, Active!IF$2, 0)</f>
        <v>0</v>
      </c>
      <c r="IG169" s="240">
        <f>IF(MAX($CF169:$CH169)&gt;=40, Active!IG$2, 0)</f>
        <v>10</v>
      </c>
      <c r="IH169" s="240">
        <f>IF(MAX($CI169:$CK169)&gt;=40, Active!IH$2, 0)</f>
        <v>0</v>
      </c>
      <c r="II169" s="240">
        <f>IF(MAX($CL169:$CN169)&gt;=40, Active!II$2, 0)</f>
        <v>30</v>
      </c>
      <c r="IJ169" s="240">
        <f>IF(MAX($CO169:$CQ169)&gt;=40, Active!IJ$2, 0)</f>
        <v>0</v>
      </c>
      <c r="IK169" s="240">
        <f>IF(MAX($CR169:$CT169)&gt;=40, Active!IK$2, 0)</f>
        <v>0</v>
      </c>
      <c r="IL169" s="240">
        <f>IF(MAX($CU169:$CW169)&gt;=40, Active!IL$2, 0)</f>
        <v>0</v>
      </c>
      <c r="IM169" s="240">
        <f>IF(MAX($CX169:$CZ169)&gt;=40, Active!IM$2, 0)</f>
        <v>0</v>
      </c>
      <c r="IN169" s="240">
        <f>IF(MAX($DA169:$DC169)&gt;=40, Active!IN$2, 0)</f>
        <v>20</v>
      </c>
      <c r="IO169" s="240">
        <f>IF(MAX($DD169:$DF169)&gt;=40, Active!IO$2, 0)</f>
        <v>20</v>
      </c>
      <c r="IP169" s="416">
        <f t="shared" si="57"/>
        <v>150</v>
      </c>
      <c r="IQ169" s="416">
        <f t="shared" si="58"/>
        <v>0</v>
      </c>
    </row>
    <row r="170" spans="2:251" ht="15" customHeight="1" x14ac:dyDescent="0.25">
      <c r="B170" s="392">
        <v>28</v>
      </c>
      <c r="C170" s="13" t="s">
        <v>703</v>
      </c>
      <c r="D170" s="423">
        <v>42736</v>
      </c>
      <c r="E170" s="20" t="s">
        <v>278</v>
      </c>
      <c r="F170" s="6">
        <v>7994364</v>
      </c>
      <c r="G170" s="20">
        <v>1</v>
      </c>
      <c r="H170" s="20"/>
      <c r="I170" s="23"/>
      <c r="J170" s="6"/>
      <c r="K170" s="6"/>
      <c r="L170" s="424"/>
      <c r="M170" s="425" t="s">
        <v>704</v>
      </c>
      <c r="N170" s="24"/>
      <c r="O170" s="107"/>
      <c r="P170" s="105"/>
      <c r="Q170" s="106"/>
      <c r="R170" s="24"/>
      <c r="S170" s="107"/>
      <c r="T170" s="105"/>
      <c r="U170" s="106"/>
      <c r="V170" s="24"/>
      <c r="W170" s="107"/>
      <c r="X170" s="105"/>
      <c r="Y170" s="106"/>
      <c r="Z170" s="24"/>
      <c r="AA170" s="273"/>
      <c r="AB170" s="24"/>
      <c r="AC170" s="273"/>
      <c r="AD170" s="24"/>
      <c r="AE170" s="107"/>
      <c r="AF170" s="273"/>
      <c r="AG170" s="24"/>
      <c r="AH170" s="107"/>
      <c r="AI170" s="273"/>
      <c r="AJ170" s="24"/>
      <c r="AK170" s="107"/>
      <c r="AL170" s="273"/>
      <c r="AM170" s="24"/>
      <c r="AN170" s="107"/>
      <c r="AO170" s="273"/>
      <c r="AP170" s="24"/>
      <c r="AQ170" s="107"/>
      <c r="AR170" s="273"/>
      <c r="AS170" s="24"/>
      <c r="AT170" s="107"/>
      <c r="AU170" s="273"/>
      <c r="AV170" s="24"/>
      <c r="AW170" s="107"/>
      <c r="AX170" s="273"/>
      <c r="AY170" s="24">
        <v>73.25</v>
      </c>
      <c r="AZ170" s="107"/>
      <c r="BA170" s="273"/>
      <c r="BB170" s="24">
        <v>59.900001525878906</v>
      </c>
      <c r="BC170" s="107"/>
      <c r="BD170" s="273"/>
      <c r="BE170" s="24">
        <v>82.75</v>
      </c>
      <c r="BF170" s="107"/>
      <c r="BG170" s="273"/>
      <c r="BH170" s="24">
        <v>66.75</v>
      </c>
      <c r="BI170" s="107"/>
      <c r="BJ170" s="273"/>
      <c r="BK170" s="24">
        <v>59.400001525878906</v>
      </c>
      <c r="BL170" s="107"/>
      <c r="BM170" s="273"/>
      <c r="BN170" s="24">
        <v>80.400001525878906</v>
      </c>
      <c r="BO170" s="107"/>
      <c r="BP170" s="273"/>
      <c r="BQ170" s="24">
        <v>66</v>
      </c>
      <c r="BR170" s="107"/>
      <c r="BS170" s="273"/>
      <c r="BT170" s="24"/>
      <c r="BU170" s="291"/>
      <c r="BV170" s="273"/>
      <c r="BW170" s="24"/>
      <c r="BX170" s="107"/>
      <c r="BY170" s="273"/>
      <c r="BZ170" s="24"/>
      <c r="CA170" s="107"/>
      <c r="CB170" s="273"/>
      <c r="CC170" s="24"/>
      <c r="CD170" s="107"/>
      <c r="CE170" s="107"/>
      <c r="CF170" s="107"/>
      <c r="CG170" s="107"/>
      <c r="CH170" s="273"/>
      <c r="CI170" s="24"/>
      <c r="CJ170" s="107"/>
      <c r="CK170" s="273"/>
      <c r="CL170" s="24"/>
      <c r="CM170" s="107"/>
      <c r="CN170" s="273"/>
      <c r="CO170" s="24"/>
      <c r="CP170" s="107"/>
      <c r="CQ170" s="273"/>
      <c r="CR170" s="24"/>
      <c r="CS170" s="107"/>
      <c r="CT170" s="273"/>
      <c r="CU170" s="24"/>
      <c r="CV170" s="107"/>
      <c r="CW170" s="273"/>
      <c r="CX170" s="24"/>
      <c r="CY170" s="107"/>
      <c r="CZ170" s="273"/>
      <c r="DA170" s="24"/>
      <c r="DB170" s="107"/>
      <c r="DC170" s="273"/>
      <c r="DD170" s="24"/>
      <c r="DE170" s="107"/>
      <c r="DF170" s="273"/>
      <c r="DG170" s="218"/>
      <c r="DH170" s="217"/>
      <c r="DI170" s="217"/>
      <c r="DJ170" s="286">
        <f t="shared" si="52"/>
        <v>69.778572082519531</v>
      </c>
      <c r="DK170" s="219"/>
      <c r="DL170" s="220">
        <f t="shared" si="53"/>
        <v>3.4889286041259764</v>
      </c>
      <c r="DM170" s="650">
        <f>COUNTIF(N170:DF170, Active!DM$1)+COUNTIF(N170:DF170, Active!DM$2)</f>
        <v>0</v>
      </c>
      <c r="DN170" s="233">
        <f>IF(COUNTIF($N170:$Q170, Active!ET$1)&gt;0, Active!DN$2, 0)</f>
        <v>0</v>
      </c>
      <c r="DO170" s="234">
        <f>IF(COUNTIF($R170:$U170, Active!ET$1)&gt;0, Active!DO$2, 0)</f>
        <v>0</v>
      </c>
      <c r="DP170" s="234">
        <f>IF(COUNTIF($V170:$Y170, Active!ET$1)&gt;0, Active!DP$2, 0)</f>
        <v>0</v>
      </c>
      <c r="DQ170" s="234">
        <f>IF(COUNTIF($Z170:$AA170, Active!ET$1)&gt;0, Active!DQ$2, 0)</f>
        <v>0</v>
      </c>
      <c r="DR170" s="234">
        <f>IF(COUNTIF($AB170:$AC170, Active!ET$1)&gt;0, Active!DR$2, 0)</f>
        <v>0</v>
      </c>
      <c r="DS170" s="235">
        <f>IF(COUNTIF($AD170:$AF170, Active!$ET$1)&gt;0, Active!DS$2, 0)</f>
        <v>0</v>
      </c>
      <c r="DT170" s="236">
        <f>IF(COUNTIF($AG170:$AI170, Active!$ET$1)&gt;0, Active!DT$2, 0)</f>
        <v>0</v>
      </c>
      <c r="DU170" s="236">
        <f>IF(COUNTIF($AJ170:$AL170, Active!$ET$1)&gt;0, Active!DU$2, 0)</f>
        <v>0</v>
      </c>
      <c r="DV170" s="236">
        <f>IF(COUNTIF($AM170:$AO170, Active!$ET$1)&gt;0, Active!DV$2, 0)</f>
        <v>0</v>
      </c>
      <c r="DW170" s="236">
        <f>IF(COUNTIF($AP170:$AR170, Active!$ET$1)&gt;0, Active!DW$2, 0)</f>
        <v>0</v>
      </c>
      <c r="DX170" s="236">
        <f>IF(COUNTIF($AS170:$AU170, Active!$ET$1)&gt;0, Active!DX$2, 0)</f>
        <v>0</v>
      </c>
      <c r="DY170" s="236">
        <f>IF(COUNTIF($AV170:$AX170, Active!$ET$1)&gt;0, Active!DY$2, 0)</f>
        <v>0</v>
      </c>
      <c r="DZ170" s="237">
        <f>IF(COUNTIF($AY170:$BA170, Active!$ET$1)&gt;0, Active!DZ$2, 0)</f>
        <v>0</v>
      </c>
      <c r="EA170" s="238">
        <f>IF(COUNTIF($BB170:$BD170, Active!$ET$1)&gt;0, Active!EA$2, 0)</f>
        <v>0</v>
      </c>
      <c r="EB170" s="238">
        <f>IF(COUNTIF($BE170:$BG170, Active!$ET$1)&gt;0, Active!EB$2, 0)</f>
        <v>0</v>
      </c>
      <c r="EC170" s="238">
        <f>IF(COUNTIF($BH170:$BJ170, Active!$ET$1)&gt;0, Active!EC$2, 0)</f>
        <v>0</v>
      </c>
      <c r="ED170" s="238">
        <f>IF(COUNTIF($BK170:$BM170, Active!$ET$1)&gt;0, Active!ED$2, 0)</f>
        <v>0</v>
      </c>
      <c r="EE170" s="238">
        <f>IF(COUNTIF($BN170:$BP170, Active!$ET$1)&gt;0, Active!EE$2, 0)</f>
        <v>0</v>
      </c>
      <c r="EF170" s="238">
        <f>IF(COUNTIF($BQ170:$BS170, Active!$ET$1)&gt;0, Active!EF$2, 0)</f>
        <v>0</v>
      </c>
      <c r="EG170" s="238">
        <f>IF(COUNTIF($BT170:$BV170, Active!$ET$1)&gt;0, Active!EG$2, 0)</f>
        <v>0</v>
      </c>
      <c r="EH170" s="239">
        <f>IF(COUNTIF($BW170:$BY170, Active!$ET$1)&gt;0, Active!EH$2, 0)</f>
        <v>0</v>
      </c>
      <c r="EI170" s="240">
        <f>IF(COUNTIF($BZ170:$CB170, Active!$ET$1)&gt;0, Active!EI$2, 0)</f>
        <v>0</v>
      </c>
      <c r="EJ170" s="240">
        <f>IF(COUNTIF($CC170:$CE170, Active!$ET$1)&gt;0, Active!EJ$2, 0)</f>
        <v>0</v>
      </c>
      <c r="EK170" s="240">
        <f>IF(COUNTIF($CF170:$CH170, Active!$ET$1)&gt;0, Active!EK$2, 0)</f>
        <v>0</v>
      </c>
      <c r="EL170" s="240">
        <f>IF(COUNTIF($CI170:$CK170, Active!$ET$1)&gt;0, Active!EL$2, 0)</f>
        <v>0</v>
      </c>
      <c r="EM170" s="240">
        <f>IF(COUNTIF($CL170:$CN170, Active!$ET$1)&gt;0, Active!EM$2, 0)</f>
        <v>0</v>
      </c>
      <c r="EN170" s="240">
        <f>IF(COUNTIF($CO170:$CQ170, Active!$ET$1)&gt;0, Active!EN$2, 0)</f>
        <v>0</v>
      </c>
      <c r="EO170" s="240">
        <f>IF(COUNTIF($CR170:$CT170, Active!$ET$1)&gt;0, Active!EO$2, 0)</f>
        <v>0</v>
      </c>
      <c r="EP170" s="240">
        <f>IF(COUNTIF($CU170:$CW170, Active!$ET$1)&gt;0, Active!EP$2, 0)</f>
        <v>0</v>
      </c>
      <c r="EQ170" s="240">
        <f>IF(COUNTIF($CX170:$CZ170, Active!$ET$1)&gt;0, Active!EQ$2, 0)</f>
        <v>0</v>
      </c>
      <c r="ER170" s="240">
        <f>IF(COUNTIF($DA170:$DC170, Active!$ET$1)&gt;0, Active!ER$2, 0)</f>
        <v>0</v>
      </c>
      <c r="ES170" s="240">
        <f>IF(COUNTIF($DD170:$DF170, Active!$ET$1)&gt;0, Active!ES$2, 0)</f>
        <v>0</v>
      </c>
      <c r="ET170" s="241">
        <f t="shared" si="54"/>
        <v>0</v>
      </c>
      <c r="EU170" s="242">
        <f>IF(COUNTIF($N170:$Q170, Active!GA$1)&gt;0, Active!EU$2, 0)</f>
        <v>0</v>
      </c>
      <c r="EV170" s="234">
        <f>IF(COUNTIF($R170:$U170, Active!GA$1)&gt;0, Active!EV$2, 0)</f>
        <v>0</v>
      </c>
      <c r="EW170" s="234">
        <f>IF(COUNTIF($V170:$Y170, Active!GA$1)&gt;0, Active!EW$2, 0)</f>
        <v>0</v>
      </c>
      <c r="EX170" s="234">
        <f>IF(COUNTIF($Z170:$AA170, Active!GA$1)&gt;0, Active!EX$2, 0)</f>
        <v>0</v>
      </c>
      <c r="EY170" s="234">
        <f>IF(COUNTIF($AB170:$AC170, Active!GA$1)&gt;0, Active!EY$2, 0)</f>
        <v>0</v>
      </c>
      <c r="EZ170" s="235">
        <f>IF(COUNTIF($AD170:$AF170, Active!$GA$1)&gt;0, Active!EZ$2, 0)</f>
        <v>0</v>
      </c>
      <c r="FA170" s="236">
        <f>IF(COUNTIF($AG170:$AI170, Active!$GA$1)&gt;0, Active!FA$2, 0)</f>
        <v>0</v>
      </c>
      <c r="FB170" s="236">
        <f>IF(COUNTIF($AJ170:$AL170, Active!$GA$1)&gt;0, Active!FB$2, 0)</f>
        <v>0</v>
      </c>
      <c r="FC170" s="236">
        <f>IF(COUNTIF($AM170:$AO170, Active!$GA$1)&gt;0, Active!FC$2, 0)</f>
        <v>0</v>
      </c>
      <c r="FD170" s="236">
        <f>IF(COUNTIF($AP170:$AR170, Active!$GA$1)&gt;0, Active!FD$2, 0)</f>
        <v>0</v>
      </c>
      <c r="FE170" s="236">
        <f>IF(COUNTIF($AS170:$AU170, Active!$GA$1)&gt;0, Active!FE$2, 0)</f>
        <v>0</v>
      </c>
      <c r="FF170" s="236">
        <f>IF(COUNTIF($AV170:$AX170, Active!$GA$1)&gt;0, Active!FF$2, 0)</f>
        <v>0</v>
      </c>
      <c r="FG170" s="237">
        <f>IF(COUNTIF($AY170:$BA170, Active!$GA$1)&gt;0, Active!FG$2, 0)</f>
        <v>0</v>
      </c>
      <c r="FH170" s="238">
        <f>IF(COUNTIF($BB170:$BD170, Active!$GA$1)&gt;0, Active!FH$2, 0)</f>
        <v>0</v>
      </c>
      <c r="FI170" s="238">
        <f>IF(COUNTIF($BE170:$BG170, Active!$GA$1)&gt;0, Active!FI$2, 0)</f>
        <v>0</v>
      </c>
      <c r="FJ170" s="238">
        <f>IF(COUNTIF($BH170:$BJ170, Active!$GA$1)&gt;0, Active!FJ$2, 0)</f>
        <v>0</v>
      </c>
      <c r="FK170" s="238">
        <f>IF(COUNTIF($BK170:$BM170, Active!$GA$1)&gt;0, Active!FK$2, 0)</f>
        <v>0</v>
      </c>
      <c r="FL170" s="238">
        <f>IF(COUNTIF($BN170:$BP170, Active!$GA$1)&gt;0, Active!FL$2, 0)</f>
        <v>0</v>
      </c>
      <c r="FM170" s="238">
        <f>IF(COUNTIF($BQ170:$BS170, Active!$GA$1)&gt;0, Active!FM$2, 0)</f>
        <v>0</v>
      </c>
      <c r="FN170" s="238">
        <f>IF(COUNTIF($BT170:$BV170, Active!$GA$1)&gt;0, Active!FN$2, 0)</f>
        <v>0</v>
      </c>
      <c r="FO170" s="239">
        <f>IF(COUNTIF($BW170:$BY170, Active!$GA$1)&gt;0, Active!FO$2, 0)</f>
        <v>0</v>
      </c>
      <c r="FP170" s="240">
        <f>IF(COUNTIF($BZ170:$CB170, Active!$GA$1)&gt;0, Active!FP$2, 0)</f>
        <v>0</v>
      </c>
      <c r="FQ170" s="240">
        <f>IF(COUNTIF($CC170:$CE170, Active!$GA$1)&gt;0, Active!FQ$2, 0)</f>
        <v>0</v>
      </c>
      <c r="FR170" s="240">
        <f>IF(COUNTIF($CF170:$CH170, Active!$GA$1)&gt;0, Active!FR$2, 0)</f>
        <v>0</v>
      </c>
      <c r="FS170" s="240">
        <f>IF(COUNTIF($CI170:$CK170, Active!$GA$1)&gt;0, Active!FS$2, 0)</f>
        <v>0</v>
      </c>
      <c r="FT170" s="240">
        <f>IF(COUNTIF($CL170:$CN170, Active!$GA$1)&gt;0, Active!FT$2, 0)</f>
        <v>0</v>
      </c>
      <c r="FU170" s="240">
        <f>IF(COUNTIF($CO170:$CQ170, Active!$GA$1)&gt;0, Active!FU$2, 0)</f>
        <v>0</v>
      </c>
      <c r="FV170" s="240">
        <f>IF(COUNTIF($CR170:$CT170, Active!$GA$1)&gt;0, Active!FV$2, 0)</f>
        <v>0</v>
      </c>
      <c r="FW170" s="240">
        <f>IF(COUNTIF($CU170:$CW170, Active!$GA$1)&gt;0, Active!FW$2, 0)</f>
        <v>0</v>
      </c>
      <c r="FX170" s="240">
        <f>IF(COUNTIF($CX170:$CZ170, Active!$GA$1)&gt;0, Active!FX$2, 0)</f>
        <v>0</v>
      </c>
      <c r="FY170" s="240">
        <f>IF(COUNTIF($DA170:$DC170, Active!$GA$1)&gt;0, Active!FY$2, 0)</f>
        <v>0</v>
      </c>
      <c r="FZ170" s="240">
        <f>IF(COUNTIF($DD170:$DF170, Active!$GA$1)&gt;0, Active!FZ$2, 0)</f>
        <v>0</v>
      </c>
      <c r="GA170" s="241">
        <f t="shared" si="55"/>
        <v>0</v>
      </c>
      <c r="GB170" s="242">
        <f>IF(COUNTIF($N170:$Q170, Active!HH$1)&gt;0, Active!GB$2, 0)</f>
        <v>0</v>
      </c>
      <c r="GC170" s="234">
        <f>IF(COUNTIF($R170:$U170, Active!HH$1)&gt;0, Active!GC$2, 0)</f>
        <v>0</v>
      </c>
      <c r="GD170" s="234">
        <f>IF(COUNTIF($V170:$Y170, Active!HH$1)&gt;0, Active!GD$2, 0)</f>
        <v>0</v>
      </c>
      <c r="GE170" s="234">
        <f>IF(COUNTIF($Z170:$AA170, Active!HH$1)&gt;0, Active!GE$2, 0)</f>
        <v>0</v>
      </c>
      <c r="GF170" s="234">
        <f>IF(COUNTIF($AB170:$AC170, Active!HH$1)&gt;0, Active!GF$2, 0)</f>
        <v>0</v>
      </c>
      <c r="GG170" s="235">
        <f>IF(COUNTIF($AD170:$AF170, Active!$HH$1)&gt;0, Active!GG$2, 0)</f>
        <v>0</v>
      </c>
      <c r="GH170" s="236">
        <f>IF(COUNTIF($AG170:$AI170, Active!$HH$1)&gt;0, Active!GH$2, 0)</f>
        <v>0</v>
      </c>
      <c r="GI170" s="236">
        <f>IF(COUNTIF($AJ170:$AL170, Active!$HH$1)&gt;0, Active!GI$2, 0)</f>
        <v>0</v>
      </c>
      <c r="GJ170" s="236">
        <f>IF(COUNTIF($AM170:$AO170, Active!$HH$1)&gt;0, Active!GJ$2, 0)</f>
        <v>0</v>
      </c>
      <c r="GK170" s="236">
        <f>IF(COUNTIF($AP170:$AR170, Active!$HH$1)&gt;0, Active!GK$2, 0)</f>
        <v>0</v>
      </c>
      <c r="GL170" s="236">
        <f>IF(COUNTIF($AS170:$AU170, Active!$HH$1)&gt;0, Active!GL$2, 0)</f>
        <v>0</v>
      </c>
      <c r="GM170" s="236">
        <f>IF(COUNTIF($AV170:$AX170, Active!$HH$1)&gt;0, Active!GM$2, 0)</f>
        <v>0</v>
      </c>
      <c r="GN170" s="237">
        <f>IF(COUNTIF($AY170:$BA170, Active!$HH$1)&gt;0, Active!GN$2, 0)</f>
        <v>0</v>
      </c>
      <c r="GO170" s="238">
        <f>IF(COUNTIF($BB170:$BD170, Active!$HH$1)&gt;0, Active!GO$2, 0)</f>
        <v>0</v>
      </c>
      <c r="GP170" s="238">
        <f>IF(COUNTIF($BE170:$BG170, Active!$HH$1)&gt;0, Active!GP$2, 0)</f>
        <v>0</v>
      </c>
      <c r="GQ170" s="238">
        <f>IF(COUNTIF($BH170:$BJ170, Active!$HH$1)&gt;0, Active!GQ$2, 0)</f>
        <v>0</v>
      </c>
      <c r="GR170" s="238">
        <f>IF(COUNTIF($BK170:$BM170, Active!$HH$1)&gt;0, Active!GR$2, 0)</f>
        <v>0</v>
      </c>
      <c r="GS170" s="238">
        <f>IF(COUNTIF($BN170:$BP170, Active!$HH$1)&gt;0, Active!GS$2, 0)</f>
        <v>0</v>
      </c>
      <c r="GT170" s="238">
        <f>IF(COUNTIF($BQ170:$BS170, Active!$HH$1)&gt;0, Active!GT$2, 0)</f>
        <v>0</v>
      </c>
      <c r="GU170" s="238">
        <f>IF(COUNTIF($BT170:$BV170, Active!$HH$1)&gt;0, Active!GU$2, 0)</f>
        <v>0</v>
      </c>
      <c r="GV170" s="239">
        <f>IF(COUNTIF($BW170:$BY170, Active!$HH$1)&gt;0, Active!GV$2, 0)</f>
        <v>0</v>
      </c>
      <c r="GW170" s="240">
        <f>IF(COUNTIF($BZ170:$CB170, Active!$HH$1)&gt;0, Active!GW$2, 0)</f>
        <v>0</v>
      </c>
      <c r="GX170" s="240">
        <f>IF(COUNTIF($CC170:$CE170, Active!$HH$1)&gt;0, Active!GX$2, 0)</f>
        <v>0</v>
      </c>
      <c r="GY170" s="240">
        <f>IF(COUNTIF($CF170:$CH170, Active!$HH$1)&gt;0, Active!GY$2, 0)</f>
        <v>0</v>
      </c>
      <c r="GZ170" s="240">
        <f>IF(COUNTIF($CI170:$CK170, Active!$HH$1)&gt;0, Active!GZ$2, 0)</f>
        <v>0</v>
      </c>
      <c r="HA170" s="240">
        <f>IF(COUNTIF($CL170:$CN170, Active!$HH$1)&gt;0, Active!HA$2, 0)</f>
        <v>0</v>
      </c>
      <c r="HB170" s="240">
        <f>IF(COUNTIF($CO170:$CQ170, Active!$HH$1)&gt;0, Active!HB$2, 0)</f>
        <v>0</v>
      </c>
      <c r="HC170" s="240">
        <f>IF(COUNTIF($CR170:$CT170, Active!$HH$1)&gt;0, Active!HC$2, 0)</f>
        <v>0</v>
      </c>
      <c r="HD170" s="240">
        <f>IF(COUNTIF($CU170:$CW170, Active!$HH$1)&gt;0, Active!HD$2, 0)</f>
        <v>0</v>
      </c>
      <c r="HE170" s="240">
        <f>IF(COUNTIF($CX170:$CZ170, Active!$HH$1)&gt;0, Active!HE$2, 0)</f>
        <v>0</v>
      </c>
      <c r="HF170" s="240">
        <f>IF(COUNTIF($DA170:$DC170, Active!$HH$1)&gt;0, Active!HF$2, 0)</f>
        <v>0</v>
      </c>
      <c r="HG170" s="240">
        <f>IF(COUNTIF($DD170:$DF170, Active!$HH$1)&gt;0, Active!HG$2, 0)</f>
        <v>0</v>
      </c>
      <c r="HH170" s="241">
        <f t="shared" si="56"/>
        <v>0</v>
      </c>
      <c r="HI170" s="243"/>
      <c r="HJ170" s="242">
        <f>IF(MAX($N170:$Q170)&gt;=40, Active!HJ$2, 0)</f>
        <v>0</v>
      </c>
      <c r="HK170" s="234">
        <f>IF(MAX($R170:$U170)&gt;=40, Active!HK$2, 0)</f>
        <v>0</v>
      </c>
      <c r="HL170" s="234">
        <f>IF(MAX($V170:$Y170)&gt;=40, Active!HL$2, 0)</f>
        <v>0</v>
      </c>
      <c r="HM170" s="234">
        <f>IF(MAX($Z170:$AA170)&gt;=40, Active!HM$2, 0)</f>
        <v>0</v>
      </c>
      <c r="HN170" s="234">
        <f>IF(MAX($AB170:$AC170)&gt;=40, Active!HN$2, 0)</f>
        <v>0</v>
      </c>
      <c r="HO170" s="235">
        <f>IF(MAX($AD170:$AF170)&gt;=40, Active!HO$2, 0)</f>
        <v>0</v>
      </c>
      <c r="HP170" s="236">
        <f>IF(MAX($AG170:$AI170)&gt;=40, Active!HP$2, 0)</f>
        <v>0</v>
      </c>
      <c r="HQ170" s="236">
        <f>IF(MAX($AJ170:$AL170)&gt;=40, Active!HQ$2, 0)</f>
        <v>0</v>
      </c>
      <c r="HR170" s="236">
        <f>IF(MAX($AM170:$AO170)&gt;=40, Active!HR$2, 0)</f>
        <v>0</v>
      </c>
      <c r="HS170" s="236">
        <f>IF(MAX($AP170:$AR170)&gt;=40, Active!HS$2, 0)</f>
        <v>0</v>
      </c>
      <c r="HT170" s="236">
        <f>IF(MAX($AS170:$AU170)&gt;=40, Active!HT$2, 0)</f>
        <v>0</v>
      </c>
      <c r="HU170" s="236">
        <f>IF(MAX($AV170:$AX170)&gt;=40, Active!HU$2, 0)</f>
        <v>0</v>
      </c>
      <c r="HV170" s="237">
        <f>IF(MAX($AY170:$BA170)&gt;=40, Active!HV$2, 0)</f>
        <v>20</v>
      </c>
      <c r="HW170" s="238">
        <f>IF(MAX($BB170:$BD170)&gt;=40, Active!HW$2, 0)</f>
        <v>20</v>
      </c>
      <c r="HX170" s="238">
        <f>IF(MAX($BE170:$BG170)&gt;=40, Active!HX$2, 0)</f>
        <v>20</v>
      </c>
      <c r="HY170" s="238">
        <f>IF(MAX($BH170:$BJ170)&gt;=40, Active!HY$2, 0)</f>
        <v>20</v>
      </c>
      <c r="HZ170" s="238">
        <f>IF(MAX($BK170:$BM170)&gt;=40, Active!HZ$2, 0)</f>
        <v>10</v>
      </c>
      <c r="IA170" s="238">
        <f>IF(MAX($BN170:$BP170)&gt;=40, Active!IA$2, 0)</f>
        <v>20</v>
      </c>
      <c r="IB170" s="238">
        <f>IF(MAX($BQ170:$BS170)&gt;=40, Active!IB$2, 0)</f>
        <v>10</v>
      </c>
      <c r="IC170" s="238">
        <f>IF(MAX($BT170:$BV170)&gt;=40, Active!IC$2, 0)</f>
        <v>0</v>
      </c>
      <c r="ID170" s="239">
        <f>IF(MAX($BW170:$BY170)&gt;=40, Active!ID$2, 0)</f>
        <v>0</v>
      </c>
      <c r="IE170" s="240">
        <f>IF(MAX($BZ170:$CB170)&gt;=40, Active!IE$2, 0)</f>
        <v>0</v>
      </c>
      <c r="IF170" s="240">
        <f>IF(MAX($CC170:$CE170)&gt;=40, Active!IF$2, 0)</f>
        <v>0</v>
      </c>
      <c r="IG170" s="240">
        <f>IF(MAX($CF170:$CH170)&gt;=40, Active!IG$2, 0)</f>
        <v>0</v>
      </c>
      <c r="IH170" s="240">
        <f>IF(MAX($CI170:$CK170)&gt;=40, Active!IH$2, 0)</f>
        <v>0</v>
      </c>
      <c r="II170" s="240">
        <f>IF(MAX($CL170:$CN170)&gt;=40, Active!II$2, 0)</f>
        <v>0</v>
      </c>
      <c r="IJ170" s="240">
        <f>IF(MAX($CO170:$CQ170)&gt;=40, Active!IJ$2, 0)</f>
        <v>0</v>
      </c>
      <c r="IK170" s="240">
        <f>IF(MAX($CR170:$CT170)&gt;=40, Active!IK$2, 0)</f>
        <v>0</v>
      </c>
      <c r="IL170" s="240">
        <f>IF(MAX($CU170:$CW170)&gt;=40, Active!IL$2, 0)</f>
        <v>0</v>
      </c>
      <c r="IM170" s="240">
        <f>IF(MAX($CX170:$CZ170)&gt;=40, Active!IM$2, 0)</f>
        <v>0</v>
      </c>
      <c r="IN170" s="240">
        <f>IF(MAX($DA170:$DC170)&gt;=40, Active!IN$2, 0)</f>
        <v>0</v>
      </c>
      <c r="IO170" s="240">
        <f>IF(MAX($DD170:$DF170)&gt;=40, Active!IO$2, 0)</f>
        <v>0</v>
      </c>
      <c r="IP170" s="416">
        <f t="shared" si="57"/>
        <v>120</v>
      </c>
      <c r="IQ170" s="416">
        <f t="shared" si="58"/>
        <v>0</v>
      </c>
    </row>
    <row r="171" spans="2:251" ht="15" customHeight="1" x14ac:dyDescent="0.25">
      <c r="B171" s="392">
        <v>29</v>
      </c>
      <c r="C171" s="13" t="s">
        <v>705</v>
      </c>
      <c r="D171" s="423">
        <v>42583</v>
      </c>
      <c r="E171" s="20" t="s">
        <v>278</v>
      </c>
      <c r="F171" s="6">
        <v>7567238</v>
      </c>
      <c r="G171" s="20">
        <v>1</v>
      </c>
      <c r="H171" s="20"/>
      <c r="I171" s="23"/>
      <c r="J171" s="6"/>
      <c r="K171" s="6"/>
      <c r="L171" s="424"/>
      <c r="M171" s="425" t="s">
        <v>706</v>
      </c>
      <c r="N171" s="24"/>
      <c r="O171" s="107"/>
      <c r="P171" s="105"/>
      <c r="Q171" s="106"/>
      <c r="R171" s="24"/>
      <c r="S171" s="107"/>
      <c r="T171" s="105"/>
      <c r="U171" s="106"/>
      <c r="V171" s="24"/>
      <c r="W171" s="107"/>
      <c r="X171" s="105"/>
      <c r="Y171" s="106"/>
      <c r="Z171" s="24"/>
      <c r="AA171" s="273"/>
      <c r="AB171" s="24"/>
      <c r="AC171" s="273"/>
      <c r="AD171" s="24"/>
      <c r="AE171" s="107"/>
      <c r="AF171" s="273"/>
      <c r="AG171" s="24"/>
      <c r="AH171" s="107"/>
      <c r="AI171" s="273"/>
      <c r="AJ171" s="24"/>
      <c r="AK171" s="107"/>
      <c r="AL171" s="273"/>
      <c r="AM171" s="24"/>
      <c r="AN171" s="107"/>
      <c r="AO171" s="273"/>
      <c r="AP171" s="24"/>
      <c r="AQ171" s="107"/>
      <c r="AR171" s="273"/>
      <c r="AS171" s="24"/>
      <c r="AT171" s="107"/>
      <c r="AU171" s="273"/>
      <c r="AV171" s="24"/>
      <c r="AW171" s="107"/>
      <c r="AX171" s="273"/>
      <c r="AY171" s="24"/>
      <c r="AZ171" s="107"/>
      <c r="BA171" s="273"/>
      <c r="BB171" s="24"/>
      <c r="BC171" s="107"/>
      <c r="BD171" s="273"/>
      <c r="BE171" s="24"/>
      <c r="BF171" s="107"/>
      <c r="BG171" s="273"/>
      <c r="BH171" s="24">
        <v>65.010002136230469</v>
      </c>
      <c r="BI171" s="107"/>
      <c r="BJ171" s="273"/>
      <c r="BK171" s="24"/>
      <c r="BL171" s="107"/>
      <c r="BM171" s="273"/>
      <c r="BN171" s="24">
        <v>83.400001525878906</v>
      </c>
      <c r="BO171" s="107"/>
      <c r="BP171" s="273"/>
      <c r="BQ171" s="24">
        <v>48</v>
      </c>
      <c r="BR171" s="107"/>
      <c r="BS171" s="273"/>
      <c r="BT171" s="24">
        <v>87.919998168945313</v>
      </c>
      <c r="BU171" s="291"/>
      <c r="BV171" s="273"/>
      <c r="BW171" s="24">
        <v>59.880001068115234</v>
      </c>
      <c r="BX171" s="107"/>
      <c r="BY171" s="273"/>
      <c r="BZ171" s="24">
        <v>79.699996948242188</v>
      </c>
      <c r="CA171" s="107"/>
      <c r="CB171" s="273"/>
      <c r="CC171" s="24"/>
      <c r="CD171" s="107"/>
      <c r="CE171" s="107"/>
      <c r="CF171" s="107"/>
      <c r="CG171" s="107"/>
      <c r="CH171" s="273"/>
      <c r="CI171" s="24"/>
      <c r="CJ171" s="107"/>
      <c r="CK171" s="273"/>
      <c r="CL171" s="24"/>
      <c r="CM171" s="107"/>
      <c r="CN171" s="273"/>
      <c r="CO171" s="24"/>
      <c r="CP171" s="107"/>
      <c r="CQ171" s="273"/>
      <c r="CR171" s="24"/>
      <c r="CS171" s="107"/>
      <c r="CT171" s="273"/>
      <c r="CU171" s="24"/>
      <c r="CV171" s="107"/>
      <c r="CW171" s="273"/>
      <c r="CX171" s="24"/>
      <c r="CY171" s="107"/>
      <c r="CZ171" s="273"/>
      <c r="DA171" s="24"/>
      <c r="DB171" s="107"/>
      <c r="DC171" s="273"/>
      <c r="DD171" s="24"/>
      <c r="DE171" s="107"/>
      <c r="DF171" s="273"/>
      <c r="DG171" s="218"/>
      <c r="DH171" s="217"/>
      <c r="DI171" s="217"/>
      <c r="DJ171" s="286">
        <f t="shared" si="52"/>
        <v>70.651666641235352</v>
      </c>
      <c r="DK171" s="219"/>
      <c r="DL171" s="220">
        <f t="shared" si="53"/>
        <v>3.5325833320617677</v>
      </c>
      <c r="DM171" s="650">
        <f>COUNTIF(N171:DF171, Active!DM$1)+COUNTIF(N171:DF171, Active!DM$2)</f>
        <v>0</v>
      </c>
      <c r="DN171" s="233">
        <f>IF(COUNTIF($N171:$Q171, Active!ET$1)&gt;0, Active!DN$2, 0)</f>
        <v>0</v>
      </c>
      <c r="DO171" s="234">
        <f>IF(COUNTIF($R171:$U171, Active!ET$1)&gt;0, Active!DO$2, 0)</f>
        <v>0</v>
      </c>
      <c r="DP171" s="234">
        <f>IF(COUNTIF($V171:$Y171, Active!ET$1)&gt;0, Active!DP$2, 0)</f>
        <v>0</v>
      </c>
      <c r="DQ171" s="234">
        <f>IF(COUNTIF($Z171:$AA171, Active!ET$1)&gt;0, Active!DQ$2, 0)</f>
        <v>0</v>
      </c>
      <c r="DR171" s="234">
        <f>IF(COUNTIF($AB171:$AC171, Active!ET$1)&gt;0, Active!DR$2, 0)</f>
        <v>0</v>
      </c>
      <c r="DS171" s="235">
        <f>IF(COUNTIF($AD171:$AF171, Active!$ET$1)&gt;0, Active!DS$2, 0)</f>
        <v>0</v>
      </c>
      <c r="DT171" s="236">
        <f>IF(COUNTIF($AG171:$AI171, Active!$ET$1)&gt;0, Active!DT$2, 0)</f>
        <v>0</v>
      </c>
      <c r="DU171" s="236">
        <f>IF(COUNTIF($AJ171:$AL171, Active!$ET$1)&gt;0, Active!DU$2, 0)</f>
        <v>0</v>
      </c>
      <c r="DV171" s="236">
        <f>IF(COUNTIF($AM171:$AO171, Active!$ET$1)&gt;0, Active!DV$2, 0)</f>
        <v>0</v>
      </c>
      <c r="DW171" s="236">
        <f>IF(COUNTIF($AP171:$AR171, Active!$ET$1)&gt;0, Active!DW$2, 0)</f>
        <v>0</v>
      </c>
      <c r="DX171" s="236">
        <f>IF(COUNTIF($AS171:$AU171, Active!$ET$1)&gt;0, Active!DX$2, 0)</f>
        <v>0</v>
      </c>
      <c r="DY171" s="236">
        <f>IF(COUNTIF($AV171:$AX171, Active!$ET$1)&gt;0, Active!DY$2, 0)</f>
        <v>0</v>
      </c>
      <c r="DZ171" s="237">
        <f>IF(COUNTIF($AY171:$BA171, Active!$ET$1)&gt;0, Active!DZ$2, 0)</f>
        <v>0</v>
      </c>
      <c r="EA171" s="238">
        <f>IF(COUNTIF($BB171:$BD171, Active!$ET$1)&gt;0, Active!EA$2, 0)</f>
        <v>0</v>
      </c>
      <c r="EB171" s="238">
        <f>IF(COUNTIF($BE171:$BG171, Active!$ET$1)&gt;0, Active!EB$2, 0)</f>
        <v>0</v>
      </c>
      <c r="EC171" s="238">
        <f>IF(COUNTIF($BH171:$BJ171, Active!$ET$1)&gt;0, Active!EC$2, 0)</f>
        <v>0</v>
      </c>
      <c r="ED171" s="238">
        <f>IF(COUNTIF($BK171:$BM171, Active!$ET$1)&gt;0, Active!ED$2, 0)</f>
        <v>0</v>
      </c>
      <c r="EE171" s="238">
        <f>IF(COUNTIF($BN171:$BP171, Active!$ET$1)&gt;0, Active!EE$2, 0)</f>
        <v>0</v>
      </c>
      <c r="EF171" s="238">
        <f>IF(COUNTIF($BQ171:$BS171, Active!$ET$1)&gt;0, Active!EF$2, 0)</f>
        <v>0</v>
      </c>
      <c r="EG171" s="238">
        <f>IF(COUNTIF($BT171:$BV171, Active!$ET$1)&gt;0, Active!EG$2, 0)</f>
        <v>0</v>
      </c>
      <c r="EH171" s="239">
        <f>IF(COUNTIF($BW171:$BY171, Active!$ET$1)&gt;0, Active!EH$2, 0)</f>
        <v>0</v>
      </c>
      <c r="EI171" s="240">
        <f>IF(COUNTIF($BZ171:$CB171, Active!$ET$1)&gt;0, Active!EI$2, 0)</f>
        <v>0</v>
      </c>
      <c r="EJ171" s="240">
        <f>IF(COUNTIF($CC171:$CE171, Active!$ET$1)&gt;0, Active!EJ$2, 0)</f>
        <v>0</v>
      </c>
      <c r="EK171" s="240">
        <f>IF(COUNTIF($CF171:$CH171, Active!$ET$1)&gt;0, Active!EK$2, 0)</f>
        <v>0</v>
      </c>
      <c r="EL171" s="240">
        <f>IF(COUNTIF($CI171:$CK171, Active!$ET$1)&gt;0, Active!EL$2, 0)</f>
        <v>0</v>
      </c>
      <c r="EM171" s="240">
        <f>IF(COUNTIF($CL171:$CN171, Active!$ET$1)&gt;0, Active!EM$2, 0)</f>
        <v>0</v>
      </c>
      <c r="EN171" s="240">
        <f>IF(COUNTIF($CO171:$CQ171, Active!$ET$1)&gt;0, Active!EN$2, 0)</f>
        <v>0</v>
      </c>
      <c r="EO171" s="240">
        <f>IF(COUNTIF($CR171:$CT171, Active!$ET$1)&gt;0, Active!EO$2, 0)</f>
        <v>0</v>
      </c>
      <c r="EP171" s="240">
        <f>IF(COUNTIF($CU171:$CW171, Active!$ET$1)&gt;0, Active!EP$2, 0)</f>
        <v>0</v>
      </c>
      <c r="EQ171" s="240">
        <f>IF(COUNTIF($CX171:$CZ171, Active!$ET$1)&gt;0, Active!EQ$2, 0)</f>
        <v>0</v>
      </c>
      <c r="ER171" s="240">
        <f>IF(COUNTIF($DA171:$DC171, Active!$ET$1)&gt;0, Active!ER$2, 0)</f>
        <v>0</v>
      </c>
      <c r="ES171" s="240">
        <f>IF(COUNTIF($DD171:$DF171, Active!$ET$1)&gt;0, Active!ES$2, 0)</f>
        <v>0</v>
      </c>
      <c r="ET171" s="241">
        <f t="shared" si="54"/>
        <v>0</v>
      </c>
      <c r="EU171" s="242">
        <f>IF(COUNTIF($N171:$Q171, Active!GA$1)&gt;0, Active!EU$2, 0)</f>
        <v>0</v>
      </c>
      <c r="EV171" s="234">
        <f>IF(COUNTIF($R171:$U171, Active!GA$1)&gt;0, Active!EV$2, 0)</f>
        <v>0</v>
      </c>
      <c r="EW171" s="234">
        <f>IF(COUNTIF($V171:$Y171, Active!GA$1)&gt;0, Active!EW$2, 0)</f>
        <v>0</v>
      </c>
      <c r="EX171" s="234">
        <f>IF(COUNTIF($Z171:$AA171, Active!GA$1)&gt;0, Active!EX$2, 0)</f>
        <v>0</v>
      </c>
      <c r="EY171" s="234">
        <f>IF(COUNTIF($AB171:$AC171, Active!GA$1)&gt;0, Active!EY$2, 0)</f>
        <v>0</v>
      </c>
      <c r="EZ171" s="235">
        <f>IF(COUNTIF($AD171:$AF171, Active!$GA$1)&gt;0, Active!EZ$2, 0)</f>
        <v>0</v>
      </c>
      <c r="FA171" s="236">
        <f>IF(COUNTIF($AG171:$AI171, Active!$GA$1)&gt;0, Active!FA$2, 0)</f>
        <v>0</v>
      </c>
      <c r="FB171" s="236">
        <f>IF(COUNTIF($AJ171:$AL171, Active!$GA$1)&gt;0, Active!FB$2, 0)</f>
        <v>0</v>
      </c>
      <c r="FC171" s="236">
        <f>IF(COUNTIF($AM171:$AO171, Active!$GA$1)&gt;0, Active!FC$2, 0)</f>
        <v>0</v>
      </c>
      <c r="FD171" s="236">
        <f>IF(COUNTIF($AP171:$AR171, Active!$GA$1)&gt;0, Active!FD$2, 0)</f>
        <v>0</v>
      </c>
      <c r="FE171" s="236">
        <f>IF(COUNTIF($AS171:$AU171, Active!$GA$1)&gt;0, Active!FE$2, 0)</f>
        <v>0</v>
      </c>
      <c r="FF171" s="236">
        <f>IF(COUNTIF($AV171:$AX171, Active!$GA$1)&gt;0, Active!FF$2, 0)</f>
        <v>0</v>
      </c>
      <c r="FG171" s="237">
        <f>IF(COUNTIF($AY171:$BA171, Active!$GA$1)&gt;0, Active!FG$2, 0)</f>
        <v>0</v>
      </c>
      <c r="FH171" s="238">
        <f>IF(COUNTIF($BB171:$BD171, Active!$GA$1)&gt;0, Active!FH$2, 0)</f>
        <v>0</v>
      </c>
      <c r="FI171" s="238">
        <f>IF(COUNTIF($BE171:$BG171, Active!$GA$1)&gt;0, Active!FI$2, 0)</f>
        <v>0</v>
      </c>
      <c r="FJ171" s="238">
        <f>IF(COUNTIF($BH171:$BJ171, Active!$GA$1)&gt;0, Active!FJ$2, 0)</f>
        <v>0</v>
      </c>
      <c r="FK171" s="238">
        <f>IF(COUNTIF($BK171:$BM171, Active!$GA$1)&gt;0, Active!FK$2, 0)</f>
        <v>0</v>
      </c>
      <c r="FL171" s="238">
        <f>IF(COUNTIF($BN171:$BP171, Active!$GA$1)&gt;0, Active!FL$2, 0)</f>
        <v>0</v>
      </c>
      <c r="FM171" s="238">
        <f>IF(COUNTIF($BQ171:$BS171, Active!$GA$1)&gt;0, Active!FM$2, 0)</f>
        <v>0</v>
      </c>
      <c r="FN171" s="238">
        <f>IF(COUNTIF($BT171:$BV171, Active!$GA$1)&gt;0, Active!FN$2, 0)</f>
        <v>0</v>
      </c>
      <c r="FO171" s="239">
        <f>IF(COUNTIF($BW171:$BY171, Active!$GA$1)&gt;0, Active!FO$2, 0)</f>
        <v>0</v>
      </c>
      <c r="FP171" s="240">
        <f>IF(COUNTIF($BZ171:$CB171, Active!$GA$1)&gt;0, Active!FP$2, 0)</f>
        <v>0</v>
      </c>
      <c r="FQ171" s="240">
        <f>IF(COUNTIF($CC171:$CE171, Active!$GA$1)&gt;0, Active!FQ$2, 0)</f>
        <v>0</v>
      </c>
      <c r="FR171" s="240">
        <f>IF(COUNTIF($CF171:$CH171, Active!$GA$1)&gt;0, Active!FR$2, 0)</f>
        <v>0</v>
      </c>
      <c r="FS171" s="240">
        <f>IF(COUNTIF($CI171:$CK171, Active!$GA$1)&gt;0, Active!FS$2, 0)</f>
        <v>0</v>
      </c>
      <c r="FT171" s="240">
        <f>IF(COUNTIF($CL171:$CN171, Active!$GA$1)&gt;0, Active!FT$2, 0)</f>
        <v>0</v>
      </c>
      <c r="FU171" s="240">
        <f>IF(COUNTIF($CO171:$CQ171, Active!$GA$1)&gt;0, Active!FU$2, 0)</f>
        <v>0</v>
      </c>
      <c r="FV171" s="240">
        <f>IF(COUNTIF($CR171:$CT171, Active!$GA$1)&gt;0, Active!FV$2, 0)</f>
        <v>0</v>
      </c>
      <c r="FW171" s="240">
        <f>IF(COUNTIF($CU171:$CW171, Active!$GA$1)&gt;0, Active!FW$2, 0)</f>
        <v>0</v>
      </c>
      <c r="FX171" s="240">
        <f>IF(COUNTIF($CX171:$CZ171, Active!$GA$1)&gt;0, Active!FX$2, 0)</f>
        <v>0</v>
      </c>
      <c r="FY171" s="240">
        <f>IF(COUNTIF($DA171:$DC171, Active!$GA$1)&gt;0, Active!FY$2, 0)</f>
        <v>0</v>
      </c>
      <c r="FZ171" s="240">
        <f>IF(COUNTIF($DD171:$DF171, Active!$GA$1)&gt;0, Active!FZ$2, 0)</f>
        <v>0</v>
      </c>
      <c r="GA171" s="241">
        <f t="shared" si="55"/>
        <v>0</v>
      </c>
      <c r="GB171" s="242">
        <f>IF(COUNTIF($N171:$Q171, Active!HH$1)&gt;0, Active!GB$2, 0)</f>
        <v>0</v>
      </c>
      <c r="GC171" s="234">
        <f>IF(COUNTIF($R171:$U171, Active!HH$1)&gt;0, Active!GC$2, 0)</f>
        <v>0</v>
      </c>
      <c r="GD171" s="234">
        <f>IF(COUNTIF($V171:$Y171, Active!HH$1)&gt;0, Active!GD$2, 0)</f>
        <v>0</v>
      </c>
      <c r="GE171" s="234">
        <f>IF(COUNTIF($Z171:$AA171, Active!HH$1)&gt;0, Active!GE$2, 0)</f>
        <v>0</v>
      </c>
      <c r="GF171" s="234">
        <f>IF(COUNTIF($AB171:$AC171, Active!HH$1)&gt;0, Active!GF$2, 0)</f>
        <v>0</v>
      </c>
      <c r="GG171" s="235">
        <f>IF(COUNTIF($AD171:$AF171, Active!$HH$1)&gt;0, Active!GG$2, 0)</f>
        <v>0</v>
      </c>
      <c r="GH171" s="236">
        <f>IF(COUNTIF($AG171:$AI171, Active!$HH$1)&gt;0, Active!GH$2, 0)</f>
        <v>0</v>
      </c>
      <c r="GI171" s="236">
        <f>IF(COUNTIF($AJ171:$AL171, Active!$HH$1)&gt;0, Active!GI$2, 0)</f>
        <v>0</v>
      </c>
      <c r="GJ171" s="236">
        <f>IF(COUNTIF($AM171:$AO171, Active!$HH$1)&gt;0, Active!GJ$2, 0)</f>
        <v>0</v>
      </c>
      <c r="GK171" s="236">
        <f>IF(COUNTIF($AP171:$AR171, Active!$HH$1)&gt;0, Active!GK$2, 0)</f>
        <v>0</v>
      </c>
      <c r="GL171" s="236">
        <f>IF(COUNTIF($AS171:$AU171, Active!$HH$1)&gt;0, Active!GL$2, 0)</f>
        <v>0</v>
      </c>
      <c r="GM171" s="236">
        <f>IF(COUNTIF($AV171:$AX171, Active!$HH$1)&gt;0, Active!GM$2, 0)</f>
        <v>0</v>
      </c>
      <c r="GN171" s="237">
        <f>IF(COUNTIF($AY171:$BA171, Active!$HH$1)&gt;0, Active!GN$2, 0)</f>
        <v>0</v>
      </c>
      <c r="GO171" s="238">
        <f>IF(COUNTIF($BB171:$BD171, Active!$HH$1)&gt;0, Active!GO$2, 0)</f>
        <v>0</v>
      </c>
      <c r="GP171" s="238">
        <f>IF(COUNTIF($BE171:$BG171, Active!$HH$1)&gt;0, Active!GP$2, 0)</f>
        <v>0</v>
      </c>
      <c r="GQ171" s="238">
        <f>IF(COUNTIF($BH171:$BJ171, Active!$HH$1)&gt;0, Active!GQ$2, 0)</f>
        <v>0</v>
      </c>
      <c r="GR171" s="238">
        <f>IF(COUNTIF($BK171:$BM171, Active!$HH$1)&gt;0, Active!GR$2, 0)</f>
        <v>0</v>
      </c>
      <c r="GS171" s="238">
        <f>IF(COUNTIF($BN171:$BP171, Active!$HH$1)&gt;0, Active!GS$2, 0)</f>
        <v>0</v>
      </c>
      <c r="GT171" s="238">
        <f>IF(COUNTIF($BQ171:$BS171, Active!$HH$1)&gt;0, Active!GT$2, 0)</f>
        <v>0</v>
      </c>
      <c r="GU171" s="238">
        <f>IF(COUNTIF($BT171:$BV171, Active!$HH$1)&gt;0, Active!GU$2, 0)</f>
        <v>0</v>
      </c>
      <c r="GV171" s="239">
        <f>IF(COUNTIF($BW171:$BY171, Active!$HH$1)&gt;0, Active!GV$2, 0)</f>
        <v>0</v>
      </c>
      <c r="GW171" s="240">
        <f>IF(COUNTIF($BZ171:$CB171, Active!$HH$1)&gt;0, Active!GW$2, 0)</f>
        <v>0</v>
      </c>
      <c r="GX171" s="240">
        <f>IF(COUNTIF($CC171:$CE171, Active!$HH$1)&gt;0, Active!GX$2, 0)</f>
        <v>0</v>
      </c>
      <c r="GY171" s="240">
        <f>IF(COUNTIF($CF171:$CH171, Active!$HH$1)&gt;0, Active!GY$2, 0)</f>
        <v>0</v>
      </c>
      <c r="GZ171" s="240">
        <f>IF(COUNTIF($CI171:$CK171, Active!$HH$1)&gt;0, Active!GZ$2, 0)</f>
        <v>0</v>
      </c>
      <c r="HA171" s="240">
        <f>IF(COUNTIF($CL171:$CN171, Active!$HH$1)&gt;0, Active!HA$2, 0)</f>
        <v>0</v>
      </c>
      <c r="HB171" s="240">
        <f>IF(COUNTIF($CO171:$CQ171, Active!$HH$1)&gt;0, Active!HB$2, 0)</f>
        <v>0</v>
      </c>
      <c r="HC171" s="240">
        <f>IF(COUNTIF($CR171:$CT171, Active!$HH$1)&gt;0, Active!HC$2, 0)</f>
        <v>0</v>
      </c>
      <c r="HD171" s="240">
        <f>IF(COUNTIF($CU171:$CW171, Active!$HH$1)&gt;0, Active!HD$2, 0)</f>
        <v>0</v>
      </c>
      <c r="HE171" s="240">
        <f>IF(COUNTIF($CX171:$CZ171, Active!$HH$1)&gt;0, Active!HE$2, 0)</f>
        <v>0</v>
      </c>
      <c r="HF171" s="240">
        <f>IF(COUNTIF($DA171:$DC171, Active!$HH$1)&gt;0, Active!HF$2, 0)</f>
        <v>0</v>
      </c>
      <c r="HG171" s="240">
        <f>IF(COUNTIF($DD171:$DF171, Active!$HH$1)&gt;0, Active!HG$2, 0)</f>
        <v>0</v>
      </c>
      <c r="HH171" s="241">
        <f t="shared" si="56"/>
        <v>0</v>
      </c>
      <c r="HI171" s="243"/>
      <c r="HJ171" s="242">
        <f>IF(MAX($N171:$Q171)&gt;=40, Active!HJ$2, 0)</f>
        <v>0</v>
      </c>
      <c r="HK171" s="234">
        <f>IF(MAX($R171:$U171)&gt;=40, Active!HK$2, 0)</f>
        <v>0</v>
      </c>
      <c r="HL171" s="234">
        <f>IF(MAX($V171:$Y171)&gt;=40, Active!HL$2, 0)</f>
        <v>0</v>
      </c>
      <c r="HM171" s="234">
        <f>IF(MAX($Z171:$AA171)&gt;=40, Active!HM$2, 0)</f>
        <v>0</v>
      </c>
      <c r="HN171" s="234">
        <f>IF(MAX($AB171:$AC171)&gt;=40, Active!HN$2, 0)</f>
        <v>0</v>
      </c>
      <c r="HO171" s="235">
        <f>IF(MAX($AD171:$AF171)&gt;=40, Active!HO$2, 0)</f>
        <v>0</v>
      </c>
      <c r="HP171" s="236">
        <f>IF(MAX($AG171:$AI171)&gt;=40, Active!HP$2, 0)</f>
        <v>0</v>
      </c>
      <c r="HQ171" s="236">
        <f>IF(MAX($AJ171:$AL171)&gt;=40, Active!HQ$2, 0)</f>
        <v>0</v>
      </c>
      <c r="HR171" s="236">
        <f>IF(MAX($AM171:$AO171)&gt;=40, Active!HR$2, 0)</f>
        <v>0</v>
      </c>
      <c r="HS171" s="236">
        <f>IF(MAX($AP171:$AR171)&gt;=40, Active!HS$2, 0)</f>
        <v>0</v>
      </c>
      <c r="HT171" s="236">
        <f>IF(MAX($AS171:$AU171)&gt;=40, Active!HT$2, 0)</f>
        <v>0</v>
      </c>
      <c r="HU171" s="236">
        <f>IF(MAX($AV171:$AX171)&gt;=40, Active!HU$2, 0)</f>
        <v>0</v>
      </c>
      <c r="HV171" s="237">
        <f>IF(MAX($AY171:$BA171)&gt;=40, Active!HV$2, 0)</f>
        <v>0</v>
      </c>
      <c r="HW171" s="238">
        <f>IF(MAX($BB171:$BD171)&gt;=40, Active!HW$2, 0)</f>
        <v>0</v>
      </c>
      <c r="HX171" s="238">
        <f>IF(MAX($BE171:$BG171)&gt;=40, Active!HX$2, 0)</f>
        <v>0</v>
      </c>
      <c r="HY171" s="238">
        <f>IF(MAX($BH171:$BJ171)&gt;=40, Active!HY$2, 0)</f>
        <v>20</v>
      </c>
      <c r="HZ171" s="238">
        <f>IF(MAX($BK171:$BM171)&gt;=40, Active!HZ$2, 0)</f>
        <v>0</v>
      </c>
      <c r="IA171" s="238">
        <f>IF(MAX($BN171:$BP171)&gt;=40, Active!IA$2, 0)</f>
        <v>20</v>
      </c>
      <c r="IB171" s="238">
        <f>IF(MAX($BQ171:$BS171)&gt;=40, Active!IB$2, 0)</f>
        <v>10</v>
      </c>
      <c r="IC171" s="238">
        <f>IF(MAX($BT171:$BV171)&gt;=40, Active!IC$2, 0)</f>
        <v>6</v>
      </c>
      <c r="ID171" s="239">
        <f>IF(MAX($BW171:$BY171)&gt;=40, Active!ID$2, 0)</f>
        <v>20</v>
      </c>
      <c r="IE171" s="240">
        <f>IF(MAX($BZ171:$CB171)&gt;=40, Active!IE$2, 0)</f>
        <v>20</v>
      </c>
      <c r="IF171" s="240">
        <f>IF(MAX($CC171:$CE171)&gt;=40, Active!IF$2, 0)</f>
        <v>0</v>
      </c>
      <c r="IG171" s="240">
        <f>IF(MAX($CF171:$CH171)&gt;=40, Active!IG$2, 0)</f>
        <v>0</v>
      </c>
      <c r="IH171" s="240">
        <f>IF(MAX($CI171:$CK171)&gt;=40, Active!IH$2, 0)</f>
        <v>0</v>
      </c>
      <c r="II171" s="240">
        <f>IF(MAX($CL171:$CN171)&gt;=40, Active!II$2, 0)</f>
        <v>0</v>
      </c>
      <c r="IJ171" s="240">
        <f>IF(MAX($CO171:$CQ171)&gt;=40, Active!IJ$2, 0)</f>
        <v>0</v>
      </c>
      <c r="IK171" s="240">
        <f>IF(MAX($CR171:$CT171)&gt;=40, Active!IK$2, 0)</f>
        <v>0</v>
      </c>
      <c r="IL171" s="240">
        <f>IF(MAX($CU171:$CW171)&gt;=40, Active!IL$2, 0)</f>
        <v>0</v>
      </c>
      <c r="IM171" s="240">
        <f>IF(MAX($CX171:$CZ171)&gt;=40, Active!IM$2, 0)</f>
        <v>0</v>
      </c>
      <c r="IN171" s="240">
        <f>IF(MAX($DA171:$DC171)&gt;=40, Active!IN$2, 0)</f>
        <v>0</v>
      </c>
      <c r="IO171" s="240">
        <f>IF(MAX($DD171:$DF171)&gt;=40, Active!IO$2, 0)</f>
        <v>0</v>
      </c>
      <c r="IP171" s="416">
        <f t="shared" si="57"/>
        <v>90</v>
      </c>
      <c r="IQ171" s="416">
        <f t="shared" si="58"/>
        <v>6</v>
      </c>
    </row>
    <row r="172" spans="2:251" ht="15" customHeight="1" x14ac:dyDescent="0.25">
      <c r="B172" s="392">
        <v>30</v>
      </c>
      <c r="C172" s="13" t="s">
        <v>707</v>
      </c>
      <c r="D172" s="423">
        <v>42370</v>
      </c>
      <c r="E172" s="20" t="s">
        <v>278</v>
      </c>
      <c r="F172" s="6">
        <v>7348512</v>
      </c>
      <c r="G172" s="20">
        <v>1</v>
      </c>
      <c r="H172" s="20"/>
      <c r="I172" s="23"/>
      <c r="J172" s="6"/>
      <c r="K172" s="6"/>
      <c r="L172" s="424"/>
      <c r="M172" s="425" t="s">
        <v>708</v>
      </c>
      <c r="N172" s="24"/>
      <c r="O172" s="107"/>
      <c r="P172" s="105"/>
      <c r="Q172" s="106"/>
      <c r="R172" s="24"/>
      <c r="S172" s="107"/>
      <c r="T172" s="105"/>
      <c r="U172" s="106"/>
      <c r="V172" s="24"/>
      <c r="W172" s="107"/>
      <c r="X172" s="105"/>
      <c r="Y172" s="106"/>
      <c r="Z172" s="24"/>
      <c r="AA172" s="273"/>
      <c r="AB172" s="24"/>
      <c r="AC172" s="273"/>
      <c r="AD172" s="24"/>
      <c r="AE172" s="107"/>
      <c r="AF172" s="273"/>
      <c r="AG172" s="24"/>
      <c r="AH172" s="107"/>
      <c r="AI172" s="273"/>
      <c r="AJ172" s="24"/>
      <c r="AK172" s="107"/>
      <c r="AL172" s="273"/>
      <c r="AM172" s="24"/>
      <c r="AN172" s="107"/>
      <c r="AO172" s="273"/>
      <c r="AP172" s="24"/>
      <c r="AQ172" s="107"/>
      <c r="AR172" s="273"/>
      <c r="AS172" s="24"/>
      <c r="AT172" s="107"/>
      <c r="AU172" s="273"/>
      <c r="AV172" s="24"/>
      <c r="AW172" s="107"/>
      <c r="AX172" s="273"/>
      <c r="AY172" s="24"/>
      <c r="AZ172" s="107"/>
      <c r="BA172" s="273"/>
      <c r="BB172" s="24">
        <v>74.699996948242188</v>
      </c>
      <c r="BC172" s="107"/>
      <c r="BD172" s="273"/>
      <c r="BE172" s="24"/>
      <c r="BF172" s="107"/>
      <c r="BG172" s="273"/>
      <c r="BH172" s="24"/>
      <c r="BI172" s="107"/>
      <c r="BJ172" s="273"/>
      <c r="BK172" s="24"/>
      <c r="BL172" s="107"/>
      <c r="BM172" s="273"/>
      <c r="BN172" s="24"/>
      <c r="BO172" s="107"/>
      <c r="BP172" s="273"/>
      <c r="BQ172" s="24">
        <v>54</v>
      </c>
      <c r="BR172" s="107"/>
      <c r="BS172" s="273"/>
      <c r="BT172" s="24"/>
      <c r="BU172" s="291"/>
      <c r="BV172" s="273"/>
      <c r="BW172" s="24">
        <v>78.5</v>
      </c>
      <c r="BX172" s="107"/>
      <c r="BY172" s="273"/>
      <c r="BZ172" s="24">
        <v>76.449996948242188</v>
      </c>
      <c r="CA172" s="107"/>
      <c r="CB172" s="273"/>
      <c r="CC172" s="24">
        <v>74</v>
      </c>
      <c r="CD172" s="107"/>
      <c r="CE172" s="107"/>
      <c r="CF172" s="107"/>
      <c r="CG172" s="107"/>
      <c r="CH172" s="273"/>
      <c r="CI172" s="24"/>
      <c r="CJ172" s="107"/>
      <c r="CK172" s="273"/>
      <c r="CL172" s="24">
        <v>67.400001525878906</v>
      </c>
      <c r="CM172" s="107"/>
      <c r="CN172" s="273"/>
      <c r="CO172" s="24"/>
      <c r="CP172" s="107"/>
      <c r="CQ172" s="273"/>
      <c r="CR172" s="24"/>
      <c r="CS172" s="107"/>
      <c r="CT172" s="273"/>
      <c r="CU172" s="24"/>
      <c r="CV172" s="107"/>
      <c r="CW172" s="273"/>
      <c r="CX172" s="24"/>
      <c r="CY172" s="107"/>
      <c r="CZ172" s="273"/>
      <c r="DA172" s="24">
        <v>73.519996643066406</v>
      </c>
      <c r="DB172" s="107"/>
      <c r="DC172" s="273"/>
      <c r="DD172" s="24">
        <v>71.800003051757813</v>
      </c>
      <c r="DE172" s="107"/>
      <c r="DF172" s="273"/>
      <c r="DG172" s="218"/>
      <c r="DH172" s="217"/>
      <c r="DI172" s="217"/>
      <c r="DJ172" s="286">
        <f t="shared" si="52"/>
        <v>71.296249389648438</v>
      </c>
      <c r="DK172" s="219"/>
      <c r="DL172" s="220">
        <f t="shared" si="53"/>
        <v>3.5648124694824217</v>
      </c>
      <c r="DM172" s="650">
        <f>COUNTIF(N172:DF172, Active!DM$1)+COUNTIF(N172:DF172, Active!DM$2)</f>
        <v>0</v>
      </c>
      <c r="DN172" s="233">
        <f>IF(COUNTIF($N172:$Q172, Active!ET$1)&gt;0, Active!DN$2, 0)</f>
        <v>0</v>
      </c>
      <c r="DO172" s="234">
        <f>IF(COUNTIF($R172:$U172, Active!ET$1)&gt;0, Active!DO$2, 0)</f>
        <v>0</v>
      </c>
      <c r="DP172" s="234">
        <f>IF(COUNTIF($V172:$Y172, Active!ET$1)&gt;0, Active!DP$2, 0)</f>
        <v>0</v>
      </c>
      <c r="DQ172" s="234">
        <f>IF(COUNTIF($Z172:$AA172, Active!ET$1)&gt;0, Active!DQ$2, 0)</f>
        <v>0</v>
      </c>
      <c r="DR172" s="234">
        <f>IF(COUNTIF($AB172:$AC172, Active!ET$1)&gt;0, Active!DR$2, 0)</f>
        <v>0</v>
      </c>
      <c r="DS172" s="235">
        <f>IF(COUNTIF($AD172:$AF172, Active!$ET$1)&gt;0, Active!DS$2, 0)</f>
        <v>0</v>
      </c>
      <c r="DT172" s="236">
        <f>IF(COUNTIF($AG172:$AI172, Active!$ET$1)&gt;0, Active!DT$2, 0)</f>
        <v>0</v>
      </c>
      <c r="DU172" s="236">
        <f>IF(COUNTIF($AJ172:$AL172, Active!$ET$1)&gt;0, Active!DU$2, 0)</f>
        <v>0</v>
      </c>
      <c r="DV172" s="236">
        <f>IF(COUNTIF($AM172:$AO172, Active!$ET$1)&gt;0, Active!DV$2, 0)</f>
        <v>0</v>
      </c>
      <c r="DW172" s="236">
        <f>IF(COUNTIF($AP172:$AR172, Active!$ET$1)&gt;0, Active!DW$2, 0)</f>
        <v>0</v>
      </c>
      <c r="DX172" s="236">
        <f>IF(COUNTIF($AS172:$AU172, Active!$ET$1)&gt;0, Active!DX$2, 0)</f>
        <v>0</v>
      </c>
      <c r="DY172" s="236">
        <f>IF(COUNTIF($AV172:$AX172, Active!$ET$1)&gt;0, Active!DY$2, 0)</f>
        <v>0</v>
      </c>
      <c r="DZ172" s="237">
        <f>IF(COUNTIF($AY172:$BA172, Active!$ET$1)&gt;0, Active!DZ$2, 0)</f>
        <v>0</v>
      </c>
      <c r="EA172" s="238">
        <f>IF(COUNTIF($BB172:$BD172, Active!$ET$1)&gt;0, Active!EA$2, 0)</f>
        <v>0</v>
      </c>
      <c r="EB172" s="238">
        <f>IF(COUNTIF($BE172:$BG172, Active!$ET$1)&gt;0, Active!EB$2, 0)</f>
        <v>0</v>
      </c>
      <c r="EC172" s="238">
        <f>IF(COUNTIF($BH172:$BJ172, Active!$ET$1)&gt;0, Active!EC$2, 0)</f>
        <v>0</v>
      </c>
      <c r="ED172" s="238">
        <f>IF(COUNTIF($BK172:$BM172, Active!$ET$1)&gt;0, Active!ED$2, 0)</f>
        <v>0</v>
      </c>
      <c r="EE172" s="238">
        <f>IF(COUNTIF($BN172:$BP172, Active!$ET$1)&gt;0, Active!EE$2, 0)</f>
        <v>0</v>
      </c>
      <c r="EF172" s="238">
        <f>IF(COUNTIF($BQ172:$BS172, Active!$ET$1)&gt;0, Active!EF$2, 0)</f>
        <v>0</v>
      </c>
      <c r="EG172" s="238">
        <f>IF(COUNTIF($BT172:$BV172, Active!$ET$1)&gt;0, Active!EG$2, 0)</f>
        <v>0</v>
      </c>
      <c r="EH172" s="239">
        <f>IF(COUNTIF($BW172:$BY172, Active!$ET$1)&gt;0, Active!EH$2, 0)</f>
        <v>0</v>
      </c>
      <c r="EI172" s="240">
        <f>IF(COUNTIF($BZ172:$CB172, Active!$ET$1)&gt;0, Active!EI$2, 0)</f>
        <v>0</v>
      </c>
      <c r="EJ172" s="240">
        <f>IF(COUNTIF($CC172:$CE172, Active!$ET$1)&gt;0, Active!EJ$2, 0)</f>
        <v>0</v>
      </c>
      <c r="EK172" s="240">
        <f>IF(COUNTIF($CF172:$CH172, Active!$ET$1)&gt;0, Active!EK$2, 0)</f>
        <v>0</v>
      </c>
      <c r="EL172" s="240">
        <f>IF(COUNTIF($CI172:$CK172, Active!$ET$1)&gt;0, Active!EL$2, 0)</f>
        <v>0</v>
      </c>
      <c r="EM172" s="240">
        <f>IF(COUNTIF($CL172:$CN172, Active!$ET$1)&gt;0, Active!EM$2, 0)</f>
        <v>0</v>
      </c>
      <c r="EN172" s="240">
        <f>IF(COUNTIF($CO172:$CQ172, Active!$ET$1)&gt;0, Active!EN$2, 0)</f>
        <v>0</v>
      </c>
      <c r="EO172" s="240">
        <f>IF(COUNTIF($CR172:$CT172, Active!$ET$1)&gt;0, Active!EO$2, 0)</f>
        <v>0</v>
      </c>
      <c r="EP172" s="240">
        <f>IF(COUNTIF($CU172:$CW172, Active!$ET$1)&gt;0, Active!EP$2, 0)</f>
        <v>0</v>
      </c>
      <c r="EQ172" s="240">
        <f>IF(COUNTIF($CX172:$CZ172, Active!$ET$1)&gt;0, Active!EQ$2, 0)</f>
        <v>0</v>
      </c>
      <c r="ER172" s="240">
        <f>IF(COUNTIF($DA172:$DC172, Active!$ET$1)&gt;0, Active!ER$2, 0)</f>
        <v>0</v>
      </c>
      <c r="ES172" s="240">
        <f>IF(COUNTIF($DD172:$DF172, Active!$ET$1)&gt;0, Active!ES$2, 0)</f>
        <v>0</v>
      </c>
      <c r="ET172" s="241">
        <f t="shared" si="54"/>
        <v>0</v>
      </c>
      <c r="EU172" s="242">
        <f>IF(COUNTIF($N172:$Q172, Active!GA$1)&gt;0, Active!EU$2, 0)</f>
        <v>0</v>
      </c>
      <c r="EV172" s="234">
        <f>IF(COUNTIF($R172:$U172, Active!GA$1)&gt;0, Active!EV$2, 0)</f>
        <v>0</v>
      </c>
      <c r="EW172" s="234">
        <f>IF(COUNTIF($V172:$Y172, Active!GA$1)&gt;0, Active!EW$2, 0)</f>
        <v>0</v>
      </c>
      <c r="EX172" s="234">
        <f>IF(COUNTIF($Z172:$AA172, Active!GA$1)&gt;0, Active!EX$2, 0)</f>
        <v>0</v>
      </c>
      <c r="EY172" s="234">
        <f>IF(COUNTIF($AB172:$AC172, Active!GA$1)&gt;0, Active!EY$2, 0)</f>
        <v>0</v>
      </c>
      <c r="EZ172" s="235">
        <f>IF(COUNTIF($AD172:$AF172, Active!$GA$1)&gt;0, Active!EZ$2, 0)</f>
        <v>0</v>
      </c>
      <c r="FA172" s="236">
        <f>IF(COUNTIF($AG172:$AI172, Active!$GA$1)&gt;0, Active!FA$2, 0)</f>
        <v>0</v>
      </c>
      <c r="FB172" s="236">
        <f>IF(COUNTIF($AJ172:$AL172, Active!$GA$1)&gt;0, Active!FB$2, 0)</f>
        <v>0</v>
      </c>
      <c r="FC172" s="236">
        <f>IF(COUNTIF($AM172:$AO172, Active!$GA$1)&gt;0, Active!FC$2, 0)</f>
        <v>0</v>
      </c>
      <c r="FD172" s="236">
        <f>IF(COUNTIF($AP172:$AR172, Active!$GA$1)&gt;0, Active!FD$2, 0)</f>
        <v>0</v>
      </c>
      <c r="FE172" s="236">
        <f>IF(COUNTIF($AS172:$AU172, Active!$GA$1)&gt;0, Active!FE$2, 0)</f>
        <v>0</v>
      </c>
      <c r="FF172" s="236">
        <f>IF(COUNTIF($AV172:$AX172, Active!$GA$1)&gt;0, Active!FF$2, 0)</f>
        <v>0</v>
      </c>
      <c r="FG172" s="237">
        <f>IF(COUNTIF($AY172:$BA172, Active!$GA$1)&gt;0, Active!FG$2, 0)</f>
        <v>0</v>
      </c>
      <c r="FH172" s="238">
        <f>IF(COUNTIF($BB172:$BD172, Active!$GA$1)&gt;0, Active!FH$2, 0)</f>
        <v>0</v>
      </c>
      <c r="FI172" s="238">
        <f>IF(COUNTIF($BE172:$BG172, Active!$GA$1)&gt;0, Active!FI$2, 0)</f>
        <v>0</v>
      </c>
      <c r="FJ172" s="238">
        <f>IF(COUNTIF($BH172:$BJ172, Active!$GA$1)&gt;0, Active!FJ$2, 0)</f>
        <v>0</v>
      </c>
      <c r="FK172" s="238">
        <f>IF(COUNTIF($BK172:$BM172, Active!$GA$1)&gt;0, Active!FK$2, 0)</f>
        <v>0</v>
      </c>
      <c r="FL172" s="238">
        <f>IF(COUNTIF($BN172:$BP172, Active!$GA$1)&gt;0, Active!FL$2, 0)</f>
        <v>0</v>
      </c>
      <c r="FM172" s="238">
        <f>IF(COUNTIF($BQ172:$BS172, Active!$GA$1)&gt;0, Active!FM$2, 0)</f>
        <v>0</v>
      </c>
      <c r="FN172" s="238">
        <f>IF(COUNTIF($BT172:$BV172, Active!$GA$1)&gt;0, Active!FN$2, 0)</f>
        <v>0</v>
      </c>
      <c r="FO172" s="239">
        <f>IF(COUNTIF($BW172:$BY172, Active!$GA$1)&gt;0, Active!FO$2, 0)</f>
        <v>0</v>
      </c>
      <c r="FP172" s="240">
        <f>IF(COUNTIF($BZ172:$CB172, Active!$GA$1)&gt;0, Active!FP$2, 0)</f>
        <v>0</v>
      </c>
      <c r="FQ172" s="240">
        <f>IF(COUNTIF($CC172:$CE172, Active!$GA$1)&gt;0, Active!FQ$2, 0)</f>
        <v>0</v>
      </c>
      <c r="FR172" s="240">
        <f>IF(COUNTIF($CF172:$CH172, Active!$GA$1)&gt;0, Active!FR$2, 0)</f>
        <v>0</v>
      </c>
      <c r="FS172" s="240">
        <f>IF(COUNTIF($CI172:$CK172, Active!$GA$1)&gt;0, Active!FS$2, 0)</f>
        <v>0</v>
      </c>
      <c r="FT172" s="240">
        <f>IF(COUNTIF($CL172:$CN172, Active!$GA$1)&gt;0, Active!FT$2, 0)</f>
        <v>0</v>
      </c>
      <c r="FU172" s="240">
        <f>IF(COUNTIF($CO172:$CQ172, Active!$GA$1)&gt;0, Active!FU$2, 0)</f>
        <v>0</v>
      </c>
      <c r="FV172" s="240">
        <f>IF(COUNTIF($CR172:$CT172, Active!$GA$1)&gt;0, Active!FV$2, 0)</f>
        <v>0</v>
      </c>
      <c r="FW172" s="240">
        <f>IF(COUNTIF($CU172:$CW172, Active!$GA$1)&gt;0, Active!FW$2, 0)</f>
        <v>0</v>
      </c>
      <c r="FX172" s="240">
        <f>IF(COUNTIF($CX172:$CZ172, Active!$GA$1)&gt;0, Active!FX$2, 0)</f>
        <v>0</v>
      </c>
      <c r="FY172" s="240">
        <f>IF(COUNTIF($DA172:$DC172, Active!$GA$1)&gt;0, Active!FY$2, 0)</f>
        <v>0</v>
      </c>
      <c r="FZ172" s="240">
        <f>IF(COUNTIF($DD172:$DF172, Active!$GA$1)&gt;0, Active!FZ$2, 0)</f>
        <v>0</v>
      </c>
      <c r="GA172" s="241">
        <f t="shared" si="55"/>
        <v>0</v>
      </c>
      <c r="GB172" s="242">
        <f>IF(COUNTIF($N172:$Q172, Active!HH$1)&gt;0, Active!GB$2, 0)</f>
        <v>0</v>
      </c>
      <c r="GC172" s="234">
        <f>IF(COUNTIF($R172:$U172, Active!HH$1)&gt;0, Active!GC$2, 0)</f>
        <v>0</v>
      </c>
      <c r="GD172" s="234">
        <f>IF(COUNTIF($V172:$Y172, Active!HH$1)&gt;0, Active!GD$2, 0)</f>
        <v>0</v>
      </c>
      <c r="GE172" s="234">
        <f>IF(COUNTIF($Z172:$AA172, Active!HH$1)&gt;0, Active!GE$2, 0)</f>
        <v>0</v>
      </c>
      <c r="GF172" s="234">
        <f>IF(COUNTIF($AB172:$AC172, Active!HH$1)&gt;0, Active!GF$2, 0)</f>
        <v>0</v>
      </c>
      <c r="GG172" s="235">
        <f>IF(COUNTIF($AD172:$AF172, Active!$HH$1)&gt;0, Active!GG$2, 0)</f>
        <v>0</v>
      </c>
      <c r="GH172" s="236">
        <f>IF(COUNTIF($AG172:$AI172, Active!$HH$1)&gt;0, Active!GH$2, 0)</f>
        <v>0</v>
      </c>
      <c r="GI172" s="236">
        <f>IF(COUNTIF($AJ172:$AL172, Active!$HH$1)&gt;0, Active!GI$2, 0)</f>
        <v>0</v>
      </c>
      <c r="GJ172" s="236">
        <f>IF(COUNTIF($AM172:$AO172, Active!$HH$1)&gt;0, Active!GJ$2, 0)</f>
        <v>0</v>
      </c>
      <c r="GK172" s="236">
        <f>IF(COUNTIF($AP172:$AR172, Active!$HH$1)&gt;0, Active!GK$2, 0)</f>
        <v>0</v>
      </c>
      <c r="GL172" s="236">
        <f>IF(COUNTIF($AS172:$AU172, Active!$HH$1)&gt;0, Active!GL$2, 0)</f>
        <v>0</v>
      </c>
      <c r="GM172" s="236">
        <f>IF(COUNTIF($AV172:$AX172, Active!$HH$1)&gt;0, Active!GM$2, 0)</f>
        <v>0</v>
      </c>
      <c r="GN172" s="237">
        <f>IF(COUNTIF($AY172:$BA172, Active!$HH$1)&gt;0, Active!GN$2, 0)</f>
        <v>0</v>
      </c>
      <c r="GO172" s="238">
        <f>IF(COUNTIF($BB172:$BD172, Active!$HH$1)&gt;0, Active!GO$2, 0)</f>
        <v>0</v>
      </c>
      <c r="GP172" s="238">
        <f>IF(COUNTIF($BE172:$BG172, Active!$HH$1)&gt;0, Active!GP$2, 0)</f>
        <v>0</v>
      </c>
      <c r="GQ172" s="238">
        <f>IF(COUNTIF($BH172:$BJ172, Active!$HH$1)&gt;0, Active!GQ$2, 0)</f>
        <v>0</v>
      </c>
      <c r="GR172" s="238">
        <f>IF(COUNTIF($BK172:$BM172, Active!$HH$1)&gt;0, Active!GR$2, 0)</f>
        <v>0</v>
      </c>
      <c r="GS172" s="238">
        <f>IF(COUNTIF($BN172:$BP172, Active!$HH$1)&gt;0, Active!GS$2, 0)</f>
        <v>0</v>
      </c>
      <c r="GT172" s="238">
        <f>IF(COUNTIF($BQ172:$BS172, Active!$HH$1)&gt;0, Active!GT$2, 0)</f>
        <v>0</v>
      </c>
      <c r="GU172" s="238">
        <f>IF(COUNTIF($BT172:$BV172, Active!$HH$1)&gt;0, Active!GU$2, 0)</f>
        <v>0</v>
      </c>
      <c r="GV172" s="239">
        <f>IF(COUNTIF($BW172:$BY172, Active!$HH$1)&gt;0, Active!GV$2, 0)</f>
        <v>0</v>
      </c>
      <c r="GW172" s="240">
        <f>IF(COUNTIF($BZ172:$CB172, Active!$HH$1)&gt;0, Active!GW$2, 0)</f>
        <v>0</v>
      </c>
      <c r="GX172" s="240">
        <f>IF(COUNTIF($CC172:$CE172, Active!$HH$1)&gt;0, Active!GX$2, 0)</f>
        <v>0</v>
      </c>
      <c r="GY172" s="240">
        <f>IF(COUNTIF($CF172:$CH172, Active!$HH$1)&gt;0, Active!GY$2, 0)</f>
        <v>0</v>
      </c>
      <c r="GZ172" s="240">
        <f>IF(COUNTIF($CI172:$CK172, Active!$HH$1)&gt;0, Active!GZ$2, 0)</f>
        <v>0</v>
      </c>
      <c r="HA172" s="240">
        <f>IF(COUNTIF($CL172:$CN172, Active!$HH$1)&gt;0, Active!HA$2, 0)</f>
        <v>0</v>
      </c>
      <c r="HB172" s="240">
        <f>IF(COUNTIF($CO172:$CQ172, Active!$HH$1)&gt;0, Active!HB$2, 0)</f>
        <v>0</v>
      </c>
      <c r="HC172" s="240">
        <f>IF(COUNTIF($CR172:$CT172, Active!$HH$1)&gt;0, Active!HC$2, 0)</f>
        <v>0</v>
      </c>
      <c r="HD172" s="240">
        <f>IF(COUNTIF($CU172:$CW172, Active!$HH$1)&gt;0, Active!HD$2, 0)</f>
        <v>0</v>
      </c>
      <c r="HE172" s="240">
        <f>IF(COUNTIF($CX172:$CZ172, Active!$HH$1)&gt;0, Active!HE$2, 0)</f>
        <v>0</v>
      </c>
      <c r="HF172" s="240">
        <f>IF(COUNTIF($DA172:$DC172, Active!$HH$1)&gt;0, Active!HF$2, 0)</f>
        <v>0</v>
      </c>
      <c r="HG172" s="240">
        <f>IF(COUNTIF($DD172:$DF172, Active!$HH$1)&gt;0, Active!HG$2, 0)</f>
        <v>0</v>
      </c>
      <c r="HH172" s="241">
        <f t="shared" si="56"/>
        <v>0</v>
      </c>
      <c r="HI172" s="243"/>
      <c r="HJ172" s="242">
        <f>IF(MAX($N172:$Q172)&gt;=40, Active!HJ$2, 0)</f>
        <v>0</v>
      </c>
      <c r="HK172" s="234">
        <f>IF(MAX($R172:$U172)&gt;=40, Active!HK$2, 0)</f>
        <v>0</v>
      </c>
      <c r="HL172" s="234">
        <f>IF(MAX($V172:$Y172)&gt;=40, Active!HL$2, 0)</f>
        <v>0</v>
      </c>
      <c r="HM172" s="234">
        <f>IF(MAX($Z172:$AA172)&gt;=40, Active!HM$2, 0)</f>
        <v>0</v>
      </c>
      <c r="HN172" s="234">
        <f>IF(MAX($AB172:$AC172)&gt;=40, Active!HN$2, 0)</f>
        <v>0</v>
      </c>
      <c r="HO172" s="235">
        <f>IF(MAX($AD172:$AF172)&gt;=40, Active!HO$2, 0)</f>
        <v>0</v>
      </c>
      <c r="HP172" s="236">
        <f>IF(MAX($AG172:$AI172)&gt;=40, Active!HP$2, 0)</f>
        <v>0</v>
      </c>
      <c r="HQ172" s="236">
        <f>IF(MAX($AJ172:$AL172)&gt;=40, Active!HQ$2, 0)</f>
        <v>0</v>
      </c>
      <c r="HR172" s="236">
        <f>IF(MAX($AM172:$AO172)&gt;=40, Active!HR$2, 0)</f>
        <v>0</v>
      </c>
      <c r="HS172" s="236">
        <f>IF(MAX($AP172:$AR172)&gt;=40, Active!HS$2, 0)</f>
        <v>0</v>
      </c>
      <c r="HT172" s="236">
        <f>IF(MAX($AS172:$AU172)&gt;=40, Active!HT$2, 0)</f>
        <v>0</v>
      </c>
      <c r="HU172" s="236">
        <f>IF(MAX($AV172:$AX172)&gt;=40, Active!HU$2, 0)</f>
        <v>0</v>
      </c>
      <c r="HV172" s="237">
        <f>IF(MAX($AY172:$BA172)&gt;=40, Active!HV$2, 0)</f>
        <v>0</v>
      </c>
      <c r="HW172" s="238">
        <f>IF(MAX($BB172:$BD172)&gt;=40, Active!HW$2, 0)</f>
        <v>20</v>
      </c>
      <c r="HX172" s="238">
        <f>IF(MAX($BE172:$BG172)&gt;=40, Active!HX$2, 0)</f>
        <v>0</v>
      </c>
      <c r="HY172" s="238">
        <f>IF(MAX($BH172:$BJ172)&gt;=40, Active!HY$2, 0)</f>
        <v>0</v>
      </c>
      <c r="HZ172" s="238">
        <f>IF(MAX($BK172:$BM172)&gt;=40, Active!HZ$2, 0)</f>
        <v>0</v>
      </c>
      <c r="IA172" s="238">
        <f>IF(MAX($BN172:$BP172)&gt;=40, Active!IA$2, 0)</f>
        <v>0</v>
      </c>
      <c r="IB172" s="238">
        <f>IF(MAX($BQ172:$BS172)&gt;=40, Active!IB$2, 0)</f>
        <v>10</v>
      </c>
      <c r="IC172" s="238">
        <f>IF(MAX($BT172:$BV172)&gt;=40, Active!IC$2, 0)</f>
        <v>0</v>
      </c>
      <c r="ID172" s="239">
        <f>IF(MAX($BW172:$BY172)&gt;=40, Active!ID$2, 0)</f>
        <v>20</v>
      </c>
      <c r="IE172" s="240">
        <f>IF(MAX($BZ172:$CB172)&gt;=40, Active!IE$2, 0)</f>
        <v>20</v>
      </c>
      <c r="IF172" s="240">
        <f>IF(MAX($CC172:$CE172)&gt;=40, Active!IF$2, 0)</f>
        <v>10</v>
      </c>
      <c r="IG172" s="240">
        <f>IF(MAX($CF172:$CH172)&gt;=40, Active!IG$2, 0)</f>
        <v>0</v>
      </c>
      <c r="IH172" s="240">
        <f>IF(MAX($CI172:$CK172)&gt;=40, Active!IH$2, 0)</f>
        <v>0</v>
      </c>
      <c r="II172" s="240">
        <f>IF(MAX($CL172:$CN172)&gt;=40, Active!II$2, 0)</f>
        <v>30</v>
      </c>
      <c r="IJ172" s="240">
        <f>IF(MAX($CO172:$CQ172)&gt;=40, Active!IJ$2, 0)</f>
        <v>0</v>
      </c>
      <c r="IK172" s="240">
        <f>IF(MAX($CR172:$CT172)&gt;=40, Active!IK$2, 0)</f>
        <v>0</v>
      </c>
      <c r="IL172" s="240">
        <f>IF(MAX($CU172:$CW172)&gt;=40, Active!IL$2, 0)</f>
        <v>0</v>
      </c>
      <c r="IM172" s="240">
        <f>IF(MAX($CX172:$CZ172)&gt;=40, Active!IM$2, 0)</f>
        <v>0</v>
      </c>
      <c r="IN172" s="240">
        <f>IF(MAX($DA172:$DC172)&gt;=40, Active!IN$2, 0)</f>
        <v>20</v>
      </c>
      <c r="IO172" s="240">
        <f>IF(MAX($DD172:$DF172)&gt;=40, Active!IO$2, 0)</f>
        <v>20</v>
      </c>
      <c r="IP172" s="416">
        <f t="shared" si="57"/>
        <v>150</v>
      </c>
      <c r="IQ172" s="416">
        <f t="shared" si="58"/>
        <v>0</v>
      </c>
    </row>
    <row r="173" spans="2:251" ht="15" customHeight="1" x14ac:dyDescent="0.25">
      <c r="B173" s="392">
        <v>31</v>
      </c>
      <c r="C173" s="13" t="s">
        <v>709</v>
      </c>
      <c r="D173" s="423">
        <v>42370</v>
      </c>
      <c r="E173" s="20" t="s">
        <v>278</v>
      </c>
      <c r="F173" s="6">
        <v>7348523</v>
      </c>
      <c r="G173" s="20">
        <v>1</v>
      </c>
      <c r="H173" s="20"/>
      <c r="I173" s="23"/>
      <c r="J173" s="6"/>
      <c r="K173" s="6"/>
      <c r="L173" s="424"/>
      <c r="M173" s="425" t="s">
        <v>710</v>
      </c>
      <c r="N173" s="24"/>
      <c r="O173" s="107"/>
      <c r="P173" s="105"/>
      <c r="Q173" s="106"/>
      <c r="R173" s="24"/>
      <c r="S173" s="107"/>
      <c r="T173" s="105"/>
      <c r="U173" s="106"/>
      <c r="V173" s="24"/>
      <c r="W173" s="107"/>
      <c r="X173" s="105"/>
      <c r="Y173" s="106"/>
      <c r="Z173" s="24"/>
      <c r="AA173" s="273"/>
      <c r="AB173" s="24"/>
      <c r="AC173" s="273"/>
      <c r="AD173" s="24"/>
      <c r="AE173" s="107"/>
      <c r="AF173" s="273"/>
      <c r="AG173" s="24"/>
      <c r="AH173" s="107"/>
      <c r="AI173" s="273"/>
      <c r="AJ173" s="24"/>
      <c r="AK173" s="107"/>
      <c r="AL173" s="273"/>
      <c r="AM173" s="24"/>
      <c r="AN173" s="107"/>
      <c r="AO173" s="273"/>
      <c r="AP173" s="24"/>
      <c r="AQ173" s="107"/>
      <c r="AR173" s="273"/>
      <c r="AS173" s="24"/>
      <c r="AT173" s="107"/>
      <c r="AU173" s="273"/>
      <c r="AV173" s="24"/>
      <c r="AW173" s="107"/>
      <c r="AX173" s="273"/>
      <c r="AY173" s="24"/>
      <c r="AZ173" s="107"/>
      <c r="BA173" s="273"/>
      <c r="BB173" s="24">
        <v>75.25</v>
      </c>
      <c r="BC173" s="107"/>
      <c r="BD173" s="273"/>
      <c r="BE173" s="24"/>
      <c r="BF173" s="107"/>
      <c r="BG173" s="273"/>
      <c r="BH173" s="24"/>
      <c r="BI173" s="107"/>
      <c r="BJ173" s="273"/>
      <c r="BK173" s="24"/>
      <c r="BL173" s="107"/>
      <c r="BM173" s="273"/>
      <c r="BN173" s="24"/>
      <c r="BO173" s="107"/>
      <c r="BP173" s="273"/>
      <c r="BQ173" s="24">
        <v>55</v>
      </c>
      <c r="BR173" s="107"/>
      <c r="BS173" s="273"/>
      <c r="BT173" s="24"/>
      <c r="BU173" s="291"/>
      <c r="BV173" s="273"/>
      <c r="BW173" s="24">
        <v>74.629997253417969</v>
      </c>
      <c r="BX173" s="107"/>
      <c r="BY173" s="273"/>
      <c r="BZ173" s="24">
        <v>65.489997863769531</v>
      </c>
      <c r="CA173" s="107"/>
      <c r="CB173" s="273"/>
      <c r="CC173" s="24">
        <v>61</v>
      </c>
      <c r="CD173" s="107"/>
      <c r="CE173" s="107"/>
      <c r="CF173" s="107"/>
      <c r="CG173" s="107"/>
      <c r="CH173" s="273"/>
      <c r="CI173" s="24"/>
      <c r="CJ173" s="107"/>
      <c r="CK173" s="273"/>
      <c r="CL173" s="24">
        <v>70</v>
      </c>
      <c r="CM173" s="107"/>
      <c r="CN173" s="273"/>
      <c r="CO173" s="24"/>
      <c r="CP173" s="107"/>
      <c r="CQ173" s="273"/>
      <c r="CR173" s="24"/>
      <c r="CS173" s="107"/>
      <c r="CT173" s="273"/>
      <c r="CU173" s="24"/>
      <c r="CV173" s="107"/>
      <c r="CW173" s="273"/>
      <c r="CX173" s="24"/>
      <c r="CY173" s="107"/>
      <c r="CZ173" s="273"/>
      <c r="DA173" s="24">
        <v>65.959999084472656</v>
      </c>
      <c r="DB173" s="107"/>
      <c r="DC173" s="273"/>
      <c r="DD173" s="24">
        <v>51.599998474121094</v>
      </c>
      <c r="DE173" s="107"/>
      <c r="DF173" s="273"/>
      <c r="DG173" s="218"/>
      <c r="DH173" s="217"/>
      <c r="DI173" s="217"/>
      <c r="DJ173" s="286">
        <f t="shared" si="52"/>
        <v>64.866249084472656</v>
      </c>
      <c r="DK173" s="219"/>
      <c r="DL173" s="220">
        <f t="shared" si="53"/>
        <v>3.2433124542236329</v>
      </c>
      <c r="DM173" s="650">
        <f>COUNTIF(N173:DF173, Active!DM$1)+COUNTIF(N173:DF173, Active!DM$2)</f>
        <v>0</v>
      </c>
      <c r="DN173" s="233">
        <f>IF(COUNTIF($N173:$Q173, Active!ET$1)&gt;0, Active!DN$2, 0)</f>
        <v>0</v>
      </c>
      <c r="DO173" s="234">
        <f>IF(COUNTIF($R173:$U173, Active!ET$1)&gt;0, Active!DO$2, 0)</f>
        <v>0</v>
      </c>
      <c r="DP173" s="234">
        <f>IF(COUNTIF($V173:$Y173, Active!ET$1)&gt;0, Active!DP$2, 0)</f>
        <v>0</v>
      </c>
      <c r="DQ173" s="234">
        <f>IF(COUNTIF($Z173:$AA173, Active!ET$1)&gt;0, Active!DQ$2, 0)</f>
        <v>0</v>
      </c>
      <c r="DR173" s="234">
        <f>IF(COUNTIF($AB173:$AC173, Active!ET$1)&gt;0, Active!DR$2, 0)</f>
        <v>0</v>
      </c>
      <c r="DS173" s="235">
        <f>IF(COUNTIF($AD173:$AF173, Active!$ET$1)&gt;0, Active!DS$2, 0)</f>
        <v>0</v>
      </c>
      <c r="DT173" s="236">
        <f>IF(COUNTIF($AG173:$AI173, Active!$ET$1)&gt;0, Active!DT$2, 0)</f>
        <v>0</v>
      </c>
      <c r="DU173" s="236">
        <f>IF(COUNTIF($AJ173:$AL173, Active!$ET$1)&gt;0, Active!DU$2, 0)</f>
        <v>0</v>
      </c>
      <c r="DV173" s="236">
        <f>IF(COUNTIF($AM173:$AO173, Active!$ET$1)&gt;0, Active!DV$2, 0)</f>
        <v>0</v>
      </c>
      <c r="DW173" s="236">
        <f>IF(COUNTIF($AP173:$AR173, Active!$ET$1)&gt;0, Active!DW$2, 0)</f>
        <v>0</v>
      </c>
      <c r="DX173" s="236">
        <f>IF(COUNTIF($AS173:$AU173, Active!$ET$1)&gt;0, Active!DX$2, 0)</f>
        <v>0</v>
      </c>
      <c r="DY173" s="236">
        <f>IF(COUNTIF($AV173:$AX173, Active!$ET$1)&gt;0, Active!DY$2, 0)</f>
        <v>0</v>
      </c>
      <c r="DZ173" s="237">
        <f>IF(COUNTIF($AY173:$BA173, Active!$ET$1)&gt;0, Active!DZ$2, 0)</f>
        <v>0</v>
      </c>
      <c r="EA173" s="238">
        <f>IF(COUNTIF($BB173:$BD173, Active!$ET$1)&gt;0, Active!EA$2, 0)</f>
        <v>0</v>
      </c>
      <c r="EB173" s="238">
        <f>IF(COUNTIF($BE173:$BG173, Active!$ET$1)&gt;0, Active!EB$2, 0)</f>
        <v>0</v>
      </c>
      <c r="EC173" s="238">
        <f>IF(COUNTIF($BH173:$BJ173, Active!$ET$1)&gt;0, Active!EC$2, 0)</f>
        <v>0</v>
      </c>
      <c r="ED173" s="238">
        <f>IF(COUNTIF($BK173:$BM173, Active!$ET$1)&gt;0, Active!ED$2, 0)</f>
        <v>0</v>
      </c>
      <c r="EE173" s="238">
        <f>IF(COUNTIF($BN173:$BP173, Active!$ET$1)&gt;0, Active!EE$2, 0)</f>
        <v>0</v>
      </c>
      <c r="EF173" s="238">
        <f>IF(COUNTIF($BQ173:$BS173, Active!$ET$1)&gt;0, Active!EF$2, 0)</f>
        <v>0</v>
      </c>
      <c r="EG173" s="238">
        <f>IF(COUNTIF($BT173:$BV173, Active!$ET$1)&gt;0, Active!EG$2, 0)</f>
        <v>0</v>
      </c>
      <c r="EH173" s="239">
        <f>IF(COUNTIF($BW173:$BY173, Active!$ET$1)&gt;0, Active!EH$2, 0)</f>
        <v>0</v>
      </c>
      <c r="EI173" s="240">
        <f>IF(COUNTIF($BZ173:$CB173, Active!$ET$1)&gt;0, Active!EI$2, 0)</f>
        <v>0</v>
      </c>
      <c r="EJ173" s="240">
        <f>IF(COUNTIF($CC173:$CE173, Active!$ET$1)&gt;0, Active!EJ$2, 0)</f>
        <v>0</v>
      </c>
      <c r="EK173" s="240">
        <f>IF(COUNTIF($CF173:$CH173, Active!$ET$1)&gt;0, Active!EK$2, 0)</f>
        <v>0</v>
      </c>
      <c r="EL173" s="240">
        <f>IF(COUNTIF($CI173:$CK173, Active!$ET$1)&gt;0, Active!EL$2, 0)</f>
        <v>0</v>
      </c>
      <c r="EM173" s="240">
        <f>IF(COUNTIF($CL173:$CN173, Active!$ET$1)&gt;0, Active!EM$2, 0)</f>
        <v>0</v>
      </c>
      <c r="EN173" s="240">
        <f>IF(COUNTIF($CO173:$CQ173, Active!$ET$1)&gt;0, Active!EN$2, 0)</f>
        <v>0</v>
      </c>
      <c r="EO173" s="240">
        <f>IF(COUNTIF($CR173:$CT173, Active!$ET$1)&gt;0, Active!EO$2, 0)</f>
        <v>0</v>
      </c>
      <c r="EP173" s="240">
        <f>IF(COUNTIF($CU173:$CW173, Active!$ET$1)&gt;0, Active!EP$2, 0)</f>
        <v>0</v>
      </c>
      <c r="EQ173" s="240">
        <f>IF(COUNTIF($CX173:$CZ173, Active!$ET$1)&gt;0, Active!EQ$2, 0)</f>
        <v>0</v>
      </c>
      <c r="ER173" s="240">
        <f>IF(COUNTIF($DA173:$DC173, Active!$ET$1)&gt;0, Active!ER$2, 0)</f>
        <v>0</v>
      </c>
      <c r="ES173" s="240">
        <f>IF(COUNTIF($DD173:$DF173, Active!$ET$1)&gt;0, Active!ES$2, 0)</f>
        <v>0</v>
      </c>
      <c r="ET173" s="241">
        <f t="shared" si="54"/>
        <v>0</v>
      </c>
      <c r="EU173" s="242">
        <f>IF(COUNTIF($N173:$Q173, Active!GA$1)&gt;0, Active!EU$2, 0)</f>
        <v>0</v>
      </c>
      <c r="EV173" s="234">
        <f>IF(COUNTIF($R173:$U173, Active!GA$1)&gt;0, Active!EV$2, 0)</f>
        <v>0</v>
      </c>
      <c r="EW173" s="234">
        <f>IF(COUNTIF($V173:$Y173, Active!GA$1)&gt;0, Active!EW$2, 0)</f>
        <v>0</v>
      </c>
      <c r="EX173" s="234">
        <f>IF(COUNTIF($Z173:$AA173, Active!GA$1)&gt;0, Active!EX$2, 0)</f>
        <v>0</v>
      </c>
      <c r="EY173" s="234">
        <f>IF(COUNTIF($AB173:$AC173, Active!GA$1)&gt;0, Active!EY$2, 0)</f>
        <v>0</v>
      </c>
      <c r="EZ173" s="235">
        <f>IF(COUNTIF($AD173:$AF173, Active!$GA$1)&gt;0, Active!EZ$2, 0)</f>
        <v>0</v>
      </c>
      <c r="FA173" s="236">
        <f>IF(COUNTIF($AG173:$AI173, Active!$GA$1)&gt;0, Active!FA$2, 0)</f>
        <v>0</v>
      </c>
      <c r="FB173" s="236">
        <f>IF(COUNTIF($AJ173:$AL173, Active!$GA$1)&gt;0, Active!FB$2, 0)</f>
        <v>0</v>
      </c>
      <c r="FC173" s="236">
        <f>IF(COUNTIF($AM173:$AO173, Active!$GA$1)&gt;0, Active!FC$2, 0)</f>
        <v>0</v>
      </c>
      <c r="FD173" s="236">
        <f>IF(COUNTIF($AP173:$AR173, Active!$GA$1)&gt;0, Active!FD$2, 0)</f>
        <v>0</v>
      </c>
      <c r="FE173" s="236">
        <f>IF(COUNTIF($AS173:$AU173, Active!$GA$1)&gt;0, Active!FE$2, 0)</f>
        <v>0</v>
      </c>
      <c r="FF173" s="236">
        <f>IF(COUNTIF($AV173:$AX173, Active!$GA$1)&gt;0, Active!FF$2, 0)</f>
        <v>0</v>
      </c>
      <c r="FG173" s="237">
        <f>IF(COUNTIF($AY173:$BA173, Active!$GA$1)&gt;0, Active!FG$2, 0)</f>
        <v>0</v>
      </c>
      <c r="FH173" s="238">
        <f>IF(COUNTIF($BB173:$BD173, Active!$GA$1)&gt;0, Active!FH$2, 0)</f>
        <v>0</v>
      </c>
      <c r="FI173" s="238">
        <f>IF(COUNTIF($BE173:$BG173, Active!$GA$1)&gt;0, Active!FI$2, 0)</f>
        <v>0</v>
      </c>
      <c r="FJ173" s="238">
        <f>IF(COUNTIF($BH173:$BJ173, Active!$GA$1)&gt;0, Active!FJ$2, 0)</f>
        <v>0</v>
      </c>
      <c r="FK173" s="238">
        <f>IF(COUNTIF($BK173:$BM173, Active!$GA$1)&gt;0, Active!FK$2, 0)</f>
        <v>0</v>
      </c>
      <c r="FL173" s="238">
        <f>IF(COUNTIF($BN173:$BP173, Active!$GA$1)&gt;0, Active!FL$2, 0)</f>
        <v>0</v>
      </c>
      <c r="FM173" s="238">
        <f>IF(COUNTIF($BQ173:$BS173, Active!$GA$1)&gt;0, Active!FM$2, 0)</f>
        <v>0</v>
      </c>
      <c r="FN173" s="238">
        <f>IF(COUNTIF($BT173:$BV173, Active!$GA$1)&gt;0, Active!FN$2, 0)</f>
        <v>0</v>
      </c>
      <c r="FO173" s="239">
        <f>IF(COUNTIF($BW173:$BY173, Active!$GA$1)&gt;0, Active!FO$2, 0)</f>
        <v>0</v>
      </c>
      <c r="FP173" s="240">
        <f>IF(COUNTIF($BZ173:$CB173, Active!$GA$1)&gt;0, Active!FP$2, 0)</f>
        <v>0</v>
      </c>
      <c r="FQ173" s="240">
        <f>IF(COUNTIF($CC173:$CE173, Active!$GA$1)&gt;0, Active!FQ$2, 0)</f>
        <v>0</v>
      </c>
      <c r="FR173" s="240">
        <f>IF(COUNTIF($CF173:$CH173, Active!$GA$1)&gt;0, Active!FR$2, 0)</f>
        <v>0</v>
      </c>
      <c r="FS173" s="240">
        <f>IF(COUNTIF($CI173:$CK173, Active!$GA$1)&gt;0, Active!FS$2, 0)</f>
        <v>0</v>
      </c>
      <c r="FT173" s="240">
        <f>IF(COUNTIF($CL173:$CN173, Active!$GA$1)&gt;0, Active!FT$2, 0)</f>
        <v>0</v>
      </c>
      <c r="FU173" s="240">
        <f>IF(COUNTIF($CO173:$CQ173, Active!$GA$1)&gt;0, Active!FU$2, 0)</f>
        <v>0</v>
      </c>
      <c r="FV173" s="240">
        <f>IF(COUNTIF($CR173:$CT173, Active!$GA$1)&gt;0, Active!FV$2, 0)</f>
        <v>0</v>
      </c>
      <c r="FW173" s="240">
        <f>IF(COUNTIF($CU173:$CW173, Active!$GA$1)&gt;0, Active!FW$2, 0)</f>
        <v>0</v>
      </c>
      <c r="FX173" s="240">
        <f>IF(COUNTIF($CX173:$CZ173, Active!$GA$1)&gt;0, Active!FX$2, 0)</f>
        <v>0</v>
      </c>
      <c r="FY173" s="240">
        <f>IF(COUNTIF($DA173:$DC173, Active!$GA$1)&gt;0, Active!FY$2, 0)</f>
        <v>0</v>
      </c>
      <c r="FZ173" s="240">
        <f>IF(COUNTIF($DD173:$DF173, Active!$GA$1)&gt;0, Active!FZ$2, 0)</f>
        <v>0</v>
      </c>
      <c r="GA173" s="241">
        <f t="shared" si="55"/>
        <v>0</v>
      </c>
      <c r="GB173" s="242">
        <f>IF(COUNTIF($N173:$Q173, Active!HH$1)&gt;0, Active!GB$2, 0)</f>
        <v>0</v>
      </c>
      <c r="GC173" s="234">
        <f>IF(COUNTIF($R173:$U173, Active!HH$1)&gt;0, Active!GC$2, 0)</f>
        <v>0</v>
      </c>
      <c r="GD173" s="234">
        <f>IF(COUNTIF($V173:$Y173, Active!HH$1)&gt;0, Active!GD$2, 0)</f>
        <v>0</v>
      </c>
      <c r="GE173" s="234">
        <f>IF(COUNTIF($Z173:$AA173, Active!HH$1)&gt;0, Active!GE$2, 0)</f>
        <v>0</v>
      </c>
      <c r="GF173" s="234">
        <f>IF(COUNTIF($AB173:$AC173, Active!HH$1)&gt;0, Active!GF$2, 0)</f>
        <v>0</v>
      </c>
      <c r="GG173" s="235">
        <f>IF(COUNTIF($AD173:$AF173, Active!$HH$1)&gt;0, Active!GG$2, 0)</f>
        <v>0</v>
      </c>
      <c r="GH173" s="236">
        <f>IF(COUNTIF($AG173:$AI173, Active!$HH$1)&gt;0, Active!GH$2, 0)</f>
        <v>0</v>
      </c>
      <c r="GI173" s="236">
        <f>IF(COUNTIF($AJ173:$AL173, Active!$HH$1)&gt;0, Active!GI$2, 0)</f>
        <v>0</v>
      </c>
      <c r="GJ173" s="236">
        <f>IF(COUNTIF($AM173:$AO173, Active!$HH$1)&gt;0, Active!GJ$2, 0)</f>
        <v>0</v>
      </c>
      <c r="GK173" s="236">
        <f>IF(COUNTIF($AP173:$AR173, Active!$HH$1)&gt;0, Active!GK$2, 0)</f>
        <v>0</v>
      </c>
      <c r="GL173" s="236">
        <f>IF(COUNTIF($AS173:$AU173, Active!$HH$1)&gt;0, Active!GL$2, 0)</f>
        <v>0</v>
      </c>
      <c r="GM173" s="236">
        <f>IF(COUNTIF($AV173:$AX173, Active!$HH$1)&gt;0, Active!GM$2, 0)</f>
        <v>0</v>
      </c>
      <c r="GN173" s="237">
        <f>IF(COUNTIF($AY173:$BA173, Active!$HH$1)&gt;0, Active!GN$2, 0)</f>
        <v>0</v>
      </c>
      <c r="GO173" s="238">
        <f>IF(COUNTIF($BB173:$BD173, Active!$HH$1)&gt;0, Active!GO$2, 0)</f>
        <v>0</v>
      </c>
      <c r="GP173" s="238">
        <f>IF(COUNTIF($BE173:$BG173, Active!$HH$1)&gt;0, Active!GP$2, 0)</f>
        <v>0</v>
      </c>
      <c r="GQ173" s="238">
        <f>IF(COUNTIF($BH173:$BJ173, Active!$HH$1)&gt;0, Active!GQ$2, 0)</f>
        <v>0</v>
      </c>
      <c r="GR173" s="238">
        <f>IF(COUNTIF($BK173:$BM173, Active!$HH$1)&gt;0, Active!GR$2, 0)</f>
        <v>0</v>
      </c>
      <c r="GS173" s="238">
        <f>IF(COUNTIF($BN173:$BP173, Active!$HH$1)&gt;0, Active!GS$2, 0)</f>
        <v>0</v>
      </c>
      <c r="GT173" s="238">
        <f>IF(COUNTIF($BQ173:$BS173, Active!$HH$1)&gt;0, Active!GT$2, 0)</f>
        <v>0</v>
      </c>
      <c r="GU173" s="238">
        <f>IF(COUNTIF($BT173:$BV173, Active!$HH$1)&gt;0, Active!GU$2, 0)</f>
        <v>0</v>
      </c>
      <c r="GV173" s="239">
        <f>IF(COUNTIF($BW173:$BY173, Active!$HH$1)&gt;0, Active!GV$2, 0)</f>
        <v>0</v>
      </c>
      <c r="GW173" s="240">
        <f>IF(COUNTIF($BZ173:$CB173, Active!$HH$1)&gt;0, Active!GW$2, 0)</f>
        <v>0</v>
      </c>
      <c r="GX173" s="240">
        <f>IF(COUNTIF($CC173:$CE173, Active!$HH$1)&gt;0, Active!GX$2, 0)</f>
        <v>0</v>
      </c>
      <c r="GY173" s="240">
        <f>IF(COUNTIF($CF173:$CH173, Active!$HH$1)&gt;0, Active!GY$2, 0)</f>
        <v>0</v>
      </c>
      <c r="GZ173" s="240">
        <f>IF(COUNTIF($CI173:$CK173, Active!$HH$1)&gt;0, Active!GZ$2, 0)</f>
        <v>0</v>
      </c>
      <c r="HA173" s="240">
        <f>IF(COUNTIF($CL173:$CN173, Active!$HH$1)&gt;0, Active!HA$2, 0)</f>
        <v>0</v>
      </c>
      <c r="HB173" s="240">
        <f>IF(COUNTIF($CO173:$CQ173, Active!$HH$1)&gt;0, Active!HB$2, 0)</f>
        <v>0</v>
      </c>
      <c r="HC173" s="240">
        <f>IF(COUNTIF($CR173:$CT173, Active!$HH$1)&gt;0, Active!HC$2, 0)</f>
        <v>0</v>
      </c>
      <c r="HD173" s="240">
        <f>IF(COUNTIF($CU173:$CW173, Active!$HH$1)&gt;0, Active!HD$2, 0)</f>
        <v>0</v>
      </c>
      <c r="HE173" s="240">
        <f>IF(COUNTIF($CX173:$CZ173, Active!$HH$1)&gt;0, Active!HE$2, 0)</f>
        <v>0</v>
      </c>
      <c r="HF173" s="240">
        <f>IF(COUNTIF($DA173:$DC173, Active!$HH$1)&gt;0, Active!HF$2, 0)</f>
        <v>0</v>
      </c>
      <c r="HG173" s="240">
        <f>IF(COUNTIF($DD173:$DF173, Active!$HH$1)&gt;0, Active!HG$2, 0)</f>
        <v>0</v>
      </c>
      <c r="HH173" s="241">
        <f t="shared" si="56"/>
        <v>0</v>
      </c>
      <c r="HI173" s="243"/>
      <c r="HJ173" s="242">
        <f>IF(MAX($N173:$Q173)&gt;=40, Active!HJ$2, 0)</f>
        <v>0</v>
      </c>
      <c r="HK173" s="234">
        <f>IF(MAX($R173:$U173)&gt;=40, Active!HK$2, 0)</f>
        <v>0</v>
      </c>
      <c r="HL173" s="234">
        <f>IF(MAX($V173:$Y173)&gt;=40, Active!HL$2, 0)</f>
        <v>0</v>
      </c>
      <c r="HM173" s="234">
        <f>IF(MAX($Z173:$AA173)&gt;=40, Active!HM$2, 0)</f>
        <v>0</v>
      </c>
      <c r="HN173" s="234">
        <f>IF(MAX($AB173:$AC173)&gt;=40, Active!HN$2, 0)</f>
        <v>0</v>
      </c>
      <c r="HO173" s="235">
        <f>IF(MAX($AD173:$AF173)&gt;=40, Active!HO$2, 0)</f>
        <v>0</v>
      </c>
      <c r="HP173" s="236">
        <f>IF(MAX($AG173:$AI173)&gt;=40, Active!HP$2, 0)</f>
        <v>0</v>
      </c>
      <c r="HQ173" s="236">
        <f>IF(MAX($AJ173:$AL173)&gt;=40, Active!HQ$2, 0)</f>
        <v>0</v>
      </c>
      <c r="HR173" s="236">
        <f>IF(MAX($AM173:$AO173)&gt;=40, Active!HR$2, 0)</f>
        <v>0</v>
      </c>
      <c r="HS173" s="236">
        <f>IF(MAX($AP173:$AR173)&gt;=40, Active!HS$2, 0)</f>
        <v>0</v>
      </c>
      <c r="HT173" s="236">
        <f>IF(MAX($AS173:$AU173)&gt;=40, Active!HT$2, 0)</f>
        <v>0</v>
      </c>
      <c r="HU173" s="236">
        <f>IF(MAX($AV173:$AX173)&gt;=40, Active!HU$2, 0)</f>
        <v>0</v>
      </c>
      <c r="HV173" s="237">
        <f>IF(MAX($AY173:$BA173)&gt;=40, Active!HV$2, 0)</f>
        <v>0</v>
      </c>
      <c r="HW173" s="238">
        <f>IF(MAX($BB173:$BD173)&gt;=40, Active!HW$2, 0)</f>
        <v>20</v>
      </c>
      <c r="HX173" s="238">
        <f>IF(MAX($BE173:$BG173)&gt;=40, Active!HX$2, 0)</f>
        <v>0</v>
      </c>
      <c r="HY173" s="238">
        <f>IF(MAX($BH173:$BJ173)&gt;=40, Active!HY$2, 0)</f>
        <v>0</v>
      </c>
      <c r="HZ173" s="238">
        <f>IF(MAX($BK173:$BM173)&gt;=40, Active!HZ$2, 0)</f>
        <v>0</v>
      </c>
      <c r="IA173" s="238">
        <f>IF(MAX($BN173:$BP173)&gt;=40, Active!IA$2, 0)</f>
        <v>0</v>
      </c>
      <c r="IB173" s="238">
        <f>IF(MAX($BQ173:$BS173)&gt;=40, Active!IB$2, 0)</f>
        <v>10</v>
      </c>
      <c r="IC173" s="238">
        <f>IF(MAX($BT173:$BV173)&gt;=40, Active!IC$2, 0)</f>
        <v>0</v>
      </c>
      <c r="ID173" s="239">
        <f>IF(MAX($BW173:$BY173)&gt;=40, Active!ID$2, 0)</f>
        <v>20</v>
      </c>
      <c r="IE173" s="240">
        <f>IF(MAX($BZ173:$CB173)&gt;=40, Active!IE$2, 0)</f>
        <v>20</v>
      </c>
      <c r="IF173" s="240">
        <f>IF(MAX($CC173:$CE173)&gt;=40, Active!IF$2, 0)</f>
        <v>10</v>
      </c>
      <c r="IG173" s="240">
        <f>IF(MAX($CF173:$CH173)&gt;=40, Active!IG$2, 0)</f>
        <v>0</v>
      </c>
      <c r="IH173" s="240">
        <f>IF(MAX($CI173:$CK173)&gt;=40, Active!IH$2, 0)</f>
        <v>0</v>
      </c>
      <c r="II173" s="240">
        <f>IF(MAX($CL173:$CN173)&gt;=40, Active!II$2, 0)</f>
        <v>30</v>
      </c>
      <c r="IJ173" s="240">
        <f>IF(MAX($CO173:$CQ173)&gt;=40, Active!IJ$2, 0)</f>
        <v>0</v>
      </c>
      <c r="IK173" s="240">
        <f>IF(MAX($CR173:$CT173)&gt;=40, Active!IK$2, 0)</f>
        <v>0</v>
      </c>
      <c r="IL173" s="240">
        <f>IF(MAX($CU173:$CW173)&gt;=40, Active!IL$2, 0)</f>
        <v>0</v>
      </c>
      <c r="IM173" s="240">
        <f>IF(MAX($CX173:$CZ173)&gt;=40, Active!IM$2, 0)</f>
        <v>0</v>
      </c>
      <c r="IN173" s="240">
        <f>IF(MAX($DA173:$DC173)&gt;=40, Active!IN$2, 0)</f>
        <v>20</v>
      </c>
      <c r="IO173" s="240">
        <f>IF(MAX($DD173:$DF173)&gt;=40, Active!IO$2, 0)</f>
        <v>20</v>
      </c>
      <c r="IP173" s="416">
        <f t="shared" si="57"/>
        <v>150</v>
      </c>
      <c r="IQ173" s="416">
        <f t="shared" si="58"/>
        <v>0</v>
      </c>
    </row>
    <row r="174" spans="2:251" ht="15" customHeight="1" x14ac:dyDescent="0.25">
      <c r="B174" s="392">
        <v>32</v>
      </c>
      <c r="C174" s="13" t="s">
        <v>711</v>
      </c>
      <c r="D174" s="423">
        <v>42370</v>
      </c>
      <c r="E174" s="20" t="s">
        <v>278</v>
      </c>
      <c r="F174" s="6">
        <v>7348534</v>
      </c>
      <c r="G174" s="20">
        <v>1</v>
      </c>
      <c r="H174" s="20"/>
      <c r="I174" s="23"/>
      <c r="J174" s="6"/>
      <c r="K174" s="6"/>
      <c r="L174" s="424"/>
      <c r="M174" s="425" t="s">
        <v>712</v>
      </c>
      <c r="N174" s="24"/>
      <c r="O174" s="107"/>
      <c r="P174" s="105"/>
      <c r="Q174" s="106"/>
      <c r="R174" s="24"/>
      <c r="S174" s="107"/>
      <c r="T174" s="105"/>
      <c r="U174" s="106"/>
      <c r="V174" s="24"/>
      <c r="W174" s="107"/>
      <c r="X174" s="105"/>
      <c r="Y174" s="106"/>
      <c r="Z174" s="24"/>
      <c r="AA174" s="273"/>
      <c r="AB174" s="24"/>
      <c r="AC174" s="273"/>
      <c r="AD174" s="24"/>
      <c r="AE174" s="107"/>
      <c r="AF174" s="273"/>
      <c r="AG174" s="24"/>
      <c r="AH174" s="107"/>
      <c r="AI174" s="273"/>
      <c r="AJ174" s="24"/>
      <c r="AK174" s="107"/>
      <c r="AL174" s="273"/>
      <c r="AM174" s="24"/>
      <c r="AN174" s="107"/>
      <c r="AO174" s="273"/>
      <c r="AP174" s="24"/>
      <c r="AQ174" s="107"/>
      <c r="AR174" s="273"/>
      <c r="AS174" s="24"/>
      <c r="AT174" s="107"/>
      <c r="AU174" s="273"/>
      <c r="AV174" s="24"/>
      <c r="AW174" s="107"/>
      <c r="AX174" s="273"/>
      <c r="AY174" s="24"/>
      <c r="AZ174" s="107"/>
      <c r="BA174" s="273"/>
      <c r="BB174" s="24">
        <v>65.199996948242188</v>
      </c>
      <c r="BC174" s="107"/>
      <c r="BD174" s="273"/>
      <c r="BE174" s="24"/>
      <c r="BF174" s="107"/>
      <c r="BG174" s="273"/>
      <c r="BH174" s="24"/>
      <c r="BI174" s="107"/>
      <c r="BJ174" s="273"/>
      <c r="BK174" s="24"/>
      <c r="BL174" s="107"/>
      <c r="BM174" s="273"/>
      <c r="BN174" s="24"/>
      <c r="BO174" s="107"/>
      <c r="BP174" s="273"/>
      <c r="BQ174" s="24">
        <v>51</v>
      </c>
      <c r="BR174" s="107"/>
      <c r="BS174" s="273"/>
      <c r="BT174" s="24"/>
      <c r="BU174" s="291"/>
      <c r="BV174" s="273"/>
      <c r="BW174" s="281">
        <v>-50</v>
      </c>
      <c r="BX174" s="107"/>
      <c r="BY174" s="273"/>
      <c r="BZ174" s="24">
        <v>51.540000915527344</v>
      </c>
      <c r="CA174" s="107"/>
      <c r="CB174" s="273"/>
      <c r="CC174" s="24">
        <v>69</v>
      </c>
      <c r="CD174" s="107"/>
      <c r="CE174" s="107"/>
      <c r="CF174" s="107"/>
      <c r="CG174" s="107"/>
      <c r="CH174" s="273"/>
      <c r="CI174" s="24"/>
      <c r="CJ174" s="107"/>
      <c r="CK174" s="273"/>
      <c r="CL174" s="24">
        <v>52.799999237060547</v>
      </c>
      <c r="CM174" s="107"/>
      <c r="CN174" s="273"/>
      <c r="CO174" s="24"/>
      <c r="CP174" s="107"/>
      <c r="CQ174" s="273"/>
      <c r="CR174" s="24"/>
      <c r="CS174" s="107"/>
      <c r="CT174" s="273"/>
      <c r="CU174" s="24">
        <v>40.25</v>
      </c>
      <c r="CV174" s="107"/>
      <c r="CW174" s="273"/>
      <c r="CX174" s="24"/>
      <c r="CY174" s="107"/>
      <c r="CZ174" s="273"/>
      <c r="DA174" s="24">
        <v>72.529998779296875</v>
      </c>
      <c r="DB174" s="107"/>
      <c r="DC174" s="273"/>
      <c r="DD174" s="24"/>
      <c r="DE174" s="107"/>
      <c r="DF174" s="273"/>
      <c r="DG174" s="218"/>
      <c r="DH174" s="217"/>
      <c r="DI174" s="217"/>
      <c r="DJ174" s="286">
        <f t="shared" si="52"/>
        <v>44.039999485015869</v>
      </c>
      <c r="DK174" s="219"/>
      <c r="DL174" s="220">
        <f t="shared" si="53"/>
        <v>2.2019999742507936</v>
      </c>
      <c r="DM174" s="650">
        <f>COUNTIF(N174:DF174, Active!DM$1)+COUNTIF(N174:DF174, Active!DM$2)</f>
        <v>0</v>
      </c>
      <c r="DN174" s="233">
        <f>IF(COUNTIF($N174:$Q174, Active!ET$1)&gt;0, Active!DN$2, 0)</f>
        <v>0</v>
      </c>
      <c r="DO174" s="234">
        <f>IF(COUNTIF($R174:$U174, Active!ET$1)&gt;0, Active!DO$2, 0)</f>
        <v>0</v>
      </c>
      <c r="DP174" s="234">
        <f>IF(COUNTIF($V174:$Y174, Active!ET$1)&gt;0, Active!DP$2, 0)</f>
        <v>0</v>
      </c>
      <c r="DQ174" s="234">
        <f>IF(COUNTIF($Z174:$AA174, Active!ET$1)&gt;0, Active!DQ$2, 0)</f>
        <v>0</v>
      </c>
      <c r="DR174" s="234">
        <f>IF(COUNTIF($AB174:$AC174, Active!ET$1)&gt;0, Active!DR$2, 0)</f>
        <v>0</v>
      </c>
      <c r="DS174" s="235">
        <f>IF(COUNTIF($AD174:$AF174, Active!$ET$1)&gt;0, Active!DS$2, 0)</f>
        <v>0</v>
      </c>
      <c r="DT174" s="236">
        <f>IF(COUNTIF($AG174:$AI174, Active!$ET$1)&gt;0, Active!DT$2, 0)</f>
        <v>0</v>
      </c>
      <c r="DU174" s="236">
        <f>IF(COUNTIF($AJ174:$AL174, Active!$ET$1)&gt;0, Active!DU$2, 0)</f>
        <v>0</v>
      </c>
      <c r="DV174" s="236">
        <f>IF(COUNTIF($AM174:$AO174, Active!$ET$1)&gt;0, Active!DV$2, 0)</f>
        <v>0</v>
      </c>
      <c r="DW174" s="236">
        <f>IF(COUNTIF($AP174:$AR174, Active!$ET$1)&gt;0, Active!DW$2, 0)</f>
        <v>0</v>
      </c>
      <c r="DX174" s="236">
        <f>IF(COUNTIF($AS174:$AU174, Active!$ET$1)&gt;0, Active!DX$2, 0)</f>
        <v>0</v>
      </c>
      <c r="DY174" s="236">
        <f>IF(COUNTIF($AV174:$AX174, Active!$ET$1)&gt;0, Active!DY$2, 0)</f>
        <v>0</v>
      </c>
      <c r="DZ174" s="237">
        <f>IF(COUNTIF($AY174:$BA174, Active!$ET$1)&gt;0, Active!DZ$2, 0)</f>
        <v>0</v>
      </c>
      <c r="EA174" s="238">
        <f>IF(COUNTIF($BB174:$BD174, Active!$ET$1)&gt;0, Active!EA$2, 0)</f>
        <v>0</v>
      </c>
      <c r="EB174" s="238">
        <f>IF(COUNTIF($BE174:$BG174, Active!$ET$1)&gt;0, Active!EB$2, 0)</f>
        <v>0</v>
      </c>
      <c r="EC174" s="238">
        <f>IF(COUNTIF($BH174:$BJ174, Active!$ET$1)&gt;0, Active!EC$2, 0)</f>
        <v>0</v>
      </c>
      <c r="ED174" s="238">
        <f>IF(COUNTIF($BK174:$BM174, Active!$ET$1)&gt;0, Active!ED$2, 0)</f>
        <v>0</v>
      </c>
      <c r="EE174" s="238">
        <f>IF(COUNTIF($BN174:$BP174, Active!$ET$1)&gt;0, Active!EE$2, 0)</f>
        <v>0</v>
      </c>
      <c r="EF174" s="238">
        <f>IF(COUNTIF($BQ174:$BS174, Active!$ET$1)&gt;0, Active!EF$2, 0)</f>
        <v>0</v>
      </c>
      <c r="EG174" s="238">
        <f>IF(COUNTIF($BT174:$BV174, Active!$ET$1)&gt;0, Active!EG$2, 0)</f>
        <v>0</v>
      </c>
      <c r="EH174" s="239">
        <f>IF(COUNTIF($BW174:$BY174, Active!$ET$1)&gt;0, Active!EH$2, 0)</f>
        <v>0</v>
      </c>
      <c r="EI174" s="240">
        <f>IF(COUNTIF($BZ174:$CB174, Active!$ET$1)&gt;0, Active!EI$2, 0)</f>
        <v>0</v>
      </c>
      <c r="EJ174" s="240">
        <f>IF(COUNTIF($CC174:$CE174, Active!$ET$1)&gt;0, Active!EJ$2, 0)</f>
        <v>0</v>
      </c>
      <c r="EK174" s="240">
        <f>IF(COUNTIF($CF174:$CH174, Active!$ET$1)&gt;0, Active!EK$2, 0)</f>
        <v>0</v>
      </c>
      <c r="EL174" s="240">
        <f>IF(COUNTIF($CI174:$CK174, Active!$ET$1)&gt;0, Active!EL$2, 0)</f>
        <v>0</v>
      </c>
      <c r="EM174" s="240">
        <f>IF(COUNTIF($CL174:$CN174, Active!$ET$1)&gt;0, Active!EM$2, 0)</f>
        <v>0</v>
      </c>
      <c r="EN174" s="240">
        <f>IF(COUNTIF($CO174:$CQ174, Active!$ET$1)&gt;0, Active!EN$2, 0)</f>
        <v>0</v>
      </c>
      <c r="EO174" s="240">
        <f>IF(COUNTIF($CR174:$CT174, Active!$ET$1)&gt;0, Active!EO$2, 0)</f>
        <v>0</v>
      </c>
      <c r="EP174" s="240">
        <f>IF(COUNTIF($CU174:$CW174, Active!$ET$1)&gt;0, Active!EP$2, 0)</f>
        <v>0</v>
      </c>
      <c r="EQ174" s="240">
        <f>IF(COUNTIF($CX174:$CZ174, Active!$ET$1)&gt;0, Active!EQ$2, 0)</f>
        <v>0</v>
      </c>
      <c r="ER174" s="240">
        <f>IF(COUNTIF($DA174:$DC174, Active!$ET$1)&gt;0, Active!ER$2, 0)</f>
        <v>0</v>
      </c>
      <c r="ES174" s="240">
        <f>IF(COUNTIF($DD174:$DF174, Active!$ET$1)&gt;0, Active!ES$2, 0)</f>
        <v>0</v>
      </c>
      <c r="ET174" s="241">
        <f t="shared" si="54"/>
        <v>0</v>
      </c>
      <c r="EU174" s="242">
        <f>IF(COUNTIF($N174:$Q174, Active!GA$1)&gt;0, Active!EU$2, 0)</f>
        <v>0</v>
      </c>
      <c r="EV174" s="234">
        <f>IF(COUNTIF($R174:$U174, Active!GA$1)&gt;0, Active!EV$2, 0)</f>
        <v>0</v>
      </c>
      <c r="EW174" s="234">
        <f>IF(COUNTIF($V174:$Y174, Active!GA$1)&gt;0, Active!EW$2, 0)</f>
        <v>0</v>
      </c>
      <c r="EX174" s="234">
        <f>IF(COUNTIF($Z174:$AA174, Active!GA$1)&gt;0, Active!EX$2, 0)</f>
        <v>0</v>
      </c>
      <c r="EY174" s="234">
        <f>IF(COUNTIF($AB174:$AC174, Active!GA$1)&gt;0, Active!EY$2, 0)</f>
        <v>0</v>
      </c>
      <c r="EZ174" s="235">
        <f>IF(COUNTIF($AD174:$AF174, Active!$GA$1)&gt;0, Active!EZ$2, 0)</f>
        <v>0</v>
      </c>
      <c r="FA174" s="236">
        <f>IF(COUNTIF($AG174:$AI174, Active!$GA$1)&gt;0, Active!FA$2, 0)</f>
        <v>0</v>
      </c>
      <c r="FB174" s="236">
        <f>IF(COUNTIF($AJ174:$AL174, Active!$GA$1)&gt;0, Active!FB$2, 0)</f>
        <v>0</v>
      </c>
      <c r="FC174" s="236">
        <f>IF(COUNTIF($AM174:$AO174, Active!$GA$1)&gt;0, Active!FC$2, 0)</f>
        <v>0</v>
      </c>
      <c r="FD174" s="236">
        <f>IF(COUNTIF($AP174:$AR174, Active!$GA$1)&gt;0, Active!FD$2, 0)</f>
        <v>0</v>
      </c>
      <c r="FE174" s="236">
        <f>IF(COUNTIF($AS174:$AU174, Active!$GA$1)&gt;0, Active!FE$2, 0)</f>
        <v>0</v>
      </c>
      <c r="FF174" s="236">
        <f>IF(COUNTIF($AV174:$AX174, Active!$GA$1)&gt;0, Active!FF$2, 0)</f>
        <v>0</v>
      </c>
      <c r="FG174" s="237">
        <f>IF(COUNTIF($AY174:$BA174, Active!$GA$1)&gt;0, Active!FG$2, 0)</f>
        <v>0</v>
      </c>
      <c r="FH174" s="238">
        <f>IF(COUNTIF($BB174:$BD174, Active!$GA$1)&gt;0, Active!FH$2, 0)</f>
        <v>0</v>
      </c>
      <c r="FI174" s="238">
        <f>IF(COUNTIF($BE174:$BG174, Active!$GA$1)&gt;0, Active!FI$2, 0)</f>
        <v>0</v>
      </c>
      <c r="FJ174" s="238">
        <f>IF(COUNTIF($BH174:$BJ174, Active!$GA$1)&gt;0, Active!FJ$2, 0)</f>
        <v>0</v>
      </c>
      <c r="FK174" s="238">
        <f>IF(COUNTIF($BK174:$BM174, Active!$GA$1)&gt;0, Active!FK$2, 0)</f>
        <v>0</v>
      </c>
      <c r="FL174" s="238">
        <f>IF(COUNTIF($BN174:$BP174, Active!$GA$1)&gt;0, Active!FL$2, 0)</f>
        <v>0</v>
      </c>
      <c r="FM174" s="238">
        <f>IF(COUNTIF($BQ174:$BS174, Active!$GA$1)&gt;0, Active!FM$2, 0)</f>
        <v>0</v>
      </c>
      <c r="FN174" s="238">
        <f>IF(COUNTIF($BT174:$BV174, Active!$GA$1)&gt;0, Active!FN$2, 0)</f>
        <v>0</v>
      </c>
      <c r="FO174" s="239">
        <f>IF(COUNTIF($BW174:$BY174, Active!$GA$1)&gt;0, Active!FO$2, 0)</f>
        <v>0</v>
      </c>
      <c r="FP174" s="240">
        <f>IF(COUNTIF($BZ174:$CB174, Active!$GA$1)&gt;0, Active!FP$2, 0)</f>
        <v>0</v>
      </c>
      <c r="FQ174" s="240">
        <f>IF(COUNTIF($CC174:$CE174, Active!$GA$1)&gt;0, Active!FQ$2, 0)</f>
        <v>0</v>
      </c>
      <c r="FR174" s="240">
        <f>IF(COUNTIF($CF174:$CH174, Active!$GA$1)&gt;0, Active!FR$2, 0)</f>
        <v>0</v>
      </c>
      <c r="FS174" s="240">
        <f>IF(COUNTIF($CI174:$CK174, Active!$GA$1)&gt;0, Active!FS$2, 0)</f>
        <v>0</v>
      </c>
      <c r="FT174" s="240">
        <f>IF(COUNTIF($CL174:$CN174, Active!$GA$1)&gt;0, Active!FT$2, 0)</f>
        <v>0</v>
      </c>
      <c r="FU174" s="240">
        <f>IF(COUNTIF($CO174:$CQ174, Active!$GA$1)&gt;0, Active!FU$2, 0)</f>
        <v>0</v>
      </c>
      <c r="FV174" s="240">
        <f>IF(COUNTIF($CR174:$CT174, Active!$GA$1)&gt;0, Active!FV$2, 0)</f>
        <v>0</v>
      </c>
      <c r="FW174" s="240">
        <f>IF(COUNTIF($CU174:$CW174, Active!$GA$1)&gt;0, Active!FW$2, 0)</f>
        <v>0</v>
      </c>
      <c r="FX174" s="240">
        <f>IF(COUNTIF($CX174:$CZ174, Active!$GA$1)&gt;0, Active!FX$2, 0)</f>
        <v>0</v>
      </c>
      <c r="FY174" s="240">
        <f>IF(COUNTIF($DA174:$DC174, Active!$GA$1)&gt;0, Active!FY$2, 0)</f>
        <v>0</v>
      </c>
      <c r="FZ174" s="240">
        <f>IF(COUNTIF($DD174:$DF174, Active!$GA$1)&gt;0, Active!FZ$2, 0)</f>
        <v>0</v>
      </c>
      <c r="GA174" s="241">
        <f t="shared" si="55"/>
        <v>0</v>
      </c>
      <c r="GB174" s="242">
        <f>IF(COUNTIF($N174:$Q174, Active!HH$1)&gt;0, Active!GB$2, 0)</f>
        <v>0</v>
      </c>
      <c r="GC174" s="234">
        <f>IF(COUNTIF($R174:$U174, Active!HH$1)&gt;0, Active!GC$2, 0)</f>
        <v>0</v>
      </c>
      <c r="GD174" s="234">
        <f>IF(COUNTIF($V174:$Y174, Active!HH$1)&gt;0, Active!GD$2, 0)</f>
        <v>0</v>
      </c>
      <c r="GE174" s="234">
        <f>IF(COUNTIF($Z174:$AA174, Active!HH$1)&gt;0, Active!GE$2, 0)</f>
        <v>0</v>
      </c>
      <c r="GF174" s="234">
        <f>IF(COUNTIF($AB174:$AC174, Active!HH$1)&gt;0, Active!GF$2, 0)</f>
        <v>0</v>
      </c>
      <c r="GG174" s="235">
        <f>IF(COUNTIF($AD174:$AF174, Active!$HH$1)&gt;0, Active!GG$2, 0)</f>
        <v>0</v>
      </c>
      <c r="GH174" s="236">
        <f>IF(COUNTIF($AG174:$AI174, Active!$HH$1)&gt;0, Active!GH$2, 0)</f>
        <v>0</v>
      </c>
      <c r="GI174" s="236">
        <f>IF(COUNTIF($AJ174:$AL174, Active!$HH$1)&gt;0, Active!GI$2, 0)</f>
        <v>0</v>
      </c>
      <c r="GJ174" s="236">
        <f>IF(COUNTIF($AM174:$AO174, Active!$HH$1)&gt;0, Active!GJ$2, 0)</f>
        <v>0</v>
      </c>
      <c r="GK174" s="236">
        <f>IF(COUNTIF($AP174:$AR174, Active!$HH$1)&gt;0, Active!GK$2, 0)</f>
        <v>0</v>
      </c>
      <c r="GL174" s="236">
        <f>IF(COUNTIF($AS174:$AU174, Active!$HH$1)&gt;0, Active!GL$2, 0)</f>
        <v>0</v>
      </c>
      <c r="GM174" s="236">
        <f>IF(COUNTIF($AV174:$AX174, Active!$HH$1)&gt;0, Active!GM$2, 0)</f>
        <v>0</v>
      </c>
      <c r="GN174" s="237">
        <f>IF(COUNTIF($AY174:$BA174, Active!$HH$1)&gt;0, Active!GN$2, 0)</f>
        <v>0</v>
      </c>
      <c r="GO174" s="238">
        <f>IF(COUNTIF($BB174:$BD174, Active!$HH$1)&gt;0, Active!GO$2, 0)</f>
        <v>0</v>
      </c>
      <c r="GP174" s="238">
        <f>IF(COUNTIF($BE174:$BG174, Active!$HH$1)&gt;0, Active!GP$2, 0)</f>
        <v>0</v>
      </c>
      <c r="GQ174" s="238">
        <f>IF(COUNTIF($BH174:$BJ174, Active!$HH$1)&gt;0, Active!GQ$2, 0)</f>
        <v>0</v>
      </c>
      <c r="GR174" s="238">
        <f>IF(COUNTIF($BK174:$BM174, Active!$HH$1)&gt;0, Active!GR$2, 0)</f>
        <v>0</v>
      </c>
      <c r="GS174" s="238">
        <f>IF(COUNTIF($BN174:$BP174, Active!$HH$1)&gt;0, Active!GS$2, 0)</f>
        <v>0</v>
      </c>
      <c r="GT174" s="238">
        <f>IF(COUNTIF($BQ174:$BS174, Active!$HH$1)&gt;0, Active!GT$2, 0)</f>
        <v>0</v>
      </c>
      <c r="GU174" s="238">
        <f>IF(COUNTIF($BT174:$BV174, Active!$HH$1)&gt;0, Active!GU$2, 0)</f>
        <v>0</v>
      </c>
      <c r="GV174" s="239">
        <f>IF(COUNTIF($BW174:$BY174, Active!$HH$1)&gt;0, Active!GV$2, 0)</f>
        <v>0</v>
      </c>
      <c r="GW174" s="240">
        <f>IF(COUNTIF($BZ174:$CB174, Active!$HH$1)&gt;0, Active!GW$2, 0)</f>
        <v>0</v>
      </c>
      <c r="GX174" s="240">
        <f>IF(COUNTIF($CC174:$CE174, Active!$HH$1)&gt;0, Active!GX$2, 0)</f>
        <v>0</v>
      </c>
      <c r="GY174" s="240">
        <f>IF(COUNTIF($CF174:$CH174, Active!$HH$1)&gt;0, Active!GY$2, 0)</f>
        <v>0</v>
      </c>
      <c r="GZ174" s="240">
        <f>IF(COUNTIF($CI174:$CK174, Active!$HH$1)&gt;0, Active!GZ$2, 0)</f>
        <v>0</v>
      </c>
      <c r="HA174" s="240">
        <f>IF(COUNTIF($CL174:$CN174, Active!$HH$1)&gt;0, Active!HA$2, 0)</f>
        <v>0</v>
      </c>
      <c r="HB174" s="240">
        <f>IF(COUNTIF($CO174:$CQ174, Active!$HH$1)&gt;0, Active!HB$2, 0)</f>
        <v>0</v>
      </c>
      <c r="HC174" s="240">
        <f>IF(COUNTIF($CR174:$CT174, Active!$HH$1)&gt;0, Active!HC$2, 0)</f>
        <v>0</v>
      </c>
      <c r="HD174" s="240">
        <f>IF(COUNTIF($CU174:$CW174, Active!$HH$1)&gt;0, Active!HD$2, 0)</f>
        <v>0</v>
      </c>
      <c r="HE174" s="240">
        <f>IF(COUNTIF($CX174:$CZ174, Active!$HH$1)&gt;0, Active!HE$2, 0)</f>
        <v>0</v>
      </c>
      <c r="HF174" s="240">
        <f>IF(COUNTIF($DA174:$DC174, Active!$HH$1)&gt;0, Active!HF$2, 0)</f>
        <v>0</v>
      </c>
      <c r="HG174" s="240">
        <f>IF(COUNTIF($DD174:$DF174, Active!$HH$1)&gt;0, Active!HG$2, 0)</f>
        <v>0</v>
      </c>
      <c r="HH174" s="241">
        <f t="shared" si="56"/>
        <v>0</v>
      </c>
      <c r="HI174" s="243"/>
      <c r="HJ174" s="242">
        <f>IF(MAX($N174:$Q174)&gt;=40, Active!HJ$2, 0)</f>
        <v>0</v>
      </c>
      <c r="HK174" s="234">
        <f>IF(MAX($R174:$U174)&gt;=40, Active!HK$2, 0)</f>
        <v>0</v>
      </c>
      <c r="HL174" s="234">
        <f>IF(MAX($V174:$Y174)&gt;=40, Active!HL$2, 0)</f>
        <v>0</v>
      </c>
      <c r="HM174" s="234">
        <f>IF(MAX($Z174:$AA174)&gt;=40, Active!HM$2, 0)</f>
        <v>0</v>
      </c>
      <c r="HN174" s="234">
        <f>IF(MAX($AB174:$AC174)&gt;=40, Active!HN$2, 0)</f>
        <v>0</v>
      </c>
      <c r="HO174" s="235">
        <f>IF(MAX($AD174:$AF174)&gt;=40, Active!HO$2, 0)</f>
        <v>0</v>
      </c>
      <c r="HP174" s="236">
        <f>IF(MAX($AG174:$AI174)&gt;=40, Active!HP$2, 0)</f>
        <v>0</v>
      </c>
      <c r="HQ174" s="236">
        <f>IF(MAX($AJ174:$AL174)&gt;=40, Active!HQ$2, 0)</f>
        <v>0</v>
      </c>
      <c r="HR174" s="236">
        <f>IF(MAX($AM174:$AO174)&gt;=40, Active!HR$2, 0)</f>
        <v>0</v>
      </c>
      <c r="HS174" s="236">
        <f>IF(MAX($AP174:$AR174)&gt;=40, Active!HS$2, 0)</f>
        <v>0</v>
      </c>
      <c r="HT174" s="236">
        <f>IF(MAX($AS174:$AU174)&gt;=40, Active!HT$2, 0)</f>
        <v>0</v>
      </c>
      <c r="HU174" s="236">
        <f>IF(MAX($AV174:$AX174)&gt;=40, Active!HU$2, 0)</f>
        <v>0</v>
      </c>
      <c r="HV174" s="237">
        <f>IF(MAX($AY174:$BA174)&gt;=40, Active!HV$2, 0)</f>
        <v>0</v>
      </c>
      <c r="HW174" s="238">
        <f>IF(MAX($BB174:$BD174)&gt;=40, Active!HW$2, 0)</f>
        <v>20</v>
      </c>
      <c r="HX174" s="238">
        <f>IF(MAX($BE174:$BG174)&gt;=40, Active!HX$2, 0)</f>
        <v>0</v>
      </c>
      <c r="HY174" s="238">
        <f>IF(MAX($BH174:$BJ174)&gt;=40, Active!HY$2, 0)</f>
        <v>0</v>
      </c>
      <c r="HZ174" s="238">
        <f>IF(MAX($BK174:$BM174)&gt;=40, Active!HZ$2, 0)</f>
        <v>0</v>
      </c>
      <c r="IA174" s="238">
        <f>IF(MAX($BN174:$BP174)&gt;=40, Active!IA$2, 0)</f>
        <v>0</v>
      </c>
      <c r="IB174" s="238">
        <f>IF(MAX($BQ174:$BS174)&gt;=40, Active!IB$2, 0)</f>
        <v>10</v>
      </c>
      <c r="IC174" s="238">
        <f>IF(MAX($BT174:$BV174)&gt;=40, Active!IC$2, 0)</f>
        <v>0</v>
      </c>
      <c r="ID174" s="239">
        <f>IF(MAX($BW174:$BY174)&gt;=40, Active!ID$2, 0)</f>
        <v>0</v>
      </c>
      <c r="IE174" s="240">
        <f>IF(MAX($BZ174:$CB174)&gt;=40, Active!IE$2, 0)</f>
        <v>20</v>
      </c>
      <c r="IF174" s="240">
        <f>IF(MAX($CC174:$CE174)&gt;=40, Active!IF$2, 0)</f>
        <v>10</v>
      </c>
      <c r="IG174" s="240">
        <f>IF(MAX($CF174:$CH174)&gt;=40, Active!IG$2, 0)</f>
        <v>0</v>
      </c>
      <c r="IH174" s="240">
        <f>IF(MAX($CI174:$CK174)&gt;=40, Active!IH$2, 0)</f>
        <v>0</v>
      </c>
      <c r="II174" s="240">
        <f>IF(MAX($CL174:$CN174)&gt;=40, Active!II$2, 0)</f>
        <v>30</v>
      </c>
      <c r="IJ174" s="240">
        <f>IF(MAX($CO174:$CQ174)&gt;=40, Active!IJ$2, 0)</f>
        <v>0</v>
      </c>
      <c r="IK174" s="240">
        <f>IF(MAX($CR174:$CT174)&gt;=40, Active!IK$2, 0)</f>
        <v>0</v>
      </c>
      <c r="IL174" s="240">
        <f>IF(MAX($CU174:$CW174)&gt;=40, Active!IL$2, 0)</f>
        <v>20</v>
      </c>
      <c r="IM174" s="240">
        <f>IF(MAX($CX174:$CZ174)&gt;=40, Active!IM$2, 0)</f>
        <v>0</v>
      </c>
      <c r="IN174" s="240">
        <f>IF(MAX($DA174:$DC174)&gt;=40, Active!IN$2, 0)</f>
        <v>20</v>
      </c>
      <c r="IO174" s="240">
        <f>IF(MAX($DD174:$DF174)&gt;=40, Active!IO$2, 0)</f>
        <v>0</v>
      </c>
      <c r="IP174" s="416">
        <f t="shared" si="57"/>
        <v>130</v>
      </c>
      <c r="IQ174" s="416">
        <f t="shared" si="58"/>
        <v>0</v>
      </c>
    </row>
    <row r="175" spans="2:251" ht="15" customHeight="1" x14ac:dyDescent="0.25">
      <c r="B175" s="392">
        <v>33</v>
      </c>
      <c r="C175" s="13" t="s">
        <v>713</v>
      </c>
      <c r="D175" s="423">
        <v>42736</v>
      </c>
      <c r="E175" s="20" t="s">
        <v>278</v>
      </c>
      <c r="F175" s="6">
        <v>7994375</v>
      </c>
      <c r="G175" s="20">
        <v>1</v>
      </c>
      <c r="H175" s="20"/>
      <c r="I175" s="23"/>
      <c r="J175" s="6"/>
      <c r="K175" s="6"/>
      <c r="L175" s="424"/>
      <c r="M175" s="425" t="s">
        <v>714</v>
      </c>
      <c r="N175" s="24"/>
      <c r="O175" s="107"/>
      <c r="P175" s="105"/>
      <c r="Q175" s="106"/>
      <c r="R175" s="24"/>
      <c r="S175" s="107"/>
      <c r="T175" s="105"/>
      <c r="U175" s="106"/>
      <c r="V175" s="24"/>
      <c r="W175" s="107"/>
      <c r="X175" s="105"/>
      <c r="Y175" s="106"/>
      <c r="Z175" s="24"/>
      <c r="AA175" s="273"/>
      <c r="AB175" s="24"/>
      <c r="AC175" s="273"/>
      <c r="AD175" s="24"/>
      <c r="AE175" s="107"/>
      <c r="AF175" s="273"/>
      <c r="AG175" s="24"/>
      <c r="AH175" s="107"/>
      <c r="AI175" s="273"/>
      <c r="AJ175" s="24"/>
      <c r="AK175" s="107"/>
      <c r="AL175" s="273"/>
      <c r="AM175" s="24"/>
      <c r="AN175" s="107"/>
      <c r="AO175" s="273"/>
      <c r="AP175" s="24"/>
      <c r="AQ175" s="107"/>
      <c r="AR175" s="273"/>
      <c r="AS175" s="24"/>
      <c r="AT175" s="107"/>
      <c r="AU175" s="273"/>
      <c r="AV175" s="24"/>
      <c r="AW175" s="107"/>
      <c r="AX175" s="273"/>
      <c r="AY175" s="24">
        <v>59</v>
      </c>
      <c r="AZ175" s="107"/>
      <c r="BA175" s="273"/>
      <c r="BB175" s="24">
        <v>56.099998474121094</v>
      </c>
      <c r="BC175" s="107"/>
      <c r="BD175" s="273"/>
      <c r="BE175" s="24">
        <v>54.5</v>
      </c>
      <c r="BF175" s="107"/>
      <c r="BG175" s="273"/>
      <c r="BH175" s="281">
        <v>-51.25</v>
      </c>
      <c r="BI175" s="107">
        <v>51.25</v>
      </c>
      <c r="BJ175" s="273"/>
      <c r="BK175" s="24">
        <v>76.599998474121094</v>
      </c>
      <c r="BL175" s="107"/>
      <c r="BM175" s="273"/>
      <c r="BN175" s="24">
        <v>77.199996948242188</v>
      </c>
      <c r="BO175" s="107"/>
      <c r="BP175" s="273"/>
      <c r="BQ175" s="24">
        <v>40</v>
      </c>
      <c r="BR175" s="107"/>
      <c r="BS175" s="273"/>
      <c r="BT175" s="24"/>
      <c r="BU175" s="291"/>
      <c r="BV175" s="273"/>
      <c r="BW175" s="24"/>
      <c r="BX175" s="107"/>
      <c r="BY175" s="273"/>
      <c r="BZ175" s="24"/>
      <c r="CA175" s="107"/>
      <c r="CB175" s="273"/>
      <c r="CC175" s="24"/>
      <c r="CD175" s="107"/>
      <c r="CE175" s="107"/>
      <c r="CF175" s="107"/>
      <c r="CG175" s="107"/>
      <c r="CH175" s="273"/>
      <c r="CI175" s="24"/>
      <c r="CJ175" s="107"/>
      <c r="CK175" s="273"/>
      <c r="CL175" s="24"/>
      <c r="CM175" s="107"/>
      <c r="CN175" s="273"/>
      <c r="CO175" s="24"/>
      <c r="CP175" s="107"/>
      <c r="CQ175" s="273"/>
      <c r="CR175" s="24"/>
      <c r="CS175" s="107"/>
      <c r="CT175" s="273"/>
      <c r="CU175" s="24"/>
      <c r="CV175" s="107"/>
      <c r="CW175" s="273"/>
      <c r="CX175" s="24"/>
      <c r="CY175" s="107"/>
      <c r="CZ175" s="273"/>
      <c r="DA175" s="24"/>
      <c r="DB175" s="107"/>
      <c r="DC175" s="273"/>
      <c r="DD175" s="24"/>
      <c r="DE175" s="107"/>
      <c r="DF175" s="273"/>
      <c r="DG175" s="218"/>
      <c r="DH175" s="217"/>
      <c r="DI175" s="217"/>
      <c r="DJ175" s="286">
        <f t="shared" ref="DJ175:DJ195" si="59">AVERAGE(AY175:DF175)</f>
        <v>45.424999237060547</v>
      </c>
      <c r="DK175" s="219"/>
      <c r="DL175" s="220">
        <f t="shared" ref="DL175:DL195" si="60">IF(DJ175&gt;80, 4, (DJ175-50)/20+2.5)</f>
        <v>2.2712499618530275</v>
      </c>
      <c r="DM175" s="650">
        <f>COUNTIF(N175:DF175, Active!DM$1)+COUNTIF(N175:DF175, Active!DM$2)</f>
        <v>0</v>
      </c>
      <c r="DN175" s="233">
        <f>IF(COUNTIF($N175:$Q175, Active!ET$1)&gt;0, Active!DN$2, 0)</f>
        <v>0</v>
      </c>
      <c r="DO175" s="234">
        <f>IF(COUNTIF($R175:$U175, Active!ET$1)&gt;0, Active!DO$2, 0)</f>
        <v>0</v>
      </c>
      <c r="DP175" s="234">
        <f>IF(COUNTIF($V175:$Y175, Active!ET$1)&gt;0, Active!DP$2, 0)</f>
        <v>0</v>
      </c>
      <c r="DQ175" s="234">
        <f>IF(COUNTIF($Z175:$AA175, Active!ET$1)&gt;0, Active!DQ$2, 0)</f>
        <v>0</v>
      </c>
      <c r="DR175" s="234">
        <f>IF(COUNTIF($AB175:$AC175, Active!ET$1)&gt;0, Active!DR$2, 0)</f>
        <v>0</v>
      </c>
      <c r="DS175" s="235">
        <f>IF(COUNTIF($AD175:$AF175, Active!$ET$1)&gt;0, Active!DS$2, 0)</f>
        <v>0</v>
      </c>
      <c r="DT175" s="236">
        <f>IF(COUNTIF($AG175:$AI175, Active!$ET$1)&gt;0, Active!DT$2, 0)</f>
        <v>0</v>
      </c>
      <c r="DU175" s="236">
        <f>IF(COUNTIF($AJ175:$AL175, Active!$ET$1)&gt;0, Active!DU$2, 0)</f>
        <v>0</v>
      </c>
      <c r="DV175" s="236">
        <f>IF(COUNTIF($AM175:$AO175, Active!$ET$1)&gt;0, Active!DV$2, 0)</f>
        <v>0</v>
      </c>
      <c r="DW175" s="236">
        <f>IF(COUNTIF($AP175:$AR175, Active!$ET$1)&gt;0, Active!DW$2, 0)</f>
        <v>0</v>
      </c>
      <c r="DX175" s="236">
        <f>IF(COUNTIF($AS175:$AU175, Active!$ET$1)&gt;0, Active!DX$2, 0)</f>
        <v>0</v>
      </c>
      <c r="DY175" s="236">
        <f>IF(COUNTIF($AV175:$AX175, Active!$ET$1)&gt;0, Active!DY$2, 0)</f>
        <v>0</v>
      </c>
      <c r="DZ175" s="237">
        <f>IF(COUNTIF($AY175:$BA175, Active!$ET$1)&gt;0, Active!DZ$2, 0)</f>
        <v>0</v>
      </c>
      <c r="EA175" s="238">
        <f>IF(COUNTIF($BB175:$BD175, Active!$ET$1)&gt;0, Active!EA$2, 0)</f>
        <v>0</v>
      </c>
      <c r="EB175" s="238">
        <f>IF(COUNTIF($BE175:$BG175, Active!$ET$1)&gt;0, Active!EB$2, 0)</f>
        <v>0</v>
      </c>
      <c r="EC175" s="238">
        <f>IF(COUNTIF($BH175:$BJ175, Active!$ET$1)&gt;0, Active!EC$2, 0)</f>
        <v>0</v>
      </c>
      <c r="ED175" s="238">
        <f>IF(COUNTIF($BK175:$BM175, Active!$ET$1)&gt;0, Active!ED$2, 0)</f>
        <v>0</v>
      </c>
      <c r="EE175" s="238">
        <f>IF(COUNTIF($BN175:$BP175, Active!$ET$1)&gt;0, Active!EE$2, 0)</f>
        <v>0</v>
      </c>
      <c r="EF175" s="238">
        <f>IF(COUNTIF($BQ175:$BS175, Active!$ET$1)&gt;0, Active!EF$2, 0)</f>
        <v>0</v>
      </c>
      <c r="EG175" s="238">
        <f>IF(COUNTIF($BT175:$BV175, Active!$ET$1)&gt;0, Active!EG$2, 0)</f>
        <v>0</v>
      </c>
      <c r="EH175" s="239">
        <f>IF(COUNTIF($BW175:$BY175, Active!$ET$1)&gt;0, Active!EH$2, 0)</f>
        <v>0</v>
      </c>
      <c r="EI175" s="240">
        <f>IF(COUNTIF($BZ175:$CB175, Active!$ET$1)&gt;0, Active!EI$2, 0)</f>
        <v>0</v>
      </c>
      <c r="EJ175" s="240">
        <f>IF(COUNTIF($CC175:$CE175, Active!$ET$1)&gt;0, Active!EJ$2, 0)</f>
        <v>0</v>
      </c>
      <c r="EK175" s="240">
        <f>IF(COUNTIF($CF175:$CH175, Active!$ET$1)&gt;0, Active!EK$2, 0)</f>
        <v>0</v>
      </c>
      <c r="EL175" s="240">
        <f>IF(COUNTIF($CI175:$CK175, Active!$ET$1)&gt;0, Active!EL$2, 0)</f>
        <v>0</v>
      </c>
      <c r="EM175" s="240">
        <f>IF(COUNTIF($CL175:$CN175, Active!$ET$1)&gt;0, Active!EM$2, 0)</f>
        <v>0</v>
      </c>
      <c r="EN175" s="240">
        <f>IF(COUNTIF($CO175:$CQ175, Active!$ET$1)&gt;0, Active!EN$2, 0)</f>
        <v>0</v>
      </c>
      <c r="EO175" s="240">
        <f>IF(COUNTIF($CR175:$CT175, Active!$ET$1)&gt;0, Active!EO$2, 0)</f>
        <v>0</v>
      </c>
      <c r="EP175" s="240">
        <f>IF(COUNTIF($CU175:$CW175, Active!$ET$1)&gt;0, Active!EP$2, 0)</f>
        <v>0</v>
      </c>
      <c r="EQ175" s="240">
        <f>IF(COUNTIF($CX175:$CZ175, Active!$ET$1)&gt;0, Active!EQ$2, 0)</f>
        <v>0</v>
      </c>
      <c r="ER175" s="240">
        <f>IF(COUNTIF($DA175:$DC175, Active!$ET$1)&gt;0, Active!ER$2, 0)</f>
        <v>0</v>
      </c>
      <c r="ES175" s="240">
        <f>IF(COUNTIF($DD175:$DF175, Active!$ET$1)&gt;0, Active!ES$2, 0)</f>
        <v>0</v>
      </c>
      <c r="ET175" s="241">
        <f t="shared" ref="ET175:ET195" si="61">SUM(DN175:ES175)</f>
        <v>0</v>
      </c>
      <c r="EU175" s="242">
        <f>IF(COUNTIF($N175:$Q175, Active!GA$1)&gt;0, Active!EU$2, 0)</f>
        <v>0</v>
      </c>
      <c r="EV175" s="234">
        <f>IF(COUNTIF($R175:$U175, Active!GA$1)&gt;0, Active!EV$2, 0)</f>
        <v>0</v>
      </c>
      <c r="EW175" s="234">
        <f>IF(COUNTIF($V175:$Y175, Active!GA$1)&gt;0, Active!EW$2, 0)</f>
        <v>0</v>
      </c>
      <c r="EX175" s="234">
        <f>IF(COUNTIF($Z175:$AA175, Active!GA$1)&gt;0, Active!EX$2, 0)</f>
        <v>0</v>
      </c>
      <c r="EY175" s="234">
        <f>IF(COUNTIF($AB175:$AC175, Active!GA$1)&gt;0, Active!EY$2, 0)</f>
        <v>0</v>
      </c>
      <c r="EZ175" s="235">
        <f>IF(COUNTIF($AD175:$AF175, Active!$GA$1)&gt;0, Active!EZ$2, 0)</f>
        <v>0</v>
      </c>
      <c r="FA175" s="236">
        <f>IF(COUNTIF($AG175:$AI175, Active!$GA$1)&gt;0, Active!FA$2, 0)</f>
        <v>0</v>
      </c>
      <c r="FB175" s="236">
        <f>IF(COUNTIF($AJ175:$AL175, Active!$GA$1)&gt;0, Active!FB$2, 0)</f>
        <v>0</v>
      </c>
      <c r="FC175" s="236">
        <f>IF(COUNTIF($AM175:$AO175, Active!$GA$1)&gt;0, Active!FC$2, 0)</f>
        <v>0</v>
      </c>
      <c r="FD175" s="236">
        <f>IF(COUNTIF($AP175:$AR175, Active!$GA$1)&gt;0, Active!FD$2, 0)</f>
        <v>0</v>
      </c>
      <c r="FE175" s="236">
        <f>IF(COUNTIF($AS175:$AU175, Active!$GA$1)&gt;0, Active!FE$2, 0)</f>
        <v>0</v>
      </c>
      <c r="FF175" s="236">
        <f>IF(COUNTIF($AV175:$AX175, Active!$GA$1)&gt;0, Active!FF$2, 0)</f>
        <v>0</v>
      </c>
      <c r="FG175" s="237">
        <f>IF(COUNTIF($AY175:$BA175, Active!$GA$1)&gt;0, Active!FG$2, 0)</f>
        <v>0</v>
      </c>
      <c r="FH175" s="238">
        <f>IF(COUNTIF($BB175:$BD175, Active!$GA$1)&gt;0, Active!FH$2, 0)</f>
        <v>0</v>
      </c>
      <c r="FI175" s="238">
        <f>IF(COUNTIF($BE175:$BG175, Active!$GA$1)&gt;0, Active!FI$2, 0)</f>
        <v>0</v>
      </c>
      <c r="FJ175" s="238">
        <f>IF(COUNTIF($BH175:$BJ175, Active!$GA$1)&gt;0, Active!FJ$2, 0)</f>
        <v>0</v>
      </c>
      <c r="FK175" s="238">
        <f>IF(COUNTIF($BK175:$BM175, Active!$GA$1)&gt;0, Active!FK$2, 0)</f>
        <v>0</v>
      </c>
      <c r="FL175" s="238">
        <f>IF(COUNTIF($BN175:$BP175, Active!$GA$1)&gt;0, Active!FL$2, 0)</f>
        <v>0</v>
      </c>
      <c r="FM175" s="238">
        <f>IF(COUNTIF($BQ175:$BS175, Active!$GA$1)&gt;0, Active!FM$2, 0)</f>
        <v>0</v>
      </c>
      <c r="FN175" s="238">
        <f>IF(COUNTIF($BT175:$BV175, Active!$GA$1)&gt;0, Active!FN$2, 0)</f>
        <v>0</v>
      </c>
      <c r="FO175" s="239">
        <f>IF(COUNTIF($BW175:$BY175, Active!$GA$1)&gt;0, Active!FO$2, 0)</f>
        <v>0</v>
      </c>
      <c r="FP175" s="240">
        <f>IF(COUNTIF($BZ175:$CB175, Active!$GA$1)&gt;0, Active!FP$2, 0)</f>
        <v>0</v>
      </c>
      <c r="FQ175" s="240">
        <f>IF(COUNTIF($CC175:$CE175, Active!$GA$1)&gt;0, Active!FQ$2, 0)</f>
        <v>0</v>
      </c>
      <c r="FR175" s="240">
        <f>IF(COUNTIF($CF175:$CH175, Active!$GA$1)&gt;0, Active!FR$2, 0)</f>
        <v>0</v>
      </c>
      <c r="FS175" s="240">
        <f>IF(COUNTIF($CI175:$CK175, Active!$GA$1)&gt;0, Active!FS$2, 0)</f>
        <v>0</v>
      </c>
      <c r="FT175" s="240">
        <f>IF(COUNTIF($CL175:$CN175, Active!$GA$1)&gt;0, Active!FT$2, 0)</f>
        <v>0</v>
      </c>
      <c r="FU175" s="240">
        <f>IF(COUNTIF($CO175:$CQ175, Active!$GA$1)&gt;0, Active!FU$2, 0)</f>
        <v>0</v>
      </c>
      <c r="FV175" s="240">
        <f>IF(COUNTIF($CR175:$CT175, Active!$GA$1)&gt;0, Active!FV$2, 0)</f>
        <v>0</v>
      </c>
      <c r="FW175" s="240">
        <f>IF(COUNTIF($CU175:$CW175, Active!$GA$1)&gt;0, Active!FW$2, 0)</f>
        <v>0</v>
      </c>
      <c r="FX175" s="240">
        <f>IF(COUNTIF($CX175:$CZ175, Active!$GA$1)&gt;0, Active!FX$2, 0)</f>
        <v>0</v>
      </c>
      <c r="FY175" s="240">
        <f>IF(COUNTIF($DA175:$DC175, Active!$GA$1)&gt;0, Active!FY$2, 0)</f>
        <v>0</v>
      </c>
      <c r="FZ175" s="240">
        <f>IF(COUNTIF($DD175:$DF175, Active!$GA$1)&gt;0, Active!FZ$2, 0)</f>
        <v>0</v>
      </c>
      <c r="GA175" s="241">
        <f t="shared" ref="GA175:GA195" si="62">SUM(EU175:FZ175)</f>
        <v>0</v>
      </c>
      <c r="GB175" s="242">
        <f>IF(COUNTIF($N175:$Q175, Active!HH$1)&gt;0, Active!GB$2, 0)</f>
        <v>0</v>
      </c>
      <c r="GC175" s="234">
        <f>IF(COUNTIF($R175:$U175, Active!HH$1)&gt;0, Active!GC$2, 0)</f>
        <v>0</v>
      </c>
      <c r="GD175" s="234">
        <f>IF(COUNTIF($V175:$Y175, Active!HH$1)&gt;0, Active!GD$2, 0)</f>
        <v>0</v>
      </c>
      <c r="GE175" s="234">
        <f>IF(COUNTIF($Z175:$AA175, Active!HH$1)&gt;0, Active!GE$2, 0)</f>
        <v>0</v>
      </c>
      <c r="GF175" s="234">
        <f>IF(COUNTIF($AB175:$AC175, Active!HH$1)&gt;0, Active!GF$2, 0)</f>
        <v>0</v>
      </c>
      <c r="GG175" s="235">
        <f>IF(COUNTIF($AD175:$AF175, Active!$HH$1)&gt;0, Active!GG$2, 0)</f>
        <v>0</v>
      </c>
      <c r="GH175" s="236">
        <f>IF(COUNTIF($AG175:$AI175, Active!$HH$1)&gt;0, Active!GH$2, 0)</f>
        <v>0</v>
      </c>
      <c r="GI175" s="236">
        <f>IF(COUNTIF($AJ175:$AL175, Active!$HH$1)&gt;0, Active!GI$2, 0)</f>
        <v>0</v>
      </c>
      <c r="GJ175" s="236">
        <f>IF(COUNTIF($AM175:$AO175, Active!$HH$1)&gt;0, Active!GJ$2, 0)</f>
        <v>0</v>
      </c>
      <c r="GK175" s="236">
        <f>IF(COUNTIF($AP175:$AR175, Active!$HH$1)&gt;0, Active!GK$2, 0)</f>
        <v>0</v>
      </c>
      <c r="GL175" s="236">
        <f>IF(COUNTIF($AS175:$AU175, Active!$HH$1)&gt;0, Active!GL$2, 0)</f>
        <v>0</v>
      </c>
      <c r="GM175" s="236">
        <f>IF(COUNTIF($AV175:$AX175, Active!$HH$1)&gt;0, Active!GM$2, 0)</f>
        <v>0</v>
      </c>
      <c r="GN175" s="237">
        <f>IF(COUNTIF($AY175:$BA175, Active!$HH$1)&gt;0, Active!GN$2, 0)</f>
        <v>0</v>
      </c>
      <c r="GO175" s="238">
        <f>IF(COUNTIF($BB175:$BD175, Active!$HH$1)&gt;0, Active!GO$2, 0)</f>
        <v>0</v>
      </c>
      <c r="GP175" s="238">
        <f>IF(COUNTIF($BE175:$BG175, Active!$HH$1)&gt;0, Active!GP$2, 0)</f>
        <v>0</v>
      </c>
      <c r="GQ175" s="238">
        <f>IF(COUNTIF($BH175:$BJ175, Active!$HH$1)&gt;0, Active!GQ$2, 0)</f>
        <v>0</v>
      </c>
      <c r="GR175" s="238">
        <f>IF(COUNTIF($BK175:$BM175, Active!$HH$1)&gt;0, Active!GR$2, 0)</f>
        <v>0</v>
      </c>
      <c r="GS175" s="238">
        <f>IF(COUNTIF($BN175:$BP175, Active!$HH$1)&gt;0, Active!GS$2, 0)</f>
        <v>0</v>
      </c>
      <c r="GT175" s="238">
        <f>IF(COUNTIF($BQ175:$BS175, Active!$HH$1)&gt;0, Active!GT$2, 0)</f>
        <v>0</v>
      </c>
      <c r="GU175" s="238">
        <f>IF(COUNTIF($BT175:$BV175, Active!$HH$1)&gt;0, Active!GU$2, 0)</f>
        <v>0</v>
      </c>
      <c r="GV175" s="239">
        <f>IF(COUNTIF($BW175:$BY175, Active!$HH$1)&gt;0, Active!GV$2, 0)</f>
        <v>0</v>
      </c>
      <c r="GW175" s="240">
        <f>IF(COUNTIF($BZ175:$CB175, Active!$HH$1)&gt;0, Active!GW$2, 0)</f>
        <v>0</v>
      </c>
      <c r="GX175" s="240">
        <f>IF(COUNTIF($CC175:$CE175, Active!$HH$1)&gt;0, Active!GX$2, 0)</f>
        <v>0</v>
      </c>
      <c r="GY175" s="240">
        <f>IF(COUNTIF($CF175:$CH175, Active!$HH$1)&gt;0, Active!GY$2, 0)</f>
        <v>0</v>
      </c>
      <c r="GZ175" s="240">
        <f>IF(COUNTIF($CI175:$CK175, Active!$HH$1)&gt;0, Active!GZ$2, 0)</f>
        <v>0</v>
      </c>
      <c r="HA175" s="240">
        <f>IF(COUNTIF($CL175:$CN175, Active!$HH$1)&gt;0, Active!HA$2, 0)</f>
        <v>0</v>
      </c>
      <c r="HB175" s="240">
        <f>IF(COUNTIF($CO175:$CQ175, Active!$HH$1)&gt;0, Active!HB$2, 0)</f>
        <v>0</v>
      </c>
      <c r="HC175" s="240">
        <f>IF(COUNTIF($CR175:$CT175, Active!$HH$1)&gt;0, Active!HC$2, 0)</f>
        <v>0</v>
      </c>
      <c r="HD175" s="240">
        <f>IF(COUNTIF($CU175:$CW175, Active!$HH$1)&gt;0, Active!HD$2, 0)</f>
        <v>0</v>
      </c>
      <c r="HE175" s="240">
        <f>IF(COUNTIF($CX175:$CZ175, Active!$HH$1)&gt;0, Active!HE$2, 0)</f>
        <v>0</v>
      </c>
      <c r="HF175" s="240">
        <f>IF(COUNTIF($DA175:$DC175, Active!$HH$1)&gt;0, Active!HF$2, 0)</f>
        <v>0</v>
      </c>
      <c r="HG175" s="240">
        <f>IF(COUNTIF($DD175:$DF175, Active!$HH$1)&gt;0, Active!HG$2, 0)</f>
        <v>0</v>
      </c>
      <c r="HH175" s="241">
        <f t="shared" ref="HH175:HH195" si="63">SUM(GB175:HG175)</f>
        <v>0</v>
      </c>
      <c r="HI175" s="243"/>
      <c r="HJ175" s="242">
        <f>IF(MAX($N175:$Q175)&gt;=40, Active!HJ$2, 0)</f>
        <v>0</v>
      </c>
      <c r="HK175" s="234">
        <f>IF(MAX($R175:$U175)&gt;=40, Active!HK$2, 0)</f>
        <v>0</v>
      </c>
      <c r="HL175" s="234">
        <f>IF(MAX($V175:$Y175)&gt;=40, Active!HL$2, 0)</f>
        <v>0</v>
      </c>
      <c r="HM175" s="234">
        <f>IF(MAX($Z175:$AA175)&gt;=40, Active!HM$2, 0)</f>
        <v>0</v>
      </c>
      <c r="HN175" s="234">
        <f>IF(MAX($AB175:$AC175)&gt;=40, Active!HN$2, 0)</f>
        <v>0</v>
      </c>
      <c r="HO175" s="235">
        <f>IF(MAX($AD175:$AF175)&gt;=40, Active!HO$2, 0)</f>
        <v>0</v>
      </c>
      <c r="HP175" s="236">
        <f>IF(MAX($AG175:$AI175)&gt;=40, Active!HP$2, 0)</f>
        <v>0</v>
      </c>
      <c r="HQ175" s="236">
        <f>IF(MAX($AJ175:$AL175)&gt;=40, Active!HQ$2, 0)</f>
        <v>0</v>
      </c>
      <c r="HR175" s="236">
        <f>IF(MAX($AM175:$AO175)&gt;=40, Active!HR$2, 0)</f>
        <v>0</v>
      </c>
      <c r="HS175" s="236">
        <f>IF(MAX($AP175:$AR175)&gt;=40, Active!HS$2, 0)</f>
        <v>0</v>
      </c>
      <c r="HT175" s="236">
        <f>IF(MAX($AS175:$AU175)&gt;=40, Active!HT$2, 0)</f>
        <v>0</v>
      </c>
      <c r="HU175" s="236">
        <f>IF(MAX($AV175:$AX175)&gt;=40, Active!HU$2, 0)</f>
        <v>0</v>
      </c>
      <c r="HV175" s="237">
        <f>IF(MAX($AY175:$BA175)&gt;=40, Active!HV$2, 0)</f>
        <v>20</v>
      </c>
      <c r="HW175" s="238">
        <f>IF(MAX($BB175:$BD175)&gt;=40, Active!HW$2, 0)</f>
        <v>20</v>
      </c>
      <c r="HX175" s="238">
        <f>IF(MAX($BE175:$BG175)&gt;=40, Active!HX$2, 0)</f>
        <v>20</v>
      </c>
      <c r="HY175" s="238">
        <f>IF(MAX($BH175:$BJ175)&gt;=40, Active!HY$2, 0)</f>
        <v>20</v>
      </c>
      <c r="HZ175" s="238">
        <f>IF(MAX($BK175:$BM175)&gt;=40, Active!HZ$2, 0)</f>
        <v>10</v>
      </c>
      <c r="IA175" s="238">
        <f>IF(MAX($BN175:$BP175)&gt;=40, Active!IA$2, 0)</f>
        <v>20</v>
      </c>
      <c r="IB175" s="238">
        <f>IF(MAX($BQ175:$BS175)&gt;=40, Active!IB$2, 0)</f>
        <v>10</v>
      </c>
      <c r="IC175" s="238">
        <f>IF(MAX($BT175:$BV175)&gt;=40, Active!IC$2, 0)</f>
        <v>0</v>
      </c>
      <c r="ID175" s="239">
        <f>IF(MAX($BW175:$BY175)&gt;=40, Active!ID$2, 0)</f>
        <v>0</v>
      </c>
      <c r="IE175" s="240">
        <f>IF(MAX($BZ175:$CB175)&gt;=40, Active!IE$2, 0)</f>
        <v>0</v>
      </c>
      <c r="IF175" s="240">
        <f>IF(MAX($CC175:$CE175)&gt;=40, Active!IF$2, 0)</f>
        <v>0</v>
      </c>
      <c r="IG175" s="240">
        <f>IF(MAX($CF175:$CH175)&gt;=40, Active!IG$2, 0)</f>
        <v>0</v>
      </c>
      <c r="IH175" s="240">
        <f>IF(MAX($CI175:$CK175)&gt;=40, Active!IH$2, 0)</f>
        <v>0</v>
      </c>
      <c r="II175" s="240">
        <f>IF(MAX($CL175:$CN175)&gt;=40, Active!II$2, 0)</f>
        <v>0</v>
      </c>
      <c r="IJ175" s="240">
        <f>IF(MAX($CO175:$CQ175)&gt;=40, Active!IJ$2, 0)</f>
        <v>0</v>
      </c>
      <c r="IK175" s="240">
        <f>IF(MAX($CR175:$CT175)&gt;=40, Active!IK$2, 0)</f>
        <v>0</v>
      </c>
      <c r="IL175" s="240">
        <f>IF(MAX($CU175:$CW175)&gt;=40, Active!IL$2, 0)</f>
        <v>0</v>
      </c>
      <c r="IM175" s="240">
        <f>IF(MAX($CX175:$CZ175)&gt;=40, Active!IM$2, 0)</f>
        <v>0</v>
      </c>
      <c r="IN175" s="240">
        <f>IF(MAX($DA175:$DC175)&gt;=40, Active!IN$2, 0)</f>
        <v>0</v>
      </c>
      <c r="IO175" s="240">
        <f>IF(MAX($DD175:$DF175)&gt;=40, Active!IO$2, 0)</f>
        <v>0</v>
      </c>
      <c r="IP175" s="416">
        <f t="shared" ref="IP175:IP195" si="64">SUM(HO175:IB175, ID175:IO175)</f>
        <v>120</v>
      </c>
      <c r="IQ175" s="416">
        <f t="shared" ref="IQ175:IQ195" si="65">SUM(HJ175:HN175, IC175)</f>
        <v>0</v>
      </c>
    </row>
    <row r="176" spans="2:251" ht="15" customHeight="1" x14ac:dyDescent="0.25">
      <c r="B176" s="392">
        <v>34</v>
      </c>
      <c r="C176" s="13" t="s">
        <v>715</v>
      </c>
      <c r="D176" s="423">
        <v>42461</v>
      </c>
      <c r="E176" s="20" t="s">
        <v>278</v>
      </c>
      <c r="F176" s="6">
        <v>7408067</v>
      </c>
      <c r="G176" s="20">
        <v>1</v>
      </c>
      <c r="H176" s="20"/>
      <c r="I176" s="23"/>
      <c r="J176" s="6"/>
      <c r="K176" s="6"/>
      <c r="L176" s="424"/>
      <c r="M176" s="425" t="s">
        <v>716</v>
      </c>
      <c r="N176" s="24"/>
      <c r="O176" s="107"/>
      <c r="P176" s="105"/>
      <c r="Q176" s="106"/>
      <c r="R176" s="24"/>
      <c r="S176" s="107"/>
      <c r="T176" s="105"/>
      <c r="U176" s="106"/>
      <c r="V176" s="24"/>
      <c r="W176" s="107"/>
      <c r="X176" s="105"/>
      <c r="Y176" s="106"/>
      <c r="Z176" s="24"/>
      <c r="AA176" s="273"/>
      <c r="AB176" s="24"/>
      <c r="AC176" s="273"/>
      <c r="AD176" s="24"/>
      <c r="AE176" s="107"/>
      <c r="AF176" s="273"/>
      <c r="AG176" s="24"/>
      <c r="AH176" s="107"/>
      <c r="AI176" s="273"/>
      <c r="AJ176" s="24"/>
      <c r="AK176" s="107"/>
      <c r="AL176" s="273"/>
      <c r="AM176" s="24"/>
      <c r="AN176" s="107"/>
      <c r="AO176" s="273"/>
      <c r="AP176" s="24"/>
      <c r="AQ176" s="107"/>
      <c r="AR176" s="273"/>
      <c r="AS176" s="24"/>
      <c r="AT176" s="107"/>
      <c r="AU176" s="273"/>
      <c r="AV176" s="24"/>
      <c r="AW176" s="107"/>
      <c r="AX176" s="273"/>
      <c r="AY176" s="24"/>
      <c r="AZ176" s="107"/>
      <c r="BA176" s="273"/>
      <c r="BB176" s="24">
        <v>86.449996948242188</v>
      </c>
      <c r="BC176" s="107"/>
      <c r="BD176" s="273"/>
      <c r="BE176" s="24"/>
      <c r="BF176" s="107"/>
      <c r="BG176" s="273"/>
      <c r="BH176" s="24"/>
      <c r="BI176" s="107"/>
      <c r="BJ176" s="273"/>
      <c r="BK176" s="24"/>
      <c r="BL176" s="107"/>
      <c r="BM176" s="273"/>
      <c r="BN176" s="24"/>
      <c r="BO176" s="107"/>
      <c r="BP176" s="273"/>
      <c r="BQ176" s="24">
        <v>87</v>
      </c>
      <c r="BR176" s="107"/>
      <c r="BS176" s="273"/>
      <c r="BT176" s="24"/>
      <c r="BU176" s="291"/>
      <c r="BV176" s="273"/>
      <c r="BW176" s="24"/>
      <c r="BX176" s="107"/>
      <c r="BY176" s="273"/>
      <c r="BZ176" s="24">
        <v>83.699996948242188</v>
      </c>
      <c r="CA176" s="107"/>
      <c r="CB176" s="273"/>
      <c r="CC176" s="24">
        <v>74</v>
      </c>
      <c r="CD176" s="107"/>
      <c r="CE176" s="107"/>
      <c r="CF176" s="107"/>
      <c r="CG176" s="107"/>
      <c r="CH176" s="273"/>
      <c r="CI176" s="24"/>
      <c r="CJ176" s="107"/>
      <c r="CK176" s="273"/>
      <c r="CL176" s="24">
        <v>73.199996948242188</v>
      </c>
      <c r="CM176" s="107"/>
      <c r="CN176" s="273"/>
      <c r="CO176" s="24"/>
      <c r="CP176" s="107"/>
      <c r="CQ176" s="273"/>
      <c r="CR176" s="24"/>
      <c r="CS176" s="107"/>
      <c r="CT176" s="273"/>
      <c r="CU176" s="24">
        <v>86</v>
      </c>
      <c r="CV176" s="107"/>
      <c r="CW176" s="273"/>
      <c r="CX176" s="24"/>
      <c r="CY176" s="107"/>
      <c r="CZ176" s="273"/>
      <c r="DA176" s="24">
        <v>80.989997863769531</v>
      </c>
      <c r="DB176" s="107"/>
      <c r="DC176" s="273"/>
      <c r="DD176" s="24"/>
      <c r="DE176" s="107"/>
      <c r="DF176" s="273"/>
      <c r="DG176" s="218"/>
      <c r="DH176" s="217"/>
      <c r="DI176" s="217"/>
      <c r="DJ176" s="286">
        <f t="shared" si="59"/>
        <v>81.619998386928017</v>
      </c>
      <c r="DK176" s="219"/>
      <c r="DL176" s="220">
        <f t="shared" si="60"/>
        <v>4</v>
      </c>
      <c r="DM176" s="650">
        <f>COUNTIF(N176:DF176, Active!DM$1)+COUNTIF(N176:DF176, Active!DM$2)</f>
        <v>0</v>
      </c>
      <c r="DN176" s="233">
        <f>IF(COUNTIF($N176:$Q176, Active!ET$1)&gt;0, Active!DN$2, 0)</f>
        <v>0</v>
      </c>
      <c r="DO176" s="234">
        <f>IF(COUNTIF($R176:$U176, Active!ET$1)&gt;0, Active!DO$2, 0)</f>
        <v>0</v>
      </c>
      <c r="DP176" s="234">
        <f>IF(COUNTIF($V176:$Y176, Active!ET$1)&gt;0, Active!DP$2, 0)</f>
        <v>0</v>
      </c>
      <c r="DQ176" s="234">
        <f>IF(COUNTIF($Z176:$AA176, Active!ET$1)&gt;0, Active!DQ$2, 0)</f>
        <v>0</v>
      </c>
      <c r="DR176" s="234">
        <f>IF(COUNTIF($AB176:$AC176, Active!ET$1)&gt;0, Active!DR$2, 0)</f>
        <v>0</v>
      </c>
      <c r="DS176" s="235">
        <f>IF(COUNTIF($AD176:$AF176, Active!$ET$1)&gt;0, Active!DS$2, 0)</f>
        <v>0</v>
      </c>
      <c r="DT176" s="236">
        <f>IF(COUNTIF($AG176:$AI176, Active!$ET$1)&gt;0, Active!DT$2, 0)</f>
        <v>0</v>
      </c>
      <c r="DU176" s="236">
        <f>IF(COUNTIF($AJ176:$AL176, Active!$ET$1)&gt;0, Active!DU$2, 0)</f>
        <v>0</v>
      </c>
      <c r="DV176" s="236">
        <f>IF(COUNTIF($AM176:$AO176, Active!$ET$1)&gt;0, Active!DV$2, 0)</f>
        <v>0</v>
      </c>
      <c r="DW176" s="236">
        <f>IF(COUNTIF($AP176:$AR176, Active!$ET$1)&gt;0, Active!DW$2, 0)</f>
        <v>0</v>
      </c>
      <c r="DX176" s="236">
        <f>IF(COUNTIF($AS176:$AU176, Active!$ET$1)&gt;0, Active!DX$2, 0)</f>
        <v>0</v>
      </c>
      <c r="DY176" s="236">
        <f>IF(COUNTIF($AV176:$AX176, Active!$ET$1)&gt;0, Active!DY$2, 0)</f>
        <v>0</v>
      </c>
      <c r="DZ176" s="237">
        <f>IF(COUNTIF($AY176:$BA176, Active!$ET$1)&gt;0, Active!DZ$2, 0)</f>
        <v>0</v>
      </c>
      <c r="EA176" s="238">
        <f>IF(COUNTIF($BB176:$BD176, Active!$ET$1)&gt;0, Active!EA$2, 0)</f>
        <v>0</v>
      </c>
      <c r="EB176" s="238">
        <f>IF(COUNTIF($BE176:$BG176, Active!$ET$1)&gt;0, Active!EB$2, 0)</f>
        <v>0</v>
      </c>
      <c r="EC176" s="238">
        <f>IF(COUNTIF($BH176:$BJ176, Active!$ET$1)&gt;0, Active!EC$2, 0)</f>
        <v>0</v>
      </c>
      <c r="ED176" s="238">
        <f>IF(COUNTIF($BK176:$BM176, Active!$ET$1)&gt;0, Active!ED$2, 0)</f>
        <v>0</v>
      </c>
      <c r="EE176" s="238">
        <f>IF(COUNTIF($BN176:$BP176, Active!$ET$1)&gt;0, Active!EE$2, 0)</f>
        <v>0</v>
      </c>
      <c r="EF176" s="238">
        <f>IF(COUNTIF($BQ176:$BS176, Active!$ET$1)&gt;0, Active!EF$2, 0)</f>
        <v>0</v>
      </c>
      <c r="EG176" s="238">
        <f>IF(COUNTIF($BT176:$BV176, Active!$ET$1)&gt;0, Active!EG$2, 0)</f>
        <v>0</v>
      </c>
      <c r="EH176" s="239">
        <f>IF(COUNTIF($BW176:$BY176, Active!$ET$1)&gt;0, Active!EH$2, 0)</f>
        <v>0</v>
      </c>
      <c r="EI176" s="240">
        <f>IF(COUNTIF($BZ176:$CB176, Active!$ET$1)&gt;0, Active!EI$2, 0)</f>
        <v>0</v>
      </c>
      <c r="EJ176" s="240">
        <f>IF(COUNTIF($CC176:$CE176, Active!$ET$1)&gt;0, Active!EJ$2, 0)</f>
        <v>0</v>
      </c>
      <c r="EK176" s="240">
        <f>IF(COUNTIF($CF176:$CH176, Active!$ET$1)&gt;0, Active!EK$2, 0)</f>
        <v>0</v>
      </c>
      <c r="EL176" s="240">
        <f>IF(COUNTIF($CI176:$CK176, Active!$ET$1)&gt;0, Active!EL$2, 0)</f>
        <v>0</v>
      </c>
      <c r="EM176" s="240">
        <f>IF(COUNTIF($CL176:$CN176, Active!$ET$1)&gt;0, Active!EM$2, 0)</f>
        <v>0</v>
      </c>
      <c r="EN176" s="240">
        <f>IF(COUNTIF($CO176:$CQ176, Active!$ET$1)&gt;0, Active!EN$2, 0)</f>
        <v>0</v>
      </c>
      <c r="EO176" s="240">
        <f>IF(COUNTIF($CR176:$CT176, Active!$ET$1)&gt;0, Active!EO$2, 0)</f>
        <v>0</v>
      </c>
      <c r="EP176" s="240">
        <f>IF(COUNTIF($CU176:$CW176, Active!$ET$1)&gt;0, Active!EP$2, 0)</f>
        <v>0</v>
      </c>
      <c r="EQ176" s="240">
        <f>IF(COUNTIF($CX176:$CZ176, Active!$ET$1)&gt;0, Active!EQ$2, 0)</f>
        <v>0</v>
      </c>
      <c r="ER176" s="240">
        <f>IF(COUNTIF($DA176:$DC176, Active!$ET$1)&gt;0, Active!ER$2, 0)</f>
        <v>0</v>
      </c>
      <c r="ES176" s="240">
        <f>IF(COUNTIF($DD176:$DF176, Active!$ET$1)&gt;0, Active!ES$2, 0)</f>
        <v>0</v>
      </c>
      <c r="ET176" s="241">
        <f t="shared" si="61"/>
        <v>0</v>
      </c>
      <c r="EU176" s="242">
        <f>IF(COUNTIF($N176:$Q176, Active!GA$1)&gt;0, Active!EU$2, 0)</f>
        <v>0</v>
      </c>
      <c r="EV176" s="234">
        <f>IF(COUNTIF($R176:$U176, Active!GA$1)&gt;0, Active!EV$2, 0)</f>
        <v>0</v>
      </c>
      <c r="EW176" s="234">
        <f>IF(COUNTIF($V176:$Y176, Active!GA$1)&gt;0, Active!EW$2, 0)</f>
        <v>0</v>
      </c>
      <c r="EX176" s="234">
        <f>IF(COUNTIF($Z176:$AA176, Active!GA$1)&gt;0, Active!EX$2, 0)</f>
        <v>0</v>
      </c>
      <c r="EY176" s="234">
        <f>IF(COUNTIF($AB176:$AC176, Active!GA$1)&gt;0, Active!EY$2, 0)</f>
        <v>0</v>
      </c>
      <c r="EZ176" s="235">
        <f>IF(COUNTIF($AD176:$AF176, Active!$GA$1)&gt;0, Active!EZ$2, 0)</f>
        <v>0</v>
      </c>
      <c r="FA176" s="236">
        <f>IF(COUNTIF($AG176:$AI176, Active!$GA$1)&gt;0, Active!FA$2, 0)</f>
        <v>0</v>
      </c>
      <c r="FB176" s="236">
        <f>IF(COUNTIF($AJ176:$AL176, Active!$GA$1)&gt;0, Active!FB$2, 0)</f>
        <v>0</v>
      </c>
      <c r="FC176" s="236">
        <f>IF(COUNTIF($AM176:$AO176, Active!$GA$1)&gt;0, Active!FC$2, 0)</f>
        <v>0</v>
      </c>
      <c r="FD176" s="236">
        <f>IF(COUNTIF($AP176:$AR176, Active!$GA$1)&gt;0, Active!FD$2, 0)</f>
        <v>0</v>
      </c>
      <c r="FE176" s="236">
        <f>IF(COUNTIF($AS176:$AU176, Active!$GA$1)&gt;0, Active!FE$2, 0)</f>
        <v>0</v>
      </c>
      <c r="FF176" s="236">
        <f>IF(COUNTIF($AV176:$AX176, Active!$GA$1)&gt;0, Active!FF$2, 0)</f>
        <v>0</v>
      </c>
      <c r="FG176" s="237">
        <f>IF(COUNTIF($AY176:$BA176, Active!$GA$1)&gt;0, Active!FG$2, 0)</f>
        <v>0</v>
      </c>
      <c r="FH176" s="238">
        <f>IF(COUNTIF($BB176:$BD176, Active!$GA$1)&gt;0, Active!FH$2, 0)</f>
        <v>0</v>
      </c>
      <c r="FI176" s="238">
        <f>IF(COUNTIF($BE176:$BG176, Active!$GA$1)&gt;0, Active!FI$2, 0)</f>
        <v>0</v>
      </c>
      <c r="FJ176" s="238">
        <f>IF(COUNTIF($BH176:$BJ176, Active!$GA$1)&gt;0, Active!FJ$2, 0)</f>
        <v>0</v>
      </c>
      <c r="FK176" s="238">
        <f>IF(COUNTIF($BK176:$BM176, Active!$GA$1)&gt;0, Active!FK$2, 0)</f>
        <v>0</v>
      </c>
      <c r="FL176" s="238">
        <f>IF(COUNTIF($BN176:$BP176, Active!$GA$1)&gt;0, Active!FL$2, 0)</f>
        <v>0</v>
      </c>
      <c r="FM176" s="238">
        <f>IF(COUNTIF($BQ176:$BS176, Active!$GA$1)&gt;0, Active!FM$2, 0)</f>
        <v>0</v>
      </c>
      <c r="FN176" s="238">
        <f>IF(COUNTIF($BT176:$BV176, Active!$GA$1)&gt;0, Active!FN$2, 0)</f>
        <v>0</v>
      </c>
      <c r="FO176" s="239">
        <f>IF(COUNTIF($BW176:$BY176, Active!$GA$1)&gt;0, Active!FO$2, 0)</f>
        <v>0</v>
      </c>
      <c r="FP176" s="240">
        <f>IF(COUNTIF($BZ176:$CB176, Active!$GA$1)&gt;0, Active!FP$2, 0)</f>
        <v>0</v>
      </c>
      <c r="FQ176" s="240">
        <f>IF(COUNTIF($CC176:$CE176, Active!$GA$1)&gt;0, Active!FQ$2, 0)</f>
        <v>0</v>
      </c>
      <c r="FR176" s="240">
        <f>IF(COUNTIF($CF176:$CH176, Active!$GA$1)&gt;0, Active!FR$2, 0)</f>
        <v>0</v>
      </c>
      <c r="FS176" s="240">
        <f>IF(COUNTIF($CI176:$CK176, Active!$GA$1)&gt;0, Active!FS$2, 0)</f>
        <v>0</v>
      </c>
      <c r="FT176" s="240">
        <f>IF(COUNTIF($CL176:$CN176, Active!$GA$1)&gt;0, Active!FT$2, 0)</f>
        <v>0</v>
      </c>
      <c r="FU176" s="240">
        <f>IF(COUNTIF($CO176:$CQ176, Active!$GA$1)&gt;0, Active!FU$2, 0)</f>
        <v>0</v>
      </c>
      <c r="FV176" s="240">
        <f>IF(COUNTIF($CR176:$CT176, Active!$GA$1)&gt;0, Active!FV$2, 0)</f>
        <v>0</v>
      </c>
      <c r="FW176" s="240">
        <f>IF(COUNTIF($CU176:$CW176, Active!$GA$1)&gt;0, Active!FW$2, 0)</f>
        <v>0</v>
      </c>
      <c r="FX176" s="240">
        <f>IF(COUNTIF($CX176:$CZ176, Active!$GA$1)&gt;0, Active!FX$2, 0)</f>
        <v>0</v>
      </c>
      <c r="FY176" s="240">
        <f>IF(COUNTIF($DA176:$DC176, Active!$GA$1)&gt;0, Active!FY$2, 0)</f>
        <v>0</v>
      </c>
      <c r="FZ176" s="240">
        <f>IF(COUNTIF($DD176:$DF176, Active!$GA$1)&gt;0, Active!FZ$2, 0)</f>
        <v>0</v>
      </c>
      <c r="GA176" s="241">
        <f t="shared" si="62"/>
        <v>0</v>
      </c>
      <c r="GB176" s="242">
        <f>IF(COUNTIF($N176:$Q176, Active!HH$1)&gt;0, Active!GB$2, 0)</f>
        <v>0</v>
      </c>
      <c r="GC176" s="234">
        <f>IF(COUNTIF($R176:$U176, Active!HH$1)&gt;0, Active!GC$2, 0)</f>
        <v>0</v>
      </c>
      <c r="GD176" s="234">
        <f>IF(COUNTIF($V176:$Y176, Active!HH$1)&gt;0, Active!GD$2, 0)</f>
        <v>0</v>
      </c>
      <c r="GE176" s="234">
        <f>IF(COUNTIF($Z176:$AA176, Active!HH$1)&gt;0, Active!GE$2, 0)</f>
        <v>0</v>
      </c>
      <c r="GF176" s="234">
        <f>IF(COUNTIF($AB176:$AC176, Active!HH$1)&gt;0, Active!GF$2, 0)</f>
        <v>0</v>
      </c>
      <c r="GG176" s="235">
        <f>IF(COUNTIF($AD176:$AF176, Active!$HH$1)&gt;0, Active!GG$2, 0)</f>
        <v>0</v>
      </c>
      <c r="GH176" s="236">
        <f>IF(COUNTIF($AG176:$AI176, Active!$HH$1)&gt;0, Active!GH$2, 0)</f>
        <v>0</v>
      </c>
      <c r="GI176" s="236">
        <f>IF(COUNTIF($AJ176:$AL176, Active!$HH$1)&gt;0, Active!GI$2, 0)</f>
        <v>0</v>
      </c>
      <c r="GJ176" s="236">
        <f>IF(COUNTIF($AM176:$AO176, Active!$HH$1)&gt;0, Active!GJ$2, 0)</f>
        <v>0</v>
      </c>
      <c r="GK176" s="236">
        <f>IF(COUNTIF($AP176:$AR176, Active!$HH$1)&gt;0, Active!GK$2, 0)</f>
        <v>0</v>
      </c>
      <c r="GL176" s="236">
        <f>IF(COUNTIF($AS176:$AU176, Active!$HH$1)&gt;0, Active!GL$2, 0)</f>
        <v>0</v>
      </c>
      <c r="GM176" s="236">
        <f>IF(COUNTIF($AV176:$AX176, Active!$HH$1)&gt;0, Active!GM$2, 0)</f>
        <v>0</v>
      </c>
      <c r="GN176" s="237">
        <f>IF(COUNTIF($AY176:$BA176, Active!$HH$1)&gt;0, Active!GN$2, 0)</f>
        <v>0</v>
      </c>
      <c r="GO176" s="238">
        <f>IF(COUNTIF($BB176:$BD176, Active!$HH$1)&gt;0, Active!GO$2, 0)</f>
        <v>0</v>
      </c>
      <c r="GP176" s="238">
        <f>IF(COUNTIF($BE176:$BG176, Active!$HH$1)&gt;0, Active!GP$2, 0)</f>
        <v>0</v>
      </c>
      <c r="GQ176" s="238">
        <f>IF(COUNTIF($BH176:$BJ176, Active!$HH$1)&gt;0, Active!GQ$2, 0)</f>
        <v>0</v>
      </c>
      <c r="GR176" s="238">
        <f>IF(COUNTIF($BK176:$BM176, Active!$HH$1)&gt;0, Active!GR$2, 0)</f>
        <v>0</v>
      </c>
      <c r="GS176" s="238">
        <f>IF(COUNTIF($BN176:$BP176, Active!$HH$1)&gt;0, Active!GS$2, 0)</f>
        <v>0</v>
      </c>
      <c r="GT176" s="238">
        <f>IF(COUNTIF($BQ176:$BS176, Active!$HH$1)&gt;0, Active!GT$2, 0)</f>
        <v>0</v>
      </c>
      <c r="GU176" s="238">
        <f>IF(COUNTIF($BT176:$BV176, Active!$HH$1)&gt;0, Active!GU$2, 0)</f>
        <v>0</v>
      </c>
      <c r="GV176" s="239">
        <f>IF(COUNTIF($BW176:$BY176, Active!$HH$1)&gt;0, Active!GV$2, 0)</f>
        <v>0</v>
      </c>
      <c r="GW176" s="240">
        <f>IF(COUNTIF($BZ176:$CB176, Active!$HH$1)&gt;0, Active!GW$2, 0)</f>
        <v>0</v>
      </c>
      <c r="GX176" s="240">
        <f>IF(COUNTIF($CC176:$CE176, Active!$HH$1)&gt;0, Active!GX$2, 0)</f>
        <v>0</v>
      </c>
      <c r="GY176" s="240">
        <f>IF(COUNTIF($CF176:$CH176, Active!$HH$1)&gt;0, Active!GY$2, 0)</f>
        <v>0</v>
      </c>
      <c r="GZ176" s="240">
        <f>IF(COUNTIF($CI176:$CK176, Active!$HH$1)&gt;0, Active!GZ$2, 0)</f>
        <v>0</v>
      </c>
      <c r="HA176" s="240">
        <f>IF(COUNTIF($CL176:$CN176, Active!$HH$1)&gt;0, Active!HA$2, 0)</f>
        <v>0</v>
      </c>
      <c r="HB176" s="240">
        <f>IF(COUNTIF($CO176:$CQ176, Active!$HH$1)&gt;0, Active!HB$2, 0)</f>
        <v>0</v>
      </c>
      <c r="HC176" s="240">
        <f>IF(COUNTIF($CR176:$CT176, Active!$HH$1)&gt;0, Active!HC$2, 0)</f>
        <v>0</v>
      </c>
      <c r="HD176" s="240">
        <f>IF(COUNTIF($CU176:$CW176, Active!$HH$1)&gt;0, Active!HD$2, 0)</f>
        <v>0</v>
      </c>
      <c r="HE176" s="240">
        <f>IF(COUNTIF($CX176:$CZ176, Active!$HH$1)&gt;0, Active!HE$2, 0)</f>
        <v>0</v>
      </c>
      <c r="HF176" s="240">
        <f>IF(COUNTIF($DA176:$DC176, Active!$HH$1)&gt;0, Active!HF$2, 0)</f>
        <v>0</v>
      </c>
      <c r="HG176" s="240">
        <f>IF(COUNTIF($DD176:$DF176, Active!$HH$1)&gt;0, Active!HG$2, 0)</f>
        <v>0</v>
      </c>
      <c r="HH176" s="241">
        <f t="shared" si="63"/>
        <v>0</v>
      </c>
      <c r="HI176" s="243"/>
      <c r="HJ176" s="242">
        <f>IF(MAX($N176:$Q176)&gt;=40, Active!HJ$2, 0)</f>
        <v>0</v>
      </c>
      <c r="HK176" s="234">
        <f>IF(MAX($R176:$U176)&gt;=40, Active!HK$2, 0)</f>
        <v>0</v>
      </c>
      <c r="HL176" s="234">
        <f>IF(MAX($V176:$Y176)&gt;=40, Active!HL$2, 0)</f>
        <v>0</v>
      </c>
      <c r="HM176" s="234">
        <f>IF(MAX($Z176:$AA176)&gt;=40, Active!HM$2, 0)</f>
        <v>0</v>
      </c>
      <c r="HN176" s="234">
        <f>IF(MAX($AB176:$AC176)&gt;=40, Active!HN$2, 0)</f>
        <v>0</v>
      </c>
      <c r="HO176" s="235">
        <f>IF(MAX($AD176:$AF176)&gt;=40, Active!HO$2, 0)</f>
        <v>0</v>
      </c>
      <c r="HP176" s="236">
        <f>IF(MAX($AG176:$AI176)&gt;=40, Active!HP$2, 0)</f>
        <v>0</v>
      </c>
      <c r="HQ176" s="236">
        <f>IF(MAX($AJ176:$AL176)&gt;=40, Active!HQ$2, 0)</f>
        <v>0</v>
      </c>
      <c r="HR176" s="236">
        <f>IF(MAX($AM176:$AO176)&gt;=40, Active!HR$2, 0)</f>
        <v>0</v>
      </c>
      <c r="HS176" s="236">
        <f>IF(MAX($AP176:$AR176)&gt;=40, Active!HS$2, 0)</f>
        <v>0</v>
      </c>
      <c r="HT176" s="236">
        <f>IF(MAX($AS176:$AU176)&gt;=40, Active!HT$2, 0)</f>
        <v>0</v>
      </c>
      <c r="HU176" s="236">
        <f>IF(MAX($AV176:$AX176)&gt;=40, Active!HU$2, 0)</f>
        <v>0</v>
      </c>
      <c r="HV176" s="237">
        <f>IF(MAX($AY176:$BA176)&gt;=40, Active!HV$2, 0)</f>
        <v>0</v>
      </c>
      <c r="HW176" s="238">
        <f>IF(MAX($BB176:$BD176)&gt;=40, Active!HW$2, 0)</f>
        <v>20</v>
      </c>
      <c r="HX176" s="238">
        <f>IF(MAX($BE176:$BG176)&gt;=40, Active!HX$2, 0)</f>
        <v>0</v>
      </c>
      <c r="HY176" s="238">
        <f>IF(MAX($BH176:$BJ176)&gt;=40, Active!HY$2, 0)</f>
        <v>0</v>
      </c>
      <c r="HZ176" s="238">
        <f>IF(MAX($BK176:$BM176)&gt;=40, Active!HZ$2, 0)</f>
        <v>0</v>
      </c>
      <c r="IA176" s="238">
        <f>IF(MAX($BN176:$BP176)&gt;=40, Active!IA$2, 0)</f>
        <v>0</v>
      </c>
      <c r="IB176" s="238">
        <f>IF(MAX($BQ176:$BS176)&gt;=40, Active!IB$2, 0)</f>
        <v>10</v>
      </c>
      <c r="IC176" s="238">
        <f>IF(MAX($BT176:$BV176)&gt;=40, Active!IC$2, 0)</f>
        <v>0</v>
      </c>
      <c r="ID176" s="239">
        <f>IF(MAX($BW176:$BY176)&gt;=40, Active!ID$2, 0)</f>
        <v>0</v>
      </c>
      <c r="IE176" s="240">
        <f>IF(MAX($BZ176:$CB176)&gt;=40, Active!IE$2, 0)</f>
        <v>20</v>
      </c>
      <c r="IF176" s="240">
        <f>IF(MAX($CC176:$CE176)&gt;=40, Active!IF$2, 0)</f>
        <v>10</v>
      </c>
      <c r="IG176" s="240">
        <f>IF(MAX($CF176:$CH176)&gt;=40, Active!IG$2, 0)</f>
        <v>0</v>
      </c>
      <c r="IH176" s="240">
        <f>IF(MAX($CI176:$CK176)&gt;=40, Active!IH$2, 0)</f>
        <v>0</v>
      </c>
      <c r="II176" s="240">
        <f>IF(MAX($CL176:$CN176)&gt;=40, Active!II$2, 0)</f>
        <v>30</v>
      </c>
      <c r="IJ176" s="240">
        <f>IF(MAX($CO176:$CQ176)&gt;=40, Active!IJ$2, 0)</f>
        <v>0</v>
      </c>
      <c r="IK176" s="240">
        <f>IF(MAX($CR176:$CT176)&gt;=40, Active!IK$2, 0)</f>
        <v>0</v>
      </c>
      <c r="IL176" s="240">
        <f>IF(MAX($CU176:$CW176)&gt;=40, Active!IL$2, 0)</f>
        <v>20</v>
      </c>
      <c r="IM176" s="240">
        <f>IF(MAX($CX176:$CZ176)&gt;=40, Active!IM$2, 0)</f>
        <v>0</v>
      </c>
      <c r="IN176" s="240">
        <f>IF(MAX($DA176:$DC176)&gt;=40, Active!IN$2, 0)</f>
        <v>20</v>
      </c>
      <c r="IO176" s="240">
        <f>IF(MAX($DD176:$DF176)&gt;=40, Active!IO$2, 0)</f>
        <v>0</v>
      </c>
      <c r="IP176" s="416">
        <f t="shared" si="64"/>
        <v>130</v>
      </c>
      <c r="IQ176" s="416">
        <f t="shared" si="65"/>
        <v>0</v>
      </c>
    </row>
    <row r="177" spans="2:251" ht="15" customHeight="1" x14ac:dyDescent="0.25">
      <c r="B177" s="392">
        <v>35</v>
      </c>
      <c r="C177" s="13" t="s">
        <v>717</v>
      </c>
      <c r="D177" s="423">
        <v>42736</v>
      </c>
      <c r="E177" s="20" t="s">
        <v>278</v>
      </c>
      <c r="F177" s="6">
        <v>7994386</v>
      </c>
      <c r="G177" s="20">
        <v>1</v>
      </c>
      <c r="H177" s="20"/>
      <c r="I177" s="23"/>
      <c r="J177" s="6"/>
      <c r="K177" s="6"/>
      <c r="L177" s="424"/>
      <c r="M177" s="425" t="s">
        <v>718</v>
      </c>
      <c r="N177" s="24"/>
      <c r="O177" s="107"/>
      <c r="P177" s="105"/>
      <c r="Q177" s="106"/>
      <c r="R177" s="24"/>
      <c r="S177" s="107"/>
      <c r="T177" s="105"/>
      <c r="U177" s="106"/>
      <c r="V177" s="24"/>
      <c r="W177" s="107"/>
      <c r="X177" s="105"/>
      <c r="Y177" s="106"/>
      <c r="Z177" s="24"/>
      <c r="AA177" s="273"/>
      <c r="AB177" s="24"/>
      <c r="AC177" s="273"/>
      <c r="AD177" s="24"/>
      <c r="AE177" s="107"/>
      <c r="AF177" s="273"/>
      <c r="AG177" s="24"/>
      <c r="AH177" s="107"/>
      <c r="AI177" s="273"/>
      <c r="AJ177" s="24"/>
      <c r="AK177" s="107"/>
      <c r="AL177" s="273"/>
      <c r="AM177" s="24"/>
      <c r="AN177" s="107"/>
      <c r="AO177" s="273"/>
      <c r="AP177" s="24"/>
      <c r="AQ177" s="107"/>
      <c r="AR177" s="273"/>
      <c r="AS177" s="24"/>
      <c r="AT177" s="107"/>
      <c r="AU177" s="273"/>
      <c r="AV177" s="24"/>
      <c r="AW177" s="107"/>
      <c r="AX177" s="273"/>
      <c r="AY177" s="24">
        <v>68.25</v>
      </c>
      <c r="AZ177" s="107"/>
      <c r="BA177" s="273"/>
      <c r="BB177" s="24">
        <v>63.599998474121094</v>
      </c>
      <c r="BC177" s="107"/>
      <c r="BD177" s="273"/>
      <c r="BE177" s="24">
        <v>75.25</v>
      </c>
      <c r="BF177" s="107"/>
      <c r="BG177" s="273"/>
      <c r="BH177" s="24">
        <v>66.75</v>
      </c>
      <c r="BI177" s="107"/>
      <c r="BJ177" s="273"/>
      <c r="BK177" s="24">
        <v>77.800003051757813</v>
      </c>
      <c r="BL177" s="107"/>
      <c r="BM177" s="273"/>
      <c r="BN177" s="24">
        <v>77.199996948242188</v>
      </c>
      <c r="BO177" s="107"/>
      <c r="BP177" s="273"/>
      <c r="BQ177" s="24">
        <v>58</v>
      </c>
      <c r="BR177" s="107"/>
      <c r="BS177" s="273"/>
      <c r="BT177" s="24"/>
      <c r="BU177" s="291"/>
      <c r="BV177" s="273"/>
      <c r="BW177" s="24"/>
      <c r="BX177" s="107"/>
      <c r="BY177" s="273"/>
      <c r="BZ177" s="24"/>
      <c r="CA177" s="107"/>
      <c r="CB177" s="273"/>
      <c r="CC177" s="24"/>
      <c r="CD177" s="107"/>
      <c r="CE177" s="107"/>
      <c r="CF177" s="107"/>
      <c r="CG177" s="107"/>
      <c r="CH177" s="273"/>
      <c r="CI177" s="24"/>
      <c r="CJ177" s="107"/>
      <c r="CK177" s="273"/>
      <c r="CL177" s="24"/>
      <c r="CM177" s="107"/>
      <c r="CN177" s="273"/>
      <c r="CO177" s="24"/>
      <c r="CP177" s="107"/>
      <c r="CQ177" s="273"/>
      <c r="CR177" s="24"/>
      <c r="CS177" s="107"/>
      <c r="CT177" s="273"/>
      <c r="CU177" s="24"/>
      <c r="CV177" s="107"/>
      <c r="CW177" s="273"/>
      <c r="CX177" s="24"/>
      <c r="CY177" s="107"/>
      <c r="CZ177" s="273"/>
      <c r="DA177" s="24"/>
      <c r="DB177" s="107"/>
      <c r="DC177" s="273"/>
      <c r="DD177" s="24"/>
      <c r="DE177" s="107"/>
      <c r="DF177" s="273"/>
      <c r="DG177" s="218"/>
      <c r="DH177" s="217"/>
      <c r="DI177" s="217"/>
      <c r="DJ177" s="286">
        <f t="shared" si="59"/>
        <v>69.549999782017295</v>
      </c>
      <c r="DK177" s="219"/>
      <c r="DL177" s="220">
        <f t="shared" si="60"/>
        <v>3.4774999891008647</v>
      </c>
      <c r="DM177" s="650">
        <f>COUNTIF(N177:DF177, Active!DM$1)+COUNTIF(N177:DF177, Active!DM$2)</f>
        <v>0</v>
      </c>
      <c r="DN177" s="233">
        <f>IF(COUNTIF($N177:$Q177, Active!ET$1)&gt;0, Active!DN$2, 0)</f>
        <v>0</v>
      </c>
      <c r="DO177" s="234">
        <f>IF(COUNTIF($R177:$U177, Active!ET$1)&gt;0, Active!DO$2, 0)</f>
        <v>0</v>
      </c>
      <c r="DP177" s="234">
        <f>IF(COUNTIF($V177:$Y177, Active!ET$1)&gt;0, Active!DP$2, 0)</f>
        <v>0</v>
      </c>
      <c r="DQ177" s="234">
        <f>IF(COUNTIF($Z177:$AA177, Active!ET$1)&gt;0, Active!DQ$2, 0)</f>
        <v>0</v>
      </c>
      <c r="DR177" s="234">
        <f>IF(COUNTIF($AB177:$AC177, Active!ET$1)&gt;0, Active!DR$2, 0)</f>
        <v>0</v>
      </c>
      <c r="DS177" s="235">
        <f>IF(COUNTIF($AD177:$AF177, Active!$ET$1)&gt;0, Active!DS$2, 0)</f>
        <v>0</v>
      </c>
      <c r="DT177" s="236">
        <f>IF(COUNTIF($AG177:$AI177, Active!$ET$1)&gt;0, Active!DT$2, 0)</f>
        <v>0</v>
      </c>
      <c r="DU177" s="236">
        <f>IF(COUNTIF($AJ177:$AL177, Active!$ET$1)&gt;0, Active!DU$2, 0)</f>
        <v>0</v>
      </c>
      <c r="DV177" s="236">
        <f>IF(COUNTIF($AM177:$AO177, Active!$ET$1)&gt;0, Active!DV$2, 0)</f>
        <v>0</v>
      </c>
      <c r="DW177" s="236">
        <f>IF(COUNTIF($AP177:$AR177, Active!$ET$1)&gt;0, Active!DW$2, 0)</f>
        <v>0</v>
      </c>
      <c r="DX177" s="236">
        <f>IF(COUNTIF($AS177:$AU177, Active!$ET$1)&gt;0, Active!DX$2, 0)</f>
        <v>0</v>
      </c>
      <c r="DY177" s="236">
        <f>IF(COUNTIF($AV177:$AX177, Active!$ET$1)&gt;0, Active!DY$2, 0)</f>
        <v>0</v>
      </c>
      <c r="DZ177" s="237">
        <f>IF(COUNTIF($AY177:$BA177, Active!$ET$1)&gt;0, Active!DZ$2, 0)</f>
        <v>0</v>
      </c>
      <c r="EA177" s="238">
        <f>IF(COUNTIF($BB177:$BD177, Active!$ET$1)&gt;0, Active!EA$2, 0)</f>
        <v>0</v>
      </c>
      <c r="EB177" s="238">
        <f>IF(COUNTIF($BE177:$BG177, Active!$ET$1)&gt;0, Active!EB$2, 0)</f>
        <v>0</v>
      </c>
      <c r="EC177" s="238">
        <f>IF(COUNTIF($BH177:$BJ177, Active!$ET$1)&gt;0, Active!EC$2, 0)</f>
        <v>0</v>
      </c>
      <c r="ED177" s="238">
        <f>IF(COUNTIF($BK177:$BM177, Active!$ET$1)&gt;0, Active!ED$2, 0)</f>
        <v>0</v>
      </c>
      <c r="EE177" s="238">
        <f>IF(COUNTIF($BN177:$BP177, Active!$ET$1)&gt;0, Active!EE$2, 0)</f>
        <v>0</v>
      </c>
      <c r="EF177" s="238">
        <f>IF(COUNTIF($BQ177:$BS177, Active!$ET$1)&gt;0, Active!EF$2, 0)</f>
        <v>0</v>
      </c>
      <c r="EG177" s="238">
        <f>IF(COUNTIF($BT177:$BV177, Active!$ET$1)&gt;0, Active!EG$2, 0)</f>
        <v>0</v>
      </c>
      <c r="EH177" s="239">
        <f>IF(COUNTIF($BW177:$BY177, Active!$ET$1)&gt;0, Active!EH$2, 0)</f>
        <v>0</v>
      </c>
      <c r="EI177" s="240">
        <f>IF(COUNTIF($BZ177:$CB177, Active!$ET$1)&gt;0, Active!EI$2, 0)</f>
        <v>0</v>
      </c>
      <c r="EJ177" s="240">
        <f>IF(COUNTIF($CC177:$CE177, Active!$ET$1)&gt;0, Active!EJ$2, 0)</f>
        <v>0</v>
      </c>
      <c r="EK177" s="240">
        <f>IF(COUNTIF($CF177:$CH177, Active!$ET$1)&gt;0, Active!EK$2, 0)</f>
        <v>0</v>
      </c>
      <c r="EL177" s="240">
        <f>IF(COUNTIF($CI177:$CK177, Active!$ET$1)&gt;0, Active!EL$2, 0)</f>
        <v>0</v>
      </c>
      <c r="EM177" s="240">
        <f>IF(COUNTIF($CL177:$CN177, Active!$ET$1)&gt;0, Active!EM$2, 0)</f>
        <v>0</v>
      </c>
      <c r="EN177" s="240">
        <f>IF(COUNTIF($CO177:$CQ177, Active!$ET$1)&gt;0, Active!EN$2, 0)</f>
        <v>0</v>
      </c>
      <c r="EO177" s="240">
        <f>IF(COUNTIF($CR177:$CT177, Active!$ET$1)&gt;0, Active!EO$2, 0)</f>
        <v>0</v>
      </c>
      <c r="EP177" s="240">
        <f>IF(COUNTIF($CU177:$CW177, Active!$ET$1)&gt;0, Active!EP$2, 0)</f>
        <v>0</v>
      </c>
      <c r="EQ177" s="240">
        <f>IF(COUNTIF($CX177:$CZ177, Active!$ET$1)&gt;0, Active!EQ$2, 0)</f>
        <v>0</v>
      </c>
      <c r="ER177" s="240">
        <f>IF(COUNTIF($DA177:$DC177, Active!$ET$1)&gt;0, Active!ER$2, 0)</f>
        <v>0</v>
      </c>
      <c r="ES177" s="240">
        <f>IF(COUNTIF($DD177:$DF177, Active!$ET$1)&gt;0, Active!ES$2, 0)</f>
        <v>0</v>
      </c>
      <c r="ET177" s="241">
        <f t="shared" si="61"/>
        <v>0</v>
      </c>
      <c r="EU177" s="242">
        <f>IF(COUNTIF($N177:$Q177, Active!GA$1)&gt;0, Active!EU$2, 0)</f>
        <v>0</v>
      </c>
      <c r="EV177" s="234">
        <f>IF(COUNTIF($R177:$U177, Active!GA$1)&gt;0, Active!EV$2, 0)</f>
        <v>0</v>
      </c>
      <c r="EW177" s="234">
        <f>IF(COUNTIF($V177:$Y177, Active!GA$1)&gt;0, Active!EW$2, 0)</f>
        <v>0</v>
      </c>
      <c r="EX177" s="234">
        <f>IF(COUNTIF($Z177:$AA177, Active!GA$1)&gt;0, Active!EX$2, 0)</f>
        <v>0</v>
      </c>
      <c r="EY177" s="234">
        <f>IF(COUNTIF($AB177:$AC177, Active!GA$1)&gt;0, Active!EY$2, 0)</f>
        <v>0</v>
      </c>
      <c r="EZ177" s="235">
        <f>IF(COUNTIF($AD177:$AF177, Active!$GA$1)&gt;0, Active!EZ$2, 0)</f>
        <v>0</v>
      </c>
      <c r="FA177" s="236">
        <f>IF(COUNTIF($AG177:$AI177, Active!$GA$1)&gt;0, Active!FA$2, 0)</f>
        <v>0</v>
      </c>
      <c r="FB177" s="236">
        <f>IF(COUNTIF($AJ177:$AL177, Active!$GA$1)&gt;0, Active!FB$2, 0)</f>
        <v>0</v>
      </c>
      <c r="FC177" s="236">
        <f>IF(COUNTIF($AM177:$AO177, Active!$GA$1)&gt;0, Active!FC$2, 0)</f>
        <v>0</v>
      </c>
      <c r="FD177" s="236">
        <f>IF(COUNTIF($AP177:$AR177, Active!$GA$1)&gt;0, Active!FD$2, 0)</f>
        <v>0</v>
      </c>
      <c r="FE177" s="236">
        <f>IF(COUNTIF($AS177:$AU177, Active!$GA$1)&gt;0, Active!FE$2, 0)</f>
        <v>0</v>
      </c>
      <c r="FF177" s="236">
        <f>IF(COUNTIF($AV177:$AX177, Active!$GA$1)&gt;0, Active!FF$2, 0)</f>
        <v>0</v>
      </c>
      <c r="FG177" s="237">
        <f>IF(COUNTIF($AY177:$BA177, Active!$GA$1)&gt;0, Active!FG$2, 0)</f>
        <v>0</v>
      </c>
      <c r="FH177" s="238">
        <f>IF(COUNTIF($BB177:$BD177, Active!$GA$1)&gt;0, Active!FH$2, 0)</f>
        <v>0</v>
      </c>
      <c r="FI177" s="238">
        <f>IF(COUNTIF($BE177:$BG177, Active!$GA$1)&gt;0, Active!FI$2, 0)</f>
        <v>0</v>
      </c>
      <c r="FJ177" s="238">
        <f>IF(COUNTIF($BH177:$BJ177, Active!$GA$1)&gt;0, Active!FJ$2, 0)</f>
        <v>0</v>
      </c>
      <c r="FK177" s="238">
        <f>IF(COUNTIF($BK177:$BM177, Active!$GA$1)&gt;0, Active!FK$2, 0)</f>
        <v>0</v>
      </c>
      <c r="FL177" s="238">
        <f>IF(COUNTIF($BN177:$BP177, Active!$GA$1)&gt;0, Active!FL$2, 0)</f>
        <v>0</v>
      </c>
      <c r="FM177" s="238">
        <f>IF(COUNTIF($BQ177:$BS177, Active!$GA$1)&gt;0, Active!FM$2, 0)</f>
        <v>0</v>
      </c>
      <c r="FN177" s="238">
        <f>IF(COUNTIF($BT177:$BV177, Active!$GA$1)&gt;0, Active!FN$2, 0)</f>
        <v>0</v>
      </c>
      <c r="FO177" s="239">
        <f>IF(COUNTIF($BW177:$BY177, Active!$GA$1)&gt;0, Active!FO$2, 0)</f>
        <v>0</v>
      </c>
      <c r="FP177" s="240">
        <f>IF(COUNTIF($BZ177:$CB177, Active!$GA$1)&gt;0, Active!FP$2, 0)</f>
        <v>0</v>
      </c>
      <c r="FQ177" s="240">
        <f>IF(COUNTIF($CC177:$CE177, Active!$GA$1)&gt;0, Active!FQ$2, 0)</f>
        <v>0</v>
      </c>
      <c r="FR177" s="240">
        <f>IF(COUNTIF($CF177:$CH177, Active!$GA$1)&gt;0, Active!FR$2, 0)</f>
        <v>0</v>
      </c>
      <c r="FS177" s="240">
        <f>IF(COUNTIF($CI177:$CK177, Active!$GA$1)&gt;0, Active!FS$2, 0)</f>
        <v>0</v>
      </c>
      <c r="FT177" s="240">
        <f>IF(COUNTIF($CL177:$CN177, Active!$GA$1)&gt;0, Active!FT$2, 0)</f>
        <v>0</v>
      </c>
      <c r="FU177" s="240">
        <f>IF(COUNTIF($CO177:$CQ177, Active!$GA$1)&gt;0, Active!FU$2, 0)</f>
        <v>0</v>
      </c>
      <c r="FV177" s="240">
        <f>IF(COUNTIF($CR177:$CT177, Active!$GA$1)&gt;0, Active!FV$2, 0)</f>
        <v>0</v>
      </c>
      <c r="FW177" s="240">
        <f>IF(COUNTIF($CU177:$CW177, Active!$GA$1)&gt;0, Active!FW$2, 0)</f>
        <v>0</v>
      </c>
      <c r="FX177" s="240">
        <f>IF(COUNTIF($CX177:$CZ177, Active!$GA$1)&gt;0, Active!FX$2, 0)</f>
        <v>0</v>
      </c>
      <c r="FY177" s="240">
        <f>IF(COUNTIF($DA177:$DC177, Active!$GA$1)&gt;0, Active!FY$2, 0)</f>
        <v>0</v>
      </c>
      <c r="FZ177" s="240">
        <f>IF(COUNTIF($DD177:$DF177, Active!$GA$1)&gt;0, Active!FZ$2, 0)</f>
        <v>0</v>
      </c>
      <c r="GA177" s="241">
        <f t="shared" si="62"/>
        <v>0</v>
      </c>
      <c r="GB177" s="242">
        <f>IF(COUNTIF($N177:$Q177, Active!HH$1)&gt;0, Active!GB$2, 0)</f>
        <v>0</v>
      </c>
      <c r="GC177" s="234">
        <f>IF(COUNTIF($R177:$U177, Active!HH$1)&gt;0, Active!GC$2, 0)</f>
        <v>0</v>
      </c>
      <c r="GD177" s="234">
        <f>IF(COUNTIF($V177:$Y177, Active!HH$1)&gt;0, Active!GD$2, 0)</f>
        <v>0</v>
      </c>
      <c r="GE177" s="234">
        <f>IF(COUNTIF($Z177:$AA177, Active!HH$1)&gt;0, Active!GE$2, 0)</f>
        <v>0</v>
      </c>
      <c r="GF177" s="234">
        <f>IF(COUNTIF($AB177:$AC177, Active!HH$1)&gt;0, Active!GF$2, 0)</f>
        <v>0</v>
      </c>
      <c r="GG177" s="235">
        <f>IF(COUNTIF($AD177:$AF177, Active!$HH$1)&gt;0, Active!GG$2, 0)</f>
        <v>0</v>
      </c>
      <c r="GH177" s="236">
        <f>IF(COUNTIF($AG177:$AI177, Active!$HH$1)&gt;0, Active!GH$2, 0)</f>
        <v>0</v>
      </c>
      <c r="GI177" s="236">
        <f>IF(COUNTIF($AJ177:$AL177, Active!$HH$1)&gt;0, Active!GI$2, 0)</f>
        <v>0</v>
      </c>
      <c r="GJ177" s="236">
        <f>IF(COUNTIF($AM177:$AO177, Active!$HH$1)&gt;0, Active!GJ$2, 0)</f>
        <v>0</v>
      </c>
      <c r="GK177" s="236">
        <f>IF(COUNTIF($AP177:$AR177, Active!$HH$1)&gt;0, Active!GK$2, 0)</f>
        <v>0</v>
      </c>
      <c r="GL177" s="236">
        <f>IF(COUNTIF($AS177:$AU177, Active!$HH$1)&gt;0, Active!GL$2, 0)</f>
        <v>0</v>
      </c>
      <c r="GM177" s="236">
        <f>IF(COUNTIF($AV177:$AX177, Active!$HH$1)&gt;0, Active!GM$2, 0)</f>
        <v>0</v>
      </c>
      <c r="GN177" s="237">
        <f>IF(COUNTIF($AY177:$BA177, Active!$HH$1)&gt;0, Active!GN$2, 0)</f>
        <v>0</v>
      </c>
      <c r="GO177" s="238">
        <f>IF(COUNTIF($BB177:$BD177, Active!$HH$1)&gt;0, Active!GO$2, 0)</f>
        <v>0</v>
      </c>
      <c r="GP177" s="238">
        <f>IF(COUNTIF($BE177:$BG177, Active!$HH$1)&gt;0, Active!GP$2, 0)</f>
        <v>0</v>
      </c>
      <c r="GQ177" s="238">
        <f>IF(COUNTIF($BH177:$BJ177, Active!$HH$1)&gt;0, Active!GQ$2, 0)</f>
        <v>0</v>
      </c>
      <c r="GR177" s="238">
        <f>IF(COUNTIF($BK177:$BM177, Active!$HH$1)&gt;0, Active!GR$2, 0)</f>
        <v>0</v>
      </c>
      <c r="GS177" s="238">
        <f>IF(COUNTIF($BN177:$BP177, Active!$HH$1)&gt;0, Active!GS$2, 0)</f>
        <v>0</v>
      </c>
      <c r="GT177" s="238">
        <f>IF(COUNTIF($BQ177:$BS177, Active!$HH$1)&gt;0, Active!GT$2, 0)</f>
        <v>0</v>
      </c>
      <c r="GU177" s="238">
        <f>IF(COUNTIF($BT177:$BV177, Active!$HH$1)&gt;0, Active!GU$2, 0)</f>
        <v>0</v>
      </c>
      <c r="GV177" s="239">
        <f>IF(COUNTIF($BW177:$BY177, Active!$HH$1)&gt;0, Active!GV$2, 0)</f>
        <v>0</v>
      </c>
      <c r="GW177" s="240">
        <f>IF(COUNTIF($BZ177:$CB177, Active!$HH$1)&gt;0, Active!GW$2, 0)</f>
        <v>0</v>
      </c>
      <c r="GX177" s="240">
        <f>IF(COUNTIF($CC177:$CE177, Active!$HH$1)&gt;0, Active!GX$2, 0)</f>
        <v>0</v>
      </c>
      <c r="GY177" s="240">
        <f>IF(COUNTIF($CF177:$CH177, Active!$HH$1)&gt;0, Active!GY$2, 0)</f>
        <v>0</v>
      </c>
      <c r="GZ177" s="240">
        <f>IF(COUNTIF($CI177:$CK177, Active!$HH$1)&gt;0, Active!GZ$2, 0)</f>
        <v>0</v>
      </c>
      <c r="HA177" s="240">
        <f>IF(COUNTIF($CL177:$CN177, Active!$HH$1)&gt;0, Active!HA$2, 0)</f>
        <v>0</v>
      </c>
      <c r="HB177" s="240">
        <f>IF(COUNTIF($CO177:$CQ177, Active!$HH$1)&gt;0, Active!HB$2, 0)</f>
        <v>0</v>
      </c>
      <c r="HC177" s="240">
        <f>IF(COUNTIF($CR177:$CT177, Active!$HH$1)&gt;0, Active!HC$2, 0)</f>
        <v>0</v>
      </c>
      <c r="HD177" s="240">
        <f>IF(COUNTIF($CU177:$CW177, Active!$HH$1)&gt;0, Active!HD$2, 0)</f>
        <v>0</v>
      </c>
      <c r="HE177" s="240">
        <f>IF(COUNTIF($CX177:$CZ177, Active!$HH$1)&gt;0, Active!HE$2, 0)</f>
        <v>0</v>
      </c>
      <c r="HF177" s="240">
        <f>IF(COUNTIF($DA177:$DC177, Active!$HH$1)&gt;0, Active!HF$2, 0)</f>
        <v>0</v>
      </c>
      <c r="HG177" s="240">
        <f>IF(COUNTIF($DD177:$DF177, Active!$HH$1)&gt;0, Active!HG$2, 0)</f>
        <v>0</v>
      </c>
      <c r="HH177" s="241">
        <f t="shared" si="63"/>
        <v>0</v>
      </c>
      <c r="HI177" s="243"/>
      <c r="HJ177" s="242">
        <f>IF(MAX($N177:$Q177)&gt;=40, Active!HJ$2, 0)</f>
        <v>0</v>
      </c>
      <c r="HK177" s="234">
        <f>IF(MAX($R177:$U177)&gt;=40, Active!HK$2, 0)</f>
        <v>0</v>
      </c>
      <c r="HL177" s="234">
        <f>IF(MAX($V177:$Y177)&gt;=40, Active!HL$2, 0)</f>
        <v>0</v>
      </c>
      <c r="HM177" s="234">
        <f>IF(MAX($Z177:$AA177)&gt;=40, Active!HM$2, 0)</f>
        <v>0</v>
      </c>
      <c r="HN177" s="234">
        <f>IF(MAX($AB177:$AC177)&gt;=40, Active!HN$2, 0)</f>
        <v>0</v>
      </c>
      <c r="HO177" s="235">
        <f>IF(MAX($AD177:$AF177)&gt;=40, Active!HO$2, 0)</f>
        <v>0</v>
      </c>
      <c r="HP177" s="236">
        <f>IF(MAX($AG177:$AI177)&gt;=40, Active!HP$2, 0)</f>
        <v>0</v>
      </c>
      <c r="HQ177" s="236">
        <f>IF(MAX($AJ177:$AL177)&gt;=40, Active!HQ$2, 0)</f>
        <v>0</v>
      </c>
      <c r="HR177" s="236">
        <f>IF(MAX($AM177:$AO177)&gt;=40, Active!HR$2, 0)</f>
        <v>0</v>
      </c>
      <c r="HS177" s="236">
        <f>IF(MAX($AP177:$AR177)&gt;=40, Active!HS$2, 0)</f>
        <v>0</v>
      </c>
      <c r="HT177" s="236">
        <f>IF(MAX($AS177:$AU177)&gt;=40, Active!HT$2, 0)</f>
        <v>0</v>
      </c>
      <c r="HU177" s="236">
        <f>IF(MAX($AV177:$AX177)&gt;=40, Active!HU$2, 0)</f>
        <v>0</v>
      </c>
      <c r="HV177" s="237">
        <f>IF(MAX($AY177:$BA177)&gt;=40, Active!HV$2, 0)</f>
        <v>20</v>
      </c>
      <c r="HW177" s="238">
        <f>IF(MAX($BB177:$BD177)&gt;=40, Active!HW$2, 0)</f>
        <v>20</v>
      </c>
      <c r="HX177" s="238">
        <f>IF(MAX($BE177:$BG177)&gt;=40, Active!HX$2, 0)</f>
        <v>20</v>
      </c>
      <c r="HY177" s="238">
        <f>IF(MAX($BH177:$BJ177)&gt;=40, Active!HY$2, 0)</f>
        <v>20</v>
      </c>
      <c r="HZ177" s="238">
        <f>IF(MAX($BK177:$BM177)&gt;=40, Active!HZ$2, 0)</f>
        <v>10</v>
      </c>
      <c r="IA177" s="238">
        <f>IF(MAX($BN177:$BP177)&gt;=40, Active!IA$2, 0)</f>
        <v>20</v>
      </c>
      <c r="IB177" s="238">
        <f>IF(MAX($BQ177:$BS177)&gt;=40, Active!IB$2, 0)</f>
        <v>10</v>
      </c>
      <c r="IC177" s="238">
        <f>IF(MAX($BT177:$BV177)&gt;=40, Active!IC$2, 0)</f>
        <v>0</v>
      </c>
      <c r="ID177" s="239">
        <f>IF(MAX($BW177:$BY177)&gt;=40, Active!ID$2, 0)</f>
        <v>0</v>
      </c>
      <c r="IE177" s="240">
        <f>IF(MAX($BZ177:$CB177)&gt;=40, Active!IE$2, 0)</f>
        <v>0</v>
      </c>
      <c r="IF177" s="240">
        <f>IF(MAX($CC177:$CE177)&gt;=40, Active!IF$2, 0)</f>
        <v>0</v>
      </c>
      <c r="IG177" s="240">
        <f>IF(MAX($CF177:$CH177)&gt;=40, Active!IG$2, 0)</f>
        <v>0</v>
      </c>
      <c r="IH177" s="240">
        <f>IF(MAX($CI177:$CK177)&gt;=40, Active!IH$2, 0)</f>
        <v>0</v>
      </c>
      <c r="II177" s="240">
        <f>IF(MAX($CL177:$CN177)&gt;=40, Active!II$2, 0)</f>
        <v>0</v>
      </c>
      <c r="IJ177" s="240">
        <f>IF(MAX($CO177:$CQ177)&gt;=40, Active!IJ$2, 0)</f>
        <v>0</v>
      </c>
      <c r="IK177" s="240">
        <f>IF(MAX($CR177:$CT177)&gt;=40, Active!IK$2, 0)</f>
        <v>0</v>
      </c>
      <c r="IL177" s="240">
        <f>IF(MAX($CU177:$CW177)&gt;=40, Active!IL$2, 0)</f>
        <v>0</v>
      </c>
      <c r="IM177" s="240">
        <f>IF(MAX($CX177:$CZ177)&gt;=40, Active!IM$2, 0)</f>
        <v>0</v>
      </c>
      <c r="IN177" s="240">
        <f>IF(MAX($DA177:$DC177)&gt;=40, Active!IN$2, 0)</f>
        <v>0</v>
      </c>
      <c r="IO177" s="240">
        <f>IF(MAX($DD177:$DF177)&gt;=40, Active!IO$2, 0)</f>
        <v>0</v>
      </c>
      <c r="IP177" s="416">
        <f t="shared" si="64"/>
        <v>120</v>
      </c>
      <c r="IQ177" s="416">
        <f t="shared" si="65"/>
        <v>0</v>
      </c>
    </row>
    <row r="178" spans="2:251" ht="15" customHeight="1" x14ac:dyDescent="0.25">
      <c r="B178" s="392">
        <v>36</v>
      </c>
      <c r="C178" s="13" t="s">
        <v>719</v>
      </c>
      <c r="D178" s="423">
        <v>42826</v>
      </c>
      <c r="E178" s="20" t="s">
        <v>278</v>
      </c>
      <c r="F178" s="6">
        <v>8117818</v>
      </c>
      <c r="G178" s="20">
        <v>1</v>
      </c>
      <c r="H178" s="20"/>
      <c r="I178" s="23"/>
      <c r="J178" s="6"/>
      <c r="K178" s="6"/>
      <c r="L178" s="424"/>
      <c r="M178" s="425" t="s">
        <v>720</v>
      </c>
      <c r="N178" s="24"/>
      <c r="O178" s="107"/>
      <c r="P178" s="105"/>
      <c r="Q178" s="106"/>
      <c r="R178" s="24"/>
      <c r="S178" s="107"/>
      <c r="T178" s="105"/>
      <c r="U178" s="106"/>
      <c r="V178" s="24"/>
      <c r="W178" s="107"/>
      <c r="X178" s="105"/>
      <c r="Y178" s="106"/>
      <c r="Z178" s="24"/>
      <c r="AA178" s="273"/>
      <c r="AB178" s="24"/>
      <c r="AC178" s="273"/>
      <c r="AD178" s="24"/>
      <c r="AE178" s="107"/>
      <c r="AF178" s="273"/>
      <c r="AG178" s="24"/>
      <c r="AH178" s="107"/>
      <c r="AI178" s="273"/>
      <c r="AJ178" s="24"/>
      <c r="AK178" s="107"/>
      <c r="AL178" s="273"/>
      <c r="AM178" s="24"/>
      <c r="AN178" s="107"/>
      <c r="AO178" s="273"/>
      <c r="AP178" s="24"/>
      <c r="AQ178" s="107"/>
      <c r="AR178" s="273"/>
      <c r="AS178" s="24"/>
      <c r="AT178" s="107"/>
      <c r="AU178" s="273"/>
      <c r="AV178" s="24"/>
      <c r="AW178" s="107"/>
      <c r="AX178" s="273"/>
      <c r="AY178" s="24"/>
      <c r="AZ178" s="107"/>
      <c r="BA178" s="273"/>
      <c r="BB178" s="24">
        <v>70.300003051757813</v>
      </c>
      <c r="BC178" s="107"/>
      <c r="BD178" s="273"/>
      <c r="BE178" s="24">
        <v>89.75</v>
      </c>
      <c r="BF178" s="107"/>
      <c r="BG178" s="273"/>
      <c r="BH178" s="24">
        <v>58.009998321533203</v>
      </c>
      <c r="BI178" s="107"/>
      <c r="BJ178" s="273"/>
      <c r="BK178" s="24"/>
      <c r="BL178" s="107"/>
      <c r="BM178" s="273"/>
      <c r="BN178" s="24">
        <v>80.400001525878906</v>
      </c>
      <c r="BO178" s="107"/>
      <c r="BP178" s="273"/>
      <c r="BQ178" s="24">
        <v>67</v>
      </c>
      <c r="BR178" s="107"/>
      <c r="BS178" s="273"/>
      <c r="BT178" s="24"/>
      <c r="BU178" s="291"/>
      <c r="BV178" s="273"/>
      <c r="BW178" s="24"/>
      <c r="BX178" s="107"/>
      <c r="BY178" s="273"/>
      <c r="BZ178" s="24"/>
      <c r="CA178" s="107"/>
      <c r="CB178" s="273"/>
      <c r="CC178" s="24"/>
      <c r="CD178" s="107"/>
      <c r="CE178" s="107"/>
      <c r="CF178" s="107"/>
      <c r="CG178" s="107"/>
      <c r="CH178" s="273"/>
      <c r="CI178" s="24"/>
      <c r="CJ178" s="107"/>
      <c r="CK178" s="273"/>
      <c r="CL178" s="24"/>
      <c r="CM178" s="107"/>
      <c r="CN178" s="273"/>
      <c r="CO178" s="24"/>
      <c r="CP178" s="107"/>
      <c r="CQ178" s="273"/>
      <c r="CR178" s="24"/>
      <c r="CS178" s="107"/>
      <c r="CT178" s="273"/>
      <c r="CU178" s="24"/>
      <c r="CV178" s="107"/>
      <c r="CW178" s="273"/>
      <c r="CX178" s="24"/>
      <c r="CY178" s="107"/>
      <c r="CZ178" s="273"/>
      <c r="DA178" s="24"/>
      <c r="DB178" s="107"/>
      <c r="DC178" s="273"/>
      <c r="DD178" s="24"/>
      <c r="DE178" s="107"/>
      <c r="DF178" s="273"/>
      <c r="DG178" s="218"/>
      <c r="DH178" s="217"/>
      <c r="DI178" s="217"/>
      <c r="DJ178" s="286">
        <f t="shared" si="59"/>
        <v>73.092000579833979</v>
      </c>
      <c r="DK178" s="219"/>
      <c r="DL178" s="220">
        <f t="shared" si="60"/>
        <v>3.6546000289916991</v>
      </c>
      <c r="DM178" s="650">
        <f>COUNTIF(N178:DF178, Active!DM$1)+COUNTIF(N178:DF178, Active!DM$2)</f>
        <v>0</v>
      </c>
      <c r="DN178" s="233">
        <f>IF(COUNTIF($N178:$Q178, Active!ET$1)&gt;0, Active!DN$2, 0)</f>
        <v>0</v>
      </c>
      <c r="DO178" s="234">
        <f>IF(COUNTIF($R178:$U178, Active!ET$1)&gt;0, Active!DO$2, 0)</f>
        <v>0</v>
      </c>
      <c r="DP178" s="234">
        <f>IF(COUNTIF($V178:$Y178, Active!ET$1)&gt;0, Active!DP$2, 0)</f>
        <v>0</v>
      </c>
      <c r="DQ178" s="234">
        <f>IF(COUNTIF($Z178:$AA178, Active!ET$1)&gt;0, Active!DQ$2, 0)</f>
        <v>0</v>
      </c>
      <c r="DR178" s="234">
        <f>IF(COUNTIF($AB178:$AC178, Active!ET$1)&gt;0, Active!DR$2, 0)</f>
        <v>0</v>
      </c>
      <c r="DS178" s="235">
        <f>IF(COUNTIF($AD178:$AF178, Active!$ET$1)&gt;0, Active!DS$2, 0)</f>
        <v>0</v>
      </c>
      <c r="DT178" s="236">
        <f>IF(COUNTIF($AG178:$AI178, Active!$ET$1)&gt;0, Active!DT$2, 0)</f>
        <v>0</v>
      </c>
      <c r="DU178" s="236">
        <f>IF(COUNTIF($AJ178:$AL178, Active!$ET$1)&gt;0, Active!DU$2, 0)</f>
        <v>0</v>
      </c>
      <c r="DV178" s="236">
        <f>IF(COUNTIF($AM178:$AO178, Active!$ET$1)&gt;0, Active!DV$2, 0)</f>
        <v>0</v>
      </c>
      <c r="DW178" s="236">
        <f>IF(COUNTIF($AP178:$AR178, Active!$ET$1)&gt;0, Active!DW$2, 0)</f>
        <v>0</v>
      </c>
      <c r="DX178" s="236">
        <f>IF(COUNTIF($AS178:$AU178, Active!$ET$1)&gt;0, Active!DX$2, 0)</f>
        <v>0</v>
      </c>
      <c r="DY178" s="236">
        <f>IF(COUNTIF($AV178:$AX178, Active!$ET$1)&gt;0, Active!DY$2, 0)</f>
        <v>0</v>
      </c>
      <c r="DZ178" s="237">
        <f>IF(COUNTIF($AY178:$BA178, Active!$ET$1)&gt;0, Active!DZ$2, 0)</f>
        <v>0</v>
      </c>
      <c r="EA178" s="238">
        <f>IF(COUNTIF($BB178:$BD178, Active!$ET$1)&gt;0, Active!EA$2, 0)</f>
        <v>0</v>
      </c>
      <c r="EB178" s="238">
        <f>IF(COUNTIF($BE178:$BG178, Active!$ET$1)&gt;0, Active!EB$2, 0)</f>
        <v>0</v>
      </c>
      <c r="EC178" s="238">
        <f>IF(COUNTIF($BH178:$BJ178, Active!$ET$1)&gt;0, Active!EC$2, 0)</f>
        <v>0</v>
      </c>
      <c r="ED178" s="238">
        <f>IF(COUNTIF($BK178:$BM178, Active!$ET$1)&gt;0, Active!ED$2, 0)</f>
        <v>0</v>
      </c>
      <c r="EE178" s="238">
        <f>IF(COUNTIF($BN178:$BP178, Active!$ET$1)&gt;0, Active!EE$2, 0)</f>
        <v>0</v>
      </c>
      <c r="EF178" s="238">
        <f>IF(COUNTIF($BQ178:$BS178, Active!$ET$1)&gt;0, Active!EF$2, 0)</f>
        <v>0</v>
      </c>
      <c r="EG178" s="238">
        <f>IF(COUNTIF($BT178:$BV178, Active!$ET$1)&gt;0, Active!EG$2, 0)</f>
        <v>0</v>
      </c>
      <c r="EH178" s="239">
        <f>IF(COUNTIF($BW178:$BY178, Active!$ET$1)&gt;0, Active!EH$2, 0)</f>
        <v>0</v>
      </c>
      <c r="EI178" s="240">
        <f>IF(COUNTIF($BZ178:$CB178, Active!$ET$1)&gt;0, Active!EI$2, 0)</f>
        <v>0</v>
      </c>
      <c r="EJ178" s="240">
        <f>IF(COUNTIF($CC178:$CE178, Active!$ET$1)&gt;0, Active!EJ$2, 0)</f>
        <v>0</v>
      </c>
      <c r="EK178" s="240">
        <f>IF(COUNTIF($CF178:$CH178, Active!$ET$1)&gt;0, Active!EK$2, 0)</f>
        <v>0</v>
      </c>
      <c r="EL178" s="240">
        <f>IF(COUNTIF($CI178:$CK178, Active!$ET$1)&gt;0, Active!EL$2, 0)</f>
        <v>0</v>
      </c>
      <c r="EM178" s="240">
        <f>IF(COUNTIF($CL178:$CN178, Active!$ET$1)&gt;0, Active!EM$2, 0)</f>
        <v>0</v>
      </c>
      <c r="EN178" s="240">
        <f>IF(COUNTIF($CO178:$CQ178, Active!$ET$1)&gt;0, Active!EN$2, 0)</f>
        <v>0</v>
      </c>
      <c r="EO178" s="240">
        <f>IF(COUNTIF($CR178:$CT178, Active!$ET$1)&gt;0, Active!EO$2, 0)</f>
        <v>0</v>
      </c>
      <c r="EP178" s="240">
        <f>IF(COUNTIF($CU178:$CW178, Active!$ET$1)&gt;0, Active!EP$2, 0)</f>
        <v>0</v>
      </c>
      <c r="EQ178" s="240">
        <f>IF(COUNTIF($CX178:$CZ178, Active!$ET$1)&gt;0, Active!EQ$2, 0)</f>
        <v>0</v>
      </c>
      <c r="ER178" s="240">
        <f>IF(COUNTIF($DA178:$DC178, Active!$ET$1)&gt;0, Active!ER$2, 0)</f>
        <v>0</v>
      </c>
      <c r="ES178" s="240">
        <f>IF(COUNTIF($DD178:$DF178, Active!$ET$1)&gt;0, Active!ES$2, 0)</f>
        <v>0</v>
      </c>
      <c r="ET178" s="241">
        <f t="shared" si="61"/>
        <v>0</v>
      </c>
      <c r="EU178" s="242">
        <f>IF(COUNTIF($N178:$Q178, Active!GA$1)&gt;0, Active!EU$2, 0)</f>
        <v>0</v>
      </c>
      <c r="EV178" s="234">
        <f>IF(COUNTIF($R178:$U178, Active!GA$1)&gt;0, Active!EV$2, 0)</f>
        <v>0</v>
      </c>
      <c r="EW178" s="234">
        <f>IF(COUNTIF($V178:$Y178, Active!GA$1)&gt;0, Active!EW$2, 0)</f>
        <v>0</v>
      </c>
      <c r="EX178" s="234">
        <f>IF(COUNTIF($Z178:$AA178, Active!GA$1)&gt;0, Active!EX$2, 0)</f>
        <v>0</v>
      </c>
      <c r="EY178" s="234">
        <f>IF(COUNTIF($AB178:$AC178, Active!GA$1)&gt;0, Active!EY$2, 0)</f>
        <v>0</v>
      </c>
      <c r="EZ178" s="235">
        <f>IF(COUNTIF($AD178:$AF178, Active!$GA$1)&gt;0, Active!EZ$2, 0)</f>
        <v>0</v>
      </c>
      <c r="FA178" s="236">
        <f>IF(COUNTIF($AG178:$AI178, Active!$GA$1)&gt;0, Active!FA$2, 0)</f>
        <v>0</v>
      </c>
      <c r="FB178" s="236">
        <f>IF(COUNTIF($AJ178:$AL178, Active!$GA$1)&gt;0, Active!FB$2, 0)</f>
        <v>0</v>
      </c>
      <c r="FC178" s="236">
        <f>IF(COUNTIF($AM178:$AO178, Active!$GA$1)&gt;0, Active!FC$2, 0)</f>
        <v>0</v>
      </c>
      <c r="FD178" s="236">
        <f>IF(COUNTIF($AP178:$AR178, Active!$GA$1)&gt;0, Active!FD$2, 0)</f>
        <v>0</v>
      </c>
      <c r="FE178" s="236">
        <f>IF(COUNTIF($AS178:$AU178, Active!$GA$1)&gt;0, Active!FE$2, 0)</f>
        <v>0</v>
      </c>
      <c r="FF178" s="236">
        <f>IF(COUNTIF($AV178:$AX178, Active!$GA$1)&gt;0, Active!FF$2, 0)</f>
        <v>0</v>
      </c>
      <c r="FG178" s="237">
        <f>IF(COUNTIF($AY178:$BA178, Active!$GA$1)&gt;0, Active!FG$2, 0)</f>
        <v>0</v>
      </c>
      <c r="FH178" s="238">
        <f>IF(COUNTIF($BB178:$BD178, Active!$GA$1)&gt;0, Active!FH$2, 0)</f>
        <v>0</v>
      </c>
      <c r="FI178" s="238">
        <f>IF(COUNTIF($BE178:$BG178, Active!$GA$1)&gt;0, Active!FI$2, 0)</f>
        <v>0</v>
      </c>
      <c r="FJ178" s="238">
        <f>IF(COUNTIF($BH178:$BJ178, Active!$GA$1)&gt;0, Active!FJ$2, 0)</f>
        <v>0</v>
      </c>
      <c r="FK178" s="238">
        <f>IF(COUNTIF($BK178:$BM178, Active!$GA$1)&gt;0, Active!FK$2, 0)</f>
        <v>0</v>
      </c>
      <c r="FL178" s="238">
        <f>IF(COUNTIF($BN178:$BP178, Active!$GA$1)&gt;0, Active!FL$2, 0)</f>
        <v>0</v>
      </c>
      <c r="FM178" s="238">
        <f>IF(COUNTIF($BQ178:$BS178, Active!$GA$1)&gt;0, Active!FM$2, 0)</f>
        <v>0</v>
      </c>
      <c r="FN178" s="238">
        <f>IF(COUNTIF($BT178:$BV178, Active!$GA$1)&gt;0, Active!FN$2, 0)</f>
        <v>0</v>
      </c>
      <c r="FO178" s="239">
        <f>IF(COUNTIF($BW178:$BY178, Active!$GA$1)&gt;0, Active!FO$2, 0)</f>
        <v>0</v>
      </c>
      <c r="FP178" s="240">
        <f>IF(COUNTIF($BZ178:$CB178, Active!$GA$1)&gt;0, Active!FP$2, 0)</f>
        <v>0</v>
      </c>
      <c r="FQ178" s="240">
        <f>IF(COUNTIF($CC178:$CE178, Active!$GA$1)&gt;0, Active!FQ$2, 0)</f>
        <v>0</v>
      </c>
      <c r="FR178" s="240">
        <f>IF(COUNTIF($CF178:$CH178, Active!$GA$1)&gt;0, Active!FR$2, 0)</f>
        <v>0</v>
      </c>
      <c r="FS178" s="240">
        <f>IF(COUNTIF($CI178:$CK178, Active!$GA$1)&gt;0, Active!FS$2, 0)</f>
        <v>0</v>
      </c>
      <c r="FT178" s="240">
        <f>IF(COUNTIF($CL178:$CN178, Active!$GA$1)&gt;0, Active!FT$2, 0)</f>
        <v>0</v>
      </c>
      <c r="FU178" s="240">
        <f>IF(COUNTIF($CO178:$CQ178, Active!$GA$1)&gt;0, Active!FU$2, 0)</f>
        <v>0</v>
      </c>
      <c r="FV178" s="240">
        <f>IF(COUNTIF($CR178:$CT178, Active!$GA$1)&gt;0, Active!FV$2, 0)</f>
        <v>0</v>
      </c>
      <c r="FW178" s="240">
        <f>IF(COUNTIF($CU178:$CW178, Active!$GA$1)&gt;0, Active!FW$2, 0)</f>
        <v>0</v>
      </c>
      <c r="FX178" s="240">
        <f>IF(COUNTIF($CX178:$CZ178, Active!$GA$1)&gt;0, Active!FX$2, 0)</f>
        <v>0</v>
      </c>
      <c r="FY178" s="240">
        <f>IF(COUNTIF($DA178:$DC178, Active!$GA$1)&gt;0, Active!FY$2, 0)</f>
        <v>0</v>
      </c>
      <c r="FZ178" s="240">
        <f>IF(COUNTIF($DD178:$DF178, Active!$GA$1)&gt;0, Active!FZ$2, 0)</f>
        <v>0</v>
      </c>
      <c r="GA178" s="241">
        <f t="shared" si="62"/>
        <v>0</v>
      </c>
      <c r="GB178" s="242">
        <f>IF(COUNTIF($N178:$Q178, Active!HH$1)&gt;0, Active!GB$2, 0)</f>
        <v>0</v>
      </c>
      <c r="GC178" s="234">
        <f>IF(COUNTIF($R178:$U178, Active!HH$1)&gt;0, Active!GC$2, 0)</f>
        <v>0</v>
      </c>
      <c r="GD178" s="234">
        <f>IF(COUNTIF($V178:$Y178, Active!HH$1)&gt;0, Active!GD$2, 0)</f>
        <v>0</v>
      </c>
      <c r="GE178" s="234">
        <f>IF(COUNTIF($Z178:$AA178, Active!HH$1)&gt;0, Active!GE$2, 0)</f>
        <v>0</v>
      </c>
      <c r="GF178" s="234">
        <f>IF(COUNTIF($AB178:$AC178, Active!HH$1)&gt;0, Active!GF$2, 0)</f>
        <v>0</v>
      </c>
      <c r="GG178" s="235">
        <f>IF(COUNTIF($AD178:$AF178, Active!$HH$1)&gt;0, Active!GG$2, 0)</f>
        <v>0</v>
      </c>
      <c r="GH178" s="236">
        <f>IF(COUNTIF($AG178:$AI178, Active!$HH$1)&gt;0, Active!GH$2, 0)</f>
        <v>0</v>
      </c>
      <c r="GI178" s="236">
        <f>IF(COUNTIF($AJ178:$AL178, Active!$HH$1)&gt;0, Active!GI$2, 0)</f>
        <v>0</v>
      </c>
      <c r="GJ178" s="236">
        <f>IF(COUNTIF($AM178:$AO178, Active!$HH$1)&gt;0, Active!GJ$2, 0)</f>
        <v>0</v>
      </c>
      <c r="GK178" s="236">
        <f>IF(COUNTIF($AP178:$AR178, Active!$HH$1)&gt;0, Active!GK$2, 0)</f>
        <v>0</v>
      </c>
      <c r="GL178" s="236">
        <f>IF(COUNTIF($AS178:$AU178, Active!$HH$1)&gt;0, Active!GL$2, 0)</f>
        <v>0</v>
      </c>
      <c r="GM178" s="236">
        <f>IF(COUNTIF($AV178:$AX178, Active!$HH$1)&gt;0, Active!GM$2, 0)</f>
        <v>0</v>
      </c>
      <c r="GN178" s="237">
        <f>IF(COUNTIF($AY178:$BA178, Active!$HH$1)&gt;0, Active!GN$2, 0)</f>
        <v>0</v>
      </c>
      <c r="GO178" s="238">
        <f>IF(COUNTIF($BB178:$BD178, Active!$HH$1)&gt;0, Active!GO$2, 0)</f>
        <v>0</v>
      </c>
      <c r="GP178" s="238">
        <f>IF(COUNTIF($BE178:$BG178, Active!$HH$1)&gt;0, Active!GP$2, 0)</f>
        <v>0</v>
      </c>
      <c r="GQ178" s="238">
        <f>IF(COUNTIF($BH178:$BJ178, Active!$HH$1)&gt;0, Active!GQ$2, 0)</f>
        <v>0</v>
      </c>
      <c r="GR178" s="238">
        <f>IF(COUNTIF($BK178:$BM178, Active!$HH$1)&gt;0, Active!GR$2, 0)</f>
        <v>0</v>
      </c>
      <c r="GS178" s="238">
        <f>IF(COUNTIF($BN178:$BP178, Active!$HH$1)&gt;0, Active!GS$2, 0)</f>
        <v>0</v>
      </c>
      <c r="GT178" s="238">
        <f>IF(COUNTIF($BQ178:$BS178, Active!$HH$1)&gt;0, Active!GT$2, 0)</f>
        <v>0</v>
      </c>
      <c r="GU178" s="238">
        <f>IF(COUNTIF($BT178:$BV178, Active!$HH$1)&gt;0, Active!GU$2, 0)</f>
        <v>0</v>
      </c>
      <c r="GV178" s="239">
        <f>IF(COUNTIF($BW178:$BY178, Active!$HH$1)&gt;0, Active!GV$2, 0)</f>
        <v>0</v>
      </c>
      <c r="GW178" s="240">
        <f>IF(COUNTIF($BZ178:$CB178, Active!$HH$1)&gt;0, Active!GW$2, 0)</f>
        <v>0</v>
      </c>
      <c r="GX178" s="240">
        <f>IF(COUNTIF($CC178:$CE178, Active!$HH$1)&gt;0, Active!GX$2, 0)</f>
        <v>0</v>
      </c>
      <c r="GY178" s="240">
        <f>IF(COUNTIF($CF178:$CH178, Active!$HH$1)&gt;0, Active!GY$2, 0)</f>
        <v>0</v>
      </c>
      <c r="GZ178" s="240">
        <f>IF(COUNTIF($CI178:$CK178, Active!$HH$1)&gt;0, Active!GZ$2, 0)</f>
        <v>0</v>
      </c>
      <c r="HA178" s="240">
        <f>IF(COUNTIF($CL178:$CN178, Active!$HH$1)&gt;0, Active!HA$2, 0)</f>
        <v>0</v>
      </c>
      <c r="HB178" s="240">
        <f>IF(COUNTIF($CO178:$CQ178, Active!$HH$1)&gt;0, Active!HB$2, 0)</f>
        <v>0</v>
      </c>
      <c r="HC178" s="240">
        <f>IF(COUNTIF($CR178:$CT178, Active!$HH$1)&gt;0, Active!HC$2, 0)</f>
        <v>0</v>
      </c>
      <c r="HD178" s="240">
        <f>IF(COUNTIF($CU178:$CW178, Active!$HH$1)&gt;0, Active!HD$2, 0)</f>
        <v>0</v>
      </c>
      <c r="HE178" s="240">
        <f>IF(COUNTIF($CX178:$CZ178, Active!$HH$1)&gt;0, Active!HE$2, 0)</f>
        <v>0</v>
      </c>
      <c r="HF178" s="240">
        <f>IF(COUNTIF($DA178:$DC178, Active!$HH$1)&gt;0, Active!HF$2, 0)</f>
        <v>0</v>
      </c>
      <c r="HG178" s="240">
        <f>IF(COUNTIF($DD178:$DF178, Active!$HH$1)&gt;0, Active!HG$2, 0)</f>
        <v>0</v>
      </c>
      <c r="HH178" s="241">
        <f t="shared" si="63"/>
        <v>0</v>
      </c>
      <c r="HI178" s="243"/>
      <c r="HJ178" s="242">
        <f>IF(MAX($N178:$Q178)&gt;=40, Active!HJ$2, 0)</f>
        <v>0</v>
      </c>
      <c r="HK178" s="234">
        <f>IF(MAX($R178:$U178)&gt;=40, Active!HK$2, 0)</f>
        <v>0</v>
      </c>
      <c r="HL178" s="234">
        <f>IF(MAX($V178:$Y178)&gt;=40, Active!HL$2, 0)</f>
        <v>0</v>
      </c>
      <c r="HM178" s="234">
        <f>IF(MAX($Z178:$AA178)&gt;=40, Active!HM$2, 0)</f>
        <v>0</v>
      </c>
      <c r="HN178" s="234">
        <f>IF(MAX($AB178:$AC178)&gt;=40, Active!HN$2, 0)</f>
        <v>0</v>
      </c>
      <c r="HO178" s="235">
        <f>IF(MAX($AD178:$AF178)&gt;=40, Active!HO$2, 0)</f>
        <v>0</v>
      </c>
      <c r="HP178" s="236">
        <f>IF(MAX($AG178:$AI178)&gt;=40, Active!HP$2, 0)</f>
        <v>0</v>
      </c>
      <c r="HQ178" s="236">
        <f>IF(MAX($AJ178:$AL178)&gt;=40, Active!HQ$2, 0)</f>
        <v>0</v>
      </c>
      <c r="HR178" s="236">
        <f>IF(MAX($AM178:$AO178)&gt;=40, Active!HR$2, 0)</f>
        <v>0</v>
      </c>
      <c r="HS178" s="236">
        <f>IF(MAX($AP178:$AR178)&gt;=40, Active!HS$2, 0)</f>
        <v>0</v>
      </c>
      <c r="HT178" s="236">
        <f>IF(MAX($AS178:$AU178)&gt;=40, Active!HT$2, 0)</f>
        <v>0</v>
      </c>
      <c r="HU178" s="236">
        <f>IF(MAX($AV178:$AX178)&gt;=40, Active!HU$2, 0)</f>
        <v>0</v>
      </c>
      <c r="HV178" s="237">
        <f>IF(MAX($AY178:$BA178)&gt;=40, Active!HV$2, 0)</f>
        <v>0</v>
      </c>
      <c r="HW178" s="238">
        <f>IF(MAX($BB178:$BD178)&gt;=40, Active!HW$2, 0)</f>
        <v>20</v>
      </c>
      <c r="HX178" s="238">
        <f>IF(MAX($BE178:$BG178)&gt;=40, Active!HX$2, 0)</f>
        <v>20</v>
      </c>
      <c r="HY178" s="238">
        <f>IF(MAX($BH178:$BJ178)&gt;=40, Active!HY$2, 0)</f>
        <v>20</v>
      </c>
      <c r="HZ178" s="238">
        <f>IF(MAX($BK178:$BM178)&gt;=40, Active!HZ$2, 0)</f>
        <v>0</v>
      </c>
      <c r="IA178" s="238">
        <f>IF(MAX($BN178:$BP178)&gt;=40, Active!IA$2, 0)</f>
        <v>20</v>
      </c>
      <c r="IB178" s="238">
        <f>IF(MAX($BQ178:$BS178)&gt;=40, Active!IB$2, 0)</f>
        <v>10</v>
      </c>
      <c r="IC178" s="238">
        <f>IF(MAX($BT178:$BV178)&gt;=40, Active!IC$2, 0)</f>
        <v>0</v>
      </c>
      <c r="ID178" s="239">
        <f>IF(MAX($BW178:$BY178)&gt;=40, Active!ID$2, 0)</f>
        <v>0</v>
      </c>
      <c r="IE178" s="240">
        <f>IF(MAX($BZ178:$CB178)&gt;=40, Active!IE$2, 0)</f>
        <v>0</v>
      </c>
      <c r="IF178" s="240">
        <f>IF(MAX($CC178:$CE178)&gt;=40, Active!IF$2, 0)</f>
        <v>0</v>
      </c>
      <c r="IG178" s="240">
        <f>IF(MAX($CF178:$CH178)&gt;=40, Active!IG$2, 0)</f>
        <v>0</v>
      </c>
      <c r="IH178" s="240">
        <f>IF(MAX($CI178:$CK178)&gt;=40, Active!IH$2, 0)</f>
        <v>0</v>
      </c>
      <c r="II178" s="240">
        <f>IF(MAX($CL178:$CN178)&gt;=40, Active!II$2, 0)</f>
        <v>0</v>
      </c>
      <c r="IJ178" s="240">
        <f>IF(MAX($CO178:$CQ178)&gt;=40, Active!IJ$2, 0)</f>
        <v>0</v>
      </c>
      <c r="IK178" s="240">
        <f>IF(MAX($CR178:$CT178)&gt;=40, Active!IK$2, 0)</f>
        <v>0</v>
      </c>
      <c r="IL178" s="240">
        <f>IF(MAX($CU178:$CW178)&gt;=40, Active!IL$2, 0)</f>
        <v>0</v>
      </c>
      <c r="IM178" s="240">
        <f>IF(MAX($CX178:$CZ178)&gt;=40, Active!IM$2, 0)</f>
        <v>0</v>
      </c>
      <c r="IN178" s="240">
        <f>IF(MAX($DA178:$DC178)&gt;=40, Active!IN$2, 0)</f>
        <v>0</v>
      </c>
      <c r="IO178" s="240">
        <f>IF(MAX($DD178:$DF178)&gt;=40, Active!IO$2, 0)</f>
        <v>0</v>
      </c>
      <c r="IP178" s="416">
        <f t="shared" si="64"/>
        <v>90</v>
      </c>
      <c r="IQ178" s="416">
        <f t="shared" si="65"/>
        <v>0</v>
      </c>
    </row>
    <row r="179" spans="2:251" ht="15" customHeight="1" x14ac:dyDescent="0.25">
      <c r="B179" s="392">
        <v>37</v>
      </c>
      <c r="C179" s="13" t="s">
        <v>721</v>
      </c>
      <c r="D179" s="423">
        <v>42826</v>
      </c>
      <c r="E179" s="20" t="s">
        <v>278</v>
      </c>
      <c r="F179" s="6">
        <v>7408137</v>
      </c>
      <c r="G179" s="20">
        <v>1</v>
      </c>
      <c r="H179" s="20"/>
      <c r="I179" s="23"/>
      <c r="J179" s="6"/>
      <c r="K179" s="6"/>
      <c r="L179" s="424"/>
      <c r="M179" s="425" t="s">
        <v>722</v>
      </c>
      <c r="N179" s="24"/>
      <c r="O179" s="107"/>
      <c r="P179" s="105"/>
      <c r="Q179" s="106"/>
      <c r="R179" s="24"/>
      <c r="S179" s="107"/>
      <c r="T179" s="105"/>
      <c r="U179" s="106"/>
      <c r="V179" s="24"/>
      <c r="W179" s="107"/>
      <c r="X179" s="105"/>
      <c r="Y179" s="106"/>
      <c r="Z179" s="24"/>
      <c r="AA179" s="273"/>
      <c r="AB179" s="24"/>
      <c r="AC179" s="273"/>
      <c r="AD179" s="24"/>
      <c r="AE179" s="107"/>
      <c r="AF179" s="273"/>
      <c r="AG179" s="24"/>
      <c r="AH179" s="107"/>
      <c r="AI179" s="273"/>
      <c r="AJ179" s="24"/>
      <c r="AK179" s="107"/>
      <c r="AL179" s="273"/>
      <c r="AM179" s="24"/>
      <c r="AN179" s="107"/>
      <c r="AO179" s="273"/>
      <c r="AP179" s="24"/>
      <c r="AQ179" s="107"/>
      <c r="AR179" s="273"/>
      <c r="AS179" s="24"/>
      <c r="AT179" s="107"/>
      <c r="AU179" s="273"/>
      <c r="AV179" s="24"/>
      <c r="AW179" s="107"/>
      <c r="AX179" s="273"/>
      <c r="AY179" s="24"/>
      <c r="AZ179" s="107"/>
      <c r="BA179" s="273"/>
      <c r="BB179" s="24">
        <v>55.900001525878906</v>
      </c>
      <c r="BC179" s="107"/>
      <c r="BD179" s="273"/>
      <c r="BE179" s="24">
        <v>61.25</v>
      </c>
      <c r="BF179" s="107"/>
      <c r="BG179" s="273"/>
      <c r="BH179" s="24">
        <v>56.259998321533203</v>
      </c>
      <c r="BI179" s="107"/>
      <c r="BJ179" s="273"/>
      <c r="BK179" s="24"/>
      <c r="BL179" s="107"/>
      <c r="BM179" s="273"/>
      <c r="BN179" s="24">
        <v>77.800003051757813</v>
      </c>
      <c r="BO179" s="107"/>
      <c r="BP179" s="273"/>
      <c r="BQ179" s="24">
        <v>45</v>
      </c>
      <c r="BR179" s="107"/>
      <c r="BS179" s="273"/>
      <c r="BT179" s="24"/>
      <c r="BU179" s="291"/>
      <c r="BV179" s="273"/>
      <c r="BW179" s="24"/>
      <c r="BX179" s="107"/>
      <c r="BY179" s="273"/>
      <c r="BZ179" s="24"/>
      <c r="CA179" s="107"/>
      <c r="CB179" s="273"/>
      <c r="CC179" s="24"/>
      <c r="CD179" s="107"/>
      <c r="CE179" s="107"/>
      <c r="CF179" s="107"/>
      <c r="CG179" s="107"/>
      <c r="CH179" s="273"/>
      <c r="CI179" s="24"/>
      <c r="CJ179" s="107"/>
      <c r="CK179" s="273"/>
      <c r="CL179" s="24"/>
      <c r="CM179" s="107"/>
      <c r="CN179" s="273"/>
      <c r="CO179" s="24"/>
      <c r="CP179" s="107"/>
      <c r="CQ179" s="273"/>
      <c r="CR179" s="24"/>
      <c r="CS179" s="107"/>
      <c r="CT179" s="273"/>
      <c r="CU179" s="24"/>
      <c r="CV179" s="107"/>
      <c r="CW179" s="273"/>
      <c r="CX179" s="24"/>
      <c r="CY179" s="107"/>
      <c r="CZ179" s="273"/>
      <c r="DA179" s="24"/>
      <c r="DB179" s="107"/>
      <c r="DC179" s="273"/>
      <c r="DD179" s="24"/>
      <c r="DE179" s="107"/>
      <c r="DF179" s="273"/>
      <c r="DG179" s="218"/>
      <c r="DH179" s="217"/>
      <c r="DI179" s="217"/>
      <c r="DJ179" s="286">
        <f t="shared" si="59"/>
        <v>59.242000579833984</v>
      </c>
      <c r="DK179" s="219"/>
      <c r="DL179" s="220">
        <f t="shared" si="60"/>
        <v>2.9621000289916992</v>
      </c>
      <c r="DM179" s="650">
        <f>COUNTIF(N179:DF179, Active!DM$1)+COUNTIF(N179:DF179, Active!DM$2)</f>
        <v>0</v>
      </c>
      <c r="DN179" s="233">
        <f>IF(COUNTIF($N179:$Q179, Active!ET$1)&gt;0, Active!DN$2, 0)</f>
        <v>0</v>
      </c>
      <c r="DO179" s="234">
        <f>IF(COUNTIF($R179:$U179, Active!ET$1)&gt;0, Active!DO$2, 0)</f>
        <v>0</v>
      </c>
      <c r="DP179" s="234">
        <f>IF(COUNTIF($V179:$Y179, Active!ET$1)&gt;0, Active!DP$2, 0)</f>
        <v>0</v>
      </c>
      <c r="DQ179" s="234">
        <f>IF(COUNTIF($Z179:$AA179, Active!ET$1)&gt;0, Active!DQ$2, 0)</f>
        <v>0</v>
      </c>
      <c r="DR179" s="234">
        <f>IF(COUNTIF($AB179:$AC179, Active!ET$1)&gt;0, Active!DR$2, 0)</f>
        <v>0</v>
      </c>
      <c r="DS179" s="235">
        <f>IF(COUNTIF($AD179:$AF179, Active!$ET$1)&gt;0, Active!DS$2, 0)</f>
        <v>0</v>
      </c>
      <c r="DT179" s="236">
        <f>IF(COUNTIF($AG179:$AI179, Active!$ET$1)&gt;0, Active!DT$2, 0)</f>
        <v>0</v>
      </c>
      <c r="DU179" s="236">
        <f>IF(COUNTIF($AJ179:$AL179, Active!$ET$1)&gt;0, Active!DU$2, 0)</f>
        <v>0</v>
      </c>
      <c r="DV179" s="236">
        <f>IF(COUNTIF($AM179:$AO179, Active!$ET$1)&gt;0, Active!DV$2, 0)</f>
        <v>0</v>
      </c>
      <c r="DW179" s="236">
        <f>IF(COUNTIF($AP179:$AR179, Active!$ET$1)&gt;0, Active!DW$2, 0)</f>
        <v>0</v>
      </c>
      <c r="DX179" s="236">
        <f>IF(COUNTIF($AS179:$AU179, Active!$ET$1)&gt;0, Active!DX$2, 0)</f>
        <v>0</v>
      </c>
      <c r="DY179" s="236">
        <f>IF(COUNTIF($AV179:$AX179, Active!$ET$1)&gt;0, Active!DY$2, 0)</f>
        <v>0</v>
      </c>
      <c r="DZ179" s="237">
        <f>IF(COUNTIF($AY179:$BA179, Active!$ET$1)&gt;0, Active!DZ$2, 0)</f>
        <v>0</v>
      </c>
      <c r="EA179" s="238">
        <f>IF(COUNTIF($BB179:$BD179, Active!$ET$1)&gt;0, Active!EA$2, 0)</f>
        <v>0</v>
      </c>
      <c r="EB179" s="238">
        <f>IF(COUNTIF($BE179:$BG179, Active!$ET$1)&gt;0, Active!EB$2, 0)</f>
        <v>0</v>
      </c>
      <c r="EC179" s="238">
        <f>IF(COUNTIF($BH179:$BJ179, Active!$ET$1)&gt;0, Active!EC$2, 0)</f>
        <v>0</v>
      </c>
      <c r="ED179" s="238">
        <f>IF(COUNTIF($BK179:$BM179, Active!$ET$1)&gt;0, Active!ED$2, 0)</f>
        <v>0</v>
      </c>
      <c r="EE179" s="238">
        <f>IF(COUNTIF($BN179:$BP179, Active!$ET$1)&gt;0, Active!EE$2, 0)</f>
        <v>0</v>
      </c>
      <c r="EF179" s="238">
        <f>IF(COUNTIF($BQ179:$BS179, Active!$ET$1)&gt;0, Active!EF$2, 0)</f>
        <v>0</v>
      </c>
      <c r="EG179" s="238">
        <f>IF(COUNTIF($BT179:$BV179, Active!$ET$1)&gt;0, Active!EG$2, 0)</f>
        <v>0</v>
      </c>
      <c r="EH179" s="239">
        <f>IF(COUNTIF($BW179:$BY179, Active!$ET$1)&gt;0, Active!EH$2, 0)</f>
        <v>0</v>
      </c>
      <c r="EI179" s="240">
        <f>IF(COUNTIF($BZ179:$CB179, Active!$ET$1)&gt;0, Active!EI$2, 0)</f>
        <v>0</v>
      </c>
      <c r="EJ179" s="240">
        <f>IF(COUNTIF($CC179:$CE179, Active!$ET$1)&gt;0, Active!EJ$2, 0)</f>
        <v>0</v>
      </c>
      <c r="EK179" s="240">
        <f>IF(COUNTIF($CF179:$CH179, Active!$ET$1)&gt;0, Active!EK$2, 0)</f>
        <v>0</v>
      </c>
      <c r="EL179" s="240">
        <f>IF(COUNTIF($CI179:$CK179, Active!$ET$1)&gt;0, Active!EL$2, 0)</f>
        <v>0</v>
      </c>
      <c r="EM179" s="240">
        <f>IF(COUNTIF($CL179:$CN179, Active!$ET$1)&gt;0, Active!EM$2, 0)</f>
        <v>0</v>
      </c>
      <c r="EN179" s="240">
        <f>IF(COUNTIF($CO179:$CQ179, Active!$ET$1)&gt;0, Active!EN$2, 0)</f>
        <v>0</v>
      </c>
      <c r="EO179" s="240">
        <f>IF(COUNTIF($CR179:$CT179, Active!$ET$1)&gt;0, Active!EO$2, 0)</f>
        <v>0</v>
      </c>
      <c r="EP179" s="240">
        <f>IF(COUNTIF($CU179:$CW179, Active!$ET$1)&gt;0, Active!EP$2, 0)</f>
        <v>0</v>
      </c>
      <c r="EQ179" s="240">
        <f>IF(COUNTIF($CX179:$CZ179, Active!$ET$1)&gt;0, Active!EQ$2, 0)</f>
        <v>0</v>
      </c>
      <c r="ER179" s="240">
        <f>IF(COUNTIF($DA179:$DC179, Active!$ET$1)&gt;0, Active!ER$2, 0)</f>
        <v>0</v>
      </c>
      <c r="ES179" s="240">
        <f>IF(COUNTIF($DD179:$DF179, Active!$ET$1)&gt;0, Active!ES$2, 0)</f>
        <v>0</v>
      </c>
      <c r="ET179" s="241">
        <f t="shared" si="61"/>
        <v>0</v>
      </c>
      <c r="EU179" s="242">
        <f>IF(COUNTIF($N179:$Q179, Active!GA$1)&gt;0, Active!EU$2, 0)</f>
        <v>0</v>
      </c>
      <c r="EV179" s="234">
        <f>IF(COUNTIF($R179:$U179, Active!GA$1)&gt;0, Active!EV$2, 0)</f>
        <v>0</v>
      </c>
      <c r="EW179" s="234">
        <f>IF(COUNTIF($V179:$Y179, Active!GA$1)&gt;0, Active!EW$2, 0)</f>
        <v>0</v>
      </c>
      <c r="EX179" s="234">
        <f>IF(COUNTIF($Z179:$AA179, Active!GA$1)&gt;0, Active!EX$2, 0)</f>
        <v>0</v>
      </c>
      <c r="EY179" s="234">
        <f>IF(COUNTIF($AB179:$AC179, Active!GA$1)&gt;0, Active!EY$2, 0)</f>
        <v>0</v>
      </c>
      <c r="EZ179" s="235">
        <f>IF(COUNTIF($AD179:$AF179, Active!$GA$1)&gt;0, Active!EZ$2, 0)</f>
        <v>0</v>
      </c>
      <c r="FA179" s="236">
        <f>IF(COUNTIF($AG179:$AI179, Active!$GA$1)&gt;0, Active!FA$2, 0)</f>
        <v>0</v>
      </c>
      <c r="FB179" s="236">
        <f>IF(COUNTIF($AJ179:$AL179, Active!$GA$1)&gt;0, Active!FB$2, 0)</f>
        <v>0</v>
      </c>
      <c r="FC179" s="236">
        <f>IF(COUNTIF($AM179:$AO179, Active!$GA$1)&gt;0, Active!FC$2, 0)</f>
        <v>0</v>
      </c>
      <c r="FD179" s="236">
        <f>IF(COUNTIF($AP179:$AR179, Active!$GA$1)&gt;0, Active!FD$2, 0)</f>
        <v>0</v>
      </c>
      <c r="FE179" s="236">
        <f>IF(COUNTIF($AS179:$AU179, Active!$GA$1)&gt;0, Active!FE$2, 0)</f>
        <v>0</v>
      </c>
      <c r="FF179" s="236">
        <f>IF(COUNTIF($AV179:$AX179, Active!$GA$1)&gt;0, Active!FF$2, 0)</f>
        <v>0</v>
      </c>
      <c r="FG179" s="237">
        <f>IF(COUNTIF($AY179:$BA179, Active!$GA$1)&gt;0, Active!FG$2, 0)</f>
        <v>0</v>
      </c>
      <c r="FH179" s="238">
        <f>IF(COUNTIF($BB179:$BD179, Active!$GA$1)&gt;0, Active!FH$2, 0)</f>
        <v>0</v>
      </c>
      <c r="FI179" s="238">
        <f>IF(COUNTIF($BE179:$BG179, Active!$GA$1)&gt;0, Active!FI$2, 0)</f>
        <v>0</v>
      </c>
      <c r="FJ179" s="238">
        <f>IF(COUNTIF($BH179:$BJ179, Active!$GA$1)&gt;0, Active!FJ$2, 0)</f>
        <v>0</v>
      </c>
      <c r="FK179" s="238">
        <f>IF(COUNTIF($BK179:$BM179, Active!$GA$1)&gt;0, Active!FK$2, 0)</f>
        <v>0</v>
      </c>
      <c r="FL179" s="238">
        <f>IF(COUNTIF($BN179:$BP179, Active!$GA$1)&gt;0, Active!FL$2, 0)</f>
        <v>0</v>
      </c>
      <c r="FM179" s="238">
        <f>IF(COUNTIF($BQ179:$BS179, Active!$GA$1)&gt;0, Active!FM$2, 0)</f>
        <v>0</v>
      </c>
      <c r="FN179" s="238">
        <f>IF(COUNTIF($BT179:$BV179, Active!$GA$1)&gt;0, Active!FN$2, 0)</f>
        <v>0</v>
      </c>
      <c r="FO179" s="239">
        <f>IF(COUNTIF($BW179:$BY179, Active!$GA$1)&gt;0, Active!FO$2, 0)</f>
        <v>0</v>
      </c>
      <c r="FP179" s="240">
        <f>IF(COUNTIF($BZ179:$CB179, Active!$GA$1)&gt;0, Active!FP$2, 0)</f>
        <v>0</v>
      </c>
      <c r="FQ179" s="240">
        <f>IF(COUNTIF($CC179:$CE179, Active!$GA$1)&gt;0, Active!FQ$2, 0)</f>
        <v>0</v>
      </c>
      <c r="FR179" s="240">
        <f>IF(COUNTIF($CF179:$CH179, Active!$GA$1)&gt;0, Active!FR$2, 0)</f>
        <v>0</v>
      </c>
      <c r="FS179" s="240">
        <f>IF(COUNTIF($CI179:$CK179, Active!$GA$1)&gt;0, Active!FS$2, 0)</f>
        <v>0</v>
      </c>
      <c r="FT179" s="240">
        <f>IF(COUNTIF($CL179:$CN179, Active!$GA$1)&gt;0, Active!FT$2, 0)</f>
        <v>0</v>
      </c>
      <c r="FU179" s="240">
        <f>IF(COUNTIF($CO179:$CQ179, Active!$GA$1)&gt;0, Active!FU$2, 0)</f>
        <v>0</v>
      </c>
      <c r="FV179" s="240">
        <f>IF(COUNTIF($CR179:$CT179, Active!$GA$1)&gt;0, Active!FV$2, 0)</f>
        <v>0</v>
      </c>
      <c r="FW179" s="240">
        <f>IF(COUNTIF($CU179:$CW179, Active!$GA$1)&gt;0, Active!FW$2, 0)</f>
        <v>0</v>
      </c>
      <c r="FX179" s="240">
        <f>IF(COUNTIF($CX179:$CZ179, Active!$GA$1)&gt;0, Active!FX$2, 0)</f>
        <v>0</v>
      </c>
      <c r="FY179" s="240">
        <f>IF(COUNTIF($DA179:$DC179, Active!$GA$1)&gt;0, Active!FY$2, 0)</f>
        <v>0</v>
      </c>
      <c r="FZ179" s="240">
        <f>IF(COUNTIF($DD179:$DF179, Active!$GA$1)&gt;0, Active!FZ$2, 0)</f>
        <v>0</v>
      </c>
      <c r="GA179" s="241">
        <f t="shared" si="62"/>
        <v>0</v>
      </c>
      <c r="GB179" s="242">
        <f>IF(COUNTIF($N179:$Q179, Active!HH$1)&gt;0, Active!GB$2, 0)</f>
        <v>0</v>
      </c>
      <c r="GC179" s="234">
        <f>IF(COUNTIF($R179:$U179, Active!HH$1)&gt;0, Active!GC$2, 0)</f>
        <v>0</v>
      </c>
      <c r="GD179" s="234">
        <f>IF(COUNTIF($V179:$Y179, Active!HH$1)&gt;0, Active!GD$2, 0)</f>
        <v>0</v>
      </c>
      <c r="GE179" s="234">
        <f>IF(COUNTIF($Z179:$AA179, Active!HH$1)&gt;0, Active!GE$2, 0)</f>
        <v>0</v>
      </c>
      <c r="GF179" s="234">
        <f>IF(COUNTIF($AB179:$AC179, Active!HH$1)&gt;0, Active!GF$2, 0)</f>
        <v>0</v>
      </c>
      <c r="GG179" s="235">
        <f>IF(COUNTIF($AD179:$AF179, Active!$HH$1)&gt;0, Active!GG$2, 0)</f>
        <v>0</v>
      </c>
      <c r="GH179" s="236">
        <f>IF(COUNTIF($AG179:$AI179, Active!$HH$1)&gt;0, Active!GH$2, 0)</f>
        <v>0</v>
      </c>
      <c r="GI179" s="236">
        <f>IF(COUNTIF($AJ179:$AL179, Active!$HH$1)&gt;0, Active!GI$2, 0)</f>
        <v>0</v>
      </c>
      <c r="GJ179" s="236">
        <f>IF(COUNTIF($AM179:$AO179, Active!$HH$1)&gt;0, Active!GJ$2, 0)</f>
        <v>0</v>
      </c>
      <c r="GK179" s="236">
        <f>IF(COUNTIF($AP179:$AR179, Active!$HH$1)&gt;0, Active!GK$2, 0)</f>
        <v>0</v>
      </c>
      <c r="GL179" s="236">
        <f>IF(COUNTIF($AS179:$AU179, Active!$HH$1)&gt;0, Active!GL$2, 0)</f>
        <v>0</v>
      </c>
      <c r="GM179" s="236">
        <f>IF(COUNTIF($AV179:$AX179, Active!$HH$1)&gt;0, Active!GM$2, 0)</f>
        <v>0</v>
      </c>
      <c r="GN179" s="237">
        <f>IF(COUNTIF($AY179:$BA179, Active!$HH$1)&gt;0, Active!GN$2, 0)</f>
        <v>0</v>
      </c>
      <c r="GO179" s="238">
        <f>IF(COUNTIF($BB179:$BD179, Active!$HH$1)&gt;0, Active!GO$2, 0)</f>
        <v>0</v>
      </c>
      <c r="GP179" s="238">
        <f>IF(COUNTIF($BE179:$BG179, Active!$HH$1)&gt;0, Active!GP$2, 0)</f>
        <v>0</v>
      </c>
      <c r="GQ179" s="238">
        <f>IF(COUNTIF($BH179:$BJ179, Active!$HH$1)&gt;0, Active!GQ$2, 0)</f>
        <v>0</v>
      </c>
      <c r="GR179" s="238">
        <f>IF(COUNTIF($BK179:$BM179, Active!$HH$1)&gt;0, Active!GR$2, 0)</f>
        <v>0</v>
      </c>
      <c r="GS179" s="238">
        <f>IF(COUNTIF($BN179:$BP179, Active!$HH$1)&gt;0, Active!GS$2, 0)</f>
        <v>0</v>
      </c>
      <c r="GT179" s="238">
        <f>IF(COUNTIF($BQ179:$BS179, Active!$HH$1)&gt;0, Active!GT$2, 0)</f>
        <v>0</v>
      </c>
      <c r="GU179" s="238">
        <f>IF(COUNTIF($BT179:$BV179, Active!$HH$1)&gt;0, Active!GU$2, 0)</f>
        <v>0</v>
      </c>
      <c r="GV179" s="239">
        <f>IF(COUNTIF($BW179:$BY179, Active!$HH$1)&gt;0, Active!GV$2, 0)</f>
        <v>0</v>
      </c>
      <c r="GW179" s="240">
        <f>IF(COUNTIF($BZ179:$CB179, Active!$HH$1)&gt;0, Active!GW$2, 0)</f>
        <v>0</v>
      </c>
      <c r="GX179" s="240">
        <f>IF(COUNTIF($CC179:$CE179, Active!$HH$1)&gt;0, Active!GX$2, 0)</f>
        <v>0</v>
      </c>
      <c r="GY179" s="240">
        <f>IF(COUNTIF($CF179:$CH179, Active!$HH$1)&gt;0, Active!GY$2, 0)</f>
        <v>0</v>
      </c>
      <c r="GZ179" s="240">
        <f>IF(COUNTIF($CI179:$CK179, Active!$HH$1)&gt;0, Active!GZ$2, 0)</f>
        <v>0</v>
      </c>
      <c r="HA179" s="240">
        <f>IF(COUNTIF($CL179:$CN179, Active!$HH$1)&gt;0, Active!HA$2, 0)</f>
        <v>0</v>
      </c>
      <c r="HB179" s="240">
        <f>IF(COUNTIF($CO179:$CQ179, Active!$HH$1)&gt;0, Active!HB$2, 0)</f>
        <v>0</v>
      </c>
      <c r="HC179" s="240">
        <f>IF(COUNTIF($CR179:$CT179, Active!$HH$1)&gt;0, Active!HC$2, 0)</f>
        <v>0</v>
      </c>
      <c r="HD179" s="240">
        <f>IF(COUNTIF($CU179:$CW179, Active!$HH$1)&gt;0, Active!HD$2, 0)</f>
        <v>0</v>
      </c>
      <c r="HE179" s="240">
        <f>IF(COUNTIF($CX179:$CZ179, Active!$HH$1)&gt;0, Active!HE$2, 0)</f>
        <v>0</v>
      </c>
      <c r="HF179" s="240">
        <f>IF(COUNTIF($DA179:$DC179, Active!$HH$1)&gt;0, Active!HF$2, 0)</f>
        <v>0</v>
      </c>
      <c r="HG179" s="240">
        <f>IF(COUNTIF($DD179:$DF179, Active!$HH$1)&gt;0, Active!HG$2, 0)</f>
        <v>0</v>
      </c>
      <c r="HH179" s="241">
        <f t="shared" si="63"/>
        <v>0</v>
      </c>
      <c r="HI179" s="243"/>
      <c r="HJ179" s="242">
        <f>IF(MAX($N179:$Q179)&gt;=40, Active!HJ$2, 0)</f>
        <v>0</v>
      </c>
      <c r="HK179" s="234">
        <f>IF(MAX($R179:$U179)&gt;=40, Active!HK$2, 0)</f>
        <v>0</v>
      </c>
      <c r="HL179" s="234">
        <f>IF(MAX($V179:$Y179)&gt;=40, Active!HL$2, 0)</f>
        <v>0</v>
      </c>
      <c r="HM179" s="234">
        <f>IF(MAX($Z179:$AA179)&gt;=40, Active!HM$2, 0)</f>
        <v>0</v>
      </c>
      <c r="HN179" s="234">
        <f>IF(MAX($AB179:$AC179)&gt;=40, Active!HN$2, 0)</f>
        <v>0</v>
      </c>
      <c r="HO179" s="235">
        <f>IF(MAX($AD179:$AF179)&gt;=40, Active!HO$2, 0)</f>
        <v>0</v>
      </c>
      <c r="HP179" s="236">
        <f>IF(MAX($AG179:$AI179)&gt;=40, Active!HP$2, 0)</f>
        <v>0</v>
      </c>
      <c r="HQ179" s="236">
        <f>IF(MAX($AJ179:$AL179)&gt;=40, Active!HQ$2, 0)</f>
        <v>0</v>
      </c>
      <c r="HR179" s="236">
        <f>IF(MAX($AM179:$AO179)&gt;=40, Active!HR$2, 0)</f>
        <v>0</v>
      </c>
      <c r="HS179" s="236">
        <f>IF(MAX($AP179:$AR179)&gt;=40, Active!HS$2, 0)</f>
        <v>0</v>
      </c>
      <c r="HT179" s="236">
        <f>IF(MAX($AS179:$AU179)&gt;=40, Active!HT$2, 0)</f>
        <v>0</v>
      </c>
      <c r="HU179" s="236">
        <f>IF(MAX($AV179:$AX179)&gt;=40, Active!HU$2, 0)</f>
        <v>0</v>
      </c>
      <c r="HV179" s="237">
        <f>IF(MAX($AY179:$BA179)&gt;=40, Active!HV$2, 0)</f>
        <v>0</v>
      </c>
      <c r="HW179" s="238">
        <f>IF(MAX($BB179:$BD179)&gt;=40, Active!HW$2, 0)</f>
        <v>20</v>
      </c>
      <c r="HX179" s="238">
        <f>IF(MAX($BE179:$BG179)&gt;=40, Active!HX$2, 0)</f>
        <v>20</v>
      </c>
      <c r="HY179" s="238">
        <f>IF(MAX($BH179:$BJ179)&gt;=40, Active!HY$2, 0)</f>
        <v>20</v>
      </c>
      <c r="HZ179" s="238">
        <f>IF(MAX($BK179:$BM179)&gt;=40, Active!HZ$2, 0)</f>
        <v>0</v>
      </c>
      <c r="IA179" s="238">
        <f>IF(MAX($BN179:$BP179)&gt;=40, Active!IA$2, 0)</f>
        <v>20</v>
      </c>
      <c r="IB179" s="238">
        <f>IF(MAX($BQ179:$BS179)&gt;=40, Active!IB$2, 0)</f>
        <v>10</v>
      </c>
      <c r="IC179" s="238">
        <f>IF(MAX($BT179:$BV179)&gt;=40, Active!IC$2, 0)</f>
        <v>0</v>
      </c>
      <c r="ID179" s="239">
        <f>IF(MAX($BW179:$BY179)&gt;=40, Active!ID$2, 0)</f>
        <v>0</v>
      </c>
      <c r="IE179" s="240">
        <f>IF(MAX($BZ179:$CB179)&gt;=40, Active!IE$2, 0)</f>
        <v>0</v>
      </c>
      <c r="IF179" s="240">
        <f>IF(MAX($CC179:$CE179)&gt;=40, Active!IF$2, 0)</f>
        <v>0</v>
      </c>
      <c r="IG179" s="240">
        <f>IF(MAX($CF179:$CH179)&gt;=40, Active!IG$2, 0)</f>
        <v>0</v>
      </c>
      <c r="IH179" s="240">
        <f>IF(MAX($CI179:$CK179)&gt;=40, Active!IH$2, 0)</f>
        <v>0</v>
      </c>
      <c r="II179" s="240">
        <f>IF(MAX($CL179:$CN179)&gt;=40, Active!II$2, 0)</f>
        <v>0</v>
      </c>
      <c r="IJ179" s="240">
        <f>IF(MAX($CO179:$CQ179)&gt;=40, Active!IJ$2, 0)</f>
        <v>0</v>
      </c>
      <c r="IK179" s="240">
        <f>IF(MAX($CR179:$CT179)&gt;=40, Active!IK$2, 0)</f>
        <v>0</v>
      </c>
      <c r="IL179" s="240">
        <f>IF(MAX($CU179:$CW179)&gt;=40, Active!IL$2, 0)</f>
        <v>0</v>
      </c>
      <c r="IM179" s="240">
        <f>IF(MAX($CX179:$CZ179)&gt;=40, Active!IM$2, 0)</f>
        <v>0</v>
      </c>
      <c r="IN179" s="240">
        <f>IF(MAX($DA179:$DC179)&gt;=40, Active!IN$2, 0)</f>
        <v>0</v>
      </c>
      <c r="IO179" s="240">
        <f>IF(MAX($DD179:$DF179)&gt;=40, Active!IO$2, 0)</f>
        <v>0</v>
      </c>
      <c r="IP179" s="416">
        <f t="shared" si="64"/>
        <v>90</v>
      </c>
      <c r="IQ179" s="416">
        <f t="shared" si="65"/>
        <v>0</v>
      </c>
    </row>
    <row r="180" spans="2:251" ht="15" customHeight="1" x14ac:dyDescent="0.25">
      <c r="B180" s="392">
        <v>38</v>
      </c>
      <c r="C180" s="13" t="s">
        <v>723</v>
      </c>
      <c r="D180" s="423">
        <v>42826</v>
      </c>
      <c r="E180" s="20" t="s">
        <v>278</v>
      </c>
      <c r="F180" s="6">
        <v>8117829</v>
      </c>
      <c r="G180" s="20">
        <v>1</v>
      </c>
      <c r="H180" s="20"/>
      <c r="I180" s="23"/>
      <c r="J180" s="6"/>
      <c r="K180" s="6"/>
      <c r="L180" s="424"/>
      <c r="M180" s="425" t="s">
        <v>724</v>
      </c>
      <c r="N180" s="24"/>
      <c r="O180" s="107"/>
      <c r="P180" s="105"/>
      <c r="Q180" s="106"/>
      <c r="R180" s="24"/>
      <c r="S180" s="107"/>
      <c r="T180" s="105"/>
      <c r="U180" s="106"/>
      <c r="V180" s="24"/>
      <c r="W180" s="107"/>
      <c r="X180" s="105"/>
      <c r="Y180" s="106"/>
      <c r="Z180" s="24"/>
      <c r="AA180" s="273"/>
      <c r="AB180" s="24"/>
      <c r="AC180" s="273"/>
      <c r="AD180" s="24"/>
      <c r="AE180" s="107"/>
      <c r="AF180" s="273"/>
      <c r="AG180" s="24"/>
      <c r="AH180" s="107"/>
      <c r="AI180" s="273"/>
      <c r="AJ180" s="24"/>
      <c r="AK180" s="107"/>
      <c r="AL180" s="273"/>
      <c r="AM180" s="24"/>
      <c r="AN180" s="107"/>
      <c r="AO180" s="273"/>
      <c r="AP180" s="24"/>
      <c r="AQ180" s="107"/>
      <c r="AR180" s="273"/>
      <c r="AS180" s="24"/>
      <c r="AT180" s="107"/>
      <c r="AU180" s="273"/>
      <c r="AV180" s="24"/>
      <c r="AW180" s="107"/>
      <c r="AX180" s="273"/>
      <c r="AY180" s="24"/>
      <c r="AZ180" s="107"/>
      <c r="BA180" s="273"/>
      <c r="BB180" s="24">
        <v>58.950000762939453</v>
      </c>
      <c r="BC180" s="107"/>
      <c r="BD180" s="273"/>
      <c r="BE180" s="24">
        <v>85</v>
      </c>
      <c r="BF180" s="107"/>
      <c r="BG180" s="273"/>
      <c r="BH180" s="24">
        <v>70.989997863769531</v>
      </c>
      <c r="BI180" s="107"/>
      <c r="BJ180" s="273"/>
      <c r="BK180" s="24"/>
      <c r="BL180" s="107"/>
      <c r="BM180" s="273"/>
      <c r="BN180" s="24">
        <v>75.199996948242188</v>
      </c>
      <c r="BO180" s="107"/>
      <c r="BP180" s="273"/>
      <c r="BQ180" s="24">
        <v>48</v>
      </c>
      <c r="BR180" s="107"/>
      <c r="BS180" s="273"/>
      <c r="BT180" s="24"/>
      <c r="BU180" s="291"/>
      <c r="BV180" s="273"/>
      <c r="BW180" s="24"/>
      <c r="BX180" s="107"/>
      <c r="BY180" s="273"/>
      <c r="BZ180" s="24"/>
      <c r="CA180" s="107"/>
      <c r="CB180" s="273"/>
      <c r="CC180" s="24"/>
      <c r="CD180" s="107"/>
      <c r="CE180" s="107"/>
      <c r="CF180" s="107"/>
      <c r="CG180" s="107"/>
      <c r="CH180" s="273"/>
      <c r="CI180" s="24"/>
      <c r="CJ180" s="107"/>
      <c r="CK180" s="273"/>
      <c r="CL180" s="24"/>
      <c r="CM180" s="107"/>
      <c r="CN180" s="273"/>
      <c r="CO180" s="24"/>
      <c r="CP180" s="107"/>
      <c r="CQ180" s="273"/>
      <c r="CR180" s="24"/>
      <c r="CS180" s="107"/>
      <c r="CT180" s="273"/>
      <c r="CU180" s="24"/>
      <c r="CV180" s="107"/>
      <c r="CW180" s="273"/>
      <c r="CX180" s="24"/>
      <c r="CY180" s="107"/>
      <c r="CZ180" s="273"/>
      <c r="DA180" s="24"/>
      <c r="DB180" s="107"/>
      <c r="DC180" s="273"/>
      <c r="DD180" s="24"/>
      <c r="DE180" s="107"/>
      <c r="DF180" s="273"/>
      <c r="DG180" s="218"/>
      <c r="DH180" s="217"/>
      <c r="DI180" s="217"/>
      <c r="DJ180" s="286">
        <f t="shared" si="59"/>
        <v>67.627999114990232</v>
      </c>
      <c r="DK180" s="219"/>
      <c r="DL180" s="220">
        <f t="shared" si="60"/>
        <v>3.3813999557495116</v>
      </c>
      <c r="DM180" s="650">
        <f>COUNTIF(N180:DF180, Active!DM$1)+COUNTIF(N180:DF180, Active!DM$2)</f>
        <v>0</v>
      </c>
      <c r="DN180" s="233">
        <f>IF(COUNTIF($N180:$Q180, Active!ET$1)&gt;0, Active!DN$2, 0)</f>
        <v>0</v>
      </c>
      <c r="DO180" s="234">
        <f>IF(COUNTIF($R180:$U180, Active!ET$1)&gt;0, Active!DO$2, 0)</f>
        <v>0</v>
      </c>
      <c r="DP180" s="234">
        <f>IF(COUNTIF($V180:$Y180, Active!ET$1)&gt;0, Active!DP$2, 0)</f>
        <v>0</v>
      </c>
      <c r="DQ180" s="234">
        <f>IF(COUNTIF($Z180:$AA180, Active!ET$1)&gt;0, Active!DQ$2, 0)</f>
        <v>0</v>
      </c>
      <c r="DR180" s="234">
        <f>IF(COUNTIF($AB180:$AC180, Active!ET$1)&gt;0, Active!DR$2, 0)</f>
        <v>0</v>
      </c>
      <c r="DS180" s="235">
        <f>IF(COUNTIF($AD180:$AF180, Active!$ET$1)&gt;0, Active!DS$2, 0)</f>
        <v>0</v>
      </c>
      <c r="DT180" s="236">
        <f>IF(COUNTIF($AG180:$AI180, Active!$ET$1)&gt;0, Active!DT$2, 0)</f>
        <v>0</v>
      </c>
      <c r="DU180" s="236">
        <f>IF(COUNTIF($AJ180:$AL180, Active!$ET$1)&gt;0, Active!DU$2, 0)</f>
        <v>0</v>
      </c>
      <c r="DV180" s="236">
        <f>IF(COUNTIF($AM180:$AO180, Active!$ET$1)&gt;0, Active!DV$2, 0)</f>
        <v>0</v>
      </c>
      <c r="DW180" s="236">
        <f>IF(COUNTIF($AP180:$AR180, Active!$ET$1)&gt;0, Active!DW$2, 0)</f>
        <v>0</v>
      </c>
      <c r="DX180" s="236">
        <f>IF(COUNTIF($AS180:$AU180, Active!$ET$1)&gt;0, Active!DX$2, 0)</f>
        <v>0</v>
      </c>
      <c r="DY180" s="236">
        <f>IF(COUNTIF($AV180:$AX180, Active!$ET$1)&gt;0, Active!DY$2, 0)</f>
        <v>0</v>
      </c>
      <c r="DZ180" s="237">
        <f>IF(COUNTIF($AY180:$BA180, Active!$ET$1)&gt;0, Active!DZ$2, 0)</f>
        <v>0</v>
      </c>
      <c r="EA180" s="238">
        <f>IF(COUNTIF($BB180:$BD180, Active!$ET$1)&gt;0, Active!EA$2, 0)</f>
        <v>0</v>
      </c>
      <c r="EB180" s="238">
        <f>IF(COUNTIF($BE180:$BG180, Active!$ET$1)&gt;0, Active!EB$2, 0)</f>
        <v>0</v>
      </c>
      <c r="EC180" s="238">
        <f>IF(COUNTIF($BH180:$BJ180, Active!$ET$1)&gt;0, Active!EC$2, 0)</f>
        <v>0</v>
      </c>
      <c r="ED180" s="238">
        <f>IF(COUNTIF($BK180:$BM180, Active!$ET$1)&gt;0, Active!ED$2, 0)</f>
        <v>0</v>
      </c>
      <c r="EE180" s="238">
        <f>IF(COUNTIF($BN180:$BP180, Active!$ET$1)&gt;0, Active!EE$2, 0)</f>
        <v>0</v>
      </c>
      <c r="EF180" s="238">
        <f>IF(COUNTIF($BQ180:$BS180, Active!$ET$1)&gt;0, Active!EF$2, 0)</f>
        <v>0</v>
      </c>
      <c r="EG180" s="238">
        <f>IF(COUNTIF($BT180:$BV180, Active!$ET$1)&gt;0, Active!EG$2, 0)</f>
        <v>0</v>
      </c>
      <c r="EH180" s="239">
        <f>IF(COUNTIF($BW180:$BY180, Active!$ET$1)&gt;0, Active!EH$2, 0)</f>
        <v>0</v>
      </c>
      <c r="EI180" s="240">
        <f>IF(COUNTIF($BZ180:$CB180, Active!$ET$1)&gt;0, Active!EI$2, 0)</f>
        <v>0</v>
      </c>
      <c r="EJ180" s="240">
        <f>IF(COUNTIF($CC180:$CE180, Active!$ET$1)&gt;0, Active!EJ$2, 0)</f>
        <v>0</v>
      </c>
      <c r="EK180" s="240">
        <f>IF(COUNTIF($CF180:$CH180, Active!$ET$1)&gt;0, Active!EK$2, 0)</f>
        <v>0</v>
      </c>
      <c r="EL180" s="240">
        <f>IF(COUNTIF($CI180:$CK180, Active!$ET$1)&gt;0, Active!EL$2, 0)</f>
        <v>0</v>
      </c>
      <c r="EM180" s="240">
        <f>IF(COUNTIF($CL180:$CN180, Active!$ET$1)&gt;0, Active!EM$2, 0)</f>
        <v>0</v>
      </c>
      <c r="EN180" s="240">
        <f>IF(COUNTIF($CO180:$CQ180, Active!$ET$1)&gt;0, Active!EN$2, 0)</f>
        <v>0</v>
      </c>
      <c r="EO180" s="240">
        <f>IF(COUNTIF($CR180:$CT180, Active!$ET$1)&gt;0, Active!EO$2, 0)</f>
        <v>0</v>
      </c>
      <c r="EP180" s="240">
        <f>IF(COUNTIF($CU180:$CW180, Active!$ET$1)&gt;0, Active!EP$2, 0)</f>
        <v>0</v>
      </c>
      <c r="EQ180" s="240">
        <f>IF(COUNTIF($CX180:$CZ180, Active!$ET$1)&gt;0, Active!EQ$2, 0)</f>
        <v>0</v>
      </c>
      <c r="ER180" s="240">
        <f>IF(COUNTIF($DA180:$DC180, Active!$ET$1)&gt;0, Active!ER$2, 0)</f>
        <v>0</v>
      </c>
      <c r="ES180" s="240">
        <f>IF(COUNTIF($DD180:$DF180, Active!$ET$1)&gt;0, Active!ES$2, 0)</f>
        <v>0</v>
      </c>
      <c r="ET180" s="241">
        <f t="shared" si="61"/>
        <v>0</v>
      </c>
      <c r="EU180" s="242">
        <f>IF(COUNTIF($N180:$Q180, Active!GA$1)&gt;0, Active!EU$2, 0)</f>
        <v>0</v>
      </c>
      <c r="EV180" s="234">
        <f>IF(COUNTIF($R180:$U180, Active!GA$1)&gt;0, Active!EV$2, 0)</f>
        <v>0</v>
      </c>
      <c r="EW180" s="234">
        <f>IF(COUNTIF($V180:$Y180, Active!GA$1)&gt;0, Active!EW$2, 0)</f>
        <v>0</v>
      </c>
      <c r="EX180" s="234">
        <f>IF(COUNTIF($Z180:$AA180, Active!GA$1)&gt;0, Active!EX$2, 0)</f>
        <v>0</v>
      </c>
      <c r="EY180" s="234">
        <f>IF(COUNTIF($AB180:$AC180, Active!GA$1)&gt;0, Active!EY$2, 0)</f>
        <v>0</v>
      </c>
      <c r="EZ180" s="235">
        <f>IF(COUNTIF($AD180:$AF180, Active!$GA$1)&gt;0, Active!EZ$2, 0)</f>
        <v>0</v>
      </c>
      <c r="FA180" s="236">
        <f>IF(COUNTIF($AG180:$AI180, Active!$GA$1)&gt;0, Active!FA$2, 0)</f>
        <v>0</v>
      </c>
      <c r="FB180" s="236">
        <f>IF(COUNTIF($AJ180:$AL180, Active!$GA$1)&gt;0, Active!FB$2, 0)</f>
        <v>0</v>
      </c>
      <c r="FC180" s="236">
        <f>IF(COUNTIF($AM180:$AO180, Active!$GA$1)&gt;0, Active!FC$2, 0)</f>
        <v>0</v>
      </c>
      <c r="FD180" s="236">
        <f>IF(COUNTIF($AP180:$AR180, Active!$GA$1)&gt;0, Active!FD$2, 0)</f>
        <v>0</v>
      </c>
      <c r="FE180" s="236">
        <f>IF(COUNTIF($AS180:$AU180, Active!$GA$1)&gt;0, Active!FE$2, 0)</f>
        <v>0</v>
      </c>
      <c r="FF180" s="236">
        <f>IF(COUNTIF($AV180:$AX180, Active!$GA$1)&gt;0, Active!FF$2, 0)</f>
        <v>0</v>
      </c>
      <c r="FG180" s="237">
        <f>IF(COUNTIF($AY180:$BA180, Active!$GA$1)&gt;0, Active!FG$2, 0)</f>
        <v>0</v>
      </c>
      <c r="FH180" s="238">
        <f>IF(COUNTIF($BB180:$BD180, Active!$GA$1)&gt;0, Active!FH$2, 0)</f>
        <v>0</v>
      </c>
      <c r="FI180" s="238">
        <f>IF(COUNTIF($BE180:$BG180, Active!$GA$1)&gt;0, Active!FI$2, 0)</f>
        <v>0</v>
      </c>
      <c r="FJ180" s="238">
        <f>IF(COUNTIF($BH180:$BJ180, Active!$GA$1)&gt;0, Active!FJ$2, 0)</f>
        <v>0</v>
      </c>
      <c r="FK180" s="238">
        <f>IF(COUNTIF($BK180:$BM180, Active!$GA$1)&gt;0, Active!FK$2, 0)</f>
        <v>0</v>
      </c>
      <c r="FL180" s="238">
        <f>IF(COUNTIF($BN180:$BP180, Active!$GA$1)&gt;0, Active!FL$2, 0)</f>
        <v>0</v>
      </c>
      <c r="FM180" s="238">
        <f>IF(COUNTIF($BQ180:$BS180, Active!$GA$1)&gt;0, Active!FM$2, 0)</f>
        <v>0</v>
      </c>
      <c r="FN180" s="238">
        <f>IF(COUNTIF($BT180:$BV180, Active!$GA$1)&gt;0, Active!FN$2, 0)</f>
        <v>0</v>
      </c>
      <c r="FO180" s="239">
        <f>IF(COUNTIF($BW180:$BY180, Active!$GA$1)&gt;0, Active!FO$2, 0)</f>
        <v>0</v>
      </c>
      <c r="FP180" s="240">
        <f>IF(COUNTIF($BZ180:$CB180, Active!$GA$1)&gt;0, Active!FP$2, 0)</f>
        <v>0</v>
      </c>
      <c r="FQ180" s="240">
        <f>IF(COUNTIF($CC180:$CE180, Active!$GA$1)&gt;0, Active!FQ$2, 0)</f>
        <v>0</v>
      </c>
      <c r="FR180" s="240">
        <f>IF(COUNTIF($CF180:$CH180, Active!$GA$1)&gt;0, Active!FR$2, 0)</f>
        <v>0</v>
      </c>
      <c r="FS180" s="240">
        <f>IF(COUNTIF($CI180:$CK180, Active!$GA$1)&gt;0, Active!FS$2, 0)</f>
        <v>0</v>
      </c>
      <c r="FT180" s="240">
        <f>IF(COUNTIF($CL180:$CN180, Active!$GA$1)&gt;0, Active!FT$2, 0)</f>
        <v>0</v>
      </c>
      <c r="FU180" s="240">
        <f>IF(COUNTIF($CO180:$CQ180, Active!$GA$1)&gt;0, Active!FU$2, 0)</f>
        <v>0</v>
      </c>
      <c r="FV180" s="240">
        <f>IF(COUNTIF($CR180:$CT180, Active!$GA$1)&gt;0, Active!FV$2, 0)</f>
        <v>0</v>
      </c>
      <c r="FW180" s="240">
        <f>IF(COUNTIF($CU180:$CW180, Active!$GA$1)&gt;0, Active!FW$2, 0)</f>
        <v>0</v>
      </c>
      <c r="FX180" s="240">
        <f>IF(COUNTIF($CX180:$CZ180, Active!$GA$1)&gt;0, Active!FX$2, 0)</f>
        <v>0</v>
      </c>
      <c r="FY180" s="240">
        <f>IF(COUNTIF($DA180:$DC180, Active!$GA$1)&gt;0, Active!FY$2, 0)</f>
        <v>0</v>
      </c>
      <c r="FZ180" s="240">
        <f>IF(COUNTIF($DD180:$DF180, Active!$GA$1)&gt;0, Active!FZ$2, 0)</f>
        <v>0</v>
      </c>
      <c r="GA180" s="241">
        <f t="shared" si="62"/>
        <v>0</v>
      </c>
      <c r="GB180" s="242">
        <f>IF(COUNTIF($N180:$Q180, Active!HH$1)&gt;0, Active!GB$2, 0)</f>
        <v>0</v>
      </c>
      <c r="GC180" s="234">
        <f>IF(COUNTIF($R180:$U180, Active!HH$1)&gt;0, Active!GC$2, 0)</f>
        <v>0</v>
      </c>
      <c r="GD180" s="234">
        <f>IF(COUNTIF($V180:$Y180, Active!HH$1)&gt;0, Active!GD$2, 0)</f>
        <v>0</v>
      </c>
      <c r="GE180" s="234">
        <f>IF(COUNTIF($Z180:$AA180, Active!HH$1)&gt;0, Active!GE$2, 0)</f>
        <v>0</v>
      </c>
      <c r="GF180" s="234">
        <f>IF(COUNTIF($AB180:$AC180, Active!HH$1)&gt;0, Active!GF$2, 0)</f>
        <v>0</v>
      </c>
      <c r="GG180" s="235">
        <f>IF(COUNTIF($AD180:$AF180, Active!$HH$1)&gt;0, Active!GG$2, 0)</f>
        <v>0</v>
      </c>
      <c r="GH180" s="236">
        <f>IF(COUNTIF($AG180:$AI180, Active!$HH$1)&gt;0, Active!GH$2, 0)</f>
        <v>0</v>
      </c>
      <c r="GI180" s="236">
        <f>IF(COUNTIF($AJ180:$AL180, Active!$HH$1)&gt;0, Active!GI$2, 0)</f>
        <v>0</v>
      </c>
      <c r="GJ180" s="236">
        <f>IF(COUNTIF($AM180:$AO180, Active!$HH$1)&gt;0, Active!GJ$2, 0)</f>
        <v>0</v>
      </c>
      <c r="GK180" s="236">
        <f>IF(COUNTIF($AP180:$AR180, Active!$HH$1)&gt;0, Active!GK$2, 0)</f>
        <v>0</v>
      </c>
      <c r="GL180" s="236">
        <f>IF(COUNTIF($AS180:$AU180, Active!$HH$1)&gt;0, Active!GL$2, 0)</f>
        <v>0</v>
      </c>
      <c r="GM180" s="236">
        <f>IF(COUNTIF($AV180:$AX180, Active!$HH$1)&gt;0, Active!GM$2, 0)</f>
        <v>0</v>
      </c>
      <c r="GN180" s="237">
        <f>IF(COUNTIF($AY180:$BA180, Active!$HH$1)&gt;0, Active!GN$2, 0)</f>
        <v>0</v>
      </c>
      <c r="GO180" s="238">
        <f>IF(COUNTIF($BB180:$BD180, Active!$HH$1)&gt;0, Active!GO$2, 0)</f>
        <v>0</v>
      </c>
      <c r="GP180" s="238">
        <f>IF(COUNTIF($BE180:$BG180, Active!$HH$1)&gt;0, Active!GP$2, 0)</f>
        <v>0</v>
      </c>
      <c r="GQ180" s="238">
        <f>IF(COUNTIF($BH180:$BJ180, Active!$HH$1)&gt;0, Active!GQ$2, 0)</f>
        <v>0</v>
      </c>
      <c r="GR180" s="238">
        <f>IF(COUNTIF($BK180:$BM180, Active!$HH$1)&gt;0, Active!GR$2, 0)</f>
        <v>0</v>
      </c>
      <c r="GS180" s="238">
        <f>IF(COUNTIF($BN180:$BP180, Active!$HH$1)&gt;0, Active!GS$2, 0)</f>
        <v>0</v>
      </c>
      <c r="GT180" s="238">
        <f>IF(COUNTIF($BQ180:$BS180, Active!$HH$1)&gt;0, Active!GT$2, 0)</f>
        <v>0</v>
      </c>
      <c r="GU180" s="238">
        <f>IF(COUNTIF($BT180:$BV180, Active!$HH$1)&gt;0, Active!GU$2, 0)</f>
        <v>0</v>
      </c>
      <c r="GV180" s="239">
        <f>IF(COUNTIF($BW180:$BY180, Active!$HH$1)&gt;0, Active!GV$2, 0)</f>
        <v>0</v>
      </c>
      <c r="GW180" s="240">
        <f>IF(COUNTIF($BZ180:$CB180, Active!$HH$1)&gt;0, Active!GW$2, 0)</f>
        <v>0</v>
      </c>
      <c r="GX180" s="240">
        <f>IF(COUNTIF($CC180:$CE180, Active!$HH$1)&gt;0, Active!GX$2, 0)</f>
        <v>0</v>
      </c>
      <c r="GY180" s="240">
        <f>IF(COUNTIF($CF180:$CH180, Active!$HH$1)&gt;0, Active!GY$2, 0)</f>
        <v>0</v>
      </c>
      <c r="GZ180" s="240">
        <f>IF(COUNTIF($CI180:$CK180, Active!$HH$1)&gt;0, Active!GZ$2, 0)</f>
        <v>0</v>
      </c>
      <c r="HA180" s="240">
        <f>IF(COUNTIF($CL180:$CN180, Active!$HH$1)&gt;0, Active!HA$2, 0)</f>
        <v>0</v>
      </c>
      <c r="HB180" s="240">
        <f>IF(COUNTIF($CO180:$CQ180, Active!$HH$1)&gt;0, Active!HB$2, 0)</f>
        <v>0</v>
      </c>
      <c r="HC180" s="240">
        <f>IF(COUNTIF($CR180:$CT180, Active!$HH$1)&gt;0, Active!HC$2, 0)</f>
        <v>0</v>
      </c>
      <c r="HD180" s="240">
        <f>IF(COUNTIF($CU180:$CW180, Active!$HH$1)&gt;0, Active!HD$2, 0)</f>
        <v>0</v>
      </c>
      <c r="HE180" s="240">
        <f>IF(COUNTIF($CX180:$CZ180, Active!$HH$1)&gt;0, Active!HE$2, 0)</f>
        <v>0</v>
      </c>
      <c r="HF180" s="240">
        <f>IF(COUNTIF($DA180:$DC180, Active!$HH$1)&gt;0, Active!HF$2, 0)</f>
        <v>0</v>
      </c>
      <c r="HG180" s="240">
        <f>IF(COUNTIF($DD180:$DF180, Active!$HH$1)&gt;0, Active!HG$2, 0)</f>
        <v>0</v>
      </c>
      <c r="HH180" s="241">
        <f t="shared" si="63"/>
        <v>0</v>
      </c>
      <c r="HI180" s="243"/>
      <c r="HJ180" s="242">
        <f>IF(MAX($N180:$Q180)&gt;=40, Active!HJ$2, 0)</f>
        <v>0</v>
      </c>
      <c r="HK180" s="234">
        <f>IF(MAX($R180:$U180)&gt;=40, Active!HK$2, 0)</f>
        <v>0</v>
      </c>
      <c r="HL180" s="234">
        <f>IF(MAX($V180:$Y180)&gt;=40, Active!HL$2, 0)</f>
        <v>0</v>
      </c>
      <c r="HM180" s="234">
        <f>IF(MAX($Z180:$AA180)&gt;=40, Active!HM$2, 0)</f>
        <v>0</v>
      </c>
      <c r="HN180" s="234">
        <f>IF(MAX($AB180:$AC180)&gt;=40, Active!HN$2, 0)</f>
        <v>0</v>
      </c>
      <c r="HO180" s="235">
        <f>IF(MAX($AD180:$AF180)&gt;=40, Active!HO$2, 0)</f>
        <v>0</v>
      </c>
      <c r="HP180" s="236">
        <f>IF(MAX($AG180:$AI180)&gt;=40, Active!HP$2, 0)</f>
        <v>0</v>
      </c>
      <c r="HQ180" s="236">
        <f>IF(MAX($AJ180:$AL180)&gt;=40, Active!HQ$2, 0)</f>
        <v>0</v>
      </c>
      <c r="HR180" s="236">
        <f>IF(MAX($AM180:$AO180)&gt;=40, Active!HR$2, 0)</f>
        <v>0</v>
      </c>
      <c r="HS180" s="236">
        <f>IF(MAX($AP180:$AR180)&gt;=40, Active!HS$2, 0)</f>
        <v>0</v>
      </c>
      <c r="HT180" s="236">
        <f>IF(MAX($AS180:$AU180)&gt;=40, Active!HT$2, 0)</f>
        <v>0</v>
      </c>
      <c r="HU180" s="236">
        <f>IF(MAX($AV180:$AX180)&gt;=40, Active!HU$2, 0)</f>
        <v>0</v>
      </c>
      <c r="HV180" s="237">
        <f>IF(MAX($AY180:$BA180)&gt;=40, Active!HV$2, 0)</f>
        <v>0</v>
      </c>
      <c r="HW180" s="238">
        <f>IF(MAX($BB180:$BD180)&gt;=40, Active!HW$2, 0)</f>
        <v>20</v>
      </c>
      <c r="HX180" s="238">
        <f>IF(MAX($BE180:$BG180)&gt;=40, Active!HX$2, 0)</f>
        <v>20</v>
      </c>
      <c r="HY180" s="238">
        <f>IF(MAX($BH180:$BJ180)&gt;=40, Active!HY$2, 0)</f>
        <v>20</v>
      </c>
      <c r="HZ180" s="238">
        <f>IF(MAX($BK180:$BM180)&gt;=40, Active!HZ$2, 0)</f>
        <v>0</v>
      </c>
      <c r="IA180" s="238">
        <f>IF(MAX($BN180:$BP180)&gt;=40, Active!IA$2, 0)</f>
        <v>20</v>
      </c>
      <c r="IB180" s="238">
        <f>IF(MAX($BQ180:$BS180)&gt;=40, Active!IB$2, 0)</f>
        <v>10</v>
      </c>
      <c r="IC180" s="238">
        <f>IF(MAX($BT180:$BV180)&gt;=40, Active!IC$2, 0)</f>
        <v>0</v>
      </c>
      <c r="ID180" s="239">
        <f>IF(MAX($BW180:$BY180)&gt;=40, Active!ID$2, 0)</f>
        <v>0</v>
      </c>
      <c r="IE180" s="240">
        <f>IF(MAX($BZ180:$CB180)&gt;=40, Active!IE$2, 0)</f>
        <v>0</v>
      </c>
      <c r="IF180" s="240">
        <f>IF(MAX($CC180:$CE180)&gt;=40, Active!IF$2, 0)</f>
        <v>0</v>
      </c>
      <c r="IG180" s="240">
        <f>IF(MAX($CF180:$CH180)&gt;=40, Active!IG$2, 0)</f>
        <v>0</v>
      </c>
      <c r="IH180" s="240">
        <f>IF(MAX($CI180:$CK180)&gt;=40, Active!IH$2, 0)</f>
        <v>0</v>
      </c>
      <c r="II180" s="240">
        <f>IF(MAX($CL180:$CN180)&gt;=40, Active!II$2, 0)</f>
        <v>0</v>
      </c>
      <c r="IJ180" s="240">
        <f>IF(MAX($CO180:$CQ180)&gt;=40, Active!IJ$2, 0)</f>
        <v>0</v>
      </c>
      <c r="IK180" s="240">
        <f>IF(MAX($CR180:$CT180)&gt;=40, Active!IK$2, 0)</f>
        <v>0</v>
      </c>
      <c r="IL180" s="240">
        <f>IF(MAX($CU180:$CW180)&gt;=40, Active!IL$2, 0)</f>
        <v>0</v>
      </c>
      <c r="IM180" s="240">
        <f>IF(MAX($CX180:$CZ180)&gt;=40, Active!IM$2, 0)</f>
        <v>0</v>
      </c>
      <c r="IN180" s="240">
        <f>IF(MAX($DA180:$DC180)&gt;=40, Active!IN$2, 0)</f>
        <v>0</v>
      </c>
      <c r="IO180" s="240">
        <f>IF(MAX($DD180:$DF180)&gt;=40, Active!IO$2, 0)</f>
        <v>0</v>
      </c>
      <c r="IP180" s="416">
        <f t="shared" si="64"/>
        <v>90</v>
      </c>
      <c r="IQ180" s="416">
        <f t="shared" si="65"/>
        <v>0</v>
      </c>
    </row>
    <row r="181" spans="2:251" ht="15" customHeight="1" x14ac:dyDescent="0.25">
      <c r="B181" s="392">
        <v>39</v>
      </c>
      <c r="C181" s="13" t="s">
        <v>725</v>
      </c>
      <c r="D181" s="423">
        <v>42826</v>
      </c>
      <c r="E181" s="20" t="s">
        <v>278</v>
      </c>
      <c r="F181" s="6">
        <v>8117830</v>
      </c>
      <c r="G181" s="20">
        <v>1</v>
      </c>
      <c r="H181" s="20"/>
      <c r="I181" s="23"/>
      <c r="J181" s="6"/>
      <c r="K181" s="6"/>
      <c r="L181" s="424"/>
      <c r="M181" s="425" t="s">
        <v>726</v>
      </c>
      <c r="N181" s="24"/>
      <c r="O181" s="107"/>
      <c r="P181" s="105"/>
      <c r="Q181" s="106"/>
      <c r="R181" s="24"/>
      <c r="S181" s="107"/>
      <c r="T181" s="105"/>
      <c r="U181" s="106"/>
      <c r="V181" s="24"/>
      <c r="W181" s="107"/>
      <c r="X181" s="105"/>
      <c r="Y181" s="106"/>
      <c r="Z181" s="24"/>
      <c r="AA181" s="273"/>
      <c r="AB181" s="24"/>
      <c r="AC181" s="273"/>
      <c r="AD181" s="24"/>
      <c r="AE181" s="107"/>
      <c r="AF181" s="273"/>
      <c r="AG181" s="24"/>
      <c r="AH181" s="107"/>
      <c r="AI181" s="273"/>
      <c r="AJ181" s="24"/>
      <c r="AK181" s="107"/>
      <c r="AL181" s="273"/>
      <c r="AM181" s="24"/>
      <c r="AN181" s="107"/>
      <c r="AO181" s="273"/>
      <c r="AP181" s="24"/>
      <c r="AQ181" s="107"/>
      <c r="AR181" s="273"/>
      <c r="AS181" s="24"/>
      <c r="AT181" s="107"/>
      <c r="AU181" s="273"/>
      <c r="AV181" s="24"/>
      <c r="AW181" s="107"/>
      <c r="AX181" s="273"/>
      <c r="AY181" s="24"/>
      <c r="AZ181" s="107"/>
      <c r="BA181" s="273"/>
      <c r="BB181" s="24">
        <v>64.050003051757813</v>
      </c>
      <c r="BC181" s="107"/>
      <c r="BD181" s="273"/>
      <c r="BE181" s="24">
        <v>76.75</v>
      </c>
      <c r="BF181" s="107"/>
      <c r="BG181" s="273"/>
      <c r="BH181" s="281">
        <v>-52.509998321533203</v>
      </c>
      <c r="BI181" s="107">
        <v>52.509998321533203</v>
      </c>
      <c r="BJ181" s="273"/>
      <c r="BK181" s="24"/>
      <c r="BL181" s="107"/>
      <c r="BM181" s="273"/>
      <c r="BN181" s="24">
        <v>76.800003051757813</v>
      </c>
      <c r="BO181" s="107"/>
      <c r="BP181" s="273"/>
      <c r="BQ181" s="24">
        <v>70</v>
      </c>
      <c r="BR181" s="107"/>
      <c r="BS181" s="273"/>
      <c r="BT181" s="24"/>
      <c r="BU181" s="291"/>
      <c r="BV181" s="273"/>
      <c r="BW181" s="24"/>
      <c r="BX181" s="107"/>
      <c r="BY181" s="273"/>
      <c r="BZ181" s="24"/>
      <c r="CA181" s="107"/>
      <c r="CB181" s="273"/>
      <c r="CC181" s="24"/>
      <c r="CD181" s="107"/>
      <c r="CE181" s="107"/>
      <c r="CF181" s="107"/>
      <c r="CG181" s="107"/>
      <c r="CH181" s="273"/>
      <c r="CI181" s="24"/>
      <c r="CJ181" s="107"/>
      <c r="CK181" s="273"/>
      <c r="CL181" s="24"/>
      <c r="CM181" s="107"/>
      <c r="CN181" s="273"/>
      <c r="CO181" s="24"/>
      <c r="CP181" s="107"/>
      <c r="CQ181" s="273"/>
      <c r="CR181" s="24"/>
      <c r="CS181" s="107"/>
      <c r="CT181" s="273"/>
      <c r="CU181" s="24"/>
      <c r="CV181" s="107"/>
      <c r="CW181" s="273"/>
      <c r="CX181" s="24"/>
      <c r="CY181" s="107"/>
      <c r="CZ181" s="273"/>
      <c r="DA181" s="24"/>
      <c r="DB181" s="107"/>
      <c r="DC181" s="273"/>
      <c r="DD181" s="24"/>
      <c r="DE181" s="107"/>
      <c r="DF181" s="273"/>
      <c r="DG181" s="218"/>
      <c r="DH181" s="217"/>
      <c r="DI181" s="217"/>
      <c r="DJ181" s="286">
        <f t="shared" si="59"/>
        <v>47.933334350585938</v>
      </c>
      <c r="DK181" s="219"/>
      <c r="DL181" s="220">
        <f t="shared" si="60"/>
        <v>2.3966667175292971</v>
      </c>
      <c r="DM181" s="650">
        <f>COUNTIF(N181:DF181, Active!DM$1)+COUNTIF(N181:DF181, Active!DM$2)</f>
        <v>0</v>
      </c>
      <c r="DN181" s="233">
        <f>IF(COUNTIF($N181:$Q181, Active!ET$1)&gt;0, Active!DN$2, 0)</f>
        <v>0</v>
      </c>
      <c r="DO181" s="234">
        <f>IF(COUNTIF($R181:$U181, Active!ET$1)&gt;0, Active!DO$2, 0)</f>
        <v>0</v>
      </c>
      <c r="DP181" s="234">
        <f>IF(COUNTIF($V181:$Y181, Active!ET$1)&gt;0, Active!DP$2, 0)</f>
        <v>0</v>
      </c>
      <c r="DQ181" s="234">
        <f>IF(COUNTIF($Z181:$AA181, Active!ET$1)&gt;0, Active!DQ$2, 0)</f>
        <v>0</v>
      </c>
      <c r="DR181" s="234">
        <f>IF(COUNTIF($AB181:$AC181, Active!ET$1)&gt;0, Active!DR$2, 0)</f>
        <v>0</v>
      </c>
      <c r="DS181" s="235">
        <f>IF(COUNTIF($AD181:$AF181, Active!$ET$1)&gt;0, Active!DS$2, 0)</f>
        <v>0</v>
      </c>
      <c r="DT181" s="236">
        <f>IF(COUNTIF($AG181:$AI181, Active!$ET$1)&gt;0, Active!DT$2, 0)</f>
        <v>0</v>
      </c>
      <c r="DU181" s="236">
        <f>IF(COUNTIF($AJ181:$AL181, Active!$ET$1)&gt;0, Active!DU$2, 0)</f>
        <v>0</v>
      </c>
      <c r="DV181" s="236">
        <f>IF(COUNTIF($AM181:$AO181, Active!$ET$1)&gt;0, Active!DV$2, 0)</f>
        <v>0</v>
      </c>
      <c r="DW181" s="236">
        <f>IF(COUNTIF($AP181:$AR181, Active!$ET$1)&gt;0, Active!DW$2, 0)</f>
        <v>0</v>
      </c>
      <c r="DX181" s="236">
        <f>IF(COUNTIF($AS181:$AU181, Active!$ET$1)&gt;0, Active!DX$2, 0)</f>
        <v>0</v>
      </c>
      <c r="DY181" s="236">
        <f>IF(COUNTIF($AV181:$AX181, Active!$ET$1)&gt;0, Active!DY$2, 0)</f>
        <v>0</v>
      </c>
      <c r="DZ181" s="237">
        <f>IF(COUNTIF($AY181:$BA181, Active!$ET$1)&gt;0, Active!DZ$2, 0)</f>
        <v>0</v>
      </c>
      <c r="EA181" s="238">
        <f>IF(COUNTIF($BB181:$BD181, Active!$ET$1)&gt;0, Active!EA$2, 0)</f>
        <v>0</v>
      </c>
      <c r="EB181" s="238">
        <f>IF(COUNTIF($BE181:$BG181, Active!$ET$1)&gt;0, Active!EB$2, 0)</f>
        <v>0</v>
      </c>
      <c r="EC181" s="238">
        <f>IF(COUNTIF($BH181:$BJ181, Active!$ET$1)&gt;0, Active!EC$2, 0)</f>
        <v>0</v>
      </c>
      <c r="ED181" s="238">
        <f>IF(COUNTIF($BK181:$BM181, Active!$ET$1)&gt;0, Active!ED$2, 0)</f>
        <v>0</v>
      </c>
      <c r="EE181" s="238">
        <f>IF(COUNTIF($BN181:$BP181, Active!$ET$1)&gt;0, Active!EE$2, 0)</f>
        <v>0</v>
      </c>
      <c r="EF181" s="238">
        <f>IF(COUNTIF($BQ181:$BS181, Active!$ET$1)&gt;0, Active!EF$2, 0)</f>
        <v>0</v>
      </c>
      <c r="EG181" s="238">
        <f>IF(COUNTIF($BT181:$BV181, Active!$ET$1)&gt;0, Active!EG$2, 0)</f>
        <v>0</v>
      </c>
      <c r="EH181" s="239">
        <f>IF(COUNTIF($BW181:$BY181, Active!$ET$1)&gt;0, Active!EH$2, 0)</f>
        <v>0</v>
      </c>
      <c r="EI181" s="240">
        <f>IF(COUNTIF($BZ181:$CB181, Active!$ET$1)&gt;0, Active!EI$2, 0)</f>
        <v>0</v>
      </c>
      <c r="EJ181" s="240">
        <f>IF(COUNTIF($CC181:$CE181, Active!$ET$1)&gt;0, Active!EJ$2, 0)</f>
        <v>0</v>
      </c>
      <c r="EK181" s="240">
        <f>IF(COUNTIF($CF181:$CH181, Active!$ET$1)&gt;0, Active!EK$2, 0)</f>
        <v>0</v>
      </c>
      <c r="EL181" s="240">
        <f>IF(COUNTIF($CI181:$CK181, Active!$ET$1)&gt;0, Active!EL$2, 0)</f>
        <v>0</v>
      </c>
      <c r="EM181" s="240">
        <f>IF(COUNTIF($CL181:$CN181, Active!$ET$1)&gt;0, Active!EM$2, 0)</f>
        <v>0</v>
      </c>
      <c r="EN181" s="240">
        <f>IF(COUNTIF($CO181:$CQ181, Active!$ET$1)&gt;0, Active!EN$2, 0)</f>
        <v>0</v>
      </c>
      <c r="EO181" s="240">
        <f>IF(COUNTIF($CR181:$CT181, Active!$ET$1)&gt;0, Active!EO$2, 0)</f>
        <v>0</v>
      </c>
      <c r="EP181" s="240">
        <f>IF(COUNTIF($CU181:$CW181, Active!$ET$1)&gt;0, Active!EP$2, 0)</f>
        <v>0</v>
      </c>
      <c r="EQ181" s="240">
        <f>IF(COUNTIF($CX181:$CZ181, Active!$ET$1)&gt;0, Active!EQ$2, 0)</f>
        <v>0</v>
      </c>
      <c r="ER181" s="240">
        <f>IF(COUNTIF($DA181:$DC181, Active!$ET$1)&gt;0, Active!ER$2, 0)</f>
        <v>0</v>
      </c>
      <c r="ES181" s="240">
        <f>IF(COUNTIF($DD181:$DF181, Active!$ET$1)&gt;0, Active!ES$2, 0)</f>
        <v>0</v>
      </c>
      <c r="ET181" s="241">
        <f t="shared" si="61"/>
        <v>0</v>
      </c>
      <c r="EU181" s="242">
        <f>IF(COUNTIF($N181:$Q181, Active!GA$1)&gt;0, Active!EU$2, 0)</f>
        <v>0</v>
      </c>
      <c r="EV181" s="234">
        <f>IF(COUNTIF($R181:$U181, Active!GA$1)&gt;0, Active!EV$2, 0)</f>
        <v>0</v>
      </c>
      <c r="EW181" s="234">
        <f>IF(COUNTIF($V181:$Y181, Active!GA$1)&gt;0, Active!EW$2, 0)</f>
        <v>0</v>
      </c>
      <c r="EX181" s="234">
        <f>IF(COUNTIF($Z181:$AA181, Active!GA$1)&gt;0, Active!EX$2, 0)</f>
        <v>0</v>
      </c>
      <c r="EY181" s="234">
        <f>IF(COUNTIF($AB181:$AC181, Active!GA$1)&gt;0, Active!EY$2, 0)</f>
        <v>0</v>
      </c>
      <c r="EZ181" s="235">
        <f>IF(COUNTIF($AD181:$AF181, Active!$GA$1)&gt;0, Active!EZ$2, 0)</f>
        <v>0</v>
      </c>
      <c r="FA181" s="236">
        <f>IF(COUNTIF($AG181:$AI181, Active!$GA$1)&gt;0, Active!FA$2, 0)</f>
        <v>0</v>
      </c>
      <c r="FB181" s="236">
        <f>IF(COUNTIF($AJ181:$AL181, Active!$GA$1)&gt;0, Active!FB$2, 0)</f>
        <v>0</v>
      </c>
      <c r="FC181" s="236">
        <f>IF(COUNTIF($AM181:$AO181, Active!$GA$1)&gt;0, Active!FC$2, 0)</f>
        <v>0</v>
      </c>
      <c r="FD181" s="236">
        <f>IF(COUNTIF($AP181:$AR181, Active!$GA$1)&gt;0, Active!FD$2, 0)</f>
        <v>0</v>
      </c>
      <c r="FE181" s="236">
        <f>IF(COUNTIF($AS181:$AU181, Active!$GA$1)&gt;0, Active!FE$2, 0)</f>
        <v>0</v>
      </c>
      <c r="FF181" s="236">
        <f>IF(COUNTIF($AV181:$AX181, Active!$GA$1)&gt;0, Active!FF$2, 0)</f>
        <v>0</v>
      </c>
      <c r="FG181" s="237">
        <f>IF(COUNTIF($AY181:$BA181, Active!$GA$1)&gt;0, Active!FG$2, 0)</f>
        <v>0</v>
      </c>
      <c r="FH181" s="238">
        <f>IF(COUNTIF($BB181:$BD181, Active!$GA$1)&gt;0, Active!FH$2, 0)</f>
        <v>0</v>
      </c>
      <c r="FI181" s="238">
        <f>IF(COUNTIF($BE181:$BG181, Active!$GA$1)&gt;0, Active!FI$2, 0)</f>
        <v>0</v>
      </c>
      <c r="FJ181" s="238">
        <f>IF(COUNTIF($BH181:$BJ181, Active!$GA$1)&gt;0, Active!FJ$2, 0)</f>
        <v>0</v>
      </c>
      <c r="FK181" s="238">
        <f>IF(COUNTIF($BK181:$BM181, Active!$GA$1)&gt;0, Active!FK$2, 0)</f>
        <v>0</v>
      </c>
      <c r="FL181" s="238">
        <f>IF(COUNTIF($BN181:$BP181, Active!$GA$1)&gt;0, Active!FL$2, 0)</f>
        <v>0</v>
      </c>
      <c r="FM181" s="238">
        <f>IF(COUNTIF($BQ181:$BS181, Active!$GA$1)&gt;0, Active!FM$2, 0)</f>
        <v>0</v>
      </c>
      <c r="FN181" s="238">
        <f>IF(COUNTIF($BT181:$BV181, Active!$GA$1)&gt;0, Active!FN$2, 0)</f>
        <v>0</v>
      </c>
      <c r="FO181" s="239">
        <f>IF(COUNTIF($BW181:$BY181, Active!$GA$1)&gt;0, Active!FO$2, 0)</f>
        <v>0</v>
      </c>
      <c r="FP181" s="240">
        <f>IF(COUNTIF($BZ181:$CB181, Active!$GA$1)&gt;0, Active!FP$2, 0)</f>
        <v>0</v>
      </c>
      <c r="FQ181" s="240">
        <f>IF(COUNTIF($CC181:$CE181, Active!$GA$1)&gt;0, Active!FQ$2, 0)</f>
        <v>0</v>
      </c>
      <c r="FR181" s="240">
        <f>IF(COUNTIF($CF181:$CH181, Active!$GA$1)&gt;0, Active!FR$2, 0)</f>
        <v>0</v>
      </c>
      <c r="FS181" s="240">
        <f>IF(COUNTIF($CI181:$CK181, Active!$GA$1)&gt;0, Active!FS$2, 0)</f>
        <v>0</v>
      </c>
      <c r="FT181" s="240">
        <f>IF(COUNTIF($CL181:$CN181, Active!$GA$1)&gt;0, Active!FT$2, 0)</f>
        <v>0</v>
      </c>
      <c r="FU181" s="240">
        <f>IF(COUNTIF($CO181:$CQ181, Active!$GA$1)&gt;0, Active!FU$2, 0)</f>
        <v>0</v>
      </c>
      <c r="FV181" s="240">
        <f>IF(COUNTIF($CR181:$CT181, Active!$GA$1)&gt;0, Active!FV$2, 0)</f>
        <v>0</v>
      </c>
      <c r="FW181" s="240">
        <f>IF(COUNTIF($CU181:$CW181, Active!$GA$1)&gt;0, Active!FW$2, 0)</f>
        <v>0</v>
      </c>
      <c r="FX181" s="240">
        <f>IF(COUNTIF($CX181:$CZ181, Active!$GA$1)&gt;0, Active!FX$2, 0)</f>
        <v>0</v>
      </c>
      <c r="FY181" s="240">
        <f>IF(COUNTIF($DA181:$DC181, Active!$GA$1)&gt;0, Active!FY$2, 0)</f>
        <v>0</v>
      </c>
      <c r="FZ181" s="240">
        <f>IF(COUNTIF($DD181:$DF181, Active!$GA$1)&gt;0, Active!FZ$2, 0)</f>
        <v>0</v>
      </c>
      <c r="GA181" s="241">
        <f t="shared" si="62"/>
        <v>0</v>
      </c>
      <c r="GB181" s="242">
        <f>IF(COUNTIF($N181:$Q181, Active!HH$1)&gt;0, Active!GB$2, 0)</f>
        <v>0</v>
      </c>
      <c r="GC181" s="234">
        <f>IF(COUNTIF($R181:$U181, Active!HH$1)&gt;0, Active!GC$2, 0)</f>
        <v>0</v>
      </c>
      <c r="GD181" s="234">
        <f>IF(COUNTIF($V181:$Y181, Active!HH$1)&gt;0, Active!GD$2, 0)</f>
        <v>0</v>
      </c>
      <c r="GE181" s="234">
        <f>IF(COUNTIF($Z181:$AA181, Active!HH$1)&gt;0, Active!GE$2, 0)</f>
        <v>0</v>
      </c>
      <c r="GF181" s="234">
        <f>IF(COUNTIF($AB181:$AC181, Active!HH$1)&gt;0, Active!GF$2, 0)</f>
        <v>0</v>
      </c>
      <c r="GG181" s="235">
        <f>IF(COUNTIF($AD181:$AF181, Active!$HH$1)&gt;0, Active!GG$2, 0)</f>
        <v>0</v>
      </c>
      <c r="GH181" s="236">
        <f>IF(COUNTIF($AG181:$AI181, Active!$HH$1)&gt;0, Active!GH$2, 0)</f>
        <v>0</v>
      </c>
      <c r="GI181" s="236">
        <f>IF(COUNTIF($AJ181:$AL181, Active!$HH$1)&gt;0, Active!GI$2, 0)</f>
        <v>0</v>
      </c>
      <c r="GJ181" s="236">
        <f>IF(COUNTIF($AM181:$AO181, Active!$HH$1)&gt;0, Active!GJ$2, 0)</f>
        <v>0</v>
      </c>
      <c r="GK181" s="236">
        <f>IF(COUNTIF($AP181:$AR181, Active!$HH$1)&gt;0, Active!GK$2, 0)</f>
        <v>0</v>
      </c>
      <c r="GL181" s="236">
        <f>IF(COUNTIF($AS181:$AU181, Active!$HH$1)&gt;0, Active!GL$2, 0)</f>
        <v>0</v>
      </c>
      <c r="GM181" s="236">
        <f>IF(COUNTIF($AV181:$AX181, Active!$HH$1)&gt;0, Active!GM$2, 0)</f>
        <v>0</v>
      </c>
      <c r="GN181" s="237">
        <f>IF(COUNTIF($AY181:$BA181, Active!$HH$1)&gt;0, Active!GN$2, 0)</f>
        <v>0</v>
      </c>
      <c r="GO181" s="238">
        <f>IF(COUNTIF($BB181:$BD181, Active!$HH$1)&gt;0, Active!GO$2, 0)</f>
        <v>0</v>
      </c>
      <c r="GP181" s="238">
        <f>IF(COUNTIF($BE181:$BG181, Active!$HH$1)&gt;0, Active!GP$2, 0)</f>
        <v>0</v>
      </c>
      <c r="GQ181" s="238">
        <f>IF(COUNTIF($BH181:$BJ181, Active!$HH$1)&gt;0, Active!GQ$2, 0)</f>
        <v>0</v>
      </c>
      <c r="GR181" s="238">
        <f>IF(COUNTIF($BK181:$BM181, Active!$HH$1)&gt;0, Active!GR$2, 0)</f>
        <v>0</v>
      </c>
      <c r="GS181" s="238">
        <f>IF(COUNTIF($BN181:$BP181, Active!$HH$1)&gt;0, Active!GS$2, 0)</f>
        <v>0</v>
      </c>
      <c r="GT181" s="238">
        <f>IF(COUNTIF($BQ181:$BS181, Active!$HH$1)&gt;0, Active!GT$2, 0)</f>
        <v>0</v>
      </c>
      <c r="GU181" s="238">
        <f>IF(COUNTIF($BT181:$BV181, Active!$HH$1)&gt;0, Active!GU$2, 0)</f>
        <v>0</v>
      </c>
      <c r="GV181" s="239">
        <f>IF(COUNTIF($BW181:$BY181, Active!$HH$1)&gt;0, Active!GV$2, 0)</f>
        <v>0</v>
      </c>
      <c r="GW181" s="240">
        <f>IF(COUNTIF($BZ181:$CB181, Active!$HH$1)&gt;0, Active!GW$2, 0)</f>
        <v>0</v>
      </c>
      <c r="GX181" s="240">
        <f>IF(COUNTIF($CC181:$CE181, Active!$HH$1)&gt;0, Active!GX$2, 0)</f>
        <v>0</v>
      </c>
      <c r="GY181" s="240">
        <f>IF(COUNTIF($CF181:$CH181, Active!$HH$1)&gt;0, Active!GY$2, 0)</f>
        <v>0</v>
      </c>
      <c r="GZ181" s="240">
        <f>IF(COUNTIF($CI181:$CK181, Active!$HH$1)&gt;0, Active!GZ$2, 0)</f>
        <v>0</v>
      </c>
      <c r="HA181" s="240">
        <f>IF(COUNTIF($CL181:$CN181, Active!$HH$1)&gt;0, Active!HA$2, 0)</f>
        <v>0</v>
      </c>
      <c r="HB181" s="240">
        <f>IF(COUNTIF($CO181:$CQ181, Active!$HH$1)&gt;0, Active!HB$2, 0)</f>
        <v>0</v>
      </c>
      <c r="HC181" s="240">
        <f>IF(COUNTIF($CR181:$CT181, Active!$HH$1)&gt;0, Active!HC$2, 0)</f>
        <v>0</v>
      </c>
      <c r="HD181" s="240">
        <f>IF(COUNTIF($CU181:$CW181, Active!$HH$1)&gt;0, Active!HD$2, 0)</f>
        <v>0</v>
      </c>
      <c r="HE181" s="240">
        <f>IF(COUNTIF($CX181:$CZ181, Active!$HH$1)&gt;0, Active!HE$2, 0)</f>
        <v>0</v>
      </c>
      <c r="HF181" s="240">
        <f>IF(COUNTIF($DA181:$DC181, Active!$HH$1)&gt;0, Active!HF$2, 0)</f>
        <v>0</v>
      </c>
      <c r="HG181" s="240">
        <f>IF(COUNTIF($DD181:$DF181, Active!$HH$1)&gt;0, Active!HG$2, 0)</f>
        <v>0</v>
      </c>
      <c r="HH181" s="241">
        <f t="shared" si="63"/>
        <v>0</v>
      </c>
      <c r="HI181" s="243"/>
      <c r="HJ181" s="242">
        <f>IF(MAX($N181:$Q181)&gt;=40, Active!HJ$2, 0)</f>
        <v>0</v>
      </c>
      <c r="HK181" s="234">
        <f>IF(MAX($R181:$U181)&gt;=40, Active!HK$2, 0)</f>
        <v>0</v>
      </c>
      <c r="HL181" s="234">
        <f>IF(MAX($V181:$Y181)&gt;=40, Active!HL$2, 0)</f>
        <v>0</v>
      </c>
      <c r="HM181" s="234">
        <f>IF(MAX($Z181:$AA181)&gt;=40, Active!HM$2, 0)</f>
        <v>0</v>
      </c>
      <c r="HN181" s="234">
        <f>IF(MAX($AB181:$AC181)&gt;=40, Active!HN$2, 0)</f>
        <v>0</v>
      </c>
      <c r="HO181" s="235">
        <f>IF(MAX($AD181:$AF181)&gt;=40, Active!HO$2, 0)</f>
        <v>0</v>
      </c>
      <c r="HP181" s="236">
        <f>IF(MAX($AG181:$AI181)&gt;=40, Active!HP$2, 0)</f>
        <v>0</v>
      </c>
      <c r="HQ181" s="236">
        <f>IF(MAX($AJ181:$AL181)&gt;=40, Active!HQ$2, 0)</f>
        <v>0</v>
      </c>
      <c r="HR181" s="236">
        <f>IF(MAX($AM181:$AO181)&gt;=40, Active!HR$2, 0)</f>
        <v>0</v>
      </c>
      <c r="HS181" s="236">
        <f>IF(MAX($AP181:$AR181)&gt;=40, Active!HS$2, 0)</f>
        <v>0</v>
      </c>
      <c r="HT181" s="236">
        <f>IF(MAX($AS181:$AU181)&gt;=40, Active!HT$2, 0)</f>
        <v>0</v>
      </c>
      <c r="HU181" s="236">
        <f>IF(MAX($AV181:$AX181)&gt;=40, Active!HU$2, 0)</f>
        <v>0</v>
      </c>
      <c r="HV181" s="237">
        <f>IF(MAX($AY181:$BA181)&gt;=40, Active!HV$2, 0)</f>
        <v>0</v>
      </c>
      <c r="HW181" s="238">
        <f>IF(MAX($BB181:$BD181)&gt;=40, Active!HW$2, 0)</f>
        <v>20</v>
      </c>
      <c r="HX181" s="238">
        <f>IF(MAX($BE181:$BG181)&gt;=40, Active!HX$2, 0)</f>
        <v>20</v>
      </c>
      <c r="HY181" s="238">
        <f>IF(MAX($BH181:$BJ181)&gt;=40, Active!HY$2, 0)</f>
        <v>20</v>
      </c>
      <c r="HZ181" s="238">
        <f>IF(MAX($BK181:$BM181)&gt;=40, Active!HZ$2, 0)</f>
        <v>0</v>
      </c>
      <c r="IA181" s="238">
        <f>IF(MAX($BN181:$BP181)&gt;=40, Active!IA$2, 0)</f>
        <v>20</v>
      </c>
      <c r="IB181" s="238">
        <f>IF(MAX($BQ181:$BS181)&gt;=40, Active!IB$2, 0)</f>
        <v>10</v>
      </c>
      <c r="IC181" s="238">
        <f>IF(MAX($BT181:$BV181)&gt;=40, Active!IC$2, 0)</f>
        <v>0</v>
      </c>
      <c r="ID181" s="239">
        <f>IF(MAX($BW181:$BY181)&gt;=40, Active!ID$2, 0)</f>
        <v>0</v>
      </c>
      <c r="IE181" s="240">
        <f>IF(MAX($BZ181:$CB181)&gt;=40, Active!IE$2, 0)</f>
        <v>0</v>
      </c>
      <c r="IF181" s="240">
        <f>IF(MAX($CC181:$CE181)&gt;=40, Active!IF$2, 0)</f>
        <v>0</v>
      </c>
      <c r="IG181" s="240">
        <f>IF(MAX($CF181:$CH181)&gt;=40, Active!IG$2, 0)</f>
        <v>0</v>
      </c>
      <c r="IH181" s="240">
        <f>IF(MAX($CI181:$CK181)&gt;=40, Active!IH$2, 0)</f>
        <v>0</v>
      </c>
      <c r="II181" s="240">
        <f>IF(MAX($CL181:$CN181)&gt;=40, Active!II$2, 0)</f>
        <v>0</v>
      </c>
      <c r="IJ181" s="240">
        <f>IF(MAX($CO181:$CQ181)&gt;=40, Active!IJ$2, 0)</f>
        <v>0</v>
      </c>
      <c r="IK181" s="240">
        <f>IF(MAX($CR181:$CT181)&gt;=40, Active!IK$2, 0)</f>
        <v>0</v>
      </c>
      <c r="IL181" s="240">
        <f>IF(MAX($CU181:$CW181)&gt;=40, Active!IL$2, 0)</f>
        <v>0</v>
      </c>
      <c r="IM181" s="240">
        <f>IF(MAX($CX181:$CZ181)&gt;=40, Active!IM$2, 0)</f>
        <v>0</v>
      </c>
      <c r="IN181" s="240">
        <f>IF(MAX($DA181:$DC181)&gt;=40, Active!IN$2, 0)</f>
        <v>0</v>
      </c>
      <c r="IO181" s="240">
        <f>IF(MAX($DD181:$DF181)&gt;=40, Active!IO$2, 0)</f>
        <v>0</v>
      </c>
      <c r="IP181" s="416">
        <f t="shared" si="64"/>
        <v>90</v>
      </c>
      <c r="IQ181" s="416">
        <f t="shared" si="65"/>
        <v>0</v>
      </c>
    </row>
    <row r="182" spans="2:251" ht="15" customHeight="1" x14ac:dyDescent="0.25">
      <c r="B182" s="392">
        <v>40</v>
      </c>
      <c r="C182" s="13" t="s">
        <v>727</v>
      </c>
      <c r="D182" s="423">
        <v>42826</v>
      </c>
      <c r="E182" s="20" t="s">
        <v>278</v>
      </c>
      <c r="F182" s="6">
        <v>8117841</v>
      </c>
      <c r="G182" s="20">
        <v>1</v>
      </c>
      <c r="H182" s="20"/>
      <c r="I182" s="23"/>
      <c r="J182" s="6"/>
      <c r="K182" s="6"/>
      <c r="L182" s="424"/>
      <c r="M182" s="425" t="s">
        <v>728</v>
      </c>
      <c r="N182" s="24"/>
      <c r="O182" s="107"/>
      <c r="P182" s="105"/>
      <c r="Q182" s="106"/>
      <c r="R182" s="24"/>
      <c r="S182" s="107"/>
      <c r="T182" s="105"/>
      <c r="U182" s="106"/>
      <c r="V182" s="24"/>
      <c r="W182" s="107"/>
      <c r="X182" s="105"/>
      <c r="Y182" s="106"/>
      <c r="Z182" s="24"/>
      <c r="AA182" s="273"/>
      <c r="AB182" s="24"/>
      <c r="AC182" s="273"/>
      <c r="AD182" s="24"/>
      <c r="AE182" s="107"/>
      <c r="AF182" s="273"/>
      <c r="AG182" s="24"/>
      <c r="AH182" s="107"/>
      <c r="AI182" s="273"/>
      <c r="AJ182" s="24"/>
      <c r="AK182" s="107"/>
      <c r="AL182" s="273"/>
      <c r="AM182" s="24"/>
      <c r="AN182" s="107"/>
      <c r="AO182" s="273"/>
      <c r="AP182" s="24"/>
      <c r="AQ182" s="107"/>
      <c r="AR182" s="273"/>
      <c r="AS182" s="24"/>
      <c r="AT182" s="107"/>
      <c r="AU182" s="273"/>
      <c r="AV182" s="24"/>
      <c r="AW182" s="107"/>
      <c r="AX182" s="273"/>
      <c r="AY182" s="24"/>
      <c r="AZ182" s="107"/>
      <c r="BA182" s="273"/>
      <c r="BB182" s="24">
        <v>69.900001525878906</v>
      </c>
      <c r="BC182" s="107"/>
      <c r="BD182" s="273"/>
      <c r="BE182" s="24">
        <v>82.25</v>
      </c>
      <c r="BF182" s="107"/>
      <c r="BG182" s="273"/>
      <c r="BH182" s="24">
        <v>74.25</v>
      </c>
      <c r="BI182" s="107"/>
      <c r="BJ182" s="273"/>
      <c r="BK182" s="24"/>
      <c r="BL182" s="107"/>
      <c r="BM182" s="273"/>
      <c r="BN182" s="24">
        <v>80.400001525878906</v>
      </c>
      <c r="BO182" s="107"/>
      <c r="BP182" s="273"/>
      <c r="BQ182" s="24">
        <v>51</v>
      </c>
      <c r="BR182" s="107"/>
      <c r="BS182" s="273"/>
      <c r="BT182" s="24"/>
      <c r="BU182" s="291"/>
      <c r="BV182" s="273"/>
      <c r="BW182" s="24"/>
      <c r="BX182" s="107"/>
      <c r="BY182" s="273"/>
      <c r="BZ182" s="24"/>
      <c r="CA182" s="107"/>
      <c r="CB182" s="273"/>
      <c r="CC182" s="24"/>
      <c r="CD182" s="107"/>
      <c r="CE182" s="107"/>
      <c r="CF182" s="107"/>
      <c r="CG182" s="107"/>
      <c r="CH182" s="273"/>
      <c r="CI182" s="24"/>
      <c r="CJ182" s="107"/>
      <c r="CK182" s="273"/>
      <c r="CL182" s="24"/>
      <c r="CM182" s="107"/>
      <c r="CN182" s="273"/>
      <c r="CO182" s="24"/>
      <c r="CP182" s="107"/>
      <c r="CQ182" s="273"/>
      <c r="CR182" s="24"/>
      <c r="CS182" s="107"/>
      <c r="CT182" s="273"/>
      <c r="CU182" s="24"/>
      <c r="CV182" s="107"/>
      <c r="CW182" s="273"/>
      <c r="CX182" s="24"/>
      <c r="CY182" s="107"/>
      <c r="CZ182" s="273"/>
      <c r="DA182" s="24"/>
      <c r="DB182" s="107"/>
      <c r="DC182" s="273"/>
      <c r="DD182" s="24"/>
      <c r="DE182" s="107"/>
      <c r="DF182" s="273"/>
      <c r="DG182" s="218"/>
      <c r="DH182" s="217"/>
      <c r="DI182" s="217"/>
      <c r="DJ182" s="286">
        <f t="shared" si="59"/>
        <v>71.560000610351565</v>
      </c>
      <c r="DK182" s="219"/>
      <c r="DL182" s="220">
        <f t="shared" si="60"/>
        <v>3.5780000305175781</v>
      </c>
      <c r="DM182" s="650">
        <f>COUNTIF(N182:DF182, Active!DM$1)+COUNTIF(N182:DF182, Active!DM$2)</f>
        <v>0</v>
      </c>
      <c r="DN182" s="233">
        <f>IF(COUNTIF($N182:$Q182, Active!ET$1)&gt;0, Active!DN$2, 0)</f>
        <v>0</v>
      </c>
      <c r="DO182" s="234">
        <f>IF(COUNTIF($R182:$U182, Active!ET$1)&gt;0, Active!DO$2, 0)</f>
        <v>0</v>
      </c>
      <c r="DP182" s="234">
        <f>IF(COUNTIF($V182:$Y182, Active!ET$1)&gt;0, Active!DP$2, 0)</f>
        <v>0</v>
      </c>
      <c r="DQ182" s="234">
        <f>IF(COUNTIF($Z182:$AA182, Active!ET$1)&gt;0, Active!DQ$2, 0)</f>
        <v>0</v>
      </c>
      <c r="DR182" s="234">
        <f>IF(COUNTIF($AB182:$AC182, Active!ET$1)&gt;0, Active!DR$2, 0)</f>
        <v>0</v>
      </c>
      <c r="DS182" s="235">
        <f>IF(COUNTIF($AD182:$AF182, Active!$ET$1)&gt;0, Active!DS$2, 0)</f>
        <v>0</v>
      </c>
      <c r="DT182" s="236">
        <f>IF(COUNTIF($AG182:$AI182, Active!$ET$1)&gt;0, Active!DT$2, 0)</f>
        <v>0</v>
      </c>
      <c r="DU182" s="236">
        <f>IF(COUNTIF($AJ182:$AL182, Active!$ET$1)&gt;0, Active!DU$2, 0)</f>
        <v>0</v>
      </c>
      <c r="DV182" s="236">
        <f>IF(COUNTIF($AM182:$AO182, Active!$ET$1)&gt;0, Active!DV$2, 0)</f>
        <v>0</v>
      </c>
      <c r="DW182" s="236">
        <f>IF(COUNTIF($AP182:$AR182, Active!$ET$1)&gt;0, Active!DW$2, 0)</f>
        <v>0</v>
      </c>
      <c r="DX182" s="236">
        <f>IF(COUNTIF($AS182:$AU182, Active!$ET$1)&gt;0, Active!DX$2, 0)</f>
        <v>0</v>
      </c>
      <c r="DY182" s="236">
        <f>IF(COUNTIF($AV182:$AX182, Active!$ET$1)&gt;0, Active!DY$2, 0)</f>
        <v>0</v>
      </c>
      <c r="DZ182" s="237">
        <f>IF(COUNTIF($AY182:$BA182, Active!$ET$1)&gt;0, Active!DZ$2, 0)</f>
        <v>0</v>
      </c>
      <c r="EA182" s="238">
        <f>IF(COUNTIF($BB182:$BD182, Active!$ET$1)&gt;0, Active!EA$2, 0)</f>
        <v>0</v>
      </c>
      <c r="EB182" s="238">
        <f>IF(COUNTIF($BE182:$BG182, Active!$ET$1)&gt;0, Active!EB$2, 0)</f>
        <v>0</v>
      </c>
      <c r="EC182" s="238">
        <f>IF(COUNTIF($BH182:$BJ182, Active!$ET$1)&gt;0, Active!EC$2, 0)</f>
        <v>0</v>
      </c>
      <c r="ED182" s="238">
        <f>IF(COUNTIF($BK182:$BM182, Active!$ET$1)&gt;0, Active!ED$2, 0)</f>
        <v>0</v>
      </c>
      <c r="EE182" s="238">
        <f>IF(COUNTIF($BN182:$BP182, Active!$ET$1)&gt;0, Active!EE$2, 0)</f>
        <v>0</v>
      </c>
      <c r="EF182" s="238">
        <f>IF(COUNTIF($BQ182:$BS182, Active!$ET$1)&gt;0, Active!EF$2, 0)</f>
        <v>0</v>
      </c>
      <c r="EG182" s="238">
        <f>IF(COUNTIF($BT182:$BV182, Active!$ET$1)&gt;0, Active!EG$2, 0)</f>
        <v>0</v>
      </c>
      <c r="EH182" s="239">
        <f>IF(COUNTIF($BW182:$BY182, Active!$ET$1)&gt;0, Active!EH$2, 0)</f>
        <v>0</v>
      </c>
      <c r="EI182" s="240">
        <f>IF(COUNTIF($BZ182:$CB182, Active!$ET$1)&gt;0, Active!EI$2, 0)</f>
        <v>0</v>
      </c>
      <c r="EJ182" s="240">
        <f>IF(COUNTIF($CC182:$CE182, Active!$ET$1)&gt;0, Active!EJ$2, 0)</f>
        <v>0</v>
      </c>
      <c r="EK182" s="240">
        <f>IF(COUNTIF($CF182:$CH182, Active!$ET$1)&gt;0, Active!EK$2, 0)</f>
        <v>0</v>
      </c>
      <c r="EL182" s="240">
        <f>IF(COUNTIF($CI182:$CK182, Active!$ET$1)&gt;0, Active!EL$2, 0)</f>
        <v>0</v>
      </c>
      <c r="EM182" s="240">
        <f>IF(COUNTIF($CL182:$CN182, Active!$ET$1)&gt;0, Active!EM$2, 0)</f>
        <v>0</v>
      </c>
      <c r="EN182" s="240">
        <f>IF(COUNTIF($CO182:$CQ182, Active!$ET$1)&gt;0, Active!EN$2, 0)</f>
        <v>0</v>
      </c>
      <c r="EO182" s="240">
        <f>IF(COUNTIF($CR182:$CT182, Active!$ET$1)&gt;0, Active!EO$2, 0)</f>
        <v>0</v>
      </c>
      <c r="EP182" s="240">
        <f>IF(COUNTIF($CU182:$CW182, Active!$ET$1)&gt;0, Active!EP$2, 0)</f>
        <v>0</v>
      </c>
      <c r="EQ182" s="240">
        <f>IF(COUNTIF($CX182:$CZ182, Active!$ET$1)&gt;0, Active!EQ$2, 0)</f>
        <v>0</v>
      </c>
      <c r="ER182" s="240">
        <f>IF(COUNTIF($DA182:$DC182, Active!$ET$1)&gt;0, Active!ER$2, 0)</f>
        <v>0</v>
      </c>
      <c r="ES182" s="240">
        <f>IF(COUNTIF($DD182:$DF182, Active!$ET$1)&gt;0, Active!ES$2, 0)</f>
        <v>0</v>
      </c>
      <c r="ET182" s="241">
        <f t="shared" si="61"/>
        <v>0</v>
      </c>
      <c r="EU182" s="242">
        <f>IF(COUNTIF($N182:$Q182, Active!GA$1)&gt;0, Active!EU$2, 0)</f>
        <v>0</v>
      </c>
      <c r="EV182" s="234">
        <f>IF(COUNTIF($R182:$U182, Active!GA$1)&gt;0, Active!EV$2, 0)</f>
        <v>0</v>
      </c>
      <c r="EW182" s="234">
        <f>IF(COUNTIF($V182:$Y182, Active!GA$1)&gt;0, Active!EW$2, 0)</f>
        <v>0</v>
      </c>
      <c r="EX182" s="234">
        <f>IF(COUNTIF($Z182:$AA182, Active!GA$1)&gt;0, Active!EX$2, 0)</f>
        <v>0</v>
      </c>
      <c r="EY182" s="234">
        <f>IF(COUNTIF($AB182:$AC182, Active!GA$1)&gt;0, Active!EY$2, 0)</f>
        <v>0</v>
      </c>
      <c r="EZ182" s="235">
        <f>IF(COUNTIF($AD182:$AF182, Active!$GA$1)&gt;0, Active!EZ$2, 0)</f>
        <v>0</v>
      </c>
      <c r="FA182" s="236">
        <f>IF(COUNTIF($AG182:$AI182, Active!$GA$1)&gt;0, Active!FA$2, 0)</f>
        <v>0</v>
      </c>
      <c r="FB182" s="236">
        <f>IF(COUNTIF($AJ182:$AL182, Active!$GA$1)&gt;0, Active!FB$2, 0)</f>
        <v>0</v>
      </c>
      <c r="FC182" s="236">
        <f>IF(COUNTIF($AM182:$AO182, Active!$GA$1)&gt;0, Active!FC$2, 0)</f>
        <v>0</v>
      </c>
      <c r="FD182" s="236">
        <f>IF(COUNTIF($AP182:$AR182, Active!$GA$1)&gt;0, Active!FD$2, 0)</f>
        <v>0</v>
      </c>
      <c r="FE182" s="236">
        <f>IF(COUNTIF($AS182:$AU182, Active!$GA$1)&gt;0, Active!FE$2, 0)</f>
        <v>0</v>
      </c>
      <c r="FF182" s="236">
        <f>IF(COUNTIF($AV182:$AX182, Active!$GA$1)&gt;0, Active!FF$2, 0)</f>
        <v>0</v>
      </c>
      <c r="FG182" s="237">
        <f>IF(COUNTIF($AY182:$BA182, Active!$GA$1)&gt;0, Active!FG$2, 0)</f>
        <v>0</v>
      </c>
      <c r="FH182" s="238">
        <f>IF(COUNTIF($BB182:$BD182, Active!$GA$1)&gt;0, Active!FH$2, 0)</f>
        <v>0</v>
      </c>
      <c r="FI182" s="238">
        <f>IF(COUNTIF($BE182:$BG182, Active!$GA$1)&gt;0, Active!FI$2, 0)</f>
        <v>0</v>
      </c>
      <c r="FJ182" s="238">
        <f>IF(COUNTIF($BH182:$BJ182, Active!$GA$1)&gt;0, Active!FJ$2, 0)</f>
        <v>0</v>
      </c>
      <c r="FK182" s="238">
        <f>IF(COUNTIF($BK182:$BM182, Active!$GA$1)&gt;0, Active!FK$2, 0)</f>
        <v>0</v>
      </c>
      <c r="FL182" s="238">
        <f>IF(COUNTIF($BN182:$BP182, Active!$GA$1)&gt;0, Active!FL$2, 0)</f>
        <v>0</v>
      </c>
      <c r="FM182" s="238">
        <f>IF(COUNTIF($BQ182:$BS182, Active!$GA$1)&gt;0, Active!FM$2, 0)</f>
        <v>0</v>
      </c>
      <c r="FN182" s="238">
        <f>IF(COUNTIF($BT182:$BV182, Active!$GA$1)&gt;0, Active!FN$2, 0)</f>
        <v>0</v>
      </c>
      <c r="FO182" s="239">
        <f>IF(COUNTIF($BW182:$BY182, Active!$GA$1)&gt;0, Active!FO$2, 0)</f>
        <v>0</v>
      </c>
      <c r="FP182" s="240">
        <f>IF(COUNTIF($BZ182:$CB182, Active!$GA$1)&gt;0, Active!FP$2, 0)</f>
        <v>0</v>
      </c>
      <c r="FQ182" s="240">
        <f>IF(COUNTIF($CC182:$CE182, Active!$GA$1)&gt;0, Active!FQ$2, 0)</f>
        <v>0</v>
      </c>
      <c r="FR182" s="240">
        <f>IF(COUNTIF($CF182:$CH182, Active!$GA$1)&gt;0, Active!FR$2, 0)</f>
        <v>0</v>
      </c>
      <c r="FS182" s="240">
        <f>IF(COUNTIF($CI182:$CK182, Active!$GA$1)&gt;0, Active!FS$2, 0)</f>
        <v>0</v>
      </c>
      <c r="FT182" s="240">
        <f>IF(COUNTIF($CL182:$CN182, Active!$GA$1)&gt;0, Active!FT$2, 0)</f>
        <v>0</v>
      </c>
      <c r="FU182" s="240">
        <f>IF(COUNTIF($CO182:$CQ182, Active!$GA$1)&gt;0, Active!FU$2, 0)</f>
        <v>0</v>
      </c>
      <c r="FV182" s="240">
        <f>IF(COUNTIF($CR182:$CT182, Active!$GA$1)&gt;0, Active!FV$2, 0)</f>
        <v>0</v>
      </c>
      <c r="FW182" s="240">
        <f>IF(COUNTIF($CU182:$CW182, Active!$GA$1)&gt;0, Active!FW$2, 0)</f>
        <v>0</v>
      </c>
      <c r="FX182" s="240">
        <f>IF(COUNTIF($CX182:$CZ182, Active!$GA$1)&gt;0, Active!FX$2, 0)</f>
        <v>0</v>
      </c>
      <c r="FY182" s="240">
        <f>IF(COUNTIF($DA182:$DC182, Active!$GA$1)&gt;0, Active!FY$2, 0)</f>
        <v>0</v>
      </c>
      <c r="FZ182" s="240">
        <f>IF(COUNTIF($DD182:$DF182, Active!$GA$1)&gt;0, Active!FZ$2, 0)</f>
        <v>0</v>
      </c>
      <c r="GA182" s="241">
        <f t="shared" si="62"/>
        <v>0</v>
      </c>
      <c r="GB182" s="242">
        <f>IF(COUNTIF($N182:$Q182, Active!HH$1)&gt;0, Active!GB$2, 0)</f>
        <v>0</v>
      </c>
      <c r="GC182" s="234">
        <f>IF(COUNTIF($R182:$U182, Active!HH$1)&gt;0, Active!GC$2, 0)</f>
        <v>0</v>
      </c>
      <c r="GD182" s="234">
        <f>IF(COUNTIF($V182:$Y182, Active!HH$1)&gt;0, Active!GD$2, 0)</f>
        <v>0</v>
      </c>
      <c r="GE182" s="234">
        <f>IF(COUNTIF($Z182:$AA182, Active!HH$1)&gt;0, Active!GE$2, 0)</f>
        <v>0</v>
      </c>
      <c r="GF182" s="234">
        <f>IF(COUNTIF($AB182:$AC182, Active!HH$1)&gt;0, Active!GF$2, 0)</f>
        <v>0</v>
      </c>
      <c r="GG182" s="235">
        <f>IF(COUNTIF($AD182:$AF182, Active!$HH$1)&gt;0, Active!GG$2, 0)</f>
        <v>0</v>
      </c>
      <c r="GH182" s="236">
        <f>IF(COUNTIF($AG182:$AI182, Active!$HH$1)&gt;0, Active!GH$2, 0)</f>
        <v>0</v>
      </c>
      <c r="GI182" s="236">
        <f>IF(COUNTIF($AJ182:$AL182, Active!$HH$1)&gt;0, Active!GI$2, 0)</f>
        <v>0</v>
      </c>
      <c r="GJ182" s="236">
        <f>IF(COUNTIF($AM182:$AO182, Active!$HH$1)&gt;0, Active!GJ$2, 0)</f>
        <v>0</v>
      </c>
      <c r="GK182" s="236">
        <f>IF(COUNTIF($AP182:$AR182, Active!$HH$1)&gt;0, Active!GK$2, 0)</f>
        <v>0</v>
      </c>
      <c r="GL182" s="236">
        <f>IF(COUNTIF($AS182:$AU182, Active!$HH$1)&gt;0, Active!GL$2, 0)</f>
        <v>0</v>
      </c>
      <c r="GM182" s="236">
        <f>IF(COUNTIF($AV182:$AX182, Active!$HH$1)&gt;0, Active!GM$2, 0)</f>
        <v>0</v>
      </c>
      <c r="GN182" s="237">
        <f>IF(COUNTIF($AY182:$BA182, Active!$HH$1)&gt;0, Active!GN$2, 0)</f>
        <v>0</v>
      </c>
      <c r="GO182" s="238">
        <f>IF(COUNTIF($BB182:$BD182, Active!$HH$1)&gt;0, Active!GO$2, 0)</f>
        <v>0</v>
      </c>
      <c r="GP182" s="238">
        <f>IF(COUNTIF($BE182:$BG182, Active!$HH$1)&gt;0, Active!GP$2, 0)</f>
        <v>0</v>
      </c>
      <c r="GQ182" s="238">
        <f>IF(COUNTIF($BH182:$BJ182, Active!$HH$1)&gt;0, Active!GQ$2, 0)</f>
        <v>0</v>
      </c>
      <c r="GR182" s="238">
        <f>IF(COUNTIF($BK182:$BM182, Active!$HH$1)&gt;0, Active!GR$2, 0)</f>
        <v>0</v>
      </c>
      <c r="GS182" s="238">
        <f>IF(COUNTIF($BN182:$BP182, Active!$HH$1)&gt;0, Active!GS$2, 0)</f>
        <v>0</v>
      </c>
      <c r="GT182" s="238">
        <f>IF(COUNTIF($BQ182:$BS182, Active!$HH$1)&gt;0, Active!GT$2, 0)</f>
        <v>0</v>
      </c>
      <c r="GU182" s="238">
        <f>IF(COUNTIF($BT182:$BV182, Active!$HH$1)&gt;0, Active!GU$2, 0)</f>
        <v>0</v>
      </c>
      <c r="GV182" s="239">
        <f>IF(COUNTIF($BW182:$BY182, Active!$HH$1)&gt;0, Active!GV$2, 0)</f>
        <v>0</v>
      </c>
      <c r="GW182" s="240">
        <f>IF(COUNTIF($BZ182:$CB182, Active!$HH$1)&gt;0, Active!GW$2, 0)</f>
        <v>0</v>
      </c>
      <c r="GX182" s="240">
        <f>IF(COUNTIF($CC182:$CE182, Active!$HH$1)&gt;0, Active!GX$2, 0)</f>
        <v>0</v>
      </c>
      <c r="GY182" s="240">
        <f>IF(COUNTIF($CF182:$CH182, Active!$HH$1)&gt;0, Active!GY$2, 0)</f>
        <v>0</v>
      </c>
      <c r="GZ182" s="240">
        <f>IF(COUNTIF($CI182:$CK182, Active!$HH$1)&gt;0, Active!GZ$2, 0)</f>
        <v>0</v>
      </c>
      <c r="HA182" s="240">
        <f>IF(COUNTIF($CL182:$CN182, Active!$HH$1)&gt;0, Active!HA$2, 0)</f>
        <v>0</v>
      </c>
      <c r="HB182" s="240">
        <f>IF(COUNTIF($CO182:$CQ182, Active!$HH$1)&gt;0, Active!HB$2, 0)</f>
        <v>0</v>
      </c>
      <c r="HC182" s="240">
        <f>IF(COUNTIF($CR182:$CT182, Active!$HH$1)&gt;0, Active!HC$2, 0)</f>
        <v>0</v>
      </c>
      <c r="HD182" s="240">
        <f>IF(COUNTIF($CU182:$CW182, Active!$HH$1)&gt;0, Active!HD$2, 0)</f>
        <v>0</v>
      </c>
      <c r="HE182" s="240">
        <f>IF(COUNTIF($CX182:$CZ182, Active!$HH$1)&gt;0, Active!HE$2, 0)</f>
        <v>0</v>
      </c>
      <c r="HF182" s="240">
        <f>IF(COUNTIF($DA182:$DC182, Active!$HH$1)&gt;0, Active!HF$2, 0)</f>
        <v>0</v>
      </c>
      <c r="HG182" s="240">
        <f>IF(COUNTIF($DD182:$DF182, Active!$HH$1)&gt;0, Active!HG$2, 0)</f>
        <v>0</v>
      </c>
      <c r="HH182" s="241">
        <f t="shared" si="63"/>
        <v>0</v>
      </c>
      <c r="HI182" s="243"/>
      <c r="HJ182" s="242">
        <f>IF(MAX($N182:$Q182)&gt;=40, Active!HJ$2, 0)</f>
        <v>0</v>
      </c>
      <c r="HK182" s="234">
        <f>IF(MAX($R182:$U182)&gt;=40, Active!HK$2, 0)</f>
        <v>0</v>
      </c>
      <c r="HL182" s="234">
        <f>IF(MAX($V182:$Y182)&gt;=40, Active!HL$2, 0)</f>
        <v>0</v>
      </c>
      <c r="HM182" s="234">
        <f>IF(MAX($Z182:$AA182)&gt;=40, Active!HM$2, 0)</f>
        <v>0</v>
      </c>
      <c r="HN182" s="234">
        <f>IF(MAX($AB182:$AC182)&gt;=40, Active!HN$2, 0)</f>
        <v>0</v>
      </c>
      <c r="HO182" s="235">
        <f>IF(MAX($AD182:$AF182)&gt;=40, Active!HO$2, 0)</f>
        <v>0</v>
      </c>
      <c r="HP182" s="236">
        <f>IF(MAX($AG182:$AI182)&gt;=40, Active!HP$2, 0)</f>
        <v>0</v>
      </c>
      <c r="HQ182" s="236">
        <f>IF(MAX($AJ182:$AL182)&gt;=40, Active!HQ$2, 0)</f>
        <v>0</v>
      </c>
      <c r="HR182" s="236">
        <f>IF(MAX($AM182:$AO182)&gt;=40, Active!HR$2, 0)</f>
        <v>0</v>
      </c>
      <c r="HS182" s="236">
        <f>IF(MAX($AP182:$AR182)&gt;=40, Active!HS$2, 0)</f>
        <v>0</v>
      </c>
      <c r="HT182" s="236">
        <f>IF(MAX($AS182:$AU182)&gt;=40, Active!HT$2, 0)</f>
        <v>0</v>
      </c>
      <c r="HU182" s="236">
        <f>IF(MAX($AV182:$AX182)&gt;=40, Active!HU$2, 0)</f>
        <v>0</v>
      </c>
      <c r="HV182" s="237">
        <f>IF(MAX($AY182:$BA182)&gt;=40, Active!HV$2, 0)</f>
        <v>0</v>
      </c>
      <c r="HW182" s="238">
        <f>IF(MAX($BB182:$BD182)&gt;=40, Active!HW$2, 0)</f>
        <v>20</v>
      </c>
      <c r="HX182" s="238">
        <f>IF(MAX($BE182:$BG182)&gt;=40, Active!HX$2, 0)</f>
        <v>20</v>
      </c>
      <c r="HY182" s="238">
        <f>IF(MAX($BH182:$BJ182)&gt;=40, Active!HY$2, 0)</f>
        <v>20</v>
      </c>
      <c r="HZ182" s="238">
        <f>IF(MAX($BK182:$BM182)&gt;=40, Active!HZ$2, 0)</f>
        <v>0</v>
      </c>
      <c r="IA182" s="238">
        <f>IF(MAX($BN182:$BP182)&gt;=40, Active!IA$2, 0)</f>
        <v>20</v>
      </c>
      <c r="IB182" s="238">
        <f>IF(MAX($BQ182:$BS182)&gt;=40, Active!IB$2, 0)</f>
        <v>10</v>
      </c>
      <c r="IC182" s="238">
        <f>IF(MAX($BT182:$BV182)&gt;=40, Active!IC$2, 0)</f>
        <v>0</v>
      </c>
      <c r="ID182" s="239">
        <f>IF(MAX($BW182:$BY182)&gt;=40, Active!ID$2, 0)</f>
        <v>0</v>
      </c>
      <c r="IE182" s="240">
        <f>IF(MAX($BZ182:$CB182)&gt;=40, Active!IE$2, 0)</f>
        <v>0</v>
      </c>
      <c r="IF182" s="240">
        <f>IF(MAX($CC182:$CE182)&gt;=40, Active!IF$2, 0)</f>
        <v>0</v>
      </c>
      <c r="IG182" s="240">
        <f>IF(MAX($CF182:$CH182)&gt;=40, Active!IG$2, 0)</f>
        <v>0</v>
      </c>
      <c r="IH182" s="240">
        <f>IF(MAX($CI182:$CK182)&gt;=40, Active!IH$2, 0)</f>
        <v>0</v>
      </c>
      <c r="II182" s="240">
        <f>IF(MAX($CL182:$CN182)&gt;=40, Active!II$2, 0)</f>
        <v>0</v>
      </c>
      <c r="IJ182" s="240">
        <f>IF(MAX($CO182:$CQ182)&gt;=40, Active!IJ$2, 0)</f>
        <v>0</v>
      </c>
      <c r="IK182" s="240">
        <f>IF(MAX($CR182:$CT182)&gt;=40, Active!IK$2, 0)</f>
        <v>0</v>
      </c>
      <c r="IL182" s="240">
        <f>IF(MAX($CU182:$CW182)&gt;=40, Active!IL$2, 0)</f>
        <v>0</v>
      </c>
      <c r="IM182" s="240">
        <f>IF(MAX($CX182:$CZ182)&gt;=40, Active!IM$2, 0)</f>
        <v>0</v>
      </c>
      <c r="IN182" s="240">
        <f>IF(MAX($DA182:$DC182)&gt;=40, Active!IN$2, 0)</f>
        <v>0</v>
      </c>
      <c r="IO182" s="240">
        <f>IF(MAX($DD182:$DF182)&gt;=40, Active!IO$2, 0)</f>
        <v>0</v>
      </c>
      <c r="IP182" s="416">
        <f t="shared" si="64"/>
        <v>90</v>
      </c>
      <c r="IQ182" s="416">
        <f t="shared" si="65"/>
        <v>0</v>
      </c>
    </row>
    <row r="183" spans="2:251" ht="15" customHeight="1" x14ac:dyDescent="0.25">
      <c r="B183" s="392">
        <v>41</v>
      </c>
      <c r="C183" s="13" t="s">
        <v>729</v>
      </c>
      <c r="D183" s="423">
        <v>42736</v>
      </c>
      <c r="E183" s="20" t="s">
        <v>278</v>
      </c>
      <c r="F183" s="6">
        <v>8117852</v>
      </c>
      <c r="G183" s="20">
        <v>1</v>
      </c>
      <c r="H183" s="20"/>
      <c r="I183" s="23"/>
      <c r="J183" s="6"/>
      <c r="K183" s="6"/>
      <c r="L183" s="424"/>
      <c r="M183" s="425" t="s">
        <v>730</v>
      </c>
      <c r="N183" s="24"/>
      <c r="O183" s="107"/>
      <c r="P183" s="105"/>
      <c r="Q183" s="106"/>
      <c r="R183" s="24"/>
      <c r="S183" s="107"/>
      <c r="T183" s="105"/>
      <c r="U183" s="106"/>
      <c r="V183" s="24"/>
      <c r="W183" s="107"/>
      <c r="X183" s="105"/>
      <c r="Y183" s="106"/>
      <c r="Z183" s="24"/>
      <c r="AA183" s="273"/>
      <c r="AB183" s="24"/>
      <c r="AC183" s="273"/>
      <c r="AD183" s="24"/>
      <c r="AE183" s="107"/>
      <c r="AF183" s="273"/>
      <c r="AG183" s="24"/>
      <c r="AH183" s="107"/>
      <c r="AI183" s="273"/>
      <c r="AJ183" s="24"/>
      <c r="AK183" s="107"/>
      <c r="AL183" s="273"/>
      <c r="AM183" s="24"/>
      <c r="AN183" s="107"/>
      <c r="AO183" s="273"/>
      <c r="AP183" s="24"/>
      <c r="AQ183" s="107"/>
      <c r="AR183" s="273"/>
      <c r="AS183" s="24"/>
      <c r="AT183" s="107"/>
      <c r="AU183" s="273"/>
      <c r="AV183" s="24"/>
      <c r="AW183" s="107"/>
      <c r="AX183" s="273"/>
      <c r="AY183" s="24"/>
      <c r="AZ183" s="107"/>
      <c r="BA183" s="273"/>
      <c r="BB183" s="24">
        <v>71.050003051757813</v>
      </c>
      <c r="BC183" s="107"/>
      <c r="BD183" s="273"/>
      <c r="BE183" s="24">
        <v>85.25</v>
      </c>
      <c r="BF183" s="107"/>
      <c r="BG183" s="273"/>
      <c r="BH183" s="24">
        <v>71.25</v>
      </c>
      <c r="BI183" s="107"/>
      <c r="BJ183" s="273"/>
      <c r="BK183" s="24"/>
      <c r="BL183" s="107"/>
      <c r="BM183" s="273"/>
      <c r="BN183" s="24">
        <v>80.400001525878906</v>
      </c>
      <c r="BO183" s="107"/>
      <c r="BP183" s="273"/>
      <c r="BQ183" s="24">
        <v>70</v>
      </c>
      <c r="BR183" s="107"/>
      <c r="BS183" s="273"/>
      <c r="BT183" s="24"/>
      <c r="BU183" s="291"/>
      <c r="BV183" s="273"/>
      <c r="BW183" s="24"/>
      <c r="BX183" s="107"/>
      <c r="BY183" s="273"/>
      <c r="BZ183" s="24"/>
      <c r="CA183" s="107"/>
      <c r="CB183" s="273"/>
      <c r="CC183" s="24"/>
      <c r="CD183" s="107"/>
      <c r="CE183" s="107"/>
      <c r="CF183" s="107"/>
      <c r="CG183" s="107"/>
      <c r="CH183" s="273"/>
      <c r="CI183" s="24"/>
      <c r="CJ183" s="107"/>
      <c r="CK183" s="273"/>
      <c r="CL183" s="24"/>
      <c r="CM183" s="107"/>
      <c r="CN183" s="273"/>
      <c r="CO183" s="24"/>
      <c r="CP183" s="107"/>
      <c r="CQ183" s="273"/>
      <c r="CR183" s="24"/>
      <c r="CS183" s="107"/>
      <c r="CT183" s="273"/>
      <c r="CU183" s="24"/>
      <c r="CV183" s="107"/>
      <c r="CW183" s="273"/>
      <c r="CX183" s="24"/>
      <c r="CY183" s="107"/>
      <c r="CZ183" s="273"/>
      <c r="DA183" s="24"/>
      <c r="DB183" s="107"/>
      <c r="DC183" s="273"/>
      <c r="DD183" s="24"/>
      <c r="DE183" s="107"/>
      <c r="DF183" s="273"/>
      <c r="DG183" s="218"/>
      <c r="DH183" s="217"/>
      <c r="DI183" s="217"/>
      <c r="DJ183" s="286">
        <f t="shared" si="59"/>
        <v>75.590000915527341</v>
      </c>
      <c r="DK183" s="219"/>
      <c r="DL183" s="220">
        <f t="shared" si="60"/>
        <v>3.7795000457763672</v>
      </c>
      <c r="DM183" s="650">
        <f>COUNTIF(N183:DF183, Active!DM$1)+COUNTIF(N183:DF183, Active!DM$2)</f>
        <v>0</v>
      </c>
      <c r="DN183" s="233">
        <f>IF(COUNTIF($N183:$Q183, Active!ET$1)&gt;0, Active!DN$2, 0)</f>
        <v>0</v>
      </c>
      <c r="DO183" s="234">
        <f>IF(COUNTIF($R183:$U183, Active!ET$1)&gt;0, Active!DO$2, 0)</f>
        <v>0</v>
      </c>
      <c r="DP183" s="234">
        <f>IF(COUNTIF($V183:$Y183, Active!ET$1)&gt;0, Active!DP$2, 0)</f>
        <v>0</v>
      </c>
      <c r="DQ183" s="234">
        <f>IF(COUNTIF($Z183:$AA183, Active!ET$1)&gt;0, Active!DQ$2, 0)</f>
        <v>0</v>
      </c>
      <c r="DR183" s="234">
        <f>IF(COUNTIF($AB183:$AC183, Active!ET$1)&gt;0, Active!DR$2, 0)</f>
        <v>0</v>
      </c>
      <c r="DS183" s="235">
        <f>IF(COUNTIF($AD183:$AF183, Active!$ET$1)&gt;0, Active!DS$2, 0)</f>
        <v>0</v>
      </c>
      <c r="DT183" s="236">
        <f>IF(COUNTIF($AG183:$AI183, Active!$ET$1)&gt;0, Active!DT$2, 0)</f>
        <v>0</v>
      </c>
      <c r="DU183" s="236">
        <f>IF(COUNTIF($AJ183:$AL183, Active!$ET$1)&gt;0, Active!DU$2, 0)</f>
        <v>0</v>
      </c>
      <c r="DV183" s="236">
        <f>IF(COUNTIF($AM183:$AO183, Active!$ET$1)&gt;0, Active!DV$2, 0)</f>
        <v>0</v>
      </c>
      <c r="DW183" s="236">
        <f>IF(COUNTIF($AP183:$AR183, Active!$ET$1)&gt;0, Active!DW$2, 0)</f>
        <v>0</v>
      </c>
      <c r="DX183" s="236">
        <f>IF(COUNTIF($AS183:$AU183, Active!$ET$1)&gt;0, Active!DX$2, 0)</f>
        <v>0</v>
      </c>
      <c r="DY183" s="236">
        <f>IF(COUNTIF($AV183:$AX183, Active!$ET$1)&gt;0, Active!DY$2, 0)</f>
        <v>0</v>
      </c>
      <c r="DZ183" s="237">
        <f>IF(COUNTIF($AY183:$BA183, Active!$ET$1)&gt;0, Active!DZ$2, 0)</f>
        <v>0</v>
      </c>
      <c r="EA183" s="238">
        <f>IF(COUNTIF($BB183:$BD183, Active!$ET$1)&gt;0, Active!EA$2, 0)</f>
        <v>0</v>
      </c>
      <c r="EB183" s="238">
        <f>IF(COUNTIF($BE183:$BG183, Active!$ET$1)&gt;0, Active!EB$2, 0)</f>
        <v>0</v>
      </c>
      <c r="EC183" s="238">
        <f>IF(COUNTIF($BH183:$BJ183, Active!$ET$1)&gt;0, Active!EC$2, 0)</f>
        <v>0</v>
      </c>
      <c r="ED183" s="238">
        <f>IF(COUNTIF($BK183:$BM183, Active!$ET$1)&gt;0, Active!ED$2, 0)</f>
        <v>0</v>
      </c>
      <c r="EE183" s="238">
        <f>IF(COUNTIF($BN183:$BP183, Active!$ET$1)&gt;0, Active!EE$2, 0)</f>
        <v>0</v>
      </c>
      <c r="EF183" s="238">
        <f>IF(COUNTIF($BQ183:$BS183, Active!$ET$1)&gt;0, Active!EF$2, 0)</f>
        <v>0</v>
      </c>
      <c r="EG183" s="238">
        <f>IF(COUNTIF($BT183:$BV183, Active!$ET$1)&gt;0, Active!EG$2, 0)</f>
        <v>0</v>
      </c>
      <c r="EH183" s="239">
        <f>IF(COUNTIF($BW183:$BY183, Active!$ET$1)&gt;0, Active!EH$2, 0)</f>
        <v>0</v>
      </c>
      <c r="EI183" s="240">
        <f>IF(COUNTIF($BZ183:$CB183, Active!$ET$1)&gt;0, Active!EI$2, 0)</f>
        <v>0</v>
      </c>
      <c r="EJ183" s="240">
        <f>IF(COUNTIF($CC183:$CE183, Active!$ET$1)&gt;0, Active!EJ$2, 0)</f>
        <v>0</v>
      </c>
      <c r="EK183" s="240">
        <f>IF(COUNTIF($CF183:$CH183, Active!$ET$1)&gt;0, Active!EK$2, 0)</f>
        <v>0</v>
      </c>
      <c r="EL183" s="240">
        <f>IF(COUNTIF($CI183:$CK183, Active!$ET$1)&gt;0, Active!EL$2, 0)</f>
        <v>0</v>
      </c>
      <c r="EM183" s="240">
        <f>IF(COUNTIF($CL183:$CN183, Active!$ET$1)&gt;0, Active!EM$2, 0)</f>
        <v>0</v>
      </c>
      <c r="EN183" s="240">
        <f>IF(COUNTIF($CO183:$CQ183, Active!$ET$1)&gt;0, Active!EN$2, 0)</f>
        <v>0</v>
      </c>
      <c r="EO183" s="240">
        <f>IF(COUNTIF($CR183:$CT183, Active!$ET$1)&gt;0, Active!EO$2, 0)</f>
        <v>0</v>
      </c>
      <c r="EP183" s="240">
        <f>IF(COUNTIF($CU183:$CW183, Active!$ET$1)&gt;0, Active!EP$2, 0)</f>
        <v>0</v>
      </c>
      <c r="EQ183" s="240">
        <f>IF(COUNTIF($CX183:$CZ183, Active!$ET$1)&gt;0, Active!EQ$2, 0)</f>
        <v>0</v>
      </c>
      <c r="ER183" s="240">
        <f>IF(COUNTIF($DA183:$DC183, Active!$ET$1)&gt;0, Active!ER$2, 0)</f>
        <v>0</v>
      </c>
      <c r="ES183" s="240">
        <f>IF(COUNTIF($DD183:$DF183, Active!$ET$1)&gt;0, Active!ES$2, 0)</f>
        <v>0</v>
      </c>
      <c r="ET183" s="241">
        <f t="shared" si="61"/>
        <v>0</v>
      </c>
      <c r="EU183" s="242">
        <f>IF(COUNTIF($N183:$Q183, Active!GA$1)&gt;0, Active!EU$2, 0)</f>
        <v>0</v>
      </c>
      <c r="EV183" s="234">
        <f>IF(COUNTIF($R183:$U183, Active!GA$1)&gt;0, Active!EV$2, 0)</f>
        <v>0</v>
      </c>
      <c r="EW183" s="234">
        <f>IF(COUNTIF($V183:$Y183, Active!GA$1)&gt;0, Active!EW$2, 0)</f>
        <v>0</v>
      </c>
      <c r="EX183" s="234">
        <f>IF(COUNTIF($Z183:$AA183, Active!GA$1)&gt;0, Active!EX$2, 0)</f>
        <v>0</v>
      </c>
      <c r="EY183" s="234">
        <f>IF(COUNTIF($AB183:$AC183, Active!GA$1)&gt;0, Active!EY$2, 0)</f>
        <v>0</v>
      </c>
      <c r="EZ183" s="235">
        <f>IF(COUNTIF($AD183:$AF183, Active!$GA$1)&gt;0, Active!EZ$2, 0)</f>
        <v>0</v>
      </c>
      <c r="FA183" s="236">
        <f>IF(COUNTIF($AG183:$AI183, Active!$GA$1)&gt;0, Active!FA$2, 0)</f>
        <v>0</v>
      </c>
      <c r="FB183" s="236">
        <f>IF(COUNTIF($AJ183:$AL183, Active!$GA$1)&gt;0, Active!FB$2, 0)</f>
        <v>0</v>
      </c>
      <c r="FC183" s="236">
        <f>IF(COUNTIF($AM183:$AO183, Active!$GA$1)&gt;0, Active!FC$2, 0)</f>
        <v>0</v>
      </c>
      <c r="FD183" s="236">
        <f>IF(COUNTIF($AP183:$AR183, Active!$GA$1)&gt;0, Active!FD$2, 0)</f>
        <v>0</v>
      </c>
      <c r="FE183" s="236">
        <f>IF(COUNTIF($AS183:$AU183, Active!$GA$1)&gt;0, Active!FE$2, 0)</f>
        <v>0</v>
      </c>
      <c r="FF183" s="236">
        <f>IF(COUNTIF($AV183:$AX183, Active!$GA$1)&gt;0, Active!FF$2, 0)</f>
        <v>0</v>
      </c>
      <c r="FG183" s="237">
        <f>IF(COUNTIF($AY183:$BA183, Active!$GA$1)&gt;0, Active!FG$2, 0)</f>
        <v>0</v>
      </c>
      <c r="FH183" s="238">
        <f>IF(COUNTIF($BB183:$BD183, Active!$GA$1)&gt;0, Active!FH$2, 0)</f>
        <v>0</v>
      </c>
      <c r="FI183" s="238">
        <f>IF(COUNTIF($BE183:$BG183, Active!$GA$1)&gt;0, Active!FI$2, 0)</f>
        <v>0</v>
      </c>
      <c r="FJ183" s="238">
        <f>IF(COUNTIF($BH183:$BJ183, Active!$GA$1)&gt;0, Active!FJ$2, 0)</f>
        <v>0</v>
      </c>
      <c r="FK183" s="238">
        <f>IF(COUNTIF($BK183:$BM183, Active!$GA$1)&gt;0, Active!FK$2, 0)</f>
        <v>0</v>
      </c>
      <c r="FL183" s="238">
        <f>IF(COUNTIF($BN183:$BP183, Active!$GA$1)&gt;0, Active!FL$2, 0)</f>
        <v>0</v>
      </c>
      <c r="FM183" s="238">
        <f>IF(COUNTIF($BQ183:$BS183, Active!$GA$1)&gt;0, Active!FM$2, 0)</f>
        <v>0</v>
      </c>
      <c r="FN183" s="238">
        <f>IF(COUNTIF($BT183:$BV183, Active!$GA$1)&gt;0, Active!FN$2, 0)</f>
        <v>0</v>
      </c>
      <c r="FO183" s="239">
        <f>IF(COUNTIF($BW183:$BY183, Active!$GA$1)&gt;0, Active!FO$2, 0)</f>
        <v>0</v>
      </c>
      <c r="FP183" s="240">
        <f>IF(COUNTIF($BZ183:$CB183, Active!$GA$1)&gt;0, Active!FP$2, 0)</f>
        <v>0</v>
      </c>
      <c r="FQ183" s="240">
        <f>IF(COUNTIF($CC183:$CE183, Active!$GA$1)&gt;0, Active!FQ$2, 0)</f>
        <v>0</v>
      </c>
      <c r="FR183" s="240">
        <f>IF(COUNTIF($CF183:$CH183, Active!$GA$1)&gt;0, Active!FR$2, 0)</f>
        <v>0</v>
      </c>
      <c r="FS183" s="240">
        <f>IF(COUNTIF($CI183:$CK183, Active!$GA$1)&gt;0, Active!FS$2, 0)</f>
        <v>0</v>
      </c>
      <c r="FT183" s="240">
        <f>IF(COUNTIF($CL183:$CN183, Active!$GA$1)&gt;0, Active!FT$2, 0)</f>
        <v>0</v>
      </c>
      <c r="FU183" s="240">
        <f>IF(COUNTIF($CO183:$CQ183, Active!$GA$1)&gt;0, Active!FU$2, 0)</f>
        <v>0</v>
      </c>
      <c r="FV183" s="240">
        <f>IF(COUNTIF($CR183:$CT183, Active!$GA$1)&gt;0, Active!FV$2, 0)</f>
        <v>0</v>
      </c>
      <c r="FW183" s="240">
        <f>IF(COUNTIF($CU183:$CW183, Active!$GA$1)&gt;0, Active!FW$2, 0)</f>
        <v>0</v>
      </c>
      <c r="FX183" s="240">
        <f>IF(COUNTIF($CX183:$CZ183, Active!$GA$1)&gt;0, Active!FX$2, 0)</f>
        <v>0</v>
      </c>
      <c r="FY183" s="240">
        <f>IF(COUNTIF($DA183:$DC183, Active!$GA$1)&gt;0, Active!FY$2, 0)</f>
        <v>0</v>
      </c>
      <c r="FZ183" s="240">
        <f>IF(COUNTIF($DD183:$DF183, Active!$GA$1)&gt;0, Active!FZ$2, 0)</f>
        <v>0</v>
      </c>
      <c r="GA183" s="241">
        <f t="shared" si="62"/>
        <v>0</v>
      </c>
      <c r="GB183" s="242">
        <f>IF(COUNTIF($N183:$Q183, Active!HH$1)&gt;0, Active!GB$2, 0)</f>
        <v>0</v>
      </c>
      <c r="GC183" s="234">
        <f>IF(COUNTIF($R183:$U183, Active!HH$1)&gt;0, Active!GC$2, 0)</f>
        <v>0</v>
      </c>
      <c r="GD183" s="234">
        <f>IF(COUNTIF($V183:$Y183, Active!HH$1)&gt;0, Active!GD$2, 0)</f>
        <v>0</v>
      </c>
      <c r="GE183" s="234">
        <f>IF(COUNTIF($Z183:$AA183, Active!HH$1)&gt;0, Active!GE$2, 0)</f>
        <v>0</v>
      </c>
      <c r="GF183" s="234">
        <f>IF(COUNTIF($AB183:$AC183, Active!HH$1)&gt;0, Active!GF$2, 0)</f>
        <v>0</v>
      </c>
      <c r="GG183" s="235">
        <f>IF(COUNTIF($AD183:$AF183, Active!$HH$1)&gt;0, Active!GG$2, 0)</f>
        <v>0</v>
      </c>
      <c r="GH183" s="236">
        <f>IF(COUNTIF($AG183:$AI183, Active!$HH$1)&gt;0, Active!GH$2, 0)</f>
        <v>0</v>
      </c>
      <c r="GI183" s="236">
        <f>IF(COUNTIF($AJ183:$AL183, Active!$HH$1)&gt;0, Active!GI$2, 0)</f>
        <v>0</v>
      </c>
      <c r="GJ183" s="236">
        <f>IF(COUNTIF($AM183:$AO183, Active!$HH$1)&gt;0, Active!GJ$2, 0)</f>
        <v>0</v>
      </c>
      <c r="GK183" s="236">
        <f>IF(COUNTIF($AP183:$AR183, Active!$HH$1)&gt;0, Active!GK$2, 0)</f>
        <v>0</v>
      </c>
      <c r="GL183" s="236">
        <f>IF(COUNTIF($AS183:$AU183, Active!$HH$1)&gt;0, Active!GL$2, 0)</f>
        <v>0</v>
      </c>
      <c r="GM183" s="236">
        <f>IF(COUNTIF($AV183:$AX183, Active!$HH$1)&gt;0, Active!GM$2, 0)</f>
        <v>0</v>
      </c>
      <c r="GN183" s="237">
        <f>IF(COUNTIF($AY183:$BA183, Active!$HH$1)&gt;0, Active!GN$2, 0)</f>
        <v>0</v>
      </c>
      <c r="GO183" s="238">
        <f>IF(COUNTIF($BB183:$BD183, Active!$HH$1)&gt;0, Active!GO$2, 0)</f>
        <v>0</v>
      </c>
      <c r="GP183" s="238">
        <f>IF(COUNTIF($BE183:$BG183, Active!$HH$1)&gt;0, Active!GP$2, 0)</f>
        <v>0</v>
      </c>
      <c r="GQ183" s="238">
        <f>IF(COUNTIF($BH183:$BJ183, Active!$HH$1)&gt;0, Active!GQ$2, 0)</f>
        <v>0</v>
      </c>
      <c r="GR183" s="238">
        <f>IF(COUNTIF($BK183:$BM183, Active!$HH$1)&gt;0, Active!GR$2, 0)</f>
        <v>0</v>
      </c>
      <c r="GS183" s="238">
        <f>IF(COUNTIF($BN183:$BP183, Active!$HH$1)&gt;0, Active!GS$2, 0)</f>
        <v>0</v>
      </c>
      <c r="GT183" s="238">
        <f>IF(COUNTIF($BQ183:$BS183, Active!$HH$1)&gt;0, Active!GT$2, 0)</f>
        <v>0</v>
      </c>
      <c r="GU183" s="238">
        <f>IF(COUNTIF($BT183:$BV183, Active!$HH$1)&gt;0, Active!GU$2, 0)</f>
        <v>0</v>
      </c>
      <c r="GV183" s="239">
        <f>IF(COUNTIF($BW183:$BY183, Active!$HH$1)&gt;0, Active!GV$2, 0)</f>
        <v>0</v>
      </c>
      <c r="GW183" s="240">
        <f>IF(COUNTIF($BZ183:$CB183, Active!$HH$1)&gt;0, Active!GW$2, 0)</f>
        <v>0</v>
      </c>
      <c r="GX183" s="240">
        <f>IF(COUNTIF($CC183:$CE183, Active!$HH$1)&gt;0, Active!GX$2, 0)</f>
        <v>0</v>
      </c>
      <c r="GY183" s="240">
        <f>IF(COUNTIF($CF183:$CH183, Active!$HH$1)&gt;0, Active!GY$2, 0)</f>
        <v>0</v>
      </c>
      <c r="GZ183" s="240">
        <f>IF(COUNTIF($CI183:$CK183, Active!$HH$1)&gt;0, Active!GZ$2, 0)</f>
        <v>0</v>
      </c>
      <c r="HA183" s="240">
        <f>IF(COUNTIF($CL183:$CN183, Active!$HH$1)&gt;0, Active!HA$2, 0)</f>
        <v>0</v>
      </c>
      <c r="HB183" s="240">
        <f>IF(COUNTIF($CO183:$CQ183, Active!$HH$1)&gt;0, Active!HB$2, 0)</f>
        <v>0</v>
      </c>
      <c r="HC183" s="240">
        <f>IF(COUNTIF($CR183:$CT183, Active!$HH$1)&gt;0, Active!HC$2, 0)</f>
        <v>0</v>
      </c>
      <c r="HD183" s="240">
        <f>IF(COUNTIF($CU183:$CW183, Active!$HH$1)&gt;0, Active!HD$2, 0)</f>
        <v>0</v>
      </c>
      <c r="HE183" s="240">
        <f>IF(COUNTIF($CX183:$CZ183, Active!$HH$1)&gt;0, Active!HE$2, 0)</f>
        <v>0</v>
      </c>
      <c r="HF183" s="240">
        <f>IF(COUNTIF($DA183:$DC183, Active!$HH$1)&gt;0, Active!HF$2, 0)</f>
        <v>0</v>
      </c>
      <c r="HG183" s="240">
        <f>IF(COUNTIF($DD183:$DF183, Active!$HH$1)&gt;0, Active!HG$2, 0)</f>
        <v>0</v>
      </c>
      <c r="HH183" s="241">
        <f t="shared" si="63"/>
        <v>0</v>
      </c>
      <c r="HI183" s="243"/>
      <c r="HJ183" s="242">
        <f>IF(MAX($N183:$Q183)&gt;=40, Active!HJ$2, 0)</f>
        <v>0</v>
      </c>
      <c r="HK183" s="234">
        <f>IF(MAX($R183:$U183)&gt;=40, Active!HK$2, 0)</f>
        <v>0</v>
      </c>
      <c r="HL183" s="234">
        <f>IF(MAX($V183:$Y183)&gt;=40, Active!HL$2, 0)</f>
        <v>0</v>
      </c>
      <c r="HM183" s="234">
        <f>IF(MAX($Z183:$AA183)&gt;=40, Active!HM$2, 0)</f>
        <v>0</v>
      </c>
      <c r="HN183" s="234">
        <f>IF(MAX($AB183:$AC183)&gt;=40, Active!HN$2, 0)</f>
        <v>0</v>
      </c>
      <c r="HO183" s="235">
        <f>IF(MAX($AD183:$AF183)&gt;=40, Active!HO$2, 0)</f>
        <v>0</v>
      </c>
      <c r="HP183" s="236">
        <f>IF(MAX($AG183:$AI183)&gt;=40, Active!HP$2, 0)</f>
        <v>0</v>
      </c>
      <c r="HQ183" s="236">
        <f>IF(MAX($AJ183:$AL183)&gt;=40, Active!HQ$2, 0)</f>
        <v>0</v>
      </c>
      <c r="HR183" s="236">
        <f>IF(MAX($AM183:$AO183)&gt;=40, Active!HR$2, 0)</f>
        <v>0</v>
      </c>
      <c r="HS183" s="236">
        <f>IF(MAX($AP183:$AR183)&gt;=40, Active!HS$2, 0)</f>
        <v>0</v>
      </c>
      <c r="HT183" s="236">
        <f>IF(MAX($AS183:$AU183)&gt;=40, Active!HT$2, 0)</f>
        <v>0</v>
      </c>
      <c r="HU183" s="236">
        <f>IF(MAX($AV183:$AX183)&gt;=40, Active!HU$2, 0)</f>
        <v>0</v>
      </c>
      <c r="HV183" s="237">
        <f>IF(MAX($AY183:$BA183)&gt;=40, Active!HV$2, 0)</f>
        <v>0</v>
      </c>
      <c r="HW183" s="238">
        <f>IF(MAX($BB183:$BD183)&gt;=40, Active!HW$2, 0)</f>
        <v>20</v>
      </c>
      <c r="HX183" s="238">
        <f>IF(MAX($BE183:$BG183)&gt;=40, Active!HX$2, 0)</f>
        <v>20</v>
      </c>
      <c r="HY183" s="238">
        <f>IF(MAX($BH183:$BJ183)&gt;=40, Active!HY$2, 0)</f>
        <v>20</v>
      </c>
      <c r="HZ183" s="238">
        <f>IF(MAX($BK183:$BM183)&gt;=40, Active!HZ$2, 0)</f>
        <v>0</v>
      </c>
      <c r="IA183" s="238">
        <f>IF(MAX($BN183:$BP183)&gt;=40, Active!IA$2, 0)</f>
        <v>20</v>
      </c>
      <c r="IB183" s="238">
        <f>IF(MAX($BQ183:$BS183)&gt;=40, Active!IB$2, 0)</f>
        <v>10</v>
      </c>
      <c r="IC183" s="238">
        <f>IF(MAX($BT183:$BV183)&gt;=40, Active!IC$2, 0)</f>
        <v>0</v>
      </c>
      <c r="ID183" s="239">
        <f>IF(MAX($BW183:$BY183)&gt;=40, Active!ID$2, 0)</f>
        <v>0</v>
      </c>
      <c r="IE183" s="240">
        <f>IF(MAX($BZ183:$CB183)&gt;=40, Active!IE$2, 0)</f>
        <v>0</v>
      </c>
      <c r="IF183" s="240">
        <f>IF(MAX($CC183:$CE183)&gt;=40, Active!IF$2, 0)</f>
        <v>0</v>
      </c>
      <c r="IG183" s="240">
        <f>IF(MAX($CF183:$CH183)&gt;=40, Active!IG$2, 0)</f>
        <v>0</v>
      </c>
      <c r="IH183" s="240">
        <f>IF(MAX($CI183:$CK183)&gt;=40, Active!IH$2, 0)</f>
        <v>0</v>
      </c>
      <c r="II183" s="240">
        <f>IF(MAX($CL183:$CN183)&gt;=40, Active!II$2, 0)</f>
        <v>0</v>
      </c>
      <c r="IJ183" s="240">
        <f>IF(MAX($CO183:$CQ183)&gt;=40, Active!IJ$2, 0)</f>
        <v>0</v>
      </c>
      <c r="IK183" s="240">
        <f>IF(MAX($CR183:$CT183)&gt;=40, Active!IK$2, 0)</f>
        <v>0</v>
      </c>
      <c r="IL183" s="240">
        <f>IF(MAX($CU183:$CW183)&gt;=40, Active!IL$2, 0)</f>
        <v>0</v>
      </c>
      <c r="IM183" s="240">
        <f>IF(MAX($CX183:$CZ183)&gt;=40, Active!IM$2, 0)</f>
        <v>0</v>
      </c>
      <c r="IN183" s="240">
        <f>IF(MAX($DA183:$DC183)&gt;=40, Active!IN$2, 0)</f>
        <v>0</v>
      </c>
      <c r="IO183" s="240">
        <f>IF(MAX($DD183:$DF183)&gt;=40, Active!IO$2, 0)</f>
        <v>0</v>
      </c>
      <c r="IP183" s="416">
        <f t="shared" si="64"/>
        <v>90</v>
      </c>
      <c r="IQ183" s="416">
        <f t="shared" si="65"/>
        <v>0</v>
      </c>
    </row>
    <row r="184" spans="2:251" ht="15" customHeight="1" x14ac:dyDescent="0.25">
      <c r="B184" s="392">
        <v>42</v>
      </c>
      <c r="C184" s="13" t="s">
        <v>731</v>
      </c>
      <c r="D184" s="423">
        <v>42826</v>
      </c>
      <c r="E184" s="20" t="s">
        <v>278</v>
      </c>
      <c r="F184" s="6">
        <v>8117863</v>
      </c>
      <c r="G184" s="20">
        <v>1</v>
      </c>
      <c r="H184" s="20"/>
      <c r="I184" s="23"/>
      <c r="J184" s="6"/>
      <c r="K184" s="6"/>
      <c r="L184" s="424"/>
      <c r="M184" s="425" t="s">
        <v>732</v>
      </c>
      <c r="N184" s="24"/>
      <c r="O184" s="107"/>
      <c r="P184" s="105"/>
      <c r="Q184" s="106"/>
      <c r="R184" s="24"/>
      <c r="S184" s="107"/>
      <c r="T184" s="105"/>
      <c r="U184" s="106"/>
      <c r="V184" s="24"/>
      <c r="W184" s="107"/>
      <c r="X184" s="105"/>
      <c r="Y184" s="106"/>
      <c r="Z184" s="24"/>
      <c r="AA184" s="273"/>
      <c r="AB184" s="24"/>
      <c r="AC184" s="273"/>
      <c r="AD184" s="24"/>
      <c r="AE184" s="107"/>
      <c r="AF184" s="273"/>
      <c r="AG184" s="24"/>
      <c r="AH184" s="107"/>
      <c r="AI184" s="273"/>
      <c r="AJ184" s="24"/>
      <c r="AK184" s="107"/>
      <c r="AL184" s="273"/>
      <c r="AM184" s="24"/>
      <c r="AN184" s="107"/>
      <c r="AO184" s="273"/>
      <c r="AP184" s="24"/>
      <c r="AQ184" s="107"/>
      <c r="AR184" s="273"/>
      <c r="AS184" s="24"/>
      <c r="AT184" s="107"/>
      <c r="AU184" s="273"/>
      <c r="AV184" s="24"/>
      <c r="AW184" s="107"/>
      <c r="AX184" s="273"/>
      <c r="AY184" s="24"/>
      <c r="AZ184" s="107"/>
      <c r="BA184" s="273"/>
      <c r="BB184" s="24">
        <v>60.900001525878906</v>
      </c>
      <c r="BC184" s="107"/>
      <c r="BD184" s="273"/>
      <c r="BE184" s="24">
        <v>76.5</v>
      </c>
      <c r="BF184" s="107"/>
      <c r="BG184" s="273"/>
      <c r="BH184" s="24">
        <v>63.75</v>
      </c>
      <c r="BI184" s="107"/>
      <c r="BJ184" s="273"/>
      <c r="BK184" s="24"/>
      <c r="BL184" s="107"/>
      <c r="BM184" s="273"/>
      <c r="BN184" s="24">
        <v>76.400001525878906</v>
      </c>
      <c r="BO184" s="107"/>
      <c r="BP184" s="273"/>
      <c r="BQ184" s="24">
        <v>56</v>
      </c>
      <c r="BR184" s="107"/>
      <c r="BS184" s="273"/>
      <c r="BT184" s="24"/>
      <c r="BU184" s="291"/>
      <c r="BV184" s="273"/>
      <c r="BW184" s="24"/>
      <c r="BX184" s="107"/>
      <c r="BY184" s="273"/>
      <c r="BZ184" s="24"/>
      <c r="CA184" s="107"/>
      <c r="CB184" s="273"/>
      <c r="CC184" s="24"/>
      <c r="CD184" s="107"/>
      <c r="CE184" s="107"/>
      <c r="CF184" s="107"/>
      <c r="CG184" s="107"/>
      <c r="CH184" s="273"/>
      <c r="CI184" s="24"/>
      <c r="CJ184" s="107"/>
      <c r="CK184" s="273"/>
      <c r="CL184" s="24"/>
      <c r="CM184" s="107"/>
      <c r="CN184" s="273"/>
      <c r="CO184" s="24"/>
      <c r="CP184" s="107"/>
      <c r="CQ184" s="273"/>
      <c r="CR184" s="24"/>
      <c r="CS184" s="107"/>
      <c r="CT184" s="273"/>
      <c r="CU184" s="24"/>
      <c r="CV184" s="107"/>
      <c r="CW184" s="273"/>
      <c r="CX184" s="24"/>
      <c r="CY184" s="107"/>
      <c r="CZ184" s="273"/>
      <c r="DA184" s="24"/>
      <c r="DB184" s="107"/>
      <c r="DC184" s="273"/>
      <c r="DD184" s="24"/>
      <c r="DE184" s="107"/>
      <c r="DF184" s="273"/>
      <c r="DG184" s="218"/>
      <c r="DH184" s="217"/>
      <c r="DI184" s="217"/>
      <c r="DJ184" s="286">
        <f t="shared" si="59"/>
        <v>66.710000610351557</v>
      </c>
      <c r="DK184" s="219"/>
      <c r="DL184" s="220">
        <f t="shared" si="60"/>
        <v>3.3355000305175779</v>
      </c>
      <c r="DM184" s="650">
        <f>COUNTIF(N184:DF184, Active!DM$1)+COUNTIF(N184:DF184, Active!DM$2)</f>
        <v>0</v>
      </c>
      <c r="DN184" s="233">
        <f>IF(COUNTIF($N184:$Q184, Active!ET$1)&gt;0, Active!DN$2, 0)</f>
        <v>0</v>
      </c>
      <c r="DO184" s="234">
        <f>IF(COUNTIF($R184:$U184, Active!ET$1)&gt;0, Active!DO$2, 0)</f>
        <v>0</v>
      </c>
      <c r="DP184" s="234">
        <f>IF(COUNTIF($V184:$Y184, Active!ET$1)&gt;0, Active!DP$2, 0)</f>
        <v>0</v>
      </c>
      <c r="DQ184" s="234">
        <f>IF(COUNTIF($Z184:$AA184, Active!ET$1)&gt;0, Active!DQ$2, 0)</f>
        <v>0</v>
      </c>
      <c r="DR184" s="234">
        <f>IF(COUNTIF($AB184:$AC184, Active!ET$1)&gt;0, Active!DR$2, 0)</f>
        <v>0</v>
      </c>
      <c r="DS184" s="235">
        <f>IF(COUNTIF($AD184:$AF184, Active!$ET$1)&gt;0, Active!DS$2, 0)</f>
        <v>0</v>
      </c>
      <c r="DT184" s="236">
        <f>IF(COUNTIF($AG184:$AI184, Active!$ET$1)&gt;0, Active!DT$2, 0)</f>
        <v>0</v>
      </c>
      <c r="DU184" s="236">
        <f>IF(COUNTIF($AJ184:$AL184, Active!$ET$1)&gt;0, Active!DU$2, 0)</f>
        <v>0</v>
      </c>
      <c r="DV184" s="236">
        <f>IF(COUNTIF($AM184:$AO184, Active!$ET$1)&gt;0, Active!DV$2, 0)</f>
        <v>0</v>
      </c>
      <c r="DW184" s="236">
        <f>IF(COUNTIF($AP184:$AR184, Active!$ET$1)&gt;0, Active!DW$2, 0)</f>
        <v>0</v>
      </c>
      <c r="DX184" s="236">
        <f>IF(COUNTIF($AS184:$AU184, Active!$ET$1)&gt;0, Active!DX$2, 0)</f>
        <v>0</v>
      </c>
      <c r="DY184" s="236">
        <f>IF(COUNTIF($AV184:$AX184, Active!$ET$1)&gt;0, Active!DY$2, 0)</f>
        <v>0</v>
      </c>
      <c r="DZ184" s="237">
        <f>IF(COUNTIF($AY184:$BA184, Active!$ET$1)&gt;0, Active!DZ$2, 0)</f>
        <v>0</v>
      </c>
      <c r="EA184" s="238">
        <f>IF(COUNTIF($BB184:$BD184, Active!$ET$1)&gt;0, Active!EA$2, 0)</f>
        <v>0</v>
      </c>
      <c r="EB184" s="238">
        <f>IF(COUNTIF($BE184:$BG184, Active!$ET$1)&gt;0, Active!EB$2, 0)</f>
        <v>0</v>
      </c>
      <c r="EC184" s="238">
        <f>IF(COUNTIF($BH184:$BJ184, Active!$ET$1)&gt;0, Active!EC$2, 0)</f>
        <v>0</v>
      </c>
      <c r="ED184" s="238">
        <f>IF(COUNTIF($BK184:$BM184, Active!$ET$1)&gt;0, Active!ED$2, 0)</f>
        <v>0</v>
      </c>
      <c r="EE184" s="238">
        <f>IF(COUNTIF($BN184:$BP184, Active!$ET$1)&gt;0, Active!EE$2, 0)</f>
        <v>0</v>
      </c>
      <c r="EF184" s="238">
        <f>IF(COUNTIF($BQ184:$BS184, Active!$ET$1)&gt;0, Active!EF$2, 0)</f>
        <v>0</v>
      </c>
      <c r="EG184" s="238">
        <f>IF(COUNTIF($BT184:$BV184, Active!$ET$1)&gt;0, Active!EG$2, 0)</f>
        <v>0</v>
      </c>
      <c r="EH184" s="239">
        <f>IF(COUNTIF($BW184:$BY184, Active!$ET$1)&gt;0, Active!EH$2, 0)</f>
        <v>0</v>
      </c>
      <c r="EI184" s="240">
        <f>IF(COUNTIF($BZ184:$CB184, Active!$ET$1)&gt;0, Active!EI$2, 0)</f>
        <v>0</v>
      </c>
      <c r="EJ184" s="240">
        <f>IF(COUNTIF($CC184:$CE184, Active!$ET$1)&gt;0, Active!EJ$2, 0)</f>
        <v>0</v>
      </c>
      <c r="EK184" s="240">
        <f>IF(COUNTIF($CF184:$CH184, Active!$ET$1)&gt;0, Active!EK$2, 0)</f>
        <v>0</v>
      </c>
      <c r="EL184" s="240">
        <f>IF(COUNTIF($CI184:$CK184, Active!$ET$1)&gt;0, Active!EL$2, 0)</f>
        <v>0</v>
      </c>
      <c r="EM184" s="240">
        <f>IF(COUNTIF($CL184:$CN184, Active!$ET$1)&gt;0, Active!EM$2, 0)</f>
        <v>0</v>
      </c>
      <c r="EN184" s="240">
        <f>IF(COUNTIF($CO184:$CQ184, Active!$ET$1)&gt;0, Active!EN$2, 0)</f>
        <v>0</v>
      </c>
      <c r="EO184" s="240">
        <f>IF(COUNTIF($CR184:$CT184, Active!$ET$1)&gt;0, Active!EO$2, 0)</f>
        <v>0</v>
      </c>
      <c r="EP184" s="240">
        <f>IF(COUNTIF($CU184:$CW184, Active!$ET$1)&gt;0, Active!EP$2, 0)</f>
        <v>0</v>
      </c>
      <c r="EQ184" s="240">
        <f>IF(COUNTIF($CX184:$CZ184, Active!$ET$1)&gt;0, Active!EQ$2, 0)</f>
        <v>0</v>
      </c>
      <c r="ER184" s="240">
        <f>IF(COUNTIF($DA184:$DC184, Active!$ET$1)&gt;0, Active!ER$2, 0)</f>
        <v>0</v>
      </c>
      <c r="ES184" s="240">
        <f>IF(COUNTIF($DD184:$DF184, Active!$ET$1)&gt;0, Active!ES$2, 0)</f>
        <v>0</v>
      </c>
      <c r="ET184" s="241">
        <f t="shared" si="61"/>
        <v>0</v>
      </c>
      <c r="EU184" s="242">
        <f>IF(COUNTIF($N184:$Q184, Active!GA$1)&gt;0, Active!EU$2, 0)</f>
        <v>0</v>
      </c>
      <c r="EV184" s="234">
        <f>IF(COUNTIF($R184:$U184, Active!GA$1)&gt;0, Active!EV$2, 0)</f>
        <v>0</v>
      </c>
      <c r="EW184" s="234">
        <f>IF(COUNTIF($V184:$Y184, Active!GA$1)&gt;0, Active!EW$2, 0)</f>
        <v>0</v>
      </c>
      <c r="EX184" s="234">
        <f>IF(COUNTIF($Z184:$AA184, Active!GA$1)&gt;0, Active!EX$2, 0)</f>
        <v>0</v>
      </c>
      <c r="EY184" s="234">
        <f>IF(COUNTIF($AB184:$AC184, Active!GA$1)&gt;0, Active!EY$2, 0)</f>
        <v>0</v>
      </c>
      <c r="EZ184" s="235">
        <f>IF(COUNTIF($AD184:$AF184, Active!$GA$1)&gt;0, Active!EZ$2, 0)</f>
        <v>0</v>
      </c>
      <c r="FA184" s="236">
        <f>IF(COUNTIF($AG184:$AI184, Active!$GA$1)&gt;0, Active!FA$2, 0)</f>
        <v>0</v>
      </c>
      <c r="FB184" s="236">
        <f>IF(COUNTIF($AJ184:$AL184, Active!$GA$1)&gt;0, Active!FB$2, 0)</f>
        <v>0</v>
      </c>
      <c r="FC184" s="236">
        <f>IF(COUNTIF($AM184:$AO184, Active!$GA$1)&gt;0, Active!FC$2, 0)</f>
        <v>0</v>
      </c>
      <c r="FD184" s="236">
        <f>IF(COUNTIF($AP184:$AR184, Active!$GA$1)&gt;0, Active!FD$2, 0)</f>
        <v>0</v>
      </c>
      <c r="FE184" s="236">
        <f>IF(COUNTIF($AS184:$AU184, Active!$GA$1)&gt;0, Active!FE$2, 0)</f>
        <v>0</v>
      </c>
      <c r="FF184" s="236">
        <f>IF(COUNTIF($AV184:$AX184, Active!$GA$1)&gt;0, Active!FF$2, 0)</f>
        <v>0</v>
      </c>
      <c r="FG184" s="237">
        <f>IF(COUNTIF($AY184:$BA184, Active!$GA$1)&gt;0, Active!FG$2, 0)</f>
        <v>0</v>
      </c>
      <c r="FH184" s="238">
        <f>IF(COUNTIF($BB184:$BD184, Active!$GA$1)&gt;0, Active!FH$2, 0)</f>
        <v>0</v>
      </c>
      <c r="FI184" s="238">
        <f>IF(COUNTIF($BE184:$BG184, Active!$GA$1)&gt;0, Active!FI$2, 0)</f>
        <v>0</v>
      </c>
      <c r="FJ184" s="238">
        <f>IF(COUNTIF($BH184:$BJ184, Active!$GA$1)&gt;0, Active!FJ$2, 0)</f>
        <v>0</v>
      </c>
      <c r="FK184" s="238">
        <f>IF(COUNTIF($BK184:$BM184, Active!$GA$1)&gt;0, Active!FK$2, 0)</f>
        <v>0</v>
      </c>
      <c r="FL184" s="238">
        <f>IF(COUNTIF($BN184:$BP184, Active!$GA$1)&gt;0, Active!FL$2, 0)</f>
        <v>0</v>
      </c>
      <c r="FM184" s="238">
        <f>IF(COUNTIF($BQ184:$BS184, Active!$GA$1)&gt;0, Active!FM$2, 0)</f>
        <v>0</v>
      </c>
      <c r="FN184" s="238">
        <f>IF(COUNTIF($BT184:$BV184, Active!$GA$1)&gt;0, Active!FN$2, 0)</f>
        <v>0</v>
      </c>
      <c r="FO184" s="239">
        <f>IF(COUNTIF($BW184:$BY184, Active!$GA$1)&gt;0, Active!FO$2, 0)</f>
        <v>0</v>
      </c>
      <c r="FP184" s="240">
        <f>IF(COUNTIF($BZ184:$CB184, Active!$GA$1)&gt;0, Active!FP$2, 0)</f>
        <v>0</v>
      </c>
      <c r="FQ184" s="240">
        <f>IF(COUNTIF($CC184:$CE184, Active!$GA$1)&gt;0, Active!FQ$2, 0)</f>
        <v>0</v>
      </c>
      <c r="FR184" s="240">
        <f>IF(COUNTIF($CF184:$CH184, Active!$GA$1)&gt;0, Active!FR$2, 0)</f>
        <v>0</v>
      </c>
      <c r="FS184" s="240">
        <f>IF(COUNTIF($CI184:$CK184, Active!$GA$1)&gt;0, Active!FS$2, 0)</f>
        <v>0</v>
      </c>
      <c r="FT184" s="240">
        <f>IF(COUNTIF($CL184:$CN184, Active!$GA$1)&gt;0, Active!FT$2, 0)</f>
        <v>0</v>
      </c>
      <c r="FU184" s="240">
        <f>IF(COUNTIF($CO184:$CQ184, Active!$GA$1)&gt;0, Active!FU$2, 0)</f>
        <v>0</v>
      </c>
      <c r="FV184" s="240">
        <f>IF(COUNTIF($CR184:$CT184, Active!$GA$1)&gt;0, Active!FV$2, 0)</f>
        <v>0</v>
      </c>
      <c r="FW184" s="240">
        <f>IF(COUNTIF($CU184:$CW184, Active!$GA$1)&gt;0, Active!FW$2, 0)</f>
        <v>0</v>
      </c>
      <c r="FX184" s="240">
        <f>IF(COUNTIF($CX184:$CZ184, Active!$GA$1)&gt;0, Active!FX$2, 0)</f>
        <v>0</v>
      </c>
      <c r="FY184" s="240">
        <f>IF(COUNTIF($DA184:$DC184, Active!$GA$1)&gt;0, Active!FY$2, 0)</f>
        <v>0</v>
      </c>
      <c r="FZ184" s="240">
        <f>IF(COUNTIF($DD184:$DF184, Active!$GA$1)&gt;0, Active!FZ$2, 0)</f>
        <v>0</v>
      </c>
      <c r="GA184" s="241">
        <f t="shared" si="62"/>
        <v>0</v>
      </c>
      <c r="GB184" s="242">
        <f>IF(COUNTIF($N184:$Q184, Active!HH$1)&gt;0, Active!GB$2, 0)</f>
        <v>0</v>
      </c>
      <c r="GC184" s="234">
        <f>IF(COUNTIF($R184:$U184, Active!HH$1)&gt;0, Active!GC$2, 0)</f>
        <v>0</v>
      </c>
      <c r="GD184" s="234">
        <f>IF(COUNTIF($V184:$Y184, Active!HH$1)&gt;0, Active!GD$2, 0)</f>
        <v>0</v>
      </c>
      <c r="GE184" s="234">
        <f>IF(COUNTIF($Z184:$AA184, Active!HH$1)&gt;0, Active!GE$2, 0)</f>
        <v>0</v>
      </c>
      <c r="GF184" s="234">
        <f>IF(COUNTIF($AB184:$AC184, Active!HH$1)&gt;0, Active!GF$2, 0)</f>
        <v>0</v>
      </c>
      <c r="GG184" s="235">
        <f>IF(COUNTIF($AD184:$AF184, Active!$HH$1)&gt;0, Active!GG$2, 0)</f>
        <v>0</v>
      </c>
      <c r="GH184" s="236">
        <f>IF(COUNTIF($AG184:$AI184, Active!$HH$1)&gt;0, Active!GH$2, 0)</f>
        <v>0</v>
      </c>
      <c r="GI184" s="236">
        <f>IF(COUNTIF($AJ184:$AL184, Active!$HH$1)&gt;0, Active!GI$2, 0)</f>
        <v>0</v>
      </c>
      <c r="GJ184" s="236">
        <f>IF(COUNTIF($AM184:$AO184, Active!$HH$1)&gt;0, Active!GJ$2, 0)</f>
        <v>0</v>
      </c>
      <c r="GK184" s="236">
        <f>IF(COUNTIF($AP184:$AR184, Active!$HH$1)&gt;0, Active!GK$2, 0)</f>
        <v>0</v>
      </c>
      <c r="GL184" s="236">
        <f>IF(COUNTIF($AS184:$AU184, Active!$HH$1)&gt;0, Active!GL$2, 0)</f>
        <v>0</v>
      </c>
      <c r="GM184" s="236">
        <f>IF(COUNTIF($AV184:$AX184, Active!$HH$1)&gt;0, Active!GM$2, 0)</f>
        <v>0</v>
      </c>
      <c r="GN184" s="237">
        <f>IF(COUNTIF($AY184:$BA184, Active!$HH$1)&gt;0, Active!GN$2, 0)</f>
        <v>0</v>
      </c>
      <c r="GO184" s="238">
        <f>IF(COUNTIF($BB184:$BD184, Active!$HH$1)&gt;0, Active!GO$2, 0)</f>
        <v>0</v>
      </c>
      <c r="GP184" s="238">
        <f>IF(COUNTIF($BE184:$BG184, Active!$HH$1)&gt;0, Active!GP$2, 0)</f>
        <v>0</v>
      </c>
      <c r="GQ184" s="238">
        <f>IF(COUNTIF($BH184:$BJ184, Active!$HH$1)&gt;0, Active!GQ$2, 0)</f>
        <v>0</v>
      </c>
      <c r="GR184" s="238">
        <f>IF(COUNTIF($BK184:$BM184, Active!$HH$1)&gt;0, Active!GR$2, 0)</f>
        <v>0</v>
      </c>
      <c r="GS184" s="238">
        <f>IF(COUNTIF($BN184:$BP184, Active!$HH$1)&gt;0, Active!GS$2, 0)</f>
        <v>0</v>
      </c>
      <c r="GT184" s="238">
        <f>IF(COUNTIF($BQ184:$BS184, Active!$HH$1)&gt;0, Active!GT$2, 0)</f>
        <v>0</v>
      </c>
      <c r="GU184" s="238">
        <f>IF(COUNTIF($BT184:$BV184, Active!$HH$1)&gt;0, Active!GU$2, 0)</f>
        <v>0</v>
      </c>
      <c r="GV184" s="239">
        <f>IF(COUNTIF($BW184:$BY184, Active!$HH$1)&gt;0, Active!GV$2, 0)</f>
        <v>0</v>
      </c>
      <c r="GW184" s="240">
        <f>IF(COUNTIF($BZ184:$CB184, Active!$HH$1)&gt;0, Active!GW$2, 0)</f>
        <v>0</v>
      </c>
      <c r="GX184" s="240">
        <f>IF(COUNTIF($CC184:$CE184, Active!$HH$1)&gt;0, Active!GX$2, 0)</f>
        <v>0</v>
      </c>
      <c r="GY184" s="240">
        <f>IF(COUNTIF($CF184:$CH184, Active!$HH$1)&gt;0, Active!GY$2, 0)</f>
        <v>0</v>
      </c>
      <c r="GZ184" s="240">
        <f>IF(COUNTIF($CI184:$CK184, Active!$HH$1)&gt;0, Active!GZ$2, 0)</f>
        <v>0</v>
      </c>
      <c r="HA184" s="240">
        <f>IF(COUNTIF($CL184:$CN184, Active!$HH$1)&gt;0, Active!HA$2, 0)</f>
        <v>0</v>
      </c>
      <c r="HB184" s="240">
        <f>IF(COUNTIF($CO184:$CQ184, Active!$HH$1)&gt;0, Active!HB$2, 0)</f>
        <v>0</v>
      </c>
      <c r="HC184" s="240">
        <f>IF(COUNTIF($CR184:$CT184, Active!$HH$1)&gt;0, Active!HC$2, 0)</f>
        <v>0</v>
      </c>
      <c r="HD184" s="240">
        <f>IF(COUNTIF($CU184:$CW184, Active!$HH$1)&gt;0, Active!HD$2, 0)</f>
        <v>0</v>
      </c>
      <c r="HE184" s="240">
        <f>IF(COUNTIF($CX184:$CZ184, Active!$HH$1)&gt;0, Active!HE$2, 0)</f>
        <v>0</v>
      </c>
      <c r="HF184" s="240">
        <f>IF(COUNTIF($DA184:$DC184, Active!$HH$1)&gt;0, Active!HF$2, 0)</f>
        <v>0</v>
      </c>
      <c r="HG184" s="240">
        <f>IF(COUNTIF($DD184:$DF184, Active!$HH$1)&gt;0, Active!HG$2, 0)</f>
        <v>0</v>
      </c>
      <c r="HH184" s="241">
        <f t="shared" si="63"/>
        <v>0</v>
      </c>
      <c r="HI184" s="243"/>
      <c r="HJ184" s="242">
        <f>IF(MAX($N184:$Q184)&gt;=40, Active!HJ$2, 0)</f>
        <v>0</v>
      </c>
      <c r="HK184" s="234">
        <f>IF(MAX($R184:$U184)&gt;=40, Active!HK$2, 0)</f>
        <v>0</v>
      </c>
      <c r="HL184" s="234">
        <f>IF(MAX($V184:$Y184)&gt;=40, Active!HL$2, 0)</f>
        <v>0</v>
      </c>
      <c r="HM184" s="234">
        <f>IF(MAX($Z184:$AA184)&gt;=40, Active!HM$2, 0)</f>
        <v>0</v>
      </c>
      <c r="HN184" s="234">
        <f>IF(MAX($AB184:$AC184)&gt;=40, Active!HN$2, 0)</f>
        <v>0</v>
      </c>
      <c r="HO184" s="235">
        <f>IF(MAX($AD184:$AF184)&gt;=40, Active!HO$2, 0)</f>
        <v>0</v>
      </c>
      <c r="HP184" s="236">
        <f>IF(MAX($AG184:$AI184)&gt;=40, Active!HP$2, 0)</f>
        <v>0</v>
      </c>
      <c r="HQ184" s="236">
        <f>IF(MAX($AJ184:$AL184)&gt;=40, Active!HQ$2, 0)</f>
        <v>0</v>
      </c>
      <c r="HR184" s="236">
        <f>IF(MAX($AM184:$AO184)&gt;=40, Active!HR$2, 0)</f>
        <v>0</v>
      </c>
      <c r="HS184" s="236">
        <f>IF(MAX($AP184:$AR184)&gt;=40, Active!HS$2, 0)</f>
        <v>0</v>
      </c>
      <c r="HT184" s="236">
        <f>IF(MAX($AS184:$AU184)&gt;=40, Active!HT$2, 0)</f>
        <v>0</v>
      </c>
      <c r="HU184" s="236">
        <f>IF(MAX($AV184:$AX184)&gt;=40, Active!HU$2, 0)</f>
        <v>0</v>
      </c>
      <c r="HV184" s="237">
        <f>IF(MAX($AY184:$BA184)&gt;=40, Active!HV$2, 0)</f>
        <v>0</v>
      </c>
      <c r="HW184" s="238">
        <f>IF(MAX($BB184:$BD184)&gt;=40, Active!HW$2, 0)</f>
        <v>20</v>
      </c>
      <c r="HX184" s="238">
        <f>IF(MAX($BE184:$BG184)&gt;=40, Active!HX$2, 0)</f>
        <v>20</v>
      </c>
      <c r="HY184" s="238">
        <f>IF(MAX($BH184:$BJ184)&gt;=40, Active!HY$2, 0)</f>
        <v>20</v>
      </c>
      <c r="HZ184" s="238">
        <f>IF(MAX($BK184:$BM184)&gt;=40, Active!HZ$2, 0)</f>
        <v>0</v>
      </c>
      <c r="IA184" s="238">
        <f>IF(MAX($BN184:$BP184)&gt;=40, Active!IA$2, 0)</f>
        <v>20</v>
      </c>
      <c r="IB184" s="238">
        <f>IF(MAX($BQ184:$BS184)&gt;=40, Active!IB$2, 0)</f>
        <v>10</v>
      </c>
      <c r="IC184" s="238">
        <f>IF(MAX($BT184:$BV184)&gt;=40, Active!IC$2, 0)</f>
        <v>0</v>
      </c>
      <c r="ID184" s="239">
        <f>IF(MAX($BW184:$BY184)&gt;=40, Active!ID$2, 0)</f>
        <v>0</v>
      </c>
      <c r="IE184" s="240">
        <f>IF(MAX($BZ184:$CB184)&gt;=40, Active!IE$2, 0)</f>
        <v>0</v>
      </c>
      <c r="IF184" s="240">
        <f>IF(MAX($CC184:$CE184)&gt;=40, Active!IF$2, 0)</f>
        <v>0</v>
      </c>
      <c r="IG184" s="240">
        <f>IF(MAX($CF184:$CH184)&gt;=40, Active!IG$2, 0)</f>
        <v>0</v>
      </c>
      <c r="IH184" s="240">
        <f>IF(MAX($CI184:$CK184)&gt;=40, Active!IH$2, 0)</f>
        <v>0</v>
      </c>
      <c r="II184" s="240">
        <f>IF(MAX($CL184:$CN184)&gt;=40, Active!II$2, 0)</f>
        <v>0</v>
      </c>
      <c r="IJ184" s="240">
        <f>IF(MAX($CO184:$CQ184)&gt;=40, Active!IJ$2, 0)</f>
        <v>0</v>
      </c>
      <c r="IK184" s="240">
        <f>IF(MAX($CR184:$CT184)&gt;=40, Active!IK$2, 0)</f>
        <v>0</v>
      </c>
      <c r="IL184" s="240">
        <f>IF(MAX($CU184:$CW184)&gt;=40, Active!IL$2, 0)</f>
        <v>0</v>
      </c>
      <c r="IM184" s="240">
        <f>IF(MAX($CX184:$CZ184)&gt;=40, Active!IM$2, 0)</f>
        <v>0</v>
      </c>
      <c r="IN184" s="240">
        <f>IF(MAX($DA184:$DC184)&gt;=40, Active!IN$2, 0)</f>
        <v>0</v>
      </c>
      <c r="IO184" s="240">
        <f>IF(MAX($DD184:$DF184)&gt;=40, Active!IO$2, 0)</f>
        <v>0</v>
      </c>
      <c r="IP184" s="416">
        <f t="shared" si="64"/>
        <v>90</v>
      </c>
      <c r="IQ184" s="416">
        <f t="shared" si="65"/>
        <v>0</v>
      </c>
    </row>
    <row r="185" spans="2:251" ht="15" customHeight="1" x14ac:dyDescent="0.25">
      <c r="B185" s="392">
        <v>43</v>
      </c>
      <c r="C185" s="13" t="s">
        <v>733</v>
      </c>
      <c r="D185" s="423">
        <v>42826</v>
      </c>
      <c r="E185" s="20" t="s">
        <v>278</v>
      </c>
      <c r="F185" s="6">
        <v>8117874</v>
      </c>
      <c r="G185" s="20">
        <v>1</v>
      </c>
      <c r="H185" s="20"/>
      <c r="I185" s="23"/>
      <c r="J185" s="6"/>
      <c r="K185" s="6"/>
      <c r="L185" s="424"/>
      <c r="M185" s="425" t="s">
        <v>734</v>
      </c>
      <c r="N185" s="24"/>
      <c r="O185" s="107"/>
      <c r="P185" s="105"/>
      <c r="Q185" s="106"/>
      <c r="R185" s="24"/>
      <c r="S185" s="107"/>
      <c r="T185" s="105"/>
      <c r="U185" s="106"/>
      <c r="V185" s="24"/>
      <c r="W185" s="107"/>
      <c r="X185" s="105"/>
      <c r="Y185" s="106"/>
      <c r="Z185" s="24"/>
      <c r="AA185" s="273"/>
      <c r="AB185" s="24"/>
      <c r="AC185" s="273"/>
      <c r="AD185" s="24"/>
      <c r="AE185" s="107"/>
      <c r="AF185" s="273"/>
      <c r="AG185" s="24"/>
      <c r="AH185" s="107"/>
      <c r="AI185" s="273"/>
      <c r="AJ185" s="24"/>
      <c r="AK185" s="107"/>
      <c r="AL185" s="273"/>
      <c r="AM185" s="24"/>
      <c r="AN185" s="107"/>
      <c r="AO185" s="273"/>
      <c r="AP185" s="24"/>
      <c r="AQ185" s="107"/>
      <c r="AR185" s="273"/>
      <c r="AS185" s="24"/>
      <c r="AT185" s="107"/>
      <c r="AU185" s="273"/>
      <c r="AV185" s="24"/>
      <c r="AW185" s="107"/>
      <c r="AX185" s="273"/>
      <c r="AY185" s="24"/>
      <c r="AZ185" s="107"/>
      <c r="BA185" s="273"/>
      <c r="BB185" s="24">
        <v>67.050003051757813</v>
      </c>
      <c r="BC185" s="107"/>
      <c r="BD185" s="273"/>
      <c r="BE185" s="24">
        <v>80.75</v>
      </c>
      <c r="BF185" s="107"/>
      <c r="BG185" s="273"/>
      <c r="BH185" s="24">
        <v>76.010002136230469</v>
      </c>
      <c r="BI185" s="107"/>
      <c r="BJ185" s="273"/>
      <c r="BK185" s="24"/>
      <c r="BL185" s="107"/>
      <c r="BM185" s="273"/>
      <c r="BN185" s="24">
        <v>81</v>
      </c>
      <c r="BO185" s="107"/>
      <c r="BP185" s="273"/>
      <c r="BQ185" s="24">
        <v>62</v>
      </c>
      <c r="BR185" s="107"/>
      <c r="BS185" s="273"/>
      <c r="BT185" s="24"/>
      <c r="BU185" s="291"/>
      <c r="BV185" s="273"/>
      <c r="BW185" s="24"/>
      <c r="BX185" s="107"/>
      <c r="BY185" s="273"/>
      <c r="BZ185" s="24"/>
      <c r="CA185" s="107"/>
      <c r="CB185" s="273"/>
      <c r="CC185" s="24"/>
      <c r="CD185" s="107"/>
      <c r="CE185" s="107"/>
      <c r="CF185" s="107"/>
      <c r="CG185" s="107"/>
      <c r="CH185" s="273"/>
      <c r="CI185" s="24"/>
      <c r="CJ185" s="107"/>
      <c r="CK185" s="273"/>
      <c r="CL185" s="24"/>
      <c r="CM185" s="107"/>
      <c r="CN185" s="273"/>
      <c r="CO185" s="24"/>
      <c r="CP185" s="107"/>
      <c r="CQ185" s="273"/>
      <c r="CR185" s="24"/>
      <c r="CS185" s="107"/>
      <c r="CT185" s="273"/>
      <c r="CU185" s="24"/>
      <c r="CV185" s="107"/>
      <c r="CW185" s="273"/>
      <c r="CX185" s="24"/>
      <c r="CY185" s="107"/>
      <c r="CZ185" s="273"/>
      <c r="DA185" s="24"/>
      <c r="DB185" s="107"/>
      <c r="DC185" s="273"/>
      <c r="DD185" s="24"/>
      <c r="DE185" s="107"/>
      <c r="DF185" s="273"/>
      <c r="DG185" s="218"/>
      <c r="DH185" s="217"/>
      <c r="DI185" s="217"/>
      <c r="DJ185" s="286">
        <f t="shared" si="59"/>
        <v>73.362001037597651</v>
      </c>
      <c r="DK185" s="219"/>
      <c r="DL185" s="220">
        <f t="shared" si="60"/>
        <v>3.6681000518798825</v>
      </c>
      <c r="DM185" s="650">
        <f>COUNTIF(N185:DF185, Active!DM$1)+COUNTIF(N185:DF185, Active!DM$2)</f>
        <v>0</v>
      </c>
      <c r="DN185" s="233">
        <f>IF(COUNTIF($N185:$Q185, Active!ET$1)&gt;0, Active!DN$2, 0)</f>
        <v>0</v>
      </c>
      <c r="DO185" s="234">
        <f>IF(COUNTIF($R185:$U185, Active!ET$1)&gt;0, Active!DO$2, 0)</f>
        <v>0</v>
      </c>
      <c r="DP185" s="234">
        <f>IF(COUNTIF($V185:$Y185, Active!ET$1)&gt;0, Active!DP$2, 0)</f>
        <v>0</v>
      </c>
      <c r="DQ185" s="234">
        <f>IF(COUNTIF($Z185:$AA185, Active!ET$1)&gt;0, Active!DQ$2, 0)</f>
        <v>0</v>
      </c>
      <c r="DR185" s="234">
        <f>IF(COUNTIF($AB185:$AC185, Active!ET$1)&gt;0, Active!DR$2, 0)</f>
        <v>0</v>
      </c>
      <c r="DS185" s="235">
        <f>IF(COUNTIF($AD185:$AF185, Active!$ET$1)&gt;0, Active!DS$2, 0)</f>
        <v>0</v>
      </c>
      <c r="DT185" s="236">
        <f>IF(COUNTIF($AG185:$AI185, Active!$ET$1)&gt;0, Active!DT$2, 0)</f>
        <v>0</v>
      </c>
      <c r="DU185" s="236">
        <f>IF(COUNTIF($AJ185:$AL185, Active!$ET$1)&gt;0, Active!DU$2, 0)</f>
        <v>0</v>
      </c>
      <c r="DV185" s="236">
        <f>IF(COUNTIF($AM185:$AO185, Active!$ET$1)&gt;0, Active!DV$2, 0)</f>
        <v>0</v>
      </c>
      <c r="DW185" s="236">
        <f>IF(COUNTIF($AP185:$AR185, Active!$ET$1)&gt;0, Active!DW$2, 0)</f>
        <v>0</v>
      </c>
      <c r="DX185" s="236">
        <f>IF(COUNTIF($AS185:$AU185, Active!$ET$1)&gt;0, Active!DX$2, 0)</f>
        <v>0</v>
      </c>
      <c r="DY185" s="236">
        <f>IF(COUNTIF($AV185:$AX185, Active!$ET$1)&gt;0, Active!DY$2, 0)</f>
        <v>0</v>
      </c>
      <c r="DZ185" s="237">
        <f>IF(COUNTIF($AY185:$BA185, Active!$ET$1)&gt;0, Active!DZ$2, 0)</f>
        <v>0</v>
      </c>
      <c r="EA185" s="238">
        <f>IF(COUNTIF($BB185:$BD185, Active!$ET$1)&gt;0, Active!EA$2, 0)</f>
        <v>0</v>
      </c>
      <c r="EB185" s="238">
        <f>IF(COUNTIF($BE185:$BG185, Active!$ET$1)&gt;0, Active!EB$2, 0)</f>
        <v>0</v>
      </c>
      <c r="EC185" s="238">
        <f>IF(COUNTIF($BH185:$BJ185, Active!$ET$1)&gt;0, Active!EC$2, 0)</f>
        <v>0</v>
      </c>
      <c r="ED185" s="238">
        <f>IF(COUNTIF($BK185:$BM185, Active!$ET$1)&gt;0, Active!ED$2, 0)</f>
        <v>0</v>
      </c>
      <c r="EE185" s="238">
        <f>IF(COUNTIF($BN185:$BP185, Active!$ET$1)&gt;0, Active!EE$2, 0)</f>
        <v>0</v>
      </c>
      <c r="EF185" s="238">
        <f>IF(COUNTIF($BQ185:$BS185, Active!$ET$1)&gt;0, Active!EF$2, 0)</f>
        <v>0</v>
      </c>
      <c r="EG185" s="238">
        <f>IF(COUNTIF($BT185:$BV185, Active!$ET$1)&gt;0, Active!EG$2, 0)</f>
        <v>0</v>
      </c>
      <c r="EH185" s="239">
        <f>IF(COUNTIF($BW185:$BY185, Active!$ET$1)&gt;0, Active!EH$2, 0)</f>
        <v>0</v>
      </c>
      <c r="EI185" s="240">
        <f>IF(COUNTIF($BZ185:$CB185, Active!$ET$1)&gt;0, Active!EI$2, 0)</f>
        <v>0</v>
      </c>
      <c r="EJ185" s="240">
        <f>IF(COUNTIF($CC185:$CE185, Active!$ET$1)&gt;0, Active!EJ$2, 0)</f>
        <v>0</v>
      </c>
      <c r="EK185" s="240">
        <f>IF(COUNTIF($CF185:$CH185, Active!$ET$1)&gt;0, Active!EK$2, 0)</f>
        <v>0</v>
      </c>
      <c r="EL185" s="240">
        <f>IF(COUNTIF($CI185:$CK185, Active!$ET$1)&gt;0, Active!EL$2, 0)</f>
        <v>0</v>
      </c>
      <c r="EM185" s="240">
        <f>IF(COUNTIF($CL185:$CN185, Active!$ET$1)&gt;0, Active!EM$2, 0)</f>
        <v>0</v>
      </c>
      <c r="EN185" s="240">
        <f>IF(COUNTIF($CO185:$CQ185, Active!$ET$1)&gt;0, Active!EN$2, 0)</f>
        <v>0</v>
      </c>
      <c r="EO185" s="240">
        <f>IF(COUNTIF($CR185:$CT185, Active!$ET$1)&gt;0, Active!EO$2, 0)</f>
        <v>0</v>
      </c>
      <c r="EP185" s="240">
        <f>IF(COUNTIF($CU185:$CW185, Active!$ET$1)&gt;0, Active!EP$2, 0)</f>
        <v>0</v>
      </c>
      <c r="EQ185" s="240">
        <f>IF(COUNTIF($CX185:$CZ185, Active!$ET$1)&gt;0, Active!EQ$2, 0)</f>
        <v>0</v>
      </c>
      <c r="ER185" s="240">
        <f>IF(COUNTIF($DA185:$DC185, Active!$ET$1)&gt;0, Active!ER$2, 0)</f>
        <v>0</v>
      </c>
      <c r="ES185" s="240">
        <f>IF(COUNTIF($DD185:$DF185, Active!$ET$1)&gt;0, Active!ES$2, 0)</f>
        <v>0</v>
      </c>
      <c r="ET185" s="241">
        <f t="shared" si="61"/>
        <v>0</v>
      </c>
      <c r="EU185" s="242">
        <f>IF(COUNTIF($N185:$Q185, Active!GA$1)&gt;0, Active!EU$2, 0)</f>
        <v>0</v>
      </c>
      <c r="EV185" s="234">
        <f>IF(COUNTIF($R185:$U185, Active!GA$1)&gt;0, Active!EV$2, 0)</f>
        <v>0</v>
      </c>
      <c r="EW185" s="234">
        <f>IF(COUNTIF($V185:$Y185, Active!GA$1)&gt;0, Active!EW$2, 0)</f>
        <v>0</v>
      </c>
      <c r="EX185" s="234">
        <f>IF(COUNTIF($Z185:$AA185, Active!GA$1)&gt;0, Active!EX$2, 0)</f>
        <v>0</v>
      </c>
      <c r="EY185" s="234">
        <f>IF(COUNTIF($AB185:$AC185, Active!GA$1)&gt;0, Active!EY$2, 0)</f>
        <v>0</v>
      </c>
      <c r="EZ185" s="235">
        <f>IF(COUNTIF($AD185:$AF185, Active!$GA$1)&gt;0, Active!EZ$2, 0)</f>
        <v>0</v>
      </c>
      <c r="FA185" s="236">
        <f>IF(COUNTIF($AG185:$AI185, Active!$GA$1)&gt;0, Active!FA$2, 0)</f>
        <v>0</v>
      </c>
      <c r="FB185" s="236">
        <f>IF(COUNTIF($AJ185:$AL185, Active!$GA$1)&gt;0, Active!FB$2, 0)</f>
        <v>0</v>
      </c>
      <c r="FC185" s="236">
        <f>IF(COUNTIF($AM185:$AO185, Active!$GA$1)&gt;0, Active!FC$2, 0)</f>
        <v>0</v>
      </c>
      <c r="FD185" s="236">
        <f>IF(COUNTIF($AP185:$AR185, Active!$GA$1)&gt;0, Active!FD$2, 0)</f>
        <v>0</v>
      </c>
      <c r="FE185" s="236">
        <f>IF(COUNTIF($AS185:$AU185, Active!$GA$1)&gt;0, Active!FE$2, 0)</f>
        <v>0</v>
      </c>
      <c r="FF185" s="236">
        <f>IF(COUNTIF($AV185:$AX185, Active!$GA$1)&gt;0, Active!FF$2, 0)</f>
        <v>0</v>
      </c>
      <c r="FG185" s="237">
        <f>IF(COUNTIF($AY185:$BA185, Active!$GA$1)&gt;0, Active!FG$2, 0)</f>
        <v>0</v>
      </c>
      <c r="FH185" s="238">
        <f>IF(COUNTIF($BB185:$BD185, Active!$GA$1)&gt;0, Active!FH$2, 0)</f>
        <v>0</v>
      </c>
      <c r="FI185" s="238">
        <f>IF(COUNTIF($BE185:$BG185, Active!$GA$1)&gt;0, Active!FI$2, 0)</f>
        <v>0</v>
      </c>
      <c r="FJ185" s="238">
        <f>IF(COUNTIF($BH185:$BJ185, Active!$GA$1)&gt;0, Active!FJ$2, 0)</f>
        <v>0</v>
      </c>
      <c r="FK185" s="238">
        <f>IF(COUNTIF($BK185:$BM185, Active!$GA$1)&gt;0, Active!FK$2, 0)</f>
        <v>0</v>
      </c>
      <c r="FL185" s="238">
        <f>IF(COUNTIF($BN185:$BP185, Active!$GA$1)&gt;0, Active!FL$2, 0)</f>
        <v>0</v>
      </c>
      <c r="FM185" s="238">
        <f>IF(COUNTIF($BQ185:$BS185, Active!$GA$1)&gt;0, Active!FM$2, 0)</f>
        <v>0</v>
      </c>
      <c r="FN185" s="238">
        <f>IF(COUNTIF($BT185:$BV185, Active!$GA$1)&gt;0, Active!FN$2, 0)</f>
        <v>0</v>
      </c>
      <c r="FO185" s="239">
        <f>IF(COUNTIF($BW185:$BY185, Active!$GA$1)&gt;0, Active!FO$2, 0)</f>
        <v>0</v>
      </c>
      <c r="FP185" s="240">
        <f>IF(COUNTIF($BZ185:$CB185, Active!$GA$1)&gt;0, Active!FP$2, 0)</f>
        <v>0</v>
      </c>
      <c r="FQ185" s="240">
        <f>IF(COUNTIF($CC185:$CE185, Active!$GA$1)&gt;0, Active!FQ$2, 0)</f>
        <v>0</v>
      </c>
      <c r="FR185" s="240">
        <f>IF(COUNTIF($CF185:$CH185, Active!$GA$1)&gt;0, Active!FR$2, 0)</f>
        <v>0</v>
      </c>
      <c r="FS185" s="240">
        <f>IF(COUNTIF($CI185:$CK185, Active!$GA$1)&gt;0, Active!FS$2, 0)</f>
        <v>0</v>
      </c>
      <c r="FT185" s="240">
        <f>IF(COUNTIF($CL185:$CN185, Active!$GA$1)&gt;0, Active!FT$2, 0)</f>
        <v>0</v>
      </c>
      <c r="FU185" s="240">
        <f>IF(COUNTIF($CO185:$CQ185, Active!$GA$1)&gt;0, Active!FU$2, 0)</f>
        <v>0</v>
      </c>
      <c r="FV185" s="240">
        <f>IF(COUNTIF($CR185:$CT185, Active!$GA$1)&gt;0, Active!FV$2, 0)</f>
        <v>0</v>
      </c>
      <c r="FW185" s="240">
        <f>IF(COUNTIF($CU185:$CW185, Active!$GA$1)&gt;0, Active!FW$2, 0)</f>
        <v>0</v>
      </c>
      <c r="FX185" s="240">
        <f>IF(COUNTIF($CX185:$CZ185, Active!$GA$1)&gt;0, Active!FX$2, 0)</f>
        <v>0</v>
      </c>
      <c r="FY185" s="240">
        <f>IF(COUNTIF($DA185:$DC185, Active!$GA$1)&gt;0, Active!FY$2, 0)</f>
        <v>0</v>
      </c>
      <c r="FZ185" s="240">
        <f>IF(COUNTIF($DD185:$DF185, Active!$GA$1)&gt;0, Active!FZ$2, 0)</f>
        <v>0</v>
      </c>
      <c r="GA185" s="241">
        <f t="shared" si="62"/>
        <v>0</v>
      </c>
      <c r="GB185" s="242">
        <f>IF(COUNTIF($N185:$Q185, Active!HH$1)&gt;0, Active!GB$2, 0)</f>
        <v>0</v>
      </c>
      <c r="GC185" s="234">
        <f>IF(COUNTIF($R185:$U185, Active!HH$1)&gt;0, Active!GC$2, 0)</f>
        <v>0</v>
      </c>
      <c r="GD185" s="234">
        <f>IF(COUNTIF($V185:$Y185, Active!HH$1)&gt;0, Active!GD$2, 0)</f>
        <v>0</v>
      </c>
      <c r="GE185" s="234">
        <f>IF(COUNTIF($Z185:$AA185, Active!HH$1)&gt;0, Active!GE$2, 0)</f>
        <v>0</v>
      </c>
      <c r="GF185" s="234">
        <f>IF(COUNTIF($AB185:$AC185, Active!HH$1)&gt;0, Active!GF$2, 0)</f>
        <v>0</v>
      </c>
      <c r="GG185" s="235">
        <f>IF(COUNTIF($AD185:$AF185, Active!$HH$1)&gt;0, Active!GG$2, 0)</f>
        <v>0</v>
      </c>
      <c r="GH185" s="236">
        <f>IF(COUNTIF($AG185:$AI185, Active!$HH$1)&gt;0, Active!GH$2, 0)</f>
        <v>0</v>
      </c>
      <c r="GI185" s="236">
        <f>IF(COUNTIF($AJ185:$AL185, Active!$HH$1)&gt;0, Active!GI$2, 0)</f>
        <v>0</v>
      </c>
      <c r="GJ185" s="236">
        <f>IF(COUNTIF($AM185:$AO185, Active!$HH$1)&gt;0, Active!GJ$2, 0)</f>
        <v>0</v>
      </c>
      <c r="GK185" s="236">
        <f>IF(COUNTIF($AP185:$AR185, Active!$HH$1)&gt;0, Active!GK$2, 0)</f>
        <v>0</v>
      </c>
      <c r="GL185" s="236">
        <f>IF(COUNTIF($AS185:$AU185, Active!$HH$1)&gt;0, Active!GL$2, 0)</f>
        <v>0</v>
      </c>
      <c r="GM185" s="236">
        <f>IF(COUNTIF($AV185:$AX185, Active!$HH$1)&gt;0, Active!GM$2, 0)</f>
        <v>0</v>
      </c>
      <c r="GN185" s="237">
        <f>IF(COUNTIF($AY185:$BA185, Active!$HH$1)&gt;0, Active!GN$2, 0)</f>
        <v>0</v>
      </c>
      <c r="GO185" s="238">
        <f>IF(COUNTIF($BB185:$BD185, Active!$HH$1)&gt;0, Active!GO$2, 0)</f>
        <v>0</v>
      </c>
      <c r="GP185" s="238">
        <f>IF(COUNTIF($BE185:$BG185, Active!$HH$1)&gt;0, Active!GP$2, 0)</f>
        <v>0</v>
      </c>
      <c r="GQ185" s="238">
        <f>IF(COUNTIF($BH185:$BJ185, Active!$HH$1)&gt;0, Active!GQ$2, 0)</f>
        <v>0</v>
      </c>
      <c r="GR185" s="238">
        <f>IF(COUNTIF($BK185:$BM185, Active!$HH$1)&gt;0, Active!GR$2, 0)</f>
        <v>0</v>
      </c>
      <c r="GS185" s="238">
        <f>IF(COUNTIF($BN185:$BP185, Active!$HH$1)&gt;0, Active!GS$2, 0)</f>
        <v>0</v>
      </c>
      <c r="GT185" s="238">
        <f>IF(COUNTIF($BQ185:$BS185, Active!$HH$1)&gt;0, Active!GT$2, 0)</f>
        <v>0</v>
      </c>
      <c r="GU185" s="238">
        <f>IF(COUNTIF($BT185:$BV185, Active!$HH$1)&gt;0, Active!GU$2, 0)</f>
        <v>0</v>
      </c>
      <c r="GV185" s="239">
        <f>IF(COUNTIF($BW185:$BY185, Active!$HH$1)&gt;0, Active!GV$2, 0)</f>
        <v>0</v>
      </c>
      <c r="GW185" s="240">
        <f>IF(COUNTIF($BZ185:$CB185, Active!$HH$1)&gt;0, Active!GW$2, 0)</f>
        <v>0</v>
      </c>
      <c r="GX185" s="240">
        <f>IF(COUNTIF($CC185:$CE185, Active!$HH$1)&gt;0, Active!GX$2, 0)</f>
        <v>0</v>
      </c>
      <c r="GY185" s="240">
        <f>IF(COUNTIF($CF185:$CH185, Active!$HH$1)&gt;0, Active!GY$2, 0)</f>
        <v>0</v>
      </c>
      <c r="GZ185" s="240">
        <f>IF(COUNTIF($CI185:$CK185, Active!$HH$1)&gt;0, Active!GZ$2, 0)</f>
        <v>0</v>
      </c>
      <c r="HA185" s="240">
        <f>IF(COUNTIF($CL185:$CN185, Active!$HH$1)&gt;0, Active!HA$2, 0)</f>
        <v>0</v>
      </c>
      <c r="HB185" s="240">
        <f>IF(COUNTIF($CO185:$CQ185, Active!$HH$1)&gt;0, Active!HB$2, 0)</f>
        <v>0</v>
      </c>
      <c r="HC185" s="240">
        <f>IF(COUNTIF($CR185:$CT185, Active!$HH$1)&gt;0, Active!HC$2, 0)</f>
        <v>0</v>
      </c>
      <c r="HD185" s="240">
        <f>IF(COUNTIF($CU185:$CW185, Active!$HH$1)&gt;0, Active!HD$2, 0)</f>
        <v>0</v>
      </c>
      <c r="HE185" s="240">
        <f>IF(COUNTIF($CX185:$CZ185, Active!$HH$1)&gt;0, Active!HE$2, 0)</f>
        <v>0</v>
      </c>
      <c r="HF185" s="240">
        <f>IF(COUNTIF($DA185:$DC185, Active!$HH$1)&gt;0, Active!HF$2, 0)</f>
        <v>0</v>
      </c>
      <c r="HG185" s="240">
        <f>IF(COUNTIF($DD185:$DF185, Active!$HH$1)&gt;0, Active!HG$2, 0)</f>
        <v>0</v>
      </c>
      <c r="HH185" s="241">
        <f t="shared" si="63"/>
        <v>0</v>
      </c>
      <c r="HI185" s="243"/>
      <c r="HJ185" s="242">
        <f>IF(MAX($N185:$Q185)&gt;=40, Active!HJ$2, 0)</f>
        <v>0</v>
      </c>
      <c r="HK185" s="234">
        <f>IF(MAX($R185:$U185)&gt;=40, Active!HK$2, 0)</f>
        <v>0</v>
      </c>
      <c r="HL185" s="234">
        <f>IF(MAX($V185:$Y185)&gt;=40, Active!HL$2, 0)</f>
        <v>0</v>
      </c>
      <c r="HM185" s="234">
        <f>IF(MAX($Z185:$AA185)&gt;=40, Active!HM$2, 0)</f>
        <v>0</v>
      </c>
      <c r="HN185" s="234">
        <f>IF(MAX($AB185:$AC185)&gt;=40, Active!HN$2, 0)</f>
        <v>0</v>
      </c>
      <c r="HO185" s="235">
        <f>IF(MAX($AD185:$AF185)&gt;=40, Active!HO$2, 0)</f>
        <v>0</v>
      </c>
      <c r="HP185" s="236">
        <f>IF(MAX($AG185:$AI185)&gt;=40, Active!HP$2, 0)</f>
        <v>0</v>
      </c>
      <c r="HQ185" s="236">
        <f>IF(MAX($AJ185:$AL185)&gt;=40, Active!HQ$2, 0)</f>
        <v>0</v>
      </c>
      <c r="HR185" s="236">
        <f>IF(MAX($AM185:$AO185)&gt;=40, Active!HR$2, 0)</f>
        <v>0</v>
      </c>
      <c r="HS185" s="236">
        <f>IF(MAX($AP185:$AR185)&gt;=40, Active!HS$2, 0)</f>
        <v>0</v>
      </c>
      <c r="HT185" s="236">
        <f>IF(MAX($AS185:$AU185)&gt;=40, Active!HT$2, 0)</f>
        <v>0</v>
      </c>
      <c r="HU185" s="236">
        <f>IF(MAX($AV185:$AX185)&gt;=40, Active!HU$2, 0)</f>
        <v>0</v>
      </c>
      <c r="HV185" s="237">
        <f>IF(MAX($AY185:$BA185)&gt;=40, Active!HV$2, 0)</f>
        <v>0</v>
      </c>
      <c r="HW185" s="238">
        <f>IF(MAX($BB185:$BD185)&gt;=40, Active!HW$2, 0)</f>
        <v>20</v>
      </c>
      <c r="HX185" s="238">
        <f>IF(MAX($BE185:$BG185)&gt;=40, Active!HX$2, 0)</f>
        <v>20</v>
      </c>
      <c r="HY185" s="238">
        <f>IF(MAX($BH185:$BJ185)&gt;=40, Active!HY$2, 0)</f>
        <v>20</v>
      </c>
      <c r="HZ185" s="238">
        <f>IF(MAX($BK185:$BM185)&gt;=40, Active!HZ$2, 0)</f>
        <v>0</v>
      </c>
      <c r="IA185" s="238">
        <f>IF(MAX($BN185:$BP185)&gt;=40, Active!IA$2, 0)</f>
        <v>20</v>
      </c>
      <c r="IB185" s="238">
        <f>IF(MAX($BQ185:$BS185)&gt;=40, Active!IB$2, 0)</f>
        <v>10</v>
      </c>
      <c r="IC185" s="238">
        <f>IF(MAX($BT185:$BV185)&gt;=40, Active!IC$2, 0)</f>
        <v>0</v>
      </c>
      <c r="ID185" s="239">
        <f>IF(MAX($BW185:$BY185)&gt;=40, Active!ID$2, 0)</f>
        <v>0</v>
      </c>
      <c r="IE185" s="240">
        <f>IF(MAX($BZ185:$CB185)&gt;=40, Active!IE$2, 0)</f>
        <v>0</v>
      </c>
      <c r="IF185" s="240">
        <f>IF(MAX($CC185:$CE185)&gt;=40, Active!IF$2, 0)</f>
        <v>0</v>
      </c>
      <c r="IG185" s="240">
        <f>IF(MAX($CF185:$CH185)&gt;=40, Active!IG$2, 0)</f>
        <v>0</v>
      </c>
      <c r="IH185" s="240">
        <f>IF(MAX($CI185:$CK185)&gt;=40, Active!IH$2, 0)</f>
        <v>0</v>
      </c>
      <c r="II185" s="240">
        <f>IF(MAX($CL185:$CN185)&gt;=40, Active!II$2, 0)</f>
        <v>0</v>
      </c>
      <c r="IJ185" s="240">
        <f>IF(MAX($CO185:$CQ185)&gt;=40, Active!IJ$2, 0)</f>
        <v>0</v>
      </c>
      <c r="IK185" s="240">
        <f>IF(MAX($CR185:$CT185)&gt;=40, Active!IK$2, 0)</f>
        <v>0</v>
      </c>
      <c r="IL185" s="240">
        <f>IF(MAX($CU185:$CW185)&gt;=40, Active!IL$2, 0)</f>
        <v>0</v>
      </c>
      <c r="IM185" s="240">
        <f>IF(MAX($CX185:$CZ185)&gt;=40, Active!IM$2, 0)</f>
        <v>0</v>
      </c>
      <c r="IN185" s="240">
        <f>IF(MAX($DA185:$DC185)&gt;=40, Active!IN$2, 0)</f>
        <v>0</v>
      </c>
      <c r="IO185" s="240">
        <f>IF(MAX($DD185:$DF185)&gt;=40, Active!IO$2, 0)</f>
        <v>0</v>
      </c>
      <c r="IP185" s="416">
        <f t="shared" si="64"/>
        <v>90</v>
      </c>
      <c r="IQ185" s="416">
        <f t="shared" si="65"/>
        <v>0</v>
      </c>
    </row>
    <row r="186" spans="2:251" ht="15" customHeight="1" x14ac:dyDescent="0.25">
      <c r="B186" s="392">
        <v>44</v>
      </c>
      <c r="C186" s="13" t="s">
        <v>735</v>
      </c>
      <c r="D186" s="423">
        <v>42826</v>
      </c>
      <c r="E186" s="20" t="s">
        <v>278</v>
      </c>
      <c r="F186" s="6">
        <v>8117885</v>
      </c>
      <c r="G186" s="20">
        <v>1</v>
      </c>
      <c r="H186" s="20"/>
      <c r="I186" s="23"/>
      <c r="J186" s="6"/>
      <c r="K186" s="6"/>
      <c r="L186" s="424"/>
      <c r="M186" s="425" t="s">
        <v>736</v>
      </c>
      <c r="N186" s="24"/>
      <c r="O186" s="107"/>
      <c r="P186" s="105"/>
      <c r="Q186" s="106"/>
      <c r="R186" s="24"/>
      <c r="S186" s="107"/>
      <c r="T186" s="105"/>
      <c r="U186" s="106"/>
      <c r="V186" s="24"/>
      <c r="W186" s="107"/>
      <c r="X186" s="105"/>
      <c r="Y186" s="106"/>
      <c r="Z186" s="24"/>
      <c r="AA186" s="273"/>
      <c r="AB186" s="24"/>
      <c r="AC186" s="273"/>
      <c r="AD186" s="24"/>
      <c r="AE186" s="107"/>
      <c r="AF186" s="273"/>
      <c r="AG186" s="24"/>
      <c r="AH186" s="107"/>
      <c r="AI186" s="273"/>
      <c r="AJ186" s="24"/>
      <c r="AK186" s="107"/>
      <c r="AL186" s="273"/>
      <c r="AM186" s="24"/>
      <c r="AN186" s="107"/>
      <c r="AO186" s="273"/>
      <c r="AP186" s="24"/>
      <c r="AQ186" s="107"/>
      <c r="AR186" s="273"/>
      <c r="AS186" s="24"/>
      <c r="AT186" s="107"/>
      <c r="AU186" s="273"/>
      <c r="AV186" s="24"/>
      <c r="AW186" s="107"/>
      <c r="AX186" s="273"/>
      <c r="AY186" s="24"/>
      <c r="AZ186" s="107"/>
      <c r="BA186" s="273"/>
      <c r="BB186" s="24">
        <v>66.300003051757813</v>
      </c>
      <c r="BC186" s="107"/>
      <c r="BD186" s="273"/>
      <c r="BE186" s="24">
        <v>69.5</v>
      </c>
      <c r="BF186" s="107"/>
      <c r="BG186" s="273"/>
      <c r="BH186" s="24">
        <v>60.009998321533203</v>
      </c>
      <c r="BI186" s="107"/>
      <c r="BJ186" s="273"/>
      <c r="BK186" s="24"/>
      <c r="BL186" s="107"/>
      <c r="BM186" s="273"/>
      <c r="BN186" s="24">
        <v>74.599998474121094</v>
      </c>
      <c r="BO186" s="107"/>
      <c r="BP186" s="273"/>
      <c r="BQ186" s="24">
        <v>60</v>
      </c>
      <c r="BR186" s="107"/>
      <c r="BS186" s="273"/>
      <c r="BT186" s="24"/>
      <c r="BU186" s="291"/>
      <c r="BV186" s="273"/>
      <c r="BW186" s="24"/>
      <c r="BX186" s="107"/>
      <c r="BY186" s="273"/>
      <c r="BZ186" s="24"/>
      <c r="CA186" s="107"/>
      <c r="CB186" s="273"/>
      <c r="CC186" s="24"/>
      <c r="CD186" s="107"/>
      <c r="CE186" s="107"/>
      <c r="CF186" s="107"/>
      <c r="CG186" s="107"/>
      <c r="CH186" s="273"/>
      <c r="CI186" s="24"/>
      <c r="CJ186" s="107"/>
      <c r="CK186" s="273"/>
      <c r="CL186" s="24"/>
      <c r="CM186" s="107"/>
      <c r="CN186" s="273"/>
      <c r="CO186" s="24"/>
      <c r="CP186" s="107"/>
      <c r="CQ186" s="273"/>
      <c r="CR186" s="24"/>
      <c r="CS186" s="107"/>
      <c r="CT186" s="273"/>
      <c r="CU186" s="24"/>
      <c r="CV186" s="107"/>
      <c r="CW186" s="273"/>
      <c r="CX186" s="24"/>
      <c r="CY186" s="107"/>
      <c r="CZ186" s="273"/>
      <c r="DA186" s="24"/>
      <c r="DB186" s="107"/>
      <c r="DC186" s="273"/>
      <c r="DD186" s="24"/>
      <c r="DE186" s="107"/>
      <c r="DF186" s="273"/>
      <c r="DG186" s="218"/>
      <c r="DH186" s="217"/>
      <c r="DI186" s="217"/>
      <c r="DJ186" s="286">
        <f t="shared" si="59"/>
        <v>66.081999969482425</v>
      </c>
      <c r="DK186" s="219"/>
      <c r="DL186" s="220">
        <f t="shared" si="60"/>
        <v>3.3040999984741211</v>
      </c>
      <c r="DM186" s="650">
        <f>COUNTIF(N186:DF186, Active!DM$1)+COUNTIF(N186:DF186, Active!DM$2)</f>
        <v>0</v>
      </c>
      <c r="DN186" s="233">
        <f>IF(COUNTIF($N186:$Q186, Active!ET$1)&gt;0, Active!DN$2, 0)</f>
        <v>0</v>
      </c>
      <c r="DO186" s="234">
        <f>IF(COUNTIF($R186:$U186, Active!ET$1)&gt;0, Active!DO$2, 0)</f>
        <v>0</v>
      </c>
      <c r="DP186" s="234">
        <f>IF(COUNTIF($V186:$Y186, Active!ET$1)&gt;0, Active!DP$2, 0)</f>
        <v>0</v>
      </c>
      <c r="DQ186" s="234">
        <f>IF(COUNTIF($Z186:$AA186, Active!ET$1)&gt;0, Active!DQ$2, 0)</f>
        <v>0</v>
      </c>
      <c r="DR186" s="234">
        <f>IF(COUNTIF($AB186:$AC186, Active!ET$1)&gt;0, Active!DR$2, 0)</f>
        <v>0</v>
      </c>
      <c r="DS186" s="235">
        <f>IF(COUNTIF($AD186:$AF186, Active!$ET$1)&gt;0, Active!DS$2, 0)</f>
        <v>0</v>
      </c>
      <c r="DT186" s="236">
        <f>IF(COUNTIF($AG186:$AI186, Active!$ET$1)&gt;0, Active!DT$2, 0)</f>
        <v>0</v>
      </c>
      <c r="DU186" s="236">
        <f>IF(COUNTIF($AJ186:$AL186, Active!$ET$1)&gt;0, Active!DU$2, 0)</f>
        <v>0</v>
      </c>
      <c r="DV186" s="236">
        <f>IF(COUNTIF($AM186:$AO186, Active!$ET$1)&gt;0, Active!DV$2, 0)</f>
        <v>0</v>
      </c>
      <c r="DW186" s="236">
        <f>IF(COUNTIF($AP186:$AR186, Active!$ET$1)&gt;0, Active!DW$2, 0)</f>
        <v>0</v>
      </c>
      <c r="DX186" s="236">
        <f>IF(COUNTIF($AS186:$AU186, Active!$ET$1)&gt;0, Active!DX$2, 0)</f>
        <v>0</v>
      </c>
      <c r="DY186" s="236">
        <f>IF(COUNTIF($AV186:$AX186, Active!$ET$1)&gt;0, Active!DY$2, 0)</f>
        <v>0</v>
      </c>
      <c r="DZ186" s="237">
        <f>IF(COUNTIF($AY186:$BA186, Active!$ET$1)&gt;0, Active!DZ$2, 0)</f>
        <v>0</v>
      </c>
      <c r="EA186" s="238">
        <f>IF(COUNTIF($BB186:$BD186, Active!$ET$1)&gt;0, Active!EA$2, 0)</f>
        <v>0</v>
      </c>
      <c r="EB186" s="238">
        <f>IF(COUNTIF($BE186:$BG186, Active!$ET$1)&gt;0, Active!EB$2, 0)</f>
        <v>0</v>
      </c>
      <c r="EC186" s="238">
        <f>IF(COUNTIF($BH186:$BJ186, Active!$ET$1)&gt;0, Active!EC$2, 0)</f>
        <v>0</v>
      </c>
      <c r="ED186" s="238">
        <f>IF(COUNTIF($BK186:$BM186, Active!$ET$1)&gt;0, Active!ED$2, 0)</f>
        <v>0</v>
      </c>
      <c r="EE186" s="238">
        <f>IF(COUNTIF($BN186:$BP186, Active!$ET$1)&gt;0, Active!EE$2, 0)</f>
        <v>0</v>
      </c>
      <c r="EF186" s="238">
        <f>IF(COUNTIF($BQ186:$BS186, Active!$ET$1)&gt;0, Active!EF$2, 0)</f>
        <v>0</v>
      </c>
      <c r="EG186" s="238">
        <f>IF(COUNTIF($BT186:$BV186, Active!$ET$1)&gt;0, Active!EG$2, 0)</f>
        <v>0</v>
      </c>
      <c r="EH186" s="239">
        <f>IF(COUNTIF($BW186:$BY186, Active!$ET$1)&gt;0, Active!EH$2, 0)</f>
        <v>0</v>
      </c>
      <c r="EI186" s="240">
        <f>IF(COUNTIF($BZ186:$CB186, Active!$ET$1)&gt;0, Active!EI$2, 0)</f>
        <v>0</v>
      </c>
      <c r="EJ186" s="240">
        <f>IF(COUNTIF($CC186:$CE186, Active!$ET$1)&gt;0, Active!EJ$2, 0)</f>
        <v>0</v>
      </c>
      <c r="EK186" s="240">
        <f>IF(COUNTIF($CF186:$CH186, Active!$ET$1)&gt;0, Active!EK$2, 0)</f>
        <v>0</v>
      </c>
      <c r="EL186" s="240">
        <f>IF(COUNTIF($CI186:$CK186, Active!$ET$1)&gt;0, Active!EL$2, 0)</f>
        <v>0</v>
      </c>
      <c r="EM186" s="240">
        <f>IF(COUNTIF($CL186:$CN186, Active!$ET$1)&gt;0, Active!EM$2, 0)</f>
        <v>0</v>
      </c>
      <c r="EN186" s="240">
        <f>IF(COUNTIF($CO186:$CQ186, Active!$ET$1)&gt;0, Active!EN$2, 0)</f>
        <v>0</v>
      </c>
      <c r="EO186" s="240">
        <f>IF(COUNTIF($CR186:$CT186, Active!$ET$1)&gt;0, Active!EO$2, 0)</f>
        <v>0</v>
      </c>
      <c r="EP186" s="240">
        <f>IF(COUNTIF($CU186:$CW186, Active!$ET$1)&gt;0, Active!EP$2, 0)</f>
        <v>0</v>
      </c>
      <c r="EQ186" s="240">
        <f>IF(COUNTIF($CX186:$CZ186, Active!$ET$1)&gt;0, Active!EQ$2, 0)</f>
        <v>0</v>
      </c>
      <c r="ER186" s="240">
        <f>IF(COUNTIF($DA186:$DC186, Active!$ET$1)&gt;0, Active!ER$2, 0)</f>
        <v>0</v>
      </c>
      <c r="ES186" s="240">
        <f>IF(COUNTIF($DD186:$DF186, Active!$ET$1)&gt;0, Active!ES$2, 0)</f>
        <v>0</v>
      </c>
      <c r="ET186" s="241">
        <f t="shared" si="61"/>
        <v>0</v>
      </c>
      <c r="EU186" s="242">
        <f>IF(COUNTIF($N186:$Q186, Active!GA$1)&gt;0, Active!EU$2, 0)</f>
        <v>0</v>
      </c>
      <c r="EV186" s="234">
        <f>IF(COUNTIF($R186:$U186, Active!GA$1)&gt;0, Active!EV$2, 0)</f>
        <v>0</v>
      </c>
      <c r="EW186" s="234">
        <f>IF(COUNTIF($V186:$Y186, Active!GA$1)&gt;0, Active!EW$2, 0)</f>
        <v>0</v>
      </c>
      <c r="EX186" s="234">
        <f>IF(COUNTIF($Z186:$AA186, Active!GA$1)&gt;0, Active!EX$2, 0)</f>
        <v>0</v>
      </c>
      <c r="EY186" s="234">
        <f>IF(COUNTIF($AB186:$AC186, Active!GA$1)&gt;0, Active!EY$2, 0)</f>
        <v>0</v>
      </c>
      <c r="EZ186" s="235">
        <f>IF(COUNTIF($AD186:$AF186, Active!$GA$1)&gt;0, Active!EZ$2, 0)</f>
        <v>0</v>
      </c>
      <c r="FA186" s="236">
        <f>IF(COUNTIF($AG186:$AI186, Active!$GA$1)&gt;0, Active!FA$2, 0)</f>
        <v>0</v>
      </c>
      <c r="FB186" s="236">
        <f>IF(COUNTIF($AJ186:$AL186, Active!$GA$1)&gt;0, Active!FB$2, 0)</f>
        <v>0</v>
      </c>
      <c r="FC186" s="236">
        <f>IF(COUNTIF($AM186:$AO186, Active!$GA$1)&gt;0, Active!FC$2, 0)</f>
        <v>0</v>
      </c>
      <c r="FD186" s="236">
        <f>IF(COUNTIF($AP186:$AR186, Active!$GA$1)&gt;0, Active!FD$2, 0)</f>
        <v>0</v>
      </c>
      <c r="FE186" s="236">
        <f>IF(COUNTIF($AS186:$AU186, Active!$GA$1)&gt;0, Active!FE$2, 0)</f>
        <v>0</v>
      </c>
      <c r="FF186" s="236">
        <f>IF(COUNTIF($AV186:$AX186, Active!$GA$1)&gt;0, Active!FF$2, 0)</f>
        <v>0</v>
      </c>
      <c r="FG186" s="237">
        <f>IF(COUNTIF($AY186:$BA186, Active!$GA$1)&gt;0, Active!FG$2, 0)</f>
        <v>0</v>
      </c>
      <c r="FH186" s="238">
        <f>IF(COUNTIF($BB186:$BD186, Active!$GA$1)&gt;0, Active!FH$2, 0)</f>
        <v>0</v>
      </c>
      <c r="FI186" s="238">
        <f>IF(COUNTIF($BE186:$BG186, Active!$GA$1)&gt;0, Active!FI$2, 0)</f>
        <v>0</v>
      </c>
      <c r="FJ186" s="238">
        <f>IF(COUNTIF($BH186:$BJ186, Active!$GA$1)&gt;0, Active!FJ$2, 0)</f>
        <v>0</v>
      </c>
      <c r="FK186" s="238">
        <f>IF(COUNTIF($BK186:$BM186, Active!$GA$1)&gt;0, Active!FK$2, 0)</f>
        <v>0</v>
      </c>
      <c r="FL186" s="238">
        <f>IF(COUNTIF($BN186:$BP186, Active!$GA$1)&gt;0, Active!FL$2, 0)</f>
        <v>0</v>
      </c>
      <c r="FM186" s="238">
        <f>IF(COUNTIF($BQ186:$BS186, Active!$GA$1)&gt;0, Active!FM$2, 0)</f>
        <v>0</v>
      </c>
      <c r="FN186" s="238">
        <f>IF(COUNTIF($BT186:$BV186, Active!$GA$1)&gt;0, Active!FN$2, 0)</f>
        <v>0</v>
      </c>
      <c r="FO186" s="239">
        <f>IF(COUNTIF($BW186:$BY186, Active!$GA$1)&gt;0, Active!FO$2, 0)</f>
        <v>0</v>
      </c>
      <c r="FP186" s="240">
        <f>IF(COUNTIF($BZ186:$CB186, Active!$GA$1)&gt;0, Active!FP$2, 0)</f>
        <v>0</v>
      </c>
      <c r="FQ186" s="240">
        <f>IF(COUNTIF($CC186:$CE186, Active!$GA$1)&gt;0, Active!FQ$2, 0)</f>
        <v>0</v>
      </c>
      <c r="FR186" s="240">
        <f>IF(COUNTIF($CF186:$CH186, Active!$GA$1)&gt;0, Active!FR$2, 0)</f>
        <v>0</v>
      </c>
      <c r="FS186" s="240">
        <f>IF(COUNTIF($CI186:$CK186, Active!$GA$1)&gt;0, Active!FS$2, 0)</f>
        <v>0</v>
      </c>
      <c r="FT186" s="240">
        <f>IF(COUNTIF($CL186:$CN186, Active!$GA$1)&gt;0, Active!FT$2, 0)</f>
        <v>0</v>
      </c>
      <c r="FU186" s="240">
        <f>IF(COUNTIF($CO186:$CQ186, Active!$GA$1)&gt;0, Active!FU$2, 0)</f>
        <v>0</v>
      </c>
      <c r="FV186" s="240">
        <f>IF(COUNTIF($CR186:$CT186, Active!$GA$1)&gt;0, Active!FV$2, 0)</f>
        <v>0</v>
      </c>
      <c r="FW186" s="240">
        <f>IF(COUNTIF($CU186:$CW186, Active!$GA$1)&gt;0, Active!FW$2, 0)</f>
        <v>0</v>
      </c>
      <c r="FX186" s="240">
        <f>IF(COUNTIF($CX186:$CZ186, Active!$GA$1)&gt;0, Active!FX$2, 0)</f>
        <v>0</v>
      </c>
      <c r="FY186" s="240">
        <f>IF(COUNTIF($DA186:$DC186, Active!$GA$1)&gt;0, Active!FY$2, 0)</f>
        <v>0</v>
      </c>
      <c r="FZ186" s="240">
        <f>IF(COUNTIF($DD186:$DF186, Active!$GA$1)&gt;0, Active!FZ$2, 0)</f>
        <v>0</v>
      </c>
      <c r="GA186" s="241">
        <f t="shared" si="62"/>
        <v>0</v>
      </c>
      <c r="GB186" s="242">
        <f>IF(COUNTIF($N186:$Q186, Active!HH$1)&gt;0, Active!GB$2, 0)</f>
        <v>0</v>
      </c>
      <c r="GC186" s="234">
        <f>IF(COUNTIF($R186:$U186, Active!HH$1)&gt;0, Active!GC$2, 0)</f>
        <v>0</v>
      </c>
      <c r="GD186" s="234">
        <f>IF(COUNTIF($V186:$Y186, Active!HH$1)&gt;0, Active!GD$2, 0)</f>
        <v>0</v>
      </c>
      <c r="GE186" s="234">
        <f>IF(COUNTIF($Z186:$AA186, Active!HH$1)&gt;0, Active!GE$2, 0)</f>
        <v>0</v>
      </c>
      <c r="GF186" s="234">
        <f>IF(COUNTIF($AB186:$AC186, Active!HH$1)&gt;0, Active!GF$2, 0)</f>
        <v>0</v>
      </c>
      <c r="GG186" s="235">
        <f>IF(COUNTIF($AD186:$AF186, Active!$HH$1)&gt;0, Active!GG$2, 0)</f>
        <v>0</v>
      </c>
      <c r="GH186" s="236">
        <f>IF(COUNTIF($AG186:$AI186, Active!$HH$1)&gt;0, Active!GH$2, 0)</f>
        <v>0</v>
      </c>
      <c r="GI186" s="236">
        <f>IF(COUNTIF($AJ186:$AL186, Active!$HH$1)&gt;0, Active!GI$2, 0)</f>
        <v>0</v>
      </c>
      <c r="GJ186" s="236">
        <f>IF(COUNTIF($AM186:$AO186, Active!$HH$1)&gt;0, Active!GJ$2, 0)</f>
        <v>0</v>
      </c>
      <c r="GK186" s="236">
        <f>IF(COUNTIF($AP186:$AR186, Active!$HH$1)&gt;0, Active!GK$2, 0)</f>
        <v>0</v>
      </c>
      <c r="GL186" s="236">
        <f>IF(COUNTIF($AS186:$AU186, Active!$HH$1)&gt;0, Active!GL$2, 0)</f>
        <v>0</v>
      </c>
      <c r="GM186" s="236">
        <f>IF(COUNTIF($AV186:$AX186, Active!$HH$1)&gt;0, Active!GM$2, 0)</f>
        <v>0</v>
      </c>
      <c r="GN186" s="237">
        <f>IF(COUNTIF($AY186:$BA186, Active!$HH$1)&gt;0, Active!GN$2, 0)</f>
        <v>0</v>
      </c>
      <c r="GO186" s="238">
        <f>IF(COUNTIF($BB186:$BD186, Active!$HH$1)&gt;0, Active!GO$2, 0)</f>
        <v>0</v>
      </c>
      <c r="GP186" s="238">
        <f>IF(COUNTIF($BE186:$BG186, Active!$HH$1)&gt;0, Active!GP$2, 0)</f>
        <v>0</v>
      </c>
      <c r="GQ186" s="238">
        <f>IF(COUNTIF($BH186:$BJ186, Active!$HH$1)&gt;0, Active!GQ$2, 0)</f>
        <v>0</v>
      </c>
      <c r="GR186" s="238">
        <f>IF(COUNTIF($BK186:$BM186, Active!$HH$1)&gt;0, Active!GR$2, 0)</f>
        <v>0</v>
      </c>
      <c r="GS186" s="238">
        <f>IF(COUNTIF($BN186:$BP186, Active!$HH$1)&gt;0, Active!GS$2, 0)</f>
        <v>0</v>
      </c>
      <c r="GT186" s="238">
        <f>IF(COUNTIF($BQ186:$BS186, Active!$HH$1)&gt;0, Active!GT$2, 0)</f>
        <v>0</v>
      </c>
      <c r="GU186" s="238">
        <f>IF(COUNTIF($BT186:$BV186, Active!$HH$1)&gt;0, Active!GU$2, 0)</f>
        <v>0</v>
      </c>
      <c r="GV186" s="239">
        <f>IF(COUNTIF($BW186:$BY186, Active!$HH$1)&gt;0, Active!GV$2, 0)</f>
        <v>0</v>
      </c>
      <c r="GW186" s="240">
        <f>IF(COUNTIF($BZ186:$CB186, Active!$HH$1)&gt;0, Active!GW$2, 0)</f>
        <v>0</v>
      </c>
      <c r="GX186" s="240">
        <f>IF(COUNTIF($CC186:$CE186, Active!$HH$1)&gt;0, Active!GX$2, 0)</f>
        <v>0</v>
      </c>
      <c r="GY186" s="240">
        <f>IF(COUNTIF($CF186:$CH186, Active!$HH$1)&gt;0, Active!GY$2, 0)</f>
        <v>0</v>
      </c>
      <c r="GZ186" s="240">
        <f>IF(COUNTIF($CI186:$CK186, Active!$HH$1)&gt;0, Active!GZ$2, 0)</f>
        <v>0</v>
      </c>
      <c r="HA186" s="240">
        <f>IF(COUNTIF($CL186:$CN186, Active!$HH$1)&gt;0, Active!HA$2, 0)</f>
        <v>0</v>
      </c>
      <c r="HB186" s="240">
        <f>IF(COUNTIF($CO186:$CQ186, Active!$HH$1)&gt;0, Active!HB$2, 0)</f>
        <v>0</v>
      </c>
      <c r="HC186" s="240">
        <f>IF(COUNTIF($CR186:$CT186, Active!$HH$1)&gt;0, Active!HC$2, 0)</f>
        <v>0</v>
      </c>
      <c r="HD186" s="240">
        <f>IF(COUNTIF($CU186:$CW186, Active!$HH$1)&gt;0, Active!HD$2, 0)</f>
        <v>0</v>
      </c>
      <c r="HE186" s="240">
        <f>IF(COUNTIF($CX186:$CZ186, Active!$HH$1)&gt;0, Active!HE$2, 0)</f>
        <v>0</v>
      </c>
      <c r="HF186" s="240">
        <f>IF(COUNTIF($DA186:$DC186, Active!$HH$1)&gt;0, Active!HF$2, 0)</f>
        <v>0</v>
      </c>
      <c r="HG186" s="240">
        <f>IF(COUNTIF($DD186:$DF186, Active!$HH$1)&gt;0, Active!HG$2, 0)</f>
        <v>0</v>
      </c>
      <c r="HH186" s="241">
        <f t="shared" si="63"/>
        <v>0</v>
      </c>
      <c r="HI186" s="243"/>
      <c r="HJ186" s="242">
        <f>IF(MAX($N186:$Q186)&gt;=40, Active!HJ$2, 0)</f>
        <v>0</v>
      </c>
      <c r="HK186" s="234">
        <f>IF(MAX($R186:$U186)&gt;=40, Active!HK$2, 0)</f>
        <v>0</v>
      </c>
      <c r="HL186" s="234">
        <f>IF(MAX($V186:$Y186)&gt;=40, Active!HL$2, 0)</f>
        <v>0</v>
      </c>
      <c r="HM186" s="234">
        <f>IF(MAX($Z186:$AA186)&gt;=40, Active!HM$2, 0)</f>
        <v>0</v>
      </c>
      <c r="HN186" s="234">
        <f>IF(MAX($AB186:$AC186)&gt;=40, Active!HN$2, 0)</f>
        <v>0</v>
      </c>
      <c r="HO186" s="235">
        <f>IF(MAX($AD186:$AF186)&gt;=40, Active!HO$2, 0)</f>
        <v>0</v>
      </c>
      <c r="HP186" s="236">
        <f>IF(MAX($AG186:$AI186)&gt;=40, Active!HP$2, 0)</f>
        <v>0</v>
      </c>
      <c r="HQ186" s="236">
        <f>IF(MAX($AJ186:$AL186)&gt;=40, Active!HQ$2, 0)</f>
        <v>0</v>
      </c>
      <c r="HR186" s="236">
        <f>IF(MAX($AM186:$AO186)&gt;=40, Active!HR$2, 0)</f>
        <v>0</v>
      </c>
      <c r="HS186" s="236">
        <f>IF(MAX($AP186:$AR186)&gt;=40, Active!HS$2, 0)</f>
        <v>0</v>
      </c>
      <c r="HT186" s="236">
        <f>IF(MAX($AS186:$AU186)&gt;=40, Active!HT$2, 0)</f>
        <v>0</v>
      </c>
      <c r="HU186" s="236">
        <f>IF(MAX($AV186:$AX186)&gt;=40, Active!HU$2, 0)</f>
        <v>0</v>
      </c>
      <c r="HV186" s="237">
        <f>IF(MAX($AY186:$BA186)&gt;=40, Active!HV$2, 0)</f>
        <v>0</v>
      </c>
      <c r="HW186" s="238">
        <f>IF(MAX($BB186:$BD186)&gt;=40, Active!HW$2, 0)</f>
        <v>20</v>
      </c>
      <c r="HX186" s="238">
        <f>IF(MAX($BE186:$BG186)&gt;=40, Active!HX$2, 0)</f>
        <v>20</v>
      </c>
      <c r="HY186" s="238">
        <f>IF(MAX($BH186:$BJ186)&gt;=40, Active!HY$2, 0)</f>
        <v>20</v>
      </c>
      <c r="HZ186" s="238">
        <f>IF(MAX($BK186:$BM186)&gt;=40, Active!HZ$2, 0)</f>
        <v>0</v>
      </c>
      <c r="IA186" s="238">
        <f>IF(MAX($BN186:$BP186)&gt;=40, Active!IA$2, 0)</f>
        <v>20</v>
      </c>
      <c r="IB186" s="238">
        <f>IF(MAX($BQ186:$BS186)&gt;=40, Active!IB$2, 0)</f>
        <v>10</v>
      </c>
      <c r="IC186" s="238">
        <f>IF(MAX($BT186:$BV186)&gt;=40, Active!IC$2, 0)</f>
        <v>0</v>
      </c>
      <c r="ID186" s="239">
        <f>IF(MAX($BW186:$BY186)&gt;=40, Active!ID$2, 0)</f>
        <v>0</v>
      </c>
      <c r="IE186" s="240">
        <f>IF(MAX($BZ186:$CB186)&gt;=40, Active!IE$2, 0)</f>
        <v>0</v>
      </c>
      <c r="IF186" s="240">
        <f>IF(MAX($CC186:$CE186)&gt;=40, Active!IF$2, 0)</f>
        <v>0</v>
      </c>
      <c r="IG186" s="240">
        <f>IF(MAX($CF186:$CH186)&gt;=40, Active!IG$2, 0)</f>
        <v>0</v>
      </c>
      <c r="IH186" s="240">
        <f>IF(MAX($CI186:$CK186)&gt;=40, Active!IH$2, 0)</f>
        <v>0</v>
      </c>
      <c r="II186" s="240">
        <f>IF(MAX($CL186:$CN186)&gt;=40, Active!II$2, 0)</f>
        <v>0</v>
      </c>
      <c r="IJ186" s="240">
        <f>IF(MAX($CO186:$CQ186)&gt;=40, Active!IJ$2, 0)</f>
        <v>0</v>
      </c>
      <c r="IK186" s="240">
        <f>IF(MAX($CR186:$CT186)&gt;=40, Active!IK$2, 0)</f>
        <v>0</v>
      </c>
      <c r="IL186" s="240">
        <f>IF(MAX($CU186:$CW186)&gt;=40, Active!IL$2, 0)</f>
        <v>0</v>
      </c>
      <c r="IM186" s="240">
        <f>IF(MAX($CX186:$CZ186)&gt;=40, Active!IM$2, 0)</f>
        <v>0</v>
      </c>
      <c r="IN186" s="240">
        <f>IF(MAX($DA186:$DC186)&gt;=40, Active!IN$2, 0)</f>
        <v>0</v>
      </c>
      <c r="IO186" s="240">
        <f>IF(MAX($DD186:$DF186)&gt;=40, Active!IO$2, 0)</f>
        <v>0</v>
      </c>
      <c r="IP186" s="416">
        <f t="shared" si="64"/>
        <v>90</v>
      </c>
      <c r="IQ186" s="416">
        <f t="shared" si="65"/>
        <v>0</v>
      </c>
    </row>
    <row r="187" spans="2:251" ht="15" customHeight="1" x14ac:dyDescent="0.25">
      <c r="B187" s="392">
        <v>45</v>
      </c>
      <c r="C187" s="13" t="s">
        <v>737</v>
      </c>
      <c r="D187" s="423">
        <v>42826</v>
      </c>
      <c r="E187" s="20" t="s">
        <v>278</v>
      </c>
      <c r="F187" s="6">
        <v>8117896</v>
      </c>
      <c r="G187" s="20">
        <v>1</v>
      </c>
      <c r="H187" s="20"/>
      <c r="I187" s="23"/>
      <c r="J187" s="6"/>
      <c r="K187" s="6"/>
      <c r="L187" s="424"/>
      <c r="M187" s="425" t="s">
        <v>738</v>
      </c>
      <c r="N187" s="24"/>
      <c r="O187" s="107"/>
      <c r="P187" s="105"/>
      <c r="Q187" s="106"/>
      <c r="R187" s="24"/>
      <c r="S187" s="107"/>
      <c r="T187" s="105"/>
      <c r="U187" s="106"/>
      <c r="V187" s="24"/>
      <c r="W187" s="107"/>
      <c r="X187" s="105"/>
      <c r="Y187" s="106"/>
      <c r="Z187" s="24"/>
      <c r="AA187" s="273"/>
      <c r="AB187" s="24"/>
      <c r="AC187" s="273"/>
      <c r="AD187" s="24"/>
      <c r="AE187" s="107"/>
      <c r="AF187" s="273"/>
      <c r="AG187" s="24"/>
      <c r="AH187" s="107"/>
      <c r="AI187" s="273"/>
      <c r="AJ187" s="24"/>
      <c r="AK187" s="107"/>
      <c r="AL187" s="273"/>
      <c r="AM187" s="24"/>
      <c r="AN187" s="107"/>
      <c r="AO187" s="273"/>
      <c r="AP187" s="24"/>
      <c r="AQ187" s="107"/>
      <c r="AR187" s="273"/>
      <c r="AS187" s="24"/>
      <c r="AT187" s="107"/>
      <c r="AU187" s="273"/>
      <c r="AV187" s="24"/>
      <c r="AW187" s="107"/>
      <c r="AX187" s="273"/>
      <c r="AY187" s="24"/>
      <c r="AZ187" s="107"/>
      <c r="BA187" s="273"/>
      <c r="BB187" s="24">
        <v>55.700000762939453</v>
      </c>
      <c r="BC187" s="107"/>
      <c r="BD187" s="273"/>
      <c r="BE187" s="24">
        <v>68.449996948242188</v>
      </c>
      <c r="BF187" s="107"/>
      <c r="BG187" s="273"/>
      <c r="BH187" s="24">
        <v>42.490001678466797</v>
      </c>
      <c r="BI187" s="107"/>
      <c r="BJ187" s="273"/>
      <c r="BK187" s="24"/>
      <c r="BL187" s="107"/>
      <c r="BM187" s="273"/>
      <c r="BN187" s="24">
        <v>75.199996948242188</v>
      </c>
      <c r="BO187" s="107"/>
      <c r="BP187" s="273"/>
      <c r="BQ187" s="24">
        <v>44</v>
      </c>
      <c r="BR187" s="107"/>
      <c r="BS187" s="273"/>
      <c r="BT187" s="24"/>
      <c r="BU187" s="291"/>
      <c r="BV187" s="273"/>
      <c r="BW187" s="24"/>
      <c r="BX187" s="107"/>
      <c r="BY187" s="273"/>
      <c r="BZ187" s="24"/>
      <c r="CA187" s="107"/>
      <c r="CB187" s="273"/>
      <c r="CC187" s="24"/>
      <c r="CD187" s="107"/>
      <c r="CE187" s="107"/>
      <c r="CF187" s="107"/>
      <c r="CG187" s="107"/>
      <c r="CH187" s="273"/>
      <c r="CI187" s="24"/>
      <c r="CJ187" s="107"/>
      <c r="CK187" s="273"/>
      <c r="CL187" s="24"/>
      <c r="CM187" s="107"/>
      <c r="CN187" s="273"/>
      <c r="CO187" s="24"/>
      <c r="CP187" s="107"/>
      <c r="CQ187" s="273"/>
      <c r="CR187" s="24"/>
      <c r="CS187" s="107"/>
      <c r="CT187" s="273"/>
      <c r="CU187" s="24"/>
      <c r="CV187" s="107"/>
      <c r="CW187" s="273"/>
      <c r="CX187" s="24"/>
      <c r="CY187" s="107"/>
      <c r="CZ187" s="273"/>
      <c r="DA187" s="24"/>
      <c r="DB187" s="107"/>
      <c r="DC187" s="273"/>
      <c r="DD187" s="24"/>
      <c r="DE187" s="107"/>
      <c r="DF187" s="273"/>
      <c r="DG187" s="218"/>
      <c r="DH187" s="217"/>
      <c r="DI187" s="217"/>
      <c r="DJ187" s="286">
        <f t="shared" si="59"/>
        <v>57.167999267578125</v>
      </c>
      <c r="DK187" s="219"/>
      <c r="DL187" s="220">
        <f t="shared" si="60"/>
        <v>2.8583999633789063</v>
      </c>
      <c r="DM187" s="650">
        <f>COUNTIF(N187:DF187, Active!DM$1)+COUNTIF(N187:DF187, Active!DM$2)</f>
        <v>0</v>
      </c>
      <c r="DN187" s="233">
        <f>IF(COUNTIF($N187:$Q187, Active!ET$1)&gt;0, Active!DN$2, 0)</f>
        <v>0</v>
      </c>
      <c r="DO187" s="234">
        <f>IF(COUNTIF($R187:$U187, Active!ET$1)&gt;0, Active!DO$2, 0)</f>
        <v>0</v>
      </c>
      <c r="DP187" s="234">
        <f>IF(COUNTIF($V187:$Y187, Active!ET$1)&gt;0, Active!DP$2, 0)</f>
        <v>0</v>
      </c>
      <c r="DQ187" s="234">
        <f>IF(COUNTIF($Z187:$AA187, Active!ET$1)&gt;0, Active!DQ$2, 0)</f>
        <v>0</v>
      </c>
      <c r="DR187" s="234">
        <f>IF(COUNTIF($AB187:$AC187, Active!ET$1)&gt;0, Active!DR$2, 0)</f>
        <v>0</v>
      </c>
      <c r="DS187" s="235">
        <f>IF(COUNTIF($AD187:$AF187, Active!$ET$1)&gt;0, Active!DS$2, 0)</f>
        <v>0</v>
      </c>
      <c r="DT187" s="236">
        <f>IF(COUNTIF($AG187:$AI187, Active!$ET$1)&gt;0, Active!DT$2, 0)</f>
        <v>0</v>
      </c>
      <c r="DU187" s="236">
        <f>IF(COUNTIF($AJ187:$AL187, Active!$ET$1)&gt;0, Active!DU$2, 0)</f>
        <v>0</v>
      </c>
      <c r="DV187" s="236">
        <f>IF(COUNTIF($AM187:$AO187, Active!$ET$1)&gt;0, Active!DV$2, 0)</f>
        <v>0</v>
      </c>
      <c r="DW187" s="236">
        <f>IF(COUNTIF($AP187:$AR187, Active!$ET$1)&gt;0, Active!DW$2, 0)</f>
        <v>0</v>
      </c>
      <c r="DX187" s="236">
        <f>IF(COUNTIF($AS187:$AU187, Active!$ET$1)&gt;0, Active!DX$2, 0)</f>
        <v>0</v>
      </c>
      <c r="DY187" s="236">
        <f>IF(COUNTIF($AV187:$AX187, Active!$ET$1)&gt;0, Active!DY$2, 0)</f>
        <v>0</v>
      </c>
      <c r="DZ187" s="237">
        <f>IF(COUNTIF($AY187:$BA187, Active!$ET$1)&gt;0, Active!DZ$2, 0)</f>
        <v>0</v>
      </c>
      <c r="EA187" s="238">
        <f>IF(COUNTIF($BB187:$BD187, Active!$ET$1)&gt;0, Active!EA$2, 0)</f>
        <v>0</v>
      </c>
      <c r="EB187" s="238">
        <f>IF(COUNTIF($BE187:$BG187, Active!$ET$1)&gt;0, Active!EB$2, 0)</f>
        <v>0</v>
      </c>
      <c r="EC187" s="238">
        <f>IF(COUNTIF($BH187:$BJ187, Active!$ET$1)&gt;0, Active!EC$2, 0)</f>
        <v>0</v>
      </c>
      <c r="ED187" s="238">
        <f>IF(COUNTIF($BK187:$BM187, Active!$ET$1)&gt;0, Active!ED$2, 0)</f>
        <v>0</v>
      </c>
      <c r="EE187" s="238">
        <f>IF(COUNTIF($BN187:$BP187, Active!$ET$1)&gt;0, Active!EE$2, 0)</f>
        <v>0</v>
      </c>
      <c r="EF187" s="238">
        <f>IF(COUNTIF($BQ187:$BS187, Active!$ET$1)&gt;0, Active!EF$2, 0)</f>
        <v>0</v>
      </c>
      <c r="EG187" s="238">
        <f>IF(COUNTIF($BT187:$BV187, Active!$ET$1)&gt;0, Active!EG$2, 0)</f>
        <v>0</v>
      </c>
      <c r="EH187" s="239">
        <f>IF(COUNTIF($BW187:$BY187, Active!$ET$1)&gt;0, Active!EH$2, 0)</f>
        <v>0</v>
      </c>
      <c r="EI187" s="240">
        <f>IF(COUNTIF($BZ187:$CB187, Active!$ET$1)&gt;0, Active!EI$2, 0)</f>
        <v>0</v>
      </c>
      <c r="EJ187" s="240">
        <f>IF(COUNTIF($CC187:$CE187, Active!$ET$1)&gt;0, Active!EJ$2, 0)</f>
        <v>0</v>
      </c>
      <c r="EK187" s="240">
        <f>IF(COUNTIF($CF187:$CH187, Active!$ET$1)&gt;0, Active!EK$2, 0)</f>
        <v>0</v>
      </c>
      <c r="EL187" s="240">
        <f>IF(COUNTIF($CI187:$CK187, Active!$ET$1)&gt;0, Active!EL$2, 0)</f>
        <v>0</v>
      </c>
      <c r="EM187" s="240">
        <f>IF(COUNTIF($CL187:$CN187, Active!$ET$1)&gt;0, Active!EM$2, 0)</f>
        <v>0</v>
      </c>
      <c r="EN187" s="240">
        <f>IF(COUNTIF($CO187:$CQ187, Active!$ET$1)&gt;0, Active!EN$2, 0)</f>
        <v>0</v>
      </c>
      <c r="EO187" s="240">
        <f>IF(COUNTIF($CR187:$CT187, Active!$ET$1)&gt;0, Active!EO$2, 0)</f>
        <v>0</v>
      </c>
      <c r="EP187" s="240">
        <f>IF(COUNTIF($CU187:$CW187, Active!$ET$1)&gt;0, Active!EP$2, 0)</f>
        <v>0</v>
      </c>
      <c r="EQ187" s="240">
        <f>IF(COUNTIF($CX187:$CZ187, Active!$ET$1)&gt;0, Active!EQ$2, 0)</f>
        <v>0</v>
      </c>
      <c r="ER187" s="240">
        <f>IF(COUNTIF($DA187:$DC187, Active!$ET$1)&gt;0, Active!ER$2, 0)</f>
        <v>0</v>
      </c>
      <c r="ES187" s="240">
        <f>IF(COUNTIF($DD187:$DF187, Active!$ET$1)&gt;0, Active!ES$2, 0)</f>
        <v>0</v>
      </c>
      <c r="ET187" s="241">
        <f t="shared" si="61"/>
        <v>0</v>
      </c>
      <c r="EU187" s="242">
        <f>IF(COUNTIF($N187:$Q187, Active!GA$1)&gt;0, Active!EU$2, 0)</f>
        <v>0</v>
      </c>
      <c r="EV187" s="234">
        <f>IF(COUNTIF($R187:$U187, Active!GA$1)&gt;0, Active!EV$2, 0)</f>
        <v>0</v>
      </c>
      <c r="EW187" s="234">
        <f>IF(COUNTIF($V187:$Y187, Active!GA$1)&gt;0, Active!EW$2, 0)</f>
        <v>0</v>
      </c>
      <c r="EX187" s="234">
        <f>IF(COUNTIF($Z187:$AA187, Active!GA$1)&gt;0, Active!EX$2, 0)</f>
        <v>0</v>
      </c>
      <c r="EY187" s="234">
        <f>IF(COUNTIF($AB187:$AC187, Active!GA$1)&gt;0, Active!EY$2, 0)</f>
        <v>0</v>
      </c>
      <c r="EZ187" s="235">
        <f>IF(COUNTIF($AD187:$AF187, Active!$GA$1)&gt;0, Active!EZ$2, 0)</f>
        <v>0</v>
      </c>
      <c r="FA187" s="236">
        <f>IF(COUNTIF($AG187:$AI187, Active!$GA$1)&gt;0, Active!FA$2, 0)</f>
        <v>0</v>
      </c>
      <c r="FB187" s="236">
        <f>IF(COUNTIF($AJ187:$AL187, Active!$GA$1)&gt;0, Active!FB$2, 0)</f>
        <v>0</v>
      </c>
      <c r="FC187" s="236">
        <f>IF(COUNTIF($AM187:$AO187, Active!$GA$1)&gt;0, Active!FC$2, 0)</f>
        <v>0</v>
      </c>
      <c r="FD187" s="236">
        <f>IF(COUNTIF($AP187:$AR187, Active!$GA$1)&gt;0, Active!FD$2, 0)</f>
        <v>0</v>
      </c>
      <c r="FE187" s="236">
        <f>IF(COUNTIF($AS187:$AU187, Active!$GA$1)&gt;0, Active!FE$2, 0)</f>
        <v>0</v>
      </c>
      <c r="FF187" s="236">
        <f>IF(COUNTIF($AV187:$AX187, Active!$GA$1)&gt;0, Active!FF$2, 0)</f>
        <v>0</v>
      </c>
      <c r="FG187" s="237">
        <f>IF(COUNTIF($AY187:$BA187, Active!$GA$1)&gt;0, Active!FG$2, 0)</f>
        <v>0</v>
      </c>
      <c r="FH187" s="238">
        <f>IF(COUNTIF($BB187:$BD187, Active!$GA$1)&gt;0, Active!FH$2, 0)</f>
        <v>0</v>
      </c>
      <c r="FI187" s="238">
        <f>IF(COUNTIF($BE187:$BG187, Active!$GA$1)&gt;0, Active!FI$2, 0)</f>
        <v>0</v>
      </c>
      <c r="FJ187" s="238">
        <f>IF(COUNTIF($BH187:$BJ187, Active!$GA$1)&gt;0, Active!FJ$2, 0)</f>
        <v>0</v>
      </c>
      <c r="FK187" s="238">
        <f>IF(COUNTIF($BK187:$BM187, Active!$GA$1)&gt;0, Active!FK$2, 0)</f>
        <v>0</v>
      </c>
      <c r="FL187" s="238">
        <f>IF(COUNTIF($BN187:$BP187, Active!$GA$1)&gt;0, Active!FL$2, 0)</f>
        <v>0</v>
      </c>
      <c r="FM187" s="238">
        <f>IF(COUNTIF($BQ187:$BS187, Active!$GA$1)&gt;0, Active!FM$2, 0)</f>
        <v>0</v>
      </c>
      <c r="FN187" s="238">
        <f>IF(COUNTIF($BT187:$BV187, Active!$GA$1)&gt;0, Active!FN$2, 0)</f>
        <v>0</v>
      </c>
      <c r="FO187" s="239">
        <f>IF(COUNTIF($BW187:$BY187, Active!$GA$1)&gt;0, Active!FO$2, 0)</f>
        <v>0</v>
      </c>
      <c r="FP187" s="240">
        <f>IF(COUNTIF($BZ187:$CB187, Active!$GA$1)&gt;0, Active!FP$2, 0)</f>
        <v>0</v>
      </c>
      <c r="FQ187" s="240">
        <f>IF(COUNTIF($CC187:$CE187, Active!$GA$1)&gt;0, Active!FQ$2, 0)</f>
        <v>0</v>
      </c>
      <c r="FR187" s="240">
        <f>IF(COUNTIF($CF187:$CH187, Active!$GA$1)&gt;0, Active!FR$2, 0)</f>
        <v>0</v>
      </c>
      <c r="FS187" s="240">
        <f>IF(COUNTIF($CI187:$CK187, Active!$GA$1)&gt;0, Active!FS$2, 0)</f>
        <v>0</v>
      </c>
      <c r="FT187" s="240">
        <f>IF(COUNTIF($CL187:$CN187, Active!$GA$1)&gt;0, Active!FT$2, 0)</f>
        <v>0</v>
      </c>
      <c r="FU187" s="240">
        <f>IF(COUNTIF($CO187:$CQ187, Active!$GA$1)&gt;0, Active!FU$2, 0)</f>
        <v>0</v>
      </c>
      <c r="FV187" s="240">
        <f>IF(COUNTIF($CR187:$CT187, Active!$GA$1)&gt;0, Active!FV$2, 0)</f>
        <v>0</v>
      </c>
      <c r="FW187" s="240">
        <f>IF(COUNTIF($CU187:$CW187, Active!$GA$1)&gt;0, Active!FW$2, 0)</f>
        <v>0</v>
      </c>
      <c r="FX187" s="240">
        <f>IF(COUNTIF($CX187:$CZ187, Active!$GA$1)&gt;0, Active!FX$2, 0)</f>
        <v>0</v>
      </c>
      <c r="FY187" s="240">
        <f>IF(COUNTIF($DA187:$DC187, Active!$GA$1)&gt;0, Active!FY$2, 0)</f>
        <v>0</v>
      </c>
      <c r="FZ187" s="240">
        <f>IF(COUNTIF($DD187:$DF187, Active!$GA$1)&gt;0, Active!FZ$2, 0)</f>
        <v>0</v>
      </c>
      <c r="GA187" s="241">
        <f t="shared" si="62"/>
        <v>0</v>
      </c>
      <c r="GB187" s="242">
        <f>IF(COUNTIF($N187:$Q187, Active!HH$1)&gt;0, Active!GB$2, 0)</f>
        <v>0</v>
      </c>
      <c r="GC187" s="234">
        <f>IF(COUNTIF($R187:$U187, Active!HH$1)&gt;0, Active!GC$2, 0)</f>
        <v>0</v>
      </c>
      <c r="GD187" s="234">
        <f>IF(COUNTIF($V187:$Y187, Active!HH$1)&gt;0, Active!GD$2, 0)</f>
        <v>0</v>
      </c>
      <c r="GE187" s="234">
        <f>IF(COUNTIF($Z187:$AA187, Active!HH$1)&gt;0, Active!GE$2, 0)</f>
        <v>0</v>
      </c>
      <c r="GF187" s="234">
        <f>IF(COUNTIF($AB187:$AC187, Active!HH$1)&gt;0, Active!GF$2, 0)</f>
        <v>0</v>
      </c>
      <c r="GG187" s="235">
        <f>IF(COUNTIF($AD187:$AF187, Active!$HH$1)&gt;0, Active!GG$2, 0)</f>
        <v>0</v>
      </c>
      <c r="GH187" s="236">
        <f>IF(COUNTIF($AG187:$AI187, Active!$HH$1)&gt;0, Active!GH$2, 0)</f>
        <v>0</v>
      </c>
      <c r="GI187" s="236">
        <f>IF(COUNTIF($AJ187:$AL187, Active!$HH$1)&gt;0, Active!GI$2, 0)</f>
        <v>0</v>
      </c>
      <c r="GJ187" s="236">
        <f>IF(COUNTIF($AM187:$AO187, Active!$HH$1)&gt;0, Active!GJ$2, 0)</f>
        <v>0</v>
      </c>
      <c r="GK187" s="236">
        <f>IF(COUNTIF($AP187:$AR187, Active!$HH$1)&gt;0, Active!GK$2, 0)</f>
        <v>0</v>
      </c>
      <c r="GL187" s="236">
        <f>IF(COUNTIF($AS187:$AU187, Active!$HH$1)&gt;0, Active!GL$2, 0)</f>
        <v>0</v>
      </c>
      <c r="GM187" s="236">
        <f>IF(COUNTIF($AV187:$AX187, Active!$HH$1)&gt;0, Active!GM$2, 0)</f>
        <v>0</v>
      </c>
      <c r="GN187" s="237">
        <f>IF(COUNTIF($AY187:$BA187, Active!$HH$1)&gt;0, Active!GN$2, 0)</f>
        <v>0</v>
      </c>
      <c r="GO187" s="238">
        <f>IF(COUNTIF($BB187:$BD187, Active!$HH$1)&gt;0, Active!GO$2, 0)</f>
        <v>0</v>
      </c>
      <c r="GP187" s="238">
        <f>IF(COUNTIF($BE187:$BG187, Active!$HH$1)&gt;0, Active!GP$2, 0)</f>
        <v>0</v>
      </c>
      <c r="GQ187" s="238">
        <f>IF(COUNTIF($BH187:$BJ187, Active!$HH$1)&gt;0, Active!GQ$2, 0)</f>
        <v>0</v>
      </c>
      <c r="GR187" s="238">
        <f>IF(COUNTIF($BK187:$BM187, Active!$HH$1)&gt;0, Active!GR$2, 0)</f>
        <v>0</v>
      </c>
      <c r="GS187" s="238">
        <f>IF(COUNTIF($BN187:$BP187, Active!$HH$1)&gt;0, Active!GS$2, 0)</f>
        <v>0</v>
      </c>
      <c r="GT187" s="238">
        <f>IF(COUNTIF($BQ187:$BS187, Active!$HH$1)&gt;0, Active!GT$2, 0)</f>
        <v>0</v>
      </c>
      <c r="GU187" s="238">
        <f>IF(COUNTIF($BT187:$BV187, Active!$HH$1)&gt;0, Active!GU$2, 0)</f>
        <v>0</v>
      </c>
      <c r="GV187" s="239">
        <f>IF(COUNTIF($BW187:$BY187, Active!$HH$1)&gt;0, Active!GV$2, 0)</f>
        <v>0</v>
      </c>
      <c r="GW187" s="240">
        <f>IF(COUNTIF($BZ187:$CB187, Active!$HH$1)&gt;0, Active!GW$2, 0)</f>
        <v>0</v>
      </c>
      <c r="GX187" s="240">
        <f>IF(COUNTIF($CC187:$CE187, Active!$HH$1)&gt;0, Active!GX$2, 0)</f>
        <v>0</v>
      </c>
      <c r="GY187" s="240">
        <f>IF(COUNTIF($CF187:$CH187, Active!$HH$1)&gt;0, Active!GY$2, 0)</f>
        <v>0</v>
      </c>
      <c r="GZ187" s="240">
        <f>IF(COUNTIF($CI187:$CK187, Active!$HH$1)&gt;0, Active!GZ$2, 0)</f>
        <v>0</v>
      </c>
      <c r="HA187" s="240">
        <f>IF(COUNTIF($CL187:$CN187, Active!$HH$1)&gt;0, Active!HA$2, 0)</f>
        <v>0</v>
      </c>
      <c r="HB187" s="240">
        <f>IF(COUNTIF($CO187:$CQ187, Active!$HH$1)&gt;0, Active!HB$2, 0)</f>
        <v>0</v>
      </c>
      <c r="HC187" s="240">
        <f>IF(COUNTIF($CR187:$CT187, Active!$HH$1)&gt;0, Active!HC$2, 0)</f>
        <v>0</v>
      </c>
      <c r="HD187" s="240">
        <f>IF(COUNTIF($CU187:$CW187, Active!$HH$1)&gt;0, Active!HD$2, 0)</f>
        <v>0</v>
      </c>
      <c r="HE187" s="240">
        <f>IF(COUNTIF($CX187:$CZ187, Active!$HH$1)&gt;0, Active!HE$2, 0)</f>
        <v>0</v>
      </c>
      <c r="HF187" s="240">
        <f>IF(COUNTIF($DA187:$DC187, Active!$HH$1)&gt;0, Active!HF$2, 0)</f>
        <v>0</v>
      </c>
      <c r="HG187" s="240">
        <f>IF(COUNTIF($DD187:$DF187, Active!$HH$1)&gt;0, Active!HG$2, 0)</f>
        <v>0</v>
      </c>
      <c r="HH187" s="241">
        <f t="shared" si="63"/>
        <v>0</v>
      </c>
      <c r="HI187" s="243"/>
      <c r="HJ187" s="242">
        <f>IF(MAX($N187:$Q187)&gt;=40, Active!HJ$2, 0)</f>
        <v>0</v>
      </c>
      <c r="HK187" s="234">
        <f>IF(MAX($R187:$U187)&gt;=40, Active!HK$2, 0)</f>
        <v>0</v>
      </c>
      <c r="HL187" s="234">
        <f>IF(MAX($V187:$Y187)&gt;=40, Active!HL$2, 0)</f>
        <v>0</v>
      </c>
      <c r="HM187" s="234">
        <f>IF(MAX($Z187:$AA187)&gt;=40, Active!HM$2, 0)</f>
        <v>0</v>
      </c>
      <c r="HN187" s="234">
        <f>IF(MAX($AB187:$AC187)&gt;=40, Active!HN$2, 0)</f>
        <v>0</v>
      </c>
      <c r="HO187" s="235">
        <f>IF(MAX($AD187:$AF187)&gt;=40, Active!HO$2, 0)</f>
        <v>0</v>
      </c>
      <c r="HP187" s="236">
        <f>IF(MAX($AG187:$AI187)&gt;=40, Active!HP$2, 0)</f>
        <v>0</v>
      </c>
      <c r="HQ187" s="236">
        <f>IF(MAX($AJ187:$AL187)&gt;=40, Active!HQ$2, 0)</f>
        <v>0</v>
      </c>
      <c r="HR187" s="236">
        <f>IF(MAX($AM187:$AO187)&gt;=40, Active!HR$2, 0)</f>
        <v>0</v>
      </c>
      <c r="HS187" s="236">
        <f>IF(MAX($AP187:$AR187)&gt;=40, Active!HS$2, 0)</f>
        <v>0</v>
      </c>
      <c r="HT187" s="236">
        <f>IF(MAX($AS187:$AU187)&gt;=40, Active!HT$2, 0)</f>
        <v>0</v>
      </c>
      <c r="HU187" s="236">
        <f>IF(MAX($AV187:$AX187)&gt;=40, Active!HU$2, 0)</f>
        <v>0</v>
      </c>
      <c r="HV187" s="237">
        <f>IF(MAX($AY187:$BA187)&gt;=40, Active!HV$2, 0)</f>
        <v>0</v>
      </c>
      <c r="HW187" s="238">
        <f>IF(MAX($BB187:$BD187)&gt;=40, Active!HW$2, 0)</f>
        <v>20</v>
      </c>
      <c r="HX187" s="238">
        <f>IF(MAX($BE187:$BG187)&gt;=40, Active!HX$2, 0)</f>
        <v>20</v>
      </c>
      <c r="HY187" s="238">
        <f>IF(MAX($BH187:$BJ187)&gt;=40, Active!HY$2, 0)</f>
        <v>20</v>
      </c>
      <c r="HZ187" s="238">
        <f>IF(MAX($BK187:$BM187)&gt;=40, Active!HZ$2, 0)</f>
        <v>0</v>
      </c>
      <c r="IA187" s="238">
        <f>IF(MAX($BN187:$BP187)&gt;=40, Active!IA$2, 0)</f>
        <v>20</v>
      </c>
      <c r="IB187" s="238">
        <f>IF(MAX($BQ187:$BS187)&gt;=40, Active!IB$2, 0)</f>
        <v>10</v>
      </c>
      <c r="IC187" s="238">
        <f>IF(MAX($BT187:$BV187)&gt;=40, Active!IC$2, 0)</f>
        <v>0</v>
      </c>
      <c r="ID187" s="239">
        <f>IF(MAX($BW187:$BY187)&gt;=40, Active!ID$2, 0)</f>
        <v>0</v>
      </c>
      <c r="IE187" s="240">
        <f>IF(MAX($BZ187:$CB187)&gt;=40, Active!IE$2, 0)</f>
        <v>0</v>
      </c>
      <c r="IF187" s="240">
        <f>IF(MAX($CC187:$CE187)&gt;=40, Active!IF$2, 0)</f>
        <v>0</v>
      </c>
      <c r="IG187" s="240">
        <f>IF(MAX($CF187:$CH187)&gt;=40, Active!IG$2, 0)</f>
        <v>0</v>
      </c>
      <c r="IH187" s="240">
        <f>IF(MAX($CI187:$CK187)&gt;=40, Active!IH$2, 0)</f>
        <v>0</v>
      </c>
      <c r="II187" s="240">
        <f>IF(MAX($CL187:$CN187)&gt;=40, Active!II$2, 0)</f>
        <v>0</v>
      </c>
      <c r="IJ187" s="240">
        <f>IF(MAX($CO187:$CQ187)&gt;=40, Active!IJ$2, 0)</f>
        <v>0</v>
      </c>
      <c r="IK187" s="240">
        <f>IF(MAX($CR187:$CT187)&gt;=40, Active!IK$2, 0)</f>
        <v>0</v>
      </c>
      <c r="IL187" s="240">
        <f>IF(MAX($CU187:$CW187)&gt;=40, Active!IL$2, 0)</f>
        <v>0</v>
      </c>
      <c r="IM187" s="240">
        <f>IF(MAX($CX187:$CZ187)&gt;=40, Active!IM$2, 0)</f>
        <v>0</v>
      </c>
      <c r="IN187" s="240">
        <f>IF(MAX($DA187:$DC187)&gt;=40, Active!IN$2, 0)</f>
        <v>0</v>
      </c>
      <c r="IO187" s="240">
        <f>IF(MAX($DD187:$DF187)&gt;=40, Active!IO$2, 0)</f>
        <v>0</v>
      </c>
      <c r="IP187" s="416">
        <f t="shared" si="64"/>
        <v>90</v>
      </c>
      <c r="IQ187" s="416">
        <f t="shared" si="65"/>
        <v>0</v>
      </c>
    </row>
    <row r="188" spans="2:251" ht="15" customHeight="1" x14ac:dyDescent="0.25">
      <c r="B188" s="392">
        <v>46</v>
      </c>
      <c r="C188" s="13" t="s">
        <v>739</v>
      </c>
      <c r="D188" s="423">
        <v>42826</v>
      </c>
      <c r="E188" s="20" t="s">
        <v>278</v>
      </c>
      <c r="F188" s="6">
        <v>8117900</v>
      </c>
      <c r="G188" s="20">
        <v>1</v>
      </c>
      <c r="H188" s="20"/>
      <c r="I188" s="23"/>
      <c r="J188" s="6"/>
      <c r="K188" s="6"/>
      <c r="L188" s="424"/>
      <c r="M188" s="425" t="s">
        <v>740</v>
      </c>
      <c r="N188" s="24"/>
      <c r="O188" s="107"/>
      <c r="P188" s="105"/>
      <c r="Q188" s="106"/>
      <c r="R188" s="24"/>
      <c r="S188" s="107"/>
      <c r="T188" s="105"/>
      <c r="U188" s="106"/>
      <c r="V188" s="24"/>
      <c r="W188" s="107"/>
      <c r="X188" s="105"/>
      <c r="Y188" s="106"/>
      <c r="Z188" s="24"/>
      <c r="AA188" s="273"/>
      <c r="AB188" s="24"/>
      <c r="AC188" s="273"/>
      <c r="AD188" s="24"/>
      <c r="AE188" s="107"/>
      <c r="AF188" s="273"/>
      <c r="AG188" s="24"/>
      <c r="AH188" s="107"/>
      <c r="AI188" s="273"/>
      <c r="AJ188" s="24"/>
      <c r="AK188" s="107"/>
      <c r="AL188" s="273"/>
      <c r="AM188" s="24"/>
      <c r="AN188" s="107"/>
      <c r="AO188" s="273"/>
      <c r="AP188" s="24"/>
      <c r="AQ188" s="107"/>
      <c r="AR188" s="273"/>
      <c r="AS188" s="24"/>
      <c r="AT188" s="107"/>
      <c r="AU188" s="273"/>
      <c r="AV188" s="24"/>
      <c r="AW188" s="107"/>
      <c r="AX188" s="273"/>
      <c r="AY188" s="24"/>
      <c r="AZ188" s="107"/>
      <c r="BA188" s="273"/>
      <c r="BB188" s="24">
        <v>58.650001525878906</v>
      </c>
      <c r="BC188" s="107"/>
      <c r="BD188" s="273"/>
      <c r="BE188" s="24">
        <v>48.75</v>
      </c>
      <c r="BF188" s="107"/>
      <c r="BG188" s="273"/>
      <c r="BH188" s="24">
        <v>58.490001678466797</v>
      </c>
      <c r="BI188" s="107"/>
      <c r="BJ188" s="273"/>
      <c r="BK188" s="24"/>
      <c r="BL188" s="107"/>
      <c r="BM188" s="273"/>
      <c r="BN188" s="24">
        <v>75.199996948242188</v>
      </c>
      <c r="BO188" s="107"/>
      <c r="BP188" s="273"/>
      <c r="BQ188" s="24">
        <v>45</v>
      </c>
      <c r="BR188" s="107"/>
      <c r="BS188" s="273"/>
      <c r="BT188" s="24"/>
      <c r="BU188" s="291"/>
      <c r="BV188" s="273"/>
      <c r="BW188" s="24"/>
      <c r="BX188" s="107"/>
      <c r="BY188" s="273"/>
      <c r="BZ188" s="24"/>
      <c r="CA188" s="107"/>
      <c r="CB188" s="273"/>
      <c r="CC188" s="24"/>
      <c r="CD188" s="107"/>
      <c r="CE188" s="107"/>
      <c r="CF188" s="107"/>
      <c r="CG188" s="107"/>
      <c r="CH188" s="273"/>
      <c r="CI188" s="24"/>
      <c r="CJ188" s="107"/>
      <c r="CK188" s="273"/>
      <c r="CL188" s="24"/>
      <c r="CM188" s="107"/>
      <c r="CN188" s="273"/>
      <c r="CO188" s="24"/>
      <c r="CP188" s="107"/>
      <c r="CQ188" s="273"/>
      <c r="CR188" s="24"/>
      <c r="CS188" s="107"/>
      <c r="CT188" s="273"/>
      <c r="CU188" s="24"/>
      <c r="CV188" s="107"/>
      <c r="CW188" s="273"/>
      <c r="CX188" s="24"/>
      <c r="CY188" s="107"/>
      <c r="CZ188" s="273"/>
      <c r="DA188" s="24"/>
      <c r="DB188" s="107"/>
      <c r="DC188" s="273"/>
      <c r="DD188" s="24"/>
      <c r="DE188" s="107"/>
      <c r="DF188" s="273"/>
      <c r="DG188" s="218"/>
      <c r="DH188" s="217"/>
      <c r="DI188" s="217"/>
      <c r="DJ188" s="286">
        <f t="shared" si="59"/>
        <v>57.21800003051758</v>
      </c>
      <c r="DK188" s="219"/>
      <c r="DL188" s="220">
        <f t="shared" si="60"/>
        <v>2.860900001525879</v>
      </c>
      <c r="DM188" s="650">
        <f>COUNTIF(N188:DF188, Active!DM$1)+COUNTIF(N188:DF188, Active!DM$2)</f>
        <v>0</v>
      </c>
      <c r="DN188" s="233">
        <f>IF(COUNTIF($N188:$Q188, Active!ET$1)&gt;0, Active!DN$2, 0)</f>
        <v>0</v>
      </c>
      <c r="DO188" s="234">
        <f>IF(COUNTIF($R188:$U188, Active!ET$1)&gt;0, Active!DO$2, 0)</f>
        <v>0</v>
      </c>
      <c r="DP188" s="234">
        <f>IF(COUNTIF($V188:$Y188, Active!ET$1)&gt;0, Active!DP$2, 0)</f>
        <v>0</v>
      </c>
      <c r="DQ188" s="234">
        <f>IF(COUNTIF($Z188:$AA188, Active!ET$1)&gt;0, Active!DQ$2, 0)</f>
        <v>0</v>
      </c>
      <c r="DR188" s="234">
        <f>IF(COUNTIF($AB188:$AC188, Active!ET$1)&gt;0, Active!DR$2, 0)</f>
        <v>0</v>
      </c>
      <c r="DS188" s="235">
        <f>IF(COUNTIF($AD188:$AF188, Active!$ET$1)&gt;0, Active!DS$2, 0)</f>
        <v>0</v>
      </c>
      <c r="DT188" s="236">
        <f>IF(COUNTIF($AG188:$AI188, Active!$ET$1)&gt;0, Active!DT$2, 0)</f>
        <v>0</v>
      </c>
      <c r="DU188" s="236">
        <f>IF(COUNTIF($AJ188:$AL188, Active!$ET$1)&gt;0, Active!DU$2, 0)</f>
        <v>0</v>
      </c>
      <c r="DV188" s="236">
        <f>IF(COUNTIF($AM188:$AO188, Active!$ET$1)&gt;0, Active!DV$2, 0)</f>
        <v>0</v>
      </c>
      <c r="DW188" s="236">
        <f>IF(COUNTIF($AP188:$AR188, Active!$ET$1)&gt;0, Active!DW$2, 0)</f>
        <v>0</v>
      </c>
      <c r="DX188" s="236">
        <f>IF(COUNTIF($AS188:$AU188, Active!$ET$1)&gt;0, Active!DX$2, 0)</f>
        <v>0</v>
      </c>
      <c r="DY188" s="236">
        <f>IF(COUNTIF($AV188:$AX188, Active!$ET$1)&gt;0, Active!DY$2, 0)</f>
        <v>0</v>
      </c>
      <c r="DZ188" s="237">
        <f>IF(COUNTIF($AY188:$BA188, Active!$ET$1)&gt;0, Active!DZ$2, 0)</f>
        <v>0</v>
      </c>
      <c r="EA188" s="238">
        <f>IF(COUNTIF($BB188:$BD188, Active!$ET$1)&gt;0, Active!EA$2, 0)</f>
        <v>0</v>
      </c>
      <c r="EB188" s="238">
        <f>IF(COUNTIF($BE188:$BG188, Active!$ET$1)&gt;0, Active!EB$2, 0)</f>
        <v>0</v>
      </c>
      <c r="EC188" s="238">
        <f>IF(COUNTIF($BH188:$BJ188, Active!$ET$1)&gt;0, Active!EC$2, 0)</f>
        <v>0</v>
      </c>
      <c r="ED188" s="238">
        <f>IF(COUNTIF($BK188:$BM188, Active!$ET$1)&gt;0, Active!ED$2, 0)</f>
        <v>0</v>
      </c>
      <c r="EE188" s="238">
        <f>IF(COUNTIF($BN188:$BP188, Active!$ET$1)&gt;0, Active!EE$2, 0)</f>
        <v>0</v>
      </c>
      <c r="EF188" s="238">
        <f>IF(COUNTIF($BQ188:$BS188, Active!$ET$1)&gt;0, Active!EF$2, 0)</f>
        <v>0</v>
      </c>
      <c r="EG188" s="238">
        <f>IF(COUNTIF($BT188:$BV188, Active!$ET$1)&gt;0, Active!EG$2, 0)</f>
        <v>0</v>
      </c>
      <c r="EH188" s="239">
        <f>IF(COUNTIF($BW188:$BY188, Active!$ET$1)&gt;0, Active!EH$2, 0)</f>
        <v>0</v>
      </c>
      <c r="EI188" s="240">
        <f>IF(COUNTIF($BZ188:$CB188, Active!$ET$1)&gt;0, Active!EI$2, 0)</f>
        <v>0</v>
      </c>
      <c r="EJ188" s="240">
        <f>IF(COUNTIF($CC188:$CE188, Active!$ET$1)&gt;0, Active!EJ$2, 0)</f>
        <v>0</v>
      </c>
      <c r="EK188" s="240">
        <f>IF(COUNTIF($CF188:$CH188, Active!$ET$1)&gt;0, Active!EK$2, 0)</f>
        <v>0</v>
      </c>
      <c r="EL188" s="240">
        <f>IF(COUNTIF($CI188:$CK188, Active!$ET$1)&gt;0, Active!EL$2, 0)</f>
        <v>0</v>
      </c>
      <c r="EM188" s="240">
        <f>IF(COUNTIF($CL188:$CN188, Active!$ET$1)&gt;0, Active!EM$2, 0)</f>
        <v>0</v>
      </c>
      <c r="EN188" s="240">
        <f>IF(COUNTIF($CO188:$CQ188, Active!$ET$1)&gt;0, Active!EN$2, 0)</f>
        <v>0</v>
      </c>
      <c r="EO188" s="240">
        <f>IF(COUNTIF($CR188:$CT188, Active!$ET$1)&gt;0, Active!EO$2, 0)</f>
        <v>0</v>
      </c>
      <c r="EP188" s="240">
        <f>IF(COUNTIF($CU188:$CW188, Active!$ET$1)&gt;0, Active!EP$2, 0)</f>
        <v>0</v>
      </c>
      <c r="EQ188" s="240">
        <f>IF(COUNTIF($CX188:$CZ188, Active!$ET$1)&gt;0, Active!EQ$2, 0)</f>
        <v>0</v>
      </c>
      <c r="ER188" s="240">
        <f>IF(COUNTIF($DA188:$DC188, Active!$ET$1)&gt;0, Active!ER$2, 0)</f>
        <v>0</v>
      </c>
      <c r="ES188" s="240">
        <f>IF(COUNTIF($DD188:$DF188, Active!$ET$1)&gt;0, Active!ES$2, 0)</f>
        <v>0</v>
      </c>
      <c r="ET188" s="241">
        <f t="shared" si="61"/>
        <v>0</v>
      </c>
      <c r="EU188" s="242">
        <f>IF(COUNTIF($N188:$Q188, Active!GA$1)&gt;0, Active!EU$2, 0)</f>
        <v>0</v>
      </c>
      <c r="EV188" s="234">
        <f>IF(COUNTIF($R188:$U188, Active!GA$1)&gt;0, Active!EV$2, 0)</f>
        <v>0</v>
      </c>
      <c r="EW188" s="234">
        <f>IF(COUNTIF($V188:$Y188, Active!GA$1)&gt;0, Active!EW$2, 0)</f>
        <v>0</v>
      </c>
      <c r="EX188" s="234">
        <f>IF(COUNTIF($Z188:$AA188, Active!GA$1)&gt;0, Active!EX$2, 0)</f>
        <v>0</v>
      </c>
      <c r="EY188" s="234">
        <f>IF(COUNTIF($AB188:$AC188, Active!GA$1)&gt;0, Active!EY$2, 0)</f>
        <v>0</v>
      </c>
      <c r="EZ188" s="235">
        <f>IF(COUNTIF($AD188:$AF188, Active!$GA$1)&gt;0, Active!EZ$2, 0)</f>
        <v>0</v>
      </c>
      <c r="FA188" s="236">
        <f>IF(COUNTIF($AG188:$AI188, Active!$GA$1)&gt;0, Active!FA$2, 0)</f>
        <v>0</v>
      </c>
      <c r="FB188" s="236">
        <f>IF(COUNTIF($AJ188:$AL188, Active!$GA$1)&gt;0, Active!FB$2, 0)</f>
        <v>0</v>
      </c>
      <c r="FC188" s="236">
        <f>IF(COUNTIF($AM188:$AO188, Active!$GA$1)&gt;0, Active!FC$2, 0)</f>
        <v>0</v>
      </c>
      <c r="FD188" s="236">
        <f>IF(COUNTIF($AP188:$AR188, Active!$GA$1)&gt;0, Active!FD$2, 0)</f>
        <v>0</v>
      </c>
      <c r="FE188" s="236">
        <f>IF(COUNTIF($AS188:$AU188, Active!$GA$1)&gt;0, Active!FE$2, 0)</f>
        <v>0</v>
      </c>
      <c r="FF188" s="236">
        <f>IF(COUNTIF($AV188:$AX188, Active!$GA$1)&gt;0, Active!FF$2, 0)</f>
        <v>0</v>
      </c>
      <c r="FG188" s="237">
        <f>IF(COUNTIF($AY188:$BA188, Active!$GA$1)&gt;0, Active!FG$2, 0)</f>
        <v>0</v>
      </c>
      <c r="FH188" s="238">
        <f>IF(COUNTIF($BB188:$BD188, Active!$GA$1)&gt;0, Active!FH$2, 0)</f>
        <v>0</v>
      </c>
      <c r="FI188" s="238">
        <f>IF(COUNTIF($BE188:$BG188, Active!$GA$1)&gt;0, Active!FI$2, 0)</f>
        <v>0</v>
      </c>
      <c r="FJ188" s="238">
        <f>IF(COUNTIF($BH188:$BJ188, Active!$GA$1)&gt;0, Active!FJ$2, 0)</f>
        <v>0</v>
      </c>
      <c r="FK188" s="238">
        <f>IF(COUNTIF($BK188:$BM188, Active!$GA$1)&gt;0, Active!FK$2, 0)</f>
        <v>0</v>
      </c>
      <c r="FL188" s="238">
        <f>IF(COUNTIF($BN188:$BP188, Active!$GA$1)&gt;0, Active!FL$2, 0)</f>
        <v>0</v>
      </c>
      <c r="FM188" s="238">
        <f>IF(COUNTIF($BQ188:$BS188, Active!$GA$1)&gt;0, Active!FM$2, 0)</f>
        <v>0</v>
      </c>
      <c r="FN188" s="238">
        <f>IF(COUNTIF($BT188:$BV188, Active!$GA$1)&gt;0, Active!FN$2, 0)</f>
        <v>0</v>
      </c>
      <c r="FO188" s="239">
        <f>IF(COUNTIF($BW188:$BY188, Active!$GA$1)&gt;0, Active!FO$2, 0)</f>
        <v>0</v>
      </c>
      <c r="FP188" s="240">
        <f>IF(COUNTIF($BZ188:$CB188, Active!$GA$1)&gt;0, Active!FP$2, 0)</f>
        <v>0</v>
      </c>
      <c r="FQ188" s="240">
        <f>IF(COUNTIF($CC188:$CE188, Active!$GA$1)&gt;0, Active!FQ$2, 0)</f>
        <v>0</v>
      </c>
      <c r="FR188" s="240">
        <f>IF(COUNTIF($CF188:$CH188, Active!$GA$1)&gt;0, Active!FR$2, 0)</f>
        <v>0</v>
      </c>
      <c r="FS188" s="240">
        <f>IF(COUNTIF($CI188:$CK188, Active!$GA$1)&gt;0, Active!FS$2, 0)</f>
        <v>0</v>
      </c>
      <c r="FT188" s="240">
        <f>IF(COUNTIF($CL188:$CN188, Active!$GA$1)&gt;0, Active!FT$2, 0)</f>
        <v>0</v>
      </c>
      <c r="FU188" s="240">
        <f>IF(COUNTIF($CO188:$CQ188, Active!$GA$1)&gt;0, Active!FU$2, 0)</f>
        <v>0</v>
      </c>
      <c r="FV188" s="240">
        <f>IF(COUNTIF($CR188:$CT188, Active!$GA$1)&gt;0, Active!FV$2, 0)</f>
        <v>0</v>
      </c>
      <c r="FW188" s="240">
        <f>IF(COUNTIF($CU188:$CW188, Active!$GA$1)&gt;0, Active!FW$2, 0)</f>
        <v>0</v>
      </c>
      <c r="FX188" s="240">
        <f>IF(COUNTIF($CX188:$CZ188, Active!$GA$1)&gt;0, Active!FX$2, 0)</f>
        <v>0</v>
      </c>
      <c r="FY188" s="240">
        <f>IF(COUNTIF($DA188:$DC188, Active!$GA$1)&gt;0, Active!FY$2, 0)</f>
        <v>0</v>
      </c>
      <c r="FZ188" s="240">
        <f>IF(COUNTIF($DD188:$DF188, Active!$GA$1)&gt;0, Active!FZ$2, 0)</f>
        <v>0</v>
      </c>
      <c r="GA188" s="241">
        <f t="shared" si="62"/>
        <v>0</v>
      </c>
      <c r="GB188" s="242">
        <f>IF(COUNTIF($N188:$Q188, Active!HH$1)&gt;0, Active!GB$2, 0)</f>
        <v>0</v>
      </c>
      <c r="GC188" s="234">
        <f>IF(COUNTIF($R188:$U188, Active!HH$1)&gt;0, Active!GC$2, 0)</f>
        <v>0</v>
      </c>
      <c r="GD188" s="234">
        <f>IF(COUNTIF($V188:$Y188, Active!HH$1)&gt;0, Active!GD$2, 0)</f>
        <v>0</v>
      </c>
      <c r="GE188" s="234">
        <f>IF(COUNTIF($Z188:$AA188, Active!HH$1)&gt;0, Active!GE$2, 0)</f>
        <v>0</v>
      </c>
      <c r="GF188" s="234">
        <f>IF(COUNTIF($AB188:$AC188, Active!HH$1)&gt;0, Active!GF$2, 0)</f>
        <v>0</v>
      </c>
      <c r="GG188" s="235">
        <f>IF(COUNTIF($AD188:$AF188, Active!$HH$1)&gt;0, Active!GG$2, 0)</f>
        <v>0</v>
      </c>
      <c r="GH188" s="236">
        <f>IF(COUNTIF($AG188:$AI188, Active!$HH$1)&gt;0, Active!GH$2, 0)</f>
        <v>0</v>
      </c>
      <c r="GI188" s="236">
        <f>IF(COUNTIF($AJ188:$AL188, Active!$HH$1)&gt;0, Active!GI$2, 0)</f>
        <v>0</v>
      </c>
      <c r="GJ188" s="236">
        <f>IF(COUNTIF($AM188:$AO188, Active!$HH$1)&gt;0, Active!GJ$2, 0)</f>
        <v>0</v>
      </c>
      <c r="GK188" s="236">
        <f>IF(COUNTIF($AP188:$AR188, Active!$HH$1)&gt;0, Active!GK$2, 0)</f>
        <v>0</v>
      </c>
      <c r="GL188" s="236">
        <f>IF(COUNTIF($AS188:$AU188, Active!$HH$1)&gt;0, Active!GL$2, 0)</f>
        <v>0</v>
      </c>
      <c r="GM188" s="236">
        <f>IF(COUNTIF($AV188:$AX188, Active!$HH$1)&gt;0, Active!GM$2, 0)</f>
        <v>0</v>
      </c>
      <c r="GN188" s="237">
        <f>IF(COUNTIF($AY188:$BA188, Active!$HH$1)&gt;0, Active!GN$2, 0)</f>
        <v>0</v>
      </c>
      <c r="GO188" s="238">
        <f>IF(COUNTIF($BB188:$BD188, Active!$HH$1)&gt;0, Active!GO$2, 0)</f>
        <v>0</v>
      </c>
      <c r="GP188" s="238">
        <f>IF(COUNTIF($BE188:$BG188, Active!$HH$1)&gt;0, Active!GP$2, 0)</f>
        <v>0</v>
      </c>
      <c r="GQ188" s="238">
        <f>IF(COUNTIF($BH188:$BJ188, Active!$HH$1)&gt;0, Active!GQ$2, 0)</f>
        <v>0</v>
      </c>
      <c r="GR188" s="238">
        <f>IF(COUNTIF($BK188:$BM188, Active!$HH$1)&gt;0, Active!GR$2, 0)</f>
        <v>0</v>
      </c>
      <c r="GS188" s="238">
        <f>IF(COUNTIF($BN188:$BP188, Active!$HH$1)&gt;0, Active!GS$2, 0)</f>
        <v>0</v>
      </c>
      <c r="GT188" s="238">
        <f>IF(COUNTIF($BQ188:$BS188, Active!$HH$1)&gt;0, Active!GT$2, 0)</f>
        <v>0</v>
      </c>
      <c r="GU188" s="238">
        <f>IF(COUNTIF($BT188:$BV188, Active!$HH$1)&gt;0, Active!GU$2, 0)</f>
        <v>0</v>
      </c>
      <c r="GV188" s="239">
        <f>IF(COUNTIF($BW188:$BY188, Active!$HH$1)&gt;0, Active!GV$2, 0)</f>
        <v>0</v>
      </c>
      <c r="GW188" s="240">
        <f>IF(COUNTIF($BZ188:$CB188, Active!$HH$1)&gt;0, Active!GW$2, 0)</f>
        <v>0</v>
      </c>
      <c r="GX188" s="240">
        <f>IF(COUNTIF($CC188:$CE188, Active!$HH$1)&gt;0, Active!GX$2, 0)</f>
        <v>0</v>
      </c>
      <c r="GY188" s="240">
        <f>IF(COUNTIF($CF188:$CH188, Active!$HH$1)&gt;0, Active!GY$2, 0)</f>
        <v>0</v>
      </c>
      <c r="GZ188" s="240">
        <f>IF(COUNTIF($CI188:$CK188, Active!$HH$1)&gt;0, Active!GZ$2, 0)</f>
        <v>0</v>
      </c>
      <c r="HA188" s="240">
        <f>IF(COUNTIF($CL188:$CN188, Active!$HH$1)&gt;0, Active!HA$2, 0)</f>
        <v>0</v>
      </c>
      <c r="HB188" s="240">
        <f>IF(COUNTIF($CO188:$CQ188, Active!$HH$1)&gt;0, Active!HB$2, 0)</f>
        <v>0</v>
      </c>
      <c r="HC188" s="240">
        <f>IF(COUNTIF($CR188:$CT188, Active!$HH$1)&gt;0, Active!HC$2, 0)</f>
        <v>0</v>
      </c>
      <c r="HD188" s="240">
        <f>IF(COUNTIF($CU188:$CW188, Active!$HH$1)&gt;0, Active!HD$2, 0)</f>
        <v>0</v>
      </c>
      <c r="HE188" s="240">
        <f>IF(COUNTIF($CX188:$CZ188, Active!$HH$1)&gt;0, Active!HE$2, 0)</f>
        <v>0</v>
      </c>
      <c r="HF188" s="240">
        <f>IF(COUNTIF($DA188:$DC188, Active!$HH$1)&gt;0, Active!HF$2, 0)</f>
        <v>0</v>
      </c>
      <c r="HG188" s="240">
        <f>IF(COUNTIF($DD188:$DF188, Active!$HH$1)&gt;0, Active!HG$2, 0)</f>
        <v>0</v>
      </c>
      <c r="HH188" s="241">
        <f t="shared" si="63"/>
        <v>0</v>
      </c>
      <c r="HI188" s="243"/>
      <c r="HJ188" s="242">
        <f>IF(MAX($N188:$Q188)&gt;=40, Active!HJ$2, 0)</f>
        <v>0</v>
      </c>
      <c r="HK188" s="234">
        <f>IF(MAX($R188:$U188)&gt;=40, Active!HK$2, 0)</f>
        <v>0</v>
      </c>
      <c r="HL188" s="234">
        <f>IF(MAX($V188:$Y188)&gt;=40, Active!HL$2, 0)</f>
        <v>0</v>
      </c>
      <c r="HM188" s="234">
        <f>IF(MAX($Z188:$AA188)&gt;=40, Active!HM$2, 0)</f>
        <v>0</v>
      </c>
      <c r="HN188" s="234">
        <f>IF(MAX($AB188:$AC188)&gt;=40, Active!HN$2, 0)</f>
        <v>0</v>
      </c>
      <c r="HO188" s="235">
        <f>IF(MAX($AD188:$AF188)&gt;=40, Active!HO$2, 0)</f>
        <v>0</v>
      </c>
      <c r="HP188" s="236">
        <f>IF(MAX($AG188:$AI188)&gt;=40, Active!HP$2, 0)</f>
        <v>0</v>
      </c>
      <c r="HQ188" s="236">
        <f>IF(MAX($AJ188:$AL188)&gt;=40, Active!HQ$2, 0)</f>
        <v>0</v>
      </c>
      <c r="HR188" s="236">
        <f>IF(MAX($AM188:$AO188)&gt;=40, Active!HR$2, 0)</f>
        <v>0</v>
      </c>
      <c r="HS188" s="236">
        <f>IF(MAX($AP188:$AR188)&gt;=40, Active!HS$2, 0)</f>
        <v>0</v>
      </c>
      <c r="HT188" s="236">
        <f>IF(MAX($AS188:$AU188)&gt;=40, Active!HT$2, 0)</f>
        <v>0</v>
      </c>
      <c r="HU188" s="236">
        <f>IF(MAX($AV188:$AX188)&gt;=40, Active!HU$2, 0)</f>
        <v>0</v>
      </c>
      <c r="HV188" s="237">
        <f>IF(MAX($AY188:$BA188)&gt;=40, Active!HV$2, 0)</f>
        <v>0</v>
      </c>
      <c r="HW188" s="238">
        <f>IF(MAX($BB188:$BD188)&gt;=40, Active!HW$2, 0)</f>
        <v>20</v>
      </c>
      <c r="HX188" s="238">
        <f>IF(MAX($BE188:$BG188)&gt;=40, Active!HX$2, 0)</f>
        <v>20</v>
      </c>
      <c r="HY188" s="238">
        <f>IF(MAX($BH188:$BJ188)&gt;=40, Active!HY$2, 0)</f>
        <v>20</v>
      </c>
      <c r="HZ188" s="238">
        <f>IF(MAX($BK188:$BM188)&gt;=40, Active!HZ$2, 0)</f>
        <v>0</v>
      </c>
      <c r="IA188" s="238">
        <f>IF(MAX($BN188:$BP188)&gt;=40, Active!IA$2, 0)</f>
        <v>20</v>
      </c>
      <c r="IB188" s="238">
        <f>IF(MAX($BQ188:$BS188)&gt;=40, Active!IB$2, 0)</f>
        <v>10</v>
      </c>
      <c r="IC188" s="238">
        <f>IF(MAX($BT188:$BV188)&gt;=40, Active!IC$2, 0)</f>
        <v>0</v>
      </c>
      <c r="ID188" s="239">
        <f>IF(MAX($BW188:$BY188)&gt;=40, Active!ID$2, 0)</f>
        <v>0</v>
      </c>
      <c r="IE188" s="240">
        <f>IF(MAX($BZ188:$CB188)&gt;=40, Active!IE$2, 0)</f>
        <v>0</v>
      </c>
      <c r="IF188" s="240">
        <f>IF(MAX($CC188:$CE188)&gt;=40, Active!IF$2, 0)</f>
        <v>0</v>
      </c>
      <c r="IG188" s="240">
        <f>IF(MAX($CF188:$CH188)&gt;=40, Active!IG$2, 0)</f>
        <v>0</v>
      </c>
      <c r="IH188" s="240">
        <f>IF(MAX($CI188:$CK188)&gt;=40, Active!IH$2, 0)</f>
        <v>0</v>
      </c>
      <c r="II188" s="240">
        <f>IF(MAX($CL188:$CN188)&gt;=40, Active!II$2, 0)</f>
        <v>0</v>
      </c>
      <c r="IJ188" s="240">
        <f>IF(MAX($CO188:$CQ188)&gt;=40, Active!IJ$2, 0)</f>
        <v>0</v>
      </c>
      <c r="IK188" s="240">
        <f>IF(MAX($CR188:$CT188)&gt;=40, Active!IK$2, 0)</f>
        <v>0</v>
      </c>
      <c r="IL188" s="240">
        <f>IF(MAX($CU188:$CW188)&gt;=40, Active!IL$2, 0)</f>
        <v>0</v>
      </c>
      <c r="IM188" s="240">
        <f>IF(MAX($CX188:$CZ188)&gt;=40, Active!IM$2, 0)</f>
        <v>0</v>
      </c>
      <c r="IN188" s="240">
        <f>IF(MAX($DA188:$DC188)&gt;=40, Active!IN$2, 0)</f>
        <v>0</v>
      </c>
      <c r="IO188" s="240">
        <f>IF(MAX($DD188:$DF188)&gt;=40, Active!IO$2, 0)</f>
        <v>0</v>
      </c>
      <c r="IP188" s="416">
        <f t="shared" si="64"/>
        <v>90</v>
      </c>
      <c r="IQ188" s="416">
        <f t="shared" si="65"/>
        <v>0</v>
      </c>
    </row>
    <row r="189" spans="2:251" ht="15" customHeight="1" x14ac:dyDescent="0.25">
      <c r="B189" s="392">
        <v>47</v>
      </c>
      <c r="C189" s="13" t="s">
        <v>741</v>
      </c>
      <c r="D189" s="423">
        <v>42826</v>
      </c>
      <c r="E189" s="20" t="s">
        <v>278</v>
      </c>
      <c r="F189" s="6">
        <v>8117911</v>
      </c>
      <c r="G189" s="20">
        <v>1</v>
      </c>
      <c r="H189" s="20"/>
      <c r="I189" s="23"/>
      <c r="J189" s="6"/>
      <c r="K189" s="6"/>
      <c r="L189" s="424"/>
      <c r="M189" s="425" t="s">
        <v>742</v>
      </c>
      <c r="N189" s="24"/>
      <c r="O189" s="107"/>
      <c r="P189" s="105"/>
      <c r="Q189" s="106"/>
      <c r="R189" s="24"/>
      <c r="S189" s="107"/>
      <c r="T189" s="105"/>
      <c r="U189" s="106"/>
      <c r="V189" s="24"/>
      <c r="W189" s="107"/>
      <c r="X189" s="105"/>
      <c r="Y189" s="106"/>
      <c r="Z189" s="24"/>
      <c r="AA189" s="273"/>
      <c r="AB189" s="24"/>
      <c r="AC189" s="273"/>
      <c r="AD189" s="24"/>
      <c r="AE189" s="107"/>
      <c r="AF189" s="273"/>
      <c r="AG189" s="24"/>
      <c r="AH189" s="107"/>
      <c r="AI189" s="273"/>
      <c r="AJ189" s="24"/>
      <c r="AK189" s="107"/>
      <c r="AL189" s="273"/>
      <c r="AM189" s="24"/>
      <c r="AN189" s="107"/>
      <c r="AO189" s="273"/>
      <c r="AP189" s="24"/>
      <c r="AQ189" s="107"/>
      <c r="AR189" s="273"/>
      <c r="AS189" s="24"/>
      <c r="AT189" s="107"/>
      <c r="AU189" s="273"/>
      <c r="AV189" s="24"/>
      <c r="AW189" s="107"/>
      <c r="AX189" s="273"/>
      <c r="AY189" s="24"/>
      <c r="AZ189" s="107"/>
      <c r="BA189" s="273"/>
      <c r="BB189" s="24">
        <v>70.900001525878906</v>
      </c>
      <c r="BC189" s="107"/>
      <c r="BD189" s="273"/>
      <c r="BE189" s="24">
        <v>96.5</v>
      </c>
      <c r="BF189" s="107"/>
      <c r="BG189" s="273"/>
      <c r="BH189" s="24">
        <v>77.489997863769531</v>
      </c>
      <c r="BI189" s="107"/>
      <c r="BJ189" s="273"/>
      <c r="BK189" s="24"/>
      <c r="BL189" s="107"/>
      <c r="BM189" s="273"/>
      <c r="BN189" s="24">
        <v>79.199996948242188</v>
      </c>
      <c r="BO189" s="107"/>
      <c r="BP189" s="273"/>
      <c r="BQ189" s="24">
        <v>74</v>
      </c>
      <c r="BR189" s="107"/>
      <c r="BS189" s="273"/>
      <c r="BT189" s="24"/>
      <c r="BU189" s="291"/>
      <c r="BV189" s="273"/>
      <c r="BW189" s="24"/>
      <c r="BX189" s="107"/>
      <c r="BY189" s="273"/>
      <c r="BZ189" s="24"/>
      <c r="CA189" s="107"/>
      <c r="CB189" s="273"/>
      <c r="CC189" s="24"/>
      <c r="CD189" s="107"/>
      <c r="CE189" s="107"/>
      <c r="CF189" s="107"/>
      <c r="CG189" s="107"/>
      <c r="CH189" s="273"/>
      <c r="CI189" s="24"/>
      <c r="CJ189" s="107"/>
      <c r="CK189" s="273"/>
      <c r="CL189" s="24"/>
      <c r="CM189" s="107"/>
      <c r="CN189" s="273"/>
      <c r="CO189" s="24"/>
      <c r="CP189" s="107"/>
      <c r="CQ189" s="273"/>
      <c r="CR189" s="24"/>
      <c r="CS189" s="107"/>
      <c r="CT189" s="273"/>
      <c r="CU189" s="24"/>
      <c r="CV189" s="107"/>
      <c r="CW189" s="273"/>
      <c r="CX189" s="24"/>
      <c r="CY189" s="107"/>
      <c r="CZ189" s="273"/>
      <c r="DA189" s="24"/>
      <c r="DB189" s="107"/>
      <c r="DC189" s="273"/>
      <c r="DD189" s="24"/>
      <c r="DE189" s="107"/>
      <c r="DF189" s="273"/>
      <c r="DG189" s="218"/>
      <c r="DH189" s="217"/>
      <c r="DI189" s="217"/>
      <c r="DJ189" s="286">
        <f t="shared" si="59"/>
        <v>79.617999267578128</v>
      </c>
      <c r="DK189" s="219"/>
      <c r="DL189" s="220">
        <f t="shared" si="60"/>
        <v>3.9808999633789064</v>
      </c>
      <c r="DM189" s="650">
        <f>COUNTIF(N189:DF189, Active!DM$1)+COUNTIF(N189:DF189, Active!DM$2)</f>
        <v>0</v>
      </c>
      <c r="DN189" s="233">
        <f>IF(COUNTIF($N189:$Q189, Active!ET$1)&gt;0, Active!DN$2, 0)</f>
        <v>0</v>
      </c>
      <c r="DO189" s="234">
        <f>IF(COUNTIF($R189:$U189, Active!ET$1)&gt;0, Active!DO$2, 0)</f>
        <v>0</v>
      </c>
      <c r="DP189" s="234">
        <f>IF(COUNTIF($V189:$Y189, Active!ET$1)&gt;0, Active!DP$2, 0)</f>
        <v>0</v>
      </c>
      <c r="DQ189" s="234">
        <f>IF(COUNTIF($Z189:$AA189, Active!ET$1)&gt;0, Active!DQ$2, 0)</f>
        <v>0</v>
      </c>
      <c r="DR189" s="234">
        <f>IF(COUNTIF($AB189:$AC189, Active!ET$1)&gt;0, Active!DR$2, 0)</f>
        <v>0</v>
      </c>
      <c r="DS189" s="235">
        <f>IF(COUNTIF($AD189:$AF189, Active!$ET$1)&gt;0, Active!DS$2, 0)</f>
        <v>0</v>
      </c>
      <c r="DT189" s="236">
        <f>IF(COUNTIF($AG189:$AI189, Active!$ET$1)&gt;0, Active!DT$2, 0)</f>
        <v>0</v>
      </c>
      <c r="DU189" s="236">
        <f>IF(COUNTIF($AJ189:$AL189, Active!$ET$1)&gt;0, Active!DU$2, 0)</f>
        <v>0</v>
      </c>
      <c r="DV189" s="236">
        <f>IF(COUNTIF($AM189:$AO189, Active!$ET$1)&gt;0, Active!DV$2, 0)</f>
        <v>0</v>
      </c>
      <c r="DW189" s="236">
        <f>IF(COUNTIF($AP189:$AR189, Active!$ET$1)&gt;0, Active!DW$2, 0)</f>
        <v>0</v>
      </c>
      <c r="DX189" s="236">
        <f>IF(COUNTIF($AS189:$AU189, Active!$ET$1)&gt;0, Active!DX$2, 0)</f>
        <v>0</v>
      </c>
      <c r="DY189" s="236">
        <f>IF(COUNTIF($AV189:$AX189, Active!$ET$1)&gt;0, Active!DY$2, 0)</f>
        <v>0</v>
      </c>
      <c r="DZ189" s="237">
        <f>IF(COUNTIF($AY189:$BA189, Active!$ET$1)&gt;0, Active!DZ$2, 0)</f>
        <v>0</v>
      </c>
      <c r="EA189" s="238">
        <f>IF(COUNTIF($BB189:$BD189, Active!$ET$1)&gt;0, Active!EA$2, 0)</f>
        <v>0</v>
      </c>
      <c r="EB189" s="238">
        <f>IF(COUNTIF($BE189:$BG189, Active!$ET$1)&gt;0, Active!EB$2, 0)</f>
        <v>0</v>
      </c>
      <c r="EC189" s="238">
        <f>IF(COUNTIF($BH189:$BJ189, Active!$ET$1)&gt;0, Active!EC$2, 0)</f>
        <v>0</v>
      </c>
      <c r="ED189" s="238">
        <f>IF(COUNTIF($BK189:$BM189, Active!$ET$1)&gt;0, Active!ED$2, 0)</f>
        <v>0</v>
      </c>
      <c r="EE189" s="238">
        <f>IF(COUNTIF($BN189:$BP189, Active!$ET$1)&gt;0, Active!EE$2, 0)</f>
        <v>0</v>
      </c>
      <c r="EF189" s="238">
        <f>IF(COUNTIF($BQ189:$BS189, Active!$ET$1)&gt;0, Active!EF$2, 0)</f>
        <v>0</v>
      </c>
      <c r="EG189" s="238">
        <f>IF(COUNTIF($BT189:$BV189, Active!$ET$1)&gt;0, Active!EG$2, 0)</f>
        <v>0</v>
      </c>
      <c r="EH189" s="239">
        <f>IF(COUNTIF($BW189:$BY189, Active!$ET$1)&gt;0, Active!EH$2, 0)</f>
        <v>0</v>
      </c>
      <c r="EI189" s="240">
        <f>IF(COUNTIF($BZ189:$CB189, Active!$ET$1)&gt;0, Active!EI$2, 0)</f>
        <v>0</v>
      </c>
      <c r="EJ189" s="240">
        <f>IF(COUNTIF($CC189:$CE189, Active!$ET$1)&gt;0, Active!EJ$2, 0)</f>
        <v>0</v>
      </c>
      <c r="EK189" s="240">
        <f>IF(COUNTIF($CF189:$CH189, Active!$ET$1)&gt;0, Active!EK$2, 0)</f>
        <v>0</v>
      </c>
      <c r="EL189" s="240">
        <f>IF(COUNTIF($CI189:$CK189, Active!$ET$1)&gt;0, Active!EL$2, 0)</f>
        <v>0</v>
      </c>
      <c r="EM189" s="240">
        <f>IF(COUNTIF($CL189:$CN189, Active!$ET$1)&gt;0, Active!EM$2, 0)</f>
        <v>0</v>
      </c>
      <c r="EN189" s="240">
        <f>IF(COUNTIF($CO189:$CQ189, Active!$ET$1)&gt;0, Active!EN$2, 0)</f>
        <v>0</v>
      </c>
      <c r="EO189" s="240">
        <f>IF(COUNTIF($CR189:$CT189, Active!$ET$1)&gt;0, Active!EO$2, 0)</f>
        <v>0</v>
      </c>
      <c r="EP189" s="240">
        <f>IF(COUNTIF($CU189:$CW189, Active!$ET$1)&gt;0, Active!EP$2, 0)</f>
        <v>0</v>
      </c>
      <c r="EQ189" s="240">
        <f>IF(COUNTIF($CX189:$CZ189, Active!$ET$1)&gt;0, Active!EQ$2, 0)</f>
        <v>0</v>
      </c>
      <c r="ER189" s="240">
        <f>IF(COUNTIF($DA189:$DC189, Active!$ET$1)&gt;0, Active!ER$2, 0)</f>
        <v>0</v>
      </c>
      <c r="ES189" s="240">
        <f>IF(COUNTIF($DD189:$DF189, Active!$ET$1)&gt;0, Active!ES$2, 0)</f>
        <v>0</v>
      </c>
      <c r="ET189" s="241">
        <f t="shared" si="61"/>
        <v>0</v>
      </c>
      <c r="EU189" s="242">
        <f>IF(COUNTIF($N189:$Q189, Active!GA$1)&gt;0, Active!EU$2, 0)</f>
        <v>0</v>
      </c>
      <c r="EV189" s="234">
        <f>IF(COUNTIF($R189:$U189, Active!GA$1)&gt;0, Active!EV$2, 0)</f>
        <v>0</v>
      </c>
      <c r="EW189" s="234">
        <f>IF(COUNTIF($V189:$Y189, Active!GA$1)&gt;0, Active!EW$2, 0)</f>
        <v>0</v>
      </c>
      <c r="EX189" s="234">
        <f>IF(COUNTIF($Z189:$AA189, Active!GA$1)&gt;0, Active!EX$2, 0)</f>
        <v>0</v>
      </c>
      <c r="EY189" s="234">
        <f>IF(COUNTIF($AB189:$AC189, Active!GA$1)&gt;0, Active!EY$2, 0)</f>
        <v>0</v>
      </c>
      <c r="EZ189" s="235">
        <f>IF(COUNTIF($AD189:$AF189, Active!$GA$1)&gt;0, Active!EZ$2, 0)</f>
        <v>0</v>
      </c>
      <c r="FA189" s="236">
        <f>IF(COUNTIF($AG189:$AI189, Active!$GA$1)&gt;0, Active!FA$2, 0)</f>
        <v>0</v>
      </c>
      <c r="FB189" s="236">
        <f>IF(COUNTIF($AJ189:$AL189, Active!$GA$1)&gt;0, Active!FB$2, 0)</f>
        <v>0</v>
      </c>
      <c r="FC189" s="236">
        <f>IF(COUNTIF($AM189:$AO189, Active!$GA$1)&gt;0, Active!FC$2, 0)</f>
        <v>0</v>
      </c>
      <c r="FD189" s="236">
        <f>IF(COUNTIF($AP189:$AR189, Active!$GA$1)&gt;0, Active!FD$2, 0)</f>
        <v>0</v>
      </c>
      <c r="FE189" s="236">
        <f>IF(COUNTIF($AS189:$AU189, Active!$GA$1)&gt;0, Active!FE$2, 0)</f>
        <v>0</v>
      </c>
      <c r="FF189" s="236">
        <f>IF(COUNTIF($AV189:$AX189, Active!$GA$1)&gt;0, Active!FF$2, 0)</f>
        <v>0</v>
      </c>
      <c r="FG189" s="237">
        <f>IF(COUNTIF($AY189:$BA189, Active!$GA$1)&gt;0, Active!FG$2, 0)</f>
        <v>0</v>
      </c>
      <c r="FH189" s="238">
        <f>IF(COUNTIF($BB189:$BD189, Active!$GA$1)&gt;0, Active!FH$2, 0)</f>
        <v>0</v>
      </c>
      <c r="FI189" s="238">
        <f>IF(COUNTIF($BE189:$BG189, Active!$GA$1)&gt;0, Active!FI$2, 0)</f>
        <v>0</v>
      </c>
      <c r="FJ189" s="238">
        <f>IF(COUNTIF($BH189:$BJ189, Active!$GA$1)&gt;0, Active!FJ$2, 0)</f>
        <v>0</v>
      </c>
      <c r="FK189" s="238">
        <f>IF(COUNTIF($BK189:$BM189, Active!$GA$1)&gt;0, Active!FK$2, 0)</f>
        <v>0</v>
      </c>
      <c r="FL189" s="238">
        <f>IF(COUNTIF($BN189:$BP189, Active!$GA$1)&gt;0, Active!FL$2, 0)</f>
        <v>0</v>
      </c>
      <c r="FM189" s="238">
        <f>IF(COUNTIF($BQ189:$BS189, Active!$GA$1)&gt;0, Active!FM$2, 0)</f>
        <v>0</v>
      </c>
      <c r="FN189" s="238">
        <f>IF(COUNTIF($BT189:$BV189, Active!$GA$1)&gt;0, Active!FN$2, 0)</f>
        <v>0</v>
      </c>
      <c r="FO189" s="239">
        <f>IF(COUNTIF($BW189:$BY189, Active!$GA$1)&gt;0, Active!FO$2, 0)</f>
        <v>0</v>
      </c>
      <c r="FP189" s="240">
        <f>IF(COUNTIF($BZ189:$CB189, Active!$GA$1)&gt;0, Active!FP$2, 0)</f>
        <v>0</v>
      </c>
      <c r="FQ189" s="240">
        <f>IF(COUNTIF($CC189:$CE189, Active!$GA$1)&gt;0, Active!FQ$2, 0)</f>
        <v>0</v>
      </c>
      <c r="FR189" s="240">
        <f>IF(COUNTIF($CF189:$CH189, Active!$GA$1)&gt;0, Active!FR$2, 0)</f>
        <v>0</v>
      </c>
      <c r="FS189" s="240">
        <f>IF(COUNTIF($CI189:$CK189, Active!$GA$1)&gt;0, Active!FS$2, 0)</f>
        <v>0</v>
      </c>
      <c r="FT189" s="240">
        <f>IF(COUNTIF($CL189:$CN189, Active!$GA$1)&gt;0, Active!FT$2, 0)</f>
        <v>0</v>
      </c>
      <c r="FU189" s="240">
        <f>IF(COUNTIF($CO189:$CQ189, Active!$GA$1)&gt;0, Active!FU$2, 0)</f>
        <v>0</v>
      </c>
      <c r="FV189" s="240">
        <f>IF(COUNTIF($CR189:$CT189, Active!$GA$1)&gt;0, Active!FV$2, 0)</f>
        <v>0</v>
      </c>
      <c r="FW189" s="240">
        <f>IF(COUNTIF($CU189:$CW189, Active!$GA$1)&gt;0, Active!FW$2, 0)</f>
        <v>0</v>
      </c>
      <c r="FX189" s="240">
        <f>IF(COUNTIF($CX189:$CZ189, Active!$GA$1)&gt;0, Active!FX$2, 0)</f>
        <v>0</v>
      </c>
      <c r="FY189" s="240">
        <f>IF(COUNTIF($DA189:$DC189, Active!$GA$1)&gt;0, Active!FY$2, 0)</f>
        <v>0</v>
      </c>
      <c r="FZ189" s="240">
        <f>IF(COUNTIF($DD189:$DF189, Active!$GA$1)&gt;0, Active!FZ$2, 0)</f>
        <v>0</v>
      </c>
      <c r="GA189" s="241">
        <f t="shared" si="62"/>
        <v>0</v>
      </c>
      <c r="GB189" s="242">
        <f>IF(COUNTIF($N189:$Q189, Active!HH$1)&gt;0, Active!GB$2, 0)</f>
        <v>0</v>
      </c>
      <c r="GC189" s="234">
        <f>IF(COUNTIF($R189:$U189, Active!HH$1)&gt;0, Active!GC$2, 0)</f>
        <v>0</v>
      </c>
      <c r="GD189" s="234">
        <f>IF(COUNTIF($V189:$Y189, Active!HH$1)&gt;0, Active!GD$2, 0)</f>
        <v>0</v>
      </c>
      <c r="GE189" s="234">
        <f>IF(COUNTIF($Z189:$AA189, Active!HH$1)&gt;0, Active!GE$2, 0)</f>
        <v>0</v>
      </c>
      <c r="GF189" s="234">
        <f>IF(COUNTIF($AB189:$AC189, Active!HH$1)&gt;0, Active!GF$2, 0)</f>
        <v>0</v>
      </c>
      <c r="GG189" s="235">
        <f>IF(COUNTIF($AD189:$AF189, Active!$HH$1)&gt;0, Active!GG$2, 0)</f>
        <v>0</v>
      </c>
      <c r="GH189" s="236">
        <f>IF(COUNTIF($AG189:$AI189, Active!$HH$1)&gt;0, Active!GH$2, 0)</f>
        <v>0</v>
      </c>
      <c r="GI189" s="236">
        <f>IF(COUNTIF($AJ189:$AL189, Active!$HH$1)&gt;0, Active!GI$2, 0)</f>
        <v>0</v>
      </c>
      <c r="GJ189" s="236">
        <f>IF(COUNTIF($AM189:$AO189, Active!$HH$1)&gt;0, Active!GJ$2, 0)</f>
        <v>0</v>
      </c>
      <c r="GK189" s="236">
        <f>IF(COUNTIF($AP189:$AR189, Active!$HH$1)&gt;0, Active!GK$2, 0)</f>
        <v>0</v>
      </c>
      <c r="GL189" s="236">
        <f>IF(COUNTIF($AS189:$AU189, Active!$HH$1)&gt;0, Active!GL$2, 0)</f>
        <v>0</v>
      </c>
      <c r="GM189" s="236">
        <f>IF(COUNTIF($AV189:$AX189, Active!$HH$1)&gt;0, Active!GM$2, 0)</f>
        <v>0</v>
      </c>
      <c r="GN189" s="237">
        <f>IF(COUNTIF($AY189:$BA189, Active!$HH$1)&gt;0, Active!GN$2, 0)</f>
        <v>0</v>
      </c>
      <c r="GO189" s="238">
        <f>IF(COUNTIF($BB189:$BD189, Active!$HH$1)&gt;0, Active!GO$2, 0)</f>
        <v>0</v>
      </c>
      <c r="GP189" s="238">
        <f>IF(COUNTIF($BE189:$BG189, Active!$HH$1)&gt;0, Active!GP$2, 0)</f>
        <v>0</v>
      </c>
      <c r="GQ189" s="238">
        <f>IF(COUNTIF($BH189:$BJ189, Active!$HH$1)&gt;0, Active!GQ$2, 0)</f>
        <v>0</v>
      </c>
      <c r="GR189" s="238">
        <f>IF(COUNTIF($BK189:$BM189, Active!$HH$1)&gt;0, Active!GR$2, 0)</f>
        <v>0</v>
      </c>
      <c r="GS189" s="238">
        <f>IF(COUNTIF($BN189:$BP189, Active!$HH$1)&gt;0, Active!GS$2, 0)</f>
        <v>0</v>
      </c>
      <c r="GT189" s="238">
        <f>IF(COUNTIF($BQ189:$BS189, Active!$HH$1)&gt;0, Active!GT$2, 0)</f>
        <v>0</v>
      </c>
      <c r="GU189" s="238">
        <f>IF(COUNTIF($BT189:$BV189, Active!$HH$1)&gt;0, Active!GU$2, 0)</f>
        <v>0</v>
      </c>
      <c r="GV189" s="239">
        <f>IF(COUNTIF($BW189:$BY189, Active!$HH$1)&gt;0, Active!GV$2, 0)</f>
        <v>0</v>
      </c>
      <c r="GW189" s="240">
        <f>IF(COUNTIF($BZ189:$CB189, Active!$HH$1)&gt;0, Active!GW$2, 0)</f>
        <v>0</v>
      </c>
      <c r="GX189" s="240">
        <f>IF(COUNTIF($CC189:$CE189, Active!$HH$1)&gt;0, Active!GX$2, 0)</f>
        <v>0</v>
      </c>
      <c r="GY189" s="240">
        <f>IF(COUNTIF($CF189:$CH189, Active!$HH$1)&gt;0, Active!GY$2, 0)</f>
        <v>0</v>
      </c>
      <c r="GZ189" s="240">
        <f>IF(COUNTIF($CI189:$CK189, Active!$HH$1)&gt;0, Active!GZ$2, 0)</f>
        <v>0</v>
      </c>
      <c r="HA189" s="240">
        <f>IF(COUNTIF($CL189:$CN189, Active!$HH$1)&gt;0, Active!HA$2, 0)</f>
        <v>0</v>
      </c>
      <c r="HB189" s="240">
        <f>IF(COUNTIF($CO189:$CQ189, Active!$HH$1)&gt;0, Active!HB$2, 0)</f>
        <v>0</v>
      </c>
      <c r="HC189" s="240">
        <f>IF(COUNTIF($CR189:$CT189, Active!$HH$1)&gt;0, Active!HC$2, 0)</f>
        <v>0</v>
      </c>
      <c r="HD189" s="240">
        <f>IF(COUNTIF($CU189:$CW189, Active!$HH$1)&gt;0, Active!HD$2, 0)</f>
        <v>0</v>
      </c>
      <c r="HE189" s="240">
        <f>IF(COUNTIF($CX189:$CZ189, Active!$HH$1)&gt;0, Active!HE$2, 0)</f>
        <v>0</v>
      </c>
      <c r="HF189" s="240">
        <f>IF(COUNTIF($DA189:$DC189, Active!$HH$1)&gt;0, Active!HF$2, 0)</f>
        <v>0</v>
      </c>
      <c r="HG189" s="240">
        <f>IF(COUNTIF($DD189:$DF189, Active!$HH$1)&gt;0, Active!HG$2, 0)</f>
        <v>0</v>
      </c>
      <c r="HH189" s="241">
        <f t="shared" si="63"/>
        <v>0</v>
      </c>
      <c r="HI189" s="243"/>
      <c r="HJ189" s="242">
        <f>IF(MAX($N189:$Q189)&gt;=40, Active!HJ$2, 0)</f>
        <v>0</v>
      </c>
      <c r="HK189" s="234">
        <f>IF(MAX($R189:$U189)&gt;=40, Active!HK$2, 0)</f>
        <v>0</v>
      </c>
      <c r="HL189" s="234">
        <f>IF(MAX($V189:$Y189)&gt;=40, Active!HL$2, 0)</f>
        <v>0</v>
      </c>
      <c r="HM189" s="234">
        <f>IF(MAX($Z189:$AA189)&gt;=40, Active!HM$2, 0)</f>
        <v>0</v>
      </c>
      <c r="HN189" s="234">
        <f>IF(MAX($AB189:$AC189)&gt;=40, Active!HN$2, 0)</f>
        <v>0</v>
      </c>
      <c r="HO189" s="235">
        <f>IF(MAX($AD189:$AF189)&gt;=40, Active!HO$2, 0)</f>
        <v>0</v>
      </c>
      <c r="HP189" s="236">
        <f>IF(MAX($AG189:$AI189)&gt;=40, Active!HP$2, 0)</f>
        <v>0</v>
      </c>
      <c r="HQ189" s="236">
        <f>IF(MAX($AJ189:$AL189)&gt;=40, Active!HQ$2, 0)</f>
        <v>0</v>
      </c>
      <c r="HR189" s="236">
        <f>IF(MAX($AM189:$AO189)&gt;=40, Active!HR$2, 0)</f>
        <v>0</v>
      </c>
      <c r="HS189" s="236">
        <f>IF(MAX($AP189:$AR189)&gt;=40, Active!HS$2, 0)</f>
        <v>0</v>
      </c>
      <c r="HT189" s="236">
        <f>IF(MAX($AS189:$AU189)&gt;=40, Active!HT$2, 0)</f>
        <v>0</v>
      </c>
      <c r="HU189" s="236">
        <f>IF(MAX($AV189:$AX189)&gt;=40, Active!HU$2, 0)</f>
        <v>0</v>
      </c>
      <c r="HV189" s="237">
        <f>IF(MAX($AY189:$BA189)&gt;=40, Active!HV$2, 0)</f>
        <v>0</v>
      </c>
      <c r="HW189" s="238">
        <f>IF(MAX($BB189:$BD189)&gt;=40, Active!HW$2, 0)</f>
        <v>20</v>
      </c>
      <c r="HX189" s="238">
        <f>IF(MAX($BE189:$BG189)&gt;=40, Active!HX$2, 0)</f>
        <v>20</v>
      </c>
      <c r="HY189" s="238">
        <f>IF(MAX($BH189:$BJ189)&gt;=40, Active!HY$2, 0)</f>
        <v>20</v>
      </c>
      <c r="HZ189" s="238">
        <f>IF(MAX($BK189:$BM189)&gt;=40, Active!HZ$2, 0)</f>
        <v>0</v>
      </c>
      <c r="IA189" s="238">
        <f>IF(MAX($BN189:$BP189)&gt;=40, Active!IA$2, 0)</f>
        <v>20</v>
      </c>
      <c r="IB189" s="238">
        <f>IF(MAX($BQ189:$BS189)&gt;=40, Active!IB$2, 0)</f>
        <v>10</v>
      </c>
      <c r="IC189" s="238">
        <f>IF(MAX($BT189:$BV189)&gt;=40, Active!IC$2, 0)</f>
        <v>0</v>
      </c>
      <c r="ID189" s="239">
        <f>IF(MAX($BW189:$BY189)&gt;=40, Active!ID$2, 0)</f>
        <v>0</v>
      </c>
      <c r="IE189" s="240">
        <f>IF(MAX($BZ189:$CB189)&gt;=40, Active!IE$2, 0)</f>
        <v>0</v>
      </c>
      <c r="IF189" s="240">
        <f>IF(MAX($CC189:$CE189)&gt;=40, Active!IF$2, 0)</f>
        <v>0</v>
      </c>
      <c r="IG189" s="240">
        <f>IF(MAX($CF189:$CH189)&gt;=40, Active!IG$2, 0)</f>
        <v>0</v>
      </c>
      <c r="IH189" s="240">
        <f>IF(MAX($CI189:$CK189)&gt;=40, Active!IH$2, 0)</f>
        <v>0</v>
      </c>
      <c r="II189" s="240">
        <f>IF(MAX($CL189:$CN189)&gt;=40, Active!II$2, 0)</f>
        <v>0</v>
      </c>
      <c r="IJ189" s="240">
        <f>IF(MAX($CO189:$CQ189)&gt;=40, Active!IJ$2, 0)</f>
        <v>0</v>
      </c>
      <c r="IK189" s="240">
        <f>IF(MAX($CR189:$CT189)&gt;=40, Active!IK$2, 0)</f>
        <v>0</v>
      </c>
      <c r="IL189" s="240">
        <f>IF(MAX($CU189:$CW189)&gt;=40, Active!IL$2, 0)</f>
        <v>0</v>
      </c>
      <c r="IM189" s="240">
        <f>IF(MAX($CX189:$CZ189)&gt;=40, Active!IM$2, 0)</f>
        <v>0</v>
      </c>
      <c r="IN189" s="240">
        <f>IF(MAX($DA189:$DC189)&gt;=40, Active!IN$2, 0)</f>
        <v>0</v>
      </c>
      <c r="IO189" s="240">
        <f>IF(MAX($DD189:$DF189)&gt;=40, Active!IO$2, 0)</f>
        <v>0</v>
      </c>
      <c r="IP189" s="416">
        <f t="shared" si="64"/>
        <v>90</v>
      </c>
      <c r="IQ189" s="416">
        <f t="shared" si="65"/>
        <v>0</v>
      </c>
    </row>
    <row r="190" spans="2:251" ht="15" customHeight="1" x14ac:dyDescent="0.25">
      <c r="B190" s="392">
        <v>48</v>
      </c>
      <c r="C190" s="13" t="s">
        <v>743</v>
      </c>
      <c r="D190" s="423">
        <v>42826</v>
      </c>
      <c r="E190" s="20" t="s">
        <v>278</v>
      </c>
      <c r="F190" s="6">
        <v>7408159</v>
      </c>
      <c r="G190" s="20">
        <v>1</v>
      </c>
      <c r="H190" s="20"/>
      <c r="I190" s="23"/>
      <c r="J190" s="6"/>
      <c r="K190" s="6"/>
      <c r="L190" s="424"/>
      <c r="M190" s="425" t="s">
        <v>744</v>
      </c>
      <c r="N190" s="24"/>
      <c r="O190" s="107"/>
      <c r="P190" s="105"/>
      <c r="Q190" s="106"/>
      <c r="R190" s="24"/>
      <c r="S190" s="107"/>
      <c r="T190" s="105"/>
      <c r="U190" s="106"/>
      <c r="V190" s="24"/>
      <c r="W190" s="107"/>
      <c r="X190" s="105"/>
      <c r="Y190" s="106"/>
      <c r="Z190" s="24"/>
      <c r="AA190" s="273"/>
      <c r="AB190" s="24"/>
      <c r="AC190" s="273"/>
      <c r="AD190" s="24"/>
      <c r="AE190" s="107"/>
      <c r="AF190" s="273"/>
      <c r="AG190" s="24"/>
      <c r="AH190" s="107"/>
      <c r="AI190" s="273"/>
      <c r="AJ190" s="24"/>
      <c r="AK190" s="107"/>
      <c r="AL190" s="273"/>
      <c r="AM190" s="24"/>
      <c r="AN190" s="107"/>
      <c r="AO190" s="273"/>
      <c r="AP190" s="24"/>
      <c r="AQ190" s="107"/>
      <c r="AR190" s="273"/>
      <c r="AS190" s="24"/>
      <c r="AT190" s="107"/>
      <c r="AU190" s="273"/>
      <c r="AV190" s="24"/>
      <c r="AW190" s="107"/>
      <c r="AX190" s="273"/>
      <c r="AY190" s="24"/>
      <c r="AZ190" s="107"/>
      <c r="BA190" s="273"/>
      <c r="BB190" s="24">
        <v>72.5</v>
      </c>
      <c r="BC190" s="107"/>
      <c r="BD190" s="273"/>
      <c r="BE190" s="24">
        <v>84.25</v>
      </c>
      <c r="BF190" s="107"/>
      <c r="BG190" s="273"/>
      <c r="BH190" s="24">
        <v>75.5</v>
      </c>
      <c r="BI190" s="107"/>
      <c r="BJ190" s="273"/>
      <c r="BK190" s="24"/>
      <c r="BL190" s="107"/>
      <c r="BM190" s="273"/>
      <c r="BN190" s="24">
        <v>77.199996948242188</v>
      </c>
      <c r="BO190" s="107"/>
      <c r="BP190" s="273"/>
      <c r="BQ190" s="24">
        <v>47</v>
      </c>
      <c r="BR190" s="107"/>
      <c r="BS190" s="273"/>
      <c r="BT190" s="24"/>
      <c r="BU190" s="291"/>
      <c r="BV190" s="273"/>
      <c r="BW190" s="24"/>
      <c r="BX190" s="107"/>
      <c r="BY190" s="273"/>
      <c r="BZ190" s="24"/>
      <c r="CA190" s="107"/>
      <c r="CB190" s="273"/>
      <c r="CC190" s="24"/>
      <c r="CD190" s="107"/>
      <c r="CE190" s="107"/>
      <c r="CF190" s="107"/>
      <c r="CG190" s="107"/>
      <c r="CH190" s="273"/>
      <c r="CI190" s="24"/>
      <c r="CJ190" s="107"/>
      <c r="CK190" s="273"/>
      <c r="CL190" s="24"/>
      <c r="CM190" s="107"/>
      <c r="CN190" s="273"/>
      <c r="CO190" s="24"/>
      <c r="CP190" s="107"/>
      <c r="CQ190" s="273"/>
      <c r="CR190" s="24"/>
      <c r="CS190" s="107"/>
      <c r="CT190" s="273"/>
      <c r="CU190" s="24"/>
      <c r="CV190" s="107"/>
      <c r="CW190" s="273"/>
      <c r="CX190" s="24"/>
      <c r="CY190" s="107"/>
      <c r="CZ190" s="273"/>
      <c r="DA190" s="24"/>
      <c r="DB190" s="107"/>
      <c r="DC190" s="273"/>
      <c r="DD190" s="24"/>
      <c r="DE190" s="107"/>
      <c r="DF190" s="273"/>
      <c r="DG190" s="218"/>
      <c r="DH190" s="217"/>
      <c r="DI190" s="217"/>
      <c r="DJ190" s="286">
        <f t="shared" si="59"/>
        <v>71.289999389648443</v>
      </c>
      <c r="DK190" s="219"/>
      <c r="DL190" s="220">
        <f t="shared" si="60"/>
        <v>3.564499969482422</v>
      </c>
      <c r="DM190" s="650">
        <f>COUNTIF(N190:DF190, Active!DM$1)+COUNTIF(N190:DF190, Active!DM$2)</f>
        <v>0</v>
      </c>
      <c r="DN190" s="233">
        <f>IF(COUNTIF($N190:$Q190, Active!ET$1)&gt;0, Active!DN$2, 0)</f>
        <v>0</v>
      </c>
      <c r="DO190" s="234">
        <f>IF(COUNTIF($R190:$U190, Active!ET$1)&gt;0, Active!DO$2, 0)</f>
        <v>0</v>
      </c>
      <c r="DP190" s="234">
        <f>IF(COUNTIF($V190:$Y190, Active!ET$1)&gt;0, Active!DP$2, 0)</f>
        <v>0</v>
      </c>
      <c r="DQ190" s="234">
        <f>IF(COUNTIF($Z190:$AA190, Active!ET$1)&gt;0, Active!DQ$2, 0)</f>
        <v>0</v>
      </c>
      <c r="DR190" s="234">
        <f>IF(COUNTIF($AB190:$AC190, Active!ET$1)&gt;0, Active!DR$2, 0)</f>
        <v>0</v>
      </c>
      <c r="DS190" s="235">
        <f>IF(COUNTIF($AD190:$AF190, Active!$ET$1)&gt;0, Active!DS$2, 0)</f>
        <v>0</v>
      </c>
      <c r="DT190" s="236">
        <f>IF(COUNTIF($AG190:$AI190, Active!$ET$1)&gt;0, Active!DT$2, 0)</f>
        <v>0</v>
      </c>
      <c r="DU190" s="236">
        <f>IF(COUNTIF($AJ190:$AL190, Active!$ET$1)&gt;0, Active!DU$2, 0)</f>
        <v>0</v>
      </c>
      <c r="DV190" s="236">
        <f>IF(COUNTIF($AM190:$AO190, Active!$ET$1)&gt;0, Active!DV$2, 0)</f>
        <v>0</v>
      </c>
      <c r="DW190" s="236">
        <f>IF(COUNTIF($AP190:$AR190, Active!$ET$1)&gt;0, Active!DW$2, 0)</f>
        <v>0</v>
      </c>
      <c r="DX190" s="236">
        <f>IF(COUNTIF($AS190:$AU190, Active!$ET$1)&gt;0, Active!DX$2, 0)</f>
        <v>0</v>
      </c>
      <c r="DY190" s="236">
        <f>IF(COUNTIF($AV190:$AX190, Active!$ET$1)&gt;0, Active!DY$2, 0)</f>
        <v>0</v>
      </c>
      <c r="DZ190" s="237">
        <f>IF(COUNTIF($AY190:$BA190, Active!$ET$1)&gt;0, Active!DZ$2, 0)</f>
        <v>0</v>
      </c>
      <c r="EA190" s="238">
        <f>IF(COUNTIF($BB190:$BD190, Active!$ET$1)&gt;0, Active!EA$2, 0)</f>
        <v>0</v>
      </c>
      <c r="EB190" s="238">
        <f>IF(COUNTIF($BE190:$BG190, Active!$ET$1)&gt;0, Active!EB$2, 0)</f>
        <v>0</v>
      </c>
      <c r="EC190" s="238">
        <f>IF(COUNTIF($BH190:$BJ190, Active!$ET$1)&gt;0, Active!EC$2, 0)</f>
        <v>0</v>
      </c>
      <c r="ED190" s="238">
        <f>IF(COUNTIF($BK190:$BM190, Active!$ET$1)&gt;0, Active!ED$2, 0)</f>
        <v>0</v>
      </c>
      <c r="EE190" s="238">
        <f>IF(COUNTIF($BN190:$BP190, Active!$ET$1)&gt;0, Active!EE$2, 0)</f>
        <v>0</v>
      </c>
      <c r="EF190" s="238">
        <f>IF(COUNTIF($BQ190:$BS190, Active!$ET$1)&gt;0, Active!EF$2, 0)</f>
        <v>0</v>
      </c>
      <c r="EG190" s="238">
        <f>IF(COUNTIF($BT190:$BV190, Active!$ET$1)&gt;0, Active!EG$2, 0)</f>
        <v>0</v>
      </c>
      <c r="EH190" s="239">
        <f>IF(COUNTIF($BW190:$BY190, Active!$ET$1)&gt;0, Active!EH$2, 0)</f>
        <v>0</v>
      </c>
      <c r="EI190" s="240">
        <f>IF(COUNTIF($BZ190:$CB190, Active!$ET$1)&gt;0, Active!EI$2, 0)</f>
        <v>0</v>
      </c>
      <c r="EJ190" s="240">
        <f>IF(COUNTIF($CC190:$CE190, Active!$ET$1)&gt;0, Active!EJ$2, 0)</f>
        <v>0</v>
      </c>
      <c r="EK190" s="240">
        <f>IF(COUNTIF($CF190:$CH190, Active!$ET$1)&gt;0, Active!EK$2, 0)</f>
        <v>0</v>
      </c>
      <c r="EL190" s="240">
        <f>IF(COUNTIF($CI190:$CK190, Active!$ET$1)&gt;0, Active!EL$2, 0)</f>
        <v>0</v>
      </c>
      <c r="EM190" s="240">
        <f>IF(COUNTIF($CL190:$CN190, Active!$ET$1)&gt;0, Active!EM$2, 0)</f>
        <v>0</v>
      </c>
      <c r="EN190" s="240">
        <f>IF(COUNTIF($CO190:$CQ190, Active!$ET$1)&gt;0, Active!EN$2, 0)</f>
        <v>0</v>
      </c>
      <c r="EO190" s="240">
        <f>IF(COUNTIF($CR190:$CT190, Active!$ET$1)&gt;0, Active!EO$2, 0)</f>
        <v>0</v>
      </c>
      <c r="EP190" s="240">
        <f>IF(COUNTIF($CU190:$CW190, Active!$ET$1)&gt;0, Active!EP$2, 0)</f>
        <v>0</v>
      </c>
      <c r="EQ190" s="240">
        <f>IF(COUNTIF($CX190:$CZ190, Active!$ET$1)&gt;0, Active!EQ$2, 0)</f>
        <v>0</v>
      </c>
      <c r="ER190" s="240">
        <f>IF(COUNTIF($DA190:$DC190, Active!$ET$1)&gt;0, Active!ER$2, 0)</f>
        <v>0</v>
      </c>
      <c r="ES190" s="240">
        <f>IF(COUNTIF($DD190:$DF190, Active!$ET$1)&gt;0, Active!ES$2, 0)</f>
        <v>0</v>
      </c>
      <c r="ET190" s="241">
        <f t="shared" si="61"/>
        <v>0</v>
      </c>
      <c r="EU190" s="242">
        <f>IF(COUNTIF($N190:$Q190, Active!GA$1)&gt;0, Active!EU$2, 0)</f>
        <v>0</v>
      </c>
      <c r="EV190" s="234">
        <f>IF(COUNTIF($R190:$U190, Active!GA$1)&gt;0, Active!EV$2, 0)</f>
        <v>0</v>
      </c>
      <c r="EW190" s="234">
        <f>IF(COUNTIF($V190:$Y190, Active!GA$1)&gt;0, Active!EW$2, 0)</f>
        <v>0</v>
      </c>
      <c r="EX190" s="234">
        <f>IF(COUNTIF($Z190:$AA190, Active!GA$1)&gt;0, Active!EX$2, 0)</f>
        <v>0</v>
      </c>
      <c r="EY190" s="234">
        <f>IF(COUNTIF($AB190:$AC190, Active!GA$1)&gt;0, Active!EY$2, 0)</f>
        <v>0</v>
      </c>
      <c r="EZ190" s="235">
        <f>IF(COUNTIF($AD190:$AF190, Active!$GA$1)&gt;0, Active!EZ$2, 0)</f>
        <v>0</v>
      </c>
      <c r="FA190" s="236">
        <f>IF(COUNTIF($AG190:$AI190, Active!$GA$1)&gt;0, Active!FA$2, 0)</f>
        <v>0</v>
      </c>
      <c r="FB190" s="236">
        <f>IF(COUNTIF($AJ190:$AL190, Active!$GA$1)&gt;0, Active!FB$2, 0)</f>
        <v>0</v>
      </c>
      <c r="FC190" s="236">
        <f>IF(COUNTIF($AM190:$AO190, Active!$GA$1)&gt;0, Active!FC$2, 0)</f>
        <v>0</v>
      </c>
      <c r="FD190" s="236">
        <f>IF(COUNTIF($AP190:$AR190, Active!$GA$1)&gt;0, Active!FD$2, 0)</f>
        <v>0</v>
      </c>
      <c r="FE190" s="236">
        <f>IF(COUNTIF($AS190:$AU190, Active!$GA$1)&gt;0, Active!FE$2, 0)</f>
        <v>0</v>
      </c>
      <c r="FF190" s="236">
        <f>IF(COUNTIF($AV190:$AX190, Active!$GA$1)&gt;0, Active!FF$2, 0)</f>
        <v>0</v>
      </c>
      <c r="FG190" s="237">
        <f>IF(COUNTIF($AY190:$BA190, Active!$GA$1)&gt;0, Active!FG$2, 0)</f>
        <v>0</v>
      </c>
      <c r="FH190" s="238">
        <f>IF(COUNTIF($BB190:$BD190, Active!$GA$1)&gt;0, Active!FH$2, 0)</f>
        <v>0</v>
      </c>
      <c r="FI190" s="238">
        <f>IF(COUNTIF($BE190:$BG190, Active!$GA$1)&gt;0, Active!FI$2, 0)</f>
        <v>0</v>
      </c>
      <c r="FJ190" s="238">
        <f>IF(COUNTIF($BH190:$BJ190, Active!$GA$1)&gt;0, Active!FJ$2, 0)</f>
        <v>0</v>
      </c>
      <c r="FK190" s="238">
        <f>IF(COUNTIF($BK190:$BM190, Active!$GA$1)&gt;0, Active!FK$2, 0)</f>
        <v>0</v>
      </c>
      <c r="FL190" s="238">
        <f>IF(COUNTIF($BN190:$BP190, Active!$GA$1)&gt;0, Active!FL$2, 0)</f>
        <v>0</v>
      </c>
      <c r="FM190" s="238">
        <f>IF(COUNTIF($BQ190:$BS190, Active!$GA$1)&gt;0, Active!FM$2, 0)</f>
        <v>0</v>
      </c>
      <c r="FN190" s="238">
        <f>IF(COUNTIF($BT190:$BV190, Active!$GA$1)&gt;0, Active!FN$2, 0)</f>
        <v>0</v>
      </c>
      <c r="FO190" s="239">
        <f>IF(COUNTIF($BW190:$BY190, Active!$GA$1)&gt;0, Active!FO$2, 0)</f>
        <v>0</v>
      </c>
      <c r="FP190" s="240">
        <f>IF(COUNTIF($BZ190:$CB190, Active!$GA$1)&gt;0, Active!FP$2, 0)</f>
        <v>0</v>
      </c>
      <c r="FQ190" s="240">
        <f>IF(COUNTIF($CC190:$CE190, Active!$GA$1)&gt;0, Active!FQ$2, 0)</f>
        <v>0</v>
      </c>
      <c r="FR190" s="240">
        <f>IF(COUNTIF($CF190:$CH190, Active!$GA$1)&gt;0, Active!FR$2, 0)</f>
        <v>0</v>
      </c>
      <c r="FS190" s="240">
        <f>IF(COUNTIF($CI190:$CK190, Active!$GA$1)&gt;0, Active!FS$2, 0)</f>
        <v>0</v>
      </c>
      <c r="FT190" s="240">
        <f>IF(COUNTIF($CL190:$CN190, Active!$GA$1)&gt;0, Active!FT$2, 0)</f>
        <v>0</v>
      </c>
      <c r="FU190" s="240">
        <f>IF(COUNTIF($CO190:$CQ190, Active!$GA$1)&gt;0, Active!FU$2, 0)</f>
        <v>0</v>
      </c>
      <c r="FV190" s="240">
        <f>IF(COUNTIF($CR190:$CT190, Active!$GA$1)&gt;0, Active!FV$2, 0)</f>
        <v>0</v>
      </c>
      <c r="FW190" s="240">
        <f>IF(COUNTIF($CU190:$CW190, Active!$GA$1)&gt;0, Active!FW$2, 0)</f>
        <v>0</v>
      </c>
      <c r="FX190" s="240">
        <f>IF(COUNTIF($CX190:$CZ190, Active!$GA$1)&gt;0, Active!FX$2, 0)</f>
        <v>0</v>
      </c>
      <c r="FY190" s="240">
        <f>IF(COUNTIF($DA190:$DC190, Active!$GA$1)&gt;0, Active!FY$2, 0)</f>
        <v>0</v>
      </c>
      <c r="FZ190" s="240">
        <f>IF(COUNTIF($DD190:$DF190, Active!$GA$1)&gt;0, Active!FZ$2, 0)</f>
        <v>0</v>
      </c>
      <c r="GA190" s="241">
        <f t="shared" si="62"/>
        <v>0</v>
      </c>
      <c r="GB190" s="242">
        <f>IF(COUNTIF($N190:$Q190, Active!HH$1)&gt;0, Active!GB$2, 0)</f>
        <v>0</v>
      </c>
      <c r="GC190" s="234">
        <f>IF(COUNTIF($R190:$U190, Active!HH$1)&gt;0, Active!GC$2, 0)</f>
        <v>0</v>
      </c>
      <c r="GD190" s="234">
        <f>IF(COUNTIF($V190:$Y190, Active!HH$1)&gt;0, Active!GD$2, 0)</f>
        <v>0</v>
      </c>
      <c r="GE190" s="234">
        <f>IF(COUNTIF($Z190:$AA190, Active!HH$1)&gt;0, Active!GE$2, 0)</f>
        <v>0</v>
      </c>
      <c r="GF190" s="234">
        <f>IF(COUNTIF($AB190:$AC190, Active!HH$1)&gt;0, Active!GF$2, 0)</f>
        <v>0</v>
      </c>
      <c r="GG190" s="235">
        <f>IF(COUNTIF($AD190:$AF190, Active!$HH$1)&gt;0, Active!GG$2, 0)</f>
        <v>0</v>
      </c>
      <c r="GH190" s="236">
        <f>IF(COUNTIF($AG190:$AI190, Active!$HH$1)&gt;0, Active!GH$2, 0)</f>
        <v>0</v>
      </c>
      <c r="GI190" s="236">
        <f>IF(COUNTIF($AJ190:$AL190, Active!$HH$1)&gt;0, Active!GI$2, 0)</f>
        <v>0</v>
      </c>
      <c r="GJ190" s="236">
        <f>IF(COUNTIF($AM190:$AO190, Active!$HH$1)&gt;0, Active!GJ$2, 0)</f>
        <v>0</v>
      </c>
      <c r="GK190" s="236">
        <f>IF(COUNTIF($AP190:$AR190, Active!$HH$1)&gt;0, Active!GK$2, 0)</f>
        <v>0</v>
      </c>
      <c r="GL190" s="236">
        <f>IF(COUNTIF($AS190:$AU190, Active!$HH$1)&gt;0, Active!GL$2, 0)</f>
        <v>0</v>
      </c>
      <c r="GM190" s="236">
        <f>IF(COUNTIF($AV190:$AX190, Active!$HH$1)&gt;0, Active!GM$2, 0)</f>
        <v>0</v>
      </c>
      <c r="GN190" s="237">
        <f>IF(COUNTIF($AY190:$BA190, Active!$HH$1)&gt;0, Active!GN$2, 0)</f>
        <v>0</v>
      </c>
      <c r="GO190" s="238">
        <f>IF(COUNTIF($BB190:$BD190, Active!$HH$1)&gt;0, Active!GO$2, 0)</f>
        <v>0</v>
      </c>
      <c r="GP190" s="238">
        <f>IF(COUNTIF($BE190:$BG190, Active!$HH$1)&gt;0, Active!GP$2, 0)</f>
        <v>0</v>
      </c>
      <c r="GQ190" s="238">
        <f>IF(COUNTIF($BH190:$BJ190, Active!$HH$1)&gt;0, Active!GQ$2, 0)</f>
        <v>0</v>
      </c>
      <c r="GR190" s="238">
        <f>IF(COUNTIF($BK190:$BM190, Active!$HH$1)&gt;0, Active!GR$2, 0)</f>
        <v>0</v>
      </c>
      <c r="GS190" s="238">
        <f>IF(COUNTIF($BN190:$BP190, Active!$HH$1)&gt;0, Active!GS$2, 0)</f>
        <v>0</v>
      </c>
      <c r="GT190" s="238">
        <f>IF(COUNTIF($BQ190:$BS190, Active!$HH$1)&gt;0, Active!GT$2, 0)</f>
        <v>0</v>
      </c>
      <c r="GU190" s="238">
        <f>IF(COUNTIF($BT190:$BV190, Active!$HH$1)&gt;0, Active!GU$2, 0)</f>
        <v>0</v>
      </c>
      <c r="GV190" s="239">
        <f>IF(COUNTIF($BW190:$BY190, Active!$HH$1)&gt;0, Active!GV$2, 0)</f>
        <v>0</v>
      </c>
      <c r="GW190" s="240">
        <f>IF(COUNTIF($BZ190:$CB190, Active!$HH$1)&gt;0, Active!GW$2, 0)</f>
        <v>0</v>
      </c>
      <c r="GX190" s="240">
        <f>IF(COUNTIF($CC190:$CE190, Active!$HH$1)&gt;0, Active!GX$2, 0)</f>
        <v>0</v>
      </c>
      <c r="GY190" s="240">
        <f>IF(COUNTIF($CF190:$CH190, Active!$HH$1)&gt;0, Active!GY$2, 0)</f>
        <v>0</v>
      </c>
      <c r="GZ190" s="240">
        <f>IF(COUNTIF($CI190:$CK190, Active!$HH$1)&gt;0, Active!GZ$2, 0)</f>
        <v>0</v>
      </c>
      <c r="HA190" s="240">
        <f>IF(COUNTIF($CL190:$CN190, Active!$HH$1)&gt;0, Active!HA$2, 0)</f>
        <v>0</v>
      </c>
      <c r="HB190" s="240">
        <f>IF(COUNTIF($CO190:$CQ190, Active!$HH$1)&gt;0, Active!HB$2, 0)</f>
        <v>0</v>
      </c>
      <c r="HC190" s="240">
        <f>IF(COUNTIF($CR190:$CT190, Active!$HH$1)&gt;0, Active!HC$2, 0)</f>
        <v>0</v>
      </c>
      <c r="HD190" s="240">
        <f>IF(COUNTIF($CU190:$CW190, Active!$HH$1)&gt;0, Active!HD$2, 0)</f>
        <v>0</v>
      </c>
      <c r="HE190" s="240">
        <f>IF(COUNTIF($CX190:$CZ190, Active!$HH$1)&gt;0, Active!HE$2, 0)</f>
        <v>0</v>
      </c>
      <c r="HF190" s="240">
        <f>IF(COUNTIF($DA190:$DC190, Active!$HH$1)&gt;0, Active!HF$2, 0)</f>
        <v>0</v>
      </c>
      <c r="HG190" s="240">
        <f>IF(COUNTIF($DD190:$DF190, Active!$HH$1)&gt;0, Active!HG$2, 0)</f>
        <v>0</v>
      </c>
      <c r="HH190" s="241">
        <f t="shared" si="63"/>
        <v>0</v>
      </c>
      <c r="HI190" s="243"/>
      <c r="HJ190" s="242">
        <f>IF(MAX($N190:$Q190)&gt;=40, Active!HJ$2, 0)</f>
        <v>0</v>
      </c>
      <c r="HK190" s="234">
        <f>IF(MAX($R190:$U190)&gt;=40, Active!HK$2, 0)</f>
        <v>0</v>
      </c>
      <c r="HL190" s="234">
        <f>IF(MAX($V190:$Y190)&gt;=40, Active!HL$2, 0)</f>
        <v>0</v>
      </c>
      <c r="HM190" s="234">
        <f>IF(MAX($Z190:$AA190)&gt;=40, Active!HM$2, 0)</f>
        <v>0</v>
      </c>
      <c r="HN190" s="234">
        <f>IF(MAX($AB190:$AC190)&gt;=40, Active!HN$2, 0)</f>
        <v>0</v>
      </c>
      <c r="HO190" s="235">
        <f>IF(MAX($AD190:$AF190)&gt;=40, Active!HO$2, 0)</f>
        <v>0</v>
      </c>
      <c r="HP190" s="236">
        <f>IF(MAX($AG190:$AI190)&gt;=40, Active!HP$2, 0)</f>
        <v>0</v>
      </c>
      <c r="HQ190" s="236">
        <f>IF(MAX($AJ190:$AL190)&gt;=40, Active!HQ$2, 0)</f>
        <v>0</v>
      </c>
      <c r="HR190" s="236">
        <f>IF(MAX($AM190:$AO190)&gt;=40, Active!HR$2, 0)</f>
        <v>0</v>
      </c>
      <c r="HS190" s="236">
        <f>IF(MAX($AP190:$AR190)&gt;=40, Active!HS$2, 0)</f>
        <v>0</v>
      </c>
      <c r="HT190" s="236">
        <f>IF(MAX($AS190:$AU190)&gt;=40, Active!HT$2, 0)</f>
        <v>0</v>
      </c>
      <c r="HU190" s="236">
        <f>IF(MAX($AV190:$AX190)&gt;=40, Active!HU$2, 0)</f>
        <v>0</v>
      </c>
      <c r="HV190" s="237">
        <f>IF(MAX($AY190:$BA190)&gt;=40, Active!HV$2, 0)</f>
        <v>0</v>
      </c>
      <c r="HW190" s="238">
        <f>IF(MAX($BB190:$BD190)&gt;=40, Active!HW$2, 0)</f>
        <v>20</v>
      </c>
      <c r="HX190" s="238">
        <f>IF(MAX($BE190:$BG190)&gt;=40, Active!HX$2, 0)</f>
        <v>20</v>
      </c>
      <c r="HY190" s="238">
        <f>IF(MAX($BH190:$BJ190)&gt;=40, Active!HY$2, 0)</f>
        <v>20</v>
      </c>
      <c r="HZ190" s="238">
        <f>IF(MAX($BK190:$BM190)&gt;=40, Active!HZ$2, 0)</f>
        <v>0</v>
      </c>
      <c r="IA190" s="238">
        <f>IF(MAX($BN190:$BP190)&gt;=40, Active!IA$2, 0)</f>
        <v>20</v>
      </c>
      <c r="IB190" s="238">
        <f>IF(MAX($BQ190:$BS190)&gt;=40, Active!IB$2, 0)</f>
        <v>10</v>
      </c>
      <c r="IC190" s="238">
        <f>IF(MAX($BT190:$BV190)&gt;=40, Active!IC$2, 0)</f>
        <v>0</v>
      </c>
      <c r="ID190" s="239">
        <f>IF(MAX($BW190:$BY190)&gt;=40, Active!ID$2, 0)</f>
        <v>0</v>
      </c>
      <c r="IE190" s="240">
        <f>IF(MAX($BZ190:$CB190)&gt;=40, Active!IE$2, 0)</f>
        <v>0</v>
      </c>
      <c r="IF190" s="240">
        <f>IF(MAX($CC190:$CE190)&gt;=40, Active!IF$2, 0)</f>
        <v>0</v>
      </c>
      <c r="IG190" s="240">
        <f>IF(MAX($CF190:$CH190)&gt;=40, Active!IG$2, 0)</f>
        <v>0</v>
      </c>
      <c r="IH190" s="240">
        <f>IF(MAX($CI190:$CK190)&gt;=40, Active!IH$2, 0)</f>
        <v>0</v>
      </c>
      <c r="II190" s="240">
        <f>IF(MAX($CL190:$CN190)&gt;=40, Active!II$2, 0)</f>
        <v>0</v>
      </c>
      <c r="IJ190" s="240">
        <f>IF(MAX($CO190:$CQ190)&gt;=40, Active!IJ$2, 0)</f>
        <v>0</v>
      </c>
      <c r="IK190" s="240">
        <f>IF(MAX($CR190:$CT190)&gt;=40, Active!IK$2, 0)</f>
        <v>0</v>
      </c>
      <c r="IL190" s="240">
        <f>IF(MAX($CU190:$CW190)&gt;=40, Active!IL$2, 0)</f>
        <v>0</v>
      </c>
      <c r="IM190" s="240">
        <f>IF(MAX($CX190:$CZ190)&gt;=40, Active!IM$2, 0)</f>
        <v>0</v>
      </c>
      <c r="IN190" s="240">
        <f>IF(MAX($DA190:$DC190)&gt;=40, Active!IN$2, 0)</f>
        <v>0</v>
      </c>
      <c r="IO190" s="240">
        <f>IF(MAX($DD190:$DF190)&gt;=40, Active!IO$2, 0)</f>
        <v>0</v>
      </c>
      <c r="IP190" s="416">
        <f t="shared" si="64"/>
        <v>90</v>
      </c>
      <c r="IQ190" s="416">
        <f t="shared" si="65"/>
        <v>0</v>
      </c>
    </row>
    <row r="191" spans="2:251" ht="15" customHeight="1" x14ac:dyDescent="0.25">
      <c r="B191" s="392">
        <v>49</v>
      </c>
      <c r="C191" s="13" t="s">
        <v>745</v>
      </c>
      <c r="D191" s="423">
        <v>42948</v>
      </c>
      <c r="E191" s="20" t="s">
        <v>278</v>
      </c>
      <c r="F191" s="6">
        <v>8286228</v>
      </c>
      <c r="G191" s="20">
        <v>1</v>
      </c>
      <c r="H191" s="20"/>
      <c r="I191" s="23"/>
      <c r="J191" s="6"/>
      <c r="K191" s="6"/>
      <c r="L191" s="424"/>
      <c r="M191" s="425" t="s">
        <v>746</v>
      </c>
      <c r="N191" s="24"/>
      <c r="O191" s="107"/>
      <c r="P191" s="105"/>
      <c r="Q191" s="106"/>
      <c r="R191" s="24"/>
      <c r="S191" s="107"/>
      <c r="T191" s="105"/>
      <c r="U191" s="106"/>
      <c r="V191" s="24"/>
      <c r="W191" s="107"/>
      <c r="X191" s="105"/>
      <c r="Y191" s="106"/>
      <c r="Z191" s="24"/>
      <c r="AA191" s="273"/>
      <c r="AB191" s="24"/>
      <c r="AC191" s="273"/>
      <c r="AD191" s="24"/>
      <c r="AE191" s="107"/>
      <c r="AF191" s="273"/>
      <c r="AG191" s="24"/>
      <c r="AH191" s="107"/>
      <c r="AI191" s="273"/>
      <c r="AJ191" s="24"/>
      <c r="AK191" s="107"/>
      <c r="AL191" s="273"/>
      <c r="AM191" s="24"/>
      <c r="AN191" s="107"/>
      <c r="AO191" s="273"/>
      <c r="AP191" s="24"/>
      <c r="AQ191" s="107"/>
      <c r="AR191" s="273"/>
      <c r="AS191" s="24"/>
      <c r="AT191" s="107"/>
      <c r="AU191" s="273"/>
      <c r="AV191" s="24"/>
      <c r="AW191" s="107"/>
      <c r="AX191" s="273"/>
      <c r="AY191" s="24"/>
      <c r="AZ191" s="107"/>
      <c r="BA191" s="273"/>
      <c r="BB191" s="24">
        <v>69.5</v>
      </c>
      <c r="BC191" s="107"/>
      <c r="BD191" s="273"/>
      <c r="BE191" s="24">
        <v>78.5</v>
      </c>
      <c r="BF191" s="107"/>
      <c r="BG191" s="273"/>
      <c r="BH191" s="24">
        <v>64.239997863769531</v>
      </c>
      <c r="BI191" s="107"/>
      <c r="BJ191" s="273"/>
      <c r="BK191" s="24"/>
      <c r="BL191" s="107"/>
      <c r="BM191" s="273"/>
      <c r="BN191" s="24"/>
      <c r="BO191" s="107"/>
      <c r="BP191" s="273"/>
      <c r="BQ191" s="24">
        <v>51</v>
      </c>
      <c r="BR191" s="107"/>
      <c r="BS191" s="273"/>
      <c r="BT191" s="24"/>
      <c r="BU191" s="291"/>
      <c r="BV191" s="273"/>
      <c r="BW191" s="24"/>
      <c r="BX191" s="107"/>
      <c r="BY191" s="273"/>
      <c r="BZ191" s="24"/>
      <c r="CA191" s="107"/>
      <c r="CB191" s="273"/>
      <c r="CC191" s="24"/>
      <c r="CD191" s="107"/>
      <c r="CE191" s="107"/>
      <c r="CF191" s="107"/>
      <c r="CG191" s="107"/>
      <c r="CH191" s="273"/>
      <c r="CI191" s="24"/>
      <c r="CJ191" s="107"/>
      <c r="CK191" s="273"/>
      <c r="CL191" s="24"/>
      <c r="CM191" s="107"/>
      <c r="CN191" s="273"/>
      <c r="CO191" s="24"/>
      <c r="CP191" s="107"/>
      <c r="CQ191" s="273"/>
      <c r="CR191" s="24"/>
      <c r="CS191" s="107"/>
      <c r="CT191" s="273"/>
      <c r="CU191" s="24"/>
      <c r="CV191" s="107"/>
      <c r="CW191" s="273"/>
      <c r="CX191" s="24"/>
      <c r="CY191" s="107"/>
      <c r="CZ191" s="273"/>
      <c r="DA191" s="24"/>
      <c r="DB191" s="107"/>
      <c r="DC191" s="273"/>
      <c r="DD191" s="24"/>
      <c r="DE191" s="107"/>
      <c r="DF191" s="273"/>
      <c r="DG191" s="218"/>
      <c r="DH191" s="217"/>
      <c r="DI191" s="217"/>
      <c r="DJ191" s="286">
        <f t="shared" si="59"/>
        <v>65.809999465942383</v>
      </c>
      <c r="DK191" s="219"/>
      <c r="DL191" s="220">
        <f t="shared" si="60"/>
        <v>3.290499973297119</v>
      </c>
      <c r="DM191" s="650">
        <f>COUNTIF(N191:DF191, Active!DM$1)+COUNTIF(N191:DF191, Active!DM$2)</f>
        <v>0</v>
      </c>
      <c r="DN191" s="233">
        <f>IF(COUNTIF($N191:$Q191, Active!ET$1)&gt;0, Active!DN$2, 0)</f>
        <v>0</v>
      </c>
      <c r="DO191" s="234">
        <f>IF(COUNTIF($R191:$U191, Active!ET$1)&gt;0, Active!DO$2, 0)</f>
        <v>0</v>
      </c>
      <c r="DP191" s="234">
        <f>IF(COUNTIF($V191:$Y191, Active!ET$1)&gt;0, Active!DP$2, 0)</f>
        <v>0</v>
      </c>
      <c r="DQ191" s="234">
        <f>IF(COUNTIF($Z191:$AA191, Active!ET$1)&gt;0, Active!DQ$2, 0)</f>
        <v>0</v>
      </c>
      <c r="DR191" s="234">
        <f>IF(COUNTIF($AB191:$AC191, Active!ET$1)&gt;0, Active!DR$2, 0)</f>
        <v>0</v>
      </c>
      <c r="DS191" s="235">
        <f>IF(COUNTIF($AD191:$AF191, Active!$ET$1)&gt;0, Active!DS$2, 0)</f>
        <v>0</v>
      </c>
      <c r="DT191" s="236">
        <f>IF(COUNTIF($AG191:$AI191, Active!$ET$1)&gt;0, Active!DT$2, 0)</f>
        <v>0</v>
      </c>
      <c r="DU191" s="236">
        <f>IF(COUNTIF($AJ191:$AL191, Active!$ET$1)&gt;0, Active!DU$2, 0)</f>
        <v>0</v>
      </c>
      <c r="DV191" s="236">
        <f>IF(COUNTIF($AM191:$AO191, Active!$ET$1)&gt;0, Active!DV$2, 0)</f>
        <v>0</v>
      </c>
      <c r="DW191" s="236">
        <f>IF(COUNTIF($AP191:$AR191, Active!$ET$1)&gt;0, Active!DW$2, 0)</f>
        <v>0</v>
      </c>
      <c r="DX191" s="236">
        <f>IF(COUNTIF($AS191:$AU191, Active!$ET$1)&gt;0, Active!DX$2, 0)</f>
        <v>0</v>
      </c>
      <c r="DY191" s="236">
        <f>IF(COUNTIF($AV191:$AX191, Active!$ET$1)&gt;0, Active!DY$2, 0)</f>
        <v>0</v>
      </c>
      <c r="DZ191" s="237">
        <f>IF(COUNTIF($AY191:$BA191, Active!$ET$1)&gt;0, Active!DZ$2, 0)</f>
        <v>0</v>
      </c>
      <c r="EA191" s="238">
        <f>IF(COUNTIF($BB191:$BD191, Active!$ET$1)&gt;0, Active!EA$2, 0)</f>
        <v>0</v>
      </c>
      <c r="EB191" s="238">
        <f>IF(COUNTIF($BE191:$BG191, Active!$ET$1)&gt;0, Active!EB$2, 0)</f>
        <v>0</v>
      </c>
      <c r="EC191" s="238">
        <f>IF(COUNTIF($BH191:$BJ191, Active!$ET$1)&gt;0, Active!EC$2, 0)</f>
        <v>0</v>
      </c>
      <c r="ED191" s="238">
        <f>IF(COUNTIF($BK191:$BM191, Active!$ET$1)&gt;0, Active!ED$2, 0)</f>
        <v>0</v>
      </c>
      <c r="EE191" s="238">
        <f>IF(COUNTIF($BN191:$BP191, Active!$ET$1)&gt;0, Active!EE$2, 0)</f>
        <v>0</v>
      </c>
      <c r="EF191" s="238">
        <f>IF(COUNTIF($BQ191:$BS191, Active!$ET$1)&gt;0, Active!EF$2, 0)</f>
        <v>0</v>
      </c>
      <c r="EG191" s="238">
        <f>IF(COUNTIF($BT191:$BV191, Active!$ET$1)&gt;0, Active!EG$2, 0)</f>
        <v>0</v>
      </c>
      <c r="EH191" s="239">
        <f>IF(COUNTIF($BW191:$BY191, Active!$ET$1)&gt;0, Active!EH$2, 0)</f>
        <v>0</v>
      </c>
      <c r="EI191" s="240">
        <f>IF(COUNTIF($BZ191:$CB191, Active!$ET$1)&gt;0, Active!EI$2, 0)</f>
        <v>0</v>
      </c>
      <c r="EJ191" s="240">
        <f>IF(COUNTIF($CC191:$CE191, Active!$ET$1)&gt;0, Active!EJ$2, 0)</f>
        <v>0</v>
      </c>
      <c r="EK191" s="240">
        <f>IF(COUNTIF($CF191:$CH191, Active!$ET$1)&gt;0, Active!EK$2, 0)</f>
        <v>0</v>
      </c>
      <c r="EL191" s="240">
        <f>IF(COUNTIF($CI191:$CK191, Active!$ET$1)&gt;0, Active!EL$2, 0)</f>
        <v>0</v>
      </c>
      <c r="EM191" s="240">
        <f>IF(COUNTIF($CL191:$CN191, Active!$ET$1)&gt;0, Active!EM$2, 0)</f>
        <v>0</v>
      </c>
      <c r="EN191" s="240">
        <f>IF(COUNTIF($CO191:$CQ191, Active!$ET$1)&gt;0, Active!EN$2, 0)</f>
        <v>0</v>
      </c>
      <c r="EO191" s="240">
        <f>IF(COUNTIF($CR191:$CT191, Active!$ET$1)&gt;0, Active!EO$2, 0)</f>
        <v>0</v>
      </c>
      <c r="EP191" s="240">
        <f>IF(COUNTIF($CU191:$CW191, Active!$ET$1)&gt;0, Active!EP$2, 0)</f>
        <v>0</v>
      </c>
      <c r="EQ191" s="240">
        <f>IF(COUNTIF($CX191:$CZ191, Active!$ET$1)&gt;0, Active!EQ$2, 0)</f>
        <v>0</v>
      </c>
      <c r="ER191" s="240">
        <f>IF(COUNTIF($DA191:$DC191, Active!$ET$1)&gt;0, Active!ER$2, 0)</f>
        <v>0</v>
      </c>
      <c r="ES191" s="240">
        <f>IF(COUNTIF($DD191:$DF191, Active!$ET$1)&gt;0, Active!ES$2, 0)</f>
        <v>0</v>
      </c>
      <c r="ET191" s="241">
        <f t="shared" si="61"/>
        <v>0</v>
      </c>
      <c r="EU191" s="242">
        <f>IF(COUNTIF($N191:$Q191, Active!GA$1)&gt;0, Active!EU$2, 0)</f>
        <v>0</v>
      </c>
      <c r="EV191" s="234">
        <f>IF(COUNTIF($R191:$U191, Active!GA$1)&gt;0, Active!EV$2, 0)</f>
        <v>0</v>
      </c>
      <c r="EW191" s="234">
        <f>IF(COUNTIF($V191:$Y191, Active!GA$1)&gt;0, Active!EW$2, 0)</f>
        <v>0</v>
      </c>
      <c r="EX191" s="234">
        <f>IF(COUNTIF($Z191:$AA191, Active!GA$1)&gt;0, Active!EX$2, 0)</f>
        <v>0</v>
      </c>
      <c r="EY191" s="234">
        <f>IF(COUNTIF($AB191:$AC191, Active!GA$1)&gt;0, Active!EY$2, 0)</f>
        <v>0</v>
      </c>
      <c r="EZ191" s="235">
        <f>IF(COUNTIF($AD191:$AF191, Active!$GA$1)&gt;0, Active!EZ$2, 0)</f>
        <v>0</v>
      </c>
      <c r="FA191" s="236">
        <f>IF(COUNTIF($AG191:$AI191, Active!$GA$1)&gt;0, Active!FA$2, 0)</f>
        <v>0</v>
      </c>
      <c r="FB191" s="236">
        <f>IF(COUNTIF($AJ191:$AL191, Active!$GA$1)&gt;0, Active!FB$2, 0)</f>
        <v>0</v>
      </c>
      <c r="FC191" s="236">
        <f>IF(COUNTIF($AM191:$AO191, Active!$GA$1)&gt;0, Active!FC$2, 0)</f>
        <v>0</v>
      </c>
      <c r="FD191" s="236">
        <f>IF(COUNTIF($AP191:$AR191, Active!$GA$1)&gt;0, Active!FD$2, 0)</f>
        <v>0</v>
      </c>
      <c r="FE191" s="236">
        <f>IF(COUNTIF($AS191:$AU191, Active!$GA$1)&gt;0, Active!FE$2, 0)</f>
        <v>0</v>
      </c>
      <c r="FF191" s="236">
        <f>IF(COUNTIF($AV191:$AX191, Active!$GA$1)&gt;0, Active!FF$2, 0)</f>
        <v>0</v>
      </c>
      <c r="FG191" s="237">
        <f>IF(COUNTIF($AY191:$BA191, Active!$GA$1)&gt;0, Active!FG$2, 0)</f>
        <v>0</v>
      </c>
      <c r="FH191" s="238">
        <f>IF(COUNTIF($BB191:$BD191, Active!$GA$1)&gt;0, Active!FH$2, 0)</f>
        <v>0</v>
      </c>
      <c r="FI191" s="238">
        <f>IF(COUNTIF($BE191:$BG191, Active!$GA$1)&gt;0, Active!FI$2, 0)</f>
        <v>0</v>
      </c>
      <c r="FJ191" s="238">
        <f>IF(COUNTIF($BH191:$BJ191, Active!$GA$1)&gt;0, Active!FJ$2, 0)</f>
        <v>0</v>
      </c>
      <c r="FK191" s="238">
        <f>IF(COUNTIF($BK191:$BM191, Active!$GA$1)&gt;0, Active!FK$2, 0)</f>
        <v>0</v>
      </c>
      <c r="FL191" s="238">
        <f>IF(COUNTIF($BN191:$BP191, Active!$GA$1)&gt;0, Active!FL$2, 0)</f>
        <v>0</v>
      </c>
      <c r="FM191" s="238">
        <f>IF(COUNTIF($BQ191:$BS191, Active!$GA$1)&gt;0, Active!FM$2, 0)</f>
        <v>0</v>
      </c>
      <c r="FN191" s="238">
        <f>IF(COUNTIF($BT191:$BV191, Active!$GA$1)&gt;0, Active!FN$2, 0)</f>
        <v>0</v>
      </c>
      <c r="FO191" s="239">
        <f>IF(COUNTIF($BW191:$BY191, Active!$GA$1)&gt;0, Active!FO$2, 0)</f>
        <v>0</v>
      </c>
      <c r="FP191" s="240">
        <f>IF(COUNTIF($BZ191:$CB191, Active!$GA$1)&gt;0, Active!FP$2, 0)</f>
        <v>0</v>
      </c>
      <c r="FQ191" s="240">
        <f>IF(COUNTIF($CC191:$CE191, Active!$GA$1)&gt;0, Active!FQ$2, 0)</f>
        <v>0</v>
      </c>
      <c r="FR191" s="240">
        <f>IF(COUNTIF($CF191:$CH191, Active!$GA$1)&gt;0, Active!FR$2, 0)</f>
        <v>0</v>
      </c>
      <c r="FS191" s="240">
        <f>IF(COUNTIF($CI191:$CK191, Active!$GA$1)&gt;0, Active!FS$2, 0)</f>
        <v>0</v>
      </c>
      <c r="FT191" s="240">
        <f>IF(COUNTIF($CL191:$CN191, Active!$GA$1)&gt;0, Active!FT$2, 0)</f>
        <v>0</v>
      </c>
      <c r="FU191" s="240">
        <f>IF(COUNTIF($CO191:$CQ191, Active!$GA$1)&gt;0, Active!FU$2, 0)</f>
        <v>0</v>
      </c>
      <c r="FV191" s="240">
        <f>IF(COUNTIF($CR191:$CT191, Active!$GA$1)&gt;0, Active!FV$2, 0)</f>
        <v>0</v>
      </c>
      <c r="FW191" s="240">
        <f>IF(COUNTIF($CU191:$CW191, Active!$GA$1)&gt;0, Active!FW$2, 0)</f>
        <v>0</v>
      </c>
      <c r="FX191" s="240">
        <f>IF(COUNTIF($CX191:$CZ191, Active!$GA$1)&gt;0, Active!FX$2, 0)</f>
        <v>0</v>
      </c>
      <c r="FY191" s="240">
        <f>IF(COUNTIF($DA191:$DC191, Active!$GA$1)&gt;0, Active!FY$2, 0)</f>
        <v>0</v>
      </c>
      <c r="FZ191" s="240">
        <f>IF(COUNTIF($DD191:$DF191, Active!$GA$1)&gt;0, Active!FZ$2, 0)</f>
        <v>0</v>
      </c>
      <c r="GA191" s="241">
        <f t="shared" si="62"/>
        <v>0</v>
      </c>
      <c r="GB191" s="242">
        <f>IF(COUNTIF($N191:$Q191, Active!HH$1)&gt;0, Active!GB$2, 0)</f>
        <v>0</v>
      </c>
      <c r="GC191" s="234">
        <f>IF(COUNTIF($R191:$U191, Active!HH$1)&gt;0, Active!GC$2, 0)</f>
        <v>0</v>
      </c>
      <c r="GD191" s="234">
        <f>IF(COUNTIF($V191:$Y191, Active!HH$1)&gt;0, Active!GD$2, 0)</f>
        <v>0</v>
      </c>
      <c r="GE191" s="234">
        <f>IF(COUNTIF($Z191:$AA191, Active!HH$1)&gt;0, Active!GE$2, 0)</f>
        <v>0</v>
      </c>
      <c r="GF191" s="234">
        <f>IF(COUNTIF($AB191:$AC191, Active!HH$1)&gt;0, Active!GF$2, 0)</f>
        <v>0</v>
      </c>
      <c r="GG191" s="235">
        <f>IF(COUNTIF($AD191:$AF191, Active!$HH$1)&gt;0, Active!GG$2, 0)</f>
        <v>0</v>
      </c>
      <c r="GH191" s="236">
        <f>IF(COUNTIF($AG191:$AI191, Active!$HH$1)&gt;0, Active!GH$2, 0)</f>
        <v>0</v>
      </c>
      <c r="GI191" s="236">
        <f>IF(COUNTIF($AJ191:$AL191, Active!$HH$1)&gt;0, Active!GI$2, 0)</f>
        <v>0</v>
      </c>
      <c r="GJ191" s="236">
        <f>IF(COUNTIF($AM191:$AO191, Active!$HH$1)&gt;0, Active!GJ$2, 0)</f>
        <v>0</v>
      </c>
      <c r="GK191" s="236">
        <f>IF(COUNTIF($AP191:$AR191, Active!$HH$1)&gt;0, Active!GK$2, 0)</f>
        <v>0</v>
      </c>
      <c r="GL191" s="236">
        <f>IF(COUNTIF($AS191:$AU191, Active!$HH$1)&gt;0, Active!GL$2, 0)</f>
        <v>0</v>
      </c>
      <c r="GM191" s="236">
        <f>IF(COUNTIF($AV191:$AX191, Active!$HH$1)&gt;0, Active!GM$2, 0)</f>
        <v>0</v>
      </c>
      <c r="GN191" s="237">
        <f>IF(COUNTIF($AY191:$BA191, Active!$HH$1)&gt;0, Active!GN$2, 0)</f>
        <v>0</v>
      </c>
      <c r="GO191" s="238">
        <f>IF(COUNTIF($BB191:$BD191, Active!$HH$1)&gt;0, Active!GO$2, 0)</f>
        <v>0</v>
      </c>
      <c r="GP191" s="238">
        <f>IF(COUNTIF($BE191:$BG191, Active!$HH$1)&gt;0, Active!GP$2, 0)</f>
        <v>0</v>
      </c>
      <c r="GQ191" s="238">
        <f>IF(COUNTIF($BH191:$BJ191, Active!$HH$1)&gt;0, Active!GQ$2, 0)</f>
        <v>0</v>
      </c>
      <c r="GR191" s="238">
        <f>IF(COUNTIF($BK191:$BM191, Active!$HH$1)&gt;0, Active!GR$2, 0)</f>
        <v>0</v>
      </c>
      <c r="GS191" s="238">
        <f>IF(COUNTIF($BN191:$BP191, Active!$HH$1)&gt;0, Active!GS$2, 0)</f>
        <v>0</v>
      </c>
      <c r="GT191" s="238">
        <f>IF(COUNTIF($BQ191:$BS191, Active!$HH$1)&gt;0, Active!GT$2, 0)</f>
        <v>0</v>
      </c>
      <c r="GU191" s="238">
        <f>IF(COUNTIF($BT191:$BV191, Active!$HH$1)&gt;0, Active!GU$2, 0)</f>
        <v>0</v>
      </c>
      <c r="GV191" s="239">
        <f>IF(COUNTIF($BW191:$BY191, Active!$HH$1)&gt;0, Active!GV$2, 0)</f>
        <v>0</v>
      </c>
      <c r="GW191" s="240">
        <f>IF(COUNTIF($BZ191:$CB191, Active!$HH$1)&gt;0, Active!GW$2, 0)</f>
        <v>0</v>
      </c>
      <c r="GX191" s="240">
        <f>IF(COUNTIF($CC191:$CE191, Active!$HH$1)&gt;0, Active!GX$2, 0)</f>
        <v>0</v>
      </c>
      <c r="GY191" s="240">
        <f>IF(COUNTIF($CF191:$CH191, Active!$HH$1)&gt;0, Active!GY$2, 0)</f>
        <v>0</v>
      </c>
      <c r="GZ191" s="240">
        <f>IF(COUNTIF($CI191:$CK191, Active!$HH$1)&gt;0, Active!GZ$2, 0)</f>
        <v>0</v>
      </c>
      <c r="HA191" s="240">
        <f>IF(COUNTIF($CL191:$CN191, Active!$HH$1)&gt;0, Active!HA$2, 0)</f>
        <v>0</v>
      </c>
      <c r="HB191" s="240">
        <f>IF(COUNTIF($CO191:$CQ191, Active!$HH$1)&gt;0, Active!HB$2, 0)</f>
        <v>0</v>
      </c>
      <c r="HC191" s="240">
        <f>IF(COUNTIF($CR191:$CT191, Active!$HH$1)&gt;0, Active!HC$2, 0)</f>
        <v>0</v>
      </c>
      <c r="HD191" s="240">
        <f>IF(COUNTIF($CU191:$CW191, Active!$HH$1)&gt;0, Active!HD$2, 0)</f>
        <v>0</v>
      </c>
      <c r="HE191" s="240">
        <f>IF(COUNTIF($CX191:$CZ191, Active!$HH$1)&gt;0, Active!HE$2, 0)</f>
        <v>0</v>
      </c>
      <c r="HF191" s="240">
        <f>IF(COUNTIF($DA191:$DC191, Active!$HH$1)&gt;0, Active!HF$2, 0)</f>
        <v>0</v>
      </c>
      <c r="HG191" s="240">
        <f>IF(COUNTIF($DD191:$DF191, Active!$HH$1)&gt;0, Active!HG$2, 0)</f>
        <v>0</v>
      </c>
      <c r="HH191" s="241">
        <f t="shared" si="63"/>
        <v>0</v>
      </c>
      <c r="HI191" s="243"/>
      <c r="HJ191" s="242">
        <f>IF(MAX($N191:$Q191)&gt;=40, Active!HJ$2, 0)</f>
        <v>0</v>
      </c>
      <c r="HK191" s="234">
        <f>IF(MAX($R191:$U191)&gt;=40, Active!HK$2, 0)</f>
        <v>0</v>
      </c>
      <c r="HL191" s="234">
        <f>IF(MAX($V191:$Y191)&gt;=40, Active!HL$2, 0)</f>
        <v>0</v>
      </c>
      <c r="HM191" s="234">
        <f>IF(MAX($Z191:$AA191)&gt;=40, Active!HM$2, 0)</f>
        <v>0</v>
      </c>
      <c r="HN191" s="234">
        <f>IF(MAX($AB191:$AC191)&gt;=40, Active!HN$2, 0)</f>
        <v>0</v>
      </c>
      <c r="HO191" s="235">
        <f>IF(MAX($AD191:$AF191)&gt;=40, Active!HO$2, 0)</f>
        <v>0</v>
      </c>
      <c r="HP191" s="236">
        <f>IF(MAX($AG191:$AI191)&gt;=40, Active!HP$2, 0)</f>
        <v>0</v>
      </c>
      <c r="HQ191" s="236">
        <f>IF(MAX($AJ191:$AL191)&gt;=40, Active!HQ$2, 0)</f>
        <v>0</v>
      </c>
      <c r="HR191" s="236">
        <f>IF(MAX($AM191:$AO191)&gt;=40, Active!HR$2, 0)</f>
        <v>0</v>
      </c>
      <c r="HS191" s="236">
        <f>IF(MAX($AP191:$AR191)&gt;=40, Active!HS$2, 0)</f>
        <v>0</v>
      </c>
      <c r="HT191" s="236">
        <f>IF(MAX($AS191:$AU191)&gt;=40, Active!HT$2, 0)</f>
        <v>0</v>
      </c>
      <c r="HU191" s="236">
        <f>IF(MAX($AV191:$AX191)&gt;=40, Active!HU$2, 0)</f>
        <v>0</v>
      </c>
      <c r="HV191" s="237">
        <f>IF(MAX($AY191:$BA191)&gt;=40, Active!HV$2, 0)</f>
        <v>0</v>
      </c>
      <c r="HW191" s="238">
        <f>IF(MAX($BB191:$BD191)&gt;=40, Active!HW$2, 0)</f>
        <v>20</v>
      </c>
      <c r="HX191" s="238">
        <f>IF(MAX($BE191:$BG191)&gt;=40, Active!HX$2, 0)</f>
        <v>20</v>
      </c>
      <c r="HY191" s="238">
        <f>IF(MAX($BH191:$BJ191)&gt;=40, Active!HY$2, 0)</f>
        <v>20</v>
      </c>
      <c r="HZ191" s="238">
        <f>IF(MAX($BK191:$BM191)&gt;=40, Active!HZ$2, 0)</f>
        <v>0</v>
      </c>
      <c r="IA191" s="238">
        <f>IF(MAX($BN191:$BP191)&gt;=40, Active!IA$2, 0)</f>
        <v>0</v>
      </c>
      <c r="IB191" s="238">
        <f>IF(MAX($BQ191:$BS191)&gt;=40, Active!IB$2, 0)</f>
        <v>10</v>
      </c>
      <c r="IC191" s="238">
        <f>IF(MAX($BT191:$BV191)&gt;=40, Active!IC$2, 0)</f>
        <v>0</v>
      </c>
      <c r="ID191" s="239">
        <f>IF(MAX($BW191:$BY191)&gt;=40, Active!ID$2, 0)</f>
        <v>0</v>
      </c>
      <c r="IE191" s="240">
        <f>IF(MAX($BZ191:$CB191)&gt;=40, Active!IE$2, 0)</f>
        <v>0</v>
      </c>
      <c r="IF191" s="240">
        <f>IF(MAX($CC191:$CE191)&gt;=40, Active!IF$2, 0)</f>
        <v>0</v>
      </c>
      <c r="IG191" s="240">
        <f>IF(MAX($CF191:$CH191)&gt;=40, Active!IG$2, 0)</f>
        <v>0</v>
      </c>
      <c r="IH191" s="240">
        <f>IF(MAX($CI191:$CK191)&gt;=40, Active!IH$2, 0)</f>
        <v>0</v>
      </c>
      <c r="II191" s="240">
        <f>IF(MAX($CL191:$CN191)&gt;=40, Active!II$2, 0)</f>
        <v>0</v>
      </c>
      <c r="IJ191" s="240">
        <f>IF(MAX($CO191:$CQ191)&gt;=40, Active!IJ$2, 0)</f>
        <v>0</v>
      </c>
      <c r="IK191" s="240">
        <f>IF(MAX($CR191:$CT191)&gt;=40, Active!IK$2, 0)</f>
        <v>0</v>
      </c>
      <c r="IL191" s="240">
        <f>IF(MAX($CU191:$CW191)&gt;=40, Active!IL$2, 0)</f>
        <v>0</v>
      </c>
      <c r="IM191" s="240">
        <f>IF(MAX($CX191:$CZ191)&gt;=40, Active!IM$2, 0)</f>
        <v>0</v>
      </c>
      <c r="IN191" s="240">
        <f>IF(MAX($DA191:$DC191)&gt;=40, Active!IN$2, 0)</f>
        <v>0</v>
      </c>
      <c r="IO191" s="240">
        <f>IF(MAX($DD191:$DF191)&gt;=40, Active!IO$2, 0)</f>
        <v>0</v>
      </c>
      <c r="IP191" s="416">
        <f t="shared" si="64"/>
        <v>70</v>
      </c>
      <c r="IQ191" s="416">
        <f t="shared" si="65"/>
        <v>0</v>
      </c>
    </row>
    <row r="192" spans="2:251" ht="15" customHeight="1" x14ac:dyDescent="0.25">
      <c r="B192" s="392">
        <v>50</v>
      </c>
      <c r="C192" s="13" t="s">
        <v>747</v>
      </c>
      <c r="D192" s="423">
        <v>42948</v>
      </c>
      <c r="E192" s="20" t="s">
        <v>278</v>
      </c>
      <c r="F192" s="6">
        <v>8286262</v>
      </c>
      <c r="G192" s="20">
        <v>1</v>
      </c>
      <c r="H192" s="20"/>
      <c r="I192" s="23"/>
      <c r="J192" s="6"/>
      <c r="K192" s="6"/>
      <c r="L192" s="424"/>
      <c r="M192" s="425" t="s">
        <v>748</v>
      </c>
      <c r="N192" s="24"/>
      <c r="O192" s="107"/>
      <c r="P192" s="105"/>
      <c r="Q192" s="106"/>
      <c r="R192" s="24"/>
      <c r="S192" s="107"/>
      <c r="T192" s="105"/>
      <c r="U192" s="106"/>
      <c r="V192" s="24"/>
      <c r="W192" s="107"/>
      <c r="X192" s="105"/>
      <c r="Y192" s="106"/>
      <c r="Z192" s="24"/>
      <c r="AA192" s="273"/>
      <c r="AB192" s="24"/>
      <c r="AC192" s="273"/>
      <c r="AD192" s="24"/>
      <c r="AE192" s="107"/>
      <c r="AF192" s="273"/>
      <c r="AG192" s="24"/>
      <c r="AH192" s="107"/>
      <c r="AI192" s="273"/>
      <c r="AJ192" s="24"/>
      <c r="AK192" s="107"/>
      <c r="AL192" s="273"/>
      <c r="AM192" s="24"/>
      <c r="AN192" s="107"/>
      <c r="AO192" s="273"/>
      <c r="AP192" s="24"/>
      <c r="AQ192" s="107"/>
      <c r="AR192" s="273"/>
      <c r="AS192" s="24"/>
      <c r="AT192" s="107"/>
      <c r="AU192" s="273"/>
      <c r="AV192" s="24"/>
      <c r="AW192" s="107"/>
      <c r="AX192" s="273"/>
      <c r="AY192" s="24"/>
      <c r="AZ192" s="107"/>
      <c r="BA192" s="273"/>
      <c r="BB192" s="24">
        <v>69.25</v>
      </c>
      <c r="BC192" s="107"/>
      <c r="BD192" s="273"/>
      <c r="BE192" s="24">
        <v>77.25</v>
      </c>
      <c r="BF192" s="107"/>
      <c r="BG192" s="273"/>
      <c r="BH192" s="24">
        <v>68.739997863769531</v>
      </c>
      <c r="BI192" s="107"/>
      <c r="BJ192" s="273"/>
      <c r="BK192" s="24"/>
      <c r="BL192" s="107"/>
      <c r="BM192" s="273"/>
      <c r="BN192" s="24"/>
      <c r="BO192" s="107"/>
      <c r="BP192" s="273"/>
      <c r="BQ192" s="24">
        <v>47</v>
      </c>
      <c r="BR192" s="107"/>
      <c r="BS192" s="273"/>
      <c r="BT192" s="24"/>
      <c r="BU192" s="291"/>
      <c r="BV192" s="273"/>
      <c r="BW192" s="24"/>
      <c r="BX192" s="107"/>
      <c r="BY192" s="273"/>
      <c r="BZ192" s="24"/>
      <c r="CA192" s="107"/>
      <c r="CB192" s="273"/>
      <c r="CC192" s="24"/>
      <c r="CD192" s="107"/>
      <c r="CE192" s="107"/>
      <c r="CF192" s="107"/>
      <c r="CG192" s="107"/>
      <c r="CH192" s="273"/>
      <c r="CI192" s="24"/>
      <c r="CJ192" s="107"/>
      <c r="CK192" s="273"/>
      <c r="CL192" s="24"/>
      <c r="CM192" s="107"/>
      <c r="CN192" s="273"/>
      <c r="CO192" s="24"/>
      <c r="CP192" s="107"/>
      <c r="CQ192" s="273"/>
      <c r="CR192" s="24"/>
      <c r="CS192" s="107"/>
      <c r="CT192" s="273"/>
      <c r="CU192" s="24"/>
      <c r="CV192" s="107"/>
      <c r="CW192" s="273"/>
      <c r="CX192" s="24"/>
      <c r="CY192" s="107"/>
      <c r="CZ192" s="273"/>
      <c r="DA192" s="24"/>
      <c r="DB192" s="107"/>
      <c r="DC192" s="273"/>
      <c r="DD192" s="24"/>
      <c r="DE192" s="107"/>
      <c r="DF192" s="273"/>
      <c r="DG192" s="218"/>
      <c r="DH192" s="217"/>
      <c r="DI192" s="217"/>
      <c r="DJ192" s="286">
        <f t="shared" si="59"/>
        <v>65.559999465942383</v>
      </c>
      <c r="DK192" s="219"/>
      <c r="DL192" s="220">
        <f t="shared" si="60"/>
        <v>3.2779999732971192</v>
      </c>
      <c r="DM192" s="650">
        <f>COUNTIF(N192:DF192, Active!DM$1)+COUNTIF(N192:DF192, Active!DM$2)</f>
        <v>0</v>
      </c>
      <c r="DN192" s="233">
        <f>IF(COUNTIF($N192:$Q192, Active!ET$1)&gt;0, Active!DN$2, 0)</f>
        <v>0</v>
      </c>
      <c r="DO192" s="234">
        <f>IF(COUNTIF($R192:$U192, Active!ET$1)&gt;0, Active!DO$2, 0)</f>
        <v>0</v>
      </c>
      <c r="DP192" s="234">
        <f>IF(COUNTIF($V192:$Y192, Active!ET$1)&gt;0, Active!DP$2, 0)</f>
        <v>0</v>
      </c>
      <c r="DQ192" s="234">
        <f>IF(COUNTIF($Z192:$AA192, Active!ET$1)&gt;0, Active!DQ$2, 0)</f>
        <v>0</v>
      </c>
      <c r="DR192" s="234">
        <f>IF(COUNTIF($AB192:$AC192, Active!ET$1)&gt;0, Active!DR$2, 0)</f>
        <v>0</v>
      </c>
      <c r="DS192" s="235">
        <f>IF(COUNTIF($AD192:$AF192, Active!$ET$1)&gt;0, Active!DS$2, 0)</f>
        <v>0</v>
      </c>
      <c r="DT192" s="236">
        <f>IF(COUNTIF($AG192:$AI192, Active!$ET$1)&gt;0, Active!DT$2, 0)</f>
        <v>0</v>
      </c>
      <c r="DU192" s="236">
        <f>IF(COUNTIF($AJ192:$AL192, Active!$ET$1)&gt;0, Active!DU$2, 0)</f>
        <v>0</v>
      </c>
      <c r="DV192" s="236">
        <f>IF(COUNTIF($AM192:$AO192, Active!$ET$1)&gt;0, Active!DV$2, 0)</f>
        <v>0</v>
      </c>
      <c r="DW192" s="236">
        <f>IF(COUNTIF($AP192:$AR192, Active!$ET$1)&gt;0, Active!DW$2, 0)</f>
        <v>0</v>
      </c>
      <c r="DX192" s="236">
        <f>IF(COUNTIF($AS192:$AU192, Active!$ET$1)&gt;0, Active!DX$2, 0)</f>
        <v>0</v>
      </c>
      <c r="DY192" s="236">
        <f>IF(COUNTIF($AV192:$AX192, Active!$ET$1)&gt;0, Active!DY$2, 0)</f>
        <v>0</v>
      </c>
      <c r="DZ192" s="237">
        <f>IF(COUNTIF($AY192:$BA192, Active!$ET$1)&gt;0, Active!DZ$2, 0)</f>
        <v>0</v>
      </c>
      <c r="EA192" s="238">
        <f>IF(COUNTIF($BB192:$BD192, Active!$ET$1)&gt;0, Active!EA$2, 0)</f>
        <v>0</v>
      </c>
      <c r="EB192" s="238">
        <f>IF(COUNTIF($BE192:$BG192, Active!$ET$1)&gt;0, Active!EB$2, 0)</f>
        <v>0</v>
      </c>
      <c r="EC192" s="238">
        <f>IF(COUNTIF($BH192:$BJ192, Active!$ET$1)&gt;0, Active!EC$2, 0)</f>
        <v>0</v>
      </c>
      <c r="ED192" s="238">
        <f>IF(COUNTIF($BK192:$BM192, Active!$ET$1)&gt;0, Active!ED$2, 0)</f>
        <v>0</v>
      </c>
      <c r="EE192" s="238">
        <f>IF(COUNTIF($BN192:$BP192, Active!$ET$1)&gt;0, Active!EE$2, 0)</f>
        <v>0</v>
      </c>
      <c r="EF192" s="238">
        <f>IF(COUNTIF($BQ192:$BS192, Active!$ET$1)&gt;0, Active!EF$2, 0)</f>
        <v>0</v>
      </c>
      <c r="EG192" s="238">
        <f>IF(COUNTIF($BT192:$BV192, Active!$ET$1)&gt;0, Active!EG$2, 0)</f>
        <v>0</v>
      </c>
      <c r="EH192" s="239">
        <f>IF(COUNTIF($BW192:$BY192, Active!$ET$1)&gt;0, Active!EH$2, 0)</f>
        <v>0</v>
      </c>
      <c r="EI192" s="240">
        <f>IF(COUNTIF($BZ192:$CB192, Active!$ET$1)&gt;0, Active!EI$2, 0)</f>
        <v>0</v>
      </c>
      <c r="EJ192" s="240">
        <f>IF(COUNTIF($CC192:$CE192, Active!$ET$1)&gt;0, Active!EJ$2, 0)</f>
        <v>0</v>
      </c>
      <c r="EK192" s="240">
        <f>IF(COUNTIF($CF192:$CH192, Active!$ET$1)&gt;0, Active!EK$2, 0)</f>
        <v>0</v>
      </c>
      <c r="EL192" s="240">
        <f>IF(COUNTIF($CI192:$CK192, Active!$ET$1)&gt;0, Active!EL$2, 0)</f>
        <v>0</v>
      </c>
      <c r="EM192" s="240">
        <f>IF(COUNTIF($CL192:$CN192, Active!$ET$1)&gt;0, Active!EM$2, 0)</f>
        <v>0</v>
      </c>
      <c r="EN192" s="240">
        <f>IF(COUNTIF($CO192:$CQ192, Active!$ET$1)&gt;0, Active!EN$2, 0)</f>
        <v>0</v>
      </c>
      <c r="EO192" s="240">
        <f>IF(COUNTIF($CR192:$CT192, Active!$ET$1)&gt;0, Active!EO$2, 0)</f>
        <v>0</v>
      </c>
      <c r="EP192" s="240">
        <f>IF(COUNTIF($CU192:$CW192, Active!$ET$1)&gt;0, Active!EP$2, 0)</f>
        <v>0</v>
      </c>
      <c r="EQ192" s="240">
        <f>IF(COUNTIF($CX192:$CZ192, Active!$ET$1)&gt;0, Active!EQ$2, 0)</f>
        <v>0</v>
      </c>
      <c r="ER192" s="240">
        <f>IF(COUNTIF($DA192:$DC192, Active!$ET$1)&gt;0, Active!ER$2, 0)</f>
        <v>0</v>
      </c>
      <c r="ES192" s="240">
        <f>IF(COUNTIF($DD192:$DF192, Active!$ET$1)&gt;0, Active!ES$2, 0)</f>
        <v>0</v>
      </c>
      <c r="ET192" s="241">
        <f t="shared" si="61"/>
        <v>0</v>
      </c>
      <c r="EU192" s="242">
        <f>IF(COUNTIF($N192:$Q192, Active!GA$1)&gt;0, Active!EU$2, 0)</f>
        <v>0</v>
      </c>
      <c r="EV192" s="234">
        <f>IF(COUNTIF($R192:$U192, Active!GA$1)&gt;0, Active!EV$2, 0)</f>
        <v>0</v>
      </c>
      <c r="EW192" s="234">
        <f>IF(COUNTIF($V192:$Y192, Active!GA$1)&gt;0, Active!EW$2, 0)</f>
        <v>0</v>
      </c>
      <c r="EX192" s="234">
        <f>IF(COUNTIF($Z192:$AA192, Active!GA$1)&gt;0, Active!EX$2, 0)</f>
        <v>0</v>
      </c>
      <c r="EY192" s="234">
        <f>IF(COUNTIF($AB192:$AC192, Active!GA$1)&gt;0, Active!EY$2, 0)</f>
        <v>0</v>
      </c>
      <c r="EZ192" s="235">
        <f>IF(COUNTIF($AD192:$AF192, Active!$GA$1)&gt;0, Active!EZ$2, 0)</f>
        <v>0</v>
      </c>
      <c r="FA192" s="236">
        <f>IF(COUNTIF($AG192:$AI192, Active!$GA$1)&gt;0, Active!FA$2, 0)</f>
        <v>0</v>
      </c>
      <c r="FB192" s="236">
        <f>IF(COUNTIF($AJ192:$AL192, Active!$GA$1)&gt;0, Active!FB$2, 0)</f>
        <v>0</v>
      </c>
      <c r="FC192" s="236">
        <f>IF(COUNTIF($AM192:$AO192, Active!$GA$1)&gt;0, Active!FC$2, 0)</f>
        <v>0</v>
      </c>
      <c r="FD192" s="236">
        <f>IF(COUNTIF($AP192:$AR192, Active!$GA$1)&gt;0, Active!FD$2, 0)</f>
        <v>0</v>
      </c>
      <c r="FE192" s="236">
        <f>IF(COUNTIF($AS192:$AU192, Active!$GA$1)&gt;0, Active!FE$2, 0)</f>
        <v>0</v>
      </c>
      <c r="FF192" s="236">
        <f>IF(COUNTIF($AV192:$AX192, Active!$GA$1)&gt;0, Active!FF$2, 0)</f>
        <v>0</v>
      </c>
      <c r="FG192" s="237">
        <f>IF(COUNTIF($AY192:$BA192, Active!$GA$1)&gt;0, Active!FG$2, 0)</f>
        <v>0</v>
      </c>
      <c r="FH192" s="238">
        <f>IF(COUNTIF($BB192:$BD192, Active!$GA$1)&gt;0, Active!FH$2, 0)</f>
        <v>0</v>
      </c>
      <c r="FI192" s="238">
        <f>IF(COUNTIF($BE192:$BG192, Active!$GA$1)&gt;0, Active!FI$2, 0)</f>
        <v>0</v>
      </c>
      <c r="FJ192" s="238">
        <f>IF(COUNTIF($BH192:$BJ192, Active!$GA$1)&gt;0, Active!FJ$2, 0)</f>
        <v>0</v>
      </c>
      <c r="FK192" s="238">
        <f>IF(COUNTIF($BK192:$BM192, Active!$GA$1)&gt;0, Active!FK$2, 0)</f>
        <v>0</v>
      </c>
      <c r="FL192" s="238">
        <f>IF(COUNTIF($BN192:$BP192, Active!$GA$1)&gt;0, Active!FL$2, 0)</f>
        <v>0</v>
      </c>
      <c r="FM192" s="238">
        <f>IF(COUNTIF($BQ192:$BS192, Active!$GA$1)&gt;0, Active!FM$2, 0)</f>
        <v>0</v>
      </c>
      <c r="FN192" s="238">
        <f>IF(COUNTIF($BT192:$BV192, Active!$GA$1)&gt;0, Active!FN$2, 0)</f>
        <v>0</v>
      </c>
      <c r="FO192" s="239">
        <f>IF(COUNTIF($BW192:$BY192, Active!$GA$1)&gt;0, Active!FO$2, 0)</f>
        <v>0</v>
      </c>
      <c r="FP192" s="240">
        <f>IF(COUNTIF($BZ192:$CB192, Active!$GA$1)&gt;0, Active!FP$2, 0)</f>
        <v>0</v>
      </c>
      <c r="FQ192" s="240">
        <f>IF(COUNTIF($CC192:$CE192, Active!$GA$1)&gt;0, Active!FQ$2, 0)</f>
        <v>0</v>
      </c>
      <c r="FR192" s="240">
        <f>IF(COUNTIF($CF192:$CH192, Active!$GA$1)&gt;0, Active!FR$2, 0)</f>
        <v>0</v>
      </c>
      <c r="FS192" s="240">
        <f>IF(COUNTIF($CI192:$CK192, Active!$GA$1)&gt;0, Active!FS$2, 0)</f>
        <v>0</v>
      </c>
      <c r="FT192" s="240">
        <f>IF(COUNTIF($CL192:$CN192, Active!$GA$1)&gt;0, Active!FT$2, 0)</f>
        <v>0</v>
      </c>
      <c r="FU192" s="240">
        <f>IF(COUNTIF($CO192:$CQ192, Active!$GA$1)&gt;0, Active!FU$2, 0)</f>
        <v>0</v>
      </c>
      <c r="FV192" s="240">
        <f>IF(COUNTIF($CR192:$CT192, Active!$GA$1)&gt;0, Active!FV$2, 0)</f>
        <v>0</v>
      </c>
      <c r="FW192" s="240">
        <f>IF(COUNTIF($CU192:$CW192, Active!$GA$1)&gt;0, Active!FW$2, 0)</f>
        <v>0</v>
      </c>
      <c r="FX192" s="240">
        <f>IF(COUNTIF($CX192:$CZ192, Active!$GA$1)&gt;0, Active!FX$2, 0)</f>
        <v>0</v>
      </c>
      <c r="FY192" s="240">
        <f>IF(COUNTIF($DA192:$DC192, Active!$GA$1)&gt;0, Active!FY$2, 0)</f>
        <v>0</v>
      </c>
      <c r="FZ192" s="240">
        <f>IF(COUNTIF($DD192:$DF192, Active!$GA$1)&gt;0, Active!FZ$2, 0)</f>
        <v>0</v>
      </c>
      <c r="GA192" s="241">
        <f t="shared" si="62"/>
        <v>0</v>
      </c>
      <c r="GB192" s="242">
        <f>IF(COUNTIF($N192:$Q192, Active!HH$1)&gt;0, Active!GB$2, 0)</f>
        <v>0</v>
      </c>
      <c r="GC192" s="234">
        <f>IF(COUNTIF($R192:$U192, Active!HH$1)&gt;0, Active!GC$2, 0)</f>
        <v>0</v>
      </c>
      <c r="GD192" s="234">
        <f>IF(COUNTIF($V192:$Y192, Active!HH$1)&gt;0, Active!GD$2, 0)</f>
        <v>0</v>
      </c>
      <c r="GE192" s="234">
        <f>IF(COUNTIF($Z192:$AA192, Active!HH$1)&gt;0, Active!GE$2, 0)</f>
        <v>0</v>
      </c>
      <c r="GF192" s="234">
        <f>IF(COUNTIF($AB192:$AC192, Active!HH$1)&gt;0, Active!GF$2, 0)</f>
        <v>0</v>
      </c>
      <c r="GG192" s="235">
        <f>IF(COUNTIF($AD192:$AF192, Active!$HH$1)&gt;0, Active!GG$2, 0)</f>
        <v>0</v>
      </c>
      <c r="GH192" s="236">
        <f>IF(COUNTIF($AG192:$AI192, Active!$HH$1)&gt;0, Active!GH$2, 0)</f>
        <v>0</v>
      </c>
      <c r="GI192" s="236">
        <f>IF(COUNTIF($AJ192:$AL192, Active!$HH$1)&gt;0, Active!GI$2, 0)</f>
        <v>0</v>
      </c>
      <c r="GJ192" s="236">
        <f>IF(COUNTIF($AM192:$AO192, Active!$HH$1)&gt;0, Active!GJ$2, 0)</f>
        <v>0</v>
      </c>
      <c r="GK192" s="236">
        <f>IF(COUNTIF($AP192:$AR192, Active!$HH$1)&gt;0, Active!GK$2, 0)</f>
        <v>0</v>
      </c>
      <c r="GL192" s="236">
        <f>IF(COUNTIF($AS192:$AU192, Active!$HH$1)&gt;0, Active!GL$2, 0)</f>
        <v>0</v>
      </c>
      <c r="GM192" s="236">
        <f>IF(COUNTIF($AV192:$AX192, Active!$HH$1)&gt;0, Active!GM$2, 0)</f>
        <v>0</v>
      </c>
      <c r="GN192" s="237">
        <f>IF(COUNTIF($AY192:$BA192, Active!$HH$1)&gt;0, Active!GN$2, 0)</f>
        <v>0</v>
      </c>
      <c r="GO192" s="238">
        <f>IF(COUNTIF($BB192:$BD192, Active!$HH$1)&gt;0, Active!GO$2, 0)</f>
        <v>0</v>
      </c>
      <c r="GP192" s="238">
        <f>IF(COUNTIF($BE192:$BG192, Active!$HH$1)&gt;0, Active!GP$2, 0)</f>
        <v>0</v>
      </c>
      <c r="GQ192" s="238">
        <f>IF(COUNTIF($BH192:$BJ192, Active!$HH$1)&gt;0, Active!GQ$2, 0)</f>
        <v>0</v>
      </c>
      <c r="GR192" s="238">
        <f>IF(COUNTIF($BK192:$BM192, Active!$HH$1)&gt;0, Active!GR$2, 0)</f>
        <v>0</v>
      </c>
      <c r="GS192" s="238">
        <f>IF(COUNTIF($BN192:$BP192, Active!$HH$1)&gt;0, Active!GS$2, 0)</f>
        <v>0</v>
      </c>
      <c r="GT192" s="238">
        <f>IF(COUNTIF($BQ192:$BS192, Active!$HH$1)&gt;0, Active!GT$2, 0)</f>
        <v>0</v>
      </c>
      <c r="GU192" s="238">
        <f>IF(COUNTIF($BT192:$BV192, Active!$HH$1)&gt;0, Active!GU$2, 0)</f>
        <v>0</v>
      </c>
      <c r="GV192" s="239">
        <f>IF(COUNTIF($BW192:$BY192, Active!$HH$1)&gt;0, Active!GV$2, 0)</f>
        <v>0</v>
      </c>
      <c r="GW192" s="240">
        <f>IF(COUNTIF($BZ192:$CB192, Active!$HH$1)&gt;0, Active!GW$2, 0)</f>
        <v>0</v>
      </c>
      <c r="GX192" s="240">
        <f>IF(COUNTIF($CC192:$CE192, Active!$HH$1)&gt;0, Active!GX$2, 0)</f>
        <v>0</v>
      </c>
      <c r="GY192" s="240">
        <f>IF(COUNTIF($CF192:$CH192, Active!$HH$1)&gt;0, Active!GY$2, 0)</f>
        <v>0</v>
      </c>
      <c r="GZ192" s="240">
        <f>IF(COUNTIF($CI192:$CK192, Active!$HH$1)&gt;0, Active!GZ$2, 0)</f>
        <v>0</v>
      </c>
      <c r="HA192" s="240">
        <f>IF(COUNTIF($CL192:$CN192, Active!$HH$1)&gt;0, Active!HA$2, 0)</f>
        <v>0</v>
      </c>
      <c r="HB192" s="240">
        <f>IF(COUNTIF($CO192:$CQ192, Active!$HH$1)&gt;0, Active!HB$2, 0)</f>
        <v>0</v>
      </c>
      <c r="HC192" s="240">
        <f>IF(COUNTIF($CR192:$CT192, Active!$HH$1)&gt;0, Active!HC$2, 0)</f>
        <v>0</v>
      </c>
      <c r="HD192" s="240">
        <f>IF(COUNTIF($CU192:$CW192, Active!$HH$1)&gt;0, Active!HD$2, 0)</f>
        <v>0</v>
      </c>
      <c r="HE192" s="240">
        <f>IF(COUNTIF($CX192:$CZ192, Active!$HH$1)&gt;0, Active!HE$2, 0)</f>
        <v>0</v>
      </c>
      <c r="HF192" s="240">
        <f>IF(COUNTIF($DA192:$DC192, Active!$HH$1)&gt;0, Active!HF$2, 0)</f>
        <v>0</v>
      </c>
      <c r="HG192" s="240">
        <f>IF(COUNTIF($DD192:$DF192, Active!$HH$1)&gt;0, Active!HG$2, 0)</f>
        <v>0</v>
      </c>
      <c r="HH192" s="241">
        <f t="shared" si="63"/>
        <v>0</v>
      </c>
      <c r="HI192" s="243"/>
      <c r="HJ192" s="242">
        <f>IF(MAX($N192:$Q192)&gt;=40, Active!HJ$2, 0)</f>
        <v>0</v>
      </c>
      <c r="HK192" s="234">
        <f>IF(MAX($R192:$U192)&gt;=40, Active!HK$2, 0)</f>
        <v>0</v>
      </c>
      <c r="HL192" s="234">
        <f>IF(MAX($V192:$Y192)&gt;=40, Active!HL$2, 0)</f>
        <v>0</v>
      </c>
      <c r="HM192" s="234">
        <f>IF(MAX($Z192:$AA192)&gt;=40, Active!HM$2, 0)</f>
        <v>0</v>
      </c>
      <c r="HN192" s="234">
        <f>IF(MAX($AB192:$AC192)&gt;=40, Active!HN$2, 0)</f>
        <v>0</v>
      </c>
      <c r="HO192" s="235">
        <f>IF(MAX($AD192:$AF192)&gt;=40, Active!HO$2, 0)</f>
        <v>0</v>
      </c>
      <c r="HP192" s="236">
        <f>IF(MAX($AG192:$AI192)&gt;=40, Active!HP$2, 0)</f>
        <v>0</v>
      </c>
      <c r="HQ192" s="236">
        <f>IF(MAX($AJ192:$AL192)&gt;=40, Active!HQ$2, 0)</f>
        <v>0</v>
      </c>
      <c r="HR192" s="236">
        <f>IF(MAX($AM192:$AO192)&gt;=40, Active!HR$2, 0)</f>
        <v>0</v>
      </c>
      <c r="HS192" s="236">
        <f>IF(MAX($AP192:$AR192)&gt;=40, Active!HS$2, 0)</f>
        <v>0</v>
      </c>
      <c r="HT192" s="236">
        <f>IF(MAX($AS192:$AU192)&gt;=40, Active!HT$2, 0)</f>
        <v>0</v>
      </c>
      <c r="HU192" s="236">
        <f>IF(MAX($AV192:$AX192)&gt;=40, Active!HU$2, 0)</f>
        <v>0</v>
      </c>
      <c r="HV192" s="237">
        <f>IF(MAX($AY192:$BA192)&gt;=40, Active!HV$2, 0)</f>
        <v>0</v>
      </c>
      <c r="HW192" s="238">
        <f>IF(MAX($BB192:$BD192)&gt;=40, Active!HW$2, 0)</f>
        <v>20</v>
      </c>
      <c r="HX192" s="238">
        <f>IF(MAX($BE192:$BG192)&gt;=40, Active!HX$2, 0)</f>
        <v>20</v>
      </c>
      <c r="HY192" s="238">
        <f>IF(MAX($BH192:$BJ192)&gt;=40, Active!HY$2, 0)</f>
        <v>20</v>
      </c>
      <c r="HZ192" s="238">
        <f>IF(MAX($BK192:$BM192)&gt;=40, Active!HZ$2, 0)</f>
        <v>0</v>
      </c>
      <c r="IA192" s="238">
        <f>IF(MAX($BN192:$BP192)&gt;=40, Active!IA$2, 0)</f>
        <v>0</v>
      </c>
      <c r="IB192" s="238">
        <f>IF(MAX($BQ192:$BS192)&gt;=40, Active!IB$2, 0)</f>
        <v>10</v>
      </c>
      <c r="IC192" s="238">
        <f>IF(MAX($BT192:$BV192)&gt;=40, Active!IC$2, 0)</f>
        <v>0</v>
      </c>
      <c r="ID192" s="239">
        <f>IF(MAX($BW192:$BY192)&gt;=40, Active!ID$2, 0)</f>
        <v>0</v>
      </c>
      <c r="IE192" s="240">
        <f>IF(MAX($BZ192:$CB192)&gt;=40, Active!IE$2, 0)</f>
        <v>0</v>
      </c>
      <c r="IF192" s="240">
        <f>IF(MAX($CC192:$CE192)&gt;=40, Active!IF$2, 0)</f>
        <v>0</v>
      </c>
      <c r="IG192" s="240">
        <f>IF(MAX($CF192:$CH192)&gt;=40, Active!IG$2, 0)</f>
        <v>0</v>
      </c>
      <c r="IH192" s="240">
        <f>IF(MAX($CI192:$CK192)&gt;=40, Active!IH$2, 0)</f>
        <v>0</v>
      </c>
      <c r="II192" s="240">
        <f>IF(MAX($CL192:$CN192)&gt;=40, Active!II$2, 0)</f>
        <v>0</v>
      </c>
      <c r="IJ192" s="240">
        <f>IF(MAX($CO192:$CQ192)&gt;=40, Active!IJ$2, 0)</f>
        <v>0</v>
      </c>
      <c r="IK192" s="240">
        <f>IF(MAX($CR192:$CT192)&gt;=40, Active!IK$2, 0)</f>
        <v>0</v>
      </c>
      <c r="IL192" s="240">
        <f>IF(MAX($CU192:$CW192)&gt;=40, Active!IL$2, 0)</f>
        <v>0</v>
      </c>
      <c r="IM192" s="240">
        <f>IF(MAX($CX192:$CZ192)&gt;=40, Active!IM$2, 0)</f>
        <v>0</v>
      </c>
      <c r="IN192" s="240">
        <f>IF(MAX($DA192:$DC192)&gt;=40, Active!IN$2, 0)</f>
        <v>0</v>
      </c>
      <c r="IO192" s="240">
        <f>IF(MAX($DD192:$DF192)&gt;=40, Active!IO$2, 0)</f>
        <v>0</v>
      </c>
      <c r="IP192" s="416">
        <f t="shared" si="64"/>
        <v>70</v>
      </c>
      <c r="IQ192" s="416">
        <f t="shared" si="65"/>
        <v>0</v>
      </c>
    </row>
    <row r="193" spans="2:251" ht="15" customHeight="1" x14ac:dyDescent="0.25">
      <c r="B193" s="392">
        <v>51</v>
      </c>
      <c r="C193" s="13" t="s">
        <v>749</v>
      </c>
      <c r="D193" s="423">
        <v>43101</v>
      </c>
      <c r="E193" s="20" t="s">
        <v>278</v>
      </c>
      <c r="F193" s="6"/>
      <c r="G193" s="20">
        <v>1</v>
      </c>
      <c r="H193" s="20"/>
      <c r="I193" s="23"/>
      <c r="J193" s="6"/>
      <c r="K193" s="6"/>
      <c r="L193" s="424"/>
      <c r="M193" s="425" t="s">
        <v>750</v>
      </c>
      <c r="N193" s="24"/>
      <c r="O193" s="107"/>
      <c r="P193" s="105"/>
      <c r="Q193" s="106"/>
      <c r="R193" s="24"/>
      <c r="S193" s="107"/>
      <c r="T193" s="105"/>
      <c r="U193" s="106"/>
      <c r="V193" s="24"/>
      <c r="W193" s="107"/>
      <c r="X193" s="105"/>
      <c r="Y193" s="106"/>
      <c r="Z193" s="24"/>
      <c r="AA193" s="273"/>
      <c r="AB193" s="24"/>
      <c r="AC193" s="273"/>
      <c r="AD193" s="24"/>
      <c r="AE193" s="107"/>
      <c r="AF193" s="273"/>
      <c r="AG193" s="24"/>
      <c r="AH193" s="107"/>
      <c r="AI193" s="273"/>
      <c r="AJ193" s="24"/>
      <c r="AK193" s="107"/>
      <c r="AL193" s="273"/>
      <c r="AM193" s="24"/>
      <c r="AN193" s="107"/>
      <c r="AO193" s="273"/>
      <c r="AP193" s="24"/>
      <c r="AQ193" s="107"/>
      <c r="AR193" s="273"/>
      <c r="AS193" s="24"/>
      <c r="AT193" s="107"/>
      <c r="AU193" s="273"/>
      <c r="AV193" s="24"/>
      <c r="AW193" s="107"/>
      <c r="AX193" s="273"/>
      <c r="AY193" s="24"/>
      <c r="AZ193" s="107"/>
      <c r="BA193" s="273"/>
      <c r="BB193" s="24"/>
      <c r="BC193" s="107"/>
      <c r="BD193" s="273"/>
      <c r="BE193" s="24"/>
      <c r="BF193" s="107"/>
      <c r="BG193" s="273"/>
      <c r="BH193" s="24"/>
      <c r="BI193" s="107"/>
      <c r="BJ193" s="273"/>
      <c r="BK193" s="24"/>
      <c r="BL193" s="107"/>
      <c r="BM193" s="273"/>
      <c r="BN193" s="24"/>
      <c r="BO193" s="107"/>
      <c r="BP193" s="273"/>
      <c r="BQ193" s="24"/>
      <c r="BR193" s="107"/>
      <c r="BS193" s="273"/>
      <c r="BT193" s="24"/>
      <c r="BU193" s="291"/>
      <c r="BV193" s="273"/>
      <c r="BW193" s="24"/>
      <c r="BX193" s="107"/>
      <c r="BY193" s="273"/>
      <c r="BZ193" s="24"/>
      <c r="CA193" s="107"/>
      <c r="CB193" s="273"/>
      <c r="CC193" s="24"/>
      <c r="CD193" s="107"/>
      <c r="CE193" s="107"/>
      <c r="CF193" s="107"/>
      <c r="CG193" s="107"/>
      <c r="CH193" s="273"/>
      <c r="CI193" s="24"/>
      <c r="CJ193" s="107"/>
      <c r="CK193" s="273"/>
      <c r="CL193" s="24"/>
      <c r="CM193" s="107"/>
      <c r="CN193" s="273"/>
      <c r="CO193" s="24"/>
      <c r="CP193" s="107"/>
      <c r="CQ193" s="273"/>
      <c r="CR193" s="24"/>
      <c r="CS193" s="107"/>
      <c r="CT193" s="273"/>
      <c r="CU193" s="24"/>
      <c r="CV193" s="107"/>
      <c r="CW193" s="273"/>
      <c r="CX193" s="24"/>
      <c r="CY193" s="107"/>
      <c r="CZ193" s="273"/>
      <c r="DA193" s="24"/>
      <c r="DB193" s="107"/>
      <c r="DC193" s="273"/>
      <c r="DD193" s="24"/>
      <c r="DE193" s="107"/>
      <c r="DF193" s="273"/>
      <c r="DG193" s="218"/>
      <c r="DH193" s="217"/>
      <c r="DI193" s="217"/>
      <c r="DJ193" s="286" t="e">
        <f t="shared" si="59"/>
        <v>#DIV/0!</v>
      </c>
      <c r="DK193" s="219"/>
      <c r="DL193" s="220" t="e">
        <f t="shared" si="60"/>
        <v>#DIV/0!</v>
      </c>
      <c r="DM193" s="650">
        <f>COUNTIF(N193:DF193, Active!DM$1)+COUNTIF(N193:DF193, Active!DM$2)</f>
        <v>0</v>
      </c>
      <c r="DN193" s="233">
        <f>IF(COUNTIF($N193:$Q193, Active!ET$1)&gt;0, Active!DN$2, 0)</f>
        <v>0</v>
      </c>
      <c r="DO193" s="234">
        <f>IF(COUNTIF($R193:$U193, Active!ET$1)&gt;0, Active!DO$2, 0)</f>
        <v>0</v>
      </c>
      <c r="DP193" s="234">
        <f>IF(COUNTIF($V193:$Y193, Active!ET$1)&gt;0, Active!DP$2, 0)</f>
        <v>0</v>
      </c>
      <c r="DQ193" s="234">
        <f>IF(COUNTIF($Z193:$AA193, Active!ET$1)&gt;0, Active!DQ$2, 0)</f>
        <v>0</v>
      </c>
      <c r="DR193" s="234">
        <f>IF(COUNTIF($AB193:$AC193, Active!ET$1)&gt;0, Active!DR$2, 0)</f>
        <v>0</v>
      </c>
      <c r="DS193" s="235">
        <f>IF(COUNTIF($AD193:$AF193, Active!$ET$1)&gt;0, Active!DS$2, 0)</f>
        <v>0</v>
      </c>
      <c r="DT193" s="236">
        <f>IF(COUNTIF($AG193:$AI193, Active!$ET$1)&gt;0, Active!DT$2, 0)</f>
        <v>0</v>
      </c>
      <c r="DU193" s="236">
        <f>IF(COUNTIF($AJ193:$AL193, Active!$ET$1)&gt;0, Active!DU$2, 0)</f>
        <v>0</v>
      </c>
      <c r="DV193" s="236">
        <f>IF(COUNTIF($AM193:$AO193, Active!$ET$1)&gt;0, Active!DV$2, 0)</f>
        <v>0</v>
      </c>
      <c r="DW193" s="236">
        <f>IF(COUNTIF($AP193:$AR193, Active!$ET$1)&gt;0, Active!DW$2, 0)</f>
        <v>0</v>
      </c>
      <c r="DX193" s="236">
        <f>IF(COUNTIF($AS193:$AU193, Active!$ET$1)&gt;0, Active!DX$2, 0)</f>
        <v>0</v>
      </c>
      <c r="DY193" s="236">
        <f>IF(COUNTIF($AV193:$AX193, Active!$ET$1)&gt;0, Active!DY$2, 0)</f>
        <v>0</v>
      </c>
      <c r="DZ193" s="237">
        <f>IF(COUNTIF($AY193:$BA193, Active!$ET$1)&gt;0, Active!DZ$2, 0)</f>
        <v>0</v>
      </c>
      <c r="EA193" s="238">
        <f>IF(COUNTIF($BB193:$BD193, Active!$ET$1)&gt;0, Active!EA$2, 0)</f>
        <v>0</v>
      </c>
      <c r="EB193" s="238">
        <f>IF(COUNTIF($BE193:$BG193, Active!$ET$1)&gt;0, Active!EB$2, 0)</f>
        <v>0</v>
      </c>
      <c r="EC193" s="238">
        <f>IF(COUNTIF($BH193:$BJ193, Active!$ET$1)&gt;0, Active!EC$2, 0)</f>
        <v>0</v>
      </c>
      <c r="ED193" s="238">
        <f>IF(COUNTIF($BK193:$BM193, Active!$ET$1)&gt;0, Active!ED$2, 0)</f>
        <v>0</v>
      </c>
      <c r="EE193" s="238">
        <f>IF(COUNTIF($BN193:$BP193, Active!$ET$1)&gt;0, Active!EE$2, 0)</f>
        <v>0</v>
      </c>
      <c r="EF193" s="238">
        <f>IF(COUNTIF($BQ193:$BS193, Active!$ET$1)&gt;0, Active!EF$2, 0)</f>
        <v>0</v>
      </c>
      <c r="EG193" s="238">
        <f>IF(COUNTIF($BT193:$BV193, Active!$ET$1)&gt;0, Active!EG$2, 0)</f>
        <v>0</v>
      </c>
      <c r="EH193" s="239">
        <f>IF(COUNTIF($BW193:$BY193, Active!$ET$1)&gt;0, Active!EH$2, 0)</f>
        <v>0</v>
      </c>
      <c r="EI193" s="240">
        <f>IF(COUNTIF($BZ193:$CB193, Active!$ET$1)&gt;0, Active!EI$2, 0)</f>
        <v>0</v>
      </c>
      <c r="EJ193" s="240">
        <f>IF(COUNTIF($CC193:$CE193, Active!$ET$1)&gt;0, Active!EJ$2, 0)</f>
        <v>0</v>
      </c>
      <c r="EK193" s="240">
        <f>IF(COUNTIF($CF193:$CH193, Active!$ET$1)&gt;0, Active!EK$2, 0)</f>
        <v>0</v>
      </c>
      <c r="EL193" s="240">
        <f>IF(COUNTIF($CI193:$CK193, Active!$ET$1)&gt;0, Active!EL$2, 0)</f>
        <v>0</v>
      </c>
      <c r="EM193" s="240">
        <f>IF(COUNTIF($CL193:$CN193, Active!$ET$1)&gt;0, Active!EM$2, 0)</f>
        <v>0</v>
      </c>
      <c r="EN193" s="240">
        <f>IF(COUNTIF($CO193:$CQ193, Active!$ET$1)&gt;0, Active!EN$2, 0)</f>
        <v>0</v>
      </c>
      <c r="EO193" s="240">
        <f>IF(COUNTIF($CR193:$CT193, Active!$ET$1)&gt;0, Active!EO$2, 0)</f>
        <v>0</v>
      </c>
      <c r="EP193" s="240">
        <f>IF(COUNTIF($CU193:$CW193, Active!$ET$1)&gt;0, Active!EP$2, 0)</f>
        <v>0</v>
      </c>
      <c r="EQ193" s="240">
        <f>IF(COUNTIF($CX193:$CZ193, Active!$ET$1)&gt;0, Active!EQ$2, 0)</f>
        <v>0</v>
      </c>
      <c r="ER193" s="240">
        <f>IF(COUNTIF($DA193:$DC193, Active!$ET$1)&gt;0, Active!ER$2, 0)</f>
        <v>0</v>
      </c>
      <c r="ES193" s="240">
        <f>IF(COUNTIF($DD193:$DF193, Active!$ET$1)&gt;0, Active!ES$2, 0)</f>
        <v>0</v>
      </c>
      <c r="ET193" s="241">
        <f t="shared" si="61"/>
        <v>0</v>
      </c>
      <c r="EU193" s="242">
        <f>IF(COUNTIF($N193:$Q193, Active!GA$1)&gt;0, Active!EU$2, 0)</f>
        <v>0</v>
      </c>
      <c r="EV193" s="234">
        <f>IF(COUNTIF($R193:$U193, Active!GA$1)&gt;0, Active!EV$2, 0)</f>
        <v>0</v>
      </c>
      <c r="EW193" s="234">
        <f>IF(COUNTIF($V193:$Y193, Active!GA$1)&gt;0, Active!EW$2, 0)</f>
        <v>0</v>
      </c>
      <c r="EX193" s="234">
        <f>IF(COUNTIF($Z193:$AA193, Active!GA$1)&gt;0, Active!EX$2, 0)</f>
        <v>0</v>
      </c>
      <c r="EY193" s="234">
        <f>IF(COUNTIF($AB193:$AC193, Active!GA$1)&gt;0, Active!EY$2, 0)</f>
        <v>0</v>
      </c>
      <c r="EZ193" s="235">
        <f>IF(COUNTIF($AD193:$AF193, Active!$GA$1)&gt;0, Active!EZ$2, 0)</f>
        <v>0</v>
      </c>
      <c r="FA193" s="236">
        <f>IF(COUNTIF($AG193:$AI193, Active!$GA$1)&gt;0, Active!FA$2, 0)</f>
        <v>0</v>
      </c>
      <c r="FB193" s="236">
        <f>IF(COUNTIF($AJ193:$AL193, Active!$GA$1)&gt;0, Active!FB$2, 0)</f>
        <v>0</v>
      </c>
      <c r="FC193" s="236">
        <f>IF(COUNTIF($AM193:$AO193, Active!$GA$1)&gt;0, Active!FC$2, 0)</f>
        <v>0</v>
      </c>
      <c r="FD193" s="236">
        <f>IF(COUNTIF($AP193:$AR193, Active!$GA$1)&gt;0, Active!FD$2, 0)</f>
        <v>0</v>
      </c>
      <c r="FE193" s="236">
        <f>IF(COUNTIF($AS193:$AU193, Active!$GA$1)&gt;0, Active!FE$2, 0)</f>
        <v>0</v>
      </c>
      <c r="FF193" s="236">
        <f>IF(COUNTIF($AV193:$AX193, Active!$GA$1)&gt;0, Active!FF$2, 0)</f>
        <v>0</v>
      </c>
      <c r="FG193" s="237">
        <f>IF(COUNTIF($AY193:$BA193, Active!$GA$1)&gt;0, Active!FG$2, 0)</f>
        <v>0</v>
      </c>
      <c r="FH193" s="238">
        <f>IF(COUNTIF($BB193:$BD193, Active!$GA$1)&gt;0, Active!FH$2, 0)</f>
        <v>0</v>
      </c>
      <c r="FI193" s="238">
        <f>IF(COUNTIF($BE193:$BG193, Active!$GA$1)&gt;0, Active!FI$2, 0)</f>
        <v>0</v>
      </c>
      <c r="FJ193" s="238">
        <f>IF(COUNTIF($BH193:$BJ193, Active!$GA$1)&gt;0, Active!FJ$2, 0)</f>
        <v>0</v>
      </c>
      <c r="FK193" s="238">
        <f>IF(COUNTIF($BK193:$BM193, Active!$GA$1)&gt;0, Active!FK$2, 0)</f>
        <v>0</v>
      </c>
      <c r="FL193" s="238">
        <f>IF(COUNTIF($BN193:$BP193, Active!$GA$1)&gt;0, Active!FL$2, 0)</f>
        <v>0</v>
      </c>
      <c r="FM193" s="238">
        <f>IF(COUNTIF($BQ193:$BS193, Active!$GA$1)&gt;0, Active!FM$2, 0)</f>
        <v>0</v>
      </c>
      <c r="FN193" s="238">
        <f>IF(COUNTIF($BT193:$BV193, Active!$GA$1)&gt;0, Active!FN$2, 0)</f>
        <v>0</v>
      </c>
      <c r="FO193" s="239">
        <f>IF(COUNTIF($BW193:$BY193, Active!$GA$1)&gt;0, Active!FO$2, 0)</f>
        <v>0</v>
      </c>
      <c r="FP193" s="240">
        <f>IF(COUNTIF($BZ193:$CB193, Active!$GA$1)&gt;0, Active!FP$2, 0)</f>
        <v>0</v>
      </c>
      <c r="FQ193" s="240">
        <f>IF(COUNTIF($CC193:$CE193, Active!$GA$1)&gt;0, Active!FQ$2, 0)</f>
        <v>0</v>
      </c>
      <c r="FR193" s="240">
        <f>IF(COUNTIF($CF193:$CH193, Active!$GA$1)&gt;0, Active!FR$2, 0)</f>
        <v>0</v>
      </c>
      <c r="FS193" s="240">
        <f>IF(COUNTIF($CI193:$CK193, Active!$GA$1)&gt;0, Active!FS$2, 0)</f>
        <v>0</v>
      </c>
      <c r="FT193" s="240">
        <f>IF(COUNTIF($CL193:$CN193, Active!$GA$1)&gt;0, Active!FT$2, 0)</f>
        <v>0</v>
      </c>
      <c r="FU193" s="240">
        <f>IF(COUNTIF($CO193:$CQ193, Active!$GA$1)&gt;0, Active!FU$2, 0)</f>
        <v>0</v>
      </c>
      <c r="FV193" s="240">
        <f>IF(COUNTIF($CR193:$CT193, Active!$GA$1)&gt;0, Active!FV$2, 0)</f>
        <v>0</v>
      </c>
      <c r="FW193" s="240">
        <f>IF(COUNTIF($CU193:$CW193, Active!$GA$1)&gt;0, Active!FW$2, 0)</f>
        <v>0</v>
      </c>
      <c r="FX193" s="240">
        <f>IF(COUNTIF($CX193:$CZ193, Active!$GA$1)&gt;0, Active!FX$2, 0)</f>
        <v>0</v>
      </c>
      <c r="FY193" s="240">
        <f>IF(COUNTIF($DA193:$DC193, Active!$GA$1)&gt;0, Active!FY$2, 0)</f>
        <v>0</v>
      </c>
      <c r="FZ193" s="240">
        <f>IF(COUNTIF($DD193:$DF193, Active!$GA$1)&gt;0, Active!FZ$2, 0)</f>
        <v>0</v>
      </c>
      <c r="GA193" s="241">
        <f t="shared" si="62"/>
        <v>0</v>
      </c>
      <c r="GB193" s="242">
        <f>IF(COUNTIF($N193:$Q193, Active!HH$1)&gt;0, Active!GB$2, 0)</f>
        <v>0</v>
      </c>
      <c r="GC193" s="234">
        <f>IF(COUNTIF($R193:$U193, Active!HH$1)&gt;0, Active!GC$2, 0)</f>
        <v>0</v>
      </c>
      <c r="GD193" s="234">
        <f>IF(COUNTIF($V193:$Y193, Active!HH$1)&gt;0, Active!GD$2, 0)</f>
        <v>0</v>
      </c>
      <c r="GE193" s="234">
        <f>IF(COUNTIF($Z193:$AA193, Active!HH$1)&gt;0, Active!GE$2, 0)</f>
        <v>0</v>
      </c>
      <c r="GF193" s="234">
        <f>IF(COUNTIF($AB193:$AC193, Active!HH$1)&gt;0, Active!GF$2, 0)</f>
        <v>0</v>
      </c>
      <c r="GG193" s="235">
        <f>IF(COUNTIF($AD193:$AF193, Active!$HH$1)&gt;0, Active!GG$2, 0)</f>
        <v>0</v>
      </c>
      <c r="GH193" s="236">
        <f>IF(COUNTIF($AG193:$AI193, Active!$HH$1)&gt;0, Active!GH$2, 0)</f>
        <v>0</v>
      </c>
      <c r="GI193" s="236">
        <f>IF(COUNTIF($AJ193:$AL193, Active!$HH$1)&gt;0, Active!GI$2, 0)</f>
        <v>0</v>
      </c>
      <c r="GJ193" s="236">
        <f>IF(COUNTIF($AM193:$AO193, Active!$HH$1)&gt;0, Active!GJ$2, 0)</f>
        <v>0</v>
      </c>
      <c r="GK193" s="236">
        <f>IF(COUNTIF($AP193:$AR193, Active!$HH$1)&gt;0, Active!GK$2, 0)</f>
        <v>0</v>
      </c>
      <c r="GL193" s="236">
        <f>IF(COUNTIF($AS193:$AU193, Active!$HH$1)&gt;0, Active!GL$2, 0)</f>
        <v>0</v>
      </c>
      <c r="GM193" s="236">
        <f>IF(COUNTIF($AV193:$AX193, Active!$HH$1)&gt;0, Active!GM$2, 0)</f>
        <v>0</v>
      </c>
      <c r="GN193" s="237">
        <f>IF(COUNTIF($AY193:$BA193, Active!$HH$1)&gt;0, Active!GN$2, 0)</f>
        <v>0</v>
      </c>
      <c r="GO193" s="238">
        <f>IF(COUNTIF($BB193:$BD193, Active!$HH$1)&gt;0, Active!GO$2, 0)</f>
        <v>0</v>
      </c>
      <c r="GP193" s="238">
        <f>IF(COUNTIF($BE193:$BG193, Active!$HH$1)&gt;0, Active!GP$2, 0)</f>
        <v>0</v>
      </c>
      <c r="GQ193" s="238">
        <f>IF(COUNTIF($BH193:$BJ193, Active!$HH$1)&gt;0, Active!GQ$2, 0)</f>
        <v>0</v>
      </c>
      <c r="GR193" s="238">
        <f>IF(COUNTIF($BK193:$BM193, Active!$HH$1)&gt;0, Active!GR$2, 0)</f>
        <v>0</v>
      </c>
      <c r="GS193" s="238">
        <f>IF(COUNTIF($BN193:$BP193, Active!$HH$1)&gt;0, Active!GS$2, 0)</f>
        <v>0</v>
      </c>
      <c r="GT193" s="238">
        <f>IF(COUNTIF($BQ193:$BS193, Active!$HH$1)&gt;0, Active!GT$2, 0)</f>
        <v>0</v>
      </c>
      <c r="GU193" s="238">
        <f>IF(COUNTIF($BT193:$BV193, Active!$HH$1)&gt;0, Active!GU$2, 0)</f>
        <v>0</v>
      </c>
      <c r="GV193" s="239">
        <f>IF(COUNTIF($BW193:$BY193, Active!$HH$1)&gt;0, Active!GV$2, 0)</f>
        <v>0</v>
      </c>
      <c r="GW193" s="240">
        <f>IF(COUNTIF($BZ193:$CB193, Active!$HH$1)&gt;0, Active!GW$2, 0)</f>
        <v>0</v>
      </c>
      <c r="GX193" s="240">
        <f>IF(COUNTIF($CC193:$CE193, Active!$HH$1)&gt;0, Active!GX$2, 0)</f>
        <v>0</v>
      </c>
      <c r="GY193" s="240">
        <f>IF(COUNTIF($CF193:$CH193, Active!$HH$1)&gt;0, Active!GY$2, 0)</f>
        <v>0</v>
      </c>
      <c r="GZ193" s="240">
        <f>IF(COUNTIF($CI193:$CK193, Active!$HH$1)&gt;0, Active!GZ$2, 0)</f>
        <v>0</v>
      </c>
      <c r="HA193" s="240">
        <f>IF(COUNTIF($CL193:$CN193, Active!$HH$1)&gt;0, Active!HA$2, 0)</f>
        <v>0</v>
      </c>
      <c r="HB193" s="240">
        <f>IF(COUNTIF($CO193:$CQ193, Active!$HH$1)&gt;0, Active!HB$2, 0)</f>
        <v>0</v>
      </c>
      <c r="HC193" s="240">
        <f>IF(COUNTIF($CR193:$CT193, Active!$HH$1)&gt;0, Active!HC$2, 0)</f>
        <v>0</v>
      </c>
      <c r="HD193" s="240">
        <f>IF(COUNTIF($CU193:$CW193, Active!$HH$1)&gt;0, Active!HD$2, 0)</f>
        <v>0</v>
      </c>
      <c r="HE193" s="240">
        <f>IF(COUNTIF($CX193:$CZ193, Active!$HH$1)&gt;0, Active!HE$2, 0)</f>
        <v>0</v>
      </c>
      <c r="HF193" s="240">
        <f>IF(COUNTIF($DA193:$DC193, Active!$HH$1)&gt;0, Active!HF$2, 0)</f>
        <v>0</v>
      </c>
      <c r="HG193" s="240">
        <f>IF(COUNTIF($DD193:$DF193, Active!$HH$1)&gt;0, Active!HG$2, 0)</f>
        <v>0</v>
      </c>
      <c r="HH193" s="241">
        <f t="shared" si="63"/>
        <v>0</v>
      </c>
      <c r="HI193" s="243"/>
      <c r="HJ193" s="242">
        <f>IF(MAX($N193:$Q193)&gt;=40, Active!HJ$2, 0)</f>
        <v>0</v>
      </c>
      <c r="HK193" s="234">
        <f>IF(MAX($R193:$U193)&gt;=40, Active!HK$2, 0)</f>
        <v>0</v>
      </c>
      <c r="HL193" s="234">
        <f>IF(MAX($V193:$Y193)&gt;=40, Active!HL$2, 0)</f>
        <v>0</v>
      </c>
      <c r="HM193" s="234">
        <f>IF(MAX($Z193:$AA193)&gt;=40, Active!HM$2, 0)</f>
        <v>0</v>
      </c>
      <c r="HN193" s="234">
        <f>IF(MAX($AB193:$AC193)&gt;=40, Active!HN$2, 0)</f>
        <v>0</v>
      </c>
      <c r="HO193" s="235">
        <f>IF(MAX($AD193:$AF193)&gt;=40, Active!HO$2, 0)</f>
        <v>0</v>
      </c>
      <c r="HP193" s="236">
        <f>IF(MAX($AG193:$AI193)&gt;=40, Active!HP$2, 0)</f>
        <v>0</v>
      </c>
      <c r="HQ193" s="236">
        <f>IF(MAX($AJ193:$AL193)&gt;=40, Active!HQ$2, 0)</f>
        <v>0</v>
      </c>
      <c r="HR193" s="236">
        <f>IF(MAX($AM193:$AO193)&gt;=40, Active!HR$2, 0)</f>
        <v>0</v>
      </c>
      <c r="HS193" s="236">
        <f>IF(MAX($AP193:$AR193)&gt;=40, Active!HS$2, 0)</f>
        <v>0</v>
      </c>
      <c r="HT193" s="236">
        <f>IF(MAX($AS193:$AU193)&gt;=40, Active!HT$2, 0)</f>
        <v>0</v>
      </c>
      <c r="HU193" s="236">
        <f>IF(MAX($AV193:$AX193)&gt;=40, Active!HU$2, 0)</f>
        <v>0</v>
      </c>
      <c r="HV193" s="237">
        <f>IF(MAX($AY193:$BA193)&gt;=40, Active!HV$2, 0)</f>
        <v>0</v>
      </c>
      <c r="HW193" s="238">
        <f>IF(MAX($BB193:$BD193)&gt;=40, Active!HW$2, 0)</f>
        <v>0</v>
      </c>
      <c r="HX193" s="238">
        <f>IF(MAX($BE193:$BG193)&gt;=40, Active!HX$2, 0)</f>
        <v>0</v>
      </c>
      <c r="HY193" s="238">
        <f>IF(MAX($BH193:$BJ193)&gt;=40, Active!HY$2, 0)</f>
        <v>0</v>
      </c>
      <c r="HZ193" s="238">
        <f>IF(MAX($BK193:$BM193)&gt;=40, Active!HZ$2, 0)</f>
        <v>0</v>
      </c>
      <c r="IA193" s="238">
        <f>IF(MAX($BN193:$BP193)&gt;=40, Active!IA$2, 0)</f>
        <v>0</v>
      </c>
      <c r="IB193" s="238">
        <f>IF(MAX($BQ193:$BS193)&gt;=40, Active!IB$2, 0)</f>
        <v>0</v>
      </c>
      <c r="IC193" s="238">
        <f>IF(MAX($BT193:$BV193)&gt;=40, Active!IC$2, 0)</f>
        <v>0</v>
      </c>
      <c r="ID193" s="239">
        <f>IF(MAX($BW193:$BY193)&gt;=40, Active!ID$2, 0)</f>
        <v>0</v>
      </c>
      <c r="IE193" s="240">
        <f>IF(MAX($BZ193:$CB193)&gt;=40, Active!IE$2, 0)</f>
        <v>0</v>
      </c>
      <c r="IF193" s="240">
        <f>IF(MAX($CC193:$CE193)&gt;=40, Active!IF$2, 0)</f>
        <v>0</v>
      </c>
      <c r="IG193" s="240">
        <f>IF(MAX($CF193:$CH193)&gt;=40, Active!IG$2, 0)</f>
        <v>0</v>
      </c>
      <c r="IH193" s="240">
        <f>IF(MAX($CI193:$CK193)&gt;=40, Active!IH$2, 0)</f>
        <v>0</v>
      </c>
      <c r="II193" s="240">
        <f>IF(MAX($CL193:$CN193)&gt;=40, Active!II$2, 0)</f>
        <v>0</v>
      </c>
      <c r="IJ193" s="240">
        <f>IF(MAX($CO193:$CQ193)&gt;=40, Active!IJ$2, 0)</f>
        <v>0</v>
      </c>
      <c r="IK193" s="240">
        <f>IF(MAX($CR193:$CT193)&gt;=40, Active!IK$2, 0)</f>
        <v>0</v>
      </c>
      <c r="IL193" s="240">
        <f>IF(MAX($CU193:$CW193)&gt;=40, Active!IL$2, 0)</f>
        <v>0</v>
      </c>
      <c r="IM193" s="240">
        <f>IF(MAX($CX193:$CZ193)&gt;=40, Active!IM$2, 0)</f>
        <v>0</v>
      </c>
      <c r="IN193" s="240">
        <f>IF(MAX($DA193:$DC193)&gt;=40, Active!IN$2, 0)</f>
        <v>0</v>
      </c>
      <c r="IO193" s="240">
        <f>IF(MAX($DD193:$DF193)&gt;=40, Active!IO$2, 0)</f>
        <v>0</v>
      </c>
      <c r="IP193" s="416">
        <f t="shared" si="64"/>
        <v>0</v>
      </c>
      <c r="IQ193" s="416">
        <f t="shared" si="65"/>
        <v>0</v>
      </c>
    </row>
    <row r="194" spans="2:251" ht="15" customHeight="1" x14ac:dyDescent="0.25">
      <c r="B194" s="392">
        <v>52</v>
      </c>
      <c r="C194" s="13" t="s">
        <v>751</v>
      </c>
      <c r="D194" s="423">
        <v>43466</v>
      </c>
      <c r="E194" s="20" t="s">
        <v>752</v>
      </c>
      <c r="F194" s="6"/>
      <c r="G194" s="20">
        <v>1</v>
      </c>
      <c r="H194" s="20"/>
      <c r="I194" s="23"/>
      <c r="J194" s="6"/>
      <c r="K194" s="6"/>
      <c r="L194" s="424"/>
      <c r="M194" s="425" t="s">
        <v>753</v>
      </c>
      <c r="N194" s="24"/>
      <c r="O194" s="107"/>
      <c r="P194" s="105"/>
      <c r="Q194" s="106"/>
      <c r="R194" s="24"/>
      <c r="S194" s="107"/>
      <c r="T194" s="105"/>
      <c r="U194" s="106"/>
      <c r="V194" s="24"/>
      <c r="W194" s="107"/>
      <c r="X194" s="105"/>
      <c r="Y194" s="106"/>
      <c r="Z194" s="24"/>
      <c r="AA194" s="273"/>
      <c r="AB194" s="24"/>
      <c r="AC194" s="273"/>
      <c r="AD194" s="24"/>
      <c r="AE194" s="107"/>
      <c r="AF194" s="273"/>
      <c r="AG194" s="24"/>
      <c r="AH194" s="107"/>
      <c r="AI194" s="273"/>
      <c r="AJ194" s="24"/>
      <c r="AK194" s="107"/>
      <c r="AL194" s="273"/>
      <c r="AM194" s="24"/>
      <c r="AN194" s="107"/>
      <c r="AO194" s="273"/>
      <c r="AP194" s="24"/>
      <c r="AQ194" s="107"/>
      <c r="AR194" s="273"/>
      <c r="AS194" s="24"/>
      <c r="AT194" s="107"/>
      <c r="AU194" s="273"/>
      <c r="AV194" s="24"/>
      <c r="AW194" s="107"/>
      <c r="AX194" s="273"/>
      <c r="AY194" s="24"/>
      <c r="AZ194" s="107"/>
      <c r="BA194" s="273"/>
      <c r="BB194" s="24"/>
      <c r="BC194" s="107"/>
      <c r="BD194" s="273"/>
      <c r="BE194" s="24"/>
      <c r="BF194" s="107"/>
      <c r="BG194" s="273"/>
      <c r="BH194" s="24"/>
      <c r="BI194" s="107"/>
      <c r="BJ194" s="273"/>
      <c r="BK194" s="24"/>
      <c r="BL194" s="107"/>
      <c r="BM194" s="273"/>
      <c r="BN194" s="24"/>
      <c r="BO194" s="107"/>
      <c r="BP194" s="273"/>
      <c r="BQ194" s="24"/>
      <c r="BR194" s="107"/>
      <c r="BS194" s="273"/>
      <c r="BT194" s="24"/>
      <c r="BU194" s="291"/>
      <c r="BV194" s="273"/>
      <c r="BW194" s="24"/>
      <c r="BX194" s="107"/>
      <c r="BY194" s="273"/>
      <c r="BZ194" s="24"/>
      <c r="CA194" s="107"/>
      <c r="CB194" s="273"/>
      <c r="CC194" s="24"/>
      <c r="CD194" s="107"/>
      <c r="CE194" s="107"/>
      <c r="CF194" s="107"/>
      <c r="CG194" s="107"/>
      <c r="CH194" s="273"/>
      <c r="CI194" s="24"/>
      <c r="CJ194" s="107"/>
      <c r="CK194" s="273"/>
      <c r="CL194" s="24"/>
      <c r="CM194" s="107"/>
      <c r="CN194" s="273"/>
      <c r="CO194" s="24"/>
      <c r="CP194" s="107"/>
      <c r="CQ194" s="273"/>
      <c r="CR194" s="24"/>
      <c r="CS194" s="107"/>
      <c r="CT194" s="273"/>
      <c r="CU194" s="24"/>
      <c r="CV194" s="107"/>
      <c r="CW194" s="273"/>
      <c r="CX194" s="24"/>
      <c r="CY194" s="107"/>
      <c r="CZ194" s="273"/>
      <c r="DA194" s="24"/>
      <c r="DB194" s="107"/>
      <c r="DC194" s="273"/>
      <c r="DD194" s="24"/>
      <c r="DE194" s="107"/>
      <c r="DF194" s="273"/>
      <c r="DG194" s="218"/>
      <c r="DH194" s="217"/>
      <c r="DI194" s="217"/>
      <c r="DJ194" s="286" t="e">
        <f t="shared" si="59"/>
        <v>#DIV/0!</v>
      </c>
      <c r="DK194" s="219"/>
      <c r="DL194" s="220" t="e">
        <f t="shared" si="60"/>
        <v>#DIV/0!</v>
      </c>
      <c r="DM194" s="650">
        <f>COUNTIF(N194:DF194, Active!DM$1)+COUNTIF(N194:DF194, Active!DM$2)</f>
        <v>0</v>
      </c>
      <c r="DN194" s="233">
        <f>IF(COUNTIF($N194:$Q194, Active!ET$1)&gt;0, Active!DN$2, 0)</f>
        <v>0</v>
      </c>
      <c r="DO194" s="234">
        <f>IF(COUNTIF($R194:$U194, Active!ET$1)&gt;0, Active!DO$2, 0)</f>
        <v>0</v>
      </c>
      <c r="DP194" s="234">
        <f>IF(COUNTIF($V194:$Y194, Active!ET$1)&gt;0, Active!DP$2, 0)</f>
        <v>0</v>
      </c>
      <c r="DQ194" s="234">
        <f>IF(COUNTIF($Z194:$AA194, Active!ET$1)&gt;0, Active!DQ$2, 0)</f>
        <v>0</v>
      </c>
      <c r="DR194" s="234">
        <f>IF(COUNTIF($AB194:$AC194, Active!ET$1)&gt;0, Active!DR$2, 0)</f>
        <v>0</v>
      </c>
      <c r="DS194" s="235">
        <f>IF(COUNTIF($AD194:$AF194, Active!$ET$1)&gt;0, Active!DS$2, 0)</f>
        <v>0</v>
      </c>
      <c r="DT194" s="236">
        <f>IF(COUNTIF($AG194:$AI194, Active!$ET$1)&gt;0, Active!DT$2, 0)</f>
        <v>0</v>
      </c>
      <c r="DU194" s="236">
        <f>IF(COUNTIF($AJ194:$AL194, Active!$ET$1)&gt;0, Active!DU$2, 0)</f>
        <v>0</v>
      </c>
      <c r="DV194" s="236">
        <f>IF(COUNTIF($AM194:$AO194, Active!$ET$1)&gt;0, Active!DV$2, 0)</f>
        <v>0</v>
      </c>
      <c r="DW194" s="236">
        <f>IF(COUNTIF($AP194:$AR194, Active!$ET$1)&gt;0, Active!DW$2, 0)</f>
        <v>0</v>
      </c>
      <c r="DX194" s="236">
        <f>IF(COUNTIF($AS194:$AU194, Active!$ET$1)&gt;0, Active!DX$2, 0)</f>
        <v>0</v>
      </c>
      <c r="DY194" s="236">
        <f>IF(COUNTIF($AV194:$AX194, Active!$ET$1)&gt;0, Active!DY$2, 0)</f>
        <v>0</v>
      </c>
      <c r="DZ194" s="237">
        <f>IF(COUNTIF($AY194:$BA194, Active!$ET$1)&gt;0, Active!DZ$2, 0)</f>
        <v>0</v>
      </c>
      <c r="EA194" s="238">
        <f>IF(COUNTIF($BB194:$BD194, Active!$ET$1)&gt;0, Active!EA$2, 0)</f>
        <v>0</v>
      </c>
      <c r="EB194" s="238">
        <f>IF(COUNTIF($BE194:$BG194, Active!$ET$1)&gt;0, Active!EB$2, 0)</f>
        <v>0</v>
      </c>
      <c r="EC194" s="238">
        <f>IF(COUNTIF($BH194:$BJ194, Active!$ET$1)&gt;0, Active!EC$2, 0)</f>
        <v>0</v>
      </c>
      <c r="ED194" s="238">
        <f>IF(COUNTIF($BK194:$BM194, Active!$ET$1)&gt;0, Active!ED$2, 0)</f>
        <v>0</v>
      </c>
      <c r="EE194" s="238">
        <f>IF(COUNTIF($BN194:$BP194, Active!$ET$1)&gt;0, Active!EE$2, 0)</f>
        <v>0</v>
      </c>
      <c r="EF194" s="238">
        <f>IF(COUNTIF($BQ194:$BS194, Active!$ET$1)&gt;0, Active!EF$2, 0)</f>
        <v>0</v>
      </c>
      <c r="EG194" s="238">
        <f>IF(COUNTIF($BT194:$BV194, Active!$ET$1)&gt;0, Active!EG$2, 0)</f>
        <v>0</v>
      </c>
      <c r="EH194" s="239">
        <f>IF(COUNTIF($BW194:$BY194, Active!$ET$1)&gt;0, Active!EH$2, 0)</f>
        <v>0</v>
      </c>
      <c r="EI194" s="240">
        <f>IF(COUNTIF($BZ194:$CB194, Active!$ET$1)&gt;0, Active!EI$2, 0)</f>
        <v>0</v>
      </c>
      <c r="EJ194" s="240">
        <f>IF(COUNTIF($CC194:$CE194, Active!$ET$1)&gt;0, Active!EJ$2, 0)</f>
        <v>0</v>
      </c>
      <c r="EK194" s="240">
        <f>IF(COUNTIF($CF194:$CH194, Active!$ET$1)&gt;0, Active!EK$2, 0)</f>
        <v>0</v>
      </c>
      <c r="EL194" s="240">
        <f>IF(COUNTIF($CI194:$CK194, Active!$ET$1)&gt;0, Active!EL$2, 0)</f>
        <v>0</v>
      </c>
      <c r="EM194" s="240">
        <f>IF(COUNTIF($CL194:$CN194, Active!$ET$1)&gt;0, Active!EM$2, 0)</f>
        <v>0</v>
      </c>
      <c r="EN194" s="240">
        <f>IF(COUNTIF($CO194:$CQ194, Active!$ET$1)&gt;0, Active!EN$2, 0)</f>
        <v>0</v>
      </c>
      <c r="EO194" s="240">
        <f>IF(COUNTIF($CR194:$CT194, Active!$ET$1)&gt;0, Active!EO$2, 0)</f>
        <v>0</v>
      </c>
      <c r="EP194" s="240">
        <f>IF(COUNTIF($CU194:$CW194, Active!$ET$1)&gt;0, Active!EP$2, 0)</f>
        <v>0</v>
      </c>
      <c r="EQ194" s="240">
        <f>IF(COUNTIF($CX194:$CZ194, Active!$ET$1)&gt;0, Active!EQ$2, 0)</f>
        <v>0</v>
      </c>
      <c r="ER194" s="240">
        <f>IF(COUNTIF($DA194:$DC194, Active!$ET$1)&gt;0, Active!ER$2, 0)</f>
        <v>0</v>
      </c>
      <c r="ES194" s="240">
        <f>IF(COUNTIF($DD194:$DF194, Active!$ET$1)&gt;0, Active!ES$2, 0)</f>
        <v>0</v>
      </c>
      <c r="ET194" s="241">
        <f t="shared" si="61"/>
        <v>0</v>
      </c>
      <c r="EU194" s="242">
        <f>IF(COUNTIF($N194:$Q194, Active!GA$1)&gt;0, Active!EU$2, 0)</f>
        <v>0</v>
      </c>
      <c r="EV194" s="234">
        <f>IF(COUNTIF($R194:$U194, Active!GA$1)&gt;0, Active!EV$2, 0)</f>
        <v>0</v>
      </c>
      <c r="EW194" s="234">
        <f>IF(COUNTIF($V194:$Y194, Active!GA$1)&gt;0, Active!EW$2, 0)</f>
        <v>0</v>
      </c>
      <c r="EX194" s="234">
        <f>IF(COUNTIF($Z194:$AA194, Active!GA$1)&gt;0, Active!EX$2, 0)</f>
        <v>0</v>
      </c>
      <c r="EY194" s="234">
        <f>IF(COUNTIF($AB194:$AC194, Active!GA$1)&gt;0, Active!EY$2, 0)</f>
        <v>0</v>
      </c>
      <c r="EZ194" s="235">
        <f>IF(COUNTIF($AD194:$AF194, Active!$GA$1)&gt;0, Active!EZ$2, 0)</f>
        <v>0</v>
      </c>
      <c r="FA194" s="236">
        <f>IF(COUNTIF($AG194:$AI194, Active!$GA$1)&gt;0, Active!FA$2, 0)</f>
        <v>0</v>
      </c>
      <c r="FB194" s="236">
        <f>IF(COUNTIF($AJ194:$AL194, Active!$GA$1)&gt;0, Active!FB$2, 0)</f>
        <v>0</v>
      </c>
      <c r="FC194" s="236">
        <f>IF(COUNTIF($AM194:$AO194, Active!$GA$1)&gt;0, Active!FC$2, 0)</f>
        <v>0</v>
      </c>
      <c r="FD194" s="236">
        <f>IF(COUNTIF($AP194:$AR194, Active!$GA$1)&gt;0, Active!FD$2, 0)</f>
        <v>0</v>
      </c>
      <c r="FE194" s="236">
        <f>IF(COUNTIF($AS194:$AU194, Active!$GA$1)&gt;0, Active!FE$2, 0)</f>
        <v>0</v>
      </c>
      <c r="FF194" s="236">
        <f>IF(COUNTIF($AV194:$AX194, Active!$GA$1)&gt;0, Active!FF$2, 0)</f>
        <v>0</v>
      </c>
      <c r="FG194" s="237">
        <f>IF(COUNTIF($AY194:$BA194, Active!$GA$1)&gt;0, Active!FG$2, 0)</f>
        <v>0</v>
      </c>
      <c r="FH194" s="238">
        <f>IF(COUNTIF($BB194:$BD194, Active!$GA$1)&gt;0, Active!FH$2, 0)</f>
        <v>0</v>
      </c>
      <c r="FI194" s="238">
        <f>IF(COUNTIF($BE194:$BG194, Active!$GA$1)&gt;0, Active!FI$2, 0)</f>
        <v>0</v>
      </c>
      <c r="FJ194" s="238">
        <f>IF(COUNTIF($BH194:$BJ194, Active!$GA$1)&gt;0, Active!FJ$2, 0)</f>
        <v>0</v>
      </c>
      <c r="FK194" s="238">
        <f>IF(COUNTIF($BK194:$BM194, Active!$GA$1)&gt;0, Active!FK$2, 0)</f>
        <v>0</v>
      </c>
      <c r="FL194" s="238">
        <f>IF(COUNTIF($BN194:$BP194, Active!$GA$1)&gt;0, Active!FL$2, 0)</f>
        <v>0</v>
      </c>
      <c r="FM194" s="238">
        <f>IF(COUNTIF($BQ194:$BS194, Active!$GA$1)&gt;0, Active!FM$2, 0)</f>
        <v>0</v>
      </c>
      <c r="FN194" s="238">
        <f>IF(COUNTIF($BT194:$BV194, Active!$GA$1)&gt;0, Active!FN$2, 0)</f>
        <v>0</v>
      </c>
      <c r="FO194" s="239">
        <f>IF(COUNTIF($BW194:$BY194, Active!$GA$1)&gt;0, Active!FO$2, 0)</f>
        <v>0</v>
      </c>
      <c r="FP194" s="240">
        <f>IF(COUNTIF($BZ194:$CB194, Active!$GA$1)&gt;0, Active!FP$2, 0)</f>
        <v>0</v>
      </c>
      <c r="FQ194" s="240">
        <f>IF(COUNTIF($CC194:$CE194, Active!$GA$1)&gt;0, Active!FQ$2, 0)</f>
        <v>0</v>
      </c>
      <c r="FR194" s="240">
        <f>IF(COUNTIF($CF194:$CH194, Active!$GA$1)&gt;0, Active!FR$2, 0)</f>
        <v>0</v>
      </c>
      <c r="FS194" s="240">
        <f>IF(COUNTIF($CI194:$CK194, Active!$GA$1)&gt;0, Active!FS$2, 0)</f>
        <v>0</v>
      </c>
      <c r="FT194" s="240">
        <f>IF(COUNTIF($CL194:$CN194, Active!$GA$1)&gt;0, Active!FT$2, 0)</f>
        <v>0</v>
      </c>
      <c r="FU194" s="240">
        <f>IF(COUNTIF($CO194:$CQ194, Active!$GA$1)&gt;0, Active!FU$2, 0)</f>
        <v>0</v>
      </c>
      <c r="FV194" s="240">
        <f>IF(COUNTIF($CR194:$CT194, Active!$GA$1)&gt;0, Active!FV$2, 0)</f>
        <v>0</v>
      </c>
      <c r="FW194" s="240">
        <f>IF(COUNTIF($CU194:$CW194, Active!$GA$1)&gt;0, Active!FW$2, 0)</f>
        <v>0</v>
      </c>
      <c r="FX194" s="240">
        <f>IF(COUNTIF($CX194:$CZ194, Active!$GA$1)&gt;0, Active!FX$2, 0)</f>
        <v>0</v>
      </c>
      <c r="FY194" s="240">
        <f>IF(COUNTIF($DA194:$DC194, Active!$GA$1)&gt;0, Active!FY$2, 0)</f>
        <v>0</v>
      </c>
      <c r="FZ194" s="240">
        <f>IF(COUNTIF($DD194:$DF194, Active!$GA$1)&gt;0, Active!FZ$2, 0)</f>
        <v>0</v>
      </c>
      <c r="GA194" s="241">
        <f t="shared" si="62"/>
        <v>0</v>
      </c>
      <c r="GB194" s="242">
        <f>IF(COUNTIF($N194:$Q194, Active!HH$1)&gt;0, Active!GB$2, 0)</f>
        <v>0</v>
      </c>
      <c r="GC194" s="234">
        <f>IF(COUNTIF($R194:$U194, Active!HH$1)&gt;0, Active!GC$2, 0)</f>
        <v>0</v>
      </c>
      <c r="GD194" s="234">
        <f>IF(COUNTIF($V194:$Y194, Active!HH$1)&gt;0, Active!GD$2, 0)</f>
        <v>0</v>
      </c>
      <c r="GE194" s="234">
        <f>IF(COUNTIF($Z194:$AA194, Active!HH$1)&gt;0, Active!GE$2, 0)</f>
        <v>0</v>
      </c>
      <c r="GF194" s="234">
        <f>IF(COUNTIF($AB194:$AC194, Active!HH$1)&gt;0, Active!GF$2, 0)</f>
        <v>0</v>
      </c>
      <c r="GG194" s="235">
        <f>IF(COUNTIF($AD194:$AF194, Active!$HH$1)&gt;0, Active!GG$2, 0)</f>
        <v>0</v>
      </c>
      <c r="GH194" s="236">
        <f>IF(COUNTIF($AG194:$AI194, Active!$HH$1)&gt;0, Active!GH$2, 0)</f>
        <v>0</v>
      </c>
      <c r="GI194" s="236">
        <f>IF(COUNTIF($AJ194:$AL194, Active!$HH$1)&gt;0, Active!GI$2, 0)</f>
        <v>0</v>
      </c>
      <c r="GJ194" s="236">
        <f>IF(COUNTIF($AM194:$AO194, Active!$HH$1)&gt;0, Active!GJ$2, 0)</f>
        <v>0</v>
      </c>
      <c r="GK194" s="236">
        <f>IF(COUNTIF($AP194:$AR194, Active!$HH$1)&gt;0, Active!GK$2, 0)</f>
        <v>0</v>
      </c>
      <c r="GL194" s="236">
        <f>IF(COUNTIF($AS194:$AU194, Active!$HH$1)&gt;0, Active!GL$2, 0)</f>
        <v>0</v>
      </c>
      <c r="GM194" s="236">
        <f>IF(COUNTIF($AV194:$AX194, Active!$HH$1)&gt;0, Active!GM$2, 0)</f>
        <v>0</v>
      </c>
      <c r="GN194" s="237">
        <f>IF(COUNTIF($AY194:$BA194, Active!$HH$1)&gt;0, Active!GN$2, 0)</f>
        <v>0</v>
      </c>
      <c r="GO194" s="238">
        <f>IF(COUNTIF($BB194:$BD194, Active!$HH$1)&gt;0, Active!GO$2, 0)</f>
        <v>0</v>
      </c>
      <c r="GP194" s="238">
        <f>IF(COUNTIF($BE194:$BG194, Active!$HH$1)&gt;0, Active!GP$2, 0)</f>
        <v>0</v>
      </c>
      <c r="GQ194" s="238">
        <f>IF(COUNTIF($BH194:$BJ194, Active!$HH$1)&gt;0, Active!GQ$2, 0)</f>
        <v>0</v>
      </c>
      <c r="GR194" s="238">
        <f>IF(COUNTIF($BK194:$BM194, Active!$HH$1)&gt;0, Active!GR$2, 0)</f>
        <v>0</v>
      </c>
      <c r="GS194" s="238">
        <f>IF(COUNTIF($BN194:$BP194, Active!$HH$1)&gt;0, Active!GS$2, 0)</f>
        <v>0</v>
      </c>
      <c r="GT194" s="238">
        <f>IF(COUNTIF($BQ194:$BS194, Active!$HH$1)&gt;0, Active!GT$2, 0)</f>
        <v>0</v>
      </c>
      <c r="GU194" s="238">
        <f>IF(COUNTIF($BT194:$BV194, Active!$HH$1)&gt;0, Active!GU$2, 0)</f>
        <v>0</v>
      </c>
      <c r="GV194" s="239">
        <f>IF(COUNTIF($BW194:$BY194, Active!$HH$1)&gt;0, Active!GV$2, 0)</f>
        <v>0</v>
      </c>
      <c r="GW194" s="240">
        <f>IF(COUNTIF($BZ194:$CB194, Active!$HH$1)&gt;0, Active!GW$2, 0)</f>
        <v>0</v>
      </c>
      <c r="GX194" s="240">
        <f>IF(COUNTIF($CC194:$CE194, Active!$HH$1)&gt;0, Active!GX$2, 0)</f>
        <v>0</v>
      </c>
      <c r="GY194" s="240">
        <f>IF(COUNTIF($CF194:$CH194, Active!$HH$1)&gt;0, Active!GY$2, 0)</f>
        <v>0</v>
      </c>
      <c r="GZ194" s="240">
        <f>IF(COUNTIF($CI194:$CK194, Active!$HH$1)&gt;0, Active!GZ$2, 0)</f>
        <v>0</v>
      </c>
      <c r="HA194" s="240">
        <f>IF(COUNTIF($CL194:$CN194, Active!$HH$1)&gt;0, Active!HA$2, 0)</f>
        <v>0</v>
      </c>
      <c r="HB194" s="240">
        <f>IF(COUNTIF($CO194:$CQ194, Active!$HH$1)&gt;0, Active!HB$2, 0)</f>
        <v>0</v>
      </c>
      <c r="HC194" s="240">
        <f>IF(COUNTIF($CR194:$CT194, Active!$HH$1)&gt;0, Active!HC$2, 0)</f>
        <v>0</v>
      </c>
      <c r="HD194" s="240">
        <f>IF(COUNTIF($CU194:$CW194, Active!$HH$1)&gt;0, Active!HD$2, 0)</f>
        <v>0</v>
      </c>
      <c r="HE194" s="240">
        <f>IF(COUNTIF($CX194:$CZ194, Active!$HH$1)&gt;0, Active!HE$2, 0)</f>
        <v>0</v>
      </c>
      <c r="HF194" s="240">
        <f>IF(COUNTIF($DA194:$DC194, Active!$HH$1)&gt;0, Active!HF$2, 0)</f>
        <v>0</v>
      </c>
      <c r="HG194" s="240">
        <f>IF(COUNTIF($DD194:$DF194, Active!$HH$1)&gt;0, Active!HG$2, 0)</f>
        <v>0</v>
      </c>
      <c r="HH194" s="241">
        <f t="shared" si="63"/>
        <v>0</v>
      </c>
      <c r="HI194" s="243"/>
      <c r="HJ194" s="242">
        <f>IF(MAX($N194:$Q194)&gt;=40, Active!HJ$2, 0)</f>
        <v>0</v>
      </c>
      <c r="HK194" s="234">
        <f>IF(MAX($R194:$U194)&gt;=40, Active!HK$2, 0)</f>
        <v>0</v>
      </c>
      <c r="HL194" s="234">
        <f>IF(MAX($V194:$Y194)&gt;=40, Active!HL$2, 0)</f>
        <v>0</v>
      </c>
      <c r="HM194" s="234">
        <f>IF(MAX($Z194:$AA194)&gt;=40, Active!HM$2, 0)</f>
        <v>0</v>
      </c>
      <c r="HN194" s="234">
        <f>IF(MAX($AB194:$AC194)&gt;=40, Active!HN$2, 0)</f>
        <v>0</v>
      </c>
      <c r="HO194" s="235">
        <f>IF(MAX($AD194:$AF194)&gt;=40, Active!HO$2, 0)</f>
        <v>0</v>
      </c>
      <c r="HP194" s="236">
        <f>IF(MAX($AG194:$AI194)&gt;=40, Active!HP$2, 0)</f>
        <v>0</v>
      </c>
      <c r="HQ194" s="236">
        <f>IF(MAX($AJ194:$AL194)&gt;=40, Active!HQ$2, 0)</f>
        <v>0</v>
      </c>
      <c r="HR194" s="236">
        <f>IF(MAX($AM194:$AO194)&gt;=40, Active!HR$2, 0)</f>
        <v>0</v>
      </c>
      <c r="HS194" s="236">
        <f>IF(MAX($AP194:$AR194)&gt;=40, Active!HS$2, 0)</f>
        <v>0</v>
      </c>
      <c r="HT194" s="236">
        <f>IF(MAX($AS194:$AU194)&gt;=40, Active!HT$2, 0)</f>
        <v>0</v>
      </c>
      <c r="HU194" s="236">
        <f>IF(MAX($AV194:$AX194)&gt;=40, Active!HU$2, 0)</f>
        <v>0</v>
      </c>
      <c r="HV194" s="237">
        <f>IF(MAX($AY194:$BA194)&gt;=40, Active!HV$2, 0)</f>
        <v>0</v>
      </c>
      <c r="HW194" s="238">
        <f>IF(MAX($BB194:$BD194)&gt;=40, Active!HW$2, 0)</f>
        <v>0</v>
      </c>
      <c r="HX194" s="238">
        <f>IF(MAX($BE194:$BG194)&gt;=40, Active!HX$2, 0)</f>
        <v>0</v>
      </c>
      <c r="HY194" s="238">
        <f>IF(MAX($BH194:$BJ194)&gt;=40, Active!HY$2, 0)</f>
        <v>0</v>
      </c>
      <c r="HZ194" s="238">
        <f>IF(MAX($BK194:$BM194)&gt;=40, Active!HZ$2, 0)</f>
        <v>0</v>
      </c>
      <c r="IA194" s="238">
        <f>IF(MAX($BN194:$BP194)&gt;=40, Active!IA$2, 0)</f>
        <v>0</v>
      </c>
      <c r="IB194" s="238">
        <f>IF(MAX($BQ194:$BS194)&gt;=40, Active!IB$2, 0)</f>
        <v>0</v>
      </c>
      <c r="IC194" s="238">
        <f>IF(MAX($BT194:$BV194)&gt;=40, Active!IC$2, 0)</f>
        <v>0</v>
      </c>
      <c r="ID194" s="239">
        <f>IF(MAX($BW194:$BY194)&gt;=40, Active!ID$2, 0)</f>
        <v>0</v>
      </c>
      <c r="IE194" s="240">
        <f>IF(MAX($BZ194:$CB194)&gt;=40, Active!IE$2, 0)</f>
        <v>0</v>
      </c>
      <c r="IF194" s="240">
        <f>IF(MAX($CC194:$CE194)&gt;=40, Active!IF$2, 0)</f>
        <v>0</v>
      </c>
      <c r="IG194" s="240">
        <f>IF(MAX($CF194:$CH194)&gt;=40, Active!IG$2, 0)</f>
        <v>0</v>
      </c>
      <c r="IH194" s="240">
        <f>IF(MAX($CI194:$CK194)&gt;=40, Active!IH$2, 0)</f>
        <v>0</v>
      </c>
      <c r="II194" s="240">
        <f>IF(MAX($CL194:$CN194)&gt;=40, Active!II$2, 0)</f>
        <v>0</v>
      </c>
      <c r="IJ194" s="240">
        <f>IF(MAX($CO194:$CQ194)&gt;=40, Active!IJ$2, 0)</f>
        <v>0</v>
      </c>
      <c r="IK194" s="240">
        <f>IF(MAX($CR194:$CT194)&gt;=40, Active!IK$2, 0)</f>
        <v>0</v>
      </c>
      <c r="IL194" s="240">
        <f>IF(MAX($CU194:$CW194)&gt;=40, Active!IL$2, 0)</f>
        <v>0</v>
      </c>
      <c r="IM194" s="240">
        <f>IF(MAX($CX194:$CZ194)&gt;=40, Active!IM$2, 0)</f>
        <v>0</v>
      </c>
      <c r="IN194" s="240">
        <f>IF(MAX($DA194:$DC194)&gt;=40, Active!IN$2, 0)</f>
        <v>0</v>
      </c>
      <c r="IO194" s="240">
        <f>IF(MAX($DD194:$DF194)&gt;=40, Active!IO$2, 0)</f>
        <v>0</v>
      </c>
      <c r="IP194" s="416">
        <f t="shared" si="64"/>
        <v>0</v>
      </c>
      <c r="IQ194" s="416">
        <f t="shared" si="65"/>
        <v>0</v>
      </c>
    </row>
    <row r="195" spans="2:251" ht="15" customHeight="1" x14ac:dyDescent="0.25">
      <c r="B195" s="392">
        <v>53</v>
      </c>
      <c r="C195" s="13" t="s">
        <v>754</v>
      </c>
      <c r="D195" s="423">
        <v>43556</v>
      </c>
      <c r="E195" s="20" t="s">
        <v>752</v>
      </c>
      <c r="F195" s="6"/>
      <c r="G195" s="20">
        <v>1</v>
      </c>
      <c r="H195" s="20"/>
      <c r="I195" s="23"/>
      <c r="J195" s="6"/>
      <c r="K195" s="6"/>
      <c r="L195" s="424"/>
      <c r="M195" s="425" t="s">
        <v>755</v>
      </c>
      <c r="N195" s="24"/>
      <c r="O195" s="107"/>
      <c r="P195" s="105"/>
      <c r="Q195" s="106"/>
      <c r="R195" s="24"/>
      <c r="S195" s="107"/>
      <c r="T195" s="105"/>
      <c r="U195" s="106"/>
      <c r="V195" s="24"/>
      <c r="W195" s="107"/>
      <c r="X195" s="105"/>
      <c r="Y195" s="106"/>
      <c r="Z195" s="24"/>
      <c r="AA195" s="273"/>
      <c r="AB195" s="24"/>
      <c r="AC195" s="273"/>
      <c r="AD195" s="24"/>
      <c r="AE195" s="107"/>
      <c r="AF195" s="273"/>
      <c r="AG195" s="24"/>
      <c r="AH195" s="107"/>
      <c r="AI195" s="273"/>
      <c r="AJ195" s="24"/>
      <c r="AK195" s="107"/>
      <c r="AL195" s="273"/>
      <c r="AM195" s="24"/>
      <c r="AN195" s="107"/>
      <c r="AO195" s="273"/>
      <c r="AP195" s="24"/>
      <c r="AQ195" s="107"/>
      <c r="AR195" s="273"/>
      <c r="AS195" s="24"/>
      <c r="AT195" s="107"/>
      <c r="AU195" s="273"/>
      <c r="AV195" s="24"/>
      <c r="AW195" s="107"/>
      <c r="AX195" s="273"/>
      <c r="AY195" s="24"/>
      <c r="AZ195" s="107"/>
      <c r="BA195" s="273"/>
      <c r="BB195" s="24"/>
      <c r="BC195" s="107"/>
      <c r="BD195" s="273"/>
      <c r="BE195" s="24"/>
      <c r="BF195" s="107"/>
      <c r="BG195" s="273"/>
      <c r="BH195" s="24"/>
      <c r="BI195" s="107"/>
      <c r="BJ195" s="273"/>
      <c r="BK195" s="24"/>
      <c r="BL195" s="107"/>
      <c r="BM195" s="273"/>
      <c r="BN195" s="24"/>
      <c r="BO195" s="107"/>
      <c r="BP195" s="273"/>
      <c r="BQ195" s="24"/>
      <c r="BR195" s="107"/>
      <c r="BS195" s="273"/>
      <c r="BT195" s="24"/>
      <c r="BU195" s="291"/>
      <c r="BV195" s="273"/>
      <c r="BW195" s="24"/>
      <c r="BX195" s="107"/>
      <c r="BY195" s="273"/>
      <c r="BZ195" s="24"/>
      <c r="CA195" s="107"/>
      <c r="CB195" s="273"/>
      <c r="CC195" s="24"/>
      <c r="CD195" s="107"/>
      <c r="CE195" s="107"/>
      <c r="CF195" s="107"/>
      <c r="CG195" s="107"/>
      <c r="CH195" s="273"/>
      <c r="CI195" s="24"/>
      <c r="CJ195" s="107"/>
      <c r="CK195" s="273"/>
      <c r="CL195" s="24"/>
      <c r="CM195" s="107"/>
      <c r="CN195" s="273"/>
      <c r="CO195" s="24"/>
      <c r="CP195" s="107"/>
      <c r="CQ195" s="273"/>
      <c r="CR195" s="24"/>
      <c r="CS195" s="107"/>
      <c r="CT195" s="273"/>
      <c r="CU195" s="24"/>
      <c r="CV195" s="107"/>
      <c r="CW195" s="273"/>
      <c r="CX195" s="24"/>
      <c r="CY195" s="107"/>
      <c r="CZ195" s="273"/>
      <c r="DA195" s="24"/>
      <c r="DB195" s="107"/>
      <c r="DC195" s="273"/>
      <c r="DD195" s="24"/>
      <c r="DE195" s="107"/>
      <c r="DF195" s="273"/>
      <c r="DG195" s="218"/>
      <c r="DH195" s="217"/>
      <c r="DI195" s="217"/>
      <c r="DJ195" s="286" t="e">
        <f t="shared" si="59"/>
        <v>#DIV/0!</v>
      </c>
      <c r="DK195" s="219"/>
      <c r="DL195" s="220" t="e">
        <f t="shared" si="60"/>
        <v>#DIV/0!</v>
      </c>
      <c r="DM195" s="650">
        <f>COUNTIF(N195:DF195, Active!DM$1)+COUNTIF(N195:DF195, Active!DM$2)</f>
        <v>0</v>
      </c>
      <c r="DN195" s="233">
        <f>IF(COUNTIF($N195:$Q195, Active!ET$1)&gt;0, Active!DN$2, 0)</f>
        <v>0</v>
      </c>
      <c r="DO195" s="234">
        <f>IF(COUNTIF($R195:$U195, Active!ET$1)&gt;0, Active!DO$2, 0)</f>
        <v>0</v>
      </c>
      <c r="DP195" s="234">
        <f>IF(COUNTIF($V195:$Y195, Active!ET$1)&gt;0, Active!DP$2, 0)</f>
        <v>0</v>
      </c>
      <c r="DQ195" s="234">
        <f>IF(COUNTIF($Z195:$AA195, Active!ET$1)&gt;0, Active!DQ$2, 0)</f>
        <v>0</v>
      </c>
      <c r="DR195" s="234">
        <f>IF(COUNTIF($AB195:$AC195, Active!ET$1)&gt;0, Active!DR$2, 0)</f>
        <v>0</v>
      </c>
      <c r="DS195" s="235">
        <f>IF(COUNTIF($AD195:$AF195, Active!$ET$1)&gt;0, Active!DS$2, 0)</f>
        <v>0</v>
      </c>
      <c r="DT195" s="236">
        <f>IF(COUNTIF($AG195:$AI195, Active!$ET$1)&gt;0, Active!DT$2, 0)</f>
        <v>0</v>
      </c>
      <c r="DU195" s="236">
        <f>IF(COUNTIF($AJ195:$AL195, Active!$ET$1)&gt;0, Active!DU$2, 0)</f>
        <v>0</v>
      </c>
      <c r="DV195" s="236">
        <f>IF(COUNTIF($AM195:$AO195, Active!$ET$1)&gt;0, Active!DV$2, 0)</f>
        <v>0</v>
      </c>
      <c r="DW195" s="236">
        <f>IF(COUNTIF($AP195:$AR195, Active!$ET$1)&gt;0, Active!DW$2, 0)</f>
        <v>0</v>
      </c>
      <c r="DX195" s="236">
        <f>IF(COUNTIF($AS195:$AU195, Active!$ET$1)&gt;0, Active!DX$2, 0)</f>
        <v>0</v>
      </c>
      <c r="DY195" s="236">
        <f>IF(COUNTIF($AV195:$AX195, Active!$ET$1)&gt;0, Active!DY$2, 0)</f>
        <v>0</v>
      </c>
      <c r="DZ195" s="237">
        <f>IF(COUNTIF($AY195:$BA195, Active!$ET$1)&gt;0, Active!DZ$2, 0)</f>
        <v>0</v>
      </c>
      <c r="EA195" s="238">
        <f>IF(COUNTIF($BB195:$BD195, Active!$ET$1)&gt;0, Active!EA$2, 0)</f>
        <v>0</v>
      </c>
      <c r="EB195" s="238">
        <f>IF(COUNTIF($BE195:$BG195, Active!$ET$1)&gt;0, Active!EB$2, 0)</f>
        <v>0</v>
      </c>
      <c r="EC195" s="238">
        <f>IF(COUNTIF($BH195:$BJ195, Active!$ET$1)&gt;0, Active!EC$2, 0)</f>
        <v>0</v>
      </c>
      <c r="ED195" s="238">
        <f>IF(COUNTIF($BK195:$BM195, Active!$ET$1)&gt;0, Active!ED$2, 0)</f>
        <v>0</v>
      </c>
      <c r="EE195" s="238">
        <f>IF(COUNTIF($BN195:$BP195, Active!$ET$1)&gt;0, Active!EE$2, 0)</f>
        <v>0</v>
      </c>
      <c r="EF195" s="238">
        <f>IF(COUNTIF($BQ195:$BS195, Active!$ET$1)&gt;0, Active!EF$2, 0)</f>
        <v>0</v>
      </c>
      <c r="EG195" s="238">
        <f>IF(COUNTIF($BT195:$BV195, Active!$ET$1)&gt;0, Active!EG$2, 0)</f>
        <v>0</v>
      </c>
      <c r="EH195" s="239">
        <f>IF(COUNTIF($BW195:$BY195, Active!$ET$1)&gt;0, Active!EH$2, 0)</f>
        <v>0</v>
      </c>
      <c r="EI195" s="240">
        <f>IF(COUNTIF($BZ195:$CB195, Active!$ET$1)&gt;0, Active!EI$2, 0)</f>
        <v>0</v>
      </c>
      <c r="EJ195" s="240">
        <f>IF(COUNTIF($CC195:$CE195, Active!$ET$1)&gt;0, Active!EJ$2, 0)</f>
        <v>0</v>
      </c>
      <c r="EK195" s="240">
        <f>IF(COUNTIF($CF195:$CH195, Active!$ET$1)&gt;0, Active!EK$2, 0)</f>
        <v>0</v>
      </c>
      <c r="EL195" s="240">
        <f>IF(COUNTIF($CI195:$CK195, Active!$ET$1)&gt;0, Active!EL$2, 0)</f>
        <v>0</v>
      </c>
      <c r="EM195" s="240">
        <f>IF(COUNTIF($CL195:$CN195, Active!$ET$1)&gt;0, Active!EM$2, 0)</f>
        <v>0</v>
      </c>
      <c r="EN195" s="240">
        <f>IF(COUNTIF($CO195:$CQ195, Active!$ET$1)&gt;0, Active!EN$2, 0)</f>
        <v>0</v>
      </c>
      <c r="EO195" s="240">
        <f>IF(COUNTIF($CR195:$CT195, Active!$ET$1)&gt;0, Active!EO$2, 0)</f>
        <v>0</v>
      </c>
      <c r="EP195" s="240">
        <f>IF(COUNTIF($CU195:$CW195, Active!$ET$1)&gt;0, Active!EP$2, 0)</f>
        <v>0</v>
      </c>
      <c r="EQ195" s="240">
        <f>IF(COUNTIF($CX195:$CZ195, Active!$ET$1)&gt;0, Active!EQ$2, 0)</f>
        <v>0</v>
      </c>
      <c r="ER195" s="240">
        <f>IF(COUNTIF($DA195:$DC195, Active!$ET$1)&gt;0, Active!ER$2, 0)</f>
        <v>0</v>
      </c>
      <c r="ES195" s="240">
        <f>IF(COUNTIF($DD195:$DF195, Active!$ET$1)&gt;0, Active!ES$2, 0)</f>
        <v>0</v>
      </c>
      <c r="ET195" s="241">
        <f t="shared" si="61"/>
        <v>0</v>
      </c>
      <c r="EU195" s="242">
        <f>IF(COUNTIF($N195:$Q195, Active!GA$1)&gt;0, Active!EU$2, 0)</f>
        <v>0</v>
      </c>
      <c r="EV195" s="234">
        <f>IF(COUNTIF($R195:$U195, Active!GA$1)&gt;0, Active!EV$2, 0)</f>
        <v>0</v>
      </c>
      <c r="EW195" s="234">
        <f>IF(COUNTIF($V195:$Y195, Active!GA$1)&gt;0, Active!EW$2, 0)</f>
        <v>0</v>
      </c>
      <c r="EX195" s="234">
        <f>IF(COUNTIF($Z195:$AA195, Active!GA$1)&gt;0, Active!EX$2, 0)</f>
        <v>0</v>
      </c>
      <c r="EY195" s="234">
        <f>IF(COUNTIF($AB195:$AC195, Active!GA$1)&gt;0, Active!EY$2, 0)</f>
        <v>0</v>
      </c>
      <c r="EZ195" s="235">
        <f>IF(COUNTIF($AD195:$AF195, Active!$GA$1)&gt;0, Active!EZ$2, 0)</f>
        <v>0</v>
      </c>
      <c r="FA195" s="236">
        <f>IF(COUNTIF($AG195:$AI195, Active!$GA$1)&gt;0, Active!FA$2, 0)</f>
        <v>0</v>
      </c>
      <c r="FB195" s="236">
        <f>IF(COUNTIF($AJ195:$AL195, Active!$GA$1)&gt;0, Active!FB$2, 0)</f>
        <v>0</v>
      </c>
      <c r="FC195" s="236">
        <f>IF(COUNTIF($AM195:$AO195, Active!$GA$1)&gt;0, Active!FC$2, 0)</f>
        <v>0</v>
      </c>
      <c r="FD195" s="236">
        <f>IF(COUNTIF($AP195:$AR195, Active!$GA$1)&gt;0, Active!FD$2, 0)</f>
        <v>0</v>
      </c>
      <c r="FE195" s="236">
        <f>IF(COUNTIF($AS195:$AU195, Active!$GA$1)&gt;0, Active!FE$2, 0)</f>
        <v>0</v>
      </c>
      <c r="FF195" s="236">
        <f>IF(COUNTIF($AV195:$AX195, Active!$GA$1)&gt;0, Active!FF$2, 0)</f>
        <v>0</v>
      </c>
      <c r="FG195" s="237">
        <f>IF(COUNTIF($AY195:$BA195, Active!$GA$1)&gt;0, Active!FG$2, 0)</f>
        <v>0</v>
      </c>
      <c r="FH195" s="238">
        <f>IF(COUNTIF($BB195:$BD195, Active!$GA$1)&gt;0, Active!FH$2, 0)</f>
        <v>0</v>
      </c>
      <c r="FI195" s="238">
        <f>IF(COUNTIF($BE195:$BG195, Active!$GA$1)&gt;0, Active!FI$2, 0)</f>
        <v>0</v>
      </c>
      <c r="FJ195" s="238">
        <f>IF(COUNTIF($BH195:$BJ195, Active!$GA$1)&gt;0, Active!FJ$2, 0)</f>
        <v>0</v>
      </c>
      <c r="FK195" s="238">
        <f>IF(COUNTIF($BK195:$BM195, Active!$GA$1)&gt;0, Active!FK$2, 0)</f>
        <v>0</v>
      </c>
      <c r="FL195" s="238">
        <f>IF(COUNTIF($BN195:$BP195, Active!$GA$1)&gt;0, Active!FL$2, 0)</f>
        <v>0</v>
      </c>
      <c r="FM195" s="238">
        <f>IF(COUNTIF($BQ195:$BS195, Active!$GA$1)&gt;0, Active!FM$2, 0)</f>
        <v>0</v>
      </c>
      <c r="FN195" s="238">
        <f>IF(COUNTIF($BT195:$BV195, Active!$GA$1)&gt;0, Active!FN$2, 0)</f>
        <v>0</v>
      </c>
      <c r="FO195" s="239">
        <f>IF(COUNTIF($BW195:$BY195, Active!$GA$1)&gt;0, Active!FO$2, 0)</f>
        <v>0</v>
      </c>
      <c r="FP195" s="240">
        <f>IF(COUNTIF($BZ195:$CB195, Active!$GA$1)&gt;0, Active!FP$2, 0)</f>
        <v>0</v>
      </c>
      <c r="FQ195" s="240">
        <f>IF(COUNTIF($CC195:$CE195, Active!$GA$1)&gt;0, Active!FQ$2, 0)</f>
        <v>0</v>
      </c>
      <c r="FR195" s="240">
        <f>IF(COUNTIF($CF195:$CH195, Active!$GA$1)&gt;0, Active!FR$2, 0)</f>
        <v>0</v>
      </c>
      <c r="FS195" s="240">
        <f>IF(COUNTIF($CI195:$CK195, Active!$GA$1)&gt;0, Active!FS$2, 0)</f>
        <v>0</v>
      </c>
      <c r="FT195" s="240">
        <f>IF(COUNTIF($CL195:$CN195, Active!$GA$1)&gt;0, Active!FT$2, 0)</f>
        <v>0</v>
      </c>
      <c r="FU195" s="240">
        <f>IF(COUNTIF($CO195:$CQ195, Active!$GA$1)&gt;0, Active!FU$2, 0)</f>
        <v>0</v>
      </c>
      <c r="FV195" s="240">
        <f>IF(COUNTIF($CR195:$CT195, Active!$GA$1)&gt;0, Active!FV$2, 0)</f>
        <v>0</v>
      </c>
      <c r="FW195" s="240">
        <f>IF(COUNTIF($CU195:$CW195, Active!$GA$1)&gt;0, Active!FW$2, 0)</f>
        <v>0</v>
      </c>
      <c r="FX195" s="240">
        <f>IF(COUNTIF($CX195:$CZ195, Active!$GA$1)&gt;0, Active!FX$2, 0)</f>
        <v>0</v>
      </c>
      <c r="FY195" s="240">
        <f>IF(COUNTIF($DA195:$DC195, Active!$GA$1)&gt;0, Active!FY$2, 0)</f>
        <v>0</v>
      </c>
      <c r="FZ195" s="240">
        <f>IF(COUNTIF($DD195:$DF195, Active!$GA$1)&gt;0, Active!FZ$2, 0)</f>
        <v>0</v>
      </c>
      <c r="GA195" s="241">
        <f t="shared" si="62"/>
        <v>0</v>
      </c>
      <c r="GB195" s="242">
        <f>IF(COUNTIF($N195:$Q195, Active!HH$1)&gt;0, Active!GB$2, 0)</f>
        <v>0</v>
      </c>
      <c r="GC195" s="234">
        <f>IF(COUNTIF($R195:$U195, Active!HH$1)&gt;0, Active!GC$2, 0)</f>
        <v>0</v>
      </c>
      <c r="GD195" s="234">
        <f>IF(COUNTIF($V195:$Y195, Active!HH$1)&gt;0, Active!GD$2, 0)</f>
        <v>0</v>
      </c>
      <c r="GE195" s="234">
        <f>IF(COUNTIF($Z195:$AA195, Active!HH$1)&gt;0, Active!GE$2, 0)</f>
        <v>0</v>
      </c>
      <c r="GF195" s="234">
        <f>IF(COUNTIF($AB195:$AC195, Active!HH$1)&gt;0, Active!GF$2, 0)</f>
        <v>0</v>
      </c>
      <c r="GG195" s="235">
        <f>IF(COUNTIF($AD195:$AF195, Active!$HH$1)&gt;0, Active!GG$2, 0)</f>
        <v>0</v>
      </c>
      <c r="GH195" s="236">
        <f>IF(COUNTIF($AG195:$AI195, Active!$HH$1)&gt;0, Active!GH$2, 0)</f>
        <v>0</v>
      </c>
      <c r="GI195" s="236">
        <f>IF(COUNTIF($AJ195:$AL195, Active!$HH$1)&gt;0, Active!GI$2, 0)</f>
        <v>0</v>
      </c>
      <c r="GJ195" s="236">
        <f>IF(COUNTIF($AM195:$AO195, Active!$HH$1)&gt;0, Active!GJ$2, 0)</f>
        <v>0</v>
      </c>
      <c r="GK195" s="236">
        <f>IF(COUNTIF($AP195:$AR195, Active!$HH$1)&gt;0, Active!GK$2, 0)</f>
        <v>0</v>
      </c>
      <c r="GL195" s="236">
        <f>IF(COUNTIF($AS195:$AU195, Active!$HH$1)&gt;0, Active!GL$2, 0)</f>
        <v>0</v>
      </c>
      <c r="GM195" s="236">
        <f>IF(COUNTIF($AV195:$AX195, Active!$HH$1)&gt;0, Active!GM$2, 0)</f>
        <v>0</v>
      </c>
      <c r="GN195" s="237">
        <f>IF(COUNTIF($AY195:$BA195, Active!$HH$1)&gt;0, Active!GN$2, 0)</f>
        <v>0</v>
      </c>
      <c r="GO195" s="238">
        <f>IF(COUNTIF($BB195:$BD195, Active!$HH$1)&gt;0, Active!GO$2, 0)</f>
        <v>0</v>
      </c>
      <c r="GP195" s="238">
        <f>IF(COUNTIF($BE195:$BG195, Active!$HH$1)&gt;0, Active!GP$2, 0)</f>
        <v>0</v>
      </c>
      <c r="GQ195" s="238">
        <f>IF(COUNTIF($BH195:$BJ195, Active!$HH$1)&gt;0, Active!GQ$2, 0)</f>
        <v>0</v>
      </c>
      <c r="GR195" s="238">
        <f>IF(COUNTIF($BK195:$BM195, Active!$HH$1)&gt;0, Active!GR$2, 0)</f>
        <v>0</v>
      </c>
      <c r="GS195" s="238">
        <f>IF(COUNTIF($BN195:$BP195, Active!$HH$1)&gt;0, Active!GS$2, 0)</f>
        <v>0</v>
      </c>
      <c r="GT195" s="238">
        <f>IF(COUNTIF($BQ195:$BS195, Active!$HH$1)&gt;0, Active!GT$2, 0)</f>
        <v>0</v>
      </c>
      <c r="GU195" s="238">
        <f>IF(COUNTIF($BT195:$BV195, Active!$HH$1)&gt;0, Active!GU$2, 0)</f>
        <v>0</v>
      </c>
      <c r="GV195" s="239">
        <f>IF(COUNTIF($BW195:$BY195, Active!$HH$1)&gt;0, Active!GV$2, 0)</f>
        <v>0</v>
      </c>
      <c r="GW195" s="240">
        <f>IF(COUNTIF($BZ195:$CB195, Active!$HH$1)&gt;0, Active!GW$2, 0)</f>
        <v>0</v>
      </c>
      <c r="GX195" s="240">
        <f>IF(COUNTIF($CC195:$CE195, Active!$HH$1)&gt;0, Active!GX$2, 0)</f>
        <v>0</v>
      </c>
      <c r="GY195" s="240">
        <f>IF(COUNTIF($CF195:$CH195, Active!$HH$1)&gt;0, Active!GY$2, 0)</f>
        <v>0</v>
      </c>
      <c r="GZ195" s="240">
        <f>IF(COUNTIF($CI195:$CK195, Active!$HH$1)&gt;0, Active!GZ$2, 0)</f>
        <v>0</v>
      </c>
      <c r="HA195" s="240">
        <f>IF(COUNTIF($CL195:$CN195, Active!$HH$1)&gt;0, Active!HA$2, 0)</f>
        <v>0</v>
      </c>
      <c r="HB195" s="240">
        <f>IF(COUNTIF($CO195:$CQ195, Active!$HH$1)&gt;0, Active!HB$2, 0)</f>
        <v>0</v>
      </c>
      <c r="HC195" s="240">
        <f>IF(COUNTIF($CR195:$CT195, Active!$HH$1)&gt;0, Active!HC$2, 0)</f>
        <v>0</v>
      </c>
      <c r="HD195" s="240">
        <f>IF(COUNTIF($CU195:$CW195, Active!$HH$1)&gt;0, Active!HD$2, 0)</f>
        <v>0</v>
      </c>
      <c r="HE195" s="240">
        <f>IF(COUNTIF($CX195:$CZ195, Active!$HH$1)&gt;0, Active!HE$2, 0)</f>
        <v>0</v>
      </c>
      <c r="HF195" s="240">
        <f>IF(COUNTIF($DA195:$DC195, Active!$HH$1)&gt;0, Active!HF$2, 0)</f>
        <v>0</v>
      </c>
      <c r="HG195" s="240">
        <f>IF(COUNTIF($DD195:$DF195, Active!$HH$1)&gt;0, Active!HG$2, 0)</f>
        <v>0</v>
      </c>
      <c r="HH195" s="241">
        <f t="shared" si="63"/>
        <v>0</v>
      </c>
      <c r="HI195" s="243"/>
      <c r="HJ195" s="242">
        <f>IF(MAX($N195:$Q195)&gt;=40, Active!HJ$2, 0)</f>
        <v>0</v>
      </c>
      <c r="HK195" s="234">
        <f>IF(MAX($R195:$U195)&gt;=40, Active!HK$2, 0)</f>
        <v>0</v>
      </c>
      <c r="HL195" s="234">
        <f>IF(MAX($V195:$Y195)&gt;=40, Active!HL$2, 0)</f>
        <v>0</v>
      </c>
      <c r="HM195" s="234">
        <f>IF(MAX($Z195:$AA195)&gt;=40, Active!HM$2, 0)</f>
        <v>0</v>
      </c>
      <c r="HN195" s="234">
        <f>IF(MAX($AB195:$AC195)&gt;=40, Active!HN$2, 0)</f>
        <v>0</v>
      </c>
      <c r="HO195" s="235">
        <f>IF(MAX($AD195:$AF195)&gt;=40, Active!HO$2, 0)</f>
        <v>0</v>
      </c>
      <c r="HP195" s="236">
        <f>IF(MAX($AG195:$AI195)&gt;=40, Active!HP$2, 0)</f>
        <v>0</v>
      </c>
      <c r="HQ195" s="236">
        <f>IF(MAX($AJ195:$AL195)&gt;=40, Active!HQ$2, 0)</f>
        <v>0</v>
      </c>
      <c r="HR195" s="236">
        <f>IF(MAX($AM195:$AO195)&gt;=40, Active!HR$2, 0)</f>
        <v>0</v>
      </c>
      <c r="HS195" s="236">
        <f>IF(MAX($AP195:$AR195)&gt;=40, Active!HS$2, 0)</f>
        <v>0</v>
      </c>
      <c r="HT195" s="236">
        <f>IF(MAX($AS195:$AU195)&gt;=40, Active!HT$2, 0)</f>
        <v>0</v>
      </c>
      <c r="HU195" s="236">
        <f>IF(MAX($AV195:$AX195)&gt;=40, Active!HU$2, 0)</f>
        <v>0</v>
      </c>
      <c r="HV195" s="237">
        <f>IF(MAX($AY195:$BA195)&gt;=40, Active!HV$2, 0)</f>
        <v>0</v>
      </c>
      <c r="HW195" s="238">
        <f>IF(MAX($BB195:$BD195)&gt;=40, Active!HW$2, 0)</f>
        <v>0</v>
      </c>
      <c r="HX195" s="238">
        <f>IF(MAX($BE195:$BG195)&gt;=40, Active!HX$2, 0)</f>
        <v>0</v>
      </c>
      <c r="HY195" s="238">
        <f>IF(MAX($BH195:$BJ195)&gt;=40, Active!HY$2, 0)</f>
        <v>0</v>
      </c>
      <c r="HZ195" s="238">
        <f>IF(MAX($BK195:$BM195)&gt;=40, Active!HZ$2, 0)</f>
        <v>0</v>
      </c>
      <c r="IA195" s="238">
        <f>IF(MAX($BN195:$BP195)&gt;=40, Active!IA$2, 0)</f>
        <v>0</v>
      </c>
      <c r="IB195" s="238">
        <f>IF(MAX($BQ195:$BS195)&gt;=40, Active!IB$2, 0)</f>
        <v>0</v>
      </c>
      <c r="IC195" s="238">
        <f>IF(MAX($BT195:$BV195)&gt;=40, Active!IC$2, 0)</f>
        <v>0</v>
      </c>
      <c r="ID195" s="239">
        <f>IF(MAX($BW195:$BY195)&gt;=40, Active!ID$2, 0)</f>
        <v>0</v>
      </c>
      <c r="IE195" s="240">
        <f>IF(MAX($BZ195:$CB195)&gt;=40, Active!IE$2, 0)</f>
        <v>0</v>
      </c>
      <c r="IF195" s="240">
        <f>IF(MAX($CC195:$CE195)&gt;=40, Active!IF$2, 0)</f>
        <v>0</v>
      </c>
      <c r="IG195" s="240">
        <f>IF(MAX($CF195:$CH195)&gt;=40, Active!IG$2, 0)</f>
        <v>0</v>
      </c>
      <c r="IH195" s="240">
        <f>IF(MAX($CI195:$CK195)&gt;=40, Active!IH$2, 0)</f>
        <v>0</v>
      </c>
      <c r="II195" s="240">
        <f>IF(MAX($CL195:$CN195)&gt;=40, Active!II$2, 0)</f>
        <v>0</v>
      </c>
      <c r="IJ195" s="240">
        <f>IF(MAX($CO195:$CQ195)&gt;=40, Active!IJ$2, 0)</f>
        <v>0</v>
      </c>
      <c r="IK195" s="240">
        <f>IF(MAX($CR195:$CT195)&gt;=40, Active!IK$2, 0)</f>
        <v>0</v>
      </c>
      <c r="IL195" s="240">
        <f>IF(MAX($CU195:$CW195)&gt;=40, Active!IL$2, 0)</f>
        <v>0</v>
      </c>
      <c r="IM195" s="240">
        <f>IF(MAX($CX195:$CZ195)&gt;=40, Active!IM$2, 0)</f>
        <v>0</v>
      </c>
      <c r="IN195" s="240">
        <f>IF(MAX($DA195:$DC195)&gt;=40, Active!IN$2, 0)</f>
        <v>0</v>
      </c>
      <c r="IO195" s="240">
        <f>IF(MAX($DD195:$DF195)&gt;=40, Active!IO$2, 0)</f>
        <v>0</v>
      </c>
      <c r="IP195" s="416">
        <f t="shared" si="64"/>
        <v>0</v>
      </c>
      <c r="IQ195" s="416">
        <f t="shared" si="65"/>
        <v>0</v>
      </c>
    </row>
    <row r="196" spans="2:251" ht="15" customHeight="1" x14ac:dyDescent="0.25">
      <c r="B196" s="392">
        <v>1</v>
      </c>
      <c r="C196" s="13"/>
      <c r="D196" s="423"/>
      <c r="E196" s="20"/>
      <c r="F196" s="6"/>
      <c r="G196" s="20"/>
      <c r="H196" s="20"/>
      <c r="I196" s="23"/>
      <c r="J196" s="6"/>
      <c r="K196" s="6"/>
      <c r="L196" s="424"/>
      <c r="M196" s="425"/>
      <c r="N196" s="24"/>
      <c r="O196" s="107"/>
      <c r="P196" s="107"/>
      <c r="Q196" s="273"/>
      <c r="R196" s="24"/>
      <c r="S196" s="107"/>
      <c r="T196" s="107"/>
      <c r="U196" s="290"/>
      <c r="V196" s="24"/>
      <c r="W196" s="107"/>
      <c r="X196" s="107"/>
      <c r="Y196" s="273"/>
      <c r="Z196" s="24"/>
      <c r="AA196" s="273"/>
      <c r="AB196" s="24"/>
      <c r="AC196" s="273"/>
      <c r="AD196" s="24"/>
      <c r="AE196" s="107"/>
      <c r="AF196" s="273"/>
      <c r="AG196" s="24"/>
      <c r="AH196" s="107"/>
      <c r="AI196" s="273"/>
      <c r="AJ196" s="24"/>
      <c r="AK196" s="107"/>
      <c r="AL196" s="273"/>
      <c r="AM196" s="24"/>
      <c r="AN196" s="107"/>
      <c r="AO196" s="273"/>
      <c r="AP196" s="24"/>
      <c r="AQ196" s="107"/>
      <c r="AR196" s="273"/>
      <c r="AS196" s="24"/>
      <c r="AT196" s="107"/>
      <c r="AU196" s="273"/>
      <c r="AV196" s="24"/>
      <c r="AW196" s="107"/>
      <c r="AX196" s="273"/>
      <c r="AY196" s="24"/>
      <c r="AZ196" s="107"/>
      <c r="BA196" s="273"/>
      <c r="BB196" s="24"/>
      <c r="BC196" s="107"/>
      <c r="BD196" s="273"/>
      <c r="BE196" s="24"/>
      <c r="BF196" s="107"/>
      <c r="BG196" s="273"/>
      <c r="BH196" s="24"/>
      <c r="BI196" s="107"/>
      <c r="BJ196" s="273"/>
      <c r="BK196" s="24"/>
      <c r="BL196" s="107"/>
      <c r="BM196" s="273"/>
      <c r="BN196" s="24"/>
      <c r="BO196" s="107"/>
      <c r="BP196" s="273"/>
      <c r="BQ196" s="24"/>
      <c r="BR196" s="107"/>
      <c r="BS196" s="273"/>
      <c r="BT196" s="24"/>
      <c r="BU196" s="291"/>
      <c r="BV196" s="273"/>
      <c r="BW196" s="24"/>
      <c r="BX196" s="107"/>
      <c r="BY196" s="273"/>
      <c r="BZ196" s="24"/>
      <c r="CA196" s="107"/>
      <c r="CB196" s="273"/>
      <c r="CC196" s="24"/>
      <c r="CD196" s="107"/>
      <c r="CE196" s="107"/>
      <c r="CF196" s="107"/>
      <c r="CG196" s="107"/>
      <c r="CH196" s="273"/>
      <c r="CI196" s="24"/>
      <c r="CJ196" s="107"/>
      <c r="CK196" s="273"/>
      <c r="CL196" s="24"/>
      <c r="CM196" s="107"/>
      <c r="CN196" s="273"/>
      <c r="CO196" s="24"/>
      <c r="CP196" s="107"/>
      <c r="CQ196" s="273"/>
      <c r="CR196" s="24"/>
      <c r="CS196" s="107"/>
      <c r="CT196" s="273"/>
      <c r="CU196" s="24"/>
      <c r="CV196" s="107"/>
      <c r="CW196" s="273"/>
      <c r="CX196" s="24"/>
      <c r="CY196" s="107"/>
      <c r="CZ196" s="273"/>
      <c r="DA196" s="24"/>
      <c r="DB196" s="107"/>
      <c r="DC196" s="273"/>
      <c r="DD196" s="24"/>
      <c r="DE196" s="107"/>
      <c r="DF196" s="273"/>
      <c r="DG196" s="218"/>
      <c r="DH196" s="217"/>
      <c r="DI196" s="217"/>
      <c r="DJ196" s="286" t="e">
        <f>AVERAGE(AY196:CZ196)</f>
        <v>#DIV/0!</v>
      </c>
      <c r="DK196" s="219"/>
      <c r="DL196" s="220" t="e">
        <f>IF(DJ196&gt;80, 4, (DJ196-50)/20+2.5)</f>
        <v>#DIV/0!</v>
      </c>
      <c r="DM196" s="61">
        <f>COUNTIF(N196:CZ196, DM$1)+COUNTIF(N196:CZ196, DM$2)</f>
        <v>0</v>
      </c>
      <c r="DN196" s="233">
        <f>IF(COUNTIF($N196:$Q196, ET$1)&gt;0, DN$2, 0)</f>
        <v>0</v>
      </c>
      <c r="DO196" s="234">
        <f>IF(COUNTIF($R196:$U196, ET$1)&gt;0, DO$2, 0)</f>
        <v>0</v>
      </c>
      <c r="DP196" s="234">
        <f>IF(COUNTIF($V196:$Y196, ET$1)&gt;0, DP$2, 0)</f>
        <v>0</v>
      </c>
      <c r="DQ196" s="234">
        <f>IF(COUNTIF($Z196:$AA196, ET$1)&gt;0, DQ$2, 0)</f>
        <v>0</v>
      </c>
      <c r="DR196" s="234">
        <f>IF(COUNTIF($AB196:$AC196, ET$1)&gt;0, DR$2, 0)</f>
        <v>0</v>
      </c>
      <c r="DS196" s="235">
        <f>IF(COUNTIF($AD196:$AF196, $ET$1)&gt;0, DS$2, 0)</f>
        <v>0</v>
      </c>
      <c r="DT196" s="236">
        <f>IF(COUNTIF($AG196:$AI196, $ET$1)&gt;0, DT$2, 0)</f>
        <v>0</v>
      </c>
      <c r="DU196" s="236">
        <f>IF(COUNTIF($AJ196:$AL196, $ET$1)&gt;0, DU$2, 0)</f>
        <v>0</v>
      </c>
      <c r="DV196" s="236">
        <f>IF(COUNTIF($AM196:$AO196, $ET$1)&gt;0, DV$2, 0)</f>
        <v>0</v>
      </c>
      <c r="DW196" s="236">
        <f>IF(COUNTIF($AP196:$AR196, $ET$1)&gt;0, DW$2, 0)</f>
        <v>0</v>
      </c>
      <c r="DX196" s="236">
        <f>IF(COUNTIF($AS196:$AU196, $ET$1)&gt;0, DX$2, 0)</f>
        <v>0</v>
      </c>
      <c r="DY196" s="236">
        <f>IF(COUNTIF($AV196:$AX196, $ET$1)&gt;0, DY$2, 0)</f>
        <v>0</v>
      </c>
      <c r="DZ196" s="237">
        <f>IF(COUNTIF($AY196:$BA196, $ET$1)&gt;0, DZ$2, 0)</f>
        <v>0</v>
      </c>
      <c r="EA196" s="238">
        <f>IF(COUNTIF($BB196:$BD196, $ET$1)&gt;0, EA$2, 0)</f>
        <v>0</v>
      </c>
      <c r="EB196" s="238">
        <f>IF(COUNTIF($BE196:$BG196, $ET$1)&gt;0, EB$2, 0)</f>
        <v>0</v>
      </c>
      <c r="EC196" s="238">
        <f>IF(COUNTIF($BH196:$BJ196, $ET$1)&gt;0, EC$2, 0)</f>
        <v>0</v>
      </c>
      <c r="ED196" s="238">
        <f>IF(COUNTIF($BK196:$BM196, $ET$1)&gt;0, ED$2, 0)</f>
        <v>0</v>
      </c>
      <c r="EE196" s="238">
        <f>IF(COUNTIF($BN196:$BP196, $ET$1)&gt;0, EE$2, 0)</f>
        <v>0</v>
      </c>
      <c r="EF196" s="238">
        <f>IF(COUNTIF($BQ196:$BS196, $ET$1)&gt;0, EF$2, 0)</f>
        <v>0</v>
      </c>
      <c r="EG196" s="238">
        <f>IF(COUNTIF($BT196:$BV196, $ET$1)&gt;0, EG$2, 0)</f>
        <v>0</v>
      </c>
      <c r="EH196" s="239">
        <f>IF(COUNTIF($BW196:$BY196, $ET$1)&gt;0, EH$2, 0)</f>
        <v>0</v>
      </c>
      <c r="EI196" s="240">
        <f>IF(COUNTIF($BZ196:$CB196, $ET$1)&gt;0, EI$2, 0)</f>
        <v>0</v>
      </c>
      <c r="EJ196" s="240">
        <f>IF(COUNTIF($CC196:$CE196, $ET$1)&gt;0, EJ$2, 0)</f>
        <v>0</v>
      </c>
      <c r="EK196" s="240">
        <f>IF(COUNTIF($CF196:$CH196, $ET$1)&gt;0, EK$2, 0)</f>
        <v>0</v>
      </c>
      <c r="EL196" s="240">
        <f>IF(COUNTIF($CI196:$CK196, $ET$1)&gt;0, EL$2, 0)</f>
        <v>0</v>
      </c>
      <c r="EM196" s="240">
        <f>IF(COUNTIF($CL196:$CN196, $ET$1)&gt;0, EM$2, 0)</f>
        <v>0</v>
      </c>
      <c r="EN196" s="240">
        <f>IF(COUNTIF($CO196:$CQ196, $ET$1)&gt;0, EN$2, 0)</f>
        <v>0</v>
      </c>
      <c r="EO196" s="240">
        <f>IF(COUNTIF($CR196:$CT196, $ET$1)&gt;0, EO$2, 0)</f>
        <v>0</v>
      </c>
      <c r="EP196" s="240">
        <f>IF(COUNTIF($CU196:$CW196, $ET$1)&gt;0, EP$2, 0)</f>
        <v>0</v>
      </c>
      <c r="EQ196" s="240">
        <f>IF(COUNTIF($CX196:$CZ196, $ET$1)&gt;0, EQ$2, 0)</f>
        <v>0</v>
      </c>
      <c r="ER196" s="240">
        <f>IF(COUNTIF($DA196:$DC196, $ET$1)&gt;0, ER$2, 0)</f>
        <v>0</v>
      </c>
      <c r="ES196" s="240">
        <f>IF(COUNTIF($DD196:$DF196, $ET$1)&gt;0, ES$2, 0)</f>
        <v>0</v>
      </c>
      <c r="ET196" s="241">
        <f>SUM(DN196:ES196)</f>
        <v>0</v>
      </c>
      <c r="EU196" s="242">
        <f>IF(COUNTIF($N196:$Q196, GA$1)&gt;0, EU$2, 0)</f>
        <v>0</v>
      </c>
      <c r="EV196" s="234">
        <f>IF(COUNTIF($R196:$U196, GA$1)&gt;0, EV$2, 0)</f>
        <v>0</v>
      </c>
      <c r="EW196" s="234">
        <f>IF(COUNTIF($V196:$Y196, GA$1)&gt;0, EW$2, 0)</f>
        <v>0</v>
      </c>
      <c r="EX196" s="234">
        <f>IF(COUNTIF($Z196:$AA196, GA$1)&gt;0, EX$2, 0)</f>
        <v>0</v>
      </c>
      <c r="EY196" s="234">
        <f>IF(COUNTIF($AB196:$AC196, GA$1)&gt;0, EY$2, 0)</f>
        <v>0</v>
      </c>
      <c r="EZ196" s="235">
        <f>IF(COUNTIF($AD196:$AF196, $GA$1)&gt;0, EZ$2, 0)</f>
        <v>0</v>
      </c>
      <c r="FA196" s="236">
        <f>IF(COUNTIF($AG196:$AI196, $GA$1)&gt;0, FA$2, 0)</f>
        <v>0</v>
      </c>
      <c r="FB196" s="236">
        <f>IF(COUNTIF($AJ196:$AL196, $GA$1)&gt;0, FB$2, 0)</f>
        <v>0</v>
      </c>
      <c r="FC196" s="236">
        <f>IF(COUNTIF($AM196:$AO196, $GA$1)&gt;0, FC$2, 0)</f>
        <v>0</v>
      </c>
      <c r="FD196" s="236">
        <f>IF(COUNTIF($AP196:$AR196, $GA$1)&gt;0, FD$2, 0)</f>
        <v>0</v>
      </c>
      <c r="FE196" s="236">
        <f>IF(COUNTIF($AS196:$AU196, $GA$1)&gt;0, FE$2, 0)</f>
        <v>0</v>
      </c>
      <c r="FF196" s="236">
        <f>IF(COUNTIF($AV196:$AX196, $GA$1)&gt;0, FF$2, 0)</f>
        <v>0</v>
      </c>
      <c r="FG196" s="237">
        <f>IF(COUNTIF($AY196:$BA196, $GA$1)&gt;0, FG$2, 0)</f>
        <v>0</v>
      </c>
      <c r="FH196" s="238">
        <f>IF(COUNTIF($BB196:$BD196, $GA$1)&gt;0, FH$2, 0)</f>
        <v>0</v>
      </c>
      <c r="FI196" s="238">
        <f>IF(COUNTIF($BE196:$BG196, $GA$1)&gt;0, FI$2, 0)</f>
        <v>0</v>
      </c>
      <c r="FJ196" s="238">
        <f>IF(COUNTIF($BH196:$BJ196, $GA$1)&gt;0, FJ$2, 0)</f>
        <v>0</v>
      </c>
      <c r="FK196" s="238">
        <f>IF(COUNTIF($BK196:$BM196, $GA$1)&gt;0, FK$2, 0)</f>
        <v>0</v>
      </c>
      <c r="FL196" s="238">
        <f>IF(COUNTIF($BN196:$BP196, $GA$1)&gt;0, FL$2, 0)</f>
        <v>0</v>
      </c>
      <c r="FM196" s="238">
        <f>IF(COUNTIF($BQ196:$BS196, $GA$1)&gt;0, FM$2, 0)</f>
        <v>0</v>
      </c>
      <c r="FN196" s="238">
        <f>IF(COUNTIF($BT196:$BV196, $GA$1)&gt;0, FN$2, 0)</f>
        <v>0</v>
      </c>
      <c r="FO196" s="239">
        <f>IF(COUNTIF($BW196:$BY196, $GA$1)&gt;0, FO$2, 0)</f>
        <v>0</v>
      </c>
      <c r="FP196" s="240">
        <f>IF(COUNTIF($BZ196:$CB196, $GA$1)&gt;0, FP$2, 0)</f>
        <v>0</v>
      </c>
      <c r="FQ196" s="240">
        <f>IF(COUNTIF($CC196:$CE196, $GA$1)&gt;0, FQ$2, 0)</f>
        <v>0</v>
      </c>
      <c r="FR196" s="240">
        <f>IF(COUNTIF($CF196:$CH196, $GA$1)&gt;0, FR$2, 0)</f>
        <v>0</v>
      </c>
      <c r="FS196" s="240">
        <f>IF(COUNTIF($CI196:$CK196, $GA$1)&gt;0, FS$2, 0)</f>
        <v>0</v>
      </c>
      <c r="FT196" s="240">
        <f>IF(COUNTIF($CL196:$CN196, $GA$1)&gt;0, FT$2, 0)</f>
        <v>0</v>
      </c>
      <c r="FU196" s="240">
        <f>IF(COUNTIF($CO196:$CQ196, $GA$1)&gt;0, FU$2, 0)</f>
        <v>0</v>
      </c>
      <c r="FV196" s="240">
        <f>IF(COUNTIF($CR196:$CT196, $GA$1)&gt;0, FV$2, 0)</f>
        <v>0</v>
      </c>
      <c r="FW196" s="240">
        <f>IF(COUNTIF($CU196:$CW196, $GA$1)&gt;0, FW$2, 0)</f>
        <v>0</v>
      </c>
      <c r="FX196" s="240">
        <f>IF(COUNTIF($CX196:$CZ196, $GA$1)&gt;0, FX$2, 0)</f>
        <v>0</v>
      </c>
      <c r="FY196" s="240">
        <f>IF(COUNTIF($DA196:$DC196, $GA$1)&gt;0, FY$2, 0)</f>
        <v>0</v>
      </c>
      <c r="FZ196" s="240">
        <f>IF(COUNTIF($DD196:$DF196, $GA$1)&gt;0, FZ$2, 0)</f>
        <v>0</v>
      </c>
      <c r="GA196" s="241">
        <f>SUM(EU196:FZ196)</f>
        <v>0</v>
      </c>
      <c r="GB196" s="242">
        <f>IF(COUNTIF($N196:$Q196, HH$1)&gt;0, GB$2, 0)</f>
        <v>0</v>
      </c>
      <c r="GC196" s="234">
        <f>IF(COUNTIF($R196:$U196, HH$1)&gt;0, GC$2, 0)</f>
        <v>0</v>
      </c>
      <c r="GD196" s="234">
        <f>IF(COUNTIF($V196:$Y196, HH$1)&gt;0, GD$2, 0)</f>
        <v>0</v>
      </c>
      <c r="GE196" s="234">
        <f>IF(COUNTIF($Z196:$AA196, HH$1)&gt;0, GE$2, 0)</f>
        <v>0</v>
      </c>
      <c r="GF196" s="234">
        <f>IF(COUNTIF($AB196:$AC196, HH$1)&gt;0, GF$2, 0)</f>
        <v>0</v>
      </c>
      <c r="GG196" s="235">
        <f>IF(COUNTIF($AD196:$AF196, $HH$1)&gt;0, GG$2, 0)</f>
        <v>0</v>
      </c>
      <c r="GH196" s="236">
        <f>IF(COUNTIF($AG196:$AI196, $HH$1)&gt;0, GH$2, 0)</f>
        <v>0</v>
      </c>
      <c r="GI196" s="236">
        <f>IF(COUNTIF($AJ196:$AL196, $HH$1)&gt;0, GI$2, 0)</f>
        <v>0</v>
      </c>
      <c r="GJ196" s="236">
        <f>IF(COUNTIF($AM196:$AO196, $HH$1)&gt;0, GJ$2, 0)</f>
        <v>0</v>
      </c>
      <c r="GK196" s="236">
        <f>IF(COUNTIF($AP196:$AR196, $HH$1)&gt;0, GK$2, 0)</f>
        <v>0</v>
      </c>
      <c r="GL196" s="236">
        <f>IF(COUNTIF($AS196:$AU196, $HH$1)&gt;0, GL$2, 0)</f>
        <v>0</v>
      </c>
      <c r="GM196" s="236">
        <f>IF(COUNTIF($AV196:$AX196, $HH$1)&gt;0, GM$2, 0)</f>
        <v>0</v>
      </c>
      <c r="GN196" s="237">
        <f>IF(COUNTIF($AY196:$BA196, $HH$1)&gt;0, GN$2, 0)</f>
        <v>0</v>
      </c>
      <c r="GO196" s="238">
        <f>IF(COUNTIF($BB196:$BD196, $HH$1)&gt;0, GO$2, 0)</f>
        <v>0</v>
      </c>
      <c r="GP196" s="238">
        <f>IF(COUNTIF($BE196:$BG196, $HH$1)&gt;0, GP$2, 0)</f>
        <v>0</v>
      </c>
      <c r="GQ196" s="238">
        <f>IF(COUNTIF($BH196:$BJ196, $HH$1)&gt;0, GQ$2, 0)</f>
        <v>0</v>
      </c>
      <c r="GR196" s="238">
        <f>IF(COUNTIF($BK196:$BM196, $HH$1)&gt;0, GR$2, 0)</f>
        <v>0</v>
      </c>
      <c r="GS196" s="238">
        <f>IF(COUNTIF($BN196:$BP196, $HH$1)&gt;0, GS$2, 0)</f>
        <v>0</v>
      </c>
      <c r="GT196" s="238">
        <f>IF(COUNTIF($BQ196:$BS196, $HH$1)&gt;0, GT$2, 0)</f>
        <v>0</v>
      </c>
      <c r="GU196" s="238">
        <f>IF(COUNTIF($BT196:$BV196, $HH$1)&gt;0, GU$2, 0)</f>
        <v>0</v>
      </c>
      <c r="GV196" s="239">
        <f>IF(COUNTIF($BW196:$BY196, $HH$1)&gt;0, GV$2, 0)</f>
        <v>0</v>
      </c>
      <c r="GW196" s="240">
        <f>IF(COUNTIF($BZ196:$CB196, $HH$1)&gt;0, GW$2, 0)</f>
        <v>0</v>
      </c>
      <c r="GX196" s="240">
        <f>IF(COUNTIF($CC196:$CE196, $HH$1)&gt;0, GX$2, 0)</f>
        <v>0</v>
      </c>
      <c r="GY196" s="240">
        <f>IF(COUNTIF($CF196:$CH196, $HH$1)&gt;0, GY$2, 0)</f>
        <v>0</v>
      </c>
      <c r="GZ196" s="240">
        <f>IF(COUNTIF($CI196:$CK196, $HH$1)&gt;0, GZ$2, 0)</f>
        <v>0</v>
      </c>
      <c r="HA196" s="240">
        <f>IF(COUNTIF($CL196:$CN196, $HH$1)&gt;0, HA$2, 0)</f>
        <v>0</v>
      </c>
      <c r="HB196" s="240">
        <f>IF(COUNTIF($CO196:$CQ196, $HH$1)&gt;0, HB$2, 0)</f>
        <v>0</v>
      </c>
      <c r="HC196" s="240">
        <f>IF(COUNTIF($CR196:$CT196, $HH$1)&gt;0, HC$2, 0)</f>
        <v>0</v>
      </c>
      <c r="HD196" s="240">
        <f>IF(COUNTIF($CU196:$CW196, $HH$1)&gt;0, HD$2, 0)</f>
        <v>0</v>
      </c>
      <c r="HE196" s="240">
        <f>IF(COUNTIF($CX196:$CZ196, $HH$1)&gt;0, HE$2, 0)</f>
        <v>0</v>
      </c>
      <c r="HF196" s="240">
        <f>IF(COUNTIF($DA196:$DC196, $HH$1)&gt;0, HF$2, 0)</f>
        <v>0</v>
      </c>
      <c r="HG196" s="240">
        <f>IF(COUNTIF($DD196:$DF196, $HH$1)&gt;0, HG$2, 0)</f>
        <v>0</v>
      </c>
      <c r="HH196" s="241">
        <f>SUM(GB196:HG196)</f>
        <v>0</v>
      </c>
      <c r="HI196" s="243"/>
      <c r="HJ196" s="242">
        <f>IF(MAX($N196:$Q196)&gt;=40, HJ$2, 0)</f>
        <v>0</v>
      </c>
      <c r="HK196" s="234">
        <f>IF(MAX($R196:$U196)&gt;=40, HK$2, 0)</f>
        <v>0</v>
      </c>
      <c r="HL196" s="234">
        <f>IF(MAX($V196:$Y196)&gt;=40, HL$2, 0)</f>
        <v>0</v>
      </c>
      <c r="HM196" s="234">
        <f>IF(MAX($Z196:$AA196)&gt;=40, HM$2, 0)</f>
        <v>0</v>
      </c>
      <c r="HN196" s="234">
        <f>IF(MAX($AB196:$AC196)&gt;=40, HN$2, 0)</f>
        <v>0</v>
      </c>
      <c r="HO196" s="235">
        <f>IF(MAX($AD196:$AF196)&gt;=40, HO$2, 0)</f>
        <v>0</v>
      </c>
      <c r="HP196" s="236">
        <f>IF(MAX($AG196:$AI196)&gt;=40, HP$2, 0)</f>
        <v>0</v>
      </c>
      <c r="HQ196" s="236">
        <f>IF(MAX($AJ196:$AL196)&gt;=40, HQ$2, 0)</f>
        <v>0</v>
      </c>
      <c r="HR196" s="236">
        <f>IF(MAX($AM196:$AO196)&gt;=40, HR$2, 0)</f>
        <v>0</v>
      </c>
      <c r="HS196" s="236">
        <f>IF(MAX($AP196:$AR196)&gt;=40, HS$2, 0)</f>
        <v>0</v>
      </c>
      <c r="HT196" s="236">
        <f>IF(MAX($AS196:$AU196)&gt;=40, HT$2, 0)</f>
        <v>0</v>
      </c>
      <c r="HU196" s="236">
        <f>IF(MAX($AV196:$AX196)&gt;=40, HU$2, 0)</f>
        <v>0</v>
      </c>
      <c r="HV196" s="237">
        <f>IF(MAX($AY196:$BA196)&gt;=40, HV$2, 0)</f>
        <v>0</v>
      </c>
      <c r="HW196" s="238">
        <f>IF(MAX($BB196:$BD196)&gt;=40, HW$2, 0)</f>
        <v>0</v>
      </c>
      <c r="HX196" s="238">
        <f>IF(MAX($BE196:$BG196)&gt;=40, HX$2, 0)</f>
        <v>0</v>
      </c>
      <c r="HY196" s="238">
        <f>IF(MAX($BH196:$BJ196)&gt;=40, HY$2, 0)</f>
        <v>0</v>
      </c>
      <c r="HZ196" s="238">
        <f>IF(MAX($BK196:$BM196)&gt;=40, HZ$2, 0)</f>
        <v>0</v>
      </c>
      <c r="IA196" s="238">
        <f>IF(MAX($BN196:$BP196)&gt;=40, IA$2, 0)</f>
        <v>0</v>
      </c>
      <c r="IB196" s="238">
        <f>IF(MAX($BQ196:$BS196)&gt;=40, IB$2, 0)</f>
        <v>0</v>
      </c>
      <c r="IC196" s="238">
        <f>IF(MAX($BT196:$BV196)&gt;=40, IC$2, 0)</f>
        <v>0</v>
      </c>
      <c r="ID196" s="239">
        <f>IF(MAX($BW196:$BY196)&gt;=40, ID$2, 0)</f>
        <v>0</v>
      </c>
      <c r="IE196" s="240">
        <f>IF(MAX($BZ196:$CB196)&gt;=40, IE$2, 0)</f>
        <v>0</v>
      </c>
      <c r="IF196" s="240">
        <f>IF(MAX($CC196:$CE196)&gt;=40, IF$2, 0)</f>
        <v>0</v>
      </c>
      <c r="IG196" s="240">
        <f>IF(MAX($CF196:$CH196)&gt;=40, IG$2, 0)</f>
        <v>0</v>
      </c>
      <c r="IH196" s="240">
        <f>IF(MAX($CI196:$CK196)&gt;=40, IH$2, 0)</f>
        <v>0</v>
      </c>
      <c r="II196" s="240">
        <f>IF(MAX($CL196:$CN196)&gt;=40, II$2, 0)</f>
        <v>0</v>
      </c>
      <c r="IJ196" s="240">
        <f>IF(MAX($CO196:$CQ196)&gt;=40, IJ$2, 0)</f>
        <v>0</v>
      </c>
      <c r="IK196" s="240">
        <f>IF(MAX($CR196:$CT196)&gt;=40, IK$2, 0)</f>
        <v>0</v>
      </c>
      <c r="IL196" s="240">
        <f>IF(MAX($CU196:$CW196)&gt;=40, IL$2, 0)</f>
        <v>0</v>
      </c>
      <c r="IM196" s="240">
        <f>IF(MAX($CX196:$CZ196)&gt;=40, IM$2, 0)</f>
        <v>0</v>
      </c>
      <c r="IN196" s="240">
        <f>IF(MAX($DA196:$DC196)&gt;=40, IN$2, 0)</f>
        <v>0</v>
      </c>
      <c r="IO196" s="240">
        <f>IF(MAX($DD196:$DF196)&gt;=40, IO$2, 0)</f>
        <v>0</v>
      </c>
      <c r="IP196" s="416">
        <f>SUM(HO196:IB196, ID196:IO196)</f>
        <v>0</v>
      </c>
      <c r="IQ196" s="416">
        <f>SUM(HJ196:HN196, IC196)</f>
        <v>0</v>
      </c>
    </row>
    <row r="197" spans="2:251" ht="15" customHeight="1" x14ac:dyDescent="0.25">
      <c r="B197" s="392">
        <v>2</v>
      </c>
      <c r="C197" s="13"/>
      <c r="D197" s="423"/>
      <c r="E197" s="20"/>
      <c r="F197" s="6"/>
      <c r="G197" s="20"/>
      <c r="H197" s="20"/>
      <c r="I197" s="23"/>
      <c r="J197" s="6"/>
      <c r="K197" s="6"/>
      <c r="L197" s="424"/>
      <c r="M197" s="425"/>
      <c r="N197" s="24"/>
      <c r="O197" s="107"/>
      <c r="P197" s="107"/>
      <c r="Q197" s="273"/>
      <c r="R197" s="24"/>
      <c r="S197" s="107"/>
      <c r="T197" s="107"/>
      <c r="U197" s="290"/>
      <c r="V197" s="24"/>
      <c r="W197" s="107"/>
      <c r="X197" s="107"/>
      <c r="Y197" s="273"/>
      <c r="Z197" s="24"/>
      <c r="AA197" s="273"/>
      <c r="AB197" s="24"/>
      <c r="AC197" s="273"/>
      <c r="AD197" s="24"/>
      <c r="AE197" s="107"/>
      <c r="AF197" s="273"/>
      <c r="AG197" s="24"/>
      <c r="AH197" s="107"/>
      <c r="AI197" s="273"/>
      <c r="AJ197" s="24"/>
      <c r="AK197" s="107"/>
      <c r="AL197" s="273"/>
      <c r="AM197" s="24"/>
      <c r="AN197" s="107"/>
      <c r="AO197" s="273"/>
      <c r="AP197" s="24"/>
      <c r="AQ197" s="107"/>
      <c r="AR197" s="273"/>
      <c r="AS197" s="24"/>
      <c r="AT197" s="107"/>
      <c r="AU197" s="273"/>
      <c r="AV197" s="24"/>
      <c r="AW197" s="107"/>
      <c r="AX197" s="273"/>
      <c r="AY197" s="24"/>
      <c r="AZ197" s="107"/>
      <c r="BA197" s="273"/>
      <c r="BB197" s="24"/>
      <c r="BC197" s="107"/>
      <c r="BD197" s="273"/>
      <c r="BE197" s="24"/>
      <c r="BF197" s="107"/>
      <c r="BG197" s="273"/>
      <c r="BH197" s="24"/>
      <c r="BI197" s="107"/>
      <c r="BJ197" s="273"/>
      <c r="BK197" s="24"/>
      <c r="BL197" s="107"/>
      <c r="BM197" s="273"/>
      <c r="BN197" s="24"/>
      <c r="BO197" s="107"/>
      <c r="BP197" s="273"/>
      <c r="BQ197" s="24"/>
      <c r="BR197" s="107"/>
      <c r="BS197" s="273"/>
      <c r="BT197" s="24"/>
      <c r="BU197" s="291"/>
      <c r="BV197" s="273"/>
      <c r="BW197" s="24"/>
      <c r="BX197" s="107"/>
      <c r="BY197" s="273"/>
      <c r="BZ197" s="24"/>
      <c r="CA197" s="107"/>
      <c r="CB197" s="273"/>
      <c r="CC197" s="24"/>
      <c r="CD197" s="107"/>
      <c r="CE197" s="107"/>
      <c r="CF197" s="107"/>
      <c r="CG197" s="107"/>
      <c r="CH197" s="273"/>
      <c r="CI197" s="24"/>
      <c r="CJ197" s="107"/>
      <c r="CK197" s="273"/>
      <c r="CL197" s="24"/>
      <c r="CM197" s="107"/>
      <c r="CN197" s="273"/>
      <c r="CO197" s="24"/>
      <c r="CP197" s="107"/>
      <c r="CQ197" s="273"/>
      <c r="CR197" s="24"/>
      <c r="CS197" s="107"/>
      <c r="CT197" s="273"/>
      <c r="CU197" s="24"/>
      <c r="CV197" s="107"/>
      <c r="CW197" s="273"/>
      <c r="CX197" s="24"/>
      <c r="CY197" s="107"/>
      <c r="CZ197" s="273"/>
      <c r="DA197" s="24"/>
      <c r="DB197" s="107"/>
      <c r="DC197" s="273"/>
      <c r="DD197" s="24"/>
      <c r="DE197" s="107"/>
      <c r="DF197" s="273"/>
      <c r="DG197" s="218"/>
      <c r="DH197" s="217"/>
      <c r="DI197" s="217"/>
      <c r="DJ197" s="286" t="e">
        <f>AVERAGE(AY197:CZ197)</f>
        <v>#DIV/0!</v>
      </c>
      <c r="DK197" s="219"/>
      <c r="DL197" s="220" t="e">
        <f>IF(DJ197&gt;80, 4, (DJ197-50)/20+2.5)</f>
        <v>#DIV/0!</v>
      </c>
      <c r="DM197" s="61">
        <f>COUNTIF(N197:CZ197, DM$1)+COUNTIF(N197:CZ197, DM$2)</f>
        <v>0</v>
      </c>
      <c r="DN197" s="233">
        <f>IF(COUNTIF($N197:$Q197, ET$1)&gt;0, DN$2, 0)</f>
        <v>0</v>
      </c>
      <c r="DO197" s="234">
        <f>IF(COUNTIF($R197:$U197, ET$1)&gt;0, DO$2, 0)</f>
        <v>0</v>
      </c>
      <c r="DP197" s="234">
        <f>IF(COUNTIF($V197:$Y197, ET$1)&gt;0, DP$2, 0)</f>
        <v>0</v>
      </c>
      <c r="DQ197" s="234">
        <f>IF(COUNTIF($Z197:$AA197, ET$1)&gt;0, DQ$2, 0)</f>
        <v>0</v>
      </c>
      <c r="DR197" s="234">
        <f>IF(COUNTIF($AB197:$AC197, ET$1)&gt;0, DR$2, 0)</f>
        <v>0</v>
      </c>
      <c r="DS197" s="235">
        <f>IF(COUNTIF($AD197:$AF197, $ET$1)&gt;0, DS$2, 0)</f>
        <v>0</v>
      </c>
      <c r="DT197" s="236">
        <f>IF(COUNTIF($AG197:$AI197, $ET$1)&gt;0, DT$2, 0)</f>
        <v>0</v>
      </c>
      <c r="DU197" s="236">
        <f>IF(COUNTIF($AJ197:$AL197, $ET$1)&gt;0, DU$2, 0)</f>
        <v>0</v>
      </c>
      <c r="DV197" s="236">
        <f>IF(COUNTIF($AM197:$AO197, $ET$1)&gt;0, DV$2, 0)</f>
        <v>0</v>
      </c>
      <c r="DW197" s="236">
        <f>IF(COUNTIF($AP197:$AR197, $ET$1)&gt;0, DW$2, 0)</f>
        <v>0</v>
      </c>
      <c r="DX197" s="236">
        <f>IF(COUNTIF($AS197:$AU197, $ET$1)&gt;0, DX$2, 0)</f>
        <v>0</v>
      </c>
      <c r="DY197" s="236">
        <f>IF(COUNTIF($AV197:$AX197, $ET$1)&gt;0, DY$2, 0)</f>
        <v>0</v>
      </c>
      <c r="DZ197" s="237">
        <f>IF(COUNTIF($AY197:$BA197, $ET$1)&gt;0, DZ$2, 0)</f>
        <v>0</v>
      </c>
      <c r="EA197" s="238">
        <f>IF(COUNTIF($BB197:$BD197, $ET$1)&gt;0, EA$2, 0)</f>
        <v>0</v>
      </c>
      <c r="EB197" s="238">
        <f>IF(COUNTIF($BE197:$BG197, $ET$1)&gt;0, EB$2, 0)</f>
        <v>0</v>
      </c>
      <c r="EC197" s="238">
        <f>IF(COUNTIF($BH197:$BJ197, $ET$1)&gt;0, EC$2, 0)</f>
        <v>0</v>
      </c>
      <c r="ED197" s="238">
        <f>IF(COUNTIF($BK197:$BM197, $ET$1)&gt;0, ED$2, 0)</f>
        <v>0</v>
      </c>
      <c r="EE197" s="238">
        <f>IF(COUNTIF($BN197:$BP197, $ET$1)&gt;0, EE$2, 0)</f>
        <v>0</v>
      </c>
      <c r="EF197" s="238">
        <f>IF(COUNTIF($BQ197:$BS197, $ET$1)&gt;0, EF$2, 0)</f>
        <v>0</v>
      </c>
      <c r="EG197" s="238">
        <f>IF(COUNTIF($BT197:$BV197, $ET$1)&gt;0, EG$2, 0)</f>
        <v>0</v>
      </c>
      <c r="EH197" s="239">
        <f>IF(COUNTIF($BW197:$BY197, $ET$1)&gt;0, EH$2, 0)</f>
        <v>0</v>
      </c>
      <c r="EI197" s="240">
        <f>IF(COUNTIF($BZ197:$CB197, $ET$1)&gt;0, EI$2, 0)</f>
        <v>0</v>
      </c>
      <c r="EJ197" s="240">
        <f>IF(COUNTIF($CC197:$CE197, $ET$1)&gt;0, EJ$2, 0)</f>
        <v>0</v>
      </c>
      <c r="EK197" s="240">
        <f>IF(COUNTIF($CF197:$CH197, $ET$1)&gt;0, EK$2, 0)</f>
        <v>0</v>
      </c>
      <c r="EL197" s="240">
        <f>IF(COUNTIF($CI197:$CK197, $ET$1)&gt;0, EL$2, 0)</f>
        <v>0</v>
      </c>
      <c r="EM197" s="240">
        <f>IF(COUNTIF($CL197:$CN197, $ET$1)&gt;0, EM$2, 0)</f>
        <v>0</v>
      </c>
      <c r="EN197" s="240">
        <f>IF(COUNTIF($CO197:$CQ197, $ET$1)&gt;0, EN$2, 0)</f>
        <v>0</v>
      </c>
      <c r="EO197" s="240">
        <f>IF(COUNTIF($CR197:$CT197, $ET$1)&gt;0, EO$2, 0)</f>
        <v>0</v>
      </c>
      <c r="EP197" s="240">
        <f>IF(COUNTIF($CU197:$CW197, $ET$1)&gt;0, EP$2, 0)</f>
        <v>0</v>
      </c>
      <c r="EQ197" s="240">
        <f>IF(COUNTIF($CX197:$CZ197, $ET$1)&gt;0, EQ$2, 0)</f>
        <v>0</v>
      </c>
      <c r="ER197" s="240">
        <f>IF(COUNTIF($DA197:$DC197, $ET$1)&gt;0, ER$2, 0)</f>
        <v>0</v>
      </c>
      <c r="ES197" s="240">
        <f>IF(COUNTIF($DD197:$DF197, $ET$1)&gt;0, ES$2, 0)</f>
        <v>0</v>
      </c>
      <c r="ET197" s="241">
        <f>SUM(DN197:ES197)</f>
        <v>0</v>
      </c>
      <c r="EU197" s="242">
        <f>IF(COUNTIF($N197:$Q197, GA$1)&gt;0, EU$2, 0)</f>
        <v>0</v>
      </c>
      <c r="EV197" s="234">
        <f>IF(COUNTIF($R197:$U197, GA$1)&gt;0, EV$2, 0)</f>
        <v>0</v>
      </c>
      <c r="EW197" s="234">
        <f>IF(COUNTIF($V197:$Y197, GA$1)&gt;0, EW$2, 0)</f>
        <v>0</v>
      </c>
      <c r="EX197" s="234">
        <f>IF(COUNTIF($Z197:$AA197, GA$1)&gt;0, EX$2, 0)</f>
        <v>0</v>
      </c>
      <c r="EY197" s="234">
        <f>IF(COUNTIF($AB197:$AC197, GA$1)&gt;0, EY$2, 0)</f>
        <v>0</v>
      </c>
      <c r="EZ197" s="235">
        <f>IF(COUNTIF($AD197:$AF197, $GA$1)&gt;0, EZ$2, 0)</f>
        <v>0</v>
      </c>
      <c r="FA197" s="236">
        <f>IF(COUNTIF($AG197:$AI197, $GA$1)&gt;0, FA$2, 0)</f>
        <v>0</v>
      </c>
      <c r="FB197" s="236">
        <f>IF(COUNTIF($AJ197:$AL197, $GA$1)&gt;0, FB$2, 0)</f>
        <v>0</v>
      </c>
      <c r="FC197" s="236">
        <f>IF(COUNTIF($AM197:$AO197, $GA$1)&gt;0, FC$2, 0)</f>
        <v>0</v>
      </c>
      <c r="FD197" s="236">
        <f>IF(COUNTIF($AP197:$AR197, $GA$1)&gt;0, FD$2, 0)</f>
        <v>0</v>
      </c>
      <c r="FE197" s="236">
        <f>IF(COUNTIF($AS197:$AU197, $GA$1)&gt;0, FE$2, 0)</f>
        <v>0</v>
      </c>
      <c r="FF197" s="236">
        <f>IF(COUNTIF($AV197:$AX197, $GA$1)&gt;0, FF$2, 0)</f>
        <v>0</v>
      </c>
      <c r="FG197" s="237">
        <f>IF(COUNTIF($AY197:$BA197, $GA$1)&gt;0, FG$2, 0)</f>
        <v>0</v>
      </c>
      <c r="FH197" s="238">
        <f>IF(COUNTIF($BB197:$BD197, $GA$1)&gt;0, FH$2, 0)</f>
        <v>0</v>
      </c>
      <c r="FI197" s="238">
        <f>IF(COUNTIF($BE197:$BG197, $GA$1)&gt;0, FI$2, 0)</f>
        <v>0</v>
      </c>
      <c r="FJ197" s="238">
        <f>IF(COUNTIF($BH197:$BJ197, $GA$1)&gt;0, FJ$2, 0)</f>
        <v>0</v>
      </c>
      <c r="FK197" s="238">
        <f>IF(COUNTIF($BK197:$BM197, $GA$1)&gt;0, FK$2, 0)</f>
        <v>0</v>
      </c>
      <c r="FL197" s="238">
        <f>IF(COUNTIF($BN197:$BP197, $GA$1)&gt;0, FL$2, 0)</f>
        <v>0</v>
      </c>
      <c r="FM197" s="238">
        <f>IF(COUNTIF($BQ197:$BS197, $GA$1)&gt;0, FM$2, 0)</f>
        <v>0</v>
      </c>
      <c r="FN197" s="238">
        <f>IF(COUNTIF($BT197:$BV197, $GA$1)&gt;0, FN$2, 0)</f>
        <v>0</v>
      </c>
      <c r="FO197" s="239">
        <f>IF(COUNTIF($BW197:$BY197, $GA$1)&gt;0, FO$2, 0)</f>
        <v>0</v>
      </c>
      <c r="FP197" s="240">
        <f>IF(COUNTIF($BZ197:$CB197, $GA$1)&gt;0, FP$2, 0)</f>
        <v>0</v>
      </c>
      <c r="FQ197" s="240">
        <f>IF(COUNTIF($CC197:$CE197, $GA$1)&gt;0, FQ$2, 0)</f>
        <v>0</v>
      </c>
      <c r="FR197" s="240">
        <f>IF(COUNTIF($CF197:$CH197, $GA$1)&gt;0, FR$2, 0)</f>
        <v>0</v>
      </c>
      <c r="FS197" s="240">
        <f>IF(COUNTIF($CI197:$CK197, $GA$1)&gt;0, FS$2, 0)</f>
        <v>0</v>
      </c>
      <c r="FT197" s="240">
        <f>IF(COUNTIF($CL197:$CN197, $GA$1)&gt;0, FT$2, 0)</f>
        <v>0</v>
      </c>
      <c r="FU197" s="240">
        <f>IF(COUNTIF($CO197:$CQ197, $GA$1)&gt;0, FU$2, 0)</f>
        <v>0</v>
      </c>
      <c r="FV197" s="240">
        <f>IF(COUNTIF($CR197:$CT197, $GA$1)&gt;0, FV$2, 0)</f>
        <v>0</v>
      </c>
      <c r="FW197" s="240">
        <f>IF(COUNTIF($CU197:$CW197, $GA$1)&gt;0, FW$2, 0)</f>
        <v>0</v>
      </c>
      <c r="FX197" s="240">
        <f>IF(COUNTIF($CX197:$CZ197, $GA$1)&gt;0, FX$2, 0)</f>
        <v>0</v>
      </c>
      <c r="FY197" s="240">
        <f>IF(COUNTIF($DA197:$DC197, $GA$1)&gt;0, FY$2, 0)</f>
        <v>0</v>
      </c>
      <c r="FZ197" s="240">
        <f>IF(COUNTIF($DD197:$DF197, $GA$1)&gt;0, FZ$2, 0)</f>
        <v>0</v>
      </c>
      <c r="GA197" s="241">
        <f>SUM(EU197:FZ197)</f>
        <v>0</v>
      </c>
      <c r="GB197" s="242">
        <f>IF(COUNTIF($N197:$Q197, HH$1)&gt;0, GB$2, 0)</f>
        <v>0</v>
      </c>
      <c r="GC197" s="234">
        <f>IF(COUNTIF($R197:$U197, HH$1)&gt;0, GC$2, 0)</f>
        <v>0</v>
      </c>
      <c r="GD197" s="234">
        <f>IF(COUNTIF($V197:$Y197, HH$1)&gt;0, GD$2, 0)</f>
        <v>0</v>
      </c>
      <c r="GE197" s="234">
        <f>IF(COUNTIF($Z197:$AA197, HH$1)&gt;0, GE$2, 0)</f>
        <v>0</v>
      </c>
      <c r="GF197" s="234">
        <f>IF(COUNTIF($AB197:$AC197, HH$1)&gt;0, GF$2, 0)</f>
        <v>0</v>
      </c>
      <c r="GG197" s="235">
        <f>IF(COUNTIF($AD197:$AF197, $HH$1)&gt;0, GG$2, 0)</f>
        <v>0</v>
      </c>
      <c r="GH197" s="236">
        <f>IF(COUNTIF($AG197:$AI197, $HH$1)&gt;0, GH$2, 0)</f>
        <v>0</v>
      </c>
      <c r="GI197" s="236">
        <f>IF(COUNTIF($AJ197:$AL197, $HH$1)&gt;0, GI$2, 0)</f>
        <v>0</v>
      </c>
      <c r="GJ197" s="236">
        <f>IF(COUNTIF($AM197:$AO197, $HH$1)&gt;0, GJ$2, 0)</f>
        <v>0</v>
      </c>
      <c r="GK197" s="236">
        <f>IF(COUNTIF($AP197:$AR197, $HH$1)&gt;0, GK$2, 0)</f>
        <v>0</v>
      </c>
      <c r="GL197" s="236">
        <f>IF(COUNTIF($AS197:$AU197, $HH$1)&gt;0, GL$2, 0)</f>
        <v>0</v>
      </c>
      <c r="GM197" s="236">
        <f>IF(COUNTIF($AV197:$AX197, $HH$1)&gt;0, GM$2, 0)</f>
        <v>0</v>
      </c>
      <c r="GN197" s="237">
        <f>IF(COUNTIF($AY197:$BA197, $HH$1)&gt;0, GN$2, 0)</f>
        <v>0</v>
      </c>
      <c r="GO197" s="238">
        <f>IF(COUNTIF($BB197:$BD197, $HH$1)&gt;0, GO$2, 0)</f>
        <v>0</v>
      </c>
      <c r="GP197" s="238">
        <f>IF(COUNTIF($BE197:$BG197, $HH$1)&gt;0, GP$2, 0)</f>
        <v>0</v>
      </c>
      <c r="GQ197" s="238">
        <f>IF(COUNTIF($BH197:$BJ197, $HH$1)&gt;0, GQ$2, 0)</f>
        <v>0</v>
      </c>
      <c r="GR197" s="238">
        <f>IF(COUNTIF($BK197:$BM197, $HH$1)&gt;0, GR$2, 0)</f>
        <v>0</v>
      </c>
      <c r="GS197" s="238">
        <f>IF(COUNTIF($BN197:$BP197, $HH$1)&gt;0, GS$2, 0)</f>
        <v>0</v>
      </c>
      <c r="GT197" s="238">
        <f>IF(COUNTIF($BQ197:$BS197, $HH$1)&gt;0, GT$2, 0)</f>
        <v>0</v>
      </c>
      <c r="GU197" s="238">
        <f>IF(COUNTIF($BT197:$BV197, $HH$1)&gt;0, GU$2, 0)</f>
        <v>0</v>
      </c>
      <c r="GV197" s="239">
        <f>IF(COUNTIF($BW197:$BY197, $HH$1)&gt;0, GV$2, 0)</f>
        <v>0</v>
      </c>
      <c r="GW197" s="240">
        <f>IF(COUNTIF($BZ197:$CB197, $HH$1)&gt;0, GW$2, 0)</f>
        <v>0</v>
      </c>
      <c r="GX197" s="240">
        <f>IF(COUNTIF($CC197:$CE197, $HH$1)&gt;0, GX$2, 0)</f>
        <v>0</v>
      </c>
      <c r="GY197" s="240">
        <f>IF(COUNTIF($CF197:$CH197, $HH$1)&gt;0, GY$2, 0)</f>
        <v>0</v>
      </c>
      <c r="GZ197" s="240">
        <f>IF(COUNTIF($CI197:$CK197, $HH$1)&gt;0, GZ$2, 0)</f>
        <v>0</v>
      </c>
      <c r="HA197" s="240">
        <f>IF(COUNTIF($CL197:$CN197, $HH$1)&gt;0, HA$2, 0)</f>
        <v>0</v>
      </c>
      <c r="HB197" s="240">
        <f>IF(COUNTIF($CO197:$CQ197, $HH$1)&gt;0, HB$2, 0)</f>
        <v>0</v>
      </c>
      <c r="HC197" s="240">
        <f>IF(COUNTIF($CR197:$CT197, $HH$1)&gt;0, HC$2, 0)</f>
        <v>0</v>
      </c>
      <c r="HD197" s="240">
        <f>IF(COUNTIF($CU197:$CW197, $HH$1)&gt;0, HD$2, 0)</f>
        <v>0</v>
      </c>
      <c r="HE197" s="240">
        <f>IF(COUNTIF($CX197:$CZ197, $HH$1)&gt;0, HE$2, 0)</f>
        <v>0</v>
      </c>
      <c r="HF197" s="240">
        <f>IF(COUNTIF($DA197:$DC197, $HH$1)&gt;0, HF$2, 0)</f>
        <v>0</v>
      </c>
      <c r="HG197" s="240">
        <f>IF(COUNTIF($DD197:$DF197, $HH$1)&gt;0, HG$2, 0)</f>
        <v>0</v>
      </c>
      <c r="HH197" s="241">
        <f>SUM(GB197:HG197)</f>
        <v>0</v>
      </c>
      <c r="HI197" s="243"/>
      <c r="HJ197" s="242">
        <f>IF(MAX($N197:$Q197)&gt;=40, HJ$2, 0)</f>
        <v>0</v>
      </c>
      <c r="HK197" s="234">
        <f>IF(MAX($R197:$U197)&gt;=40, HK$2, 0)</f>
        <v>0</v>
      </c>
      <c r="HL197" s="234">
        <f>IF(MAX($V197:$Y197)&gt;=40, HL$2, 0)</f>
        <v>0</v>
      </c>
      <c r="HM197" s="234">
        <f>IF(MAX($Z197:$AA197)&gt;=40, HM$2, 0)</f>
        <v>0</v>
      </c>
      <c r="HN197" s="234">
        <f>IF(MAX($AB197:$AC197)&gt;=40, HN$2, 0)</f>
        <v>0</v>
      </c>
      <c r="HO197" s="235">
        <f>IF(MAX($AD197:$AF197)&gt;=40, HO$2, 0)</f>
        <v>0</v>
      </c>
      <c r="HP197" s="236">
        <f>IF(MAX($AG197:$AI197)&gt;=40, HP$2, 0)</f>
        <v>0</v>
      </c>
      <c r="HQ197" s="236">
        <f>IF(MAX($AJ197:$AL197)&gt;=40, HQ$2, 0)</f>
        <v>0</v>
      </c>
      <c r="HR197" s="236">
        <f>IF(MAX($AM197:$AO197)&gt;=40, HR$2, 0)</f>
        <v>0</v>
      </c>
      <c r="HS197" s="236">
        <f>IF(MAX($AP197:$AR197)&gt;=40, HS$2, 0)</f>
        <v>0</v>
      </c>
      <c r="HT197" s="236">
        <f>IF(MAX($AS197:$AU197)&gt;=40, HT$2, 0)</f>
        <v>0</v>
      </c>
      <c r="HU197" s="236">
        <f>IF(MAX($AV197:$AX197)&gt;=40, HU$2, 0)</f>
        <v>0</v>
      </c>
      <c r="HV197" s="237">
        <f>IF(MAX($AY197:$BA197)&gt;=40, HV$2, 0)</f>
        <v>0</v>
      </c>
      <c r="HW197" s="238">
        <f>IF(MAX($BB197:$BD197)&gt;=40, HW$2, 0)</f>
        <v>0</v>
      </c>
      <c r="HX197" s="238">
        <f>IF(MAX($BE197:$BG197)&gt;=40, HX$2, 0)</f>
        <v>0</v>
      </c>
      <c r="HY197" s="238">
        <f>IF(MAX($BH197:$BJ197)&gt;=40, HY$2, 0)</f>
        <v>0</v>
      </c>
      <c r="HZ197" s="238">
        <f>IF(MAX($BK197:$BM197)&gt;=40, HZ$2, 0)</f>
        <v>0</v>
      </c>
      <c r="IA197" s="238">
        <f>IF(MAX($BN197:$BP197)&gt;=40, IA$2, 0)</f>
        <v>0</v>
      </c>
      <c r="IB197" s="238">
        <f>IF(MAX($BQ197:$BS197)&gt;=40, IB$2, 0)</f>
        <v>0</v>
      </c>
      <c r="IC197" s="238">
        <f>IF(MAX($BT197:$BV197)&gt;=40, IC$2, 0)</f>
        <v>0</v>
      </c>
      <c r="ID197" s="239">
        <f>IF(MAX($BW197:$BY197)&gt;=40, ID$2, 0)</f>
        <v>0</v>
      </c>
      <c r="IE197" s="240">
        <f>IF(MAX($BZ197:$CB197)&gt;=40, IE$2, 0)</f>
        <v>0</v>
      </c>
      <c r="IF197" s="240">
        <f>IF(MAX($CC197:$CE197)&gt;=40, IF$2, 0)</f>
        <v>0</v>
      </c>
      <c r="IG197" s="240">
        <f>IF(MAX($CF197:$CH197)&gt;=40, IG$2, 0)</f>
        <v>0</v>
      </c>
      <c r="IH197" s="240">
        <f>IF(MAX($CI197:$CK197)&gt;=40, IH$2, 0)</f>
        <v>0</v>
      </c>
      <c r="II197" s="240">
        <f>IF(MAX($CL197:$CN197)&gt;=40, II$2, 0)</f>
        <v>0</v>
      </c>
      <c r="IJ197" s="240">
        <f>IF(MAX($CO197:$CQ197)&gt;=40, IJ$2, 0)</f>
        <v>0</v>
      </c>
      <c r="IK197" s="240">
        <f>IF(MAX($CR197:$CT197)&gt;=40, IK$2, 0)</f>
        <v>0</v>
      </c>
      <c r="IL197" s="240">
        <f>IF(MAX($CU197:$CW197)&gt;=40, IL$2, 0)</f>
        <v>0</v>
      </c>
      <c r="IM197" s="240">
        <f>IF(MAX($CX197:$CZ197)&gt;=40, IM$2, 0)</f>
        <v>0</v>
      </c>
      <c r="IN197" s="240">
        <f>IF(MAX($DA197:$DC197)&gt;=40, IN$2, 0)</f>
        <v>0</v>
      </c>
      <c r="IO197" s="240">
        <f>IF(MAX($DD197:$DF197)&gt;=40, IO$2, 0)</f>
        <v>0</v>
      </c>
      <c r="IP197" s="416">
        <f>SUM(HO197:IB197, ID197:IO197)</f>
        <v>0</v>
      </c>
      <c r="IQ197" s="416">
        <f>SUM(HJ197:HN197, IC197)</f>
        <v>0</v>
      </c>
    </row>
    <row r="198" spans="2:251" ht="15" customHeight="1" x14ac:dyDescent="0.25">
      <c r="B198" s="392">
        <v>3</v>
      </c>
      <c r="C198" s="13"/>
      <c r="D198" s="423"/>
      <c r="E198" s="20"/>
      <c r="F198" s="6"/>
      <c r="G198" s="20"/>
      <c r="H198" s="20"/>
      <c r="I198" s="23"/>
      <c r="J198" s="6"/>
      <c r="K198" s="6"/>
      <c r="L198" s="424"/>
      <c r="M198" s="425"/>
      <c r="N198" s="24"/>
      <c r="O198" s="107"/>
      <c r="P198" s="107"/>
      <c r="Q198" s="273"/>
      <c r="R198" s="24"/>
      <c r="S198" s="107"/>
      <c r="T198" s="107"/>
      <c r="U198" s="290"/>
      <c r="V198" s="24"/>
      <c r="W198" s="107"/>
      <c r="X198" s="107"/>
      <c r="Y198" s="273"/>
      <c r="Z198" s="24"/>
      <c r="AA198" s="273"/>
      <c r="AB198" s="24"/>
      <c r="AC198" s="273"/>
      <c r="AD198" s="24"/>
      <c r="AE198" s="107"/>
      <c r="AF198" s="273"/>
      <c r="AG198" s="24"/>
      <c r="AH198" s="107"/>
      <c r="AI198" s="273"/>
      <c r="AJ198" s="24"/>
      <c r="AK198" s="107"/>
      <c r="AL198" s="273"/>
      <c r="AM198" s="24"/>
      <c r="AN198" s="107"/>
      <c r="AO198" s="273"/>
      <c r="AP198" s="24"/>
      <c r="AQ198" s="107"/>
      <c r="AR198" s="273"/>
      <c r="AS198" s="24"/>
      <c r="AT198" s="107"/>
      <c r="AU198" s="273"/>
      <c r="AV198" s="24"/>
      <c r="AW198" s="107"/>
      <c r="AX198" s="273"/>
      <c r="AY198" s="24"/>
      <c r="AZ198" s="107"/>
      <c r="BA198" s="273"/>
      <c r="BB198" s="24"/>
      <c r="BC198" s="107"/>
      <c r="BD198" s="273"/>
      <c r="BE198" s="24"/>
      <c r="BF198" s="107"/>
      <c r="BG198" s="273"/>
      <c r="BH198" s="24"/>
      <c r="BI198" s="107"/>
      <c r="BJ198" s="273"/>
      <c r="BK198" s="24"/>
      <c r="BL198" s="107"/>
      <c r="BM198" s="273"/>
      <c r="BN198" s="24"/>
      <c r="BO198" s="107"/>
      <c r="BP198" s="273"/>
      <c r="BQ198" s="24"/>
      <c r="BR198" s="107"/>
      <c r="BS198" s="273"/>
      <c r="BT198" s="24"/>
      <c r="BU198" s="291"/>
      <c r="BV198" s="273"/>
      <c r="BW198" s="24"/>
      <c r="BX198" s="107"/>
      <c r="BY198" s="273"/>
      <c r="BZ198" s="24"/>
      <c r="CA198" s="107"/>
      <c r="CB198" s="273"/>
      <c r="CC198" s="24"/>
      <c r="CD198" s="107"/>
      <c r="CE198" s="107"/>
      <c r="CF198" s="107"/>
      <c r="CG198" s="107"/>
      <c r="CH198" s="273"/>
      <c r="CI198" s="24"/>
      <c r="CJ198" s="107"/>
      <c r="CK198" s="273"/>
      <c r="CL198" s="24"/>
      <c r="CM198" s="107"/>
      <c r="CN198" s="273"/>
      <c r="CO198" s="24"/>
      <c r="CP198" s="107"/>
      <c r="CQ198" s="273"/>
      <c r="CR198" s="24"/>
      <c r="CS198" s="107"/>
      <c r="CT198" s="273"/>
      <c r="CU198" s="24"/>
      <c r="CV198" s="107"/>
      <c r="CW198" s="273"/>
      <c r="CX198" s="24"/>
      <c r="CY198" s="107"/>
      <c r="CZ198" s="273"/>
      <c r="DA198" s="24"/>
      <c r="DB198" s="107"/>
      <c r="DC198" s="273"/>
      <c r="DD198" s="24"/>
      <c r="DE198" s="107"/>
      <c r="DF198" s="273"/>
      <c r="DG198" s="218"/>
      <c r="DH198" s="217"/>
      <c r="DI198" s="217"/>
      <c r="DJ198" s="286" t="e">
        <f>AVERAGE(AY198:CZ198)</f>
        <v>#DIV/0!</v>
      </c>
      <c r="DK198" s="219"/>
      <c r="DL198" s="220" t="e">
        <f>IF(DJ198&gt;80, 4, (DJ198-50)/20+2.5)</f>
        <v>#DIV/0!</v>
      </c>
      <c r="DM198" s="61">
        <f>COUNTIF(N198:CZ198, DM$1)+COUNTIF(N198:CZ198, DM$2)</f>
        <v>0</v>
      </c>
      <c r="DN198" s="233">
        <f>IF(COUNTIF($N198:$Q198, ET$1)&gt;0, DN$2, 0)</f>
        <v>0</v>
      </c>
      <c r="DO198" s="234">
        <f>IF(COUNTIF($R198:$U198, ET$1)&gt;0, DO$2, 0)</f>
        <v>0</v>
      </c>
      <c r="DP198" s="234">
        <f>IF(COUNTIF($V198:$Y198, ET$1)&gt;0, DP$2, 0)</f>
        <v>0</v>
      </c>
      <c r="DQ198" s="234">
        <f>IF(COUNTIF($Z198:$AA198, ET$1)&gt;0, DQ$2, 0)</f>
        <v>0</v>
      </c>
      <c r="DR198" s="234">
        <f>IF(COUNTIF($AB198:$AC198, ET$1)&gt;0, DR$2, 0)</f>
        <v>0</v>
      </c>
      <c r="DS198" s="235">
        <f>IF(COUNTIF($AD198:$AF198, $ET$1)&gt;0, DS$2, 0)</f>
        <v>0</v>
      </c>
      <c r="DT198" s="236">
        <f>IF(COUNTIF($AG198:$AI198, $ET$1)&gt;0, DT$2, 0)</f>
        <v>0</v>
      </c>
      <c r="DU198" s="236">
        <f>IF(COUNTIF($AJ198:$AL198, $ET$1)&gt;0, DU$2, 0)</f>
        <v>0</v>
      </c>
      <c r="DV198" s="236">
        <f>IF(COUNTIF($AM198:$AO198, $ET$1)&gt;0, DV$2, 0)</f>
        <v>0</v>
      </c>
      <c r="DW198" s="236">
        <f>IF(COUNTIF($AP198:$AR198, $ET$1)&gt;0, DW$2, 0)</f>
        <v>0</v>
      </c>
      <c r="DX198" s="236">
        <f>IF(COUNTIF($AS198:$AU198, $ET$1)&gt;0, DX$2, 0)</f>
        <v>0</v>
      </c>
      <c r="DY198" s="236">
        <f>IF(COUNTIF($AV198:$AX198, $ET$1)&gt;0, DY$2, 0)</f>
        <v>0</v>
      </c>
      <c r="DZ198" s="237">
        <f>IF(COUNTIF($AY198:$BA198, $ET$1)&gt;0, DZ$2, 0)</f>
        <v>0</v>
      </c>
      <c r="EA198" s="238">
        <f>IF(COUNTIF($BB198:$BD198, $ET$1)&gt;0, EA$2, 0)</f>
        <v>0</v>
      </c>
      <c r="EB198" s="238">
        <f>IF(COUNTIF($BE198:$BG198, $ET$1)&gt;0, EB$2, 0)</f>
        <v>0</v>
      </c>
      <c r="EC198" s="238">
        <f>IF(COUNTIF($BH198:$BJ198, $ET$1)&gt;0, EC$2, 0)</f>
        <v>0</v>
      </c>
      <c r="ED198" s="238">
        <f>IF(COUNTIF($BK198:$BM198, $ET$1)&gt;0, ED$2, 0)</f>
        <v>0</v>
      </c>
      <c r="EE198" s="238">
        <f>IF(COUNTIF($BN198:$BP198, $ET$1)&gt;0, EE$2, 0)</f>
        <v>0</v>
      </c>
      <c r="EF198" s="238">
        <f>IF(COUNTIF($BQ198:$BS198, $ET$1)&gt;0, EF$2, 0)</f>
        <v>0</v>
      </c>
      <c r="EG198" s="238">
        <f>IF(COUNTIF($BT198:$BV198, $ET$1)&gt;0, EG$2, 0)</f>
        <v>0</v>
      </c>
      <c r="EH198" s="239">
        <f>IF(COUNTIF($BW198:$BY198, $ET$1)&gt;0, EH$2, 0)</f>
        <v>0</v>
      </c>
      <c r="EI198" s="240">
        <f>IF(COUNTIF($BZ198:$CB198, $ET$1)&gt;0, EI$2, 0)</f>
        <v>0</v>
      </c>
      <c r="EJ198" s="240">
        <f>IF(COUNTIF($CC198:$CE198, $ET$1)&gt;0, EJ$2, 0)</f>
        <v>0</v>
      </c>
      <c r="EK198" s="240">
        <f>IF(COUNTIF($CF198:$CH198, $ET$1)&gt;0, EK$2, 0)</f>
        <v>0</v>
      </c>
      <c r="EL198" s="240">
        <f>IF(COUNTIF($CI198:$CK198, $ET$1)&gt;0, EL$2, 0)</f>
        <v>0</v>
      </c>
      <c r="EM198" s="240">
        <f>IF(COUNTIF($CL198:$CN198, $ET$1)&gt;0, EM$2, 0)</f>
        <v>0</v>
      </c>
      <c r="EN198" s="240">
        <f>IF(COUNTIF($CO198:$CQ198, $ET$1)&gt;0, EN$2, 0)</f>
        <v>0</v>
      </c>
      <c r="EO198" s="240">
        <f>IF(COUNTIF($CR198:$CT198, $ET$1)&gt;0, EO$2, 0)</f>
        <v>0</v>
      </c>
      <c r="EP198" s="240">
        <f>IF(COUNTIF($CU198:$CW198, $ET$1)&gt;0, EP$2, 0)</f>
        <v>0</v>
      </c>
      <c r="EQ198" s="240">
        <f>IF(COUNTIF($CX198:$CZ198, $ET$1)&gt;0, EQ$2, 0)</f>
        <v>0</v>
      </c>
      <c r="ER198" s="240">
        <f>IF(COUNTIF($DA198:$DC198, $ET$1)&gt;0, ER$2, 0)</f>
        <v>0</v>
      </c>
      <c r="ES198" s="240">
        <f>IF(COUNTIF($DD198:$DF198, $ET$1)&gt;0, ES$2, 0)</f>
        <v>0</v>
      </c>
      <c r="ET198" s="241">
        <f>SUM(DN198:ES198)</f>
        <v>0</v>
      </c>
      <c r="EU198" s="242">
        <f>IF(COUNTIF($N198:$Q198, GA$1)&gt;0, EU$2, 0)</f>
        <v>0</v>
      </c>
      <c r="EV198" s="234">
        <f>IF(COUNTIF($R198:$U198, GA$1)&gt;0, EV$2, 0)</f>
        <v>0</v>
      </c>
      <c r="EW198" s="234">
        <f>IF(COUNTIF($V198:$Y198, GA$1)&gt;0, EW$2, 0)</f>
        <v>0</v>
      </c>
      <c r="EX198" s="234">
        <f>IF(COUNTIF($Z198:$AA198, GA$1)&gt;0, EX$2, 0)</f>
        <v>0</v>
      </c>
      <c r="EY198" s="234">
        <f>IF(COUNTIF($AB198:$AC198, GA$1)&gt;0, EY$2, 0)</f>
        <v>0</v>
      </c>
      <c r="EZ198" s="235">
        <f>IF(COUNTIF($AD198:$AF198, $GA$1)&gt;0, EZ$2, 0)</f>
        <v>0</v>
      </c>
      <c r="FA198" s="236">
        <f>IF(COUNTIF($AG198:$AI198, $GA$1)&gt;0, FA$2, 0)</f>
        <v>0</v>
      </c>
      <c r="FB198" s="236">
        <f>IF(COUNTIF($AJ198:$AL198, $GA$1)&gt;0, FB$2, 0)</f>
        <v>0</v>
      </c>
      <c r="FC198" s="236">
        <f>IF(COUNTIF($AM198:$AO198, $GA$1)&gt;0, FC$2, 0)</f>
        <v>0</v>
      </c>
      <c r="FD198" s="236">
        <f>IF(COUNTIF($AP198:$AR198, $GA$1)&gt;0, FD$2, 0)</f>
        <v>0</v>
      </c>
      <c r="FE198" s="236">
        <f>IF(COUNTIF($AS198:$AU198, $GA$1)&gt;0, FE$2, 0)</f>
        <v>0</v>
      </c>
      <c r="FF198" s="236">
        <f>IF(COUNTIF($AV198:$AX198, $GA$1)&gt;0, FF$2, 0)</f>
        <v>0</v>
      </c>
      <c r="FG198" s="237">
        <f>IF(COUNTIF($AY198:$BA198, $GA$1)&gt;0, FG$2, 0)</f>
        <v>0</v>
      </c>
      <c r="FH198" s="238">
        <f>IF(COUNTIF($BB198:$BD198, $GA$1)&gt;0, FH$2, 0)</f>
        <v>0</v>
      </c>
      <c r="FI198" s="238">
        <f>IF(COUNTIF($BE198:$BG198, $GA$1)&gt;0, FI$2, 0)</f>
        <v>0</v>
      </c>
      <c r="FJ198" s="238">
        <f>IF(COUNTIF($BH198:$BJ198, $GA$1)&gt;0, FJ$2, 0)</f>
        <v>0</v>
      </c>
      <c r="FK198" s="238">
        <f>IF(COUNTIF($BK198:$BM198, $GA$1)&gt;0, FK$2, 0)</f>
        <v>0</v>
      </c>
      <c r="FL198" s="238">
        <f>IF(COUNTIF($BN198:$BP198, $GA$1)&gt;0, FL$2, 0)</f>
        <v>0</v>
      </c>
      <c r="FM198" s="238">
        <f>IF(COUNTIF($BQ198:$BS198, $GA$1)&gt;0, FM$2, 0)</f>
        <v>0</v>
      </c>
      <c r="FN198" s="238">
        <f>IF(COUNTIF($BT198:$BV198, $GA$1)&gt;0, FN$2, 0)</f>
        <v>0</v>
      </c>
      <c r="FO198" s="239">
        <f>IF(COUNTIF($BW198:$BY198, $GA$1)&gt;0, FO$2, 0)</f>
        <v>0</v>
      </c>
      <c r="FP198" s="240">
        <f>IF(COUNTIF($BZ198:$CB198, $GA$1)&gt;0, FP$2, 0)</f>
        <v>0</v>
      </c>
      <c r="FQ198" s="240">
        <f>IF(COUNTIF($CC198:$CE198, $GA$1)&gt;0, FQ$2, 0)</f>
        <v>0</v>
      </c>
      <c r="FR198" s="240">
        <f>IF(COUNTIF($CF198:$CH198, $GA$1)&gt;0, FR$2, 0)</f>
        <v>0</v>
      </c>
      <c r="FS198" s="240">
        <f>IF(COUNTIF($CI198:$CK198, $GA$1)&gt;0, FS$2, 0)</f>
        <v>0</v>
      </c>
      <c r="FT198" s="240">
        <f>IF(COUNTIF($CL198:$CN198, $GA$1)&gt;0, FT$2, 0)</f>
        <v>0</v>
      </c>
      <c r="FU198" s="240">
        <f>IF(COUNTIF($CO198:$CQ198, $GA$1)&gt;0, FU$2, 0)</f>
        <v>0</v>
      </c>
      <c r="FV198" s="240">
        <f>IF(COUNTIF($CR198:$CT198, $GA$1)&gt;0, FV$2, 0)</f>
        <v>0</v>
      </c>
      <c r="FW198" s="240">
        <f>IF(COUNTIF($CU198:$CW198, $GA$1)&gt;0, FW$2, 0)</f>
        <v>0</v>
      </c>
      <c r="FX198" s="240">
        <f>IF(COUNTIF($CX198:$CZ198, $GA$1)&gt;0, FX$2, 0)</f>
        <v>0</v>
      </c>
      <c r="FY198" s="240">
        <f>IF(COUNTIF($DA198:$DC198, $GA$1)&gt;0, FY$2, 0)</f>
        <v>0</v>
      </c>
      <c r="FZ198" s="240">
        <f>IF(COUNTIF($DD198:$DF198, $GA$1)&gt;0, FZ$2, 0)</f>
        <v>0</v>
      </c>
      <c r="GA198" s="241">
        <f>SUM(EU198:FZ198)</f>
        <v>0</v>
      </c>
      <c r="GB198" s="242">
        <f>IF(COUNTIF($N198:$Q198, HH$1)&gt;0, GB$2, 0)</f>
        <v>0</v>
      </c>
      <c r="GC198" s="234">
        <f>IF(COUNTIF($R198:$U198, HH$1)&gt;0, GC$2, 0)</f>
        <v>0</v>
      </c>
      <c r="GD198" s="234">
        <f>IF(COUNTIF($V198:$Y198, HH$1)&gt;0, GD$2, 0)</f>
        <v>0</v>
      </c>
      <c r="GE198" s="234">
        <f>IF(COUNTIF($Z198:$AA198, HH$1)&gt;0, GE$2, 0)</f>
        <v>0</v>
      </c>
      <c r="GF198" s="234">
        <f>IF(COUNTIF($AB198:$AC198, HH$1)&gt;0, GF$2, 0)</f>
        <v>0</v>
      </c>
      <c r="GG198" s="235">
        <f>IF(COUNTIF($AD198:$AF198, $HH$1)&gt;0, GG$2, 0)</f>
        <v>0</v>
      </c>
      <c r="GH198" s="236">
        <f>IF(COUNTIF($AG198:$AI198, $HH$1)&gt;0, GH$2, 0)</f>
        <v>0</v>
      </c>
      <c r="GI198" s="236">
        <f>IF(COUNTIF($AJ198:$AL198, $HH$1)&gt;0, GI$2, 0)</f>
        <v>0</v>
      </c>
      <c r="GJ198" s="236">
        <f>IF(COUNTIF($AM198:$AO198, $HH$1)&gt;0, GJ$2, 0)</f>
        <v>0</v>
      </c>
      <c r="GK198" s="236">
        <f>IF(COUNTIF($AP198:$AR198, $HH$1)&gt;0, GK$2, 0)</f>
        <v>0</v>
      </c>
      <c r="GL198" s="236">
        <f>IF(COUNTIF($AS198:$AU198, $HH$1)&gt;0, GL$2, 0)</f>
        <v>0</v>
      </c>
      <c r="GM198" s="236">
        <f>IF(COUNTIF($AV198:$AX198, $HH$1)&gt;0, GM$2, 0)</f>
        <v>0</v>
      </c>
      <c r="GN198" s="237">
        <f>IF(COUNTIF($AY198:$BA198, $HH$1)&gt;0, GN$2, 0)</f>
        <v>0</v>
      </c>
      <c r="GO198" s="238">
        <f>IF(COUNTIF($BB198:$BD198, $HH$1)&gt;0, GO$2, 0)</f>
        <v>0</v>
      </c>
      <c r="GP198" s="238">
        <f>IF(COUNTIF($BE198:$BG198, $HH$1)&gt;0, GP$2, 0)</f>
        <v>0</v>
      </c>
      <c r="GQ198" s="238">
        <f>IF(COUNTIF($BH198:$BJ198, $HH$1)&gt;0, GQ$2, 0)</f>
        <v>0</v>
      </c>
      <c r="GR198" s="238">
        <f>IF(COUNTIF($BK198:$BM198, $HH$1)&gt;0, GR$2, 0)</f>
        <v>0</v>
      </c>
      <c r="GS198" s="238">
        <f>IF(COUNTIF($BN198:$BP198, $HH$1)&gt;0, GS$2, 0)</f>
        <v>0</v>
      </c>
      <c r="GT198" s="238">
        <f>IF(COUNTIF($BQ198:$BS198, $HH$1)&gt;0, GT$2, 0)</f>
        <v>0</v>
      </c>
      <c r="GU198" s="238">
        <f>IF(COUNTIF($BT198:$BV198, $HH$1)&gt;0, GU$2, 0)</f>
        <v>0</v>
      </c>
      <c r="GV198" s="239">
        <f>IF(COUNTIF($BW198:$BY198, $HH$1)&gt;0, GV$2, 0)</f>
        <v>0</v>
      </c>
      <c r="GW198" s="240">
        <f>IF(COUNTIF($BZ198:$CB198, $HH$1)&gt;0, GW$2, 0)</f>
        <v>0</v>
      </c>
      <c r="GX198" s="240">
        <f>IF(COUNTIF($CC198:$CE198, $HH$1)&gt;0, GX$2, 0)</f>
        <v>0</v>
      </c>
      <c r="GY198" s="240">
        <f>IF(COUNTIF($CF198:$CH198, $HH$1)&gt;0, GY$2, 0)</f>
        <v>0</v>
      </c>
      <c r="GZ198" s="240">
        <f>IF(COUNTIF($CI198:$CK198, $HH$1)&gt;0, GZ$2, 0)</f>
        <v>0</v>
      </c>
      <c r="HA198" s="240">
        <f>IF(COUNTIF($CL198:$CN198, $HH$1)&gt;0, HA$2, 0)</f>
        <v>0</v>
      </c>
      <c r="HB198" s="240">
        <f>IF(COUNTIF($CO198:$CQ198, $HH$1)&gt;0, HB$2, 0)</f>
        <v>0</v>
      </c>
      <c r="HC198" s="240">
        <f>IF(COUNTIF($CR198:$CT198, $HH$1)&gt;0, HC$2, 0)</f>
        <v>0</v>
      </c>
      <c r="HD198" s="240">
        <f>IF(COUNTIF($CU198:$CW198, $HH$1)&gt;0, HD$2, 0)</f>
        <v>0</v>
      </c>
      <c r="HE198" s="240">
        <f>IF(COUNTIF($CX198:$CZ198, $HH$1)&gt;0, HE$2, 0)</f>
        <v>0</v>
      </c>
      <c r="HF198" s="240">
        <f>IF(COUNTIF($DA198:$DC198, $HH$1)&gt;0, HF$2, 0)</f>
        <v>0</v>
      </c>
      <c r="HG198" s="240">
        <f>IF(COUNTIF($DD198:$DF198, $HH$1)&gt;0, HG$2, 0)</f>
        <v>0</v>
      </c>
      <c r="HH198" s="241">
        <f>SUM(GB198:HG198)</f>
        <v>0</v>
      </c>
      <c r="HI198" s="243"/>
      <c r="HJ198" s="242">
        <f>IF(MAX($N198:$Q198)&gt;=40, HJ$2, 0)</f>
        <v>0</v>
      </c>
      <c r="HK198" s="234">
        <f>IF(MAX($R198:$U198)&gt;=40, HK$2, 0)</f>
        <v>0</v>
      </c>
      <c r="HL198" s="234">
        <f>IF(MAX($V198:$Y198)&gt;=40, HL$2, 0)</f>
        <v>0</v>
      </c>
      <c r="HM198" s="234">
        <f>IF(MAX($Z198:$AA198)&gt;=40, HM$2, 0)</f>
        <v>0</v>
      </c>
      <c r="HN198" s="234">
        <f>IF(MAX($AB198:$AC198)&gt;=40, HN$2, 0)</f>
        <v>0</v>
      </c>
      <c r="HO198" s="235">
        <f>IF(MAX($AD198:$AF198)&gt;=40, HO$2, 0)</f>
        <v>0</v>
      </c>
      <c r="HP198" s="236">
        <f>IF(MAX($AG198:$AI198)&gt;=40, HP$2, 0)</f>
        <v>0</v>
      </c>
      <c r="HQ198" s="236">
        <f>IF(MAX($AJ198:$AL198)&gt;=40, HQ$2, 0)</f>
        <v>0</v>
      </c>
      <c r="HR198" s="236">
        <f>IF(MAX($AM198:$AO198)&gt;=40, HR$2, 0)</f>
        <v>0</v>
      </c>
      <c r="HS198" s="236">
        <f>IF(MAX($AP198:$AR198)&gt;=40, HS$2, 0)</f>
        <v>0</v>
      </c>
      <c r="HT198" s="236">
        <f>IF(MAX($AS198:$AU198)&gt;=40, HT$2, 0)</f>
        <v>0</v>
      </c>
      <c r="HU198" s="236">
        <f>IF(MAX($AV198:$AX198)&gt;=40, HU$2, 0)</f>
        <v>0</v>
      </c>
      <c r="HV198" s="237">
        <f>IF(MAX($AY198:$BA198)&gt;=40, HV$2, 0)</f>
        <v>0</v>
      </c>
      <c r="HW198" s="238">
        <f>IF(MAX($BB198:$BD198)&gt;=40, HW$2, 0)</f>
        <v>0</v>
      </c>
      <c r="HX198" s="238">
        <f>IF(MAX($BE198:$BG198)&gt;=40, HX$2, 0)</f>
        <v>0</v>
      </c>
      <c r="HY198" s="238">
        <f>IF(MAX($BH198:$BJ198)&gt;=40, HY$2, 0)</f>
        <v>0</v>
      </c>
      <c r="HZ198" s="238">
        <f>IF(MAX($BK198:$BM198)&gt;=40, HZ$2, 0)</f>
        <v>0</v>
      </c>
      <c r="IA198" s="238">
        <f>IF(MAX($BN198:$BP198)&gt;=40, IA$2, 0)</f>
        <v>0</v>
      </c>
      <c r="IB198" s="238">
        <f>IF(MAX($BQ198:$BS198)&gt;=40, IB$2, 0)</f>
        <v>0</v>
      </c>
      <c r="IC198" s="238">
        <f>IF(MAX($BT198:$BV198)&gt;=40, IC$2, 0)</f>
        <v>0</v>
      </c>
      <c r="ID198" s="239">
        <f>IF(MAX($BW198:$BY198)&gt;=40, ID$2, 0)</f>
        <v>0</v>
      </c>
      <c r="IE198" s="240">
        <f>IF(MAX($BZ198:$CB198)&gt;=40, IE$2, 0)</f>
        <v>0</v>
      </c>
      <c r="IF198" s="240">
        <f>IF(MAX($CC198:$CE198)&gt;=40, IF$2, 0)</f>
        <v>0</v>
      </c>
      <c r="IG198" s="240">
        <f>IF(MAX($CF198:$CH198)&gt;=40, IG$2, 0)</f>
        <v>0</v>
      </c>
      <c r="IH198" s="240">
        <f>IF(MAX($CI198:$CK198)&gt;=40, IH$2, 0)</f>
        <v>0</v>
      </c>
      <c r="II198" s="240">
        <f>IF(MAX($CL198:$CN198)&gt;=40, II$2, 0)</f>
        <v>0</v>
      </c>
      <c r="IJ198" s="240">
        <f>IF(MAX($CO198:$CQ198)&gt;=40, IJ$2, 0)</f>
        <v>0</v>
      </c>
      <c r="IK198" s="240">
        <f>IF(MAX($CR198:$CT198)&gt;=40, IK$2, 0)</f>
        <v>0</v>
      </c>
      <c r="IL198" s="240">
        <f>IF(MAX($CU198:$CW198)&gt;=40, IL$2, 0)</f>
        <v>0</v>
      </c>
      <c r="IM198" s="240">
        <f>IF(MAX($CX198:$CZ198)&gt;=40, IM$2, 0)</f>
        <v>0</v>
      </c>
      <c r="IN198" s="240">
        <f>IF(MAX($DA198:$DC198)&gt;=40, IN$2, 0)</f>
        <v>0</v>
      </c>
      <c r="IO198" s="240">
        <f>IF(MAX($DD198:$DF198)&gt;=40, IO$2, 0)</f>
        <v>0</v>
      </c>
      <c r="IP198" s="416">
        <f>SUM(HO198:IB198, ID198:IO198)</f>
        <v>0</v>
      </c>
      <c r="IQ198" s="416">
        <f>SUM(HJ198:HN198, IC198)</f>
        <v>0</v>
      </c>
    </row>
    <row r="199" spans="2:251" ht="15" customHeight="1" x14ac:dyDescent="0.25">
      <c r="B199" s="337"/>
      <c r="C199" s="393"/>
      <c r="D199" s="339"/>
      <c r="E199" s="337"/>
      <c r="F199" s="337"/>
      <c r="G199" s="337"/>
      <c r="H199" s="337"/>
      <c r="I199" s="340"/>
      <c r="J199" s="341"/>
      <c r="K199" s="341"/>
      <c r="L199" s="342"/>
      <c r="M199" s="343"/>
      <c r="N199" s="344"/>
      <c r="O199" s="345"/>
      <c r="P199" s="345"/>
      <c r="Q199" s="346"/>
      <c r="R199" s="344"/>
      <c r="S199" s="345"/>
      <c r="T199" s="345"/>
      <c r="U199" s="395"/>
      <c r="V199" s="344"/>
      <c r="W199" s="345"/>
      <c r="X199" s="345"/>
      <c r="Y199" s="346"/>
      <c r="Z199" s="344"/>
      <c r="AA199" s="346"/>
      <c r="AB199" s="344"/>
      <c r="AC199" s="346"/>
      <c r="AD199" s="344"/>
      <c r="AE199" s="345"/>
      <c r="AF199" s="346"/>
      <c r="AG199" s="344"/>
      <c r="AH199" s="345"/>
      <c r="AI199" s="346"/>
      <c r="AJ199" s="344"/>
      <c r="AK199" s="345"/>
      <c r="AL199" s="346"/>
      <c r="AM199" s="344"/>
      <c r="AN199" s="345"/>
      <c r="AO199" s="346"/>
      <c r="AP199" s="344"/>
      <c r="AQ199" s="345"/>
      <c r="AR199" s="346"/>
      <c r="AS199" s="344"/>
      <c r="AT199" s="345"/>
      <c r="AU199" s="346"/>
      <c r="AV199" s="344"/>
      <c r="AW199" s="345"/>
      <c r="AX199" s="346"/>
      <c r="AY199" s="344"/>
      <c r="AZ199" s="345"/>
      <c r="BA199" s="346"/>
      <c r="BB199" s="344"/>
      <c r="BC199" s="345"/>
      <c r="BD199" s="346"/>
      <c r="BE199" s="344"/>
      <c r="BF199" s="345"/>
      <c r="BG199" s="346"/>
      <c r="BH199" s="344"/>
      <c r="BI199" s="345"/>
      <c r="BJ199" s="346"/>
      <c r="BK199" s="344"/>
      <c r="BL199" s="345"/>
      <c r="BM199" s="346"/>
      <c r="BN199" s="344"/>
      <c r="BO199" s="345"/>
      <c r="BP199" s="346"/>
      <c r="BQ199" s="344"/>
      <c r="BR199" s="345"/>
      <c r="BS199" s="346"/>
      <c r="BT199" s="344"/>
      <c r="BU199" s="347"/>
      <c r="BV199" s="346"/>
      <c r="BW199" s="344"/>
      <c r="BX199" s="345"/>
      <c r="BY199" s="346"/>
      <c r="BZ199" s="344"/>
      <c r="CA199" s="345"/>
      <c r="CB199" s="346"/>
      <c r="CC199" s="344"/>
      <c r="CD199" s="345"/>
      <c r="CE199" s="345"/>
      <c r="CF199" s="345"/>
      <c r="CG199" s="345"/>
      <c r="CH199" s="346"/>
      <c r="CI199" s="344"/>
      <c r="CJ199" s="345"/>
      <c r="CK199" s="346"/>
      <c r="CL199" s="344"/>
      <c r="CM199" s="345"/>
      <c r="CN199" s="346"/>
      <c r="CO199" s="344"/>
      <c r="CP199" s="345"/>
      <c r="CQ199" s="346"/>
      <c r="CR199" s="344"/>
      <c r="CS199" s="345"/>
      <c r="CT199" s="346"/>
      <c r="CU199" s="344"/>
      <c r="CV199" s="345"/>
      <c r="CW199" s="346"/>
      <c r="CX199" s="344"/>
      <c r="CY199" s="345"/>
      <c r="CZ199" s="346"/>
      <c r="DA199" s="344"/>
      <c r="DB199" s="345"/>
      <c r="DC199" s="346"/>
      <c r="DD199" s="344"/>
      <c r="DE199" s="345"/>
      <c r="DF199" s="346"/>
      <c r="DG199" s="338"/>
      <c r="DH199" s="348"/>
      <c r="DI199" s="348"/>
      <c r="DJ199" s="349"/>
      <c r="DK199" s="343"/>
      <c r="DL199" s="350"/>
      <c r="DM199" s="351"/>
      <c r="DN199" s="352"/>
      <c r="DO199" s="353"/>
      <c r="DP199" s="353"/>
      <c r="DQ199" s="353"/>
      <c r="DR199" s="353"/>
      <c r="DS199" s="354"/>
      <c r="DT199" s="355"/>
      <c r="DU199" s="355"/>
      <c r="DV199" s="355"/>
      <c r="DW199" s="355"/>
      <c r="DX199" s="355"/>
      <c r="DY199" s="355"/>
      <c r="DZ199" s="356"/>
      <c r="EA199" s="357"/>
      <c r="EB199" s="357"/>
      <c r="EC199" s="357"/>
      <c r="ED199" s="357"/>
      <c r="EE199" s="357"/>
      <c r="EF199" s="357"/>
      <c r="EG199" s="357"/>
      <c r="EH199" s="358"/>
      <c r="EI199" s="359"/>
      <c r="EJ199" s="359"/>
      <c r="EK199" s="359"/>
      <c r="EL199" s="359"/>
      <c r="EM199" s="359"/>
      <c r="EN199" s="359"/>
      <c r="EO199" s="359"/>
      <c r="EP199" s="359"/>
      <c r="EQ199" s="359"/>
      <c r="ER199" s="359"/>
      <c r="ES199" s="359"/>
      <c r="ET199" s="360"/>
      <c r="EU199" s="352"/>
      <c r="EV199" s="353"/>
      <c r="EW199" s="353"/>
      <c r="EX199" s="353"/>
      <c r="EY199" s="353"/>
      <c r="EZ199" s="354"/>
      <c r="FA199" s="355"/>
      <c r="FB199" s="355"/>
      <c r="FC199" s="355"/>
      <c r="FD199" s="355"/>
      <c r="FE199" s="355"/>
      <c r="FF199" s="355"/>
      <c r="FG199" s="356"/>
      <c r="FH199" s="357"/>
      <c r="FI199" s="357"/>
      <c r="FJ199" s="357"/>
      <c r="FK199" s="357"/>
      <c r="FL199" s="357"/>
      <c r="FM199" s="357"/>
      <c r="FN199" s="357"/>
      <c r="FO199" s="358"/>
      <c r="FP199" s="359"/>
      <c r="FQ199" s="359"/>
      <c r="FR199" s="359"/>
      <c r="FS199" s="359"/>
      <c r="FT199" s="359"/>
      <c r="FU199" s="359"/>
      <c r="FV199" s="359"/>
      <c r="FW199" s="359"/>
      <c r="FX199" s="359"/>
      <c r="FY199" s="359"/>
      <c r="FZ199" s="359"/>
      <c r="GA199" s="360"/>
      <c r="GB199" s="352"/>
      <c r="GC199" s="353"/>
      <c r="GD199" s="353"/>
      <c r="GE199" s="353"/>
      <c r="GF199" s="353"/>
      <c r="GG199" s="354"/>
      <c r="GH199" s="355"/>
      <c r="GI199" s="355"/>
      <c r="GJ199" s="355"/>
      <c r="GK199" s="355"/>
      <c r="GL199" s="355"/>
      <c r="GM199" s="355"/>
      <c r="GN199" s="356"/>
      <c r="GO199" s="357"/>
      <c r="GP199" s="357"/>
      <c r="GQ199" s="357"/>
      <c r="GR199" s="357"/>
      <c r="GS199" s="357"/>
      <c r="GT199" s="357"/>
      <c r="GU199" s="357"/>
      <c r="GV199" s="358"/>
      <c r="GW199" s="359"/>
      <c r="GX199" s="359"/>
      <c r="GY199" s="359"/>
      <c r="GZ199" s="359"/>
      <c r="HA199" s="359"/>
      <c r="HB199" s="359"/>
      <c r="HC199" s="359"/>
      <c r="HD199" s="359"/>
      <c r="HE199" s="359"/>
      <c r="HF199" s="359"/>
      <c r="HG199" s="359"/>
      <c r="HH199" s="360"/>
      <c r="HI199" s="361"/>
      <c r="HJ199" s="352"/>
      <c r="HK199" s="353"/>
      <c r="HL199" s="353"/>
      <c r="HM199" s="353"/>
      <c r="HN199" s="353"/>
      <c r="HO199" s="354"/>
      <c r="HP199" s="355"/>
      <c r="HQ199" s="355"/>
      <c r="HR199" s="355"/>
      <c r="HS199" s="355"/>
      <c r="HT199" s="355"/>
      <c r="HU199" s="355"/>
      <c r="HV199" s="356"/>
      <c r="HW199" s="357"/>
      <c r="HX199" s="357"/>
      <c r="HY199" s="357"/>
      <c r="HZ199" s="357"/>
      <c r="IA199" s="357"/>
      <c r="IB199" s="357"/>
      <c r="IC199" s="357"/>
      <c r="ID199" s="358"/>
      <c r="IE199" s="359"/>
      <c r="IF199" s="359"/>
      <c r="IG199" s="359"/>
      <c r="IH199" s="359"/>
      <c r="II199" s="359"/>
      <c r="IJ199" s="359"/>
      <c r="IK199" s="359"/>
      <c r="IL199" s="359"/>
      <c r="IM199" s="359"/>
      <c r="IN199" s="359"/>
      <c r="IO199" s="359"/>
      <c r="IP199" s="415"/>
      <c r="IQ199" s="415"/>
    </row>
    <row r="200" spans="2:251" ht="15" x14ac:dyDescent="0.25">
      <c r="C200" s="363" t="s">
        <v>915</v>
      </c>
      <c r="D200" s="317"/>
      <c r="E200" s="362">
        <f>COUNTIF(E4:E199, "G")</f>
        <v>144</v>
      </c>
      <c r="F200" s="318"/>
      <c r="G200" s="330"/>
      <c r="H200" s="318"/>
      <c r="I200" s="330"/>
      <c r="J200" s="330"/>
      <c r="K200" s="330"/>
      <c r="L200" s="330"/>
      <c r="M200" s="419"/>
      <c r="N200" s="331"/>
      <c r="O200" s="332"/>
      <c r="P200" s="332"/>
      <c r="Q200" s="333"/>
      <c r="R200" s="331"/>
      <c r="S200" s="332"/>
      <c r="T200" s="332"/>
      <c r="U200" s="332"/>
      <c r="V200" s="331"/>
      <c r="W200" s="332"/>
      <c r="X200" s="332"/>
      <c r="Y200" s="333"/>
      <c r="Z200" s="331"/>
      <c r="AA200" s="333"/>
      <c r="AB200" s="331"/>
      <c r="AC200" s="333"/>
      <c r="AD200" s="331"/>
      <c r="AE200" s="332"/>
      <c r="AF200" s="333"/>
      <c r="AG200" s="331"/>
      <c r="AH200" s="332"/>
      <c r="AI200" s="333"/>
      <c r="AJ200" s="331"/>
      <c r="AK200" s="332"/>
      <c r="AL200" s="333"/>
      <c r="AM200" s="331"/>
      <c r="AN200" s="332"/>
      <c r="AO200" s="333"/>
      <c r="AP200" s="331"/>
      <c r="AQ200" s="332"/>
      <c r="AR200" s="333"/>
      <c r="AS200" s="331"/>
      <c r="AT200" s="332"/>
      <c r="AU200" s="333"/>
      <c r="AV200" s="331"/>
      <c r="AW200" s="332"/>
      <c r="AX200" s="333"/>
      <c r="AY200" s="331"/>
      <c r="AZ200" s="332"/>
      <c r="BA200" s="333"/>
      <c r="BB200" s="331"/>
      <c r="BC200" s="332"/>
      <c r="BD200" s="333"/>
      <c r="BE200" s="331"/>
      <c r="BF200" s="332"/>
      <c r="BG200" s="333"/>
      <c r="BH200" s="331"/>
      <c r="BI200" s="332"/>
      <c r="BJ200" s="333"/>
      <c r="BK200" s="331"/>
      <c r="BL200" s="332"/>
      <c r="BM200" s="333"/>
      <c r="BN200" s="331"/>
      <c r="BO200" s="332"/>
      <c r="BP200" s="333"/>
      <c r="BQ200" s="331"/>
      <c r="BR200" s="332"/>
      <c r="BS200" s="333"/>
      <c r="BT200" s="331"/>
      <c r="BU200" s="332"/>
      <c r="BV200" s="332"/>
      <c r="BW200" s="331"/>
      <c r="BX200" s="332"/>
      <c r="BY200" s="333"/>
      <c r="BZ200" s="331"/>
      <c r="CA200" s="332"/>
      <c r="CB200" s="333"/>
      <c r="CC200" s="331" t="s">
        <v>900</v>
      </c>
      <c r="CD200" s="332"/>
      <c r="CE200" s="332"/>
      <c r="CF200" s="332"/>
      <c r="CG200" s="332"/>
      <c r="CH200" s="333"/>
      <c r="CI200" s="331"/>
      <c r="CJ200" s="332"/>
      <c r="CK200" s="333"/>
      <c r="CL200" s="331"/>
      <c r="CM200" s="332"/>
      <c r="CN200" s="333"/>
      <c r="CO200" s="331" t="s">
        <v>899</v>
      </c>
      <c r="CP200" s="332"/>
      <c r="CQ200" s="332"/>
      <c r="CR200" s="457"/>
      <c r="CS200" s="332"/>
      <c r="CT200" s="332"/>
      <c r="CU200" s="332"/>
      <c r="CV200" s="332"/>
      <c r="CW200" s="332"/>
      <c r="CX200" s="332"/>
      <c r="CY200" s="332"/>
      <c r="CZ200" s="332"/>
      <c r="DA200" s="332"/>
      <c r="DB200" s="332"/>
      <c r="DC200" s="332"/>
      <c r="DD200" s="332"/>
      <c r="DE200" s="332"/>
      <c r="DF200" s="333"/>
      <c r="DG200" s="330"/>
      <c r="DH200" s="372" t="s">
        <v>917</v>
      </c>
      <c r="DI200" s="370">
        <f>COUNTIF($DK4:$DK199, DI$2)</f>
        <v>21</v>
      </c>
      <c r="DJ200" s="370">
        <f>COUNTIF($DK4:$DK199, DJ$2)</f>
        <v>31</v>
      </c>
      <c r="DK200" s="370">
        <f>COUNTIF($DK4:$DK199, DK$2)</f>
        <v>15</v>
      </c>
      <c r="DL200" s="371">
        <f>COUNTIF($DK4:$DK199, DL$2)</f>
        <v>1</v>
      </c>
      <c r="DM200" s="319"/>
      <c r="DN200" s="320"/>
      <c r="DO200" s="321"/>
      <c r="DP200" s="321"/>
      <c r="DQ200" s="321"/>
      <c r="DR200" s="321"/>
      <c r="DS200" s="322"/>
      <c r="DT200" s="323"/>
      <c r="DU200" s="323"/>
      <c r="DV200" s="323"/>
      <c r="DW200" s="323"/>
      <c r="DX200" s="323"/>
      <c r="DY200" s="323"/>
      <c r="DZ200" s="324"/>
      <c r="EA200" s="325"/>
      <c r="EB200" s="325"/>
      <c r="EC200" s="325"/>
      <c r="ED200" s="325"/>
      <c r="EE200" s="325"/>
      <c r="EF200" s="325"/>
      <c r="EG200" s="325"/>
      <c r="EH200" s="326"/>
      <c r="EI200" s="327"/>
      <c r="EJ200" s="327"/>
      <c r="EK200" s="327"/>
      <c r="EL200" s="327"/>
      <c r="EM200" s="327"/>
      <c r="EN200" s="327"/>
      <c r="EO200" s="327"/>
      <c r="EP200" s="327"/>
      <c r="EQ200" s="327"/>
      <c r="ER200" s="327"/>
      <c r="ES200" s="327"/>
      <c r="ET200" s="328"/>
      <c r="EU200" s="320"/>
      <c r="EV200" s="321"/>
      <c r="EW200" s="321"/>
      <c r="EX200" s="321"/>
      <c r="EY200" s="321"/>
      <c r="EZ200" s="322"/>
      <c r="FA200" s="323"/>
      <c r="FB200" s="323"/>
      <c r="FC200" s="323"/>
      <c r="FD200" s="323"/>
      <c r="FE200" s="323"/>
      <c r="FF200" s="323"/>
      <c r="FG200" s="324"/>
      <c r="FH200" s="325"/>
      <c r="FI200" s="325"/>
      <c r="FJ200" s="325"/>
      <c r="FK200" s="325"/>
      <c r="FL200" s="325"/>
      <c r="FM200" s="325"/>
      <c r="FN200" s="325"/>
      <c r="FO200" s="326"/>
      <c r="FP200" s="327"/>
      <c r="FQ200" s="327"/>
      <c r="FR200" s="327"/>
      <c r="FS200" s="327"/>
      <c r="FT200" s="327"/>
      <c r="FU200" s="327"/>
      <c r="FV200" s="327"/>
      <c r="FW200" s="327"/>
      <c r="FX200" s="327"/>
      <c r="FY200" s="327"/>
      <c r="FZ200" s="327"/>
      <c r="GA200" s="328"/>
      <c r="GB200" s="320"/>
      <c r="GC200" s="321"/>
      <c r="GD200" s="321"/>
      <c r="GE200" s="321"/>
      <c r="GF200" s="321"/>
      <c r="GG200" s="322"/>
      <c r="GH200" s="323"/>
      <c r="GI200" s="323"/>
      <c r="GJ200" s="323"/>
      <c r="GK200" s="323"/>
      <c r="GL200" s="323"/>
      <c r="GM200" s="323"/>
      <c r="GN200" s="324"/>
      <c r="GO200" s="325"/>
      <c r="GP200" s="325"/>
      <c r="GQ200" s="325"/>
      <c r="GR200" s="325"/>
      <c r="GS200" s="325"/>
      <c r="GT200" s="325"/>
      <c r="GU200" s="325"/>
      <c r="GV200" s="326"/>
      <c r="GW200" s="327"/>
      <c r="GX200" s="327"/>
      <c r="GY200" s="327"/>
      <c r="GZ200" s="327"/>
      <c r="HA200" s="327"/>
      <c r="HB200" s="327"/>
      <c r="HC200" s="327"/>
      <c r="HD200" s="327"/>
      <c r="HE200" s="327"/>
      <c r="HF200" s="327"/>
      <c r="HG200" s="327"/>
      <c r="HH200" s="328"/>
      <c r="HI200" s="329"/>
      <c r="HJ200" s="320"/>
      <c r="HK200" s="321"/>
      <c r="HL200" s="321"/>
      <c r="HM200" s="321"/>
      <c r="HN200" s="321"/>
      <c r="HO200" s="322"/>
      <c r="HP200" s="323"/>
      <c r="HQ200" s="323"/>
      <c r="HR200" s="323"/>
      <c r="HS200" s="323"/>
      <c r="HT200" s="323"/>
      <c r="HU200" s="323"/>
      <c r="HV200" s="324"/>
      <c r="HW200" s="325"/>
      <c r="HX200" s="325"/>
      <c r="HY200" s="325"/>
      <c r="HZ200" s="325"/>
      <c r="IA200" s="325"/>
      <c r="IB200" s="325"/>
      <c r="IC200" s="325"/>
      <c r="ID200" s="326"/>
      <c r="IE200" s="327"/>
      <c r="IF200" s="327"/>
      <c r="IG200" s="327"/>
      <c r="IH200" s="327"/>
      <c r="II200" s="327"/>
      <c r="IJ200" s="327"/>
      <c r="IK200" s="327"/>
      <c r="IL200" s="327"/>
      <c r="IM200" s="327"/>
      <c r="IN200" s="327"/>
      <c r="IO200" s="327"/>
      <c r="IP200" s="417"/>
      <c r="IQ200" s="417"/>
    </row>
    <row r="201" spans="2:251" ht="15" customHeight="1" x14ac:dyDescent="0.25">
      <c r="B201" s="337"/>
      <c r="C201" s="393"/>
      <c r="D201" s="339"/>
      <c r="E201" s="337"/>
      <c r="F201" s="337"/>
      <c r="G201" s="337"/>
      <c r="H201" s="337"/>
      <c r="I201" s="340"/>
      <c r="J201" s="341"/>
      <c r="K201" s="341"/>
      <c r="L201" s="342"/>
      <c r="M201" s="343"/>
      <c r="N201" s="344"/>
      <c r="O201" s="345"/>
      <c r="P201" s="345"/>
      <c r="Q201" s="346"/>
      <c r="R201" s="344"/>
      <c r="S201" s="345"/>
      <c r="T201" s="345"/>
      <c r="U201" s="395"/>
      <c r="V201" s="344"/>
      <c r="W201" s="345"/>
      <c r="X201" s="345"/>
      <c r="Y201" s="346"/>
      <c r="Z201" s="344"/>
      <c r="AA201" s="346"/>
      <c r="AB201" s="344"/>
      <c r="AC201" s="346"/>
      <c r="AD201" s="344"/>
      <c r="AE201" s="345"/>
      <c r="AF201" s="346"/>
      <c r="AG201" s="344"/>
      <c r="AH201" s="345"/>
      <c r="AI201" s="346"/>
      <c r="AJ201" s="344"/>
      <c r="AK201" s="345"/>
      <c r="AL201" s="346"/>
      <c r="AM201" s="344"/>
      <c r="AN201" s="345"/>
      <c r="AO201" s="346"/>
      <c r="AP201" s="344"/>
      <c r="AQ201" s="345"/>
      <c r="AR201" s="346"/>
      <c r="AS201" s="344"/>
      <c r="AT201" s="345"/>
      <c r="AU201" s="346"/>
      <c r="AV201" s="344"/>
      <c r="AW201" s="345"/>
      <c r="AX201" s="346"/>
      <c r="AY201" s="344"/>
      <c r="AZ201" s="345"/>
      <c r="BA201" s="346"/>
      <c r="BB201" s="344"/>
      <c r="BC201" s="345"/>
      <c r="BD201" s="346"/>
      <c r="BE201" s="344"/>
      <c r="BF201" s="345"/>
      <c r="BG201" s="346"/>
      <c r="BH201" s="344"/>
      <c r="BI201" s="345"/>
      <c r="BJ201" s="346"/>
      <c r="BK201" s="344"/>
      <c r="BL201" s="345"/>
      <c r="BM201" s="346"/>
      <c r="BN201" s="344"/>
      <c r="BO201" s="345"/>
      <c r="BP201" s="346"/>
      <c r="BQ201" s="344"/>
      <c r="BR201" s="345"/>
      <c r="BS201" s="346"/>
      <c r="BT201" s="344"/>
      <c r="BU201" s="347"/>
      <c r="BV201" s="346"/>
      <c r="BW201" s="344"/>
      <c r="BX201" s="345"/>
      <c r="BY201" s="346"/>
      <c r="BZ201" s="344"/>
      <c r="CA201" s="345"/>
      <c r="CB201" s="346"/>
      <c r="CC201" s="344"/>
      <c r="CD201" s="345"/>
      <c r="CE201" s="345"/>
      <c r="CF201" s="345"/>
      <c r="CG201" s="345"/>
      <c r="CH201" s="346"/>
      <c r="CI201" s="344"/>
      <c r="CJ201" s="345"/>
      <c r="CK201" s="346"/>
      <c r="CL201" s="344"/>
      <c r="CM201" s="345"/>
      <c r="CN201" s="346"/>
      <c r="CO201" s="344"/>
      <c r="CP201" s="345"/>
      <c r="CQ201" s="346"/>
      <c r="CR201" s="344"/>
      <c r="CS201" s="345"/>
      <c r="CT201" s="346"/>
      <c r="CU201" s="344"/>
      <c r="CV201" s="345"/>
      <c r="CW201" s="346"/>
      <c r="CX201" s="344"/>
      <c r="CY201" s="345"/>
      <c r="CZ201" s="346"/>
      <c r="DA201" s="344"/>
      <c r="DB201" s="345"/>
      <c r="DC201" s="346"/>
      <c r="DD201" s="344"/>
      <c r="DE201" s="345"/>
      <c r="DF201" s="346"/>
      <c r="DG201" s="338"/>
      <c r="DH201" s="348"/>
      <c r="DI201" s="348"/>
      <c r="DJ201" s="349"/>
      <c r="DK201" s="343"/>
      <c r="DL201" s="350"/>
      <c r="DM201" s="351"/>
      <c r="DN201" s="352"/>
      <c r="DO201" s="353"/>
      <c r="DP201" s="353"/>
      <c r="DQ201" s="353"/>
      <c r="DR201" s="353"/>
      <c r="DS201" s="354"/>
      <c r="DT201" s="355"/>
      <c r="DU201" s="355"/>
      <c r="DV201" s="355"/>
      <c r="DW201" s="355"/>
      <c r="DX201" s="355"/>
      <c r="DY201" s="355"/>
      <c r="DZ201" s="356"/>
      <c r="EA201" s="357"/>
      <c r="EB201" s="357"/>
      <c r="EC201" s="357"/>
      <c r="ED201" s="357"/>
      <c r="EE201" s="357"/>
      <c r="EF201" s="357"/>
      <c r="EG201" s="357"/>
      <c r="EH201" s="358"/>
      <c r="EI201" s="359"/>
      <c r="EJ201" s="359"/>
      <c r="EK201" s="359"/>
      <c r="EL201" s="359"/>
      <c r="EM201" s="359"/>
      <c r="EN201" s="359"/>
      <c r="EO201" s="359"/>
      <c r="EP201" s="359"/>
      <c r="EQ201" s="359"/>
      <c r="ER201" s="359"/>
      <c r="ES201" s="359"/>
      <c r="ET201" s="360"/>
      <c r="EU201" s="352"/>
      <c r="EV201" s="353"/>
      <c r="EW201" s="353"/>
      <c r="EX201" s="353"/>
      <c r="EY201" s="353"/>
      <c r="EZ201" s="354"/>
      <c r="FA201" s="355"/>
      <c r="FB201" s="355"/>
      <c r="FC201" s="355"/>
      <c r="FD201" s="355"/>
      <c r="FE201" s="355"/>
      <c r="FF201" s="355"/>
      <c r="FG201" s="356"/>
      <c r="FH201" s="357"/>
      <c r="FI201" s="357"/>
      <c r="FJ201" s="357"/>
      <c r="FK201" s="357"/>
      <c r="FL201" s="357"/>
      <c r="FM201" s="357"/>
      <c r="FN201" s="357"/>
      <c r="FO201" s="358"/>
      <c r="FP201" s="359"/>
      <c r="FQ201" s="359"/>
      <c r="FR201" s="359"/>
      <c r="FS201" s="359"/>
      <c r="FT201" s="359"/>
      <c r="FU201" s="359"/>
      <c r="FV201" s="359"/>
      <c r="FW201" s="359"/>
      <c r="FX201" s="359"/>
      <c r="FY201" s="359"/>
      <c r="FZ201" s="359"/>
      <c r="GA201" s="360"/>
      <c r="GB201" s="352"/>
      <c r="GC201" s="353"/>
      <c r="GD201" s="353"/>
      <c r="GE201" s="353"/>
      <c r="GF201" s="353"/>
      <c r="GG201" s="354"/>
      <c r="GH201" s="355"/>
      <c r="GI201" s="355"/>
      <c r="GJ201" s="355"/>
      <c r="GK201" s="355"/>
      <c r="GL201" s="355"/>
      <c r="GM201" s="355"/>
      <c r="GN201" s="356"/>
      <c r="GO201" s="357"/>
      <c r="GP201" s="357"/>
      <c r="GQ201" s="357"/>
      <c r="GR201" s="357"/>
      <c r="GS201" s="357"/>
      <c r="GT201" s="357"/>
      <c r="GU201" s="357"/>
      <c r="GV201" s="358"/>
      <c r="GW201" s="359"/>
      <c r="GX201" s="359"/>
      <c r="GY201" s="359"/>
      <c r="GZ201" s="359"/>
      <c r="HA201" s="359"/>
      <c r="HB201" s="359"/>
      <c r="HC201" s="359"/>
      <c r="HD201" s="359"/>
      <c r="HE201" s="359"/>
      <c r="HF201" s="359"/>
      <c r="HG201" s="359"/>
      <c r="HH201" s="360"/>
      <c r="HI201" s="361"/>
      <c r="HJ201" s="352"/>
      <c r="HK201" s="353"/>
      <c r="HL201" s="353"/>
      <c r="HM201" s="353"/>
      <c r="HN201" s="353"/>
      <c r="HO201" s="354"/>
      <c r="HP201" s="355"/>
      <c r="HQ201" s="355"/>
      <c r="HR201" s="355"/>
      <c r="HS201" s="355"/>
      <c r="HT201" s="355"/>
      <c r="HU201" s="355"/>
      <c r="HV201" s="356"/>
      <c r="HW201" s="357"/>
      <c r="HX201" s="357"/>
      <c r="HY201" s="357"/>
      <c r="HZ201" s="357"/>
      <c r="IA201" s="357"/>
      <c r="IB201" s="357"/>
      <c r="IC201" s="357"/>
      <c r="ID201" s="358"/>
      <c r="IE201" s="359"/>
      <c r="IF201" s="359"/>
      <c r="IG201" s="359"/>
      <c r="IH201" s="359"/>
      <c r="II201" s="359"/>
      <c r="IJ201" s="359"/>
      <c r="IK201" s="359"/>
      <c r="IL201" s="359"/>
      <c r="IM201" s="359"/>
      <c r="IN201" s="359"/>
      <c r="IO201" s="359"/>
      <c r="IP201" s="415"/>
      <c r="IQ201" s="415"/>
    </row>
    <row r="202" spans="2:251" ht="15" customHeight="1" x14ac:dyDescent="0.25">
      <c r="B202" s="392">
        <v>1</v>
      </c>
      <c r="C202" s="13"/>
      <c r="D202" s="423"/>
      <c r="E202" s="20"/>
      <c r="F202" s="6"/>
      <c r="G202" s="20"/>
      <c r="H202" s="20"/>
      <c r="I202" s="23"/>
      <c r="J202" s="6"/>
      <c r="K202" s="6"/>
      <c r="L202" s="424"/>
      <c r="M202" s="425"/>
      <c r="N202" s="24"/>
      <c r="O202" s="107"/>
      <c r="P202" s="107"/>
      <c r="Q202" s="273"/>
      <c r="R202" s="24"/>
      <c r="S202" s="107"/>
      <c r="T202" s="107"/>
      <c r="U202" s="290"/>
      <c r="V202" s="24"/>
      <c r="W202" s="107"/>
      <c r="X202" s="107"/>
      <c r="Y202" s="273"/>
      <c r="Z202" s="24"/>
      <c r="AA202" s="273"/>
      <c r="AB202" s="24"/>
      <c r="AC202" s="273"/>
      <c r="AD202" s="24"/>
      <c r="AE202" s="107"/>
      <c r="AF202" s="273"/>
      <c r="AG202" s="24"/>
      <c r="AH202" s="107"/>
      <c r="AI202" s="273"/>
      <c r="AJ202" s="24"/>
      <c r="AK202" s="107"/>
      <c r="AL202" s="273"/>
      <c r="AM202" s="24"/>
      <c r="AN202" s="107"/>
      <c r="AO202" s="273"/>
      <c r="AP202" s="24"/>
      <c r="AQ202" s="107"/>
      <c r="AR202" s="273"/>
      <c r="AS202" s="24"/>
      <c r="AT202" s="107"/>
      <c r="AU202" s="273"/>
      <c r="AV202" s="24"/>
      <c r="AW202" s="107"/>
      <c r="AX202" s="273"/>
      <c r="AY202" s="24"/>
      <c r="AZ202" s="107"/>
      <c r="BA202" s="273"/>
      <c r="BB202" s="24"/>
      <c r="BC202" s="107"/>
      <c r="BD202" s="273"/>
      <c r="BE202" s="24"/>
      <c r="BF202" s="107"/>
      <c r="BG202" s="273"/>
      <c r="BH202" s="24"/>
      <c r="BI202" s="107"/>
      <c r="BJ202" s="273"/>
      <c r="BK202" s="24"/>
      <c r="BL202" s="107"/>
      <c r="BM202" s="273"/>
      <c r="BN202" s="24"/>
      <c r="BO202" s="107"/>
      <c r="BP202" s="273"/>
      <c r="BQ202" s="24"/>
      <c r="BR202" s="107"/>
      <c r="BS202" s="273"/>
      <c r="BT202" s="24"/>
      <c r="BU202" s="291"/>
      <c r="BV202" s="273"/>
      <c r="BW202" s="24"/>
      <c r="BX202" s="107"/>
      <c r="BY202" s="273"/>
      <c r="BZ202" s="24"/>
      <c r="CA202" s="107"/>
      <c r="CB202" s="273"/>
      <c r="CC202" s="24"/>
      <c r="CD202" s="107"/>
      <c r="CE202" s="107"/>
      <c r="CF202" s="107"/>
      <c r="CG202" s="107"/>
      <c r="CH202" s="273"/>
      <c r="CI202" s="24"/>
      <c r="CJ202" s="107"/>
      <c r="CK202" s="273"/>
      <c r="CL202" s="24"/>
      <c r="CM202" s="107"/>
      <c r="CN202" s="273"/>
      <c r="CO202" s="24"/>
      <c r="CP202" s="107"/>
      <c r="CQ202" s="273"/>
      <c r="CR202" s="24"/>
      <c r="CS202" s="107"/>
      <c r="CT202" s="273"/>
      <c r="CU202" s="24"/>
      <c r="CV202" s="107"/>
      <c r="CW202" s="273"/>
      <c r="CX202" s="24"/>
      <c r="CY202" s="107"/>
      <c r="CZ202" s="273"/>
      <c r="DA202" s="24"/>
      <c r="DB202" s="107"/>
      <c r="DC202" s="273"/>
      <c r="DD202" s="24"/>
      <c r="DE202" s="107"/>
      <c r="DF202" s="273"/>
      <c r="DG202" s="218"/>
      <c r="DH202" s="217"/>
      <c r="DI202" s="217"/>
      <c r="DJ202" s="286" t="e">
        <f>AVERAGE(AY202:CZ202)</f>
        <v>#DIV/0!</v>
      </c>
      <c r="DK202" s="219"/>
      <c r="DL202" s="220" t="e">
        <f>IF(DJ202&gt;80, 4, (DJ202-50)/20+2.5)</f>
        <v>#DIV/0!</v>
      </c>
      <c r="DM202" s="61">
        <f>COUNTIF(N202:CZ202, DM$1)+COUNTIF(N202:CZ202, DM$2)</f>
        <v>0</v>
      </c>
      <c r="DN202" s="233">
        <f>IF(COUNTIF($N202:$Q202, ET$1)&gt;0, DN$2, 0)</f>
        <v>0</v>
      </c>
      <c r="DO202" s="234">
        <f>IF(COUNTIF($R202:$U202, ET$1)&gt;0, DO$2, 0)</f>
        <v>0</v>
      </c>
      <c r="DP202" s="234">
        <f>IF(COUNTIF($V202:$Y202, ET$1)&gt;0, DP$2, 0)</f>
        <v>0</v>
      </c>
      <c r="DQ202" s="234">
        <f>IF(COUNTIF($Z202:$AA202, ET$1)&gt;0, DQ$2, 0)</f>
        <v>0</v>
      </c>
      <c r="DR202" s="234">
        <f>IF(COUNTIF($AB202:$AC202, ET$1)&gt;0, DR$2, 0)</f>
        <v>0</v>
      </c>
      <c r="DS202" s="235">
        <f>IF(COUNTIF($AD202:$AF202, $ET$1)&gt;0, DS$2, 0)</f>
        <v>0</v>
      </c>
      <c r="DT202" s="236">
        <f>IF(COUNTIF($AG202:$AI202, $ET$1)&gt;0, DT$2, 0)</f>
        <v>0</v>
      </c>
      <c r="DU202" s="236">
        <f>IF(COUNTIF($AJ202:$AL202, $ET$1)&gt;0, DU$2, 0)</f>
        <v>0</v>
      </c>
      <c r="DV202" s="236">
        <f>IF(COUNTIF($AM202:$AO202, $ET$1)&gt;0, DV$2, 0)</f>
        <v>0</v>
      </c>
      <c r="DW202" s="236">
        <f>IF(COUNTIF($AP202:$AR202, $ET$1)&gt;0, DW$2, 0)</f>
        <v>0</v>
      </c>
      <c r="DX202" s="236">
        <f>IF(COUNTIF($AS202:$AU202, $ET$1)&gt;0, DX$2, 0)</f>
        <v>0</v>
      </c>
      <c r="DY202" s="236">
        <f>IF(COUNTIF($AV202:$AX202, $ET$1)&gt;0, DY$2, 0)</f>
        <v>0</v>
      </c>
      <c r="DZ202" s="237">
        <f>IF(COUNTIF($AY202:$BA202, $ET$1)&gt;0, DZ$2, 0)</f>
        <v>0</v>
      </c>
      <c r="EA202" s="238">
        <f>IF(COUNTIF($BB202:$BD202, $ET$1)&gt;0, EA$2, 0)</f>
        <v>0</v>
      </c>
      <c r="EB202" s="238">
        <f>IF(COUNTIF($BE202:$BG202, $ET$1)&gt;0, EB$2, 0)</f>
        <v>0</v>
      </c>
      <c r="EC202" s="238">
        <f>IF(COUNTIF($BH202:$BJ202, $ET$1)&gt;0, EC$2, 0)</f>
        <v>0</v>
      </c>
      <c r="ED202" s="238">
        <f>IF(COUNTIF($BK202:$BM202, $ET$1)&gt;0, ED$2, 0)</f>
        <v>0</v>
      </c>
      <c r="EE202" s="238">
        <f>IF(COUNTIF($BN202:$BP202, $ET$1)&gt;0, EE$2, 0)</f>
        <v>0</v>
      </c>
      <c r="EF202" s="238">
        <f>IF(COUNTIF($BQ202:$BS202, $ET$1)&gt;0, EF$2, 0)</f>
        <v>0</v>
      </c>
      <c r="EG202" s="238">
        <f>IF(COUNTIF($BT202:$BV202, $ET$1)&gt;0, EG$2, 0)</f>
        <v>0</v>
      </c>
      <c r="EH202" s="239">
        <f>IF(COUNTIF($BW202:$BY202, $ET$1)&gt;0, EH$2, 0)</f>
        <v>0</v>
      </c>
      <c r="EI202" s="240">
        <f>IF(COUNTIF($BZ202:$CB202, $ET$1)&gt;0, EI$2, 0)</f>
        <v>0</v>
      </c>
      <c r="EJ202" s="240">
        <f>IF(COUNTIF($CC202:$CE202, $ET$1)&gt;0, EJ$2, 0)</f>
        <v>0</v>
      </c>
      <c r="EK202" s="240">
        <f>IF(COUNTIF($CF202:$CH202, $ET$1)&gt;0, EK$2, 0)</f>
        <v>0</v>
      </c>
      <c r="EL202" s="240">
        <f>IF(COUNTIF($CI202:$CK202, $ET$1)&gt;0, EL$2, 0)</f>
        <v>0</v>
      </c>
      <c r="EM202" s="240">
        <f>IF(COUNTIF($CL202:$CN202, $ET$1)&gt;0, EM$2, 0)</f>
        <v>0</v>
      </c>
      <c r="EN202" s="240">
        <f>IF(COUNTIF($CO202:$CQ202, $ET$1)&gt;0, EN$2, 0)</f>
        <v>0</v>
      </c>
      <c r="EO202" s="240">
        <f>IF(COUNTIF($CR202:$CT202, $ET$1)&gt;0, EO$2, 0)</f>
        <v>0</v>
      </c>
      <c r="EP202" s="240">
        <f>IF(COUNTIF($CU202:$CW202, $ET$1)&gt;0, EP$2, 0)</f>
        <v>0</v>
      </c>
      <c r="EQ202" s="240">
        <f>IF(COUNTIF($CX202:$CZ202, $ET$1)&gt;0, EQ$2, 0)</f>
        <v>0</v>
      </c>
      <c r="ER202" s="240">
        <f>IF(COUNTIF($DA202:$DC202, $ET$1)&gt;0, ER$2, 0)</f>
        <v>0</v>
      </c>
      <c r="ES202" s="240">
        <f>IF(COUNTIF($DD202:$DF202, $ET$1)&gt;0, ES$2, 0)</f>
        <v>0</v>
      </c>
      <c r="ET202" s="241">
        <f>SUM(DN202:ES202)</f>
        <v>0</v>
      </c>
      <c r="EU202" s="242">
        <f>IF(COUNTIF($N202:$Q202, GA$1)&gt;0, EU$2, 0)</f>
        <v>0</v>
      </c>
      <c r="EV202" s="234">
        <f>IF(COUNTIF($R202:$U202, GA$1)&gt;0, EV$2, 0)</f>
        <v>0</v>
      </c>
      <c r="EW202" s="234">
        <f>IF(COUNTIF($V202:$Y202, GA$1)&gt;0, EW$2, 0)</f>
        <v>0</v>
      </c>
      <c r="EX202" s="234">
        <f>IF(COUNTIF($Z202:$AA202, GA$1)&gt;0, EX$2, 0)</f>
        <v>0</v>
      </c>
      <c r="EY202" s="234">
        <f>IF(COUNTIF($AB202:$AC202, GA$1)&gt;0, EY$2, 0)</f>
        <v>0</v>
      </c>
      <c r="EZ202" s="235">
        <f>IF(COUNTIF($AD202:$AF202, $GA$1)&gt;0, EZ$2, 0)</f>
        <v>0</v>
      </c>
      <c r="FA202" s="236">
        <f>IF(COUNTIF($AG202:$AI202, $GA$1)&gt;0, FA$2, 0)</f>
        <v>0</v>
      </c>
      <c r="FB202" s="236">
        <f>IF(COUNTIF($AJ202:$AL202, $GA$1)&gt;0, FB$2, 0)</f>
        <v>0</v>
      </c>
      <c r="FC202" s="236">
        <f>IF(COUNTIF($AM202:$AO202, $GA$1)&gt;0, FC$2, 0)</f>
        <v>0</v>
      </c>
      <c r="FD202" s="236">
        <f>IF(COUNTIF($AP202:$AR202, $GA$1)&gt;0, FD$2, 0)</f>
        <v>0</v>
      </c>
      <c r="FE202" s="236">
        <f>IF(COUNTIF($AS202:$AU202, $GA$1)&gt;0, FE$2, 0)</f>
        <v>0</v>
      </c>
      <c r="FF202" s="236">
        <f>IF(COUNTIF($AV202:$AX202, $GA$1)&gt;0, FF$2, 0)</f>
        <v>0</v>
      </c>
      <c r="FG202" s="237">
        <f>IF(COUNTIF($AY202:$BA202, $GA$1)&gt;0, FG$2, 0)</f>
        <v>0</v>
      </c>
      <c r="FH202" s="238">
        <f>IF(COUNTIF($BB202:$BD202, $GA$1)&gt;0, FH$2, 0)</f>
        <v>0</v>
      </c>
      <c r="FI202" s="238">
        <f>IF(COUNTIF($BE202:$BG202, $GA$1)&gt;0, FI$2, 0)</f>
        <v>0</v>
      </c>
      <c r="FJ202" s="238">
        <f>IF(COUNTIF($BH202:$BJ202, $GA$1)&gt;0, FJ$2, 0)</f>
        <v>0</v>
      </c>
      <c r="FK202" s="238">
        <f>IF(COUNTIF($BK202:$BM202, $GA$1)&gt;0, FK$2, 0)</f>
        <v>0</v>
      </c>
      <c r="FL202" s="238">
        <f>IF(COUNTIF($BN202:$BP202, $GA$1)&gt;0, FL$2, 0)</f>
        <v>0</v>
      </c>
      <c r="FM202" s="238">
        <f>IF(COUNTIF($BQ202:$BS202, $GA$1)&gt;0, FM$2, 0)</f>
        <v>0</v>
      </c>
      <c r="FN202" s="238">
        <f>IF(COUNTIF($BT202:$BV202, $GA$1)&gt;0, FN$2, 0)</f>
        <v>0</v>
      </c>
      <c r="FO202" s="239">
        <f>IF(COUNTIF($BW202:$BY202, $GA$1)&gt;0, FO$2, 0)</f>
        <v>0</v>
      </c>
      <c r="FP202" s="240">
        <f>IF(COUNTIF($BZ202:$CB202, $GA$1)&gt;0, FP$2, 0)</f>
        <v>0</v>
      </c>
      <c r="FQ202" s="240">
        <f>IF(COUNTIF($CC202:$CE202, $GA$1)&gt;0, FQ$2, 0)</f>
        <v>0</v>
      </c>
      <c r="FR202" s="240">
        <f>IF(COUNTIF($CF202:$CH202, $GA$1)&gt;0, FR$2, 0)</f>
        <v>0</v>
      </c>
      <c r="FS202" s="240">
        <f>IF(COUNTIF($CI202:$CK202, $GA$1)&gt;0, FS$2, 0)</f>
        <v>0</v>
      </c>
      <c r="FT202" s="240">
        <f>IF(COUNTIF($CL202:$CN202, $GA$1)&gt;0, FT$2, 0)</f>
        <v>0</v>
      </c>
      <c r="FU202" s="240">
        <f>IF(COUNTIF($CO202:$CQ202, $GA$1)&gt;0, FU$2, 0)</f>
        <v>0</v>
      </c>
      <c r="FV202" s="240">
        <f>IF(COUNTIF($CR202:$CT202, $GA$1)&gt;0, FV$2, 0)</f>
        <v>0</v>
      </c>
      <c r="FW202" s="240">
        <f>IF(COUNTIF($CU202:$CW202, $GA$1)&gt;0, FW$2, 0)</f>
        <v>0</v>
      </c>
      <c r="FX202" s="240">
        <f>IF(COUNTIF($CX202:$CZ202, $GA$1)&gt;0, FX$2, 0)</f>
        <v>0</v>
      </c>
      <c r="FY202" s="240">
        <f>IF(COUNTIF($DA202:$DC202, $GA$1)&gt;0, FY$2, 0)</f>
        <v>0</v>
      </c>
      <c r="FZ202" s="240">
        <f>IF(COUNTIF($DD202:$DF202, $GA$1)&gt;0, FZ$2, 0)</f>
        <v>0</v>
      </c>
      <c r="GA202" s="241">
        <f>SUM(EU202:FZ202)</f>
        <v>0</v>
      </c>
      <c r="GB202" s="242">
        <f>IF(COUNTIF($N202:$Q202, HH$1)&gt;0, GB$2, 0)</f>
        <v>0</v>
      </c>
      <c r="GC202" s="234">
        <f>IF(COUNTIF($R202:$U202, HH$1)&gt;0, GC$2, 0)</f>
        <v>0</v>
      </c>
      <c r="GD202" s="234">
        <f>IF(COUNTIF($V202:$Y202, HH$1)&gt;0, GD$2, 0)</f>
        <v>0</v>
      </c>
      <c r="GE202" s="234">
        <f>IF(COUNTIF($Z202:$AA202, HH$1)&gt;0, GE$2, 0)</f>
        <v>0</v>
      </c>
      <c r="GF202" s="234">
        <f>IF(COUNTIF($AB202:$AC202, HH$1)&gt;0, GF$2, 0)</f>
        <v>0</v>
      </c>
      <c r="GG202" s="235">
        <f>IF(COUNTIF($AD202:$AF202, $HH$1)&gt;0, GG$2, 0)</f>
        <v>0</v>
      </c>
      <c r="GH202" s="236">
        <f>IF(COUNTIF($AG202:$AI202, $HH$1)&gt;0, GH$2, 0)</f>
        <v>0</v>
      </c>
      <c r="GI202" s="236">
        <f>IF(COUNTIF($AJ202:$AL202, $HH$1)&gt;0, GI$2, 0)</f>
        <v>0</v>
      </c>
      <c r="GJ202" s="236">
        <f>IF(COUNTIF($AM202:$AO202, $HH$1)&gt;0, GJ$2, 0)</f>
        <v>0</v>
      </c>
      <c r="GK202" s="236">
        <f>IF(COUNTIF($AP202:$AR202, $HH$1)&gt;0, GK$2, 0)</f>
        <v>0</v>
      </c>
      <c r="GL202" s="236">
        <f>IF(COUNTIF($AS202:$AU202, $HH$1)&gt;0, GL$2, 0)</f>
        <v>0</v>
      </c>
      <c r="GM202" s="236">
        <f>IF(COUNTIF($AV202:$AX202, $HH$1)&gt;0, GM$2, 0)</f>
        <v>0</v>
      </c>
      <c r="GN202" s="237">
        <f>IF(COUNTIF($AY202:$BA202, $HH$1)&gt;0, GN$2, 0)</f>
        <v>0</v>
      </c>
      <c r="GO202" s="238">
        <f>IF(COUNTIF($BB202:$BD202, $HH$1)&gt;0, GO$2, 0)</f>
        <v>0</v>
      </c>
      <c r="GP202" s="238">
        <f>IF(COUNTIF($BE202:$BG202, $HH$1)&gt;0, GP$2, 0)</f>
        <v>0</v>
      </c>
      <c r="GQ202" s="238">
        <f>IF(COUNTIF($BH202:$BJ202, $HH$1)&gt;0, GQ$2, 0)</f>
        <v>0</v>
      </c>
      <c r="GR202" s="238">
        <f>IF(COUNTIF($BK202:$BM202, $HH$1)&gt;0, GR$2, 0)</f>
        <v>0</v>
      </c>
      <c r="GS202" s="238">
        <f>IF(COUNTIF($BN202:$BP202, $HH$1)&gt;0, GS$2, 0)</f>
        <v>0</v>
      </c>
      <c r="GT202" s="238">
        <f>IF(COUNTIF($BQ202:$BS202, $HH$1)&gt;0, GT$2, 0)</f>
        <v>0</v>
      </c>
      <c r="GU202" s="238">
        <f>IF(COUNTIF($BT202:$BV202, $HH$1)&gt;0, GU$2, 0)</f>
        <v>0</v>
      </c>
      <c r="GV202" s="239">
        <f>IF(COUNTIF($BW202:$BY202, $HH$1)&gt;0, GV$2, 0)</f>
        <v>0</v>
      </c>
      <c r="GW202" s="240">
        <f>IF(COUNTIF($BZ202:$CB202, $HH$1)&gt;0, GW$2, 0)</f>
        <v>0</v>
      </c>
      <c r="GX202" s="240">
        <f>IF(COUNTIF($CC202:$CE202, $HH$1)&gt;0, GX$2, 0)</f>
        <v>0</v>
      </c>
      <c r="GY202" s="240">
        <f>IF(COUNTIF($CF202:$CH202, $HH$1)&gt;0, GY$2, 0)</f>
        <v>0</v>
      </c>
      <c r="GZ202" s="240">
        <f>IF(COUNTIF($CI202:$CK202, $HH$1)&gt;0, GZ$2, 0)</f>
        <v>0</v>
      </c>
      <c r="HA202" s="240">
        <f>IF(COUNTIF($CL202:$CN202, $HH$1)&gt;0, HA$2, 0)</f>
        <v>0</v>
      </c>
      <c r="HB202" s="240">
        <f>IF(COUNTIF($CO202:$CQ202, $HH$1)&gt;0, HB$2, 0)</f>
        <v>0</v>
      </c>
      <c r="HC202" s="240">
        <f>IF(COUNTIF($CR202:$CT202, $HH$1)&gt;0, HC$2, 0)</f>
        <v>0</v>
      </c>
      <c r="HD202" s="240">
        <f>IF(COUNTIF($CU202:$CW202, $HH$1)&gt;0, HD$2, 0)</f>
        <v>0</v>
      </c>
      <c r="HE202" s="240">
        <f>IF(COUNTIF($CX202:$CZ202, $HH$1)&gt;0, HE$2, 0)</f>
        <v>0</v>
      </c>
      <c r="HF202" s="240">
        <f>IF(COUNTIF($DA202:$DC202, $HH$1)&gt;0, HF$2, 0)</f>
        <v>0</v>
      </c>
      <c r="HG202" s="240">
        <f>IF(COUNTIF($DD202:$DF202, $HH$1)&gt;0, HG$2, 0)</f>
        <v>0</v>
      </c>
      <c r="HH202" s="241">
        <f>SUM(GB202:HG202)</f>
        <v>0</v>
      </c>
      <c r="HI202" s="243"/>
      <c r="HJ202" s="242">
        <f>IF(MAX($N202:$Q202)&gt;=40, HJ$2, 0)</f>
        <v>0</v>
      </c>
      <c r="HK202" s="234">
        <f>IF(MAX($R202:$U202)&gt;=40, HK$2, 0)</f>
        <v>0</v>
      </c>
      <c r="HL202" s="234">
        <f>IF(MAX($V202:$Y202)&gt;=40, HL$2, 0)</f>
        <v>0</v>
      </c>
      <c r="HM202" s="234">
        <f>IF(MAX($Z202:$AA202)&gt;=40, HM$2, 0)</f>
        <v>0</v>
      </c>
      <c r="HN202" s="234">
        <f>IF(MAX($AB202:$AC202)&gt;=40, HN$2, 0)</f>
        <v>0</v>
      </c>
      <c r="HO202" s="235">
        <f>IF(MAX($AD202:$AF202)&gt;=40, HO$2, 0)</f>
        <v>0</v>
      </c>
      <c r="HP202" s="236">
        <f>IF(MAX($AG202:$AI202)&gt;=40, HP$2, 0)</f>
        <v>0</v>
      </c>
      <c r="HQ202" s="236">
        <f>IF(MAX($AJ202:$AL202)&gt;=40, HQ$2, 0)</f>
        <v>0</v>
      </c>
      <c r="HR202" s="236">
        <f>IF(MAX($AM202:$AO202)&gt;=40, HR$2, 0)</f>
        <v>0</v>
      </c>
      <c r="HS202" s="236">
        <f>IF(MAX($AP202:$AR202)&gt;=40, HS$2, 0)</f>
        <v>0</v>
      </c>
      <c r="HT202" s="236">
        <f>IF(MAX($AS202:$AU202)&gt;=40, HT$2, 0)</f>
        <v>0</v>
      </c>
      <c r="HU202" s="236">
        <f>IF(MAX($AV202:$AX202)&gt;=40, HU$2, 0)</f>
        <v>0</v>
      </c>
      <c r="HV202" s="237">
        <f>IF(MAX($AY202:$BA202)&gt;=40, HV$2, 0)</f>
        <v>0</v>
      </c>
      <c r="HW202" s="238">
        <f>IF(MAX($BB202:$BD202)&gt;=40, HW$2, 0)</f>
        <v>0</v>
      </c>
      <c r="HX202" s="238">
        <f>IF(MAX($BE202:$BG202)&gt;=40, HX$2, 0)</f>
        <v>0</v>
      </c>
      <c r="HY202" s="238">
        <f>IF(MAX($BH202:$BJ202)&gt;=40, HY$2, 0)</f>
        <v>0</v>
      </c>
      <c r="HZ202" s="238">
        <f>IF(MAX($BK202:$BM202)&gt;=40, HZ$2, 0)</f>
        <v>0</v>
      </c>
      <c r="IA202" s="238">
        <f>IF(MAX($BN202:$BP202)&gt;=40, IA$2, 0)</f>
        <v>0</v>
      </c>
      <c r="IB202" s="238">
        <f>IF(MAX($BQ202:$BS202)&gt;=40, IB$2, 0)</f>
        <v>0</v>
      </c>
      <c r="IC202" s="238">
        <f>IF(MAX($BT202:$BV202)&gt;=40, IC$2, 0)</f>
        <v>0</v>
      </c>
      <c r="ID202" s="239">
        <f>IF(MAX($BW202:$BY202)&gt;=40, ID$2, 0)</f>
        <v>0</v>
      </c>
      <c r="IE202" s="240">
        <f>IF(MAX($BZ202:$CB202)&gt;=40, IE$2, 0)</f>
        <v>0</v>
      </c>
      <c r="IF202" s="240">
        <f>IF(MAX($CC202:$CE202)&gt;=40, IF$2, 0)</f>
        <v>0</v>
      </c>
      <c r="IG202" s="240">
        <f>IF(MAX($CF202:$CH202)&gt;=40, IG$2, 0)</f>
        <v>0</v>
      </c>
      <c r="IH202" s="240">
        <f>IF(MAX($CI202:$CK202)&gt;=40, IH$2, 0)</f>
        <v>0</v>
      </c>
      <c r="II202" s="240">
        <f>IF(MAX($CL202:$CN202)&gt;=40, II$2, 0)</f>
        <v>0</v>
      </c>
      <c r="IJ202" s="240">
        <f>IF(MAX($CO202:$CQ202)&gt;=40, IJ$2, 0)</f>
        <v>0</v>
      </c>
      <c r="IK202" s="240">
        <f>IF(MAX($CR202:$CT202)&gt;=40, IK$2, 0)</f>
        <v>0</v>
      </c>
      <c r="IL202" s="240">
        <f>IF(MAX($CU202:$CW202)&gt;=40, IL$2, 0)</f>
        <v>0</v>
      </c>
      <c r="IM202" s="240">
        <f>IF(MAX($CX202:$CZ202)&gt;=40, IM$2, 0)</f>
        <v>0</v>
      </c>
      <c r="IN202" s="240">
        <f>IF(MAX($DA202:$DC202)&gt;=40, IN$2, 0)</f>
        <v>0</v>
      </c>
      <c r="IO202" s="240">
        <f>IF(MAX($DD202:$DF202)&gt;=40, IO$2, 0)</f>
        <v>0</v>
      </c>
      <c r="IP202" s="416">
        <f>SUM(HO202:IB202, ID202:IO202)</f>
        <v>0</v>
      </c>
      <c r="IQ202" s="416">
        <f>SUM(HJ202:HN202, IC202)</f>
        <v>0</v>
      </c>
    </row>
    <row r="203" spans="2:251" ht="15" customHeight="1" x14ac:dyDescent="0.25">
      <c r="B203" s="392">
        <v>2</v>
      </c>
      <c r="C203" s="13"/>
      <c r="D203" s="423"/>
      <c r="E203" s="20"/>
      <c r="F203" s="6"/>
      <c r="G203" s="20"/>
      <c r="H203" s="20"/>
      <c r="I203" s="23"/>
      <c r="J203" s="6"/>
      <c r="K203" s="6"/>
      <c r="L203" s="424"/>
      <c r="M203" s="425"/>
      <c r="N203" s="24"/>
      <c r="O203" s="107"/>
      <c r="P203" s="107"/>
      <c r="Q203" s="273"/>
      <c r="R203" s="24"/>
      <c r="S203" s="107"/>
      <c r="T203" s="107"/>
      <c r="U203" s="290"/>
      <c r="V203" s="24"/>
      <c r="W203" s="107"/>
      <c r="X203" s="107"/>
      <c r="Y203" s="273"/>
      <c r="Z203" s="24"/>
      <c r="AA203" s="273"/>
      <c r="AB203" s="24"/>
      <c r="AC203" s="273"/>
      <c r="AD203" s="24"/>
      <c r="AE203" s="107"/>
      <c r="AF203" s="273"/>
      <c r="AG203" s="24"/>
      <c r="AH203" s="107"/>
      <c r="AI203" s="273"/>
      <c r="AJ203" s="24"/>
      <c r="AK203" s="107"/>
      <c r="AL203" s="273"/>
      <c r="AM203" s="24"/>
      <c r="AN203" s="107"/>
      <c r="AO203" s="273"/>
      <c r="AP203" s="24"/>
      <c r="AQ203" s="107"/>
      <c r="AR203" s="273"/>
      <c r="AS203" s="24"/>
      <c r="AT203" s="107"/>
      <c r="AU203" s="273"/>
      <c r="AV203" s="24"/>
      <c r="AW203" s="107"/>
      <c r="AX203" s="273"/>
      <c r="AY203" s="24"/>
      <c r="AZ203" s="107"/>
      <c r="BA203" s="273"/>
      <c r="BB203" s="24"/>
      <c r="BC203" s="107"/>
      <c r="BD203" s="273"/>
      <c r="BE203" s="24"/>
      <c r="BF203" s="107"/>
      <c r="BG203" s="273"/>
      <c r="BH203" s="24"/>
      <c r="BI203" s="107"/>
      <c r="BJ203" s="273"/>
      <c r="BK203" s="24"/>
      <c r="BL203" s="107"/>
      <c r="BM203" s="273"/>
      <c r="BN203" s="24"/>
      <c r="BO203" s="107"/>
      <c r="BP203" s="273"/>
      <c r="BQ203" s="24"/>
      <c r="BR203" s="107"/>
      <c r="BS203" s="273"/>
      <c r="BT203" s="24"/>
      <c r="BU203" s="291"/>
      <c r="BV203" s="273"/>
      <c r="BW203" s="24"/>
      <c r="BX203" s="107"/>
      <c r="BY203" s="273"/>
      <c r="BZ203" s="24"/>
      <c r="CA203" s="107"/>
      <c r="CB203" s="273"/>
      <c r="CC203" s="24"/>
      <c r="CD203" s="107"/>
      <c r="CE203" s="107"/>
      <c r="CF203" s="107"/>
      <c r="CG203" s="107"/>
      <c r="CH203" s="273"/>
      <c r="CI203" s="24"/>
      <c r="CJ203" s="107"/>
      <c r="CK203" s="273"/>
      <c r="CL203" s="24"/>
      <c r="CM203" s="107"/>
      <c r="CN203" s="273"/>
      <c r="CO203" s="24"/>
      <c r="CP203" s="107"/>
      <c r="CQ203" s="273"/>
      <c r="CR203" s="24"/>
      <c r="CS203" s="107"/>
      <c r="CT203" s="273"/>
      <c r="CU203" s="24"/>
      <c r="CV203" s="107"/>
      <c r="CW203" s="273"/>
      <c r="CX203" s="24"/>
      <c r="CY203" s="107"/>
      <c r="CZ203" s="273"/>
      <c r="DA203" s="24"/>
      <c r="DB203" s="107"/>
      <c r="DC203" s="273"/>
      <c r="DD203" s="24"/>
      <c r="DE203" s="107"/>
      <c r="DF203" s="273"/>
      <c r="DG203" s="218"/>
      <c r="DH203" s="217"/>
      <c r="DI203" s="217"/>
      <c r="DJ203" s="286" t="e">
        <f>AVERAGE(AY203:CZ203)</f>
        <v>#DIV/0!</v>
      </c>
      <c r="DK203" s="219"/>
      <c r="DL203" s="220" t="e">
        <f>IF(DJ203&gt;80, 4, (DJ203-50)/20+2.5)</f>
        <v>#DIV/0!</v>
      </c>
      <c r="DM203" s="61">
        <f>COUNTIF(N203:CZ203, DM$1)+COUNTIF(N203:CZ203, DM$2)</f>
        <v>0</v>
      </c>
      <c r="DN203" s="233">
        <f>IF(COUNTIF($N203:$Q203, ET$1)&gt;0, DN$2, 0)</f>
        <v>0</v>
      </c>
      <c r="DO203" s="234">
        <f>IF(COUNTIF($R203:$U203, ET$1)&gt;0, DO$2, 0)</f>
        <v>0</v>
      </c>
      <c r="DP203" s="234">
        <f>IF(COUNTIF($V203:$Y203, ET$1)&gt;0, DP$2, 0)</f>
        <v>0</v>
      </c>
      <c r="DQ203" s="234">
        <f>IF(COUNTIF($Z203:$AA203, ET$1)&gt;0, DQ$2, 0)</f>
        <v>0</v>
      </c>
      <c r="DR203" s="234">
        <f>IF(COUNTIF($AB203:$AC203, ET$1)&gt;0, DR$2, 0)</f>
        <v>0</v>
      </c>
      <c r="DS203" s="235">
        <f>IF(COUNTIF($AD203:$AF203, $ET$1)&gt;0, DS$2, 0)</f>
        <v>0</v>
      </c>
      <c r="DT203" s="236">
        <f>IF(COUNTIF($AG203:$AI203, $ET$1)&gt;0, DT$2, 0)</f>
        <v>0</v>
      </c>
      <c r="DU203" s="236">
        <f>IF(COUNTIF($AJ203:$AL203, $ET$1)&gt;0, DU$2, 0)</f>
        <v>0</v>
      </c>
      <c r="DV203" s="236">
        <f>IF(COUNTIF($AM203:$AO203, $ET$1)&gt;0, DV$2, 0)</f>
        <v>0</v>
      </c>
      <c r="DW203" s="236">
        <f>IF(COUNTIF($AP203:$AR203, $ET$1)&gt;0, DW$2, 0)</f>
        <v>0</v>
      </c>
      <c r="DX203" s="236">
        <f>IF(COUNTIF($AS203:$AU203, $ET$1)&gt;0, DX$2, 0)</f>
        <v>0</v>
      </c>
      <c r="DY203" s="236">
        <f>IF(COUNTIF($AV203:$AX203, $ET$1)&gt;0, DY$2, 0)</f>
        <v>0</v>
      </c>
      <c r="DZ203" s="237">
        <f>IF(COUNTIF($AY203:$BA203, $ET$1)&gt;0, DZ$2, 0)</f>
        <v>0</v>
      </c>
      <c r="EA203" s="238">
        <f>IF(COUNTIF($BB203:$BD203, $ET$1)&gt;0, EA$2, 0)</f>
        <v>0</v>
      </c>
      <c r="EB203" s="238">
        <f>IF(COUNTIF($BE203:$BG203, $ET$1)&gt;0, EB$2, 0)</f>
        <v>0</v>
      </c>
      <c r="EC203" s="238">
        <f>IF(COUNTIF($BH203:$BJ203, $ET$1)&gt;0, EC$2, 0)</f>
        <v>0</v>
      </c>
      <c r="ED203" s="238">
        <f>IF(COUNTIF($BK203:$BM203, $ET$1)&gt;0, ED$2, 0)</f>
        <v>0</v>
      </c>
      <c r="EE203" s="238">
        <f>IF(COUNTIF($BN203:$BP203, $ET$1)&gt;0, EE$2, 0)</f>
        <v>0</v>
      </c>
      <c r="EF203" s="238">
        <f>IF(COUNTIF($BQ203:$BS203, $ET$1)&gt;0, EF$2, 0)</f>
        <v>0</v>
      </c>
      <c r="EG203" s="238">
        <f>IF(COUNTIF($BT203:$BV203, $ET$1)&gt;0, EG$2, 0)</f>
        <v>0</v>
      </c>
      <c r="EH203" s="239">
        <f>IF(COUNTIF($BW203:$BY203, $ET$1)&gt;0, EH$2, 0)</f>
        <v>0</v>
      </c>
      <c r="EI203" s="240">
        <f>IF(COUNTIF($BZ203:$CB203, $ET$1)&gt;0, EI$2, 0)</f>
        <v>0</v>
      </c>
      <c r="EJ203" s="240">
        <f>IF(COUNTIF($CC203:$CE203, $ET$1)&gt;0, EJ$2, 0)</f>
        <v>0</v>
      </c>
      <c r="EK203" s="240">
        <f>IF(COUNTIF($CF203:$CH203, $ET$1)&gt;0, EK$2, 0)</f>
        <v>0</v>
      </c>
      <c r="EL203" s="240">
        <f>IF(COUNTIF($CI203:$CK203, $ET$1)&gt;0, EL$2, 0)</f>
        <v>0</v>
      </c>
      <c r="EM203" s="240">
        <f>IF(COUNTIF($CL203:$CN203, $ET$1)&gt;0, EM$2, 0)</f>
        <v>0</v>
      </c>
      <c r="EN203" s="240">
        <f>IF(COUNTIF($CO203:$CQ203, $ET$1)&gt;0, EN$2, 0)</f>
        <v>0</v>
      </c>
      <c r="EO203" s="240">
        <f>IF(COUNTIF($CR203:$CT203, $ET$1)&gt;0, EO$2, 0)</f>
        <v>0</v>
      </c>
      <c r="EP203" s="240">
        <f>IF(COUNTIF($CU203:$CW203, $ET$1)&gt;0, EP$2, 0)</f>
        <v>0</v>
      </c>
      <c r="EQ203" s="240">
        <f>IF(COUNTIF($CX203:$CZ203, $ET$1)&gt;0, EQ$2, 0)</f>
        <v>0</v>
      </c>
      <c r="ER203" s="240">
        <f>IF(COUNTIF($DA203:$DC203, $ET$1)&gt;0, ER$2, 0)</f>
        <v>0</v>
      </c>
      <c r="ES203" s="240">
        <f>IF(COUNTIF($DD203:$DF203, $ET$1)&gt;0, ES$2, 0)</f>
        <v>0</v>
      </c>
      <c r="ET203" s="241">
        <f>SUM(DN203:ES203)</f>
        <v>0</v>
      </c>
      <c r="EU203" s="242">
        <f>IF(COUNTIF($N203:$Q203, GA$1)&gt;0, EU$2, 0)</f>
        <v>0</v>
      </c>
      <c r="EV203" s="234">
        <f>IF(COUNTIF($R203:$U203, GA$1)&gt;0, EV$2, 0)</f>
        <v>0</v>
      </c>
      <c r="EW203" s="234">
        <f>IF(COUNTIF($V203:$Y203, GA$1)&gt;0, EW$2, 0)</f>
        <v>0</v>
      </c>
      <c r="EX203" s="234">
        <f>IF(COUNTIF($Z203:$AA203, GA$1)&gt;0, EX$2, 0)</f>
        <v>0</v>
      </c>
      <c r="EY203" s="234">
        <f>IF(COUNTIF($AB203:$AC203, GA$1)&gt;0, EY$2, 0)</f>
        <v>0</v>
      </c>
      <c r="EZ203" s="235">
        <f>IF(COUNTIF($AD203:$AF203, $GA$1)&gt;0, EZ$2, 0)</f>
        <v>0</v>
      </c>
      <c r="FA203" s="236">
        <f>IF(COUNTIF($AG203:$AI203, $GA$1)&gt;0, FA$2, 0)</f>
        <v>0</v>
      </c>
      <c r="FB203" s="236">
        <f>IF(COUNTIF($AJ203:$AL203, $GA$1)&gt;0, FB$2, 0)</f>
        <v>0</v>
      </c>
      <c r="FC203" s="236">
        <f>IF(COUNTIF($AM203:$AO203, $GA$1)&gt;0, FC$2, 0)</f>
        <v>0</v>
      </c>
      <c r="FD203" s="236">
        <f>IF(COUNTIF($AP203:$AR203, $GA$1)&gt;0, FD$2, 0)</f>
        <v>0</v>
      </c>
      <c r="FE203" s="236">
        <f>IF(COUNTIF($AS203:$AU203, $GA$1)&gt;0, FE$2, 0)</f>
        <v>0</v>
      </c>
      <c r="FF203" s="236">
        <f>IF(COUNTIF($AV203:$AX203, $GA$1)&gt;0, FF$2, 0)</f>
        <v>0</v>
      </c>
      <c r="FG203" s="237">
        <f>IF(COUNTIF($AY203:$BA203, $GA$1)&gt;0, FG$2, 0)</f>
        <v>0</v>
      </c>
      <c r="FH203" s="238">
        <f>IF(COUNTIF($BB203:$BD203, $GA$1)&gt;0, FH$2, 0)</f>
        <v>0</v>
      </c>
      <c r="FI203" s="238">
        <f>IF(COUNTIF($BE203:$BG203, $GA$1)&gt;0, FI$2, 0)</f>
        <v>0</v>
      </c>
      <c r="FJ203" s="238">
        <f>IF(COUNTIF($BH203:$BJ203, $GA$1)&gt;0, FJ$2, 0)</f>
        <v>0</v>
      </c>
      <c r="FK203" s="238">
        <f>IF(COUNTIF($BK203:$BM203, $GA$1)&gt;0, FK$2, 0)</f>
        <v>0</v>
      </c>
      <c r="FL203" s="238">
        <f>IF(COUNTIF($BN203:$BP203, $GA$1)&gt;0, FL$2, 0)</f>
        <v>0</v>
      </c>
      <c r="FM203" s="238">
        <f>IF(COUNTIF($BQ203:$BS203, $GA$1)&gt;0, FM$2, 0)</f>
        <v>0</v>
      </c>
      <c r="FN203" s="238">
        <f>IF(COUNTIF($BT203:$BV203, $GA$1)&gt;0, FN$2, 0)</f>
        <v>0</v>
      </c>
      <c r="FO203" s="239">
        <f>IF(COUNTIF($BW203:$BY203, $GA$1)&gt;0, FO$2, 0)</f>
        <v>0</v>
      </c>
      <c r="FP203" s="240">
        <f>IF(COUNTIF($BZ203:$CB203, $GA$1)&gt;0, FP$2, 0)</f>
        <v>0</v>
      </c>
      <c r="FQ203" s="240">
        <f>IF(COUNTIF($CC203:$CE203, $GA$1)&gt;0, FQ$2, 0)</f>
        <v>0</v>
      </c>
      <c r="FR203" s="240">
        <f>IF(COUNTIF($CF203:$CH203, $GA$1)&gt;0, FR$2, 0)</f>
        <v>0</v>
      </c>
      <c r="FS203" s="240">
        <f>IF(COUNTIF($CI203:$CK203, $GA$1)&gt;0, FS$2, 0)</f>
        <v>0</v>
      </c>
      <c r="FT203" s="240">
        <f>IF(COUNTIF($CL203:$CN203, $GA$1)&gt;0, FT$2, 0)</f>
        <v>0</v>
      </c>
      <c r="FU203" s="240">
        <f>IF(COUNTIF($CO203:$CQ203, $GA$1)&gt;0, FU$2, 0)</f>
        <v>0</v>
      </c>
      <c r="FV203" s="240">
        <f>IF(COUNTIF($CR203:$CT203, $GA$1)&gt;0, FV$2, 0)</f>
        <v>0</v>
      </c>
      <c r="FW203" s="240">
        <f>IF(COUNTIF($CU203:$CW203, $GA$1)&gt;0, FW$2, 0)</f>
        <v>0</v>
      </c>
      <c r="FX203" s="240">
        <f>IF(COUNTIF($CX203:$CZ203, $GA$1)&gt;0, FX$2, 0)</f>
        <v>0</v>
      </c>
      <c r="FY203" s="240">
        <f>IF(COUNTIF($DA203:$DC203, $GA$1)&gt;0, FY$2, 0)</f>
        <v>0</v>
      </c>
      <c r="FZ203" s="240">
        <f>IF(COUNTIF($DD203:$DF203, $GA$1)&gt;0, FZ$2, 0)</f>
        <v>0</v>
      </c>
      <c r="GA203" s="241">
        <f>SUM(EU203:FZ203)</f>
        <v>0</v>
      </c>
      <c r="GB203" s="242">
        <f>IF(COUNTIF($N203:$Q203, HH$1)&gt;0, GB$2, 0)</f>
        <v>0</v>
      </c>
      <c r="GC203" s="234">
        <f>IF(COUNTIF($R203:$U203, HH$1)&gt;0, GC$2, 0)</f>
        <v>0</v>
      </c>
      <c r="GD203" s="234">
        <f>IF(COUNTIF($V203:$Y203, HH$1)&gt;0, GD$2, 0)</f>
        <v>0</v>
      </c>
      <c r="GE203" s="234">
        <f>IF(COUNTIF($Z203:$AA203, HH$1)&gt;0, GE$2, 0)</f>
        <v>0</v>
      </c>
      <c r="GF203" s="234">
        <f>IF(COUNTIF($AB203:$AC203, HH$1)&gt;0, GF$2, 0)</f>
        <v>0</v>
      </c>
      <c r="GG203" s="235">
        <f>IF(COUNTIF($AD203:$AF203, $HH$1)&gt;0, GG$2, 0)</f>
        <v>0</v>
      </c>
      <c r="GH203" s="236">
        <f>IF(COUNTIF($AG203:$AI203, $HH$1)&gt;0, GH$2, 0)</f>
        <v>0</v>
      </c>
      <c r="GI203" s="236">
        <f>IF(COUNTIF($AJ203:$AL203, $HH$1)&gt;0, GI$2, 0)</f>
        <v>0</v>
      </c>
      <c r="GJ203" s="236">
        <f>IF(COUNTIF($AM203:$AO203, $HH$1)&gt;0, GJ$2, 0)</f>
        <v>0</v>
      </c>
      <c r="GK203" s="236">
        <f>IF(COUNTIF($AP203:$AR203, $HH$1)&gt;0, GK$2, 0)</f>
        <v>0</v>
      </c>
      <c r="GL203" s="236">
        <f>IF(COUNTIF($AS203:$AU203, $HH$1)&gt;0, GL$2, 0)</f>
        <v>0</v>
      </c>
      <c r="GM203" s="236">
        <f>IF(COUNTIF($AV203:$AX203, $HH$1)&gt;0, GM$2, 0)</f>
        <v>0</v>
      </c>
      <c r="GN203" s="237">
        <f>IF(COUNTIF($AY203:$BA203, $HH$1)&gt;0, GN$2, 0)</f>
        <v>0</v>
      </c>
      <c r="GO203" s="238">
        <f>IF(COUNTIF($BB203:$BD203, $HH$1)&gt;0, GO$2, 0)</f>
        <v>0</v>
      </c>
      <c r="GP203" s="238">
        <f>IF(COUNTIF($BE203:$BG203, $HH$1)&gt;0, GP$2, 0)</f>
        <v>0</v>
      </c>
      <c r="GQ203" s="238">
        <f>IF(COUNTIF($BH203:$BJ203, $HH$1)&gt;0, GQ$2, 0)</f>
        <v>0</v>
      </c>
      <c r="GR203" s="238">
        <f>IF(COUNTIF($BK203:$BM203, $HH$1)&gt;0, GR$2, 0)</f>
        <v>0</v>
      </c>
      <c r="GS203" s="238">
        <f>IF(COUNTIF($BN203:$BP203, $HH$1)&gt;0, GS$2, 0)</f>
        <v>0</v>
      </c>
      <c r="GT203" s="238">
        <f>IF(COUNTIF($BQ203:$BS203, $HH$1)&gt;0, GT$2, 0)</f>
        <v>0</v>
      </c>
      <c r="GU203" s="238">
        <f>IF(COUNTIF($BT203:$BV203, $HH$1)&gt;0, GU$2, 0)</f>
        <v>0</v>
      </c>
      <c r="GV203" s="239">
        <f>IF(COUNTIF($BW203:$BY203, $HH$1)&gt;0, GV$2, 0)</f>
        <v>0</v>
      </c>
      <c r="GW203" s="240">
        <f>IF(COUNTIF($BZ203:$CB203, $HH$1)&gt;0, GW$2, 0)</f>
        <v>0</v>
      </c>
      <c r="GX203" s="240">
        <f>IF(COUNTIF($CC203:$CE203, $HH$1)&gt;0, GX$2, 0)</f>
        <v>0</v>
      </c>
      <c r="GY203" s="240">
        <f>IF(COUNTIF($CF203:$CH203, $HH$1)&gt;0, GY$2, 0)</f>
        <v>0</v>
      </c>
      <c r="GZ203" s="240">
        <f>IF(COUNTIF($CI203:$CK203, $HH$1)&gt;0, GZ$2, 0)</f>
        <v>0</v>
      </c>
      <c r="HA203" s="240">
        <f>IF(COUNTIF($CL203:$CN203, $HH$1)&gt;0, HA$2, 0)</f>
        <v>0</v>
      </c>
      <c r="HB203" s="240">
        <f>IF(COUNTIF($CO203:$CQ203, $HH$1)&gt;0, HB$2, 0)</f>
        <v>0</v>
      </c>
      <c r="HC203" s="240">
        <f>IF(COUNTIF($CR203:$CT203, $HH$1)&gt;0, HC$2, 0)</f>
        <v>0</v>
      </c>
      <c r="HD203" s="240">
        <f>IF(COUNTIF($CU203:$CW203, $HH$1)&gt;0, HD$2, 0)</f>
        <v>0</v>
      </c>
      <c r="HE203" s="240">
        <f>IF(COUNTIF($CX203:$CZ203, $HH$1)&gt;0, HE$2, 0)</f>
        <v>0</v>
      </c>
      <c r="HF203" s="240">
        <f>IF(COUNTIF($DA203:$DC203, $HH$1)&gt;0, HF$2, 0)</f>
        <v>0</v>
      </c>
      <c r="HG203" s="240">
        <f>IF(COUNTIF($DD203:$DF203, $HH$1)&gt;0, HG$2, 0)</f>
        <v>0</v>
      </c>
      <c r="HH203" s="241">
        <f>SUM(GB203:HG203)</f>
        <v>0</v>
      </c>
      <c r="HI203" s="243"/>
      <c r="HJ203" s="242">
        <f>IF(MAX($N203:$Q203)&gt;=40, HJ$2, 0)</f>
        <v>0</v>
      </c>
      <c r="HK203" s="234">
        <f>IF(MAX($R203:$U203)&gt;=40, HK$2, 0)</f>
        <v>0</v>
      </c>
      <c r="HL203" s="234">
        <f>IF(MAX($V203:$Y203)&gt;=40, HL$2, 0)</f>
        <v>0</v>
      </c>
      <c r="HM203" s="234">
        <f>IF(MAX($Z203:$AA203)&gt;=40, HM$2, 0)</f>
        <v>0</v>
      </c>
      <c r="HN203" s="234">
        <f>IF(MAX($AB203:$AC203)&gt;=40, HN$2, 0)</f>
        <v>0</v>
      </c>
      <c r="HO203" s="235">
        <f>IF(MAX($AD203:$AF203)&gt;=40, HO$2, 0)</f>
        <v>0</v>
      </c>
      <c r="HP203" s="236">
        <f>IF(MAX($AG203:$AI203)&gt;=40, HP$2, 0)</f>
        <v>0</v>
      </c>
      <c r="HQ203" s="236">
        <f>IF(MAX($AJ203:$AL203)&gt;=40, HQ$2, 0)</f>
        <v>0</v>
      </c>
      <c r="HR203" s="236">
        <f>IF(MAX($AM203:$AO203)&gt;=40, HR$2, 0)</f>
        <v>0</v>
      </c>
      <c r="HS203" s="236">
        <f>IF(MAX($AP203:$AR203)&gt;=40, HS$2, 0)</f>
        <v>0</v>
      </c>
      <c r="HT203" s="236">
        <f>IF(MAX($AS203:$AU203)&gt;=40, HT$2, 0)</f>
        <v>0</v>
      </c>
      <c r="HU203" s="236">
        <f>IF(MAX($AV203:$AX203)&gt;=40, HU$2, 0)</f>
        <v>0</v>
      </c>
      <c r="HV203" s="237">
        <f>IF(MAX($AY203:$BA203)&gt;=40, HV$2, 0)</f>
        <v>0</v>
      </c>
      <c r="HW203" s="238">
        <f>IF(MAX($BB203:$BD203)&gt;=40, HW$2, 0)</f>
        <v>0</v>
      </c>
      <c r="HX203" s="238">
        <f>IF(MAX($BE203:$BG203)&gt;=40, HX$2, 0)</f>
        <v>0</v>
      </c>
      <c r="HY203" s="238">
        <f>IF(MAX($BH203:$BJ203)&gt;=40, HY$2, 0)</f>
        <v>0</v>
      </c>
      <c r="HZ203" s="238">
        <f>IF(MAX($BK203:$BM203)&gt;=40, HZ$2, 0)</f>
        <v>0</v>
      </c>
      <c r="IA203" s="238">
        <f>IF(MAX($BN203:$BP203)&gt;=40, IA$2, 0)</f>
        <v>0</v>
      </c>
      <c r="IB203" s="238">
        <f>IF(MAX($BQ203:$BS203)&gt;=40, IB$2, 0)</f>
        <v>0</v>
      </c>
      <c r="IC203" s="238">
        <f>IF(MAX($BT203:$BV203)&gt;=40, IC$2, 0)</f>
        <v>0</v>
      </c>
      <c r="ID203" s="239">
        <f>IF(MAX($BW203:$BY203)&gt;=40, ID$2, 0)</f>
        <v>0</v>
      </c>
      <c r="IE203" s="240">
        <f>IF(MAX($BZ203:$CB203)&gt;=40, IE$2, 0)</f>
        <v>0</v>
      </c>
      <c r="IF203" s="240">
        <f>IF(MAX($CC203:$CE203)&gt;=40, IF$2, 0)</f>
        <v>0</v>
      </c>
      <c r="IG203" s="240">
        <f>IF(MAX($CF203:$CH203)&gt;=40, IG$2, 0)</f>
        <v>0</v>
      </c>
      <c r="IH203" s="240">
        <f>IF(MAX($CI203:$CK203)&gt;=40, IH$2, 0)</f>
        <v>0</v>
      </c>
      <c r="II203" s="240">
        <f>IF(MAX($CL203:$CN203)&gt;=40, II$2, 0)</f>
        <v>0</v>
      </c>
      <c r="IJ203" s="240">
        <f>IF(MAX($CO203:$CQ203)&gt;=40, IJ$2, 0)</f>
        <v>0</v>
      </c>
      <c r="IK203" s="240">
        <f>IF(MAX($CR203:$CT203)&gt;=40, IK$2, 0)</f>
        <v>0</v>
      </c>
      <c r="IL203" s="240">
        <f>IF(MAX($CU203:$CW203)&gt;=40, IL$2, 0)</f>
        <v>0</v>
      </c>
      <c r="IM203" s="240">
        <f>IF(MAX($CX203:$CZ203)&gt;=40, IM$2, 0)</f>
        <v>0</v>
      </c>
      <c r="IN203" s="240">
        <f>IF(MAX($DA203:$DC203)&gt;=40, IN$2, 0)</f>
        <v>0</v>
      </c>
      <c r="IO203" s="240">
        <f>IF(MAX($DD203:$DF203)&gt;=40, IO$2, 0)</f>
        <v>0</v>
      </c>
      <c r="IP203" s="416">
        <f>SUM(HO203:IB203, ID203:IO203)</f>
        <v>0</v>
      </c>
      <c r="IQ203" s="416">
        <f>SUM(HJ203:HN203, IC203)</f>
        <v>0</v>
      </c>
    </row>
    <row r="204" spans="2:251" ht="15" customHeight="1" x14ac:dyDescent="0.25">
      <c r="B204" s="392">
        <v>3</v>
      </c>
      <c r="C204" s="13"/>
      <c r="D204" s="423"/>
      <c r="E204" s="20"/>
      <c r="F204" s="6"/>
      <c r="G204" s="20"/>
      <c r="H204" s="20"/>
      <c r="I204" s="23"/>
      <c r="J204" s="6"/>
      <c r="K204" s="6"/>
      <c r="L204" s="424"/>
      <c r="M204" s="425"/>
      <c r="N204" s="24"/>
      <c r="O204" s="107"/>
      <c r="P204" s="107"/>
      <c r="Q204" s="273"/>
      <c r="R204" s="24"/>
      <c r="S204" s="107"/>
      <c r="T204" s="107"/>
      <c r="U204" s="290"/>
      <c r="V204" s="24"/>
      <c r="W204" s="107"/>
      <c r="X204" s="107"/>
      <c r="Y204" s="273"/>
      <c r="Z204" s="24"/>
      <c r="AA204" s="273"/>
      <c r="AB204" s="24"/>
      <c r="AC204" s="273"/>
      <c r="AD204" s="24"/>
      <c r="AE204" s="107"/>
      <c r="AF204" s="273"/>
      <c r="AG204" s="24"/>
      <c r="AH204" s="107"/>
      <c r="AI204" s="273"/>
      <c r="AJ204" s="24"/>
      <c r="AK204" s="107"/>
      <c r="AL204" s="273"/>
      <c r="AM204" s="24"/>
      <c r="AN204" s="107"/>
      <c r="AO204" s="273"/>
      <c r="AP204" s="24"/>
      <c r="AQ204" s="107"/>
      <c r="AR204" s="273"/>
      <c r="AS204" s="24"/>
      <c r="AT204" s="107"/>
      <c r="AU204" s="273"/>
      <c r="AV204" s="24"/>
      <c r="AW204" s="107"/>
      <c r="AX204" s="273"/>
      <c r="AY204" s="24"/>
      <c r="AZ204" s="107"/>
      <c r="BA204" s="273"/>
      <c r="BB204" s="24"/>
      <c r="BC204" s="107"/>
      <c r="BD204" s="273"/>
      <c r="BE204" s="24"/>
      <c r="BF204" s="107"/>
      <c r="BG204" s="273"/>
      <c r="BH204" s="24"/>
      <c r="BI204" s="107"/>
      <c r="BJ204" s="273"/>
      <c r="BK204" s="24"/>
      <c r="BL204" s="107"/>
      <c r="BM204" s="273"/>
      <c r="BN204" s="24"/>
      <c r="BO204" s="107"/>
      <c r="BP204" s="273"/>
      <c r="BQ204" s="24"/>
      <c r="BR204" s="107"/>
      <c r="BS204" s="273"/>
      <c r="BT204" s="24"/>
      <c r="BU204" s="291"/>
      <c r="BV204" s="273"/>
      <c r="BW204" s="24"/>
      <c r="BX204" s="107"/>
      <c r="BY204" s="273"/>
      <c r="BZ204" s="24"/>
      <c r="CA204" s="107"/>
      <c r="CB204" s="273"/>
      <c r="CC204" s="24"/>
      <c r="CD204" s="107"/>
      <c r="CE204" s="107"/>
      <c r="CF204" s="107"/>
      <c r="CG204" s="107"/>
      <c r="CH204" s="273"/>
      <c r="CI204" s="24"/>
      <c r="CJ204" s="107"/>
      <c r="CK204" s="273"/>
      <c r="CL204" s="24"/>
      <c r="CM204" s="107"/>
      <c r="CN204" s="273"/>
      <c r="CO204" s="24"/>
      <c r="CP204" s="107"/>
      <c r="CQ204" s="273"/>
      <c r="CR204" s="24"/>
      <c r="CS204" s="107"/>
      <c r="CT204" s="273"/>
      <c r="CU204" s="24"/>
      <c r="CV204" s="107"/>
      <c r="CW204" s="273"/>
      <c r="CX204" s="24"/>
      <c r="CY204" s="107"/>
      <c r="CZ204" s="273"/>
      <c r="DA204" s="24"/>
      <c r="DB204" s="107"/>
      <c r="DC204" s="273"/>
      <c r="DD204" s="24"/>
      <c r="DE204" s="107"/>
      <c r="DF204" s="273"/>
      <c r="DG204" s="218"/>
      <c r="DH204" s="217"/>
      <c r="DI204" s="217"/>
      <c r="DJ204" s="286" t="e">
        <f>AVERAGE(AY204:CZ204)</f>
        <v>#DIV/0!</v>
      </c>
      <c r="DK204" s="219"/>
      <c r="DL204" s="220" t="e">
        <f>IF(DJ204&gt;80, 4, (DJ204-50)/20+2.5)</f>
        <v>#DIV/0!</v>
      </c>
      <c r="DM204" s="61">
        <f>COUNTIF(N204:CZ204, DM$1)+COUNTIF(N204:CZ204, DM$2)</f>
        <v>0</v>
      </c>
      <c r="DN204" s="233">
        <f>IF(COUNTIF($N204:$Q204, ET$1)&gt;0, DN$2, 0)</f>
        <v>0</v>
      </c>
      <c r="DO204" s="234">
        <f>IF(COUNTIF($R204:$U204, ET$1)&gt;0, DO$2, 0)</f>
        <v>0</v>
      </c>
      <c r="DP204" s="234">
        <f>IF(COUNTIF($V204:$Y204, ET$1)&gt;0, DP$2, 0)</f>
        <v>0</v>
      </c>
      <c r="DQ204" s="234">
        <f>IF(COUNTIF($Z204:$AA204, ET$1)&gt;0, DQ$2, 0)</f>
        <v>0</v>
      </c>
      <c r="DR204" s="234">
        <f>IF(COUNTIF($AB204:$AC204, ET$1)&gt;0, DR$2, 0)</f>
        <v>0</v>
      </c>
      <c r="DS204" s="235">
        <f>IF(COUNTIF($AD204:$AF204, $ET$1)&gt;0, DS$2, 0)</f>
        <v>0</v>
      </c>
      <c r="DT204" s="236">
        <f>IF(COUNTIF($AG204:$AI204, $ET$1)&gt;0, DT$2, 0)</f>
        <v>0</v>
      </c>
      <c r="DU204" s="236">
        <f>IF(COUNTIF($AJ204:$AL204, $ET$1)&gt;0, DU$2, 0)</f>
        <v>0</v>
      </c>
      <c r="DV204" s="236">
        <f>IF(COUNTIF($AM204:$AO204, $ET$1)&gt;0, DV$2, 0)</f>
        <v>0</v>
      </c>
      <c r="DW204" s="236">
        <f>IF(COUNTIF($AP204:$AR204, $ET$1)&gt;0, DW$2, 0)</f>
        <v>0</v>
      </c>
      <c r="DX204" s="236">
        <f>IF(COUNTIF($AS204:$AU204, $ET$1)&gt;0, DX$2, 0)</f>
        <v>0</v>
      </c>
      <c r="DY204" s="236">
        <f>IF(COUNTIF($AV204:$AX204, $ET$1)&gt;0, DY$2, 0)</f>
        <v>0</v>
      </c>
      <c r="DZ204" s="237">
        <f>IF(COUNTIF($AY204:$BA204, $ET$1)&gt;0, DZ$2, 0)</f>
        <v>0</v>
      </c>
      <c r="EA204" s="238">
        <f>IF(COUNTIF($BB204:$BD204, $ET$1)&gt;0, EA$2, 0)</f>
        <v>0</v>
      </c>
      <c r="EB204" s="238">
        <f>IF(COUNTIF($BE204:$BG204, $ET$1)&gt;0, EB$2, 0)</f>
        <v>0</v>
      </c>
      <c r="EC204" s="238">
        <f>IF(COUNTIF($BH204:$BJ204, $ET$1)&gt;0, EC$2, 0)</f>
        <v>0</v>
      </c>
      <c r="ED204" s="238">
        <f>IF(COUNTIF($BK204:$BM204, $ET$1)&gt;0, ED$2, 0)</f>
        <v>0</v>
      </c>
      <c r="EE204" s="238">
        <f>IF(COUNTIF($BN204:$BP204, $ET$1)&gt;0, EE$2, 0)</f>
        <v>0</v>
      </c>
      <c r="EF204" s="238">
        <f>IF(COUNTIF($BQ204:$BS204, $ET$1)&gt;0, EF$2, 0)</f>
        <v>0</v>
      </c>
      <c r="EG204" s="238">
        <f>IF(COUNTIF($BT204:$BV204, $ET$1)&gt;0, EG$2, 0)</f>
        <v>0</v>
      </c>
      <c r="EH204" s="239">
        <f>IF(COUNTIF($BW204:$BY204, $ET$1)&gt;0, EH$2, 0)</f>
        <v>0</v>
      </c>
      <c r="EI204" s="240">
        <f>IF(COUNTIF($BZ204:$CB204, $ET$1)&gt;0, EI$2, 0)</f>
        <v>0</v>
      </c>
      <c r="EJ204" s="240">
        <f>IF(COUNTIF($CC204:$CE204, $ET$1)&gt;0, EJ$2, 0)</f>
        <v>0</v>
      </c>
      <c r="EK204" s="240">
        <f>IF(COUNTIF($CF204:$CH204, $ET$1)&gt;0, EK$2, 0)</f>
        <v>0</v>
      </c>
      <c r="EL204" s="240">
        <f>IF(COUNTIF($CI204:$CK204, $ET$1)&gt;0, EL$2, 0)</f>
        <v>0</v>
      </c>
      <c r="EM204" s="240">
        <f>IF(COUNTIF($CL204:$CN204, $ET$1)&gt;0, EM$2, 0)</f>
        <v>0</v>
      </c>
      <c r="EN204" s="240">
        <f>IF(COUNTIF($CO204:$CQ204, $ET$1)&gt;0, EN$2, 0)</f>
        <v>0</v>
      </c>
      <c r="EO204" s="240">
        <f>IF(COUNTIF($CR204:$CT204, $ET$1)&gt;0, EO$2, 0)</f>
        <v>0</v>
      </c>
      <c r="EP204" s="240">
        <f>IF(COUNTIF($CU204:$CW204, $ET$1)&gt;0, EP$2, 0)</f>
        <v>0</v>
      </c>
      <c r="EQ204" s="240">
        <f>IF(COUNTIF($CX204:$CZ204, $ET$1)&gt;0, EQ$2, 0)</f>
        <v>0</v>
      </c>
      <c r="ER204" s="240">
        <f>IF(COUNTIF($DA204:$DC204, $ET$1)&gt;0, ER$2, 0)</f>
        <v>0</v>
      </c>
      <c r="ES204" s="240">
        <f>IF(COUNTIF($DD204:$DF204, $ET$1)&gt;0, ES$2, 0)</f>
        <v>0</v>
      </c>
      <c r="ET204" s="241">
        <f>SUM(DN204:ES204)</f>
        <v>0</v>
      </c>
      <c r="EU204" s="242">
        <f>IF(COUNTIF($N204:$Q204, GA$1)&gt;0, EU$2, 0)</f>
        <v>0</v>
      </c>
      <c r="EV204" s="234">
        <f>IF(COUNTIF($R204:$U204, GA$1)&gt;0, EV$2, 0)</f>
        <v>0</v>
      </c>
      <c r="EW204" s="234">
        <f>IF(COUNTIF($V204:$Y204, GA$1)&gt;0, EW$2, 0)</f>
        <v>0</v>
      </c>
      <c r="EX204" s="234">
        <f>IF(COUNTIF($Z204:$AA204, GA$1)&gt;0, EX$2, 0)</f>
        <v>0</v>
      </c>
      <c r="EY204" s="234">
        <f>IF(COUNTIF($AB204:$AC204, GA$1)&gt;0, EY$2, 0)</f>
        <v>0</v>
      </c>
      <c r="EZ204" s="235">
        <f>IF(COUNTIF($AD204:$AF204, $GA$1)&gt;0, EZ$2, 0)</f>
        <v>0</v>
      </c>
      <c r="FA204" s="236">
        <f>IF(COUNTIF($AG204:$AI204, $GA$1)&gt;0, FA$2, 0)</f>
        <v>0</v>
      </c>
      <c r="FB204" s="236">
        <f>IF(COUNTIF($AJ204:$AL204, $GA$1)&gt;0, FB$2, 0)</f>
        <v>0</v>
      </c>
      <c r="FC204" s="236">
        <f>IF(COUNTIF($AM204:$AO204, $GA$1)&gt;0, FC$2, 0)</f>
        <v>0</v>
      </c>
      <c r="FD204" s="236">
        <f>IF(COUNTIF($AP204:$AR204, $GA$1)&gt;0, FD$2, 0)</f>
        <v>0</v>
      </c>
      <c r="FE204" s="236">
        <f>IF(COUNTIF($AS204:$AU204, $GA$1)&gt;0, FE$2, 0)</f>
        <v>0</v>
      </c>
      <c r="FF204" s="236">
        <f>IF(COUNTIF($AV204:$AX204, $GA$1)&gt;0, FF$2, 0)</f>
        <v>0</v>
      </c>
      <c r="FG204" s="237">
        <f>IF(COUNTIF($AY204:$BA204, $GA$1)&gt;0, FG$2, 0)</f>
        <v>0</v>
      </c>
      <c r="FH204" s="238">
        <f>IF(COUNTIF($BB204:$BD204, $GA$1)&gt;0, FH$2, 0)</f>
        <v>0</v>
      </c>
      <c r="FI204" s="238">
        <f>IF(COUNTIF($BE204:$BG204, $GA$1)&gt;0, FI$2, 0)</f>
        <v>0</v>
      </c>
      <c r="FJ204" s="238">
        <f>IF(COUNTIF($BH204:$BJ204, $GA$1)&gt;0, FJ$2, 0)</f>
        <v>0</v>
      </c>
      <c r="FK204" s="238">
        <f>IF(COUNTIF($BK204:$BM204, $GA$1)&gt;0, FK$2, 0)</f>
        <v>0</v>
      </c>
      <c r="FL204" s="238">
        <f>IF(COUNTIF($BN204:$BP204, $GA$1)&gt;0, FL$2, 0)</f>
        <v>0</v>
      </c>
      <c r="FM204" s="238">
        <f>IF(COUNTIF($BQ204:$BS204, $GA$1)&gt;0, FM$2, 0)</f>
        <v>0</v>
      </c>
      <c r="FN204" s="238">
        <f>IF(COUNTIF($BT204:$BV204, $GA$1)&gt;0, FN$2, 0)</f>
        <v>0</v>
      </c>
      <c r="FO204" s="239">
        <f>IF(COUNTIF($BW204:$BY204, $GA$1)&gt;0, FO$2, 0)</f>
        <v>0</v>
      </c>
      <c r="FP204" s="240">
        <f>IF(COUNTIF($BZ204:$CB204, $GA$1)&gt;0, FP$2, 0)</f>
        <v>0</v>
      </c>
      <c r="FQ204" s="240">
        <f>IF(COUNTIF($CC204:$CE204, $GA$1)&gt;0, FQ$2, 0)</f>
        <v>0</v>
      </c>
      <c r="FR204" s="240">
        <f>IF(COUNTIF($CF204:$CH204, $GA$1)&gt;0, FR$2, 0)</f>
        <v>0</v>
      </c>
      <c r="FS204" s="240">
        <f>IF(COUNTIF($CI204:$CK204, $GA$1)&gt;0, FS$2, 0)</f>
        <v>0</v>
      </c>
      <c r="FT204" s="240">
        <f>IF(COUNTIF($CL204:$CN204, $GA$1)&gt;0, FT$2, 0)</f>
        <v>0</v>
      </c>
      <c r="FU204" s="240">
        <f>IF(COUNTIF($CO204:$CQ204, $GA$1)&gt;0, FU$2, 0)</f>
        <v>0</v>
      </c>
      <c r="FV204" s="240">
        <f>IF(COUNTIF($CR204:$CT204, $GA$1)&gt;0, FV$2, 0)</f>
        <v>0</v>
      </c>
      <c r="FW204" s="240">
        <f>IF(COUNTIF($CU204:$CW204, $GA$1)&gt;0, FW$2, 0)</f>
        <v>0</v>
      </c>
      <c r="FX204" s="240">
        <f>IF(COUNTIF($CX204:$CZ204, $GA$1)&gt;0, FX$2, 0)</f>
        <v>0</v>
      </c>
      <c r="FY204" s="240">
        <f>IF(COUNTIF($DA204:$DC204, $GA$1)&gt;0, FY$2, 0)</f>
        <v>0</v>
      </c>
      <c r="FZ204" s="240">
        <f>IF(COUNTIF($DD204:$DF204, $GA$1)&gt;0, FZ$2, 0)</f>
        <v>0</v>
      </c>
      <c r="GA204" s="241">
        <f>SUM(EU204:FZ204)</f>
        <v>0</v>
      </c>
      <c r="GB204" s="242">
        <f>IF(COUNTIF($N204:$Q204, HH$1)&gt;0, GB$2, 0)</f>
        <v>0</v>
      </c>
      <c r="GC204" s="234">
        <f>IF(COUNTIF($R204:$U204, HH$1)&gt;0, GC$2, 0)</f>
        <v>0</v>
      </c>
      <c r="GD204" s="234">
        <f>IF(COUNTIF($V204:$Y204, HH$1)&gt;0, GD$2, 0)</f>
        <v>0</v>
      </c>
      <c r="GE204" s="234">
        <f>IF(COUNTIF($Z204:$AA204, HH$1)&gt;0, GE$2, 0)</f>
        <v>0</v>
      </c>
      <c r="GF204" s="234">
        <f>IF(COUNTIF($AB204:$AC204, HH$1)&gt;0, GF$2, 0)</f>
        <v>0</v>
      </c>
      <c r="GG204" s="235">
        <f>IF(COUNTIF($AD204:$AF204, $HH$1)&gt;0, GG$2, 0)</f>
        <v>0</v>
      </c>
      <c r="GH204" s="236">
        <f>IF(COUNTIF($AG204:$AI204, $HH$1)&gt;0, GH$2, 0)</f>
        <v>0</v>
      </c>
      <c r="GI204" s="236">
        <f>IF(COUNTIF($AJ204:$AL204, $HH$1)&gt;0, GI$2, 0)</f>
        <v>0</v>
      </c>
      <c r="GJ204" s="236">
        <f>IF(COUNTIF($AM204:$AO204, $HH$1)&gt;0, GJ$2, 0)</f>
        <v>0</v>
      </c>
      <c r="GK204" s="236">
        <f>IF(COUNTIF($AP204:$AR204, $HH$1)&gt;0, GK$2, 0)</f>
        <v>0</v>
      </c>
      <c r="GL204" s="236">
        <f>IF(COUNTIF($AS204:$AU204, $HH$1)&gt;0, GL$2, 0)</f>
        <v>0</v>
      </c>
      <c r="GM204" s="236">
        <f>IF(COUNTIF($AV204:$AX204, $HH$1)&gt;0, GM$2, 0)</f>
        <v>0</v>
      </c>
      <c r="GN204" s="237">
        <f>IF(COUNTIF($AY204:$BA204, $HH$1)&gt;0, GN$2, 0)</f>
        <v>0</v>
      </c>
      <c r="GO204" s="238">
        <f>IF(COUNTIF($BB204:$BD204, $HH$1)&gt;0, GO$2, 0)</f>
        <v>0</v>
      </c>
      <c r="GP204" s="238">
        <f>IF(COUNTIF($BE204:$BG204, $HH$1)&gt;0, GP$2, 0)</f>
        <v>0</v>
      </c>
      <c r="GQ204" s="238">
        <f>IF(COUNTIF($BH204:$BJ204, $HH$1)&gt;0, GQ$2, 0)</f>
        <v>0</v>
      </c>
      <c r="GR204" s="238">
        <f>IF(COUNTIF($BK204:$BM204, $HH$1)&gt;0, GR$2, 0)</f>
        <v>0</v>
      </c>
      <c r="GS204" s="238">
        <f>IF(COUNTIF($BN204:$BP204, $HH$1)&gt;0, GS$2, 0)</f>
        <v>0</v>
      </c>
      <c r="GT204" s="238">
        <f>IF(COUNTIF($BQ204:$BS204, $HH$1)&gt;0, GT$2, 0)</f>
        <v>0</v>
      </c>
      <c r="GU204" s="238">
        <f>IF(COUNTIF($BT204:$BV204, $HH$1)&gt;0, GU$2, 0)</f>
        <v>0</v>
      </c>
      <c r="GV204" s="239">
        <f>IF(COUNTIF($BW204:$BY204, $HH$1)&gt;0, GV$2, 0)</f>
        <v>0</v>
      </c>
      <c r="GW204" s="240">
        <f>IF(COUNTIF($BZ204:$CB204, $HH$1)&gt;0, GW$2, 0)</f>
        <v>0</v>
      </c>
      <c r="GX204" s="240">
        <f>IF(COUNTIF($CC204:$CE204, $HH$1)&gt;0, GX$2, 0)</f>
        <v>0</v>
      </c>
      <c r="GY204" s="240">
        <f>IF(COUNTIF($CF204:$CH204, $HH$1)&gt;0, GY$2, 0)</f>
        <v>0</v>
      </c>
      <c r="GZ204" s="240">
        <f>IF(COUNTIF($CI204:$CK204, $HH$1)&gt;0, GZ$2, 0)</f>
        <v>0</v>
      </c>
      <c r="HA204" s="240">
        <f>IF(COUNTIF($CL204:$CN204, $HH$1)&gt;0, HA$2, 0)</f>
        <v>0</v>
      </c>
      <c r="HB204" s="240">
        <f>IF(COUNTIF($CO204:$CQ204, $HH$1)&gt;0, HB$2, 0)</f>
        <v>0</v>
      </c>
      <c r="HC204" s="240">
        <f>IF(COUNTIF($CR204:$CT204, $HH$1)&gt;0, HC$2, 0)</f>
        <v>0</v>
      </c>
      <c r="HD204" s="240">
        <f>IF(COUNTIF($CU204:$CW204, $HH$1)&gt;0, HD$2, 0)</f>
        <v>0</v>
      </c>
      <c r="HE204" s="240">
        <f>IF(COUNTIF($CX204:$CZ204, $HH$1)&gt;0, HE$2, 0)</f>
        <v>0</v>
      </c>
      <c r="HF204" s="240">
        <f>IF(COUNTIF($DA204:$DC204, $HH$1)&gt;0, HF$2, 0)</f>
        <v>0</v>
      </c>
      <c r="HG204" s="240">
        <f>IF(COUNTIF($DD204:$DF204, $HH$1)&gt;0, HG$2, 0)</f>
        <v>0</v>
      </c>
      <c r="HH204" s="241">
        <f>SUM(GB204:HG204)</f>
        <v>0</v>
      </c>
      <c r="HI204" s="243"/>
      <c r="HJ204" s="242">
        <f>IF(MAX($N204:$Q204)&gt;=40, HJ$2, 0)</f>
        <v>0</v>
      </c>
      <c r="HK204" s="234">
        <f>IF(MAX($R204:$U204)&gt;=40, HK$2, 0)</f>
        <v>0</v>
      </c>
      <c r="HL204" s="234">
        <f>IF(MAX($V204:$Y204)&gt;=40, HL$2, 0)</f>
        <v>0</v>
      </c>
      <c r="HM204" s="234">
        <f>IF(MAX($Z204:$AA204)&gt;=40, HM$2, 0)</f>
        <v>0</v>
      </c>
      <c r="HN204" s="234">
        <f>IF(MAX($AB204:$AC204)&gt;=40, HN$2, 0)</f>
        <v>0</v>
      </c>
      <c r="HO204" s="235">
        <f>IF(MAX($AD204:$AF204)&gt;=40, HO$2, 0)</f>
        <v>0</v>
      </c>
      <c r="HP204" s="236">
        <f>IF(MAX($AG204:$AI204)&gt;=40, HP$2, 0)</f>
        <v>0</v>
      </c>
      <c r="HQ204" s="236">
        <f>IF(MAX($AJ204:$AL204)&gt;=40, HQ$2, 0)</f>
        <v>0</v>
      </c>
      <c r="HR204" s="236">
        <f>IF(MAX($AM204:$AO204)&gt;=40, HR$2, 0)</f>
        <v>0</v>
      </c>
      <c r="HS204" s="236">
        <f>IF(MAX($AP204:$AR204)&gt;=40, HS$2, 0)</f>
        <v>0</v>
      </c>
      <c r="HT204" s="236">
        <f>IF(MAX($AS204:$AU204)&gt;=40, HT$2, 0)</f>
        <v>0</v>
      </c>
      <c r="HU204" s="236">
        <f>IF(MAX($AV204:$AX204)&gt;=40, HU$2, 0)</f>
        <v>0</v>
      </c>
      <c r="HV204" s="237">
        <f>IF(MAX($AY204:$BA204)&gt;=40, HV$2, 0)</f>
        <v>0</v>
      </c>
      <c r="HW204" s="238">
        <f>IF(MAX($BB204:$BD204)&gt;=40, HW$2, 0)</f>
        <v>0</v>
      </c>
      <c r="HX204" s="238">
        <f>IF(MAX($BE204:$BG204)&gt;=40, HX$2, 0)</f>
        <v>0</v>
      </c>
      <c r="HY204" s="238">
        <f>IF(MAX($BH204:$BJ204)&gt;=40, HY$2, 0)</f>
        <v>0</v>
      </c>
      <c r="HZ204" s="238">
        <f>IF(MAX($BK204:$BM204)&gt;=40, HZ$2, 0)</f>
        <v>0</v>
      </c>
      <c r="IA204" s="238">
        <f>IF(MAX($BN204:$BP204)&gt;=40, IA$2, 0)</f>
        <v>0</v>
      </c>
      <c r="IB204" s="238">
        <f>IF(MAX($BQ204:$BS204)&gt;=40, IB$2, 0)</f>
        <v>0</v>
      </c>
      <c r="IC204" s="238">
        <f>IF(MAX($BT204:$BV204)&gt;=40, IC$2, 0)</f>
        <v>0</v>
      </c>
      <c r="ID204" s="239">
        <f>IF(MAX($BW204:$BY204)&gt;=40, ID$2, 0)</f>
        <v>0</v>
      </c>
      <c r="IE204" s="240">
        <f>IF(MAX($BZ204:$CB204)&gt;=40, IE$2, 0)</f>
        <v>0</v>
      </c>
      <c r="IF204" s="240">
        <f>IF(MAX($CC204:$CE204)&gt;=40, IF$2, 0)</f>
        <v>0</v>
      </c>
      <c r="IG204" s="240">
        <f>IF(MAX($CF204:$CH204)&gt;=40, IG$2, 0)</f>
        <v>0</v>
      </c>
      <c r="IH204" s="240">
        <f>IF(MAX($CI204:$CK204)&gt;=40, IH$2, 0)</f>
        <v>0</v>
      </c>
      <c r="II204" s="240">
        <f>IF(MAX($CL204:$CN204)&gt;=40, II$2, 0)</f>
        <v>0</v>
      </c>
      <c r="IJ204" s="240">
        <f>IF(MAX($CO204:$CQ204)&gt;=40, IJ$2, 0)</f>
        <v>0</v>
      </c>
      <c r="IK204" s="240">
        <f>IF(MAX($CR204:$CT204)&gt;=40, IK$2, 0)</f>
        <v>0</v>
      </c>
      <c r="IL204" s="240">
        <f>IF(MAX($CU204:$CW204)&gt;=40, IL$2, 0)</f>
        <v>0</v>
      </c>
      <c r="IM204" s="240">
        <f>IF(MAX($CX204:$CZ204)&gt;=40, IM$2, 0)</f>
        <v>0</v>
      </c>
      <c r="IN204" s="240">
        <f>IF(MAX($DA204:$DC204)&gt;=40, IN$2, 0)</f>
        <v>0</v>
      </c>
      <c r="IO204" s="240">
        <f>IF(MAX($DD204:$DF204)&gt;=40, IO$2, 0)</f>
        <v>0</v>
      </c>
      <c r="IP204" s="416">
        <f>SUM(HO204:IB204, ID204:IO204)</f>
        <v>0</v>
      </c>
      <c r="IQ204" s="416">
        <f>SUM(HJ204:HN204, IC204)</f>
        <v>0</v>
      </c>
    </row>
    <row r="205" spans="2:251" ht="15" customHeight="1" x14ac:dyDescent="0.25">
      <c r="B205" s="337"/>
      <c r="C205" s="393"/>
      <c r="D205" s="339"/>
      <c r="E205" s="337"/>
      <c r="F205" s="337"/>
      <c r="G205" s="337"/>
      <c r="H205" s="337"/>
      <c r="I205" s="340"/>
      <c r="J205" s="341"/>
      <c r="K205" s="341"/>
      <c r="L205" s="342"/>
      <c r="M205" s="343"/>
      <c r="N205" s="344"/>
      <c r="O205" s="345"/>
      <c r="P205" s="345"/>
      <c r="Q205" s="346"/>
      <c r="R205" s="344"/>
      <c r="S205" s="345"/>
      <c r="T205" s="345"/>
      <c r="U205" s="395"/>
      <c r="V205" s="344"/>
      <c r="W205" s="345"/>
      <c r="X205" s="345"/>
      <c r="Y205" s="346"/>
      <c r="Z205" s="344"/>
      <c r="AA205" s="346"/>
      <c r="AB205" s="344"/>
      <c r="AC205" s="346"/>
      <c r="AD205" s="344"/>
      <c r="AE205" s="345"/>
      <c r="AF205" s="346"/>
      <c r="AG205" s="344"/>
      <c r="AH205" s="345"/>
      <c r="AI205" s="346"/>
      <c r="AJ205" s="344"/>
      <c r="AK205" s="345"/>
      <c r="AL205" s="346"/>
      <c r="AM205" s="344"/>
      <c r="AN205" s="345"/>
      <c r="AO205" s="346"/>
      <c r="AP205" s="344"/>
      <c r="AQ205" s="345"/>
      <c r="AR205" s="346"/>
      <c r="AS205" s="344"/>
      <c r="AT205" s="345"/>
      <c r="AU205" s="346"/>
      <c r="AV205" s="344"/>
      <c r="AW205" s="345"/>
      <c r="AX205" s="346"/>
      <c r="AY205" s="344"/>
      <c r="AZ205" s="345"/>
      <c r="BA205" s="346"/>
      <c r="BB205" s="344"/>
      <c r="BC205" s="345"/>
      <c r="BD205" s="346"/>
      <c r="BE205" s="344"/>
      <c r="BF205" s="345"/>
      <c r="BG205" s="346"/>
      <c r="BH205" s="344"/>
      <c r="BI205" s="345"/>
      <c r="BJ205" s="346"/>
      <c r="BK205" s="344"/>
      <c r="BL205" s="345"/>
      <c r="BM205" s="346"/>
      <c r="BN205" s="344"/>
      <c r="BO205" s="345"/>
      <c r="BP205" s="346"/>
      <c r="BQ205" s="344"/>
      <c r="BR205" s="345"/>
      <c r="BS205" s="346"/>
      <c r="BT205" s="344"/>
      <c r="BU205" s="347"/>
      <c r="BV205" s="346"/>
      <c r="BW205" s="344"/>
      <c r="BX205" s="345"/>
      <c r="BY205" s="346"/>
      <c r="BZ205" s="344"/>
      <c r="CA205" s="345"/>
      <c r="CB205" s="346"/>
      <c r="CC205" s="344"/>
      <c r="CD205" s="345"/>
      <c r="CE205" s="345"/>
      <c r="CF205" s="345"/>
      <c r="CG205" s="345"/>
      <c r="CH205" s="346"/>
      <c r="CI205" s="344"/>
      <c r="CJ205" s="345"/>
      <c r="CK205" s="346"/>
      <c r="CL205" s="344"/>
      <c r="CM205" s="345"/>
      <c r="CN205" s="346"/>
      <c r="CO205" s="344"/>
      <c r="CP205" s="345"/>
      <c r="CQ205" s="346"/>
      <c r="CR205" s="344"/>
      <c r="CS205" s="345"/>
      <c r="CT205" s="346"/>
      <c r="CU205" s="344"/>
      <c r="CV205" s="345"/>
      <c r="CW205" s="346"/>
      <c r="CX205" s="344"/>
      <c r="CY205" s="345"/>
      <c r="CZ205" s="346"/>
      <c r="DA205" s="344"/>
      <c r="DB205" s="345"/>
      <c r="DC205" s="346"/>
      <c r="DD205" s="344"/>
      <c r="DE205" s="345"/>
      <c r="DF205" s="346"/>
      <c r="DG205" s="338"/>
      <c r="DH205" s="348"/>
      <c r="DI205" s="348"/>
      <c r="DJ205" s="349"/>
      <c r="DK205" s="343"/>
      <c r="DL205" s="350"/>
      <c r="DM205" s="351"/>
      <c r="DN205" s="352"/>
      <c r="DO205" s="353"/>
      <c r="DP205" s="353"/>
      <c r="DQ205" s="353"/>
      <c r="DR205" s="353"/>
      <c r="DS205" s="354"/>
      <c r="DT205" s="355"/>
      <c r="DU205" s="355"/>
      <c r="DV205" s="355"/>
      <c r="DW205" s="355"/>
      <c r="DX205" s="355"/>
      <c r="DY205" s="355"/>
      <c r="DZ205" s="356"/>
      <c r="EA205" s="357"/>
      <c r="EB205" s="357"/>
      <c r="EC205" s="357"/>
      <c r="ED205" s="357"/>
      <c r="EE205" s="357"/>
      <c r="EF205" s="357"/>
      <c r="EG205" s="357"/>
      <c r="EH205" s="358"/>
      <c r="EI205" s="359"/>
      <c r="EJ205" s="359"/>
      <c r="EK205" s="359"/>
      <c r="EL205" s="359"/>
      <c r="EM205" s="359"/>
      <c r="EN205" s="359"/>
      <c r="EO205" s="359"/>
      <c r="EP205" s="359"/>
      <c r="EQ205" s="359"/>
      <c r="ER205" s="359"/>
      <c r="ES205" s="359"/>
      <c r="ET205" s="360"/>
      <c r="EU205" s="352"/>
      <c r="EV205" s="353"/>
      <c r="EW205" s="353"/>
      <c r="EX205" s="353"/>
      <c r="EY205" s="353"/>
      <c r="EZ205" s="354"/>
      <c r="FA205" s="355"/>
      <c r="FB205" s="355"/>
      <c r="FC205" s="355"/>
      <c r="FD205" s="355"/>
      <c r="FE205" s="355"/>
      <c r="FF205" s="355"/>
      <c r="FG205" s="356"/>
      <c r="FH205" s="357"/>
      <c r="FI205" s="357"/>
      <c r="FJ205" s="357"/>
      <c r="FK205" s="357"/>
      <c r="FL205" s="357"/>
      <c r="FM205" s="357"/>
      <c r="FN205" s="357"/>
      <c r="FO205" s="358"/>
      <c r="FP205" s="359"/>
      <c r="FQ205" s="359"/>
      <c r="FR205" s="359"/>
      <c r="FS205" s="359"/>
      <c r="FT205" s="359"/>
      <c r="FU205" s="359"/>
      <c r="FV205" s="359"/>
      <c r="FW205" s="359"/>
      <c r="FX205" s="359"/>
      <c r="FY205" s="359"/>
      <c r="FZ205" s="359"/>
      <c r="GA205" s="360"/>
      <c r="GB205" s="352"/>
      <c r="GC205" s="353"/>
      <c r="GD205" s="353"/>
      <c r="GE205" s="353"/>
      <c r="GF205" s="353"/>
      <c r="GG205" s="354"/>
      <c r="GH205" s="355"/>
      <c r="GI205" s="355"/>
      <c r="GJ205" s="355"/>
      <c r="GK205" s="355"/>
      <c r="GL205" s="355"/>
      <c r="GM205" s="355"/>
      <c r="GN205" s="356"/>
      <c r="GO205" s="357"/>
      <c r="GP205" s="357"/>
      <c r="GQ205" s="357"/>
      <c r="GR205" s="357"/>
      <c r="GS205" s="357"/>
      <c r="GT205" s="357"/>
      <c r="GU205" s="357"/>
      <c r="GV205" s="358"/>
      <c r="GW205" s="359"/>
      <c r="GX205" s="359"/>
      <c r="GY205" s="359"/>
      <c r="GZ205" s="359"/>
      <c r="HA205" s="359"/>
      <c r="HB205" s="359"/>
      <c r="HC205" s="359"/>
      <c r="HD205" s="359"/>
      <c r="HE205" s="359"/>
      <c r="HF205" s="359"/>
      <c r="HG205" s="359"/>
      <c r="HH205" s="360"/>
      <c r="HI205" s="361"/>
      <c r="HJ205" s="352"/>
      <c r="HK205" s="353"/>
      <c r="HL205" s="353"/>
      <c r="HM205" s="353"/>
      <c r="HN205" s="353"/>
      <c r="HO205" s="354"/>
      <c r="HP205" s="355"/>
      <c r="HQ205" s="355"/>
      <c r="HR205" s="355"/>
      <c r="HS205" s="355"/>
      <c r="HT205" s="355"/>
      <c r="HU205" s="355"/>
      <c r="HV205" s="356"/>
      <c r="HW205" s="357"/>
      <c r="HX205" s="357"/>
      <c r="HY205" s="357"/>
      <c r="HZ205" s="357"/>
      <c r="IA205" s="357"/>
      <c r="IB205" s="357"/>
      <c r="IC205" s="357"/>
      <c r="ID205" s="358"/>
      <c r="IE205" s="359"/>
      <c r="IF205" s="359"/>
      <c r="IG205" s="359"/>
      <c r="IH205" s="359"/>
      <c r="II205" s="359"/>
      <c r="IJ205" s="359"/>
      <c r="IK205" s="359"/>
      <c r="IL205" s="359"/>
      <c r="IM205" s="359"/>
      <c r="IN205" s="359"/>
      <c r="IO205" s="359"/>
      <c r="IP205" s="415"/>
      <c r="IQ205" s="415"/>
    </row>
    <row r="206" spans="2:251" ht="15" x14ac:dyDescent="0.25">
      <c r="C206" s="363" t="s">
        <v>915</v>
      </c>
      <c r="D206" s="317"/>
      <c r="E206" s="362">
        <f>COUNTIF(E201:E205, "G")</f>
        <v>0</v>
      </c>
      <c r="F206" s="318"/>
      <c r="G206" s="330"/>
      <c r="H206" s="318"/>
      <c r="I206" s="330"/>
      <c r="J206" s="330"/>
      <c r="K206" s="330"/>
      <c r="L206" s="330"/>
      <c r="M206" s="419"/>
      <c r="N206" s="331"/>
      <c r="O206" s="332"/>
      <c r="P206" s="332"/>
      <c r="Q206" s="333"/>
      <c r="R206" s="331"/>
      <c r="S206" s="332"/>
      <c r="T206" s="332"/>
      <c r="U206" s="332"/>
      <c r="V206" s="331"/>
      <c r="W206" s="332"/>
      <c r="X206" s="332"/>
      <c r="Y206" s="333"/>
      <c r="Z206" s="331"/>
      <c r="AA206" s="333"/>
      <c r="AB206" s="331"/>
      <c r="AC206" s="333"/>
      <c r="AD206" s="331"/>
      <c r="AE206" s="332"/>
      <c r="AF206" s="333"/>
      <c r="AG206" s="331"/>
      <c r="AH206" s="332"/>
      <c r="AI206" s="333"/>
      <c r="AJ206" s="331"/>
      <c r="AK206" s="332"/>
      <c r="AL206" s="333"/>
      <c r="AM206" s="331"/>
      <c r="AN206" s="332"/>
      <c r="AO206" s="333"/>
      <c r="AP206" s="331"/>
      <c r="AQ206" s="332"/>
      <c r="AR206" s="333"/>
      <c r="AS206" s="331"/>
      <c r="AT206" s="332"/>
      <c r="AU206" s="333"/>
      <c r="AV206" s="331"/>
      <c r="AW206" s="332"/>
      <c r="AX206" s="333"/>
      <c r="AY206" s="331"/>
      <c r="AZ206" s="332"/>
      <c r="BA206" s="333"/>
      <c r="BB206" s="331"/>
      <c r="BC206" s="332"/>
      <c r="BD206" s="333"/>
      <c r="BE206" s="331"/>
      <c r="BF206" s="332"/>
      <c r="BG206" s="333"/>
      <c r="BH206" s="331"/>
      <c r="BI206" s="332"/>
      <c r="BJ206" s="333"/>
      <c r="BK206" s="331"/>
      <c r="BL206" s="332"/>
      <c r="BM206" s="333"/>
      <c r="BN206" s="331"/>
      <c r="BO206" s="332"/>
      <c r="BP206" s="333"/>
      <c r="BQ206" s="331"/>
      <c r="BR206" s="332"/>
      <c r="BS206" s="333"/>
      <c r="BT206" s="331"/>
      <c r="BU206" s="332"/>
      <c r="BV206" s="332"/>
      <c r="BW206" s="331"/>
      <c r="BX206" s="332"/>
      <c r="BY206" s="333"/>
      <c r="BZ206" s="331"/>
      <c r="CA206" s="332"/>
      <c r="CB206" s="333"/>
      <c r="CC206" s="331" t="s">
        <v>900</v>
      </c>
      <c r="CD206" s="332"/>
      <c r="CE206" s="332"/>
      <c r="CF206" s="332"/>
      <c r="CG206" s="332"/>
      <c r="CH206" s="333"/>
      <c r="CI206" s="331"/>
      <c r="CJ206" s="332"/>
      <c r="CK206" s="333"/>
      <c r="CL206" s="331"/>
      <c r="CM206" s="332"/>
      <c r="CN206" s="333"/>
      <c r="CO206" s="331" t="s">
        <v>899</v>
      </c>
      <c r="CP206" s="332"/>
      <c r="CQ206" s="332"/>
      <c r="CR206" s="332"/>
      <c r="CS206" s="332"/>
      <c r="CT206" s="332"/>
      <c r="CU206" s="332"/>
      <c r="CV206" s="332"/>
      <c r="CW206" s="332"/>
      <c r="CX206" s="332"/>
      <c r="CY206" s="332"/>
      <c r="CZ206" s="332"/>
      <c r="DA206" s="332"/>
      <c r="DB206" s="332"/>
      <c r="DC206" s="332"/>
      <c r="DD206" s="332"/>
      <c r="DE206" s="332"/>
      <c r="DF206" s="333"/>
      <c r="DG206" s="330"/>
      <c r="DH206" s="372" t="s">
        <v>917</v>
      </c>
      <c r="DI206" s="370">
        <f>COUNTIF($DK201:$DK205, DI$2)</f>
        <v>0</v>
      </c>
      <c r="DJ206" s="370">
        <f>COUNTIF($DK201:$DK205, DJ$2)</f>
        <v>0</v>
      </c>
      <c r="DK206" s="370">
        <f>COUNTIF($DK201:$DK205, DK$2)</f>
        <v>0</v>
      </c>
      <c r="DL206" s="371">
        <f>COUNTIF($DK201:$DK205, DL$2)</f>
        <v>0</v>
      </c>
      <c r="DM206" s="319"/>
      <c r="DN206" s="320"/>
      <c r="DO206" s="321"/>
      <c r="DP206" s="321"/>
      <c r="DQ206" s="321"/>
      <c r="DR206" s="321"/>
      <c r="DS206" s="322"/>
      <c r="DT206" s="323"/>
      <c r="DU206" s="323"/>
      <c r="DV206" s="323"/>
      <c r="DW206" s="323"/>
      <c r="DX206" s="323"/>
      <c r="DY206" s="323"/>
      <c r="DZ206" s="324"/>
      <c r="EA206" s="325"/>
      <c r="EB206" s="325"/>
      <c r="EC206" s="325"/>
      <c r="ED206" s="325"/>
      <c r="EE206" s="325"/>
      <c r="EF206" s="325"/>
      <c r="EG206" s="325"/>
      <c r="EH206" s="326"/>
      <c r="EI206" s="327"/>
      <c r="EJ206" s="327"/>
      <c r="EK206" s="327"/>
      <c r="EL206" s="327"/>
      <c r="EM206" s="327"/>
      <c r="EN206" s="327"/>
      <c r="EO206" s="327"/>
      <c r="EP206" s="327"/>
      <c r="EQ206" s="327"/>
      <c r="ER206" s="327"/>
      <c r="ES206" s="327"/>
      <c r="ET206" s="328"/>
      <c r="EU206" s="320"/>
      <c r="EV206" s="321"/>
      <c r="EW206" s="321"/>
      <c r="EX206" s="321"/>
      <c r="EY206" s="321"/>
      <c r="EZ206" s="322"/>
      <c r="FA206" s="323"/>
      <c r="FB206" s="323"/>
      <c r="FC206" s="323"/>
      <c r="FD206" s="323"/>
      <c r="FE206" s="323"/>
      <c r="FF206" s="323"/>
      <c r="FG206" s="324"/>
      <c r="FH206" s="325"/>
      <c r="FI206" s="325"/>
      <c r="FJ206" s="325"/>
      <c r="FK206" s="325"/>
      <c r="FL206" s="325"/>
      <c r="FM206" s="325"/>
      <c r="FN206" s="325"/>
      <c r="FO206" s="326"/>
      <c r="FP206" s="327"/>
      <c r="FQ206" s="327"/>
      <c r="FR206" s="327"/>
      <c r="FS206" s="327"/>
      <c r="FT206" s="327"/>
      <c r="FU206" s="327"/>
      <c r="FV206" s="327"/>
      <c r="FW206" s="327"/>
      <c r="FX206" s="327"/>
      <c r="FY206" s="327"/>
      <c r="FZ206" s="327"/>
      <c r="GA206" s="328"/>
      <c r="GB206" s="320"/>
      <c r="GC206" s="321"/>
      <c r="GD206" s="321"/>
      <c r="GE206" s="321"/>
      <c r="GF206" s="321"/>
      <c r="GG206" s="322"/>
      <c r="GH206" s="323"/>
      <c r="GI206" s="323"/>
      <c r="GJ206" s="323"/>
      <c r="GK206" s="323"/>
      <c r="GL206" s="323"/>
      <c r="GM206" s="323"/>
      <c r="GN206" s="324"/>
      <c r="GO206" s="325"/>
      <c r="GP206" s="325"/>
      <c r="GQ206" s="325"/>
      <c r="GR206" s="325"/>
      <c r="GS206" s="325"/>
      <c r="GT206" s="325"/>
      <c r="GU206" s="325"/>
      <c r="GV206" s="326"/>
      <c r="GW206" s="327"/>
      <c r="GX206" s="327"/>
      <c r="GY206" s="327"/>
      <c r="GZ206" s="327"/>
      <c r="HA206" s="327"/>
      <c r="HB206" s="327"/>
      <c r="HC206" s="327"/>
      <c r="HD206" s="327"/>
      <c r="HE206" s="327"/>
      <c r="HF206" s="327"/>
      <c r="HG206" s="327"/>
      <c r="HH206" s="328"/>
      <c r="HI206" s="329"/>
      <c r="HJ206" s="320"/>
      <c r="HK206" s="321"/>
      <c r="HL206" s="321"/>
      <c r="HM206" s="321"/>
      <c r="HN206" s="321"/>
      <c r="HO206" s="322"/>
      <c r="HP206" s="323"/>
      <c r="HQ206" s="323"/>
      <c r="HR206" s="323"/>
      <c r="HS206" s="323"/>
      <c r="HT206" s="323"/>
      <c r="HU206" s="323"/>
      <c r="HV206" s="324"/>
      <c r="HW206" s="325"/>
      <c r="HX206" s="325"/>
      <c r="HY206" s="325"/>
      <c r="HZ206" s="325"/>
      <c r="IA206" s="325"/>
      <c r="IB206" s="325"/>
      <c r="IC206" s="325"/>
      <c r="ID206" s="326"/>
      <c r="IE206" s="327"/>
      <c r="IF206" s="327"/>
      <c r="IG206" s="327"/>
      <c r="IH206" s="327"/>
      <c r="II206" s="327"/>
      <c r="IJ206" s="327"/>
      <c r="IK206" s="327"/>
      <c r="IL206" s="327"/>
      <c r="IM206" s="327"/>
      <c r="IN206" s="327"/>
      <c r="IO206" s="327"/>
      <c r="IP206" s="417"/>
      <c r="IQ206" s="417"/>
    </row>
    <row r="207" spans="2:251" ht="15" customHeight="1" x14ac:dyDescent="0.25">
      <c r="B207" s="337"/>
      <c r="C207" s="393"/>
      <c r="D207" s="339"/>
      <c r="E207" s="337"/>
      <c r="F207" s="337"/>
      <c r="G207" s="337"/>
      <c r="H207" s="337"/>
      <c r="I207" s="340"/>
      <c r="J207" s="341"/>
      <c r="K207" s="341"/>
      <c r="L207" s="342"/>
      <c r="M207" s="343"/>
      <c r="N207" s="344"/>
      <c r="O207" s="345"/>
      <c r="P207" s="345"/>
      <c r="Q207" s="346"/>
      <c r="R207" s="344"/>
      <c r="S207" s="345"/>
      <c r="T207" s="345"/>
      <c r="U207" s="395"/>
      <c r="V207" s="344"/>
      <c r="W207" s="345"/>
      <c r="X207" s="345"/>
      <c r="Y207" s="346"/>
      <c r="Z207" s="344"/>
      <c r="AA207" s="346"/>
      <c r="AB207" s="344"/>
      <c r="AC207" s="346"/>
      <c r="AD207" s="344"/>
      <c r="AE207" s="345"/>
      <c r="AF207" s="346"/>
      <c r="AG207" s="344"/>
      <c r="AH207" s="345"/>
      <c r="AI207" s="346"/>
      <c r="AJ207" s="344"/>
      <c r="AK207" s="345"/>
      <c r="AL207" s="346"/>
      <c r="AM207" s="344"/>
      <c r="AN207" s="345"/>
      <c r="AO207" s="346"/>
      <c r="AP207" s="344"/>
      <c r="AQ207" s="345"/>
      <c r="AR207" s="346"/>
      <c r="AS207" s="344"/>
      <c r="AT207" s="345"/>
      <c r="AU207" s="346"/>
      <c r="AV207" s="344"/>
      <c r="AW207" s="345"/>
      <c r="AX207" s="346"/>
      <c r="AY207" s="344"/>
      <c r="AZ207" s="345"/>
      <c r="BA207" s="346"/>
      <c r="BB207" s="344"/>
      <c r="BC207" s="345"/>
      <c r="BD207" s="346"/>
      <c r="BE207" s="344"/>
      <c r="BF207" s="345"/>
      <c r="BG207" s="346"/>
      <c r="BH207" s="344"/>
      <c r="BI207" s="345"/>
      <c r="BJ207" s="346"/>
      <c r="BK207" s="344"/>
      <c r="BL207" s="345"/>
      <c r="BM207" s="346"/>
      <c r="BN207" s="344"/>
      <c r="BO207" s="345"/>
      <c r="BP207" s="346"/>
      <c r="BQ207" s="344"/>
      <c r="BR207" s="345"/>
      <c r="BS207" s="346"/>
      <c r="BT207" s="344"/>
      <c r="BU207" s="347"/>
      <c r="BV207" s="346"/>
      <c r="BW207" s="344"/>
      <c r="BX207" s="345"/>
      <c r="BY207" s="346"/>
      <c r="BZ207" s="344"/>
      <c r="CA207" s="345"/>
      <c r="CB207" s="346"/>
      <c r="CC207" s="344"/>
      <c r="CD207" s="345"/>
      <c r="CE207" s="345"/>
      <c r="CF207" s="345"/>
      <c r="CG207" s="345"/>
      <c r="CH207" s="346"/>
      <c r="CI207" s="344"/>
      <c r="CJ207" s="345"/>
      <c r="CK207" s="346"/>
      <c r="CL207" s="344"/>
      <c r="CM207" s="345"/>
      <c r="CN207" s="346"/>
      <c r="CO207" s="344"/>
      <c r="CP207" s="345"/>
      <c r="CQ207" s="346"/>
      <c r="CR207" s="344"/>
      <c r="CS207" s="345"/>
      <c r="CT207" s="346"/>
      <c r="CU207" s="344"/>
      <c r="CV207" s="345"/>
      <c r="CW207" s="346"/>
      <c r="CX207" s="344"/>
      <c r="CY207" s="345"/>
      <c r="CZ207" s="346"/>
      <c r="DA207" s="344"/>
      <c r="DB207" s="345"/>
      <c r="DC207" s="346"/>
      <c r="DD207" s="344"/>
      <c r="DE207" s="345"/>
      <c r="DF207" s="346"/>
      <c r="DG207" s="338"/>
      <c r="DH207" s="348"/>
      <c r="DI207" s="348"/>
      <c r="DJ207" s="349"/>
      <c r="DK207" s="343"/>
      <c r="DL207" s="350"/>
      <c r="DM207" s="351"/>
      <c r="DN207" s="352"/>
      <c r="DO207" s="353"/>
      <c r="DP207" s="353"/>
      <c r="DQ207" s="353"/>
      <c r="DR207" s="353"/>
      <c r="DS207" s="354"/>
      <c r="DT207" s="355"/>
      <c r="DU207" s="355"/>
      <c r="DV207" s="355"/>
      <c r="DW207" s="355"/>
      <c r="DX207" s="355"/>
      <c r="DY207" s="355"/>
      <c r="DZ207" s="356"/>
      <c r="EA207" s="357"/>
      <c r="EB207" s="357"/>
      <c r="EC207" s="357"/>
      <c r="ED207" s="357"/>
      <c r="EE207" s="357"/>
      <c r="EF207" s="357"/>
      <c r="EG207" s="357"/>
      <c r="EH207" s="358"/>
      <c r="EI207" s="359"/>
      <c r="EJ207" s="359"/>
      <c r="EK207" s="359"/>
      <c r="EL207" s="359"/>
      <c r="EM207" s="359"/>
      <c r="EN207" s="359"/>
      <c r="EO207" s="359"/>
      <c r="EP207" s="359"/>
      <c r="EQ207" s="359"/>
      <c r="ER207" s="359"/>
      <c r="ES207" s="359"/>
      <c r="ET207" s="360"/>
      <c r="EU207" s="352"/>
      <c r="EV207" s="353"/>
      <c r="EW207" s="353"/>
      <c r="EX207" s="353"/>
      <c r="EY207" s="353"/>
      <c r="EZ207" s="354"/>
      <c r="FA207" s="355"/>
      <c r="FB207" s="355"/>
      <c r="FC207" s="355"/>
      <c r="FD207" s="355"/>
      <c r="FE207" s="355"/>
      <c r="FF207" s="355"/>
      <c r="FG207" s="356"/>
      <c r="FH207" s="357"/>
      <c r="FI207" s="357"/>
      <c r="FJ207" s="357"/>
      <c r="FK207" s="357"/>
      <c r="FL207" s="357"/>
      <c r="FM207" s="357"/>
      <c r="FN207" s="357"/>
      <c r="FO207" s="358"/>
      <c r="FP207" s="359"/>
      <c r="FQ207" s="359"/>
      <c r="FR207" s="359"/>
      <c r="FS207" s="359"/>
      <c r="FT207" s="359"/>
      <c r="FU207" s="359"/>
      <c r="FV207" s="359"/>
      <c r="FW207" s="359"/>
      <c r="FX207" s="359"/>
      <c r="FY207" s="359"/>
      <c r="FZ207" s="359"/>
      <c r="GA207" s="360"/>
      <c r="GB207" s="352"/>
      <c r="GC207" s="353"/>
      <c r="GD207" s="353"/>
      <c r="GE207" s="353"/>
      <c r="GF207" s="353"/>
      <c r="GG207" s="354"/>
      <c r="GH207" s="355"/>
      <c r="GI207" s="355"/>
      <c r="GJ207" s="355"/>
      <c r="GK207" s="355"/>
      <c r="GL207" s="355"/>
      <c r="GM207" s="355"/>
      <c r="GN207" s="356"/>
      <c r="GO207" s="357"/>
      <c r="GP207" s="357"/>
      <c r="GQ207" s="357"/>
      <c r="GR207" s="357"/>
      <c r="GS207" s="357"/>
      <c r="GT207" s="357"/>
      <c r="GU207" s="357"/>
      <c r="GV207" s="358"/>
      <c r="GW207" s="359"/>
      <c r="GX207" s="359"/>
      <c r="GY207" s="359"/>
      <c r="GZ207" s="359"/>
      <c r="HA207" s="359"/>
      <c r="HB207" s="359"/>
      <c r="HC207" s="359"/>
      <c r="HD207" s="359"/>
      <c r="HE207" s="359"/>
      <c r="HF207" s="359"/>
      <c r="HG207" s="359"/>
      <c r="HH207" s="360"/>
      <c r="HI207" s="361"/>
      <c r="HJ207" s="352"/>
      <c r="HK207" s="353"/>
      <c r="HL207" s="353"/>
      <c r="HM207" s="353"/>
      <c r="HN207" s="353"/>
      <c r="HO207" s="354"/>
      <c r="HP207" s="355"/>
      <c r="HQ207" s="355"/>
      <c r="HR207" s="355"/>
      <c r="HS207" s="355"/>
      <c r="HT207" s="355"/>
      <c r="HU207" s="355"/>
      <c r="HV207" s="356"/>
      <c r="HW207" s="357"/>
      <c r="HX207" s="357"/>
      <c r="HY207" s="357"/>
      <c r="HZ207" s="357"/>
      <c r="IA207" s="357"/>
      <c r="IB207" s="357"/>
      <c r="IC207" s="357"/>
      <c r="ID207" s="358"/>
      <c r="IE207" s="359"/>
      <c r="IF207" s="359"/>
      <c r="IG207" s="359"/>
      <c r="IH207" s="359"/>
      <c r="II207" s="359"/>
      <c r="IJ207" s="359"/>
      <c r="IK207" s="359"/>
      <c r="IL207" s="359"/>
      <c r="IM207" s="359"/>
      <c r="IN207" s="359"/>
      <c r="IO207" s="359"/>
      <c r="IP207" s="415"/>
      <c r="IQ207" s="415"/>
    </row>
    <row r="208" spans="2:251" ht="15" customHeight="1" x14ac:dyDescent="0.25">
      <c r="B208" s="392">
        <v>1</v>
      </c>
      <c r="C208" s="13"/>
      <c r="D208" s="423"/>
      <c r="E208" s="20"/>
      <c r="F208" s="6"/>
      <c r="G208" s="20"/>
      <c r="H208" s="20"/>
      <c r="I208" s="23"/>
      <c r="J208" s="6"/>
      <c r="K208" s="6"/>
      <c r="L208" s="424"/>
      <c r="M208" s="425"/>
      <c r="N208" s="24"/>
      <c r="O208" s="107"/>
      <c r="P208" s="107"/>
      <c r="Q208" s="273"/>
      <c r="R208" s="24"/>
      <c r="S208" s="107"/>
      <c r="T208" s="107"/>
      <c r="U208" s="290"/>
      <c r="V208" s="24"/>
      <c r="W208" s="107"/>
      <c r="X208" s="107"/>
      <c r="Y208" s="273"/>
      <c r="Z208" s="24"/>
      <c r="AA208" s="273"/>
      <c r="AB208" s="24"/>
      <c r="AC208" s="273"/>
      <c r="AD208" s="24"/>
      <c r="AE208" s="107"/>
      <c r="AF208" s="273"/>
      <c r="AG208" s="24"/>
      <c r="AH208" s="107"/>
      <c r="AI208" s="273"/>
      <c r="AJ208" s="24"/>
      <c r="AK208" s="107"/>
      <c r="AL208" s="273"/>
      <c r="AM208" s="24"/>
      <c r="AN208" s="107"/>
      <c r="AO208" s="273"/>
      <c r="AP208" s="24"/>
      <c r="AQ208" s="107"/>
      <c r="AR208" s="273"/>
      <c r="AS208" s="24"/>
      <c r="AT208" s="107"/>
      <c r="AU208" s="273"/>
      <c r="AV208" s="24"/>
      <c r="AW208" s="107"/>
      <c r="AX208" s="273"/>
      <c r="AY208" s="24"/>
      <c r="AZ208" s="107"/>
      <c r="BA208" s="273"/>
      <c r="BB208" s="24"/>
      <c r="BC208" s="107"/>
      <c r="BD208" s="273"/>
      <c r="BE208" s="24"/>
      <c r="BF208" s="107"/>
      <c r="BG208" s="273"/>
      <c r="BH208" s="24"/>
      <c r="BI208" s="107"/>
      <c r="BJ208" s="273"/>
      <c r="BK208" s="24"/>
      <c r="BL208" s="107"/>
      <c r="BM208" s="273"/>
      <c r="BN208" s="24"/>
      <c r="BO208" s="107"/>
      <c r="BP208" s="273"/>
      <c r="BQ208" s="24"/>
      <c r="BR208" s="107"/>
      <c r="BS208" s="273"/>
      <c r="BT208" s="24"/>
      <c r="BU208" s="291"/>
      <c r="BV208" s="273"/>
      <c r="BW208" s="24"/>
      <c r="BX208" s="107"/>
      <c r="BY208" s="273"/>
      <c r="BZ208" s="24"/>
      <c r="CA208" s="107"/>
      <c r="CB208" s="273"/>
      <c r="CC208" s="24"/>
      <c r="CD208" s="107"/>
      <c r="CE208" s="107"/>
      <c r="CF208" s="107"/>
      <c r="CG208" s="107"/>
      <c r="CH208" s="273"/>
      <c r="CI208" s="24"/>
      <c r="CJ208" s="107"/>
      <c r="CK208" s="273"/>
      <c r="CL208" s="24"/>
      <c r="CM208" s="107"/>
      <c r="CN208" s="273"/>
      <c r="CO208" s="24"/>
      <c r="CP208" s="107"/>
      <c r="CQ208" s="273"/>
      <c r="CR208" s="24"/>
      <c r="CS208" s="107"/>
      <c r="CT208" s="273"/>
      <c r="CU208" s="24"/>
      <c r="CV208" s="107"/>
      <c r="CW208" s="273"/>
      <c r="CX208" s="24"/>
      <c r="CY208" s="107"/>
      <c r="CZ208" s="273"/>
      <c r="DA208" s="24"/>
      <c r="DB208" s="107"/>
      <c r="DC208" s="273"/>
      <c r="DD208" s="24"/>
      <c r="DE208" s="107"/>
      <c r="DF208" s="273"/>
      <c r="DG208" s="218"/>
      <c r="DH208" s="217"/>
      <c r="DI208" s="217"/>
      <c r="DJ208" s="286" t="e">
        <f>AVERAGE(AY208:CZ208)</f>
        <v>#DIV/0!</v>
      </c>
      <c r="DK208" s="219"/>
      <c r="DL208" s="220" t="e">
        <f>IF(DJ208&gt;80, 4, (DJ208-50)/20+2.5)</f>
        <v>#DIV/0!</v>
      </c>
      <c r="DM208" s="61">
        <f>COUNTIF(N208:CZ208, DM$1)+COUNTIF(N208:CZ208, DM$2)</f>
        <v>0</v>
      </c>
      <c r="DN208" s="233">
        <f>IF(COUNTIF($N208:$Q208, ET$1)&gt;0, DN$2, 0)</f>
        <v>0</v>
      </c>
      <c r="DO208" s="234">
        <f>IF(COUNTIF($R208:$U208, ET$1)&gt;0, DO$2, 0)</f>
        <v>0</v>
      </c>
      <c r="DP208" s="234">
        <f>IF(COUNTIF($V208:$Y208, ET$1)&gt;0, DP$2, 0)</f>
        <v>0</v>
      </c>
      <c r="DQ208" s="234">
        <f>IF(COUNTIF($Z208:$AA208, ET$1)&gt;0, DQ$2, 0)</f>
        <v>0</v>
      </c>
      <c r="DR208" s="234">
        <f>IF(COUNTIF($AB208:$AC208, ET$1)&gt;0, DR$2, 0)</f>
        <v>0</v>
      </c>
      <c r="DS208" s="235">
        <f>IF(COUNTIF($AD208:$AF208, $ET$1)&gt;0, DS$2, 0)</f>
        <v>0</v>
      </c>
      <c r="DT208" s="236">
        <f>IF(COUNTIF($AG208:$AI208, $ET$1)&gt;0, DT$2, 0)</f>
        <v>0</v>
      </c>
      <c r="DU208" s="236">
        <f>IF(COUNTIF($AJ208:$AL208, $ET$1)&gt;0, DU$2, 0)</f>
        <v>0</v>
      </c>
      <c r="DV208" s="236">
        <f>IF(COUNTIF($AM208:$AO208, $ET$1)&gt;0, DV$2, 0)</f>
        <v>0</v>
      </c>
      <c r="DW208" s="236">
        <f>IF(COUNTIF($AP208:$AR208, $ET$1)&gt;0, DW$2, 0)</f>
        <v>0</v>
      </c>
      <c r="DX208" s="236">
        <f>IF(COUNTIF($AS208:$AU208, $ET$1)&gt;0, DX$2, 0)</f>
        <v>0</v>
      </c>
      <c r="DY208" s="236">
        <f>IF(COUNTIF($AV208:$AX208, $ET$1)&gt;0, DY$2, 0)</f>
        <v>0</v>
      </c>
      <c r="DZ208" s="237">
        <f>IF(COUNTIF($AY208:$BA208, $ET$1)&gt;0, DZ$2, 0)</f>
        <v>0</v>
      </c>
      <c r="EA208" s="238">
        <f>IF(COUNTIF($BB208:$BD208, $ET$1)&gt;0, EA$2, 0)</f>
        <v>0</v>
      </c>
      <c r="EB208" s="238">
        <f>IF(COUNTIF($BE208:$BG208, $ET$1)&gt;0, EB$2, 0)</f>
        <v>0</v>
      </c>
      <c r="EC208" s="238">
        <f>IF(COUNTIF($BH208:$BJ208, $ET$1)&gt;0, EC$2, 0)</f>
        <v>0</v>
      </c>
      <c r="ED208" s="238">
        <f>IF(COUNTIF($BK208:$BM208, $ET$1)&gt;0, ED$2, 0)</f>
        <v>0</v>
      </c>
      <c r="EE208" s="238">
        <f>IF(COUNTIF($BN208:$BP208, $ET$1)&gt;0, EE$2, 0)</f>
        <v>0</v>
      </c>
      <c r="EF208" s="238">
        <f>IF(COUNTIF($BQ208:$BS208, $ET$1)&gt;0, EF$2, 0)</f>
        <v>0</v>
      </c>
      <c r="EG208" s="238">
        <f>IF(COUNTIF($BT208:$BV208, $ET$1)&gt;0, EG$2, 0)</f>
        <v>0</v>
      </c>
      <c r="EH208" s="239">
        <f>IF(COUNTIF($BW208:$BY208, $ET$1)&gt;0, EH$2, 0)</f>
        <v>0</v>
      </c>
      <c r="EI208" s="240">
        <f>IF(COUNTIF($BZ208:$CB208, $ET$1)&gt;0, EI$2, 0)</f>
        <v>0</v>
      </c>
      <c r="EJ208" s="240">
        <f>IF(COUNTIF($CC208:$CE208, $ET$1)&gt;0, EJ$2, 0)</f>
        <v>0</v>
      </c>
      <c r="EK208" s="240">
        <f>IF(COUNTIF($CF208:$CH208, $ET$1)&gt;0, EK$2, 0)</f>
        <v>0</v>
      </c>
      <c r="EL208" s="240">
        <f>IF(COUNTIF($CI208:$CK208, $ET$1)&gt;0, EL$2, 0)</f>
        <v>0</v>
      </c>
      <c r="EM208" s="240">
        <f>IF(COUNTIF($CL208:$CN208, $ET$1)&gt;0, EM$2, 0)</f>
        <v>0</v>
      </c>
      <c r="EN208" s="240">
        <f>IF(COUNTIF($CO208:$CQ208, $ET$1)&gt;0, EN$2, 0)</f>
        <v>0</v>
      </c>
      <c r="EO208" s="240">
        <f>IF(COUNTIF($CR208:$CT208, $ET$1)&gt;0, EO$2, 0)</f>
        <v>0</v>
      </c>
      <c r="EP208" s="240">
        <f>IF(COUNTIF($CU208:$CW208, $ET$1)&gt;0, EP$2, 0)</f>
        <v>0</v>
      </c>
      <c r="EQ208" s="240">
        <f>IF(COUNTIF($CX208:$CZ208, $ET$1)&gt;0, EQ$2, 0)</f>
        <v>0</v>
      </c>
      <c r="ER208" s="240">
        <f>IF(COUNTIF($DA208:$DC208, $ET$1)&gt;0, ER$2, 0)</f>
        <v>0</v>
      </c>
      <c r="ES208" s="240">
        <f>IF(COUNTIF($DD208:$DF208, $ET$1)&gt;0, ES$2, 0)</f>
        <v>0</v>
      </c>
      <c r="ET208" s="241">
        <f>SUM(DN208:ES208)</f>
        <v>0</v>
      </c>
      <c r="EU208" s="242">
        <f>IF(COUNTIF($N208:$Q208, GA$1)&gt;0, EU$2, 0)</f>
        <v>0</v>
      </c>
      <c r="EV208" s="234">
        <f>IF(COUNTIF($R208:$U208, GA$1)&gt;0, EV$2, 0)</f>
        <v>0</v>
      </c>
      <c r="EW208" s="234">
        <f>IF(COUNTIF($V208:$Y208, GA$1)&gt;0, EW$2, 0)</f>
        <v>0</v>
      </c>
      <c r="EX208" s="234">
        <f>IF(COUNTIF($Z208:$AA208, GA$1)&gt;0, EX$2, 0)</f>
        <v>0</v>
      </c>
      <c r="EY208" s="234">
        <f>IF(COUNTIF($AB208:$AC208, GA$1)&gt;0, EY$2, 0)</f>
        <v>0</v>
      </c>
      <c r="EZ208" s="235">
        <f>IF(COUNTIF($AD208:$AF208, $GA$1)&gt;0, EZ$2, 0)</f>
        <v>0</v>
      </c>
      <c r="FA208" s="236">
        <f>IF(COUNTIF($AG208:$AI208, $GA$1)&gt;0, FA$2, 0)</f>
        <v>0</v>
      </c>
      <c r="FB208" s="236">
        <f>IF(COUNTIF($AJ208:$AL208, $GA$1)&gt;0, FB$2, 0)</f>
        <v>0</v>
      </c>
      <c r="FC208" s="236">
        <f>IF(COUNTIF($AM208:$AO208, $GA$1)&gt;0, FC$2, 0)</f>
        <v>0</v>
      </c>
      <c r="FD208" s="236">
        <f>IF(COUNTIF($AP208:$AR208, $GA$1)&gt;0, FD$2, 0)</f>
        <v>0</v>
      </c>
      <c r="FE208" s="236">
        <f>IF(COUNTIF($AS208:$AU208, $GA$1)&gt;0, FE$2, 0)</f>
        <v>0</v>
      </c>
      <c r="FF208" s="236">
        <f>IF(COUNTIF($AV208:$AX208, $GA$1)&gt;0, FF$2, 0)</f>
        <v>0</v>
      </c>
      <c r="FG208" s="237">
        <f>IF(COUNTIF($AY208:$BA208, $GA$1)&gt;0, FG$2, 0)</f>
        <v>0</v>
      </c>
      <c r="FH208" s="238">
        <f>IF(COUNTIF($BB208:$BD208, $GA$1)&gt;0, FH$2, 0)</f>
        <v>0</v>
      </c>
      <c r="FI208" s="238">
        <f>IF(COUNTIF($BE208:$BG208, $GA$1)&gt;0, FI$2, 0)</f>
        <v>0</v>
      </c>
      <c r="FJ208" s="238">
        <f>IF(COUNTIF($BH208:$BJ208, $GA$1)&gt;0, FJ$2, 0)</f>
        <v>0</v>
      </c>
      <c r="FK208" s="238">
        <f>IF(COUNTIF($BK208:$BM208, $GA$1)&gt;0, FK$2, 0)</f>
        <v>0</v>
      </c>
      <c r="FL208" s="238">
        <f>IF(COUNTIF($BN208:$BP208, $GA$1)&gt;0, FL$2, 0)</f>
        <v>0</v>
      </c>
      <c r="FM208" s="238">
        <f>IF(COUNTIF($BQ208:$BS208, $GA$1)&gt;0, FM$2, 0)</f>
        <v>0</v>
      </c>
      <c r="FN208" s="238">
        <f>IF(COUNTIF($BT208:$BV208, $GA$1)&gt;0, FN$2, 0)</f>
        <v>0</v>
      </c>
      <c r="FO208" s="239">
        <f>IF(COUNTIF($BW208:$BY208, $GA$1)&gt;0, FO$2, 0)</f>
        <v>0</v>
      </c>
      <c r="FP208" s="240">
        <f>IF(COUNTIF($BZ208:$CB208, $GA$1)&gt;0, FP$2, 0)</f>
        <v>0</v>
      </c>
      <c r="FQ208" s="240">
        <f>IF(COUNTIF($CC208:$CE208, $GA$1)&gt;0, FQ$2, 0)</f>
        <v>0</v>
      </c>
      <c r="FR208" s="240">
        <f>IF(COUNTIF($CF208:$CH208, $GA$1)&gt;0, FR$2, 0)</f>
        <v>0</v>
      </c>
      <c r="FS208" s="240">
        <f>IF(COUNTIF($CI208:$CK208, $GA$1)&gt;0, FS$2, 0)</f>
        <v>0</v>
      </c>
      <c r="FT208" s="240">
        <f>IF(COUNTIF($CL208:$CN208, $GA$1)&gt;0, FT$2, 0)</f>
        <v>0</v>
      </c>
      <c r="FU208" s="240">
        <f>IF(COUNTIF($CO208:$CQ208, $GA$1)&gt;0, FU$2, 0)</f>
        <v>0</v>
      </c>
      <c r="FV208" s="240">
        <f>IF(COUNTIF($CR208:$CT208, $GA$1)&gt;0, FV$2, 0)</f>
        <v>0</v>
      </c>
      <c r="FW208" s="240">
        <f>IF(COUNTIF($CU208:$CW208, $GA$1)&gt;0, FW$2, 0)</f>
        <v>0</v>
      </c>
      <c r="FX208" s="240">
        <f>IF(COUNTIF($CX208:$CZ208, $GA$1)&gt;0, FX$2, 0)</f>
        <v>0</v>
      </c>
      <c r="FY208" s="240">
        <f>IF(COUNTIF($DA208:$DC208, $GA$1)&gt;0, FY$2, 0)</f>
        <v>0</v>
      </c>
      <c r="FZ208" s="240">
        <f>IF(COUNTIF($DD208:$DF208, $GA$1)&gt;0, FZ$2, 0)</f>
        <v>0</v>
      </c>
      <c r="GA208" s="241">
        <f>SUM(EU208:FZ208)</f>
        <v>0</v>
      </c>
      <c r="GB208" s="242">
        <f>IF(COUNTIF($N208:$Q208, HH$1)&gt;0, GB$2, 0)</f>
        <v>0</v>
      </c>
      <c r="GC208" s="234">
        <f>IF(COUNTIF($R208:$U208, HH$1)&gt;0, GC$2, 0)</f>
        <v>0</v>
      </c>
      <c r="GD208" s="234">
        <f>IF(COUNTIF($V208:$Y208, HH$1)&gt;0, GD$2, 0)</f>
        <v>0</v>
      </c>
      <c r="GE208" s="234">
        <f>IF(COUNTIF($Z208:$AA208, HH$1)&gt;0, GE$2, 0)</f>
        <v>0</v>
      </c>
      <c r="GF208" s="234">
        <f>IF(COUNTIF($AB208:$AC208, HH$1)&gt;0, GF$2, 0)</f>
        <v>0</v>
      </c>
      <c r="GG208" s="235">
        <f>IF(COUNTIF($AD208:$AF208, $HH$1)&gt;0, GG$2, 0)</f>
        <v>0</v>
      </c>
      <c r="GH208" s="236">
        <f>IF(COUNTIF($AG208:$AI208, $HH$1)&gt;0, GH$2, 0)</f>
        <v>0</v>
      </c>
      <c r="GI208" s="236">
        <f>IF(COUNTIF($AJ208:$AL208, $HH$1)&gt;0, GI$2, 0)</f>
        <v>0</v>
      </c>
      <c r="GJ208" s="236">
        <f>IF(COUNTIF($AM208:$AO208, $HH$1)&gt;0, GJ$2, 0)</f>
        <v>0</v>
      </c>
      <c r="GK208" s="236">
        <f>IF(COUNTIF($AP208:$AR208, $HH$1)&gt;0, GK$2, 0)</f>
        <v>0</v>
      </c>
      <c r="GL208" s="236">
        <f>IF(COUNTIF($AS208:$AU208, $HH$1)&gt;0, GL$2, 0)</f>
        <v>0</v>
      </c>
      <c r="GM208" s="236">
        <f>IF(COUNTIF($AV208:$AX208, $HH$1)&gt;0, GM$2, 0)</f>
        <v>0</v>
      </c>
      <c r="GN208" s="237">
        <f>IF(COUNTIF($AY208:$BA208, $HH$1)&gt;0, GN$2, 0)</f>
        <v>0</v>
      </c>
      <c r="GO208" s="238">
        <f>IF(COUNTIF($BB208:$BD208, $HH$1)&gt;0, GO$2, 0)</f>
        <v>0</v>
      </c>
      <c r="GP208" s="238">
        <f>IF(COUNTIF($BE208:$BG208, $HH$1)&gt;0, GP$2, 0)</f>
        <v>0</v>
      </c>
      <c r="GQ208" s="238">
        <f>IF(COUNTIF($BH208:$BJ208, $HH$1)&gt;0, GQ$2, 0)</f>
        <v>0</v>
      </c>
      <c r="GR208" s="238">
        <f>IF(COUNTIF($BK208:$BM208, $HH$1)&gt;0, GR$2, 0)</f>
        <v>0</v>
      </c>
      <c r="GS208" s="238">
        <f>IF(COUNTIF($BN208:$BP208, $HH$1)&gt;0, GS$2, 0)</f>
        <v>0</v>
      </c>
      <c r="GT208" s="238">
        <f>IF(COUNTIF($BQ208:$BS208, $HH$1)&gt;0, GT$2, 0)</f>
        <v>0</v>
      </c>
      <c r="GU208" s="238">
        <f>IF(COUNTIF($BT208:$BV208, $HH$1)&gt;0, GU$2, 0)</f>
        <v>0</v>
      </c>
      <c r="GV208" s="239">
        <f>IF(COUNTIF($BW208:$BY208, $HH$1)&gt;0, GV$2, 0)</f>
        <v>0</v>
      </c>
      <c r="GW208" s="240">
        <f>IF(COUNTIF($BZ208:$CB208, $HH$1)&gt;0, GW$2, 0)</f>
        <v>0</v>
      </c>
      <c r="GX208" s="240">
        <f>IF(COUNTIF($CC208:$CE208, $HH$1)&gt;0, GX$2, 0)</f>
        <v>0</v>
      </c>
      <c r="GY208" s="240">
        <f>IF(COUNTIF($CF208:$CH208, $HH$1)&gt;0, GY$2, 0)</f>
        <v>0</v>
      </c>
      <c r="GZ208" s="240">
        <f>IF(COUNTIF($CI208:$CK208, $HH$1)&gt;0, GZ$2, 0)</f>
        <v>0</v>
      </c>
      <c r="HA208" s="240">
        <f>IF(COUNTIF($CL208:$CN208, $HH$1)&gt;0, HA$2, 0)</f>
        <v>0</v>
      </c>
      <c r="HB208" s="240">
        <f>IF(COUNTIF($CO208:$CQ208, $HH$1)&gt;0, HB$2, 0)</f>
        <v>0</v>
      </c>
      <c r="HC208" s="240">
        <f>IF(COUNTIF($CR208:$CT208, $HH$1)&gt;0, HC$2, 0)</f>
        <v>0</v>
      </c>
      <c r="HD208" s="240">
        <f>IF(COUNTIF($CU208:$CW208, $HH$1)&gt;0, HD$2, 0)</f>
        <v>0</v>
      </c>
      <c r="HE208" s="240">
        <f>IF(COUNTIF($CX208:$CZ208, $HH$1)&gt;0, HE$2, 0)</f>
        <v>0</v>
      </c>
      <c r="HF208" s="240">
        <f>IF(COUNTIF($DA208:$DC208, $HH$1)&gt;0, HF$2, 0)</f>
        <v>0</v>
      </c>
      <c r="HG208" s="240">
        <f>IF(COUNTIF($DD208:$DF208, $HH$1)&gt;0, HG$2, 0)</f>
        <v>0</v>
      </c>
      <c r="HH208" s="241">
        <f>SUM(GB208:HG208)</f>
        <v>0</v>
      </c>
      <c r="HI208" s="243"/>
      <c r="HJ208" s="242">
        <f>IF(MAX($N208:$Q208)&gt;=40, HJ$2, 0)</f>
        <v>0</v>
      </c>
      <c r="HK208" s="234">
        <f>IF(MAX($R208:$U208)&gt;=40, HK$2, 0)</f>
        <v>0</v>
      </c>
      <c r="HL208" s="234">
        <f>IF(MAX($V208:$Y208)&gt;=40, HL$2, 0)</f>
        <v>0</v>
      </c>
      <c r="HM208" s="234">
        <f>IF(MAX($Z208:$AA208)&gt;=40, HM$2, 0)</f>
        <v>0</v>
      </c>
      <c r="HN208" s="234">
        <f>IF(MAX($AB208:$AC208)&gt;=40, HN$2, 0)</f>
        <v>0</v>
      </c>
      <c r="HO208" s="235">
        <f>IF(MAX($AD208:$AF208)&gt;=40, HO$2, 0)</f>
        <v>0</v>
      </c>
      <c r="HP208" s="236">
        <f>IF(MAX($AG208:$AI208)&gt;=40, HP$2, 0)</f>
        <v>0</v>
      </c>
      <c r="HQ208" s="236">
        <f>IF(MAX($AJ208:$AL208)&gt;=40, HQ$2, 0)</f>
        <v>0</v>
      </c>
      <c r="HR208" s="236">
        <f>IF(MAX($AM208:$AO208)&gt;=40, HR$2, 0)</f>
        <v>0</v>
      </c>
      <c r="HS208" s="236">
        <f>IF(MAX($AP208:$AR208)&gt;=40, HS$2, 0)</f>
        <v>0</v>
      </c>
      <c r="HT208" s="236">
        <f>IF(MAX($AS208:$AU208)&gt;=40, HT$2, 0)</f>
        <v>0</v>
      </c>
      <c r="HU208" s="236">
        <f>IF(MAX($AV208:$AX208)&gt;=40, HU$2, 0)</f>
        <v>0</v>
      </c>
      <c r="HV208" s="237">
        <f>IF(MAX($AY208:$BA208)&gt;=40, HV$2, 0)</f>
        <v>0</v>
      </c>
      <c r="HW208" s="238">
        <f>IF(MAX($BB208:$BD208)&gt;=40, HW$2, 0)</f>
        <v>0</v>
      </c>
      <c r="HX208" s="238">
        <f>IF(MAX($BE208:$BG208)&gt;=40, HX$2, 0)</f>
        <v>0</v>
      </c>
      <c r="HY208" s="238">
        <f>IF(MAX($BH208:$BJ208)&gt;=40, HY$2, 0)</f>
        <v>0</v>
      </c>
      <c r="HZ208" s="238">
        <f>IF(MAX($BK208:$BM208)&gt;=40, HZ$2, 0)</f>
        <v>0</v>
      </c>
      <c r="IA208" s="238">
        <f>IF(MAX($BN208:$BP208)&gt;=40, IA$2, 0)</f>
        <v>0</v>
      </c>
      <c r="IB208" s="238">
        <f>IF(MAX($BQ208:$BS208)&gt;=40, IB$2, 0)</f>
        <v>0</v>
      </c>
      <c r="IC208" s="238">
        <f>IF(MAX($BT208:$BV208)&gt;=40, IC$2, 0)</f>
        <v>0</v>
      </c>
      <c r="ID208" s="239">
        <f>IF(MAX($BW208:$BY208)&gt;=40, ID$2, 0)</f>
        <v>0</v>
      </c>
      <c r="IE208" s="240">
        <f>IF(MAX($BZ208:$CB208)&gt;=40, IE$2, 0)</f>
        <v>0</v>
      </c>
      <c r="IF208" s="240">
        <f>IF(MAX($CC208:$CE208)&gt;=40, IF$2, 0)</f>
        <v>0</v>
      </c>
      <c r="IG208" s="240">
        <f>IF(MAX($CF208:$CH208)&gt;=40, IG$2, 0)</f>
        <v>0</v>
      </c>
      <c r="IH208" s="240">
        <f>IF(MAX($CI208:$CK208)&gt;=40, IH$2, 0)</f>
        <v>0</v>
      </c>
      <c r="II208" s="240">
        <f>IF(MAX($CL208:$CN208)&gt;=40, II$2, 0)</f>
        <v>0</v>
      </c>
      <c r="IJ208" s="240">
        <f>IF(MAX($CO208:$CQ208)&gt;=40, IJ$2, 0)</f>
        <v>0</v>
      </c>
      <c r="IK208" s="240">
        <f>IF(MAX($CR208:$CT208)&gt;=40, IK$2, 0)</f>
        <v>0</v>
      </c>
      <c r="IL208" s="240">
        <f>IF(MAX($CU208:$CW208)&gt;=40, IL$2, 0)</f>
        <v>0</v>
      </c>
      <c r="IM208" s="240">
        <f>IF(MAX($CX208:$CZ208)&gt;=40, IM$2, 0)</f>
        <v>0</v>
      </c>
      <c r="IN208" s="240">
        <f>IF(MAX($DA208:$DC208)&gt;=40, IN$2, 0)</f>
        <v>0</v>
      </c>
      <c r="IO208" s="240">
        <f>IF(MAX($DD208:$DF208)&gt;=40, IO$2, 0)</f>
        <v>0</v>
      </c>
      <c r="IP208" s="416">
        <f>SUM(HO208:IB208, ID208:IO208)</f>
        <v>0</v>
      </c>
      <c r="IQ208" s="416">
        <f>SUM(HJ208:HN208, IC208)</f>
        <v>0</v>
      </c>
    </row>
    <row r="209" spans="2:251" ht="15" customHeight="1" x14ac:dyDescent="0.25">
      <c r="B209" s="392">
        <v>2</v>
      </c>
      <c r="C209" s="13"/>
      <c r="D209" s="423"/>
      <c r="E209" s="20"/>
      <c r="F209" s="6"/>
      <c r="G209" s="20"/>
      <c r="H209" s="20"/>
      <c r="I209" s="23"/>
      <c r="J209" s="6"/>
      <c r="K209" s="6"/>
      <c r="L209" s="424"/>
      <c r="M209" s="425"/>
      <c r="N209" s="24"/>
      <c r="O209" s="107"/>
      <c r="P209" s="107"/>
      <c r="Q209" s="273"/>
      <c r="R209" s="24"/>
      <c r="S209" s="107"/>
      <c r="T209" s="107"/>
      <c r="U209" s="290"/>
      <c r="V209" s="24"/>
      <c r="W209" s="107"/>
      <c r="X209" s="107"/>
      <c r="Y209" s="273"/>
      <c r="Z209" s="24"/>
      <c r="AA209" s="273"/>
      <c r="AB209" s="24"/>
      <c r="AC209" s="273"/>
      <c r="AD209" s="24"/>
      <c r="AE209" s="107"/>
      <c r="AF209" s="273"/>
      <c r="AG209" s="24"/>
      <c r="AH209" s="107"/>
      <c r="AI209" s="273"/>
      <c r="AJ209" s="24"/>
      <c r="AK209" s="107"/>
      <c r="AL209" s="273"/>
      <c r="AM209" s="24"/>
      <c r="AN209" s="107"/>
      <c r="AO209" s="273"/>
      <c r="AP209" s="24"/>
      <c r="AQ209" s="107"/>
      <c r="AR209" s="273"/>
      <c r="AS209" s="24"/>
      <c r="AT209" s="107"/>
      <c r="AU209" s="273"/>
      <c r="AV209" s="24"/>
      <c r="AW209" s="107"/>
      <c r="AX209" s="273"/>
      <c r="AY209" s="24"/>
      <c r="AZ209" s="107"/>
      <c r="BA209" s="273"/>
      <c r="BB209" s="24"/>
      <c r="BC209" s="107"/>
      <c r="BD209" s="273"/>
      <c r="BE209" s="24"/>
      <c r="BF209" s="107"/>
      <c r="BG209" s="273"/>
      <c r="BH209" s="24"/>
      <c r="BI209" s="107"/>
      <c r="BJ209" s="273"/>
      <c r="BK209" s="24"/>
      <c r="BL209" s="107"/>
      <c r="BM209" s="273"/>
      <c r="BN209" s="24"/>
      <c r="BO209" s="107"/>
      <c r="BP209" s="273"/>
      <c r="BQ209" s="24"/>
      <c r="BR209" s="107"/>
      <c r="BS209" s="273"/>
      <c r="BT209" s="24"/>
      <c r="BU209" s="291"/>
      <c r="BV209" s="273"/>
      <c r="BW209" s="24"/>
      <c r="BX209" s="107"/>
      <c r="BY209" s="273"/>
      <c r="BZ209" s="24"/>
      <c r="CA209" s="107"/>
      <c r="CB209" s="273"/>
      <c r="CC209" s="24"/>
      <c r="CD209" s="107"/>
      <c r="CE209" s="107"/>
      <c r="CF209" s="107"/>
      <c r="CG209" s="107"/>
      <c r="CH209" s="273"/>
      <c r="CI209" s="24"/>
      <c r="CJ209" s="107"/>
      <c r="CK209" s="273"/>
      <c r="CL209" s="24"/>
      <c r="CM209" s="107"/>
      <c r="CN209" s="273"/>
      <c r="CO209" s="24"/>
      <c r="CP209" s="107"/>
      <c r="CQ209" s="273"/>
      <c r="CR209" s="24"/>
      <c r="CS209" s="107"/>
      <c r="CT209" s="273"/>
      <c r="CU209" s="24"/>
      <c r="CV209" s="107"/>
      <c r="CW209" s="273"/>
      <c r="CX209" s="24"/>
      <c r="CY209" s="107"/>
      <c r="CZ209" s="273"/>
      <c r="DA209" s="24"/>
      <c r="DB209" s="107"/>
      <c r="DC209" s="273"/>
      <c r="DD209" s="24"/>
      <c r="DE209" s="107"/>
      <c r="DF209" s="273"/>
      <c r="DG209" s="218"/>
      <c r="DH209" s="217"/>
      <c r="DI209" s="217"/>
      <c r="DJ209" s="286" t="e">
        <f>AVERAGE(AY209:CZ209)</f>
        <v>#DIV/0!</v>
      </c>
      <c r="DK209" s="219"/>
      <c r="DL209" s="220" t="e">
        <f>IF(DJ209&gt;80, 4, (DJ209-50)/20+2.5)</f>
        <v>#DIV/0!</v>
      </c>
      <c r="DM209" s="61">
        <f>COUNTIF(N209:CZ209, DM$1)+COUNTIF(N209:CZ209, DM$2)</f>
        <v>0</v>
      </c>
      <c r="DN209" s="233">
        <f>IF(COUNTIF($N209:$Q209, ET$1)&gt;0, DN$2, 0)</f>
        <v>0</v>
      </c>
      <c r="DO209" s="234">
        <f>IF(COUNTIF($R209:$U209, ET$1)&gt;0, DO$2, 0)</f>
        <v>0</v>
      </c>
      <c r="DP209" s="234">
        <f>IF(COUNTIF($V209:$Y209, ET$1)&gt;0, DP$2, 0)</f>
        <v>0</v>
      </c>
      <c r="DQ209" s="234">
        <f>IF(COUNTIF($Z209:$AA209, ET$1)&gt;0, DQ$2, 0)</f>
        <v>0</v>
      </c>
      <c r="DR209" s="234">
        <f>IF(COUNTIF($AB209:$AC209, ET$1)&gt;0, DR$2, 0)</f>
        <v>0</v>
      </c>
      <c r="DS209" s="235">
        <f>IF(COUNTIF($AD209:$AF209, $ET$1)&gt;0, DS$2, 0)</f>
        <v>0</v>
      </c>
      <c r="DT209" s="236">
        <f>IF(COUNTIF($AG209:$AI209, $ET$1)&gt;0, DT$2, 0)</f>
        <v>0</v>
      </c>
      <c r="DU209" s="236">
        <f>IF(COUNTIF($AJ209:$AL209, $ET$1)&gt;0, DU$2, 0)</f>
        <v>0</v>
      </c>
      <c r="DV209" s="236">
        <f>IF(COUNTIF($AM209:$AO209, $ET$1)&gt;0, DV$2, 0)</f>
        <v>0</v>
      </c>
      <c r="DW209" s="236">
        <f>IF(COUNTIF($AP209:$AR209, $ET$1)&gt;0, DW$2, 0)</f>
        <v>0</v>
      </c>
      <c r="DX209" s="236">
        <f>IF(COUNTIF($AS209:$AU209, $ET$1)&gt;0, DX$2, 0)</f>
        <v>0</v>
      </c>
      <c r="DY209" s="236">
        <f>IF(COUNTIF($AV209:$AX209, $ET$1)&gt;0, DY$2, 0)</f>
        <v>0</v>
      </c>
      <c r="DZ209" s="237">
        <f>IF(COUNTIF($AY209:$BA209, $ET$1)&gt;0, DZ$2, 0)</f>
        <v>0</v>
      </c>
      <c r="EA209" s="238">
        <f>IF(COUNTIF($BB209:$BD209, $ET$1)&gt;0, EA$2, 0)</f>
        <v>0</v>
      </c>
      <c r="EB209" s="238">
        <f>IF(COUNTIF($BE209:$BG209, $ET$1)&gt;0, EB$2, 0)</f>
        <v>0</v>
      </c>
      <c r="EC209" s="238">
        <f>IF(COUNTIF($BH209:$BJ209, $ET$1)&gt;0, EC$2, 0)</f>
        <v>0</v>
      </c>
      <c r="ED209" s="238">
        <f>IF(COUNTIF($BK209:$BM209, $ET$1)&gt;0, ED$2, 0)</f>
        <v>0</v>
      </c>
      <c r="EE209" s="238">
        <f>IF(COUNTIF($BN209:$BP209, $ET$1)&gt;0, EE$2, 0)</f>
        <v>0</v>
      </c>
      <c r="EF209" s="238">
        <f>IF(COUNTIF($BQ209:$BS209, $ET$1)&gt;0, EF$2, 0)</f>
        <v>0</v>
      </c>
      <c r="EG209" s="238">
        <f>IF(COUNTIF($BT209:$BV209, $ET$1)&gt;0, EG$2, 0)</f>
        <v>0</v>
      </c>
      <c r="EH209" s="239">
        <f>IF(COUNTIF($BW209:$BY209, $ET$1)&gt;0, EH$2, 0)</f>
        <v>0</v>
      </c>
      <c r="EI209" s="240">
        <f>IF(COUNTIF($BZ209:$CB209, $ET$1)&gt;0, EI$2, 0)</f>
        <v>0</v>
      </c>
      <c r="EJ209" s="240">
        <f>IF(COUNTIF($CC209:$CE209, $ET$1)&gt;0, EJ$2, 0)</f>
        <v>0</v>
      </c>
      <c r="EK209" s="240">
        <f>IF(COUNTIF($CF209:$CH209, $ET$1)&gt;0, EK$2, 0)</f>
        <v>0</v>
      </c>
      <c r="EL209" s="240">
        <f>IF(COUNTIF($CI209:$CK209, $ET$1)&gt;0, EL$2, 0)</f>
        <v>0</v>
      </c>
      <c r="EM209" s="240">
        <f>IF(COUNTIF($CL209:$CN209, $ET$1)&gt;0, EM$2, 0)</f>
        <v>0</v>
      </c>
      <c r="EN209" s="240">
        <f>IF(COUNTIF($CO209:$CQ209, $ET$1)&gt;0, EN$2, 0)</f>
        <v>0</v>
      </c>
      <c r="EO209" s="240">
        <f>IF(COUNTIF($CR209:$CT209, $ET$1)&gt;0, EO$2, 0)</f>
        <v>0</v>
      </c>
      <c r="EP209" s="240">
        <f>IF(COUNTIF($CU209:$CW209, $ET$1)&gt;0, EP$2, 0)</f>
        <v>0</v>
      </c>
      <c r="EQ209" s="240">
        <f>IF(COUNTIF($CX209:$CZ209, $ET$1)&gt;0, EQ$2, 0)</f>
        <v>0</v>
      </c>
      <c r="ER209" s="240">
        <f>IF(COUNTIF($DA209:$DC209, $ET$1)&gt;0, ER$2, 0)</f>
        <v>0</v>
      </c>
      <c r="ES209" s="240">
        <f>IF(COUNTIF($DD209:$DF209, $ET$1)&gt;0, ES$2, 0)</f>
        <v>0</v>
      </c>
      <c r="ET209" s="241">
        <f>SUM(DN209:ES209)</f>
        <v>0</v>
      </c>
      <c r="EU209" s="242">
        <f>IF(COUNTIF($N209:$Q209, GA$1)&gt;0, EU$2, 0)</f>
        <v>0</v>
      </c>
      <c r="EV209" s="234">
        <f>IF(COUNTIF($R209:$U209, GA$1)&gt;0, EV$2, 0)</f>
        <v>0</v>
      </c>
      <c r="EW209" s="234">
        <f>IF(COUNTIF($V209:$Y209, GA$1)&gt;0, EW$2, 0)</f>
        <v>0</v>
      </c>
      <c r="EX209" s="234">
        <f>IF(COUNTIF($Z209:$AA209, GA$1)&gt;0, EX$2, 0)</f>
        <v>0</v>
      </c>
      <c r="EY209" s="234">
        <f>IF(COUNTIF($AB209:$AC209, GA$1)&gt;0, EY$2, 0)</f>
        <v>0</v>
      </c>
      <c r="EZ209" s="235">
        <f>IF(COUNTIF($AD209:$AF209, $GA$1)&gt;0, EZ$2, 0)</f>
        <v>0</v>
      </c>
      <c r="FA209" s="236">
        <f>IF(COUNTIF($AG209:$AI209, $GA$1)&gt;0, FA$2, 0)</f>
        <v>0</v>
      </c>
      <c r="FB209" s="236">
        <f>IF(COUNTIF($AJ209:$AL209, $GA$1)&gt;0, FB$2, 0)</f>
        <v>0</v>
      </c>
      <c r="FC209" s="236">
        <f>IF(COUNTIF($AM209:$AO209, $GA$1)&gt;0, FC$2, 0)</f>
        <v>0</v>
      </c>
      <c r="FD209" s="236">
        <f>IF(COUNTIF($AP209:$AR209, $GA$1)&gt;0, FD$2, 0)</f>
        <v>0</v>
      </c>
      <c r="FE209" s="236">
        <f>IF(COUNTIF($AS209:$AU209, $GA$1)&gt;0, FE$2, 0)</f>
        <v>0</v>
      </c>
      <c r="FF209" s="236">
        <f>IF(COUNTIF($AV209:$AX209, $GA$1)&gt;0, FF$2, 0)</f>
        <v>0</v>
      </c>
      <c r="FG209" s="237">
        <f>IF(COUNTIF($AY209:$BA209, $GA$1)&gt;0, FG$2, 0)</f>
        <v>0</v>
      </c>
      <c r="FH209" s="238">
        <f>IF(COUNTIF($BB209:$BD209, $GA$1)&gt;0, FH$2, 0)</f>
        <v>0</v>
      </c>
      <c r="FI209" s="238">
        <f>IF(COUNTIF($BE209:$BG209, $GA$1)&gt;0, FI$2, 0)</f>
        <v>0</v>
      </c>
      <c r="FJ209" s="238">
        <f>IF(COUNTIF($BH209:$BJ209, $GA$1)&gt;0, FJ$2, 0)</f>
        <v>0</v>
      </c>
      <c r="FK209" s="238">
        <f>IF(COUNTIF($BK209:$BM209, $GA$1)&gt;0, FK$2, 0)</f>
        <v>0</v>
      </c>
      <c r="FL209" s="238">
        <f>IF(COUNTIF($BN209:$BP209, $GA$1)&gt;0, FL$2, 0)</f>
        <v>0</v>
      </c>
      <c r="FM209" s="238">
        <f>IF(COUNTIF($BQ209:$BS209, $GA$1)&gt;0, FM$2, 0)</f>
        <v>0</v>
      </c>
      <c r="FN209" s="238">
        <f>IF(COUNTIF($BT209:$BV209, $GA$1)&gt;0, FN$2, 0)</f>
        <v>0</v>
      </c>
      <c r="FO209" s="239">
        <f>IF(COUNTIF($BW209:$BY209, $GA$1)&gt;0, FO$2, 0)</f>
        <v>0</v>
      </c>
      <c r="FP209" s="240">
        <f>IF(COUNTIF($BZ209:$CB209, $GA$1)&gt;0, FP$2, 0)</f>
        <v>0</v>
      </c>
      <c r="FQ209" s="240">
        <f>IF(COUNTIF($CC209:$CE209, $GA$1)&gt;0, FQ$2, 0)</f>
        <v>0</v>
      </c>
      <c r="FR209" s="240">
        <f>IF(COUNTIF($CF209:$CH209, $GA$1)&gt;0, FR$2, 0)</f>
        <v>0</v>
      </c>
      <c r="FS209" s="240">
        <f>IF(COUNTIF($CI209:$CK209, $GA$1)&gt;0, FS$2, 0)</f>
        <v>0</v>
      </c>
      <c r="FT209" s="240">
        <f>IF(COUNTIF($CL209:$CN209, $GA$1)&gt;0, FT$2, 0)</f>
        <v>0</v>
      </c>
      <c r="FU209" s="240">
        <f>IF(COUNTIF($CO209:$CQ209, $GA$1)&gt;0, FU$2, 0)</f>
        <v>0</v>
      </c>
      <c r="FV209" s="240">
        <f>IF(COUNTIF($CR209:$CT209, $GA$1)&gt;0, FV$2, 0)</f>
        <v>0</v>
      </c>
      <c r="FW209" s="240">
        <f>IF(COUNTIF($CU209:$CW209, $GA$1)&gt;0, FW$2, 0)</f>
        <v>0</v>
      </c>
      <c r="FX209" s="240">
        <f>IF(COUNTIF($CX209:$CZ209, $GA$1)&gt;0, FX$2, 0)</f>
        <v>0</v>
      </c>
      <c r="FY209" s="240">
        <f>IF(COUNTIF($DA209:$DC209, $GA$1)&gt;0, FY$2, 0)</f>
        <v>0</v>
      </c>
      <c r="FZ209" s="240">
        <f>IF(COUNTIF($DD209:$DF209, $GA$1)&gt;0, FZ$2, 0)</f>
        <v>0</v>
      </c>
      <c r="GA209" s="241">
        <f>SUM(EU209:FZ209)</f>
        <v>0</v>
      </c>
      <c r="GB209" s="242">
        <f>IF(COUNTIF($N209:$Q209, HH$1)&gt;0, GB$2, 0)</f>
        <v>0</v>
      </c>
      <c r="GC209" s="234">
        <f>IF(COUNTIF($R209:$U209, HH$1)&gt;0, GC$2, 0)</f>
        <v>0</v>
      </c>
      <c r="GD209" s="234">
        <f>IF(COUNTIF($V209:$Y209, HH$1)&gt;0, GD$2, 0)</f>
        <v>0</v>
      </c>
      <c r="GE209" s="234">
        <f>IF(COUNTIF($Z209:$AA209, HH$1)&gt;0, GE$2, 0)</f>
        <v>0</v>
      </c>
      <c r="GF209" s="234">
        <f>IF(COUNTIF($AB209:$AC209, HH$1)&gt;0, GF$2, 0)</f>
        <v>0</v>
      </c>
      <c r="GG209" s="235">
        <f>IF(COUNTIF($AD209:$AF209, $HH$1)&gt;0, GG$2, 0)</f>
        <v>0</v>
      </c>
      <c r="GH209" s="236">
        <f>IF(COUNTIF($AG209:$AI209, $HH$1)&gt;0, GH$2, 0)</f>
        <v>0</v>
      </c>
      <c r="GI209" s="236">
        <f>IF(COUNTIF($AJ209:$AL209, $HH$1)&gt;0, GI$2, 0)</f>
        <v>0</v>
      </c>
      <c r="GJ209" s="236">
        <f>IF(COUNTIF($AM209:$AO209, $HH$1)&gt;0, GJ$2, 0)</f>
        <v>0</v>
      </c>
      <c r="GK209" s="236">
        <f>IF(COUNTIF($AP209:$AR209, $HH$1)&gt;0, GK$2, 0)</f>
        <v>0</v>
      </c>
      <c r="GL209" s="236">
        <f>IF(COUNTIF($AS209:$AU209, $HH$1)&gt;0, GL$2, 0)</f>
        <v>0</v>
      </c>
      <c r="GM209" s="236">
        <f>IF(COUNTIF($AV209:$AX209, $HH$1)&gt;0, GM$2, 0)</f>
        <v>0</v>
      </c>
      <c r="GN209" s="237">
        <f>IF(COUNTIF($AY209:$BA209, $HH$1)&gt;0, GN$2, 0)</f>
        <v>0</v>
      </c>
      <c r="GO209" s="238">
        <f>IF(COUNTIF($BB209:$BD209, $HH$1)&gt;0, GO$2, 0)</f>
        <v>0</v>
      </c>
      <c r="GP209" s="238">
        <f>IF(COUNTIF($BE209:$BG209, $HH$1)&gt;0, GP$2, 0)</f>
        <v>0</v>
      </c>
      <c r="GQ209" s="238">
        <f>IF(COUNTIF($BH209:$BJ209, $HH$1)&gt;0, GQ$2, 0)</f>
        <v>0</v>
      </c>
      <c r="GR209" s="238">
        <f>IF(COUNTIF($BK209:$BM209, $HH$1)&gt;0, GR$2, 0)</f>
        <v>0</v>
      </c>
      <c r="GS209" s="238">
        <f>IF(COUNTIF($BN209:$BP209, $HH$1)&gt;0, GS$2, 0)</f>
        <v>0</v>
      </c>
      <c r="GT209" s="238">
        <f>IF(COUNTIF($BQ209:$BS209, $HH$1)&gt;0, GT$2, 0)</f>
        <v>0</v>
      </c>
      <c r="GU209" s="238">
        <f>IF(COUNTIF($BT209:$BV209, $HH$1)&gt;0, GU$2, 0)</f>
        <v>0</v>
      </c>
      <c r="GV209" s="239">
        <f>IF(COUNTIF($BW209:$BY209, $HH$1)&gt;0, GV$2, 0)</f>
        <v>0</v>
      </c>
      <c r="GW209" s="240">
        <f>IF(COUNTIF($BZ209:$CB209, $HH$1)&gt;0, GW$2, 0)</f>
        <v>0</v>
      </c>
      <c r="GX209" s="240">
        <f>IF(COUNTIF($CC209:$CE209, $HH$1)&gt;0, GX$2, 0)</f>
        <v>0</v>
      </c>
      <c r="GY209" s="240">
        <f>IF(COUNTIF($CF209:$CH209, $HH$1)&gt;0, GY$2, 0)</f>
        <v>0</v>
      </c>
      <c r="GZ209" s="240">
        <f>IF(COUNTIF($CI209:$CK209, $HH$1)&gt;0, GZ$2, 0)</f>
        <v>0</v>
      </c>
      <c r="HA209" s="240">
        <f>IF(COUNTIF($CL209:$CN209, $HH$1)&gt;0, HA$2, 0)</f>
        <v>0</v>
      </c>
      <c r="HB209" s="240">
        <f>IF(COUNTIF($CO209:$CQ209, $HH$1)&gt;0, HB$2, 0)</f>
        <v>0</v>
      </c>
      <c r="HC209" s="240">
        <f>IF(COUNTIF($CR209:$CT209, $HH$1)&gt;0, HC$2, 0)</f>
        <v>0</v>
      </c>
      <c r="HD209" s="240">
        <f>IF(COUNTIF($CU209:$CW209, $HH$1)&gt;0, HD$2, 0)</f>
        <v>0</v>
      </c>
      <c r="HE209" s="240">
        <f>IF(COUNTIF($CX209:$CZ209, $HH$1)&gt;0, HE$2, 0)</f>
        <v>0</v>
      </c>
      <c r="HF209" s="240">
        <f>IF(COUNTIF($DA209:$DC209, $HH$1)&gt;0, HF$2, 0)</f>
        <v>0</v>
      </c>
      <c r="HG209" s="240">
        <f>IF(COUNTIF($DD209:$DF209, $HH$1)&gt;0, HG$2, 0)</f>
        <v>0</v>
      </c>
      <c r="HH209" s="241">
        <f>SUM(GB209:HG209)</f>
        <v>0</v>
      </c>
      <c r="HI209" s="243"/>
      <c r="HJ209" s="242">
        <f>IF(MAX($N209:$Q209)&gt;=40, HJ$2, 0)</f>
        <v>0</v>
      </c>
      <c r="HK209" s="234">
        <f>IF(MAX($R209:$U209)&gt;=40, HK$2, 0)</f>
        <v>0</v>
      </c>
      <c r="HL209" s="234">
        <f>IF(MAX($V209:$Y209)&gt;=40, HL$2, 0)</f>
        <v>0</v>
      </c>
      <c r="HM209" s="234">
        <f>IF(MAX($Z209:$AA209)&gt;=40, HM$2, 0)</f>
        <v>0</v>
      </c>
      <c r="HN209" s="234">
        <f>IF(MAX($AB209:$AC209)&gt;=40, HN$2, 0)</f>
        <v>0</v>
      </c>
      <c r="HO209" s="235">
        <f>IF(MAX($AD209:$AF209)&gt;=40, HO$2, 0)</f>
        <v>0</v>
      </c>
      <c r="HP209" s="236">
        <f>IF(MAX($AG209:$AI209)&gt;=40, HP$2, 0)</f>
        <v>0</v>
      </c>
      <c r="HQ209" s="236">
        <f>IF(MAX($AJ209:$AL209)&gt;=40, HQ$2, 0)</f>
        <v>0</v>
      </c>
      <c r="HR209" s="236">
        <f>IF(MAX($AM209:$AO209)&gt;=40, HR$2, 0)</f>
        <v>0</v>
      </c>
      <c r="HS209" s="236">
        <f>IF(MAX($AP209:$AR209)&gt;=40, HS$2, 0)</f>
        <v>0</v>
      </c>
      <c r="HT209" s="236">
        <f>IF(MAX($AS209:$AU209)&gt;=40, HT$2, 0)</f>
        <v>0</v>
      </c>
      <c r="HU209" s="236">
        <f>IF(MAX($AV209:$AX209)&gt;=40, HU$2, 0)</f>
        <v>0</v>
      </c>
      <c r="HV209" s="237">
        <f>IF(MAX($AY209:$BA209)&gt;=40, HV$2, 0)</f>
        <v>0</v>
      </c>
      <c r="HW209" s="238">
        <f>IF(MAX($BB209:$BD209)&gt;=40, HW$2, 0)</f>
        <v>0</v>
      </c>
      <c r="HX209" s="238">
        <f>IF(MAX($BE209:$BG209)&gt;=40, HX$2, 0)</f>
        <v>0</v>
      </c>
      <c r="HY209" s="238">
        <f>IF(MAX($BH209:$BJ209)&gt;=40, HY$2, 0)</f>
        <v>0</v>
      </c>
      <c r="HZ209" s="238">
        <f>IF(MAX($BK209:$BM209)&gt;=40, HZ$2, 0)</f>
        <v>0</v>
      </c>
      <c r="IA209" s="238">
        <f>IF(MAX($BN209:$BP209)&gt;=40, IA$2, 0)</f>
        <v>0</v>
      </c>
      <c r="IB209" s="238">
        <f>IF(MAX($BQ209:$BS209)&gt;=40, IB$2, 0)</f>
        <v>0</v>
      </c>
      <c r="IC209" s="238">
        <f>IF(MAX($BT209:$BV209)&gt;=40, IC$2, 0)</f>
        <v>0</v>
      </c>
      <c r="ID209" s="239">
        <f>IF(MAX($BW209:$BY209)&gt;=40, ID$2, 0)</f>
        <v>0</v>
      </c>
      <c r="IE209" s="240">
        <f>IF(MAX($BZ209:$CB209)&gt;=40, IE$2, 0)</f>
        <v>0</v>
      </c>
      <c r="IF209" s="240">
        <f>IF(MAX($CC209:$CE209)&gt;=40, IF$2, 0)</f>
        <v>0</v>
      </c>
      <c r="IG209" s="240">
        <f>IF(MAX($CF209:$CH209)&gt;=40, IG$2, 0)</f>
        <v>0</v>
      </c>
      <c r="IH209" s="240">
        <f>IF(MAX($CI209:$CK209)&gt;=40, IH$2, 0)</f>
        <v>0</v>
      </c>
      <c r="II209" s="240">
        <f>IF(MAX($CL209:$CN209)&gt;=40, II$2, 0)</f>
        <v>0</v>
      </c>
      <c r="IJ209" s="240">
        <f>IF(MAX($CO209:$CQ209)&gt;=40, IJ$2, 0)</f>
        <v>0</v>
      </c>
      <c r="IK209" s="240">
        <f>IF(MAX($CR209:$CT209)&gt;=40, IK$2, 0)</f>
        <v>0</v>
      </c>
      <c r="IL209" s="240">
        <f>IF(MAX($CU209:$CW209)&gt;=40, IL$2, 0)</f>
        <v>0</v>
      </c>
      <c r="IM209" s="240">
        <f>IF(MAX($CX209:$CZ209)&gt;=40, IM$2, 0)</f>
        <v>0</v>
      </c>
      <c r="IN209" s="240">
        <f>IF(MAX($DA209:$DC209)&gt;=40, IN$2, 0)</f>
        <v>0</v>
      </c>
      <c r="IO209" s="240">
        <f>IF(MAX($DD209:$DF209)&gt;=40, IO$2, 0)</f>
        <v>0</v>
      </c>
      <c r="IP209" s="416">
        <f>SUM(HO209:IB209, ID209:IO209)</f>
        <v>0</v>
      </c>
      <c r="IQ209" s="416">
        <f>SUM(HJ209:HN209, IC209)</f>
        <v>0</v>
      </c>
    </row>
    <row r="210" spans="2:251" ht="15" customHeight="1" x14ac:dyDescent="0.25">
      <c r="B210" s="392">
        <v>3</v>
      </c>
      <c r="C210" s="13"/>
      <c r="D210" s="423"/>
      <c r="E210" s="20"/>
      <c r="F210" s="6"/>
      <c r="G210" s="20"/>
      <c r="H210" s="20"/>
      <c r="I210" s="23"/>
      <c r="J210" s="6"/>
      <c r="K210" s="6"/>
      <c r="L210" s="424"/>
      <c r="M210" s="425"/>
      <c r="N210" s="24"/>
      <c r="O210" s="107"/>
      <c r="P210" s="107"/>
      <c r="Q210" s="273"/>
      <c r="R210" s="24"/>
      <c r="S210" s="107"/>
      <c r="T210" s="107"/>
      <c r="U210" s="290"/>
      <c r="V210" s="24"/>
      <c r="W210" s="107"/>
      <c r="X210" s="107"/>
      <c r="Y210" s="273"/>
      <c r="Z210" s="24"/>
      <c r="AA210" s="273"/>
      <c r="AB210" s="24"/>
      <c r="AC210" s="273"/>
      <c r="AD210" s="24"/>
      <c r="AE210" s="107"/>
      <c r="AF210" s="273"/>
      <c r="AG210" s="24"/>
      <c r="AH210" s="107"/>
      <c r="AI210" s="273"/>
      <c r="AJ210" s="24"/>
      <c r="AK210" s="107"/>
      <c r="AL210" s="273"/>
      <c r="AM210" s="24"/>
      <c r="AN210" s="107"/>
      <c r="AO210" s="273"/>
      <c r="AP210" s="24"/>
      <c r="AQ210" s="107"/>
      <c r="AR210" s="273"/>
      <c r="AS210" s="24"/>
      <c r="AT210" s="107"/>
      <c r="AU210" s="273"/>
      <c r="AV210" s="24"/>
      <c r="AW210" s="107"/>
      <c r="AX210" s="273"/>
      <c r="AY210" s="24"/>
      <c r="AZ210" s="107"/>
      <c r="BA210" s="273"/>
      <c r="BB210" s="24"/>
      <c r="BC210" s="107"/>
      <c r="BD210" s="273"/>
      <c r="BE210" s="24"/>
      <c r="BF210" s="107"/>
      <c r="BG210" s="273"/>
      <c r="BH210" s="24"/>
      <c r="BI210" s="107"/>
      <c r="BJ210" s="273"/>
      <c r="BK210" s="24"/>
      <c r="BL210" s="107"/>
      <c r="BM210" s="273"/>
      <c r="BN210" s="24"/>
      <c r="BO210" s="107"/>
      <c r="BP210" s="273"/>
      <c r="BQ210" s="24"/>
      <c r="BR210" s="107"/>
      <c r="BS210" s="273"/>
      <c r="BT210" s="24"/>
      <c r="BU210" s="291"/>
      <c r="BV210" s="273"/>
      <c r="BW210" s="24"/>
      <c r="BX210" s="107"/>
      <c r="BY210" s="273"/>
      <c r="BZ210" s="24"/>
      <c r="CA210" s="107"/>
      <c r="CB210" s="273"/>
      <c r="CC210" s="24"/>
      <c r="CD210" s="107"/>
      <c r="CE210" s="107"/>
      <c r="CF210" s="107"/>
      <c r="CG210" s="107"/>
      <c r="CH210" s="273"/>
      <c r="CI210" s="24"/>
      <c r="CJ210" s="107"/>
      <c r="CK210" s="273"/>
      <c r="CL210" s="24"/>
      <c r="CM210" s="107"/>
      <c r="CN210" s="273"/>
      <c r="CO210" s="24"/>
      <c r="CP210" s="107"/>
      <c r="CQ210" s="273"/>
      <c r="CR210" s="24"/>
      <c r="CS210" s="107"/>
      <c r="CT210" s="273"/>
      <c r="CU210" s="24"/>
      <c r="CV210" s="107"/>
      <c r="CW210" s="273"/>
      <c r="CX210" s="24"/>
      <c r="CY210" s="107"/>
      <c r="CZ210" s="273"/>
      <c r="DA210" s="24"/>
      <c r="DB210" s="107"/>
      <c r="DC210" s="273"/>
      <c r="DD210" s="24"/>
      <c r="DE210" s="107"/>
      <c r="DF210" s="273"/>
      <c r="DG210" s="218"/>
      <c r="DH210" s="217"/>
      <c r="DI210" s="217"/>
      <c r="DJ210" s="286" t="e">
        <f>AVERAGE(AY210:CZ210)</f>
        <v>#DIV/0!</v>
      </c>
      <c r="DK210" s="219"/>
      <c r="DL210" s="220" t="e">
        <f>IF(DJ210&gt;80, 4, (DJ210-50)/20+2.5)</f>
        <v>#DIV/0!</v>
      </c>
      <c r="DM210" s="61">
        <f>COUNTIF(N210:CZ210, DM$1)+COUNTIF(N210:CZ210, DM$2)</f>
        <v>0</v>
      </c>
      <c r="DN210" s="233">
        <f>IF(COUNTIF($N210:$Q210, ET$1)&gt;0, DN$2, 0)</f>
        <v>0</v>
      </c>
      <c r="DO210" s="234">
        <f>IF(COUNTIF($R210:$U210, ET$1)&gt;0, DO$2, 0)</f>
        <v>0</v>
      </c>
      <c r="DP210" s="234">
        <f>IF(COUNTIF($V210:$Y210, ET$1)&gt;0, DP$2, 0)</f>
        <v>0</v>
      </c>
      <c r="DQ210" s="234">
        <f>IF(COUNTIF($Z210:$AA210, ET$1)&gt;0, DQ$2, 0)</f>
        <v>0</v>
      </c>
      <c r="DR210" s="234">
        <f>IF(COUNTIF($AB210:$AC210, ET$1)&gt;0, DR$2, 0)</f>
        <v>0</v>
      </c>
      <c r="DS210" s="235">
        <f>IF(COUNTIF($AD210:$AF210, $ET$1)&gt;0, DS$2, 0)</f>
        <v>0</v>
      </c>
      <c r="DT210" s="236">
        <f>IF(COUNTIF($AG210:$AI210, $ET$1)&gt;0, DT$2, 0)</f>
        <v>0</v>
      </c>
      <c r="DU210" s="236">
        <f>IF(COUNTIF($AJ210:$AL210, $ET$1)&gt;0, DU$2, 0)</f>
        <v>0</v>
      </c>
      <c r="DV210" s="236">
        <f>IF(COUNTIF($AM210:$AO210, $ET$1)&gt;0, DV$2, 0)</f>
        <v>0</v>
      </c>
      <c r="DW210" s="236">
        <f>IF(COUNTIF($AP210:$AR210, $ET$1)&gt;0, DW$2, 0)</f>
        <v>0</v>
      </c>
      <c r="DX210" s="236">
        <f>IF(COUNTIF($AS210:$AU210, $ET$1)&gt;0, DX$2, 0)</f>
        <v>0</v>
      </c>
      <c r="DY210" s="236">
        <f>IF(COUNTIF($AV210:$AX210, $ET$1)&gt;0, DY$2, 0)</f>
        <v>0</v>
      </c>
      <c r="DZ210" s="237">
        <f>IF(COUNTIF($AY210:$BA210, $ET$1)&gt;0, DZ$2, 0)</f>
        <v>0</v>
      </c>
      <c r="EA210" s="238">
        <f>IF(COUNTIF($BB210:$BD210, $ET$1)&gt;0, EA$2, 0)</f>
        <v>0</v>
      </c>
      <c r="EB210" s="238">
        <f>IF(COUNTIF($BE210:$BG210, $ET$1)&gt;0, EB$2, 0)</f>
        <v>0</v>
      </c>
      <c r="EC210" s="238">
        <f>IF(COUNTIF($BH210:$BJ210, $ET$1)&gt;0, EC$2, 0)</f>
        <v>0</v>
      </c>
      <c r="ED210" s="238">
        <f>IF(COUNTIF($BK210:$BM210, $ET$1)&gt;0, ED$2, 0)</f>
        <v>0</v>
      </c>
      <c r="EE210" s="238">
        <f>IF(COUNTIF($BN210:$BP210, $ET$1)&gt;0, EE$2, 0)</f>
        <v>0</v>
      </c>
      <c r="EF210" s="238">
        <f>IF(COUNTIF($BQ210:$BS210, $ET$1)&gt;0, EF$2, 0)</f>
        <v>0</v>
      </c>
      <c r="EG210" s="238">
        <f>IF(COUNTIF($BT210:$BV210, $ET$1)&gt;0, EG$2, 0)</f>
        <v>0</v>
      </c>
      <c r="EH210" s="239">
        <f>IF(COUNTIF($BW210:$BY210, $ET$1)&gt;0, EH$2, 0)</f>
        <v>0</v>
      </c>
      <c r="EI210" s="240">
        <f>IF(COUNTIF($BZ210:$CB210, $ET$1)&gt;0, EI$2, 0)</f>
        <v>0</v>
      </c>
      <c r="EJ210" s="240">
        <f>IF(COUNTIF($CC210:$CE210, $ET$1)&gt;0, EJ$2, 0)</f>
        <v>0</v>
      </c>
      <c r="EK210" s="240">
        <f>IF(COUNTIF($CF210:$CH210, $ET$1)&gt;0, EK$2, 0)</f>
        <v>0</v>
      </c>
      <c r="EL210" s="240">
        <f>IF(COUNTIF($CI210:$CK210, $ET$1)&gt;0, EL$2, 0)</f>
        <v>0</v>
      </c>
      <c r="EM210" s="240">
        <f>IF(COUNTIF($CL210:$CN210, $ET$1)&gt;0, EM$2, 0)</f>
        <v>0</v>
      </c>
      <c r="EN210" s="240">
        <f>IF(COUNTIF($CO210:$CQ210, $ET$1)&gt;0, EN$2, 0)</f>
        <v>0</v>
      </c>
      <c r="EO210" s="240">
        <f>IF(COUNTIF($CR210:$CT210, $ET$1)&gt;0, EO$2, 0)</f>
        <v>0</v>
      </c>
      <c r="EP210" s="240">
        <f>IF(COUNTIF($CU210:$CW210, $ET$1)&gt;0, EP$2, 0)</f>
        <v>0</v>
      </c>
      <c r="EQ210" s="240">
        <f>IF(COUNTIF($CX210:$CZ210, $ET$1)&gt;0, EQ$2, 0)</f>
        <v>0</v>
      </c>
      <c r="ER210" s="240">
        <f>IF(COUNTIF($DA210:$DC210, $ET$1)&gt;0, ER$2, 0)</f>
        <v>0</v>
      </c>
      <c r="ES210" s="240">
        <f>IF(COUNTIF($DD210:$DF210, $ET$1)&gt;0, ES$2, 0)</f>
        <v>0</v>
      </c>
      <c r="ET210" s="241">
        <f>SUM(DN210:ES210)</f>
        <v>0</v>
      </c>
      <c r="EU210" s="242">
        <f>IF(COUNTIF($N210:$Q210, GA$1)&gt;0, EU$2, 0)</f>
        <v>0</v>
      </c>
      <c r="EV210" s="234">
        <f>IF(COUNTIF($R210:$U210, GA$1)&gt;0, EV$2, 0)</f>
        <v>0</v>
      </c>
      <c r="EW210" s="234">
        <f>IF(COUNTIF($V210:$Y210, GA$1)&gt;0, EW$2, 0)</f>
        <v>0</v>
      </c>
      <c r="EX210" s="234">
        <f>IF(COUNTIF($Z210:$AA210, GA$1)&gt;0, EX$2, 0)</f>
        <v>0</v>
      </c>
      <c r="EY210" s="234">
        <f>IF(COUNTIF($AB210:$AC210, GA$1)&gt;0, EY$2, 0)</f>
        <v>0</v>
      </c>
      <c r="EZ210" s="235">
        <f>IF(COUNTIF($AD210:$AF210, $GA$1)&gt;0, EZ$2, 0)</f>
        <v>0</v>
      </c>
      <c r="FA210" s="236">
        <f>IF(COUNTIF($AG210:$AI210, $GA$1)&gt;0, FA$2, 0)</f>
        <v>0</v>
      </c>
      <c r="FB210" s="236">
        <f>IF(COUNTIF($AJ210:$AL210, $GA$1)&gt;0, FB$2, 0)</f>
        <v>0</v>
      </c>
      <c r="FC210" s="236">
        <f>IF(COUNTIF($AM210:$AO210, $GA$1)&gt;0, FC$2, 0)</f>
        <v>0</v>
      </c>
      <c r="FD210" s="236">
        <f>IF(COUNTIF($AP210:$AR210, $GA$1)&gt;0, FD$2, 0)</f>
        <v>0</v>
      </c>
      <c r="FE210" s="236">
        <f>IF(COUNTIF($AS210:$AU210, $GA$1)&gt;0, FE$2, 0)</f>
        <v>0</v>
      </c>
      <c r="FF210" s="236">
        <f>IF(COUNTIF($AV210:$AX210, $GA$1)&gt;0, FF$2, 0)</f>
        <v>0</v>
      </c>
      <c r="FG210" s="237">
        <f>IF(COUNTIF($AY210:$BA210, $GA$1)&gt;0, FG$2, 0)</f>
        <v>0</v>
      </c>
      <c r="FH210" s="238">
        <f>IF(COUNTIF($BB210:$BD210, $GA$1)&gt;0, FH$2, 0)</f>
        <v>0</v>
      </c>
      <c r="FI210" s="238">
        <f>IF(COUNTIF($BE210:$BG210, $GA$1)&gt;0, FI$2, 0)</f>
        <v>0</v>
      </c>
      <c r="FJ210" s="238">
        <f>IF(COUNTIF($BH210:$BJ210, $GA$1)&gt;0, FJ$2, 0)</f>
        <v>0</v>
      </c>
      <c r="FK210" s="238">
        <f>IF(COUNTIF($BK210:$BM210, $GA$1)&gt;0, FK$2, 0)</f>
        <v>0</v>
      </c>
      <c r="FL210" s="238">
        <f>IF(COUNTIF($BN210:$BP210, $GA$1)&gt;0, FL$2, 0)</f>
        <v>0</v>
      </c>
      <c r="FM210" s="238">
        <f>IF(COUNTIF($BQ210:$BS210, $GA$1)&gt;0, FM$2, 0)</f>
        <v>0</v>
      </c>
      <c r="FN210" s="238">
        <f>IF(COUNTIF($BT210:$BV210, $GA$1)&gt;0, FN$2, 0)</f>
        <v>0</v>
      </c>
      <c r="FO210" s="239">
        <f>IF(COUNTIF($BW210:$BY210, $GA$1)&gt;0, FO$2, 0)</f>
        <v>0</v>
      </c>
      <c r="FP210" s="240">
        <f>IF(COUNTIF($BZ210:$CB210, $GA$1)&gt;0, FP$2, 0)</f>
        <v>0</v>
      </c>
      <c r="FQ210" s="240">
        <f>IF(COUNTIF($CC210:$CE210, $GA$1)&gt;0, FQ$2, 0)</f>
        <v>0</v>
      </c>
      <c r="FR210" s="240">
        <f>IF(COUNTIF($CF210:$CH210, $GA$1)&gt;0, FR$2, 0)</f>
        <v>0</v>
      </c>
      <c r="FS210" s="240">
        <f>IF(COUNTIF($CI210:$CK210, $GA$1)&gt;0, FS$2, 0)</f>
        <v>0</v>
      </c>
      <c r="FT210" s="240">
        <f>IF(COUNTIF($CL210:$CN210, $GA$1)&gt;0, FT$2, 0)</f>
        <v>0</v>
      </c>
      <c r="FU210" s="240">
        <f>IF(COUNTIF($CO210:$CQ210, $GA$1)&gt;0, FU$2, 0)</f>
        <v>0</v>
      </c>
      <c r="FV210" s="240">
        <f>IF(COUNTIF($CR210:$CT210, $GA$1)&gt;0, FV$2, 0)</f>
        <v>0</v>
      </c>
      <c r="FW210" s="240">
        <f>IF(COUNTIF($CU210:$CW210, $GA$1)&gt;0, FW$2, 0)</f>
        <v>0</v>
      </c>
      <c r="FX210" s="240">
        <f>IF(COUNTIF($CX210:$CZ210, $GA$1)&gt;0, FX$2, 0)</f>
        <v>0</v>
      </c>
      <c r="FY210" s="240">
        <f>IF(COUNTIF($DA210:$DC210, $GA$1)&gt;0, FY$2, 0)</f>
        <v>0</v>
      </c>
      <c r="FZ210" s="240">
        <f>IF(COUNTIF($DD210:$DF210, $GA$1)&gt;0, FZ$2, 0)</f>
        <v>0</v>
      </c>
      <c r="GA210" s="241">
        <f>SUM(EU210:FZ210)</f>
        <v>0</v>
      </c>
      <c r="GB210" s="242">
        <f>IF(COUNTIF($N210:$Q210, HH$1)&gt;0, GB$2, 0)</f>
        <v>0</v>
      </c>
      <c r="GC210" s="234">
        <f>IF(COUNTIF($R210:$U210, HH$1)&gt;0, GC$2, 0)</f>
        <v>0</v>
      </c>
      <c r="GD210" s="234">
        <f>IF(COUNTIF($V210:$Y210, HH$1)&gt;0, GD$2, 0)</f>
        <v>0</v>
      </c>
      <c r="GE210" s="234">
        <f>IF(COUNTIF($Z210:$AA210, HH$1)&gt;0, GE$2, 0)</f>
        <v>0</v>
      </c>
      <c r="GF210" s="234">
        <f>IF(COUNTIF($AB210:$AC210, HH$1)&gt;0, GF$2, 0)</f>
        <v>0</v>
      </c>
      <c r="GG210" s="235">
        <f>IF(COUNTIF($AD210:$AF210, $HH$1)&gt;0, GG$2, 0)</f>
        <v>0</v>
      </c>
      <c r="GH210" s="236">
        <f>IF(COUNTIF($AG210:$AI210, $HH$1)&gt;0, GH$2, 0)</f>
        <v>0</v>
      </c>
      <c r="GI210" s="236">
        <f>IF(COUNTIF($AJ210:$AL210, $HH$1)&gt;0, GI$2, 0)</f>
        <v>0</v>
      </c>
      <c r="GJ210" s="236">
        <f>IF(COUNTIF($AM210:$AO210, $HH$1)&gt;0, GJ$2, 0)</f>
        <v>0</v>
      </c>
      <c r="GK210" s="236">
        <f>IF(COUNTIF($AP210:$AR210, $HH$1)&gt;0, GK$2, 0)</f>
        <v>0</v>
      </c>
      <c r="GL210" s="236">
        <f>IF(COUNTIF($AS210:$AU210, $HH$1)&gt;0, GL$2, 0)</f>
        <v>0</v>
      </c>
      <c r="GM210" s="236">
        <f>IF(COUNTIF($AV210:$AX210, $HH$1)&gt;0, GM$2, 0)</f>
        <v>0</v>
      </c>
      <c r="GN210" s="237">
        <f>IF(COUNTIF($AY210:$BA210, $HH$1)&gt;0, GN$2, 0)</f>
        <v>0</v>
      </c>
      <c r="GO210" s="238">
        <f>IF(COUNTIF($BB210:$BD210, $HH$1)&gt;0, GO$2, 0)</f>
        <v>0</v>
      </c>
      <c r="GP210" s="238">
        <f>IF(COUNTIF($BE210:$BG210, $HH$1)&gt;0, GP$2, 0)</f>
        <v>0</v>
      </c>
      <c r="GQ210" s="238">
        <f>IF(COUNTIF($BH210:$BJ210, $HH$1)&gt;0, GQ$2, 0)</f>
        <v>0</v>
      </c>
      <c r="GR210" s="238">
        <f>IF(COUNTIF($BK210:$BM210, $HH$1)&gt;0, GR$2, 0)</f>
        <v>0</v>
      </c>
      <c r="GS210" s="238">
        <f>IF(COUNTIF($BN210:$BP210, $HH$1)&gt;0, GS$2, 0)</f>
        <v>0</v>
      </c>
      <c r="GT210" s="238">
        <f>IF(COUNTIF($BQ210:$BS210, $HH$1)&gt;0, GT$2, 0)</f>
        <v>0</v>
      </c>
      <c r="GU210" s="238">
        <f>IF(COUNTIF($BT210:$BV210, $HH$1)&gt;0, GU$2, 0)</f>
        <v>0</v>
      </c>
      <c r="GV210" s="239">
        <f>IF(COUNTIF($BW210:$BY210, $HH$1)&gt;0, GV$2, 0)</f>
        <v>0</v>
      </c>
      <c r="GW210" s="240">
        <f>IF(COUNTIF($BZ210:$CB210, $HH$1)&gt;0, GW$2, 0)</f>
        <v>0</v>
      </c>
      <c r="GX210" s="240">
        <f>IF(COUNTIF($CC210:$CE210, $HH$1)&gt;0, GX$2, 0)</f>
        <v>0</v>
      </c>
      <c r="GY210" s="240">
        <f>IF(COUNTIF($CF210:$CH210, $HH$1)&gt;0, GY$2, 0)</f>
        <v>0</v>
      </c>
      <c r="GZ210" s="240">
        <f>IF(COUNTIF($CI210:$CK210, $HH$1)&gt;0, GZ$2, 0)</f>
        <v>0</v>
      </c>
      <c r="HA210" s="240">
        <f>IF(COUNTIF($CL210:$CN210, $HH$1)&gt;0, HA$2, 0)</f>
        <v>0</v>
      </c>
      <c r="HB210" s="240">
        <f>IF(COUNTIF($CO210:$CQ210, $HH$1)&gt;0, HB$2, 0)</f>
        <v>0</v>
      </c>
      <c r="HC210" s="240">
        <f>IF(COUNTIF($CR210:$CT210, $HH$1)&gt;0, HC$2, 0)</f>
        <v>0</v>
      </c>
      <c r="HD210" s="240">
        <f>IF(COUNTIF($CU210:$CW210, $HH$1)&gt;0, HD$2, 0)</f>
        <v>0</v>
      </c>
      <c r="HE210" s="240">
        <f>IF(COUNTIF($CX210:$CZ210, $HH$1)&gt;0, HE$2, 0)</f>
        <v>0</v>
      </c>
      <c r="HF210" s="240">
        <f>IF(COUNTIF($DA210:$DC210, $HH$1)&gt;0, HF$2, 0)</f>
        <v>0</v>
      </c>
      <c r="HG210" s="240">
        <f>IF(COUNTIF($DD210:$DF210, $HH$1)&gt;0, HG$2, 0)</f>
        <v>0</v>
      </c>
      <c r="HH210" s="241">
        <f>SUM(GB210:HG210)</f>
        <v>0</v>
      </c>
      <c r="HI210" s="243"/>
      <c r="HJ210" s="242">
        <f>IF(MAX($N210:$Q210)&gt;=40, HJ$2, 0)</f>
        <v>0</v>
      </c>
      <c r="HK210" s="234">
        <f>IF(MAX($R210:$U210)&gt;=40, HK$2, 0)</f>
        <v>0</v>
      </c>
      <c r="HL210" s="234">
        <f>IF(MAX($V210:$Y210)&gt;=40, HL$2, 0)</f>
        <v>0</v>
      </c>
      <c r="HM210" s="234">
        <f>IF(MAX($Z210:$AA210)&gt;=40, HM$2, 0)</f>
        <v>0</v>
      </c>
      <c r="HN210" s="234">
        <f>IF(MAX($AB210:$AC210)&gt;=40, HN$2, 0)</f>
        <v>0</v>
      </c>
      <c r="HO210" s="235">
        <f>IF(MAX($AD210:$AF210)&gt;=40, HO$2, 0)</f>
        <v>0</v>
      </c>
      <c r="HP210" s="236">
        <f>IF(MAX($AG210:$AI210)&gt;=40, HP$2, 0)</f>
        <v>0</v>
      </c>
      <c r="HQ210" s="236">
        <f>IF(MAX($AJ210:$AL210)&gt;=40, HQ$2, 0)</f>
        <v>0</v>
      </c>
      <c r="HR210" s="236">
        <f>IF(MAX($AM210:$AO210)&gt;=40, HR$2, 0)</f>
        <v>0</v>
      </c>
      <c r="HS210" s="236">
        <f>IF(MAX($AP210:$AR210)&gt;=40, HS$2, 0)</f>
        <v>0</v>
      </c>
      <c r="HT210" s="236">
        <f>IF(MAX($AS210:$AU210)&gt;=40, HT$2, 0)</f>
        <v>0</v>
      </c>
      <c r="HU210" s="236">
        <f>IF(MAX($AV210:$AX210)&gt;=40, HU$2, 0)</f>
        <v>0</v>
      </c>
      <c r="HV210" s="237">
        <f>IF(MAX($AY210:$BA210)&gt;=40, HV$2, 0)</f>
        <v>0</v>
      </c>
      <c r="HW210" s="238">
        <f>IF(MAX($BB210:$BD210)&gt;=40, HW$2, 0)</f>
        <v>0</v>
      </c>
      <c r="HX210" s="238">
        <f>IF(MAX($BE210:$BG210)&gt;=40, HX$2, 0)</f>
        <v>0</v>
      </c>
      <c r="HY210" s="238">
        <f>IF(MAX($BH210:$BJ210)&gt;=40, HY$2, 0)</f>
        <v>0</v>
      </c>
      <c r="HZ210" s="238">
        <f>IF(MAX($BK210:$BM210)&gt;=40, HZ$2, 0)</f>
        <v>0</v>
      </c>
      <c r="IA210" s="238">
        <f>IF(MAX($BN210:$BP210)&gt;=40, IA$2, 0)</f>
        <v>0</v>
      </c>
      <c r="IB210" s="238">
        <f>IF(MAX($BQ210:$BS210)&gt;=40, IB$2, 0)</f>
        <v>0</v>
      </c>
      <c r="IC210" s="238">
        <f>IF(MAX($BT210:$BV210)&gt;=40, IC$2, 0)</f>
        <v>0</v>
      </c>
      <c r="ID210" s="239">
        <f>IF(MAX($BW210:$BY210)&gt;=40, ID$2, 0)</f>
        <v>0</v>
      </c>
      <c r="IE210" s="240">
        <f>IF(MAX($BZ210:$CB210)&gt;=40, IE$2, 0)</f>
        <v>0</v>
      </c>
      <c r="IF210" s="240">
        <f>IF(MAX($CC210:$CE210)&gt;=40, IF$2, 0)</f>
        <v>0</v>
      </c>
      <c r="IG210" s="240">
        <f>IF(MAX($CF210:$CH210)&gt;=40, IG$2, 0)</f>
        <v>0</v>
      </c>
      <c r="IH210" s="240">
        <f>IF(MAX($CI210:$CK210)&gt;=40, IH$2, 0)</f>
        <v>0</v>
      </c>
      <c r="II210" s="240">
        <f>IF(MAX($CL210:$CN210)&gt;=40, II$2, 0)</f>
        <v>0</v>
      </c>
      <c r="IJ210" s="240">
        <f>IF(MAX($CO210:$CQ210)&gt;=40, IJ$2, 0)</f>
        <v>0</v>
      </c>
      <c r="IK210" s="240">
        <f>IF(MAX($CR210:$CT210)&gt;=40, IK$2, 0)</f>
        <v>0</v>
      </c>
      <c r="IL210" s="240">
        <f>IF(MAX($CU210:$CW210)&gt;=40, IL$2, 0)</f>
        <v>0</v>
      </c>
      <c r="IM210" s="240">
        <f>IF(MAX($CX210:$CZ210)&gt;=40, IM$2, 0)</f>
        <v>0</v>
      </c>
      <c r="IN210" s="240">
        <f>IF(MAX($DA210:$DC210)&gt;=40, IN$2, 0)</f>
        <v>0</v>
      </c>
      <c r="IO210" s="240">
        <f>IF(MAX($DD210:$DF210)&gt;=40, IO$2, 0)</f>
        <v>0</v>
      </c>
      <c r="IP210" s="416">
        <f>SUM(HO210:IB210, ID210:IO210)</f>
        <v>0</v>
      </c>
      <c r="IQ210" s="416">
        <f>SUM(HJ210:HN210, IC210)</f>
        <v>0</v>
      </c>
    </row>
    <row r="211" spans="2:251" ht="15" customHeight="1" x14ac:dyDescent="0.25">
      <c r="B211" s="337"/>
      <c r="C211" s="393"/>
      <c r="D211" s="339"/>
      <c r="E211" s="337"/>
      <c r="F211" s="337"/>
      <c r="G211" s="337"/>
      <c r="H211" s="337"/>
      <c r="I211" s="340"/>
      <c r="J211" s="341"/>
      <c r="K211" s="341"/>
      <c r="L211" s="342"/>
      <c r="M211" s="343"/>
      <c r="N211" s="344"/>
      <c r="O211" s="345"/>
      <c r="P211" s="345"/>
      <c r="Q211" s="346"/>
      <c r="R211" s="344"/>
      <c r="S211" s="345"/>
      <c r="T211" s="345"/>
      <c r="U211" s="395"/>
      <c r="V211" s="344"/>
      <c r="W211" s="345"/>
      <c r="X211" s="345"/>
      <c r="Y211" s="346"/>
      <c r="Z211" s="344"/>
      <c r="AA211" s="346"/>
      <c r="AB211" s="344"/>
      <c r="AC211" s="346"/>
      <c r="AD211" s="344"/>
      <c r="AE211" s="345"/>
      <c r="AF211" s="346"/>
      <c r="AG211" s="344"/>
      <c r="AH211" s="345"/>
      <c r="AI211" s="346"/>
      <c r="AJ211" s="344"/>
      <c r="AK211" s="345"/>
      <c r="AL211" s="346"/>
      <c r="AM211" s="344"/>
      <c r="AN211" s="345"/>
      <c r="AO211" s="346"/>
      <c r="AP211" s="344"/>
      <c r="AQ211" s="345"/>
      <c r="AR211" s="346"/>
      <c r="AS211" s="344"/>
      <c r="AT211" s="345"/>
      <c r="AU211" s="346"/>
      <c r="AV211" s="344"/>
      <c r="AW211" s="345"/>
      <c r="AX211" s="346"/>
      <c r="AY211" s="344"/>
      <c r="AZ211" s="345"/>
      <c r="BA211" s="346"/>
      <c r="BB211" s="344"/>
      <c r="BC211" s="345"/>
      <c r="BD211" s="346"/>
      <c r="BE211" s="344"/>
      <c r="BF211" s="345"/>
      <c r="BG211" s="346"/>
      <c r="BH211" s="344"/>
      <c r="BI211" s="345"/>
      <c r="BJ211" s="346"/>
      <c r="BK211" s="344"/>
      <c r="BL211" s="345"/>
      <c r="BM211" s="346"/>
      <c r="BN211" s="344"/>
      <c r="BO211" s="345"/>
      <c r="BP211" s="346"/>
      <c r="BQ211" s="344"/>
      <c r="BR211" s="345"/>
      <c r="BS211" s="346"/>
      <c r="BT211" s="344"/>
      <c r="BU211" s="347"/>
      <c r="BV211" s="346"/>
      <c r="BW211" s="344"/>
      <c r="BX211" s="345"/>
      <c r="BY211" s="346"/>
      <c r="BZ211" s="344"/>
      <c r="CA211" s="345"/>
      <c r="CB211" s="346"/>
      <c r="CC211" s="344"/>
      <c r="CD211" s="345"/>
      <c r="CE211" s="345"/>
      <c r="CF211" s="345"/>
      <c r="CG211" s="345"/>
      <c r="CH211" s="346"/>
      <c r="CI211" s="344"/>
      <c r="CJ211" s="345"/>
      <c r="CK211" s="346"/>
      <c r="CL211" s="344"/>
      <c r="CM211" s="345"/>
      <c r="CN211" s="346"/>
      <c r="CO211" s="344"/>
      <c r="CP211" s="345"/>
      <c r="CQ211" s="346"/>
      <c r="CR211" s="344"/>
      <c r="CS211" s="345"/>
      <c r="CT211" s="346"/>
      <c r="CU211" s="344"/>
      <c r="CV211" s="345"/>
      <c r="CW211" s="346"/>
      <c r="CX211" s="344"/>
      <c r="CY211" s="345"/>
      <c r="CZ211" s="346"/>
      <c r="DA211" s="344"/>
      <c r="DB211" s="345"/>
      <c r="DC211" s="346"/>
      <c r="DD211" s="344"/>
      <c r="DE211" s="345"/>
      <c r="DF211" s="346"/>
      <c r="DG211" s="338"/>
      <c r="DH211" s="348"/>
      <c r="DI211" s="348"/>
      <c r="DJ211" s="349"/>
      <c r="DK211" s="343"/>
      <c r="DL211" s="350"/>
      <c r="DM211" s="351"/>
      <c r="DN211" s="352"/>
      <c r="DO211" s="353"/>
      <c r="DP211" s="353"/>
      <c r="DQ211" s="353"/>
      <c r="DR211" s="353"/>
      <c r="DS211" s="354"/>
      <c r="DT211" s="355"/>
      <c r="DU211" s="355"/>
      <c r="DV211" s="355"/>
      <c r="DW211" s="355"/>
      <c r="DX211" s="355"/>
      <c r="DY211" s="355"/>
      <c r="DZ211" s="356"/>
      <c r="EA211" s="357"/>
      <c r="EB211" s="357"/>
      <c r="EC211" s="357"/>
      <c r="ED211" s="357"/>
      <c r="EE211" s="357"/>
      <c r="EF211" s="357"/>
      <c r="EG211" s="357"/>
      <c r="EH211" s="358"/>
      <c r="EI211" s="359"/>
      <c r="EJ211" s="359"/>
      <c r="EK211" s="359"/>
      <c r="EL211" s="359"/>
      <c r="EM211" s="359"/>
      <c r="EN211" s="359"/>
      <c r="EO211" s="359"/>
      <c r="EP211" s="359"/>
      <c r="EQ211" s="359"/>
      <c r="ER211" s="359"/>
      <c r="ES211" s="359"/>
      <c r="ET211" s="360"/>
      <c r="EU211" s="352"/>
      <c r="EV211" s="353"/>
      <c r="EW211" s="353"/>
      <c r="EX211" s="353"/>
      <c r="EY211" s="353"/>
      <c r="EZ211" s="354"/>
      <c r="FA211" s="355"/>
      <c r="FB211" s="355"/>
      <c r="FC211" s="355"/>
      <c r="FD211" s="355"/>
      <c r="FE211" s="355"/>
      <c r="FF211" s="355"/>
      <c r="FG211" s="356"/>
      <c r="FH211" s="357"/>
      <c r="FI211" s="357"/>
      <c r="FJ211" s="357"/>
      <c r="FK211" s="357"/>
      <c r="FL211" s="357"/>
      <c r="FM211" s="357"/>
      <c r="FN211" s="357"/>
      <c r="FO211" s="358"/>
      <c r="FP211" s="359"/>
      <c r="FQ211" s="359"/>
      <c r="FR211" s="359"/>
      <c r="FS211" s="359"/>
      <c r="FT211" s="359"/>
      <c r="FU211" s="359"/>
      <c r="FV211" s="359"/>
      <c r="FW211" s="359"/>
      <c r="FX211" s="359"/>
      <c r="FY211" s="359"/>
      <c r="FZ211" s="359"/>
      <c r="GA211" s="360"/>
      <c r="GB211" s="352"/>
      <c r="GC211" s="353"/>
      <c r="GD211" s="353"/>
      <c r="GE211" s="353"/>
      <c r="GF211" s="353"/>
      <c r="GG211" s="354"/>
      <c r="GH211" s="355"/>
      <c r="GI211" s="355"/>
      <c r="GJ211" s="355"/>
      <c r="GK211" s="355"/>
      <c r="GL211" s="355"/>
      <c r="GM211" s="355"/>
      <c r="GN211" s="356"/>
      <c r="GO211" s="357"/>
      <c r="GP211" s="357"/>
      <c r="GQ211" s="357"/>
      <c r="GR211" s="357"/>
      <c r="GS211" s="357"/>
      <c r="GT211" s="357"/>
      <c r="GU211" s="357"/>
      <c r="GV211" s="358"/>
      <c r="GW211" s="359"/>
      <c r="GX211" s="359"/>
      <c r="GY211" s="359"/>
      <c r="GZ211" s="359"/>
      <c r="HA211" s="359"/>
      <c r="HB211" s="359"/>
      <c r="HC211" s="359"/>
      <c r="HD211" s="359"/>
      <c r="HE211" s="359"/>
      <c r="HF211" s="359"/>
      <c r="HG211" s="359"/>
      <c r="HH211" s="360"/>
      <c r="HI211" s="361"/>
      <c r="HJ211" s="352"/>
      <c r="HK211" s="353"/>
      <c r="HL211" s="353"/>
      <c r="HM211" s="353"/>
      <c r="HN211" s="353"/>
      <c r="HO211" s="354"/>
      <c r="HP211" s="355"/>
      <c r="HQ211" s="355"/>
      <c r="HR211" s="355"/>
      <c r="HS211" s="355"/>
      <c r="HT211" s="355"/>
      <c r="HU211" s="355"/>
      <c r="HV211" s="356"/>
      <c r="HW211" s="357"/>
      <c r="HX211" s="357"/>
      <c r="HY211" s="357"/>
      <c r="HZ211" s="357"/>
      <c r="IA211" s="357"/>
      <c r="IB211" s="357"/>
      <c r="IC211" s="357"/>
      <c r="ID211" s="358"/>
      <c r="IE211" s="359"/>
      <c r="IF211" s="359"/>
      <c r="IG211" s="359"/>
      <c r="IH211" s="359"/>
      <c r="II211" s="359"/>
      <c r="IJ211" s="359"/>
      <c r="IK211" s="359"/>
      <c r="IL211" s="359"/>
      <c r="IM211" s="359"/>
      <c r="IN211" s="359"/>
      <c r="IO211" s="359"/>
      <c r="IP211" s="415"/>
      <c r="IQ211" s="415"/>
    </row>
    <row r="212" spans="2:251" ht="15" x14ac:dyDescent="0.25">
      <c r="C212" s="363" t="s">
        <v>915</v>
      </c>
      <c r="D212" s="317"/>
      <c r="E212" s="362">
        <f>COUNTIF(E207:E211, "G")</f>
        <v>0</v>
      </c>
      <c r="F212" s="318"/>
      <c r="G212" s="330"/>
      <c r="H212" s="318"/>
      <c r="I212" s="330"/>
      <c r="J212" s="330"/>
      <c r="K212" s="330"/>
      <c r="L212" s="330"/>
      <c r="M212" s="419"/>
      <c r="N212" s="331"/>
      <c r="O212" s="332"/>
      <c r="P212" s="332"/>
      <c r="Q212" s="333"/>
      <c r="R212" s="331"/>
      <c r="S212" s="332"/>
      <c r="T212" s="332"/>
      <c r="U212" s="332"/>
      <c r="V212" s="331"/>
      <c r="W212" s="332"/>
      <c r="X212" s="332"/>
      <c r="Y212" s="333"/>
      <c r="Z212" s="331"/>
      <c r="AA212" s="333"/>
      <c r="AB212" s="331"/>
      <c r="AC212" s="333"/>
      <c r="AD212" s="331"/>
      <c r="AE212" s="332"/>
      <c r="AF212" s="333"/>
      <c r="AG212" s="331"/>
      <c r="AH212" s="332"/>
      <c r="AI212" s="333"/>
      <c r="AJ212" s="331"/>
      <c r="AK212" s="332"/>
      <c r="AL212" s="333"/>
      <c r="AM212" s="331"/>
      <c r="AN212" s="332"/>
      <c r="AO212" s="333"/>
      <c r="AP212" s="331"/>
      <c r="AQ212" s="332"/>
      <c r="AR212" s="333"/>
      <c r="AS212" s="331"/>
      <c r="AT212" s="332"/>
      <c r="AU212" s="333"/>
      <c r="AV212" s="331"/>
      <c r="AW212" s="332"/>
      <c r="AX212" s="333"/>
      <c r="AY212" s="331"/>
      <c r="AZ212" s="332"/>
      <c r="BA212" s="333"/>
      <c r="BB212" s="331"/>
      <c r="BC212" s="332"/>
      <c r="BD212" s="333"/>
      <c r="BE212" s="331"/>
      <c r="BF212" s="332"/>
      <c r="BG212" s="333"/>
      <c r="BH212" s="331"/>
      <c r="BI212" s="332"/>
      <c r="BJ212" s="333"/>
      <c r="BK212" s="331"/>
      <c r="BL212" s="332"/>
      <c r="BM212" s="333"/>
      <c r="BN212" s="331"/>
      <c r="BO212" s="332"/>
      <c r="BP212" s="333"/>
      <c r="BQ212" s="331"/>
      <c r="BR212" s="332"/>
      <c r="BS212" s="333"/>
      <c r="BT212" s="331"/>
      <c r="BU212" s="332"/>
      <c r="BV212" s="332"/>
      <c r="BW212" s="331"/>
      <c r="BX212" s="332"/>
      <c r="BY212" s="333"/>
      <c r="BZ212" s="331"/>
      <c r="CA212" s="332"/>
      <c r="CB212" s="333"/>
      <c r="CC212" s="331" t="s">
        <v>900</v>
      </c>
      <c r="CD212" s="332"/>
      <c r="CE212" s="332"/>
      <c r="CF212" s="332"/>
      <c r="CG212" s="332"/>
      <c r="CH212" s="333"/>
      <c r="CI212" s="331"/>
      <c r="CJ212" s="332"/>
      <c r="CK212" s="333"/>
      <c r="CL212" s="331"/>
      <c r="CM212" s="332"/>
      <c r="CN212" s="333"/>
      <c r="CO212" s="331" t="s">
        <v>899</v>
      </c>
      <c r="CP212" s="332"/>
      <c r="CQ212" s="332"/>
      <c r="CR212" s="332"/>
      <c r="CS212" s="332"/>
      <c r="CT212" s="332"/>
      <c r="CU212" s="332"/>
      <c r="CV212" s="332"/>
      <c r="CW212" s="332"/>
      <c r="CX212" s="332"/>
      <c r="CY212" s="332"/>
      <c r="CZ212" s="332"/>
      <c r="DA212" s="332"/>
      <c r="DB212" s="332"/>
      <c r="DC212" s="332"/>
      <c r="DD212" s="332"/>
      <c r="DE212" s="332"/>
      <c r="DF212" s="333"/>
      <c r="DG212" s="330"/>
      <c r="DH212" s="372" t="s">
        <v>917</v>
      </c>
      <c r="DI212" s="370">
        <f>COUNTIF($DK207:$DK211, DI$2)</f>
        <v>0</v>
      </c>
      <c r="DJ212" s="370">
        <f>COUNTIF($DK207:$DK211, DJ$2)</f>
        <v>0</v>
      </c>
      <c r="DK212" s="370">
        <f>COUNTIF($DK207:$DK211, DK$2)</f>
        <v>0</v>
      </c>
      <c r="DL212" s="371">
        <f>COUNTIF($DK207:$DK211, DL$2)</f>
        <v>0</v>
      </c>
      <c r="DM212" s="319"/>
      <c r="DN212" s="320"/>
      <c r="DO212" s="321"/>
      <c r="DP212" s="321"/>
      <c r="DQ212" s="321"/>
      <c r="DR212" s="321"/>
      <c r="DS212" s="322"/>
      <c r="DT212" s="323"/>
      <c r="DU212" s="323"/>
      <c r="DV212" s="323"/>
      <c r="DW212" s="323"/>
      <c r="DX212" s="323"/>
      <c r="DY212" s="323"/>
      <c r="DZ212" s="324"/>
      <c r="EA212" s="325"/>
      <c r="EB212" s="325"/>
      <c r="EC212" s="325"/>
      <c r="ED212" s="325"/>
      <c r="EE212" s="325"/>
      <c r="EF212" s="325"/>
      <c r="EG212" s="325"/>
      <c r="EH212" s="326"/>
      <c r="EI212" s="327"/>
      <c r="EJ212" s="327"/>
      <c r="EK212" s="327"/>
      <c r="EL212" s="327"/>
      <c r="EM212" s="327"/>
      <c r="EN212" s="327"/>
      <c r="EO212" s="327"/>
      <c r="EP212" s="327"/>
      <c r="EQ212" s="327"/>
      <c r="ER212" s="327"/>
      <c r="ES212" s="327"/>
      <c r="ET212" s="328"/>
      <c r="EU212" s="320"/>
      <c r="EV212" s="321"/>
      <c r="EW212" s="321"/>
      <c r="EX212" s="321"/>
      <c r="EY212" s="321"/>
      <c r="EZ212" s="322"/>
      <c r="FA212" s="323"/>
      <c r="FB212" s="323"/>
      <c r="FC212" s="323"/>
      <c r="FD212" s="323"/>
      <c r="FE212" s="323"/>
      <c r="FF212" s="323"/>
      <c r="FG212" s="324"/>
      <c r="FH212" s="325"/>
      <c r="FI212" s="325"/>
      <c r="FJ212" s="325"/>
      <c r="FK212" s="325"/>
      <c r="FL212" s="325"/>
      <c r="FM212" s="325"/>
      <c r="FN212" s="325"/>
      <c r="FO212" s="326"/>
      <c r="FP212" s="327"/>
      <c r="FQ212" s="327"/>
      <c r="FR212" s="327"/>
      <c r="FS212" s="327"/>
      <c r="FT212" s="327"/>
      <c r="FU212" s="327"/>
      <c r="FV212" s="327"/>
      <c r="FW212" s="327"/>
      <c r="FX212" s="327"/>
      <c r="FY212" s="327"/>
      <c r="FZ212" s="327"/>
      <c r="GA212" s="328"/>
      <c r="GB212" s="320"/>
      <c r="GC212" s="321"/>
      <c r="GD212" s="321"/>
      <c r="GE212" s="321"/>
      <c r="GF212" s="321"/>
      <c r="GG212" s="322"/>
      <c r="GH212" s="323"/>
      <c r="GI212" s="323"/>
      <c r="GJ212" s="323"/>
      <c r="GK212" s="323"/>
      <c r="GL212" s="323"/>
      <c r="GM212" s="323"/>
      <c r="GN212" s="324"/>
      <c r="GO212" s="325"/>
      <c r="GP212" s="325"/>
      <c r="GQ212" s="325"/>
      <c r="GR212" s="325"/>
      <c r="GS212" s="325"/>
      <c r="GT212" s="325"/>
      <c r="GU212" s="325"/>
      <c r="GV212" s="326"/>
      <c r="GW212" s="327"/>
      <c r="GX212" s="327"/>
      <c r="GY212" s="327"/>
      <c r="GZ212" s="327"/>
      <c r="HA212" s="327"/>
      <c r="HB212" s="327"/>
      <c r="HC212" s="327"/>
      <c r="HD212" s="327"/>
      <c r="HE212" s="327"/>
      <c r="HF212" s="327"/>
      <c r="HG212" s="327"/>
      <c r="HH212" s="328"/>
      <c r="HI212" s="329"/>
      <c r="HJ212" s="320"/>
      <c r="HK212" s="321"/>
      <c r="HL212" s="321"/>
      <c r="HM212" s="321"/>
      <c r="HN212" s="321"/>
      <c r="HO212" s="322"/>
      <c r="HP212" s="323"/>
      <c r="HQ212" s="323"/>
      <c r="HR212" s="323"/>
      <c r="HS212" s="323"/>
      <c r="HT212" s="323"/>
      <c r="HU212" s="323"/>
      <c r="HV212" s="324"/>
      <c r="HW212" s="325"/>
      <c r="HX212" s="325"/>
      <c r="HY212" s="325"/>
      <c r="HZ212" s="325"/>
      <c r="IA212" s="325"/>
      <c r="IB212" s="325"/>
      <c r="IC212" s="325"/>
      <c r="ID212" s="326"/>
      <c r="IE212" s="327"/>
      <c r="IF212" s="327"/>
      <c r="IG212" s="327"/>
      <c r="IH212" s="327"/>
      <c r="II212" s="327"/>
      <c r="IJ212" s="327"/>
      <c r="IK212" s="327"/>
      <c r="IL212" s="327"/>
      <c r="IM212" s="327"/>
      <c r="IN212" s="327"/>
      <c r="IO212" s="327"/>
      <c r="IP212" s="417"/>
      <c r="IQ212" s="417"/>
    </row>
    <row r="213" spans="2:251" ht="15" customHeight="1" x14ac:dyDescent="0.25">
      <c r="B213" s="337"/>
      <c r="C213" s="393"/>
      <c r="D213" s="339"/>
      <c r="E213" s="337"/>
      <c r="F213" s="337"/>
      <c r="G213" s="337"/>
      <c r="H213" s="337"/>
      <c r="I213" s="340"/>
      <c r="J213" s="341"/>
      <c r="K213" s="341"/>
      <c r="L213" s="342"/>
      <c r="M213" s="343"/>
      <c r="N213" s="344"/>
      <c r="O213" s="345"/>
      <c r="P213" s="345"/>
      <c r="Q213" s="346"/>
      <c r="R213" s="344"/>
      <c r="S213" s="345"/>
      <c r="T213" s="345"/>
      <c r="U213" s="395"/>
      <c r="V213" s="344"/>
      <c r="W213" s="345"/>
      <c r="X213" s="345"/>
      <c r="Y213" s="346"/>
      <c r="Z213" s="344"/>
      <c r="AA213" s="346"/>
      <c r="AB213" s="344"/>
      <c r="AC213" s="346"/>
      <c r="AD213" s="344"/>
      <c r="AE213" s="345"/>
      <c r="AF213" s="346"/>
      <c r="AG213" s="344"/>
      <c r="AH213" s="345"/>
      <c r="AI213" s="346"/>
      <c r="AJ213" s="344"/>
      <c r="AK213" s="345"/>
      <c r="AL213" s="346"/>
      <c r="AM213" s="344"/>
      <c r="AN213" s="345"/>
      <c r="AO213" s="346"/>
      <c r="AP213" s="344"/>
      <c r="AQ213" s="345"/>
      <c r="AR213" s="346"/>
      <c r="AS213" s="344"/>
      <c r="AT213" s="345"/>
      <c r="AU213" s="346"/>
      <c r="AV213" s="344"/>
      <c r="AW213" s="345"/>
      <c r="AX213" s="346"/>
      <c r="AY213" s="344"/>
      <c r="AZ213" s="345"/>
      <c r="BA213" s="346"/>
      <c r="BB213" s="344"/>
      <c r="BC213" s="345"/>
      <c r="BD213" s="346"/>
      <c r="BE213" s="344"/>
      <c r="BF213" s="345"/>
      <c r="BG213" s="346"/>
      <c r="BH213" s="344"/>
      <c r="BI213" s="345"/>
      <c r="BJ213" s="346"/>
      <c r="BK213" s="344"/>
      <c r="BL213" s="345"/>
      <c r="BM213" s="346"/>
      <c r="BN213" s="344"/>
      <c r="BO213" s="345"/>
      <c r="BP213" s="346"/>
      <c r="BQ213" s="344"/>
      <c r="BR213" s="345"/>
      <c r="BS213" s="346"/>
      <c r="BT213" s="344"/>
      <c r="BU213" s="347"/>
      <c r="BV213" s="346"/>
      <c r="BW213" s="344"/>
      <c r="BX213" s="345"/>
      <c r="BY213" s="346"/>
      <c r="BZ213" s="344"/>
      <c r="CA213" s="345"/>
      <c r="CB213" s="346"/>
      <c r="CC213" s="344"/>
      <c r="CD213" s="345"/>
      <c r="CE213" s="345"/>
      <c r="CF213" s="345"/>
      <c r="CG213" s="345"/>
      <c r="CH213" s="346"/>
      <c r="CI213" s="344"/>
      <c r="CJ213" s="345"/>
      <c r="CK213" s="346"/>
      <c r="CL213" s="344"/>
      <c r="CM213" s="345"/>
      <c r="CN213" s="346"/>
      <c r="CO213" s="344"/>
      <c r="CP213" s="345"/>
      <c r="CQ213" s="346"/>
      <c r="CR213" s="344"/>
      <c r="CS213" s="345"/>
      <c r="CT213" s="346"/>
      <c r="CU213" s="344"/>
      <c r="CV213" s="345"/>
      <c r="CW213" s="346"/>
      <c r="CX213" s="344"/>
      <c r="CY213" s="345"/>
      <c r="CZ213" s="346"/>
      <c r="DA213" s="344"/>
      <c r="DB213" s="345"/>
      <c r="DC213" s="346"/>
      <c r="DD213" s="344"/>
      <c r="DE213" s="345"/>
      <c r="DF213" s="346"/>
      <c r="DG213" s="338"/>
      <c r="DH213" s="348"/>
      <c r="DI213" s="348"/>
      <c r="DJ213" s="349"/>
      <c r="DK213" s="343"/>
      <c r="DL213" s="350"/>
      <c r="DM213" s="351"/>
      <c r="DN213" s="352"/>
      <c r="DO213" s="353"/>
      <c r="DP213" s="353"/>
      <c r="DQ213" s="353"/>
      <c r="DR213" s="353"/>
      <c r="DS213" s="354"/>
      <c r="DT213" s="355"/>
      <c r="DU213" s="355"/>
      <c r="DV213" s="355"/>
      <c r="DW213" s="355"/>
      <c r="DX213" s="355"/>
      <c r="DY213" s="355"/>
      <c r="DZ213" s="356"/>
      <c r="EA213" s="357"/>
      <c r="EB213" s="357"/>
      <c r="EC213" s="357"/>
      <c r="ED213" s="357"/>
      <c r="EE213" s="357"/>
      <c r="EF213" s="357"/>
      <c r="EG213" s="357"/>
      <c r="EH213" s="358"/>
      <c r="EI213" s="359"/>
      <c r="EJ213" s="359"/>
      <c r="EK213" s="359"/>
      <c r="EL213" s="359"/>
      <c r="EM213" s="359"/>
      <c r="EN213" s="359"/>
      <c r="EO213" s="359"/>
      <c r="EP213" s="359"/>
      <c r="EQ213" s="359"/>
      <c r="ER213" s="359"/>
      <c r="ES213" s="359"/>
      <c r="ET213" s="360"/>
      <c r="EU213" s="352"/>
      <c r="EV213" s="353"/>
      <c r="EW213" s="353"/>
      <c r="EX213" s="353"/>
      <c r="EY213" s="353"/>
      <c r="EZ213" s="354"/>
      <c r="FA213" s="355"/>
      <c r="FB213" s="355"/>
      <c r="FC213" s="355"/>
      <c r="FD213" s="355"/>
      <c r="FE213" s="355"/>
      <c r="FF213" s="355"/>
      <c r="FG213" s="356"/>
      <c r="FH213" s="357"/>
      <c r="FI213" s="357"/>
      <c r="FJ213" s="357"/>
      <c r="FK213" s="357"/>
      <c r="FL213" s="357"/>
      <c r="FM213" s="357"/>
      <c r="FN213" s="357"/>
      <c r="FO213" s="358"/>
      <c r="FP213" s="359"/>
      <c r="FQ213" s="359"/>
      <c r="FR213" s="359"/>
      <c r="FS213" s="359"/>
      <c r="FT213" s="359"/>
      <c r="FU213" s="359"/>
      <c r="FV213" s="359"/>
      <c r="FW213" s="359"/>
      <c r="FX213" s="359"/>
      <c r="FY213" s="359"/>
      <c r="FZ213" s="359"/>
      <c r="GA213" s="360"/>
      <c r="GB213" s="352"/>
      <c r="GC213" s="353"/>
      <c r="GD213" s="353"/>
      <c r="GE213" s="353"/>
      <c r="GF213" s="353"/>
      <c r="GG213" s="354"/>
      <c r="GH213" s="355"/>
      <c r="GI213" s="355"/>
      <c r="GJ213" s="355"/>
      <c r="GK213" s="355"/>
      <c r="GL213" s="355"/>
      <c r="GM213" s="355"/>
      <c r="GN213" s="356"/>
      <c r="GO213" s="357"/>
      <c r="GP213" s="357"/>
      <c r="GQ213" s="357"/>
      <c r="GR213" s="357"/>
      <c r="GS213" s="357"/>
      <c r="GT213" s="357"/>
      <c r="GU213" s="357"/>
      <c r="GV213" s="358"/>
      <c r="GW213" s="359"/>
      <c r="GX213" s="359"/>
      <c r="GY213" s="359"/>
      <c r="GZ213" s="359"/>
      <c r="HA213" s="359"/>
      <c r="HB213" s="359"/>
      <c r="HC213" s="359"/>
      <c r="HD213" s="359"/>
      <c r="HE213" s="359"/>
      <c r="HF213" s="359"/>
      <c r="HG213" s="359"/>
      <c r="HH213" s="360"/>
      <c r="HI213" s="361"/>
      <c r="HJ213" s="352"/>
      <c r="HK213" s="353"/>
      <c r="HL213" s="353"/>
      <c r="HM213" s="353"/>
      <c r="HN213" s="353"/>
      <c r="HO213" s="354"/>
      <c r="HP213" s="355"/>
      <c r="HQ213" s="355"/>
      <c r="HR213" s="355"/>
      <c r="HS213" s="355"/>
      <c r="HT213" s="355"/>
      <c r="HU213" s="355"/>
      <c r="HV213" s="356"/>
      <c r="HW213" s="357"/>
      <c r="HX213" s="357"/>
      <c r="HY213" s="357"/>
      <c r="HZ213" s="357"/>
      <c r="IA213" s="357"/>
      <c r="IB213" s="357"/>
      <c r="IC213" s="357"/>
      <c r="ID213" s="358"/>
      <c r="IE213" s="359"/>
      <c r="IF213" s="359"/>
      <c r="IG213" s="359"/>
      <c r="IH213" s="359"/>
      <c r="II213" s="359"/>
      <c r="IJ213" s="359"/>
      <c r="IK213" s="359"/>
      <c r="IL213" s="359"/>
      <c r="IM213" s="359"/>
      <c r="IN213" s="359"/>
      <c r="IO213" s="359"/>
      <c r="IP213" s="415"/>
      <c r="IQ213" s="415"/>
    </row>
    <row r="214" spans="2:251" ht="15" customHeight="1" x14ac:dyDescent="0.25">
      <c r="B214" s="392">
        <v>1</v>
      </c>
      <c r="C214" s="13"/>
      <c r="D214" s="423"/>
      <c r="E214" s="20"/>
      <c r="F214" s="6"/>
      <c r="G214" s="20"/>
      <c r="H214" s="20"/>
      <c r="I214" s="23"/>
      <c r="J214" s="6"/>
      <c r="K214" s="6"/>
      <c r="L214" s="424"/>
      <c r="M214" s="425"/>
      <c r="N214" s="24"/>
      <c r="O214" s="107"/>
      <c r="P214" s="107"/>
      <c r="Q214" s="273"/>
      <c r="R214" s="24"/>
      <c r="S214" s="107"/>
      <c r="T214" s="107"/>
      <c r="U214" s="290"/>
      <c r="V214" s="24"/>
      <c r="W214" s="107"/>
      <c r="X214" s="107"/>
      <c r="Y214" s="273"/>
      <c r="Z214" s="24"/>
      <c r="AA214" s="273"/>
      <c r="AB214" s="24"/>
      <c r="AC214" s="273"/>
      <c r="AD214" s="24"/>
      <c r="AE214" s="107"/>
      <c r="AF214" s="273"/>
      <c r="AG214" s="24"/>
      <c r="AH214" s="107"/>
      <c r="AI214" s="273"/>
      <c r="AJ214" s="24"/>
      <c r="AK214" s="107"/>
      <c r="AL214" s="273"/>
      <c r="AM214" s="24"/>
      <c r="AN214" s="107"/>
      <c r="AO214" s="273"/>
      <c r="AP214" s="24"/>
      <c r="AQ214" s="107"/>
      <c r="AR214" s="273"/>
      <c r="AS214" s="24"/>
      <c r="AT214" s="107"/>
      <c r="AU214" s="273"/>
      <c r="AV214" s="24"/>
      <c r="AW214" s="107"/>
      <c r="AX214" s="273"/>
      <c r="AY214" s="24"/>
      <c r="AZ214" s="107"/>
      <c r="BA214" s="273"/>
      <c r="BB214" s="24"/>
      <c r="BC214" s="107"/>
      <c r="BD214" s="273"/>
      <c r="BE214" s="24"/>
      <c r="BF214" s="107"/>
      <c r="BG214" s="273"/>
      <c r="BH214" s="24"/>
      <c r="BI214" s="107"/>
      <c r="BJ214" s="273"/>
      <c r="BK214" s="24"/>
      <c r="BL214" s="107"/>
      <c r="BM214" s="273"/>
      <c r="BN214" s="24"/>
      <c r="BO214" s="107"/>
      <c r="BP214" s="273"/>
      <c r="BQ214" s="24"/>
      <c r="BR214" s="107"/>
      <c r="BS214" s="273"/>
      <c r="BT214" s="24"/>
      <c r="BU214" s="291"/>
      <c r="BV214" s="273"/>
      <c r="BW214" s="24"/>
      <c r="BX214" s="107"/>
      <c r="BY214" s="273"/>
      <c r="BZ214" s="24"/>
      <c r="CA214" s="107"/>
      <c r="CB214" s="273"/>
      <c r="CC214" s="24"/>
      <c r="CD214" s="107"/>
      <c r="CE214" s="107"/>
      <c r="CF214" s="107"/>
      <c r="CG214" s="107"/>
      <c r="CH214" s="273"/>
      <c r="CI214" s="24"/>
      <c r="CJ214" s="107"/>
      <c r="CK214" s="273"/>
      <c r="CL214" s="24"/>
      <c r="CM214" s="107"/>
      <c r="CN214" s="273"/>
      <c r="CO214" s="24"/>
      <c r="CP214" s="107"/>
      <c r="CQ214" s="273"/>
      <c r="CR214" s="24"/>
      <c r="CS214" s="107"/>
      <c r="CT214" s="273"/>
      <c r="CU214" s="24"/>
      <c r="CV214" s="107"/>
      <c r="CW214" s="273"/>
      <c r="CX214" s="24"/>
      <c r="CY214" s="107"/>
      <c r="CZ214" s="273"/>
      <c r="DA214" s="24"/>
      <c r="DB214" s="107"/>
      <c r="DC214" s="273"/>
      <c r="DD214" s="24"/>
      <c r="DE214" s="107"/>
      <c r="DF214" s="273"/>
      <c r="DG214" s="218"/>
      <c r="DH214" s="217"/>
      <c r="DI214" s="217"/>
      <c r="DJ214" s="286" t="e">
        <f>AVERAGE(AY214:CZ214)</f>
        <v>#DIV/0!</v>
      </c>
      <c r="DK214" s="219"/>
      <c r="DL214" s="220" t="e">
        <f>IF(DJ214&gt;80, 4, (DJ214-50)/20+2.5)</f>
        <v>#DIV/0!</v>
      </c>
      <c r="DM214" s="61">
        <f>COUNTIF(N214:CZ214, DM$1)+COUNTIF(N214:CZ214, DM$2)</f>
        <v>0</v>
      </c>
      <c r="DN214" s="233">
        <f>IF(COUNTIF($N214:$Q214, ET$1)&gt;0, DN$2, 0)</f>
        <v>0</v>
      </c>
      <c r="DO214" s="234">
        <f>IF(COUNTIF($R214:$U214, ET$1)&gt;0, DO$2, 0)</f>
        <v>0</v>
      </c>
      <c r="DP214" s="234">
        <f>IF(COUNTIF($V214:$Y214, ET$1)&gt;0, DP$2, 0)</f>
        <v>0</v>
      </c>
      <c r="DQ214" s="234">
        <f>IF(COUNTIF($Z214:$AA214, ET$1)&gt;0, DQ$2, 0)</f>
        <v>0</v>
      </c>
      <c r="DR214" s="234">
        <f>IF(COUNTIF($AB214:$AC214, ET$1)&gt;0, DR$2, 0)</f>
        <v>0</v>
      </c>
      <c r="DS214" s="235">
        <f>IF(COUNTIF($AD214:$AF214, $ET$1)&gt;0, DS$2, 0)</f>
        <v>0</v>
      </c>
      <c r="DT214" s="236">
        <f>IF(COUNTIF($AG214:$AI214, $ET$1)&gt;0, DT$2, 0)</f>
        <v>0</v>
      </c>
      <c r="DU214" s="236">
        <f>IF(COUNTIF($AJ214:$AL214, $ET$1)&gt;0, DU$2, 0)</f>
        <v>0</v>
      </c>
      <c r="DV214" s="236">
        <f>IF(COUNTIF($AM214:$AO214, $ET$1)&gt;0, DV$2, 0)</f>
        <v>0</v>
      </c>
      <c r="DW214" s="236">
        <f>IF(COUNTIF($AP214:$AR214, $ET$1)&gt;0, DW$2, 0)</f>
        <v>0</v>
      </c>
      <c r="DX214" s="236">
        <f>IF(COUNTIF($AS214:$AU214, $ET$1)&gt;0, DX$2, 0)</f>
        <v>0</v>
      </c>
      <c r="DY214" s="236">
        <f>IF(COUNTIF($AV214:$AX214, $ET$1)&gt;0, DY$2, 0)</f>
        <v>0</v>
      </c>
      <c r="DZ214" s="237">
        <f>IF(COUNTIF($AY214:$BA214, $ET$1)&gt;0, DZ$2, 0)</f>
        <v>0</v>
      </c>
      <c r="EA214" s="238">
        <f>IF(COUNTIF($BB214:$BD214, $ET$1)&gt;0, EA$2, 0)</f>
        <v>0</v>
      </c>
      <c r="EB214" s="238">
        <f>IF(COUNTIF($BE214:$BG214, $ET$1)&gt;0, EB$2, 0)</f>
        <v>0</v>
      </c>
      <c r="EC214" s="238">
        <f>IF(COUNTIF($BH214:$BJ214, $ET$1)&gt;0, EC$2, 0)</f>
        <v>0</v>
      </c>
      <c r="ED214" s="238">
        <f>IF(COUNTIF($BK214:$BM214, $ET$1)&gt;0, ED$2, 0)</f>
        <v>0</v>
      </c>
      <c r="EE214" s="238">
        <f>IF(COUNTIF($BN214:$BP214, $ET$1)&gt;0, EE$2, 0)</f>
        <v>0</v>
      </c>
      <c r="EF214" s="238">
        <f>IF(COUNTIF($BQ214:$BS214, $ET$1)&gt;0, EF$2, 0)</f>
        <v>0</v>
      </c>
      <c r="EG214" s="238">
        <f>IF(COUNTIF($BT214:$BV214, $ET$1)&gt;0, EG$2, 0)</f>
        <v>0</v>
      </c>
      <c r="EH214" s="239">
        <f>IF(COUNTIF($BW214:$BY214, $ET$1)&gt;0, EH$2, 0)</f>
        <v>0</v>
      </c>
      <c r="EI214" s="240">
        <f>IF(COUNTIF($BZ214:$CB214, $ET$1)&gt;0, EI$2, 0)</f>
        <v>0</v>
      </c>
      <c r="EJ214" s="240">
        <f>IF(COUNTIF($CC214:$CE214, $ET$1)&gt;0, EJ$2, 0)</f>
        <v>0</v>
      </c>
      <c r="EK214" s="240">
        <f>IF(COUNTIF($CF214:$CH214, $ET$1)&gt;0, EK$2, 0)</f>
        <v>0</v>
      </c>
      <c r="EL214" s="240">
        <f>IF(COUNTIF($CI214:$CK214, $ET$1)&gt;0, EL$2, 0)</f>
        <v>0</v>
      </c>
      <c r="EM214" s="240">
        <f>IF(COUNTIF($CL214:$CN214, $ET$1)&gt;0, EM$2, 0)</f>
        <v>0</v>
      </c>
      <c r="EN214" s="240">
        <f>IF(COUNTIF($CO214:$CQ214, $ET$1)&gt;0, EN$2, 0)</f>
        <v>0</v>
      </c>
      <c r="EO214" s="240">
        <f>IF(COUNTIF($CR214:$CT214, $ET$1)&gt;0, EO$2, 0)</f>
        <v>0</v>
      </c>
      <c r="EP214" s="240">
        <f>IF(COUNTIF($CU214:$CW214, $ET$1)&gt;0, EP$2, 0)</f>
        <v>0</v>
      </c>
      <c r="EQ214" s="240">
        <f>IF(COUNTIF($CX214:$CZ214, $ET$1)&gt;0, EQ$2, 0)</f>
        <v>0</v>
      </c>
      <c r="ER214" s="240">
        <f>IF(COUNTIF($DA214:$DC214, $ET$1)&gt;0, ER$2, 0)</f>
        <v>0</v>
      </c>
      <c r="ES214" s="240">
        <f>IF(COUNTIF($DD214:$DF214, $ET$1)&gt;0, ES$2, 0)</f>
        <v>0</v>
      </c>
      <c r="ET214" s="241">
        <f>SUM(DN214:ES214)</f>
        <v>0</v>
      </c>
      <c r="EU214" s="242">
        <f>IF(COUNTIF($N214:$Q214, GA$1)&gt;0, EU$2, 0)</f>
        <v>0</v>
      </c>
      <c r="EV214" s="234">
        <f>IF(COUNTIF($R214:$U214, GA$1)&gt;0, EV$2, 0)</f>
        <v>0</v>
      </c>
      <c r="EW214" s="234">
        <f>IF(COUNTIF($V214:$Y214, GA$1)&gt;0, EW$2, 0)</f>
        <v>0</v>
      </c>
      <c r="EX214" s="234">
        <f>IF(COUNTIF($Z214:$AA214, GA$1)&gt;0, EX$2, 0)</f>
        <v>0</v>
      </c>
      <c r="EY214" s="234">
        <f>IF(COUNTIF($AB214:$AC214, GA$1)&gt;0, EY$2, 0)</f>
        <v>0</v>
      </c>
      <c r="EZ214" s="235">
        <f>IF(COUNTIF($AD214:$AF214, $GA$1)&gt;0, EZ$2, 0)</f>
        <v>0</v>
      </c>
      <c r="FA214" s="236">
        <f>IF(COUNTIF($AG214:$AI214, $GA$1)&gt;0, FA$2, 0)</f>
        <v>0</v>
      </c>
      <c r="FB214" s="236">
        <f>IF(COUNTIF($AJ214:$AL214, $GA$1)&gt;0, FB$2, 0)</f>
        <v>0</v>
      </c>
      <c r="FC214" s="236">
        <f>IF(COUNTIF($AM214:$AO214, $GA$1)&gt;0, FC$2, 0)</f>
        <v>0</v>
      </c>
      <c r="FD214" s="236">
        <f>IF(COUNTIF($AP214:$AR214, $GA$1)&gt;0, FD$2, 0)</f>
        <v>0</v>
      </c>
      <c r="FE214" s="236">
        <f>IF(COUNTIF($AS214:$AU214, $GA$1)&gt;0, FE$2, 0)</f>
        <v>0</v>
      </c>
      <c r="FF214" s="236">
        <f>IF(COUNTIF($AV214:$AX214, $GA$1)&gt;0, FF$2, 0)</f>
        <v>0</v>
      </c>
      <c r="FG214" s="237">
        <f>IF(COUNTIF($AY214:$BA214, $GA$1)&gt;0, FG$2, 0)</f>
        <v>0</v>
      </c>
      <c r="FH214" s="238">
        <f>IF(COUNTIF($BB214:$BD214, $GA$1)&gt;0, FH$2, 0)</f>
        <v>0</v>
      </c>
      <c r="FI214" s="238">
        <f>IF(COUNTIF($BE214:$BG214, $GA$1)&gt;0, FI$2, 0)</f>
        <v>0</v>
      </c>
      <c r="FJ214" s="238">
        <f>IF(COUNTIF($BH214:$BJ214, $GA$1)&gt;0, FJ$2, 0)</f>
        <v>0</v>
      </c>
      <c r="FK214" s="238">
        <f>IF(COUNTIF($BK214:$BM214, $GA$1)&gt;0, FK$2, 0)</f>
        <v>0</v>
      </c>
      <c r="FL214" s="238">
        <f>IF(COUNTIF($BN214:$BP214, $GA$1)&gt;0, FL$2, 0)</f>
        <v>0</v>
      </c>
      <c r="FM214" s="238">
        <f>IF(COUNTIF($BQ214:$BS214, $GA$1)&gt;0, FM$2, 0)</f>
        <v>0</v>
      </c>
      <c r="FN214" s="238">
        <f>IF(COUNTIF($BT214:$BV214, $GA$1)&gt;0, FN$2, 0)</f>
        <v>0</v>
      </c>
      <c r="FO214" s="239">
        <f>IF(COUNTIF($BW214:$BY214, $GA$1)&gt;0, FO$2, 0)</f>
        <v>0</v>
      </c>
      <c r="FP214" s="240">
        <f>IF(COUNTIF($BZ214:$CB214, $GA$1)&gt;0, FP$2, 0)</f>
        <v>0</v>
      </c>
      <c r="FQ214" s="240">
        <f>IF(COUNTIF($CC214:$CE214, $GA$1)&gt;0, FQ$2, 0)</f>
        <v>0</v>
      </c>
      <c r="FR214" s="240">
        <f>IF(COUNTIF($CF214:$CH214, $GA$1)&gt;0, FR$2, 0)</f>
        <v>0</v>
      </c>
      <c r="FS214" s="240">
        <f>IF(COUNTIF($CI214:$CK214, $GA$1)&gt;0, FS$2, 0)</f>
        <v>0</v>
      </c>
      <c r="FT214" s="240">
        <f>IF(COUNTIF($CL214:$CN214, $GA$1)&gt;0, FT$2, 0)</f>
        <v>0</v>
      </c>
      <c r="FU214" s="240">
        <f>IF(COUNTIF($CO214:$CQ214, $GA$1)&gt;0, FU$2, 0)</f>
        <v>0</v>
      </c>
      <c r="FV214" s="240">
        <f>IF(COUNTIF($CR214:$CT214, $GA$1)&gt;0, FV$2, 0)</f>
        <v>0</v>
      </c>
      <c r="FW214" s="240">
        <f>IF(COUNTIF($CU214:$CW214, $GA$1)&gt;0, FW$2, 0)</f>
        <v>0</v>
      </c>
      <c r="FX214" s="240">
        <f>IF(COUNTIF($CX214:$CZ214, $GA$1)&gt;0, FX$2, 0)</f>
        <v>0</v>
      </c>
      <c r="FY214" s="240">
        <f>IF(COUNTIF($DA214:$DC214, $GA$1)&gt;0, FY$2, 0)</f>
        <v>0</v>
      </c>
      <c r="FZ214" s="240">
        <f>IF(COUNTIF($DD214:$DF214, $GA$1)&gt;0, FZ$2, 0)</f>
        <v>0</v>
      </c>
      <c r="GA214" s="241">
        <f>SUM(EU214:FZ214)</f>
        <v>0</v>
      </c>
      <c r="GB214" s="242">
        <f>IF(COUNTIF($N214:$Q214, HH$1)&gt;0, GB$2, 0)</f>
        <v>0</v>
      </c>
      <c r="GC214" s="234">
        <f>IF(COUNTIF($R214:$U214, HH$1)&gt;0, GC$2, 0)</f>
        <v>0</v>
      </c>
      <c r="GD214" s="234">
        <f>IF(COUNTIF($V214:$Y214, HH$1)&gt;0, GD$2, 0)</f>
        <v>0</v>
      </c>
      <c r="GE214" s="234">
        <f>IF(COUNTIF($Z214:$AA214, HH$1)&gt;0, GE$2, 0)</f>
        <v>0</v>
      </c>
      <c r="GF214" s="234">
        <f>IF(COUNTIF($AB214:$AC214, HH$1)&gt;0, GF$2, 0)</f>
        <v>0</v>
      </c>
      <c r="GG214" s="235">
        <f>IF(COUNTIF($AD214:$AF214, $HH$1)&gt;0, GG$2, 0)</f>
        <v>0</v>
      </c>
      <c r="GH214" s="236">
        <f>IF(COUNTIF($AG214:$AI214, $HH$1)&gt;0, GH$2, 0)</f>
        <v>0</v>
      </c>
      <c r="GI214" s="236">
        <f>IF(COUNTIF($AJ214:$AL214, $HH$1)&gt;0, GI$2, 0)</f>
        <v>0</v>
      </c>
      <c r="GJ214" s="236">
        <f>IF(COUNTIF($AM214:$AO214, $HH$1)&gt;0, GJ$2, 0)</f>
        <v>0</v>
      </c>
      <c r="GK214" s="236">
        <f>IF(COUNTIF($AP214:$AR214, $HH$1)&gt;0, GK$2, 0)</f>
        <v>0</v>
      </c>
      <c r="GL214" s="236">
        <f>IF(COUNTIF($AS214:$AU214, $HH$1)&gt;0, GL$2, 0)</f>
        <v>0</v>
      </c>
      <c r="GM214" s="236">
        <f>IF(COUNTIF($AV214:$AX214, $HH$1)&gt;0, GM$2, 0)</f>
        <v>0</v>
      </c>
      <c r="GN214" s="237">
        <f>IF(COUNTIF($AY214:$BA214, $HH$1)&gt;0, GN$2, 0)</f>
        <v>0</v>
      </c>
      <c r="GO214" s="238">
        <f>IF(COUNTIF($BB214:$BD214, $HH$1)&gt;0, GO$2, 0)</f>
        <v>0</v>
      </c>
      <c r="GP214" s="238">
        <f>IF(COUNTIF($BE214:$BG214, $HH$1)&gt;0, GP$2, 0)</f>
        <v>0</v>
      </c>
      <c r="GQ214" s="238">
        <f>IF(COUNTIF($BH214:$BJ214, $HH$1)&gt;0, GQ$2, 0)</f>
        <v>0</v>
      </c>
      <c r="GR214" s="238">
        <f>IF(COUNTIF($BK214:$BM214, $HH$1)&gt;0, GR$2, 0)</f>
        <v>0</v>
      </c>
      <c r="GS214" s="238">
        <f>IF(COUNTIF($BN214:$BP214, $HH$1)&gt;0, GS$2, 0)</f>
        <v>0</v>
      </c>
      <c r="GT214" s="238">
        <f>IF(COUNTIF($BQ214:$BS214, $HH$1)&gt;0, GT$2, 0)</f>
        <v>0</v>
      </c>
      <c r="GU214" s="238">
        <f>IF(COUNTIF($BT214:$BV214, $HH$1)&gt;0, GU$2, 0)</f>
        <v>0</v>
      </c>
      <c r="GV214" s="239">
        <f>IF(COUNTIF($BW214:$BY214, $HH$1)&gt;0, GV$2, 0)</f>
        <v>0</v>
      </c>
      <c r="GW214" s="240">
        <f>IF(COUNTIF($BZ214:$CB214, $HH$1)&gt;0, GW$2, 0)</f>
        <v>0</v>
      </c>
      <c r="GX214" s="240">
        <f>IF(COUNTIF($CC214:$CE214, $HH$1)&gt;0, GX$2, 0)</f>
        <v>0</v>
      </c>
      <c r="GY214" s="240">
        <f>IF(COUNTIF($CF214:$CH214, $HH$1)&gt;0, GY$2, 0)</f>
        <v>0</v>
      </c>
      <c r="GZ214" s="240">
        <f>IF(COUNTIF($CI214:$CK214, $HH$1)&gt;0, GZ$2, 0)</f>
        <v>0</v>
      </c>
      <c r="HA214" s="240">
        <f>IF(COUNTIF($CL214:$CN214, $HH$1)&gt;0, HA$2, 0)</f>
        <v>0</v>
      </c>
      <c r="HB214" s="240">
        <f>IF(COUNTIF($CO214:$CQ214, $HH$1)&gt;0, HB$2, 0)</f>
        <v>0</v>
      </c>
      <c r="HC214" s="240">
        <f>IF(COUNTIF($CR214:$CT214, $HH$1)&gt;0, HC$2, 0)</f>
        <v>0</v>
      </c>
      <c r="HD214" s="240">
        <f>IF(COUNTIF($CU214:$CW214, $HH$1)&gt;0, HD$2, 0)</f>
        <v>0</v>
      </c>
      <c r="HE214" s="240">
        <f>IF(COUNTIF($CX214:$CZ214, $HH$1)&gt;0, HE$2, 0)</f>
        <v>0</v>
      </c>
      <c r="HF214" s="240">
        <f>IF(COUNTIF($DA214:$DC214, $HH$1)&gt;0, HF$2, 0)</f>
        <v>0</v>
      </c>
      <c r="HG214" s="240">
        <f>IF(COUNTIF($DD214:$DF214, $HH$1)&gt;0, HG$2, 0)</f>
        <v>0</v>
      </c>
      <c r="HH214" s="241">
        <f>SUM(GB214:HG214)</f>
        <v>0</v>
      </c>
      <c r="HI214" s="243"/>
      <c r="HJ214" s="242">
        <f>IF(MAX($N214:$Q214)&gt;=40, HJ$2, 0)</f>
        <v>0</v>
      </c>
      <c r="HK214" s="234">
        <f>IF(MAX($R214:$U214)&gt;=40, HK$2, 0)</f>
        <v>0</v>
      </c>
      <c r="HL214" s="234">
        <f>IF(MAX($V214:$Y214)&gt;=40, HL$2, 0)</f>
        <v>0</v>
      </c>
      <c r="HM214" s="234">
        <f>IF(MAX($Z214:$AA214)&gt;=40, HM$2, 0)</f>
        <v>0</v>
      </c>
      <c r="HN214" s="234">
        <f>IF(MAX($AB214:$AC214)&gt;=40, HN$2, 0)</f>
        <v>0</v>
      </c>
      <c r="HO214" s="235">
        <f>IF(MAX($AD214:$AF214)&gt;=40, HO$2, 0)</f>
        <v>0</v>
      </c>
      <c r="HP214" s="236">
        <f>IF(MAX($AG214:$AI214)&gt;=40, HP$2, 0)</f>
        <v>0</v>
      </c>
      <c r="HQ214" s="236">
        <f>IF(MAX($AJ214:$AL214)&gt;=40, HQ$2, 0)</f>
        <v>0</v>
      </c>
      <c r="HR214" s="236">
        <f>IF(MAX($AM214:$AO214)&gt;=40, HR$2, 0)</f>
        <v>0</v>
      </c>
      <c r="HS214" s="236">
        <f>IF(MAX($AP214:$AR214)&gt;=40, HS$2, 0)</f>
        <v>0</v>
      </c>
      <c r="HT214" s="236">
        <f>IF(MAX($AS214:$AU214)&gt;=40, HT$2, 0)</f>
        <v>0</v>
      </c>
      <c r="HU214" s="236">
        <f>IF(MAX($AV214:$AX214)&gt;=40, HU$2, 0)</f>
        <v>0</v>
      </c>
      <c r="HV214" s="237">
        <f>IF(MAX($AY214:$BA214)&gt;=40, HV$2, 0)</f>
        <v>0</v>
      </c>
      <c r="HW214" s="238">
        <f>IF(MAX($BB214:$BD214)&gt;=40, HW$2, 0)</f>
        <v>0</v>
      </c>
      <c r="HX214" s="238">
        <f>IF(MAX($BE214:$BG214)&gt;=40, HX$2, 0)</f>
        <v>0</v>
      </c>
      <c r="HY214" s="238">
        <f>IF(MAX($BH214:$BJ214)&gt;=40, HY$2, 0)</f>
        <v>0</v>
      </c>
      <c r="HZ214" s="238">
        <f>IF(MAX($BK214:$BM214)&gt;=40, HZ$2, 0)</f>
        <v>0</v>
      </c>
      <c r="IA214" s="238">
        <f>IF(MAX($BN214:$BP214)&gt;=40, IA$2, 0)</f>
        <v>0</v>
      </c>
      <c r="IB214" s="238">
        <f>IF(MAX($BQ214:$BS214)&gt;=40, IB$2, 0)</f>
        <v>0</v>
      </c>
      <c r="IC214" s="238">
        <f>IF(MAX($BT214:$BV214)&gt;=40, IC$2, 0)</f>
        <v>0</v>
      </c>
      <c r="ID214" s="239">
        <f>IF(MAX($BW214:$BY214)&gt;=40, ID$2, 0)</f>
        <v>0</v>
      </c>
      <c r="IE214" s="240">
        <f>IF(MAX($BZ214:$CB214)&gt;=40, IE$2, 0)</f>
        <v>0</v>
      </c>
      <c r="IF214" s="240">
        <f>IF(MAX($CC214:$CE214)&gt;=40, IF$2, 0)</f>
        <v>0</v>
      </c>
      <c r="IG214" s="240">
        <f>IF(MAX($CF214:$CH214)&gt;=40, IG$2, 0)</f>
        <v>0</v>
      </c>
      <c r="IH214" s="240">
        <f>IF(MAX($CI214:$CK214)&gt;=40, IH$2, 0)</f>
        <v>0</v>
      </c>
      <c r="II214" s="240">
        <f>IF(MAX($CL214:$CN214)&gt;=40, II$2, 0)</f>
        <v>0</v>
      </c>
      <c r="IJ214" s="240">
        <f>IF(MAX($CO214:$CQ214)&gt;=40, IJ$2, 0)</f>
        <v>0</v>
      </c>
      <c r="IK214" s="240">
        <f>IF(MAX($CR214:$CT214)&gt;=40, IK$2, 0)</f>
        <v>0</v>
      </c>
      <c r="IL214" s="240">
        <f>IF(MAX($CU214:$CW214)&gt;=40, IL$2, 0)</f>
        <v>0</v>
      </c>
      <c r="IM214" s="240">
        <f>IF(MAX($CX214:$CZ214)&gt;=40, IM$2, 0)</f>
        <v>0</v>
      </c>
      <c r="IN214" s="240">
        <f>IF(MAX($DA214:$DC214)&gt;=40, IN$2, 0)</f>
        <v>0</v>
      </c>
      <c r="IO214" s="240">
        <f>IF(MAX($DD214:$DF214)&gt;=40, IO$2, 0)</f>
        <v>0</v>
      </c>
      <c r="IP214" s="416">
        <f>SUM(HO214:IB214, ID214:IO214)</f>
        <v>0</v>
      </c>
      <c r="IQ214" s="416">
        <f>SUM(HJ214:HN214, IC214)</f>
        <v>0</v>
      </c>
    </row>
    <row r="215" spans="2:251" ht="15" customHeight="1" x14ac:dyDescent="0.25">
      <c r="B215" s="392">
        <v>2</v>
      </c>
      <c r="C215" s="13"/>
      <c r="D215" s="423"/>
      <c r="E215" s="20"/>
      <c r="F215" s="6"/>
      <c r="G215" s="20"/>
      <c r="H215" s="20"/>
      <c r="I215" s="23"/>
      <c r="J215" s="6"/>
      <c r="K215" s="6"/>
      <c r="L215" s="424"/>
      <c r="M215" s="425"/>
      <c r="N215" s="24"/>
      <c r="O215" s="107"/>
      <c r="P215" s="107"/>
      <c r="Q215" s="273"/>
      <c r="R215" s="24"/>
      <c r="S215" s="107"/>
      <c r="T215" s="107"/>
      <c r="U215" s="290"/>
      <c r="V215" s="24"/>
      <c r="W215" s="107"/>
      <c r="X215" s="107"/>
      <c r="Y215" s="273"/>
      <c r="Z215" s="24"/>
      <c r="AA215" s="273"/>
      <c r="AB215" s="24"/>
      <c r="AC215" s="273"/>
      <c r="AD215" s="24"/>
      <c r="AE215" s="107"/>
      <c r="AF215" s="273"/>
      <c r="AG215" s="24"/>
      <c r="AH215" s="107"/>
      <c r="AI215" s="273"/>
      <c r="AJ215" s="24"/>
      <c r="AK215" s="107"/>
      <c r="AL215" s="273"/>
      <c r="AM215" s="24"/>
      <c r="AN215" s="107"/>
      <c r="AO215" s="273"/>
      <c r="AP215" s="24"/>
      <c r="AQ215" s="107"/>
      <c r="AR215" s="273"/>
      <c r="AS215" s="24"/>
      <c r="AT215" s="107"/>
      <c r="AU215" s="273"/>
      <c r="AV215" s="24"/>
      <c r="AW215" s="107"/>
      <c r="AX215" s="273"/>
      <c r="AY215" s="24"/>
      <c r="AZ215" s="107"/>
      <c r="BA215" s="273"/>
      <c r="BB215" s="24"/>
      <c r="BC215" s="107"/>
      <c r="BD215" s="273"/>
      <c r="BE215" s="24"/>
      <c r="BF215" s="107"/>
      <c r="BG215" s="273"/>
      <c r="BH215" s="24"/>
      <c r="BI215" s="107"/>
      <c r="BJ215" s="273"/>
      <c r="BK215" s="24"/>
      <c r="BL215" s="107"/>
      <c r="BM215" s="273"/>
      <c r="BN215" s="24"/>
      <c r="BO215" s="107"/>
      <c r="BP215" s="273"/>
      <c r="BQ215" s="24"/>
      <c r="BR215" s="107"/>
      <c r="BS215" s="273"/>
      <c r="BT215" s="24"/>
      <c r="BU215" s="291"/>
      <c r="BV215" s="273"/>
      <c r="BW215" s="24"/>
      <c r="BX215" s="107"/>
      <c r="BY215" s="273"/>
      <c r="BZ215" s="24"/>
      <c r="CA215" s="107"/>
      <c r="CB215" s="273"/>
      <c r="CC215" s="24"/>
      <c r="CD215" s="107"/>
      <c r="CE215" s="107"/>
      <c r="CF215" s="107"/>
      <c r="CG215" s="107"/>
      <c r="CH215" s="273"/>
      <c r="CI215" s="24"/>
      <c r="CJ215" s="107"/>
      <c r="CK215" s="273"/>
      <c r="CL215" s="24"/>
      <c r="CM215" s="107"/>
      <c r="CN215" s="273"/>
      <c r="CO215" s="24"/>
      <c r="CP215" s="107"/>
      <c r="CQ215" s="273"/>
      <c r="CR215" s="24"/>
      <c r="CS215" s="107"/>
      <c r="CT215" s="273"/>
      <c r="CU215" s="24"/>
      <c r="CV215" s="107"/>
      <c r="CW215" s="273"/>
      <c r="CX215" s="24"/>
      <c r="CY215" s="107"/>
      <c r="CZ215" s="273"/>
      <c r="DA215" s="24"/>
      <c r="DB215" s="107"/>
      <c r="DC215" s="273"/>
      <c r="DD215" s="24"/>
      <c r="DE215" s="107"/>
      <c r="DF215" s="273"/>
      <c r="DG215" s="218"/>
      <c r="DH215" s="217"/>
      <c r="DI215" s="217"/>
      <c r="DJ215" s="286" t="e">
        <f>AVERAGE(AY215:CZ215)</f>
        <v>#DIV/0!</v>
      </c>
      <c r="DK215" s="219"/>
      <c r="DL215" s="220" t="e">
        <f>IF(DJ215&gt;80, 4, (DJ215-50)/20+2.5)</f>
        <v>#DIV/0!</v>
      </c>
      <c r="DM215" s="61">
        <f>COUNTIF(N215:CZ215, DM$1)+COUNTIF(N215:CZ215, DM$2)</f>
        <v>0</v>
      </c>
      <c r="DN215" s="233">
        <f>IF(COUNTIF($N215:$Q215, ET$1)&gt;0, DN$2, 0)</f>
        <v>0</v>
      </c>
      <c r="DO215" s="234">
        <f>IF(COUNTIF($R215:$U215, ET$1)&gt;0, DO$2, 0)</f>
        <v>0</v>
      </c>
      <c r="DP215" s="234">
        <f>IF(COUNTIF($V215:$Y215, ET$1)&gt;0, DP$2, 0)</f>
        <v>0</v>
      </c>
      <c r="DQ215" s="234">
        <f>IF(COUNTIF($Z215:$AA215, ET$1)&gt;0, DQ$2, 0)</f>
        <v>0</v>
      </c>
      <c r="DR215" s="234">
        <f>IF(COUNTIF($AB215:$AC215, ET$1)&gt;0, DR$2, 0)</f>
        <v>0</v>
      </c>
      <c r="DS215" s="235">
        <f>IF(COUNTIF($AD215:$AF215, $ET$1)&gt;0, DS$2, 0)</f>
        <v>0</v>
      </c>
      <c r="DT215" s="236">
        <f>IF(COUNTIF($AG215:$AI215, $ET$1)&gt;0, DT$2, 0)</f>
        <v>0</v>
      </c>
      <c r="DU215" s="236">
        <f>IF(COUNTIF($AJ215:$AL215, $ET$1)&gt;0, DU$2, 0)</f>
        <v>0</v>
      </c>
      <c r="DV215" s="236">
        <f>IF(COUNTIF($AM215:$AO215, $ET$1)&gt;0, DV$2, 0)</f>
        <v>0</v>
      </c>
      <c r="DW215" s="236">
        <f>IF(COUNTIF($AP215:$AR215, $ET$1)&gt;0, DW$2, 0)</f>
        <v>0</v>
      </c>
      <c r="DX215" s="236">
        <f>IF(COUNTIF($AS215:$AU215, $ET$1)&gt;0, DX$2, 0)</f>
        <v>0</v>
      </c>
      <c r="DY215" s="236">
        <f>IF(COUNTIF($AV215:$AX215, $ET$1)&gt;0, DY$2, 0)</f>
        <v>0</v>
      </c>
      <c r="DZ215" s="237">
        <f>IF(COUNTIF($AY215:$BA215, $ET$1)&gt;0, DZ$2, 0)</f>
        <v>0</v>
      </c>
      <c r="EA215" s="238">
        <f>IF(COUNTIF($BB215:$BD215, $ET$1)&gt;0, EA$2, 0)</f>
        <v>0</v>
      </c>
      <c r="EB215" s="238">
        <f>IF(COUNTIF($BE215:$BG215, $ET$1)&gt;0, EB$2, 0)</f>
        <v>0</v>
      </c>
      <c r="EC215" s="238">
        <f>IF(COUNTIF($BH215:$BJ215, $ET$1)&gt;0, EC$2, 0)</f>
        <v>0</v>
      </c>
      <c r="ED215" s="238">
        <f>IF(COUNTIF($BK215:$BM215, $ET$1)&gt;0, ED$2, 0)</f>
        <v>0</v>
      </c>
      <c r="EE215" s="238">
        <f>IF(COUNTIF($BN215:$BP215, $ET$1)&gt;0, EE$2, 0)</f>
        <v>0</v>
      </c>
      <c r="EF215" s="238">
        <f>IF(COUNTIF($BQ215:$BS215, $ET$1)&gt;0, EF$2, 0)</f>
        <v>0</v>
      </c>
      <c r="EG215" s="238">
        <f>IF(COUNTIF($BT215:$BV215, $ET$1)&gt;0, EG$2, 0)</f>
        <v>0</v>
      </c>
      <c r="EH215" s="239">
        <f>IF(COUNTIF($BW215:$BY215, $ET$1)&gt;0, EH$2, 0)</f>
        <v>0</v>
      </c>
      <c r="EI215" s="240">
        <f>IF(COUNTIF($BZ215:$CB215, $ET$1)&gt;0, EI$2, 0)</f>
        <v>0</v>
      </c>
      <c r="EJ215" s="240">
        <f>IF(COUNTIF($CC215:$CE215, $ET$1)&gt;0, EJ$2, 0)</f>
        <v>0</v>
      </c>
      <c r="EK215" s="240">
        <f>IF(COUNTIF($CF215:$CH215, $ET$1)&gt;0, EK$2, 0)</f>
        <v>0</v>
      </c>
      <c r="EL215" s="240">
        <f>IF(COUNTIF($CI215:$CK215, $ET$1)&gt;0, EL$2, 0)</f>
        <v>0</v>
      </c>
      <c r="EM215" s="240">
        <f>IF(COUNTIF($CL215:$CN215, $ET$1)&gt;0, EM$2, 0)</f>
        <v>0</v>
      </c>
      <c r="EN215" s="240">
        <f>IF(COUNTIF($CO215:$CQ215, $ET$1)&gt;0, EN$2, 0)</f>
        <v>0</v>
      </c>
      <c r="EO215" s="240">
        <f>IF(COUNTIF($CR215:$CT215, $ET$1)&gt;0, EO$2, 0)</f>
        <v>0</v>
      </c>
      <c r="EP215" s="240">
        <f>IF(COUNTIF($CU215:$CW215, $ET$1)&gt;0, EP$2, 0)</f>
        <v>0</v>
      </c>
      <c r="EQ215" s="240">
        <f>IF(COUNTIF($CX215:$CZ215, $ET$1)&gt;0, EQ$2, 0)</f>
        <v>0</v>
      </c>
      <c r="ER215" s="240">
        <f>IF(COUNTIF($DA215:$DC215, $ET$1)&gt;0, ER$2, 0)</f>
        <v>0</v>
      </c>
      <c r="ES215" s="240">
        <f>IF(COUNTIF($DD215:$DF215, $ET$1)&gt;0, ES$2, 0)</f>
        <v>0</v>
      </c>
      <c r="ET215" s="241">
        <f>SUM(DN215:ES215)</f>
        <v>0</v>
      </c>
      <c r="EU215" s="242">
        <f>IF(COUNTIF($N215:$Q215, GA$1)&gt;0, EU$2, 0)</f>
        <v>0</v>
      </c>
      <c r="EV215" s="234">
        <f>IF(COUNTIF($R215:$U215, GA$1)&gt;0, EV$2, 0)</f>
        <v>0</v>
      </c>
      <c r="EW215" s="234">
        <f>IF(COUNTIF($V215:$Y215, GA$1)&gt;0, EW$2, 0)</f>
        <v>0</v>
      </c>
      <c r="EX215" s="234">
        <f>IF(COUNTIF($Z215:$AA215, GA$1)&gt;0, EX$2, 0)</f>
        <v>0</v>
      </c>
      <c r="EY215" s="234">
        <f>IF(COUNTIF($AB215:$AC215, GA$1)&gt;0, EY$2, 0)</f>
        <v>0</v>
      </c>
      <c r="EZ215" s="235">
        <f>IF(COUNTIF($AD215:$AF215, $GA$1)&gt;0, EZ$2, 0)</f>
        <v>0</v>
      </c>
      <c r="FA215" s="236">
        <f>IF(COUNTIF($AG215:$AI215, $GA$1)&gt;0, FA$2, 0)</f>
        <v>0</v>
      </c>
      <c r="FB215" s="236">
        <f>IF(COUNTIF($AJ215:$AL215, $GA$1)&gt;0, FB$2, 0)</f>
        <v>0</v>
      </c>
      <c r="FC215" s="236">
        <f>IF(COUNTIF($AM215:$AO215, $GA$1)&gt;0, FC$2, 0)</f>
        <v>0</v>
      </c>
      <c r="FD215" s="236">
        <f>IF(COUNTIF($AP215:$AR215, $GA$1)&gt;0, FD$2, 0)</f>
        <v>0</v>
      </c>
      <c r="FE215" s="236">
        <f>IF(COUNTIF($AS215:$AU215, $GA$1)&gt;0, FE$2, 0)</f>
        <v>0</v>
      </c>
      <c r="FF215" s="236">
        <f>IF(COUNTIF($AV215:$AX215, $GA$1)&gt;0, FF$2, 0)</f>
        <v>0</v>
      </c>
      <c r="FG215" s="237">
        <f>IF(COUNTIF($AY215:$BA215, $GA$1)&gt;0, FG$2, 0)</f>
        <v>0</v>
      </c>
      <c r="FH215" s="238">
        <f>IF(COUNTIF($BB215:$BD215, $GA$1)&gt;0, FH$2, 0)</f>
        <v>0</v>
      </c>
      <c r="FI215" s="238">
        <f>IF(COUNTIF($BE215:$BG215, $GA$1)&gt;0, FI$2, 0)</f>
        <v>0</v>
      </c>
      <c r="FJ215" s="238">
        <f>IF(COUNTIF($BH215:$BJ215, $GA$1)&gt;0, FJ$2, 0)</f>
        <v>0</v>
      </c>
      <c r="FK215" s="238">
        <f>IF(COUNTIF($BK215:$BM215, $GA$1)&gt;0, FK$2, 0)</f>
        <v>0</v>
      </c>
      <c r="FL215" s="238">
        <f>IF(COUNTIF($BN215:$BP215, $GA$1)&gt;0, FL$2, 0)</f>
        <v>0</v>
      </c>
      <c r="FM215" s="238">
        <f>IF(COUNTIF($BQ215:$BS215, $GA$1)&gt;0, FM$2, 0)</f>
        <v>0</v>
      </c>
      <c r="FN215" s="238">
        <f>IF(COUNTIF($BT215:$BV215, $GA$1)&gt;0, FN$2, 0)</f>
        <v>0</v>
      </c>
      <c r="FO215" s="239">
        <f>IF(COUNTIF($BW215:$BY215, $GA$1)&gt;0, FO$2, 0)</f>
        <v>0</v>
      </c>
      <c r="FP215" s="240">
        <f>IF(COUNTIF($BZ215:$CB215, $GA$1)&gt;0, FP$2, 0)</f>
        <v>0</v>
      </c>
      <c r="FQ215" s="240">
        <f>IF(COUNTIF($CC215:$CE215, $GA$1)&gt;0, FQ$2, 0)</f>
        <v>0</v>
      </c>
      <c r="FR215" s="240">
        <f>IF(COUNTIF($CF215:$CH215, $GA$1)&gt;0, FR$2, 0)</f>
        <v>0</v>
      </c>
      <c r="FS215" s="240">
        <f>IF(COUNTIF($CI215:$CK215, $GA$1)&gt;0, FS$2, 0)</f>
        <v>0</v>
      </c>
      <c r="FT215" s="240">
        <f>IF(COUNTIF($CL215:$CN215, $GA$1)&gt;0, FT$2, 0)</f>
        <v>0</v>
      </c>
      <c r="FU215" s="240">
        <f>IF(COUNTIF($CO215:$CQ215, $GA$1)&gt;0, FU$2, 0)</f>
        <v>0</v>
      </c>
      <c r="FV215" s="240">
        <f>IF(COUNTIF($CR215:$CT215, $GA$1)&gt;0, FV$2, 0)</f>
        <v>0</v>
      </c>
      <c r="FW215" s="240">
        <f>IF(COUNTIF($CU215:$CW215, $GA$1)&gt;0, FW$2, 0)</f>
        <v>0</v>
      </c>
      <c r="FX215" s="240">
        <f>IF(COUNTIF($CX215:$CZ215, $GA$1)&gt;0, FX$2, 0)</f>
        <v>0</v>
      </c>
      <c r="FY215" s="240">
        <f>IF(COUNTIF($DA215:$DC215, $GA$1)&gt;0, FY$2, 0)</f>
        <v>0</v>
      </c>
      <c r="FZ215" s="240">
        <f>IF(COUNTIF($DD215:$DF215, $GA$1)&gt;0, FZ$2, 0)</f>
        <v>0</v>
      </c>
      <c r="GA215" s="241">
        <f>SUM(EU215:FZ215)</f>
        <v>0</v>
      </c>
      <c r="GB215" s="242">
        <f>IF(COUNTIF($N215:$Q215, HH$1)&gt;0, GB$2, 0)</f>
        <v>0</v>
      </c>
      <c r="GC215" s="234">
        <f>IF(COUNTIF($R215:$U215, HH$1)&gt;0, GC$2, 0)</f>
        <v>0</v>
      </c>
      <c r="GD215" s="234">
        <f>IF(COUNTIF($V215:$Y215, HH$1)&gt;0, GD$2, 0)</f>
        <v>0</v>
      </c>
      <c r="GE215" s="234">
        <f>IF(COUNTIF($Z215:$AA215, HH$1)&gt;0, GE$2, 0)</f>
        <v>0</v>
      </c>
      <c r="GF215" s="234">
        <f>IF(COUNTIF($AB215:$AC215, HH$1)&gt;0, GF$2, 0)</f>
        <v>0</v>
      </c>
      <c r="GG215" s="235">
        <f>IF(COUNTIF($AD215:$AF215, $HH$1)&gt;0, GG$2, 0)</f>
        <v>0</v>
      </c>
      <c r="GH215" s="236">
        <f>IF(COUNTIF($AG215:$AI215, $HH$1)&gt;0, GH$2, 0)</f>
        <v>0</v>
      </c>
      <c r="GI215" s="236">
        <f>IF(COUNTIF($AJ215:$AL215, $HH$1)&gt;0, GI$2, 0)</f>
        <v>0</v>
      </c>
      <c r="GJ215" s="236">
        <f>IF(COUNTIF($AM215:$AO215, $HH$1)&gt;0, GJ$2, 0)</f>
        <v>0</v>
      </c>
      <c r="GK215" s="236">
        <f>IF(COUNTIF($AP215:$AR215, $HH$1)&gt;0, GK$2, 0)</f>
        <v>0</v>
      </c>
      <c r="GL215" s="236">
        <f>IF(COUNTIF($AS215:$AU215, $HH$1)&gt;0, GL$2, 0)</f>
        <v>0</v>
      </c>
      <c r="GM215" s="236">
        <f>IF(COUNTIF($AV215:$AX215, $HH$1)&gt;0, GM$2, 0)</f>
        <v>0</v>
      </c>
      <c r="GN215" s="237">
        <f>IF(COUNTIF($AY215:$BA215, $HH$1)&gt;0, GN$2, 0)</f>
        <v>0</v>
      </c>
      <c r="GO215" s="238">
        <f>IF(COUNTIF($BB215:$BD215, $HH$1)&gt;0, GO$2, 0)</f>
        <v>0</v>
      </c>
      <c r="GP215" s="238">
        <f>IF(COUNTIF($BE215:$BG215, $HH$1)&gt;0, GP$2, 0)</f>
        <v>0</v>
      </c>
      <c r="GQ215" s="238">
        <f>IF(COUNTIF($BH215:$BJ215, $HH$1)&gt;0, GQ$2, 0)</f>
        <v>0</v>
      </c>
      <c r="GR215" s="238">
        <f>IF(COUNTIF($BK215:$BM215, $HH$1)&gt;0, GR$2, 0)</f>
        <v>0</v>
      </c>
      <c r="GS215" s="238">
        <f>IF(COUNTIF($BN215:$BP215, $HH$1)&gt;0, GS$2, 0)</f>
        <v>0</v>
      </c>
      <c r="GT215" s="238">
        <f>IF(COUNTIF($BQ215:$BS215, $HH$1)&gt;0, GT$2, 0)</f>
        <v>0</v>
      </c>
      <c r="GU215" s="238">
        <f>IF(COUNTIF($BT215:$BV215, $HH$1)&gt;0, GU$2, 0)</f>
        <v>0</v>
      </c>
      <c r="GV215" s="239">
        <f>IF(COUNTIF($BW215:$BY215, $HH$1)&gt;0, GV$2, 0)</f>
        <v>0</v>
      </c>
      <c r="GW215" s="240">
        <f>IF(COUNTIF($BZ215:$CB215, $HH$1)&gt;0, GW$2, 0)</f>
        <v>0</v>
      </c>
      <c r="GX215" s="240">
        <f>IF(COUNTIF($CC215:$CE215, $HH$1)&gt;0, GX$2, 0)</f>
        <v>0</v>
      </c>
      <c r="GY215" s="240">
        <f>IF(COUNTIF($CF215:$CH215, $HH$1)&gt;0, GY$2, 0)</f>
        <v>0</v>
      </c>
      <c r="GZ215" s="240">
        <f>IF(COUNTIF($CI215:$CK215, $HH$1)&gt;0, GZ$2, 0)</f>
        <v>0</v>
      </c>
      <c r="HA215" s="240">
        <f>IF(COUNTIF($CL215:$CN215, $HH$1)&gt;0, HA$2, 0)</f>
        <v>0</v>
      </c>
      <c r="HB215" s="240">
        <f>IF(COUNTIF($CO215:$CQ215, $HH$1)&gt;0, HB$2, 0)</f>
        <v>0</v>
      </c>
      <c r="HC215" s="240">
        <f>IF(COUNTIF($CR215:$CT215, $HH$1)&gt;0, HC$2, 0)</f>
        <v>0</v>
      </c>
      <c r="HD215" s="240">
        <f>IF(COUNTIF($CU215:$CW215, $HH$1)&gt;0, HD$2, 0)</f>
        <v>0</v>
      </c>
      <c r="HE215" s="240">
        <f>IF(COUNTIF($CX215:$CZ215, $HH$1)&gt;0, HE$2, 0)</f>
        <v>0</v>
      </c>
      <c r="HF215" s="240">
        <f>IF(COUNTIF($DA215:$DC215, $HH$1)&gt;0, HF$2, 0)</f>
        <v>0</v>
      </c>
      <c r="HG215" s="240">
        <f>IF(COUNTIF($DD215:$DF215, $HH$1)&gt;0, HG$2, 0)</f>
        <v>0</v>
      </c>
      <c r="HH215" s="241">
        <f>SUM(GB215:HG215)</f>
        <v>0</v>
      </c>
      <c r="HI215" s="243"/>
      <c r="HJ215" s="242">
        <f>IF(MAX($N215:$Q215)&gt;=40, HJ$2, 0)</f>
        <v>0</v>
      </c>
      <c r="HK215" s="234">
        <f>IF(MAX($R215:$U215)&gt;=40, HK$2, 0)</f>
        <v>0</v>
      </c>
      <c r="HL215" s="234">
        <f>IF(MAX($V215:$Y215)&gt;=40, HL$2, 0)</f>
        <v>0</v>
      </c>
      <c r="HM215" s="234">
        <f>IF(MAX($Z215:$AA215)&gt;=40, HM$2, 0)</f>
        <v>0</v>
      </c>
      <c r="HN215" s="234">
        <f>IF(MAX($AB215:$AC215)&gt;=40, HN$2, 0)</f>
        <v>0</v>
      </c>
      <c r="HO215" s="235">
        <f>IF(MAX($AD215:$AF215)&gt;=40, HO$2, 0)</f>
        <v>0</v>
      </c>
      <c r="HP215" s="236">
        <f>IF(MAX($AG215:$AI215)&gt;=40, HP$2, 0)</f>
        <v>0</v>
      </c>
      <c r="HQ215" s="236">
        <f>IF(MAX($AJ215:$AL215)&gt;=40, HQ$2, 0)</f>
        <v>0</v>
      </c>
      <c r="HR215" s="236">
        <f>IF(MAX($AM215:$AO215)&gt;=40, HR$2, 0)</f>
        <v>0</v>
      </c>
      <c r="HS215" s="236">
        <f>IF(MAX($AP215:$AR215)&gt;=40, HS$2, 0)</f>
        <v>0</v>
      </c>
      <c r="HT215" s="236">
        <f>IF(MAX($AS215:$AU215)&gt;=40, HT$2, 0)</f>
        <v>0</v>
      </c>
      <c r="HU215" s="236">
        <f>IF(MAX($AV215:$AX215)&gt;=40, HU$2, 0)</f>
        <v>0</v>
      </c>
      <c r="HV215" s="237">
        <f>IF(MAX($AY215:$BA215)&gt;=40, HV$2, 0)</f>
        <v>0</v>
      </c>
      <c r="HW215" s="238">
        <f>IF(MAX($BB215:$BD215)&gt;=40, HW$2, 0)</f>
        <v>0</v>
      </c>
      <c r="HX215" s="238">
        <f>IF(MAX($BE215:$BG215)&gt;=40, HX$2, 0)</f>
        <v>0</v>
      </c>
      <c r="HY215" s="238">
        <f>IF(MAX($BH215:$BJ215)&gt;=40, HY$2, 0)</f>
        <v>0</v>
      </c>
      <c r="HZ215" s="238">
        <f>IF(MAX($BK215:$BM215)&gt;=40, HZ$2, 0)</f>
        <v>0</v>
      </c>
      <c r="IA215" s="238">
        <f>IF(MAX($BN215:$BP215)&gt;=40, IA$2, 0)</f>
        <v>0</v>
      </c>
      <c r="IB215" s="238">
        <f>IF(MAX($BQ215:$BS215)&gt;=40, IB$2, 0)</f>
        <v>0</v>
      </c>
      <c r="IC215" s="238">
        <f>IF(MAX($BT215:$BV215)&gt;=40, IC$2, 0)</f>
        <v>0</v>
      </c>
      <c r="ID215" s="239">
        <f>IF(MAX($BW215:$BY215)&gt;=40, ID$2, 0)</f>
        <v>0</v>
      </c>
      <c r="IE215" s="240">
        <f>IF(MAX($BZ215:$CB215)&gt;=40, IE$2, 0)</f>
        <v>0</v>
      </c>
      <c r="IF215" s="240">
        <f>IF(MAX($CC215:$CE215)&gt;=40, IF$2, 0)</f>
        <v>0</v>
      </c>
      <c r="IG215" s="240">
        <f>IF(MAX($CF215:$CH215)&gt;=40, IG$2, 0)</f>
        <v>0</v>
      </c>
      <c r="IH215" s="240">
        <f>IF(MAX($CI215:$CK215)&gt;=40, IH$2, 0)</f>
        <v>0</v>
      </c>
      <c r="II215" s="240">
        <f>IF(MAX($CL215:$CN215)&gt;=40, II$2, 0)</f>
        <v>0</v>
      </c>
      <c r="IJ215" s="240">
        <f>IF(MAX($CO215:$CQ215)&gt;=40, IJ$2, 0)</f>
        <v>0</v>
      </c>
      <c r="IK215" s="240">
        <f>IF(MAX($CR215:$CT215)&gt;=40, IK$2, 0)</f>
        <v>0</v>
      </c>
      <c r="IL215" s="240">
        <f>IF(MAX($CU215:$CW215)&gt;=40, IL$2, 0)</f>
        <v>0</v>
      </c>
      <c r="IM215" s="240">
        <f>IF(MAX($CX215:$CZ215)&gt;=40, IM$2, 0)</f>
        <v>0</v>
      </c>
      <c r="IN215" s="240">
        <f>IF(MAX($DA215:$DC215)&gt;=40, IN$2, 0)</f>
        <v>0</v>
      </c>
      <c r="IO215" s="240">
        <f>IF(MAX($DD215:$DF215)&gt;=40, IO$2, 0)</f>
        <v>0</v>
      </c>
      <c r="IP215" s="416">
        <f>SUM(HO215:IB215, ID215:IO215)</f>
        <v>0</v>
      </c>
      <c r="IQ215" s="416">
        <f>SUM(HJ215:HN215, IC215)</f>
        <v>0</v>
      </c>
    </row>
    <row r="216" spans="2:251" ht="15" customHeight="1" x14ac:dyDescent="0.25">
      <c r="B216" s="392">
        <v>3</v>
      </c>
      <c r="C216" s="13"/>
      <c r="D216" s="423"/>
      <c r="E216" s="20"/>
      <c r="F216" s="6"/>
      <c r="G216" s="20"/>
      <c r="H216" s="20"/>
      <c r="I216" s="23"/>
      <c r="J216" s="6"/>
      <c r="K216" s="6"/>
      <c r="L216" s="424"/>
      <c r="M216" s="425"/>
      <c r="N216" s="24"/>
      <c r="O216" s="107"/>
      <c r="P216" s="107"/>
      <c r="Q216" s="273"/>
      <c r="R216" s="24"/>
      <c r="S216" s="107"/>
      <c r="T216" s="107"/>
      <c r="U216" s="290"/>
      <c r="V216" s="24"/>
      <c r="W216" s="107"/>
      <c r="X216" s="107"/>
      <c r="Y216" s="273"/>
      <c r="Z216" s="24"/>
      <c r="AA216" s="273"/>
      <c r="AB216" s="24"/>
      <c r="AC216" s="273"/>
      <c r="AD216" s="24"/>
      <c r="AE216" s="107"/>
      <c r="AF216" s="273"/>
      <c r="AG216" s="24"/>
      <c r="AH216" s="107"/>
      <c r="AI216" s="273"/>
      <c r="AJ216" s="24"/>
      <c r="AK216" s="107"/>
      <c r="AL216" s="273"/>
      <c r="AM216" s="24"/>
      <c r="AN216" s="107"/>
      <c r="AO216" s="273"/>
      <c r="AP216" s="24"/>
      <c r="AQ216" s="107"/>
      <c r="AR216" s="273"/>
      <c r="AS216" s="24"/>
      <c r="AT216" s="107"/>
      <c r="AU216" s="273"/>
      <c r="AV216" s="24"/>
      <c r="AW216" s="107"/>
      <c r="AX216" s="273"/>
      <c r="AY216" s="24"/>
      <c r="AZ216" s="107"/>
      <c r="BA216" s="273"/>
      <c r="BB216" s="24"/>
      <c r="BC216" s="107"/>
      <c r="BD216" s="273"/>
      <c r="BE216" s="24"/>
      <c r="BF216" s="107"/>
      <c r="BG216" s="273"/>
      <c r="BH216" s="24"/>
      <c r="BI216" s="107"/>
      <c r="BJ216" s="273"/>
      <c r="BK216" s="24"/>
      <c r="BL216" s="107"/>
      <c r="BM216" s="273"/>
      <c r="BN216" s="24"/>
      <c r="BO216" s="107"/>
      <c r="BP216" s="273"/>
      <c r="BQ216" s="24"/>
      <c r="BR216" s="107"/>
      <c r="BS216" s="273"/>
      <c r="BT216" s="24"/>
      <c r="BU216" s="291"/>
      <c r="BV216" s="273"/>
      <c r="BW216" s="24"/>
      <c r="BX216" s="107"/>
      <c r="BY216" s="273"/>
      <c r="BZ216" s="24"/>
      <c r="CA216" s="107"/>
      <c r="CB216" s="273"/>
      <c r="CC216" s="24"/>
      <c r="CD216" s="107"/>
      <c r="CE216" s="107"/>
      <c r="CF216" s="107"/>
      <c r="CG216" s="107"/>
      <c r="CH216" s="273"/>
      <c r="CI216" s="24"/>
      <c r="CJ216" s="107"/>
      <c r="CK216" s="273"/>
      <c r="CL216" s="24"/>
      <c r="CM216" s="107"/>
      <c r="CN216" s="273"/>
      <c r="CO216" s="24"/>
      <c r="CP216" s="107"/>
      <c r="CQ216" s="273"/>
      <c r="CR216" s="24"/>
      <c r="CS216" s="107"/>
      <c r="CT216" s="273"/>
      <c r="CU216" s="24"/>
      <c r="CV216" s="107"/>
      <c r="CW216" s="273"/>
      <c r="CX216" s="24"/>
      <c r="CY216" s="107"/>
      <c r="CZ216" s="273"/>
      <c r="DA216" s="24"/>
      <c r="DB216" s="107"/>
      <c r="DC216" s="273"/>
      <c r="DD216" s="24"/>
      <c r="DE216" s="107"/>
      <c r="DF216" s="273"/>
      <c r="DG216" s="218"/>
      <c r="DH216" s="217"/>
      <c r="DI216" s="217"/>
      <c r="DJ216" s="286" t="e">
        <f>AVERAGE(AY216:CZ216)</f>
        <v>#DIV/0!</v>
      </c>
      <c r="DK216" s="219"/>
      <c r="DL216" s="220" t="e">
        <f>IF(DJ216&gt;80, 4, (DJ216-50)/20+2.5)</f>
        <v>#DIV/0!</v>
      </c>
      <c r="DM216" s="61">
        <f>COUNTIF(N216:CZ216, DM$1)+COUNTIF(N216:CZ216, DM$2)</f>
        <v>0</v>
      </c>
      <c r="DN216" s="233">
        <f>IF(COUNTIF($N216:$Q216, ET$1)&gt;0, DN$2, 0)</f>
        <v>0</v>
      </c>
      <c r="DO216" s="234">
        <f>IF(COUNTIF($R216:$U216, ET$1)&gt;0, DO$2, 0)</f>
        <v>0</v>
      </c>
      <c r="DP216" s="234">
        <f>IF(COUNTIF($V216:$Y216, ET$1)&gt;0, DP$2, 0)</f>
        <v>0</v>
      </c>
      <c r="DQ216" s="234">
        <f>IF(COUNTIF($Z216:$AA216, ET$1)&gt;0, DQ$2, 0)</f>
        <v>0</v>
      </c>
      <c r="DR216" s="234">
        <f>IF(COUNTIF($AB216:$AC216, ET$1)&gt;0, DR$2, 0)</f>
        <v>0</v>
      </c>
      <c r="DS216" s="235">
        <f>IF(COUNTIF($AD216:$AF216, $ET$1)&gt;0, DS$2, 0)</f>
        <v>0</v>
      </c>
      <c r="DT216" s="236">
        <f>IF(COUNTIF($AG216:$AI216, $ET$1)&gt;0, DT$2, 0)</f>
        <v>0</v>
      </c>
      <c r="DU216" s="236">
        <f>IF(COUNTIF($AJ216:$AL216, $ET$1)&gt;0, DU$2, 0)</f>
        <v>0</v>
      </c>
      <c r="DV216" s="236">
        <f>IF(COUNTIF($AM216:$AO216, $ET$1)&gt;0, DV$2, 0)</f>
        <v>0</v>
      </c>
      <c r="DW216" s="236">
        <f>IF(COUNTIF($AP216:$AR216, $ET$1)&gt;0, DW$2, 0)</f>
        <v>0</v>
      </c>
      <c r="DX216" s="236">
        <f>IF(COUNTIF($AS216:$AU216, $ET$1)&gt;0, DX$2, 0)</f>
        <v>0</v>
      </c>
      <c r="DY216" s="236">
        <f>IF(COUNTIF($AV216:$AX216, $ET$1)&gt;0, DY$2, 0)</f>
        <v>0</v>
      </c>
      <c r="DZ216" s="237">
        <f>IF(COUNTIF($AY216:$BA216, $ET$1)&gt;0, DZ$2, 0)</f>
        <v>0</v>
      </c>
      <c r="EA216" s="238">
        <f>IF(COUNTIF($BB216:$BD216, $ET$1)&gt;0, EA$2, 0)</f>
        <v>0</v>
      </c>
      <c r="EB216" s="238">
        <f>IF(COUNTIF($BE216:$BG216, $ET$1)&gt;0, EB$2, 0)</f>
        <v>0</v>
      </c>
      <c r="EC216" s="238">
        <f>IF(COUNTIF($BH216:$BJ216, $ET$1)&gt;0, EC$2, 0)</f>
        <v>0</v>
      </c>
      <c r="ED216" s="238">
        <f>IF(COUNTIF($BK216:$BM216, $ET$1)&gt;0, ED$2, 0)</f>
        <v>0</v>
      </c>
      <c r="EE216" s="238">
        <f>IF(COUNTIF($BN216:$BP216, $ET$1)&gt;0, EE$2, 0)</f>
        <v>0</v>
      </c>
      <c r="EF216" s="238">
        <f>IF(COUNTIF($BQ216:$BS216, $ET$1)&gt;0, EF$2, 0)</f>
        <v>0</v>
      </c>
      <c r="EG216" s="238">
        <f>IF(COUNTIF($BT216:$BV216, $ET$1)&gt;0, EG$2, 0)</f>
        <v>0</v>
      </c>
      <c r="EH216" s="239">
        <f>IF(COUNTIF($BW216:$BY216, $ET$1)&gt;0, EH$2, 0)</f>
        <v>0</v>
      </c>
      <c r="EI216" s="240">
        <f>IF(COUNTIF($BZ216:$CB216, $ET$1)&gt;0, EI$2, 0)</f>
        <v>0</v>
      </c>
      <c r="EJ216" s="240">
        <f>IF(COUNTIF($CC216:$CE216, $ET$1)&gt;0, EJ$2, 0)</f>
        <v>0</v>
      </c>
      <c r="EK216" s="240">
        <f>IF(COUNTIF($CF216:$CH216, $ET$1)&gt;0, EK$2, 0)</f>
        <v>0</v>
      </c>
      <c r="EL216" s="240">
        <f>IF(COUNTIF($CI216:$CK216, $ET$1)&gt;0, EL$2, 0)</f>
        <v>0</v>
      </c>
      <c r="EM216" s="240">
        <f>IF(COUNTIF($CL216:$CN216, $ET$1)&gt;0, EM$2, 0)</f>
        <v>0</v>
      </c>
      <c r="EN216" s="240">
        <f>IF(COUNTIF($CO216:$CQ216, $ET$1)&gt;0, EN$2, 0)</f>
        <v>0</v>
      </c>
      <c r="EO216" s="240">
        <f>IF(COUNTIF($CR216:$CT216, $ET$1)&gt;0, EO$2, 0)</f>
        <v>0</v>
      </c>
      <c r="EP216" s="240">
        <f>IF(COUNTIF($CU216:$CW216, $ET$1)&gt;0, EP$2, 0)</f>
        <v>0</v>
      </c>
      <c r="EQ216" s="240">
        <f>IF(COUNTIF($CX216:$CZ216, $ET$1)&gt;0, EQ$2, 0)</f>
        <v>0</v>
      </c>
      <c r="ER216" s="240">
        <f>IF(COUNTIF($DA216:$DC216, $ET$1)&gt;0, ER$2, 0)</f>
        <v>0</v>
      </c>
      <c r="ES216" s="240">
        <f>IF(COUNTIF($DD216:$DF216, $ET$1)&gt;0, ES$2, 0)</f>
        <v>0</v>
      </c>
      <c r="ET216" s="241">
        <f>SUM(DN216:ES216)</f>
        <v>0</v>
      </c>
      <c r="EU216" s="242">
        <f>IF(COUNTIF($N216:$Q216, GA$1)&gt;0, EU$2, 0)</f>
        <v>0</v>
      </c>
      <c r="EV216" s="234">
        <f>IF(COUNTIF($R216:$U216, GA$1)&gt;0, EV$2, 0)</f>
        <v>0</v>
      </c>
      <c r="EW216" s="234">
        <f>IF(COUNTIF($V216:$Y216, GA$1)&gt;0, EW$2, 0)</f>
        <v>0</v>
      </c>
      <c r="EX216" s="234">
        <f>IF(COUNTIF($Z216:$AA216, GA$1)&gt;0, EX$2, 0)</f>
        <v>0</v>
      </c>
      <c r="EY216" s="234">
        <f>IF(COUNTIF($AB216:$AC216, GA$1)&gt;0, EY$2, 0)</f>
        <v>0</v>
      </c>
      <c r="EZ216" s="235">
        <f>IF(COUNTIF($AD216:$AF216, $GA$1)&gt;0, EZ$2, 0)</f>
        <v>0</v>
      </c>
      <c r="FA216" s="236">
        <f>IF(COUNTIF($AG216:$AI216, $GA$1)&gt;0, FA$2, 0)</f>
        <v>0</v>
      </c>
      <c r="FB216" s="236">
        <f>IF(COUNTIF($AJ216:$AL216, $GA$1)&gt;0, FB$2, 0)</f>
        <v>0</v>
      </c>
      <c r="FC216" s="236">
        <f>IF(COUNTIF($AM216:$AO216, $GA$1)&gt;0, FC$2, 0)</f>
        <v>0</v>
      </c>
      <c r="FD216" s="236">
        <f>IF(COUNTIF($AP216:$AR216, $GA$1)&gt;0, FD$2, 0)</f>
        <v>0</v>
      </c>
      <c r="FE216" s="236">
        <f>IF(COUNTIF($AS216:$AU216, $GA$1)&gt;0, FE$2, 0)</f>
        <v>0</v>
      </c>
      <c r="FF216" s="236">
        <f>IF(COUNTIF($AV216:$AX216, $GA$1)&gt;0, FF$2, 0)</f>
        <v>0</v>
      </c>
      <c r="FG216" s="237">
        <f>IF(COUNTIF($AY216:$BA216, $GA$1)&gt;0, FG$2, 0)</f>
        <v>0</v>
      </c>
      <c r="FH216" s="238">
        <f>IF(COUNTIF($BB216:$BD216, $GA$1)&gt;0, FH$2, 0)</f>
        <v>0</v>
      </c>
      <c r="FI216" s="238">
        <f>IF(COUNTIF($BE216:$BG216, $GA$1)&gt;0, FI$2, 0)</f>
        <v>0</v>
      </c>
      <c r="FJ216" s="238">
        <f>IF(COUNTIF($BH216:$BJ216, $GA$1)&gt;0, FJ$2, 0)</f>
        <v>0</v>
      </c>
      <c r="FK216" s="238">
        <f>IF(COUNTIF($BK216:$BM216, $GA$1)&gt;0, FK$2, 0)</f>
        <v>0</v>
      </c>
      <c r="FL216" s="238">
        <f>IF(COUNTIF($BN216:$BP216, $GA$1)&gt;0, FL$2, 0)</f>
        <v>0</v>
      </c>
      <c r="FM216" s="238">
        <f>IF(COUNTIF($BQ216:$BS216, $GA$1)&gt;0, FM$2, 0)</f>
        <v>0</v>
      </c>
      <c r="FN216" s="238">
        <f>IF(COUNTIF($BT216:$BV216, $GA$1)&gt;0, FN$2, 0)</f>
        <v>0</v>
      </c>
      <c r="FO216" s="239">
        <f>IF(COUNTIF($BW216:$BY216, $GA$1)&gt;0, FO$2, 0)</f>
        <v>0</v>
      </c>
      <c r="FP216" s="240">
        <f>IF(COUNTIF($BZ216:$CB216, $GA$1)&gt;0, FP$2, 0)</f>
        <v>0</v>
      </c>
      <c r="FQ216" s="240">
        <f>IF(COUNTIF($CC216:$CE216, $GA$1)&gt;0, FQ$2, 0)</f>
        <v>0</v>
      </c>
      <c r="FR216" s="240">
        <f>IF(COUNTIF($CF216:$CH216, $GA$1)&gt;0, FR$2, 0)</f>
        <v>0</v>
      </c>
      <c r="FS216" s="240">
        <f>IF(COUNTIF($CI216:$CK216, $GA$1)&gt;0, FS$2, 0)</f>
        <v>0</v>
      </c>
      <c r="FT216" s="240">
        <f>IF(COUNTIF($CL216:$CN216, $GA$1)&gt;0, FT$2, 0)</f>
        <v>0</v>
      </c>
      <c r="FU216" s="240">
        <f>IF(COUNTIF($CO216:$CQ216, $GA$1)&gt;0, FU$2, 0)</f>
        <v>0</v>
      </c>
      <c r="FV216" s="240">
        <f>IF(COUNTIF($CR216:$CT216, $GA$1)&gt;0, FV$2, 0)</f>
        <v>0</v>
      </c>
      <c r="FW216" s="240">
        <f>IF(COUNTIF($CU216:$CW216, $GA$1)&gt;0, FW$2, 0)</f>
        <v>0</v>
      </c>
      <c r="FX216" s="240">
        <f>IF(COUNTIF($CX216:$CZ216, $GA$1)&gt;0, FX$2, 0)</f>
        <v>0</v>
      </c>
      <c r="FY216" s="240">
        <f>IF(COUNTIF($DA216:$DC216, $GA$1)&gt;0, FY$2, 0)</f>
        <v>0</v>
      </c>
      <c r="FZ216" s="240">
        <f>IF(COUNTIF($DD216:$DF216, $GA$1)&gt;0, FZ$2, 0)</f>
        <v>0</v>
      </c>
      <c r="GA216" s="241">
        <f>SUM(EU216:FZ216)</f>
        <v>0</v>
      </c>
      <c r="GB216" s="242">
        <f>IF(COUNTIF($N216:$Q216, HH$1)&gt;0, GB$2, 0)</f>
        <v>0</v>
      </c>
      <c r="GC216" s="234">
        <f>IF(COUNTIF($R216:$U216, HH$1)&gt;0, GC$2, 0)</f>
        <v>0</v>
      </c>
      <c r="GD216" s="234">
        <f>IF(COUNTIF($V216:$Y216, HH$1)&gt;0, GD$2, 0)</f>
        <v>0</v>
      </c>
      <c r="GE216" s="234">
        <f>IF(COUNTIF($Z216:$AA216, HH$1)&gt;0, GE$2, 0)</f>
        <v>0</v>
      </c>
      <c r="GF216" s="234">
        <f>IF(COUNTIF($AB216:$AC216, HH$1)&gt;0, GF$2, 0)</f>
        <v>0</v>
      </c>
      <c r="GG216" s="235">
        <f>IF(COUNTIF($AD216:$AF216, $HH$1)&gt;0, GG$2, 0)</f>
        <v>0</v>
      </c>
      <c r="GH216" s="236">
        <f>IF(COUNTIF($AG216:$AI216, $HH$1)&gt;0, GH$2, 0)</f>
        <v>0</v>
      </c>
      <c r="GI216" s="236">
        <f>IF(COUNTIF($AJ216:$AL216, $HH$1)&gt;0, GI$2, 0)</f>
        <v>0</v>
      </c>
      <c r="GJ216" s="236">
        <f>IF(COUNTIF($AM216:$AO216, $HH$1)&gt;0, GJ$2, 0)</f>
        <v>0</v>
      </c>
      <c r="GK216" s="236">
        <f>IF(COUNTIF($AP216:$AR216, $HH$1)&gt;0, GK$2, 0)</f>
        <v>0</v>
      </c>
      <c r="GL216" s="236">
        <f>IF(COUNTIF($AS216:$AU216, $HH$1)&gt;0, GL$2, 0)</f>
        <v>0</v>
      </c>
      <c r="GM216" s="236">
        <f>IF(COUNTIF($AV216:$AX216, $HH$1)&gt;0, GM$2, 0)</f>
        <v>0</v>
      </c>
      <c r="GN216" s="237">
        <f>IF(COUNTIF($AY216:$BA216, $HH$1)&gt;0, GN$2, 0)</f>
        <v>0</v>
      </c>
      <c r="GO216" s="238">
        <f>IF(COUNTIF($BB216:$BD216, $HH$1)&gt;0, GO$2, 0)</f>
        <v>0</v>
      </c>
      <c r="GP216" s="238">
        <f>IF(COUNTIF($BE216:$BG216, $HH$1)&gt;0, GP$2, 0)</f>
        <v>0</v>
      </c>
      <c r="GQ216" s="238">
        <f>IF(COUNTIF($BH216:$BJ216, $HH$1)&gt;0, GQ$2, 0)</f>
        <v>0</v>
      </c>
      <c r="GR216" s="238">
        <f>IF(COUNTIF($BK216:$BM216, $HH$1)&gt;0, GR$2, 0)</f>
        <v>0</v>
      </c>
      <c r="GS216" s="238">
        <f>IF(COUNTIF($BN216:$BP216, $HH$1)&gt;0, GS$2, 0)</f>
        <v>0</v>
      </c>
      <c r="GT216" s="238">
        <f>IF(COUNTIF($BQ216:$BS216, $HH$1)&gt;0, GT$2, 0)</f>
        <v>0</v>
      </c>
      <c r="GU216" s="238">
        <f>IF(COUNTIF($BT216:$BV216, $HH$1)&gt;0, GU$2, 0)</f>
        <v>0</v>
      </c>
      <c r="GV216" s="239">
        <f>IF(COUNTIF($BW216:$BY216, $HH$1)&gt;0, GV$2, 0)</f>
        <v>0</v>
      </c>
      <c r="GW216" s="240">
        <f>IF(COUNTIF($BZ216:$CB216, $HH$1)&gt;0, GW$2, 0)</f>
        <v>0</v>
      </c>
      <c r="GX216" s="240">
        <f>IF(COUNTIF($CC216:$CE216, $HH$1)&gt;0, GX$2, 0)</f>
        <v>0</v>
      </c>
      <c r="GY216" s="240">
        <f>IF(COUNTIF($CF216:$CH216, $HH$1)&gt;0, GY$2, 0)</f>
        <v>0</v>
      </c>
      <c r="GZ216" s="240">
        <f>IF(COUNTIF($CI216:$CK216, $HH$1)&gt;0, GZ$2, 0)</f>
        <v>0</v>
      </c>
      <c r="HA216" s="240">
        <f>IF(COUNTIF($CL216:$CN216, $HH$1)&gt;0, HA$2, 0)</f>
        <v>0</v>
      </c>
      <c r="HB216" s="240">
        <f>IF(COUNTIF($CO216:$CQ216, $HH$1)&gt;0, HB$2, 0)</f>
        <v>0</v>
      </c>
      <c r="HC216" s="240">
        <f>IF(COUNTIF($CR216:$CT216, $HH$1)&gt;0, HC$2, 0)</f>
        <v>0</v>
      </c>
      <c r="HD216" s="240">
        <f>IF(COUNTIF($CU216:$CW216, $HH$1)&gt;0, HD$2, 0)</f>
        <v>0</v>
      </c>
      <c r="HE216" s="240">
        <f>IF(COUNTIF($CX216:$CZ216, $HH$1)&gt;0, HE$2, 0)</f>
        <v>0</v>
      </c>
      <c r="HF216" s="240">
        <f>IF(COUNTIF($DA216:$DC216, $HH$1)&gt;0, HF$2, 0)</f>
        <v>0</v>
      </c>
      <c r="HG216" s="240">
        <f>IF(COUNTIF($DD216:$DF216, $HH$1)&gt;0, HG$2, 0)</f>
        <v>0</v>
      </c>
      <c r="HH216" s="241">
        <f>SUM(GB216:HG216)</f>
        <v>0</v>
      </c>
      <c r="HI216" s="243"/>
      <c r="HJ216" s="242">
        <f>IF(MAX($N216:$Q216)&gt;=40, HJ$2, 0)</f>
        <v>0</v>
      </c>
      <c r="HK216" s="234">
        <f>IF(MAX($R216:$U216)&gt;=40, HK$2, 0)</f>
        <v>0</v>
      </c>
      <c r="HL216" s="234">
        <f>IF(MAX($V216:$Y216)&gt;=40, HL$2, 0)</f>
        <v>0</v>
      </c>
      <c r="HM216" s="234">
        <f>IF(MAX($Z216:$AA216)&gt;=40, HM$2, 0)</f>
        <v>0</v>
      </c>
      <c r="HN216" s="234">
        <f>IF(MAX($AB216:$AC216)&gt;=40, HN$2, 0)</f>
        <v>0</v>
      </c>
      <c r="HO216" s="235">
        <f>IF(MAX($AD216:$AF216)&gt;=40, HO$2, 0)</f>
        <v>0</v>
      </c>
      <c r="HP216" s="236">
        <f>IF(MAX($AG216:$AI216)&gt;=40, HP$2, 0)</f>
        <v>0</v>
      </c>
      <c r="HQ216" s="236">
        <f>IF(MAX($AJ216:$AL216)&gt;=40, HQ$2, 0)</f>
        <v>0</v>
      </c>
      <c r="HR216" s="236">
        <f>IF(MAX($AM216:$AO216)&gt;=40, HR$2, 0)</f>
        <v>0</v>
      </c>
      <c r="HS216" s="236">
        <f>IF(MAX($AP216:$AR216)&gt;=40, HS$2, 0)</f>
        <v>0</v>
      </c>
      <c r="HT216" s="236">
        <f>IF(MAX($AS216:$AU216)&gt;=40, HT$2, 0)</f>
        <v>0</v>
      </c>
      <c r="HU216" s="236">
        <f>IF(MAX($AV216:$AX216)&gt;=40, HU$2, 0)</f>
        <v>0</v>
      </c>
      <c r="HV216" s="237">
        <f>IF(MAX($AY216:$BA216)&gt;=40, HV$2, 0)</f>
        <v>0</v>
      </c>
      <c r="HW216" s="238">
        <f>IF(MAX($BB216:$BD216)&gt;=40, HW$2, 0)</f>
        <v>0</v>
      </c>
      <c r="HX216" s="238">
        <f>IF(MAX($BE216:$BG216)&gt;=40, HX$2, 0)</f>
        <v>0</v>
      </c>
      <c r="HY216" s="238">
        <f>IF(MAX($BH216:$BJ216)&gt;=40, HY$2, 0)</f>
        <v>0</v>
      </c>
      <c r="HZ216" s="238">
        <f>IF(MAX($BK216:$BM216)&gt;=40, HZ$2, 0)</f>
        <v>0</v>
      </c>
      <c r="IA216" s="238">
        <f>IF(MAX($BN216:$BP216)&gt;=40, IA$2, 0)</f>
        <v>0</v>
      </c>
      <c r="IB216" s="238">
        <f>IF(MAX($BQ216:$BS216)&gt;=40, IB$2, 0)</f>
        <v>0</v>
      </c>
      <c r="IC216" s="238">
        <f>IF(MAX($BT216:$BV216)&gt;=40, IC$2, 0)</f>
        <v>0</v>
      </c>
      <c r="ID216" s="239">
        <f>IF(MAX($BW216:$BY216)&gt;=40, ID$2, 0)</f>
        <v>0</v>
      </c>
      <c r="IE216" s="240">
        <f>IF(MAX($BZ216:$CB216)&gt;=40, IE$2, 0)</f>
        <v>0</v>
      </c>
      <c r="IF216" s="240">
        <f>IF(MAX($CC216:$CE216)&gt;=40, IF$2, 0)</f>
        <v>0</v>
      </c>
      <c r="IG216" s="240">
        <f>IF(MAX($CF216:$CH216)&gt;=40, IG$2, 0)</f>
        <v>0</v>
      </c>
      <c r="IH216" s="240">
        <f>IF(MAX($CI216:$CK216)&gt;=40, IH$2, 0)</f>
        <v>0</v>
      </c>
      <c r="II216" s="240">
        <f>IF(MAX($CL216:$CN216)&gt;=40, II$2, 0)</f>
        <v>0</v>
      </c>
      <c r="IJ216" s="240">
        <f>IF(MAX($CO216:$CQ216)&gt;=40, IJ$2, 0)</f>
        <v>0</v>
      </c>
      <c r="IK216" s="240">
        <f>IF(MAX($CR216:$CT216)&gt;=40, IK$2, 0)</f>
        <v>0</v>
      </c>
      <c r="IL216" s="240">
        <f>IF(MAX($CU216:$CW216)&gt;=40, IL$2, 0)</f>
        <v>0</v>
      </c>
      <c r="IM216" s="240">
        <f>IF(MAX($CX216:$CZ216)&gt;=40, IM$2, 0)</f>
        <v>0</v>
      </c>
      <c r="IN216" s="240">
        <f>IF(MAX($DA216:$DC216)&gt;=40, IN$2, 0)</f>
        <v>0</v>
      </c>
      <c r="IO216" s="240">
        <f>IF(MAX($DD216:$DF216)&gt;=40, IO$2, 0)</f>
        <v>0</v>
      </c>
      <c r="IP216" s="416">
        <f>SUM(HO216:IB216, ID216:IO216)</f>
        <v>0</v>
      </c>
      <c r="IQ216" s="416">
        <f>SUM(HJ216:HN216, IC216)</f>
        <v>0</v>
      </c>
    </row>
    <row r="217" spans="2:251" ht="15" customHeight="1" x14ac:dyDescent="0.25">
      <c r="B217" s="337"/>
      <c r="C217" s="393"/>
      <c r="D217" s="339"/>
      <c r="E217" s="337"/>
      <c r="F217" s="337"/>
      <c r="G217" s="337"/>
      <c r="H217" s="337"/>
      <c r="I217" s="340"/>
      <c r="J217" s="341"/>
      <c r="K217" s="341"/>
      <c r="L217" s="342"/>
      <c r="M217" s="343"/>
      <c r="N217" s="344"/>
      <c r="O217" s="345"/>
      <c r="P217" s="345"/>
      <c r="Q217" s="346"/>
      <c r="R217" s="344"/>
      <c r="S217" s="345"/>
      <c r="T217" s="345"/>
      <c r="U217" s="395"/>
      <c r="V217" s="344"/>
      <c r="W217" s="345"/>
      <c r="X217" s="345"/>
      <c r="Y217" s="346"/>
      <c r="Z217" s="344"/>
      <c r="AA217" s="346"/>
      <c r="AB217" s="344"/>
      <c r="AC217" s="346"/>
      <c r="AD217" s="344"/>
      <c r="AE217" s="345"/>
      <c r="AF217" s="346"/>
      <c r="AG217" s="344"/>
      <c r="AH217" s="345"/>
      <c r="AI217" s="346"/>
      <c r="AJ217" s="344"/>
      <c r="AK217" s="345"/>
      <c r="AL217" s="346"/>
      <c r="AM217" s="344"/>
      <c r="AN217" s="345"/>
      <c r="AO217" s="346"/>
      <c r="AP217" s="344"/>
      <c r="AQ217" s="345"/>
      <c r="AR217" s="346"/>
      <c r="AS217" s="344"/>
      <c r="AT217" s="345"/>
      <c r="AU217" s="346"/>
      <c r="AV217" s="344"/>
      <c r="AW217" s="345"/>
      <c r="AX217" s="346"/>
      <c r="AY217" s="344"/>
      <c r="AZ217" s="345"/>
      <c r="BA217" s="346"/>
      <c r="BB217" s="344"/>
      <c r="BC217" s="345"/>
      <c r="BD217" s="346"/>
      <c r="BE217" s="344"/>
      <c r="BF217" s="345"/>
      <c r="BG217" s="346"/>
      <c r="BH217" s="344"/>
      <c r="BI217" s="345"/>
      <c r="BJ217" s="346"/>
      <c r="BK217" s="344"/>
      <c r="BL217" s="345"/>
      <c r="BM217" s="346"/>
      <c r="BN217" s="344"/>
      <c r="BO217" s="345"/>
      <c r="BP217" s="346"/>
      <c r="BQ217" s="344"/>
      <c r="BR217" s="345"/>
      <c r="BS217" s="346"/>
      <c r="BT217" s="344"/>
      <c r="BU217" s="347"/>
      <c r="BV217" s="346"/>
      <c r="BW217" s="344"/>
      <c r="BX217" s="345"/>
      <c r="BY217" s="346"/>
      <c r="BZ217" s="344"/>
      <c r="CA217" s="345"/>
      <c r="CB217" s="346"/>
      <c r="CC217" s="344"/>
      <c r="CD217" s="345"/>
      <c r="CE217" s="345"/>
      <c r="CF217" s="345"/>
      <c r="CG217" s="345"/>
      <c r="CH217" s="346"/>
      <c r="CI217" s="344"/>
      <c r="CJ217" s="345"/>
      <c r="CK217" s="346"/>
      <c r="CL217" s="344"/>
      <c r="CM217" s="345"/>
      <c r="CN217" s="346"/>
      <c r="CO217" s="344"/>
      <c r="CP217" s="345"/>
      <c r="CQ217" s="346"/>
      <c r="CR217" s="344"/>
      <c r="CS217" s="345"/>
      <c r="CT217" s="346"/>
      <c r="CU217" s="344"/>
      <c r="CV217" s="345"/>
      <c r="CW217" s="346"/>
      <c r="CX217" s="344"/>
      <c r="CY217" s="345"/>
      <c r="CZ217" s="346"/>
      <c r="DA217" s="344"/>
      <c r="DB217" s="345"/>
      <c r="DC217" s="346"/>
      <c r="DD217" s="344"/>
      <c r="DE217" s="345"/>
      <c r="DF217" s="346"/>
      <c r="DG217" s="338"/>
      <c r="DH217" s="348"/>
      <c r="DI217" s="348"/>
      <c r="DJ217" s="349"/>
      <c r="DK217" s="343"/>
      <c r="DL217" s="350"/>
      <c r="DM217" s="351"/>
      <c r="DN217" s="352"/>
      <c r="DO217" s="353"/>
      <c r="DP217" s="353"/>
      <c r="DQ217" s="353"/>
      <c r="DR217" s="353"/>
      <c r="DS217" s="354"/>
      <c r="DT217" s="355"/>
      <c r="DU217" s="355"/>
      <c r="DV217" s="355"/>
      <c r="DW217" s="355"/>
      <c r="DX217" s="355"/>
      <c r="DY217" s="355"/>
      <c r="DZ217" s="356"/>
      <c r="EA217" s="357"/>
      <c r="EB217" s="357"/>
      <c r="EC217" s="357"/>
      <c r="ED217" s="357"/>
      <c r="EE217" s="357"/>
      <c r="EF217" s="357"/>
      <c r="EG217" s="357"/>
      <c r="EH217" s="358"/>
      <c r="EI217" s="359"/>
      <c r="EJ217" s="359"/>
      <c r="EK217" s="359"/>
      <c r="EL217" s="359"/>
      <c r="EM217" s="359"/>
      <c r="EN217" s="359"/>
      <c r="EO217" s="359"/>
      <c r="EP217" s="359"/>
      <c r="EQ217" s="359"/>
      <c r="ER217" s="359"/>
      <c r="ES217" s="359"/>
      <c r="ET217" s="360"/>
      <c r="EU217" s="352"/>
      <c r="EV217" s="353"/>
      <c r="EW217" s="353"/>
      <c r="EX217" s="353"/>
      <c r="EY217" s="353"/>
      <c r="EZ217" s="354"/>
      <c r="FA217" s="355"/>
      <c r="FB217" s="355"/>
      <c r="FC217" s="355"/>
      <c r="FD217" s="355"/>
      <c r="FE217" s="355"/>
      <c r="FF217" s="355"/>
      <c r="FG217" s="356"/>
      <c r="FH217" s="357"/>
      <c r="FI217" s="357"/>
      <c r="FJ217" s="357"/>
      <c r="FK217" s="357"/>
      <c r="FL217" s="357"/>
      <c r="FM217" s="357"/>
      <c r="FN217" s="357"/>
      <c r="FO217" s="358"/>
      <c r="FP217" s="359"/>
      <c r="FQ217" s="359"/>
      <c r="FR217" s="359"/>
      <c r="FS217" s="359"/>
      <c r="FT217" s="359"/>
      <c r="FU217" s="359"/>
      <c r="FV217" s="359"/>
      <c r="FW217" s="359"/>
      <c r="FX217" s="359"/>
      <c r="FY217" s="359"/>
      <c r="FZ217" s="359"/>
      <c r="GA217" s="360"/>
      <c r="GB217" s="352"/>
      <c r="GC217" s="353"/>
      <c r="GD217" s="353"/>
      <c r="GE217" s="353"/>
      <c r="GF217" s="353"/>
      <c r="GG217" s="354"/>
      <c r="GH217" s="355"/>
      <c r="GI217" s="355"/>
      <c r="GJ217" s="355"/>
      <c r="GK217" s="355"/>
      <c r="GL217" s="355"/>
      <c r="GM217" s="355"/>
      <c r="GN217" s="356"/>
      <c r="GO217" s="357"/>
      <c r="GP217" s="357"/>
      <c r="GQ217" s="357"/>
      <c r="GR217" s="357"/>
      <c r="GS217" s="357"/>
      <c r="GT217" s="357"/>
      <c r="GU217" s="357"/>
      <c r="GV217" s="358"/>
      <c r="GW217" s="359"/>
      <c r="GX217" s="359"/>
      <c r="GY217" s="359"/>
      <c r="GZ217" s="359"/>
      <c r="HA217" s="359"/>
      <c r="HB217" s="359"/>
      <c r="HC217" s="359"/>
      <c r="HD217" s="359"/>
      <c r="HE217" s="359"/>
      <c r="HF217" s="359"/>
      <c r="HG217" s="359"/>
      <c r="HH217" s="360"/>
      <c r="HI217" s="361"/>
      <c r="HJ217" s="352"/>
      <c r="HK217" s="353"/>
      <c r="HL217" s="353"/>
      <c r="HM217" s="353"/>
      <c r="HN217" s="353"/>
      <c r="HO217" s="354"/>
      <c r="HP217" s="355"/>
      <c r="HQ217" s="355"/>
      <c r="HR217" s="355"/>
      <c r="HS217" s="355"/>
      <c r="HT217" s="355"/>
      <c r="HU217" s="355"/>
      <c r="HV217" s="356"/>
      <c r="HW217" s="357"/>
      <c r="HX217" s="357"/>
      <c r="HY217" s="357"/>
      <c r="HZ217" s="357"/>
      <c r="IA217" s="357"/>
      <c r="IB217" s="357"/>
      <c r="IC217" s="357"/>
      <c r="ID217" s="358"/>
      <c r="IE217" s="359"/>
      <c r="IF217" s="359"/>
      <c r="IG217" s="359"/>
      <c r="IH217" s="359"/>
      <c r="II217" s="359"/>
      <c r="IJ217" s="359"/>
      <c r="IK217" s="359"/>
      <c r="IL217" s="359"/>
      <c r="IM217" s="359"/>
      <c r="IN217" s="359"/>
      <c r="IO217" s="359"/>
      <c r="IP217" s="415"/>
      <c r="IQ217" s="415"/>
    </row>
    <row r="218" spans="2:251" ht="15" x14ac:dyDescent="0.25">
      <c r="C218" s="363" t="s">
        <v>915</v>
      </c>
      <c r="D218" s="317"/>
      <c r="E218" s="362">
        <f>COUNTIF(E213:E217, "G")</f>
        <v>0</v>
      </c>
      <c r="F218" s="318"/>
      <c r="G218" s="330"/>
      <c r="H218" s="318"/>
      <c r="I218" s="330"/>
      <c r="J218" s="330"/>
      <c r="K218" s="330"/>
      <c r="L218" s="330"/>
      <c r="M218" s="419"/>
      <c r="N218" s="331"/>
      <c r="O218" s="332"/>
      <c r="P218" s="332"/>
      <c r="Q218" s="333"/>
      <c r="R218" s="331"/>
      <c r="S218" s="332"/>
      <c r="T218" s="332"/>
      <c r="U218" s="332"/>
      <c r="V218" s="331"/>
      <c r="W218" s="332"/>
      <c r="X218" s="332"/>
      <c r="Y218" s="333"/>
      <c r="Z218" s="331"/>
      <c r="AA218" s="333"/>
      <c r="AB218" s="331"/>
      <c r="AC218" s="333"/>
      <c r="AD218" s="331"/>
      <c r="AE218" s="332"/>
      <c r="AF218" s="333"/>
      <c r="AG218" s="331"/>
      <c r="AH218" s="332"/>
      <c r="AI218" s="333"/>
      <c r="AJ218" s="331"/>
      <c r="AK218" s="332"/>
      <c r="AL218" s="333"/>
      <c r="AM218" s="331"/>
      <c r="AN218" s="332"/>
      <c r="AO218" s="333"/>
      <c r="AP218" s="331"/>
      <c r="AQ218" s="332"/>
      <c r="AR218" s="333"/>
      <c r="AS218" s="331"/>
      <c r="AT218" s="332"/>
      <c r="AU218" s="333"/>
      <c r="AV218" s="331"/>
      <c r="AW218" s="332"/>
      <c r="AX218" s="333"/>
      <c r="AY218" s="331"/>
      <c r="AZ218" s="332"/>
      <c r="BA218" s="333"/>
      <c r="BB218" s="331"/>
      <c r="BC218" s="332"/>
      <c r="BD218" s="333"/>
      <c r="BE218" s="331"/>
      <c r="BF218" s="332"/>
      <c r="BG218" s="333"/>
      <c r="BH218" s="331"/>
      <c r="BI218" s="332"/>
      <c r="BJ218" s="333"/>
      <c r="BK218" s="331"/>
      <c r="BL218" s="332"/>
      <c r="BM218" s="333"/>
      <c r="BN218" s="331"/>
      <c r="BO218" s="332"/>
      <c r="BP218" s="333"/>
      <c r="BQ218" s="331"/>
      <c r="BR218" s="332"/>
      <c r="BS218" s="333"/>
      <c r="BT218" s="331"/>
      <c r="BU218" s="332"/>
      <c r="BV218" s="332"/>
      <c r="BW218" s="331"/>
      <c r="BX218" s="332"/>
      <c r="BY218" s="333"/>
      <c r="BZ218" s="331"/>
      <c r="CA218" s="332"/>
      <c r="CB218" s="333"/>
      <c r="CC218" s="331" t="s">
        <v>900</v>
      </c>
      <c r="CD218" s="332"/>
      <c r="CE218" s="332"/>
      <c r="CF218" s="332"/>
      <c r="CG218" s="332"/>
      <c r="CH218" s="333"/>
      <c r="CI218" s="331"/>
      <c r="CJ218" s="332"/>
      <c r="CK218" s="333"/>
      <c r="CL218" s="331"/>
      <c r="CM218" s="332"/>
      <c r="CN218" s="333"/>
      <c r="CO218" s="331" t="s">
        <v>899</v>
      </c>
      <c r="CP218" s="332"/>
      <c r="CQ218" s="332"/>
      <c r="CR218" s="332"/>
      <c r="CS218" s="332"/>
      <c r="CT218" s="332"/>
      <c r="CU218" s="332"/>
      <c r="CV218" s="332"/>
      <c r="CW218" s="332"/>
      <c r="CX218" s="332"/>
      <c r="CY218" s="332"/>
      <c r="CZ218" s="332"/>
      <c r="DA218" s="332"/>
      <c r="DB218" s="332"/>
      <c r="DC218" s="332"/>
      <c r="DD218" s="332"/>
      <c r="DE218" s="332"/>
      <c r="DF218" s="333"/>
      <c r="DG218" s="330"/>
      <c r="DH218" s="372" t="s">
        <v>917</v>
      </c>
      <c r="DI218" s="370">
        <f>COUNTIF($DK213:$DK217, DI$2)</f>
        <v>0</v>
      </c>
      <c r="DJ218" s="370">
        <f>COUNTIF($DK213:$DK217, DJ$2)</f>
        <v>0</v>
      </c>
      <c r="DK218" s="370">
        <f>COUNTIF($DK213:$DK217, DK$2)</f>
        <v>0</v>
      </c>
      <c r="DL218" s="371">
        <f>COUNTIF($DK213:$DK217, DL$2)</f>
        <v>0</v>
      </c>
      <c r="DM218" s="319"/>
      <c r="DN218" s="320"/>
      <c r="DO218" s="321"/>
      <c r="DP218" s="321"/>
      <c r="DQ218" s="321"/>
      <c r="DR218" s="321"/>
      <c r="DS218" s="322"/>
      <c r="DT218" s="323"/>
      <c r="DU218" s="323"/>
      <c r="DV218" s="323"/>
      <c r="DW218" s="323"/>
      <c r="DX218" s="323"/>
      <c r="DY218" s="323"/>
      <c r="DZ218" s="324"/>
      <c r="EA218" s="325"/>
      <c r="EB218" s="325"/>
      <c r="EC218" s="325"/>
      <c r="ED218" s="325"/>
      <c r="EE218" s="325"/>
      <c r="EF218" s="325"/>
      <c r="EG218" s="325"/>
      <c r="EH218" s="326"/>
      <c r="EI218" s="327"/>
      <c r="EJ218" s="327"/>
      <c r="EK218" s="327"/>
      <c r="EL218" s="327"/>
      <c r="EM218" s="327"/>
      <c r="EN218" s="327"/>
      <c r="EO218" s="327"/>
      <c r="EP218" s="327"/>
      <c r="EQ218" s="327"/>
      <c r="ER218" s="327"/>
      <c r="ES218" s="327"/>
      <c r="ET218" s="328"/>
      <c r="EU218" s="320"/>
      <c r="EV218" s="321"/>
      <c r="EW218" s="321"/>
      <c r="EX218" s="321"/>
      <c r="EY218" s="321"/>
      <c r="EZ218" s="322"/>
      <c r="FA218" s="323"/>
      <c r="FB218" s="323"/>
      <c r="FC218" s="323"/>
      <c r="FD218" s="323"/>
      <c r="FE218" s="323"/>
      <c r="FF218" s="323"/>
      <c r="FG218" s="324"/>
      <c r="FH218" s="325"/>
      <c r="FI218" s="325"/>
      <c r="FJ218" s="325"/>
      <c r="FK218" s="325"/>
      <c r="FL218" s="325"/>
      <c r="FM218" s="325"/>
      <c r="FN218" s="325"/>
      <c r="FO218" s="326"/>
      <c r="FP218" s="327"/>
      <c r="FQ218" s="327"/>
      <c r="FR218" s="327"/>
      <c r="FS218" s="327"/>
      <c r="FT218" s="327"/>
      <c r="FU218" s="327"/>
      <c r="FV218" s="327"/>
      <c r="FW218" s="327"/>
      <c r="FX218" s="327"/>
      <c r="FY218" s="327"/>
      <c r="FZ218" s="327"/>
      <c r="GA218" s="328"/>
      <c r="GB218" s="320"/>
      <c r="GC218" s="321"/>
      <c r="GD218" s="321"/>
      <c r="GE218" s="321"/>
      <c r="GF218" s="321"/>
      <c r="GG218" s="322"/>
      <c r="GH218" s="323"/>
      <c r="GI218" s="323"/>
      <c r="GJ218" s="323"/>
      <c r="GK218" s="323"/>
      <c r="GL218" s="323"/>
      <c r="GM218" s="323"/>
      <c r="GN218" s="324"/>
      <c r="GO218" s="325"/>
      <c r="GP218" s="325"/>
      <c r="GQ218" s="325"/>
      <c r="GR218" s="325"/>
      <c r="GS218" s="325"/>
      <c r="GT218" s="325"/>
      <c r="GU218" s="325"/>
      <c r="GV218" s="326"/>
      <c r="GW218" s="327"/>
      <c r="GX218" s="327"/>
      <c r="GY218" s="327"/>
      <c r="GZ218" s="327"/>
      <c r="HA218" s="327"/>
      <c r="HB218" s="327"/>
      <c r="HC218" s="327"/>
      <c r="HD218" s="327"/>
      <c r="HE218" s="327"/>
      <c r="HF218" s="327"/>
      <c r="HG218" s="327"/>
      <c r="HH218" s="328"/>
      <c r="HI218" s="329"/>
      <c r="HJ218" s="320"/>
      <c r="HK218" s="321"/>
      <c r="HL218" s="321"/>
      <c r="HM218" s="321"/>
      <c r="HN218" s="321"/>
      <c r="HO218" s="322"/>
      <c r="HP218" s="323"/>
      <c r="HQ218" s="323"/>
      <c r="HR218" s="323"/>
      <c r="HS218" s="323"/>
      <c r="HT218" s="323"/>
      <c r="HU218" s="323"/>
      <c r="HV218" s="324"/>
      <c r="HW218" s="325"/>
      <c r="HX218" s="325"/>
      <c r="HY218" s="325"/>
      <c r="HZ218" s="325"/>
      <c r="IA218" s="325"/>
      <c r="IB218" s="325"/>
      <c r="IC218" s="325"/>
      <c r="ID218" s="326"/>
      <c r="IE218" s="327"/>
      <c r="IF218" s="327"/>
      <c r="IG218" s="327"/>
      <c r="IH218" s="327"/>
      <c r="II218" s="327"/>
      <c r="IJ218" s="327"/>
      <c r="IK218" s="327"/>
      <c r="IL218" s="327"/>
      <c r="IM218" s="327"/>
      <c r="IN218" s="327"/>
      <c r="IO218" s="327"/>
      <c r="IP218" s="417"/>
      <c r="IQ218" s="417"/>
    </row>
    <row r="219" spans="2:251" ht="15" customHeight="1" x14ac:dyDescent="0.25">
      <c r="B219" s="337"/>
      <c r="C219" s="393"/>
      <c r="D219" s="339"/>
      <c r="E219" s="337"/>
      <c r="F219" s="337"/>
      <c r="G219" s="337"/>
      <c r="H219" s="337"/>
      <c r="I219" s="340"/>
      <c r="J219" s="341"/>
      <c r="K219" s="341"/>
      <c r="L219" s="342"/>
      <c r="M219" s="343"/>
      <c r="N219" s="344"/>
      <c r="O219" s="345"/>
      <c r="P219" s="345"/>
      <c r="Q219" s="346"/>
      <c r="R219" s="344"/>
      <c r="S219" s="345"/>
      <c r="T219" s="345"/>
      <c r="U219" s="395"/>
      <c r="V219" s="344"/>
      <c r="W219" s="345"/>
      <c r="X219" s="345"/>
      <c r="Y219" s="346"/>
      <c r="Z219" s="344"/>
      <c r="AA219" s="346"/>
      <c r="AB219" s="344"/>
      <c r="AC219" s="346"/>
      <c r="AD219" s="344"/>
      <c r="AE219" s="345"/>
      <c r="AF219" s="346"/>
      <c r="AG219" s="344"/>
      <c r="AH219" s="345"/>
      <c r="AI219" s="346"/>
      <c r="AJ219" s="344"/>
      <c r="AK219" s="345"/>
      <c r="AL219" s="346"/>
      <c r="AM219" s="344"/>
      <c r="AN219" s="345"/>
      <c r="AO219" s="346"/>
      <c r="AP219" s="344"/>
      <c r="AQ219" s="345"/>
      <c r="AR219" s="346"/>
      <c r="AS219" s="344"/>
      <c r="AT219" s="345"/>
      <c r="AU219" s="346"/>
      <c r="AV219" s="344"/>
      <c r="AW219" s="345"/>
      <c r="AX219" s="346"/>
      <c r="AY219" s="344"/>
      <c r="AZ219" s="345"/>
      <c r="BA219" s="346"/>
      <c r="BB219" s="344"/>
      <c r="BC219" s="345"/>
      <c r="BD219" s="346"/>
      <c r="BE219" s="344"/>
      <c r="BF219" s="345"/>
      <c r="BG219" s="346"/>
      <c r="BH219" s="344"/>
      <c r="BI219" s="345"/>
      <c r="BJ219" s="346"/>
      <c r="BK219" s="344"/>
      <c r="BL219" s="345"/>
      <c r="BM219" s="346"/>
      <c r="BN219" s="344"/>
      <c r="BO219" s="345"/>
      <c r="BP219" s="346"/>
      <c r="BQ219" s="344"/>
      <c r="BR219" s="345"/>
      <c r="BS219" s="346"/>
      <c r="BT219" s="344"/>
      <c r="BU219" s="347"/>
      <c r="BV219" s="346"/>
      <c r="BW219" s="344"/>
      <c r="BX219" s="345"/>
      <c r="BY219" s="346"/>
      <c r="BZ219" s="344"/>
      <c r="CA219" s="345"/>
      <c r="CB219" s="346"/>
      <c r="CC219" s="344"/>
      <c r="CD219" s="345"/>
      <c r="CE219" s="345"/>
      <c r="CF219" s="345"/>
      <c r="CG219" s="345"/>
      <c r="CH219" s="346"/>
      <c r="CI219" s="344"/>
      <c r="CJ219" s="345"/>
      <c r="CK219" s="346"/>
      <c r="CL219" s="344"/>
      <c r="CM219" s="345"/>
      <c r="CN219" s="346"/>
      <c r="CO219" s="344"/>
      <c r="CP219" s="345"/>
      <c r="CQ219" s="346"/>
      <c r="CR219" s="344"/>
      <c r="CS219" s="345"/>
      <c r="CT219" s="346"/>
      <c r="CU219" s="344"/>
      <c r="CV219" s="345"/>
      <c r="CW219" s="346"/>
      <c r="CX219" s="344"/>
      <c r="CY219" s="345"/>
      <c r="CZ219" s="346"/>
      <c r="DA219" s="344"/>
      <c r="DB219" s="345"/>
      <c r="DC219" s="346"/>
      <c r="DD219" s="344"/>
      <c r="DE219" s="345"/>
      <c r="DF219" s="346"/>
      <c r="DG219" s="338"/>
      <c r="DH219" s="348"/>
      <c r="DI219" s="348"/>
      <c r="DJ219" s="349"/>
      <c r="DK219" s="343"/>
      <c r="DL219" s="350"/>
      <c r="DM219" s="351"/>
      <c r="DN219" s="352"/>
      <c r="DO219" s="353"/>
      <c r="DP219" s="353"/>
      <c r="DQ219" s="353"/>
      <c r="DR219" s="353"/>
      <c r="DS219" s="354"/>
      <c r="DT219" s="355"/>
      <c r="DU219" s="355"/>
      <c r="DV219" s="355"/>
      <c r="DW219" s="355"/>
      <c r="DX219" s="355"/>
      <c r="DY219" s="355"/>
      <c r="DZ219" s="356"/>
      <c r="EA219" s="357"/>
      <c r="EB219" s="357"/>
      <c r="EC219" s="357"/>
      <c r="ED219" s="357"/>
      <c r="EE219" s="357"/>
      <c r="EF219" s="357"/>
      <c r="EG219" s="357"/>
      <c r="EH219" s="358"/>
      <c r="EI219" s="359"/>
      <c r="EJ219" s="359"/>
      <c r="EK219" s="359"/>
      <c r="EL219" s="359"/>
      <c r="EM219" s="359"/>
      <c r="EN219" s="359"/>
      <c r="EO219" s="359"/>
      <c r="EP219" s="359"/>
      <c r="EQ219" s="359"/>
      <c r="ER219" s="359"/>
      <c r="ES219" s="359"/>
      <c r="ET219" s="360"/>
      <c r="EU219" s="352"/>
      <c r="EV219" s="353"/>
      <c r="EW219" s="353"/>
      <c r="EX219" s="353"/>
      <c r="EY219" s="353"/>
      <c r="EZ219" s="354"/>
      <c r="FA219" s="355"/>
      <c r="FB219" s="355"/>
      <c r="FC219" s="355"/>
      <c r="FD219" s="355"/>
      <c r="FE219" s="355"/>
      <c r="FF219" s="355"/>
      <c r="FG219" s="356"/>
      <c r="FH219" s="357"/>
      <c r="FI219" s="357"/>
      <c r="FJ219" s="357"/>
      <c r="FK219" s="357"/>
      <c r="FL219" s="357"/>
      <c r="FM219" s="357"/>
      <c r="FN219" s="357"/>
      <c r="FO219" s="358"/>
      <c r="FP219" s="359"/>
      <c r="FQ219" s="359"/>
      <c r="FR219" s="359"/>
      <c r="FS219" s="359"/>
      <c r="FT219" s="359"/>
      <c r="FU219" s="359"/>
      <c r="FV219" s="359"/>
      <c r="FW219" s="359"/>
      <c r="FX219" s="359"/>
      <c r="FY219" s="359"/>
      <c r="FZ219" s="359"/>
      <c r="GA219" s="360"/>
      <c r="GB219" s="352"/>
      <c r="GC219" s="353"/>
      <c r="GD219" s="353"/>
      <c r="GE219" s="353"/>
      <c r="GF219" s="353"/>
      <c r="GG219" s="354"/>
      <c r="GH219" s="355"/>
      <c r="GI219" s="355"/>
      <c r="GJ219" s="355"/>
      <c r="GK219" s="355"/>
      <c r="GL219" s="355"/>
      <c r="GM219" s="355"/>
      <c r="GN219" s="356"/>
      <c r="GO219" s="357"/>
      <c r="GP219" s="357"/>
      <c r="GQ219" s="357"/>
      <c r="GR219" s="357"/>
      <c r="GS219" s="357"/>
      <c r="GT219" s="357"/>
      <c r="GU219" s="357"/>
      <c r="GV219" s="358"/>
      <c r="GW219" s="359"/>
      <c r="GX219" s="359"/>
      <c r="GY219" s="359"/>
      <c r="GZ219" s="359"/>
      <c r="HA219" s="359"/>
      <c r="HB219" s="359"/>
      <c r="HC219" s="359"/>
      <c r="HD219" s="359"/>
      <c r="HE219" s="359"/>
      <c r="HF219" s="359"/>
      <c r="HG219" s="359"/>
      <c r="HH219" s="360"/>
      <c r="HI219" s="361"/>
      <c r="HJ219" s="352"/>
      <c r="HK219" s="353"/>
      <c r="HL219" s="353"/>
      <c r="HM219" s="353"/>
      <c r="HN219" s="353"/>
      <c r="HO219" s="354"/>
      <c r="HP219" s="355"/>
      <c r="HQ219" s="355"/>
      <c r="HR219" s="355"/>
      <c r="HS219" s="355"/>
      <c r="HT219" s="355"/>
      <c r="HU219" s="355"/>
      <c r="HV219" s="356"/>
      <c r="HW219" s="357"/>
      <c r="HX219" s="357"/>
      <c r="HY219" s="357"/>
      <c r="HZ219" s="357"/>
      <c r="IA219" s="357"/>
      <c r="IB219" s="357"/>
      <c r="IC219" s="357"/>
      <c r="ID219" s="358"/>
      <c r="IE219" s="359"/>
      <c r="IF219" s="359"/>
      <c r="IG219" s="359"/>
      <c r="IH219" s="359"/>
      <c r="II219" s="359"/>
      <c r="IJ219" s="359"/>
      <c r="IK219" s="359"/>
      <c r="IL219" s="359"/>
      <c r="IM219" s="359"/>
      <c r="IN219" s="359"/>
      <c r="IO219" s="359"/>
      <c r="IP219" s="415"/>
      <c r="IQ219" s="415"/>
    </row>
    <row r="220" spans="2:251" ht="15" customHeight="1" x14ac:dyDescent="0.25">
      <c r="B220" s="392">
        <v>1</v>
      </c>
      <c r="C220" s="13"/>
      <c r="D220" s="423"/>
      <c r="E220" s="20"/>
      <c r="F220" s="6"/>
      <c r="G220" s="20"/>
      <c r="H220" s="20"/>
      <c r="I220" s="23"/>
      <c r="J220" s="6"/>
      <c r="K220" s="6"/>
      <c r="L220" s="424"/>
      <c r="M220" s="425"/>
      <c r="N220" s="24"/>
      <c r="O220" s="107"/>
      <c r="P220" s="107"/>
      <c r="Q220" s="273"/>
      <c r="R220" s="24"/>
      <c r="S220" s="107"/>
      <c r="T220" s="107"/>
      <c r="U220" s="290"/>
      <c r="V220" s="24"/>
      <c r="W220" s="107"/>
      <c r="X220" s="107"/>
      <c r="Y220" s="273"/>
      <c r="Z220" s="24"/>
      <c r="AA220" s="273"/>
      <c r="AB220" s="24"/>
      <c r="AC220" s="273"/>
      <c r="AD220" s="24"/>
      <c r="AE220" s="107"/>
      <c r="AF220" s="273"/>
      <c r="AG220" s="24"/>
      <c r="AH220" s="107"/>
      <c r="AI220" s="273"/>
      <c r="AJ220" s="24"/>
      <c r="AK220" s="107"/>
      <c r="AL220" s="273"/>
      <c r="AM220" s="24"/>
      <c r="AN220" s="107"/>
      <c r="AO220" s="273"/>
      <c r="AP220" s="24"/>
      <c r="AQ220" s="107"/>
      <c r="AR220" s="273"/>
      <c r="AS220" s="24"/>
      <c r="AT220" s="107"/>
      <c r="AU220" s="273"/>
      <c r="AV220" s="24"/>
      <c r="AW220" s="107"/>
      <c r="AX220" s="273"/>
      <c r="AY220" s="24"/>
      <c r="AZ220" s="107"/>
      <c r="BA220" s="273"/>
      <c r="BB220" s="24"/>
      <c r="BC220" s="107"/>
      <c r="BD220" s="273"/>
      <c r="BE220" s="24"/>
      <c r="BF220" s="107"/>
      <c r="BG220" s="273"/>
      <c r="BH220" s="24"/>
      <c r="BI220" s="107"/>
      <c r="BJ220" s="273"/>
      <c r="BK220" s="24"/>
      <c r="BL220" s="107"/>
      <c r="BM220" s="273"/>
      <c r="BN220" s="24"/>
      <c r="BO220" s="107"/>
      <c r="BP220" s="273"/>
      <c r="BQ220" s="24"/>
      <c r="BR220" s="107"/>
      <c r="BS220" s="273"/>
      <c r="BT220" s="24"/>
      <c r="BU220" s="291"/>
      <c r="BV220" s="273"/>
      <c r="BW220" s="24"/>
      <c r="BX220" s="107"/>
      <c r="BY220" s="273"/>
      <c r="BZ220" s="24"/>
      <c r="CA220" s="107"/>
      <c r="CB220" s="273"/>
      <c r="CC220" s="24"/>
      <c r="CD220" s="107"/>
      <c r="CE220" s="107"/>
      <c r="CF220" s="107"/>
      <c r="CG220" s="107"/>
      <c r="CH220" s="273"/>
      <c r="CI220" s="24"/>
      <c r="CJ220" s="107"/>
      <c r="CK220" s="273"/>
      <c r="CL220" s="24"/>
      <c r="CM220" s="107"/>
      <c r="CN220" s="273"/>
      <c r="CO220" s="24"/>
      <c r="CP220" s="107"/>
      <c r="CQ220" s="273"/>
      <c r="CR220" s="24"/>
      <c r="CS220" s="107"/>
      <c r="CT220" s="273"/>
      <c r="CU220" s="24"/>
      <c r="CV220" s="107"/>
      <c r="CW220" s="273"/>
      <c r="CX220" s="24"/>
      <c r="CY220" s="107"/>
      <c r="CZ220" s="273"/>
      <c r="DA220" s="24"/>
      <c r="DB220" s="107"/>
      <c r="DC220" s="273"/>
      <c r="DD220" s="24"/>
      <c r="DE220" s="107"/>
      <c r="DF220" s="273"/>
      <c r="DG220" s="218"/>
      <c r="DH220" s="217"/>
      <c r="DI220" s="217"/>
      <c r="DJ220" s="286" t="e">
        <f>AVERAGE(AY220:CZ220)</f>
        <v>#DIV/0!</v>
      </c>
      <c r="DK220" s="219"/>
      <c r="DL220" s="220" t="e">
        <f>IF(DJ220&gt;80, 4, (DJ220-50)/20+2.5)</f>
        <v>#DIV/0!</v>
      </c>
      <c r="DM220" s="61">
        <f>COUNTIF(N220:CZ220, DM$1)+COUNTIF(N220:CZ220, DM$2)</f>
        <v>0</v>
      </c>
      <c r="DN220" s="233">
        <f>IF(COUNTIF($N220:$Q220, ET$1)&gt;0, DN$2, 0)</f>
        <v>0</v>
      </c>
      <c r="DO220" s="234">
        <f>IF(COUNTIF($R220:$U220, ET$1)&gt;0, DO$2, 0)</f>
        <v>0</v>
      </c>
      <c r="DP220" s="234">
        <f>IF(COUNTIF($V220:$Y220, ET$1)&gt;0, DP$2, 0)</f>
        <v>0</v>
      </c>
      <c r="DQ220" s="234">
        <f>IF(COUNTIF($Z220:$AA220, ET$1)&gt;0, DQ$2, 0)</f>
        <v>0</v>
      </c>
      <c r="DR220" s="234">
        <f>IF(COUNTIF($AB220:$AC220, ET$1)&gt;0, DR$2, 0)</f>
        <v>0</v>
      </c>
      <c r="DS220" s="235">
        <f>IF(COUNTIF($AD220:$AF220, $ET$1)&gt;0, DS$2, 0)</f>
        <v>0</v>
      </c>
      <c r="DT220" s="236">
        <f>IF(COUNTIF($AG220:$AI220, $ET$1)&gt;0, DT$2, 0)</f>
        <v>0</v>
      </c>
      <c r="DU220" s="236">
        <f>IF(COUNTIF($AJ220:$AL220, $ET$1)&gt;0, DU$2, 0)</f>
        <v>0</v>
      </c>
      <c r="DV220" s="236">
        <f>IF(COUNTIF($AM220:$AO220, $ET$1)&gt;0, DV$2, 0)</f>
        <v>0</v>
      </c>
      <c r="DW220" s="236">
        <f>IF(COUNTIF($AP220:$AR220, $ET$1)&gt;0, DW$2, 0)</f>
        <v>0</v>
      </c>
      <c r="DX220" s="236">
        <f>IF(COUNTIF($AS220:$AU220, $ET$1)&gt;0, DX$2, 0)</f>
        <v>0</v>
      </c>
      <c r="DY220" s="236">
        <f>IF(COUNTIF($AV220:$AX220, $ET$1)&gt;0, DY$2, 0)</f>
        <v>0</v>
      </c>
      <c r="DZ220" s="237">
        <f>IF(COUNTIF($AY220:$BA220, $ET$1)&gt;0, DZ$2, 0)</f>
        <v>0</v>
      </c>
      <c r="EA220" s="238">
        <f>IF(COUNTIF($BB220:$BD220, $ET$1)&gt;0, EA$2, 0)</f>
        <v>0</v>
      </c>
      <c r="EB220" s="238">
        <f>IF(COUNTIF($BE220:$BG220, $ET$1)&gt;0, EB$2, 0)</f>
        <v>0</v>
      </c>
      <c r="EC220" s="238">
        <f>IF(COUNTIF($BH220:$BJ220, $ET$1)&gt;0, EC$2, 0)</f>
        <v>0</v>
      </c>
      <c r="ED220" s="238">
        <f>IF(COUNTIF($BK220:$BM220, $ET$1)&gt;0, ED$2, 0)</f>
        <v>0</v>
      </c>
      <c r="EE220" s="238">
        <f>IF(COUNTIF($BN220:$BP220, $ET$1)&gt;0, EE$2, 0)</f>
        <v>0</v>
      </c>
      <c r="EF220" s="238">
        <f>IF(COUNTIF($BQ220:$BS220, $ET$1)&gt;0, EF$2, 0)</f>
        <v>0</v>
      </c>
      <c r="EG220" s="238">
        <f>IF(COUNTIF($BT220:$BV220, $ET$1)&gt;0, EG$2, 0)</f>
        <v>0</v>
      </c>
      <c r="EH220" s="239">
        <f>IF(COUNTIF($BW220:$BY220, $ET$1)&gt;0, EH$2, 0)</f>
        <v>0</v>
      </c>
      <c r="EI220" s="240">
        <f>IF(COUNTIF($BZ220:$CB220, $ET$1)&gt;0, EI$2, 0)</f>
        <v>0</v>
      </c>
      <c r="EJ220" s="240">
        <f>IF(COUNTIF($CC220:$CE220, $ET$1)&gt;0, EJ$2, 0)</f>
        <v>0</v>
      </c>
      <c r="EK220" s="240">
        <f>IF(COUNTIF($CF220:$CH220, $ET$1)&gt;0, EK$2, 0)</f>
        <v>0</v>
      </c>
      <c r="EL220" s="240">
        <f>IF(COUNTIF($CI220:$CK220, $ET$1)&gt;0, EL$2, 0)</f>
        <v>0</v>
      </c>
      <c r="EM220" s="240">
        <f>IF(COUNTIF($CL220:$CN220, $ET$1)&gt;0, EM$2, 0)</f>
        <v>0</v>
      </c>
      <c r="EN220" s="240">
        <f>IF(COUNTIF($CO220:$CQ220, $ET$1)&gt;0, EN$2, 0)</f>
        <v>0</v>
      </c>
      <c r="EO220" s="240">
        <f>IF(COUNTIF($CR220:$CT220, $ET$1)&gt;0, EO$2, 0)</f>
        <v>0</v>
      </c>
      <c r="EP220" s="240">
        <f>IF(COUNTIF($CU220:$CW220, $ET$1)&gt;0, EP$2, 0)</f>
        <v>0</v>
      </c>
      <c r="EQ220" s="240">
        <f>IF(COUNTIF($CX220:$CZ220, $ET$1)&gt;0, EQ$2, 0)</f>
        <v>0</v>
      </c>
      <c r="ER220" s="240">
        <f>IF(COUNTIF($DA220:$DC220, $ET$1)&gt;0, ER$2, 0)</f>
        <v>0</v>
      </c>
      <c r="ES220" s="240">
        <f>IF(COUNTIF($DD220:$DF220, $ET$1)&gt;0, ES$2, 0)</f>
        <v>0</v>
      </c>
      <c r="ET220" s="241">
        <f>SUM(DN220:ES220)</f>
        <v>0</v>
      </c>
      <c r="EU220" s="242">
        <f>IF(COUNTIF($N220:$Q220, GA$1)&gt;0, EU$2, 0)</f>
        <v>0</v>
      </c>
      <c r="EV220" s="234">
        <f>IF(COUNTIF($R220:$U220, GA$1)&gt;0, EV$2, 0)</f>
        <v>0</v>
      </c>
      <c r="EW220" s="234">
        <f>IF(COUNTIF($V220:$Y220, GA$1)&gt;0, EW$2, 0)</f>
        <v>0</v>
      </c>
      <c r="EX220" s="234">
        <f>IF(COUNTIF($Z220:$AA220, GA$1)&gt;0, EX$2, 0)</f>
        <v>0</v>
      </c>
      <c r="EY220" s="234">
        <f>IF(COUNTIF($AB220:$AC220, GA$1)&gt;0, EY$2, 0)</f>
        <v>0</v>
      </c>
      <c r="EZ220" s="235">
        <f>IF(COUNTIF($AD220:$AF220, $GA$1)&gt;0, EZ$2, 0)</f>
        <v>0</v>
      </c>
      <c r="FA220" s="236">
        <f>IF(COUNTIF($AG220:$AI220, $GA$1)&gt;0, FA$2, 0)</f>
        <v>0</v>
      </c>
      <c r="FB220" s="236">
        <f>IF(COUNTIF($AJ220:$AL220, $GA$1)&gt;0, FB$2, 0)</f>
        <v>0</v>
      </c>
      <c r="FC220" s="236">
        <f>IF(COUNTIF($AM220:$AO220, $GA$1)&gt;0, FC$2, 0)</f>
        <v>0</v>
      </c>
      <c r="FD220" s="236">
        <f>IF(COUNTIF($AP220:$AR220, $GA$1)&gt;0, FD$2, 0)</f>
        <v>0</v>
      </c>
      <c r="FE220" s="236">
        <f>IF(COUNTIF($AS220:$AU220, $GA$1)&gt;0, FE$2, 0)</f>
        <v>0</v>
      </c>
      <c r="FF220" s="236">
        <f>IF(COUNTIF($AV220:$AX220, $GA$1)&gt;0, FF$2, 0)</f>
        <v>0</v>
      </c>
      <c r="FG220" s="237">
        <f>IF(COUNTIF($AY220:$BA220, $GA$1)&gt;0, FG$2, 0)</f>
        <v>0</v>
      </c>
      <c r="FH220" s="238">
        <f>IF(COUNTIF($BB220:$BD220, $GA$1)&gt;0, FH$2, 0)</f>
        <v>0</v>
      </c>
      <c r="FI220" s="238">
        <f>IF(COUNTIF($BE220:$BG220, $GA$1)&gt;0, FI$2, 0)</f>
        <v>0</v>
      </c>
      <c r="FJ220" s="238">
        <f>IF(COUNTIF($BH220:$BJ220, $GA$1)&gt;0, FJ$2, 0)</f>
        <v>0</v>
      </c>
      <c r="FK220" s="238">
        <f>IF(COUNTIF($BK220:$BM220, $GA$1)&gt;0, FK$2, 0)</f>
        <v>0</v>
      </c>
      <c r="FL220" s="238">
        <f>IF(COUNTIF($BN220:$BP220, $GA$1)&gt;0, FL$2, 0)</f>
        <v>0</v>
      </c>
      <c r="FM220" s="238">
        <f>IF(COUNTIF($BQ220:$BS220, $GA$1)&gt;0, FM$2, 0)</f>
        <v>0</v>
      </c>
      <c r="FN220" s="238">
        <f>IF(COUNTIF($BT220:$BV220, $GA$1)&gt;0, FN$2, 0)</f>
        <v>0</v>
      </c>
      <c r="FO220" s="239">
        <f>IF(COUNTIF($BW220:$BY220, $GA$1)&gt;0, FO$2, 0)</f>
        <v>0</v>
      </c>
      <c r="FP220" s="240">
        <f>IF(COUNTIF($BZ220:$CB220, $GA$1)&gt;0, FP$2, 0)</f>
        <v>0</v>
      </c>
      <c r="FQ220" s="240">
        <f>IF(COUNTIF($CC220:$CE220, $GA$1)&gt;0, FQ$2, 0)</f>
        <v>0</v>
      </c>
      <c r="FR220" s="240">
        <f>IF(COUNTIF($CF220:$CH220, $GA$1)&gt;0, FR$2, 0)</f>
        <v>0</v>
      </c>
      <c r="FS220" s="240">
        <f>IF(COUNTIF($CI220:$CK220, $GA$1)&gt;0, FS$2, 0)</f>
        <v>0</v>
      </c>
      <c r="FT220" s="240">
        <f>IF(COUNTIF($CL220:$CN220, $GA$1)&gt;0, FT$2, 0)</f>
        <v>0</v>
      </c>
      <c r="FU220" s="240">
        <f>IF(COUNTIF($CO220:$CQ220, $GA$1)&gt;0, FU$2, 0)</f>
        <v>0</v>
      </c>
      <c r="FV220" s="240">
        <f>IF(COUNTIF($CR220:$CT220, $GA$1)&gt;0, FV$2, 0)</f>
        <v>0</v>
      </c>
      <c r="FW220" s="240">
        <f>IF(COUNTIF($CU220:$CW220, $GA$1)&gt;0, FW$2, 0)</f>
        <v>0</v>
      </c>
      <c r="FX220" s="240">
        <f>IF(COUNTIF($CX220:$CZ220, $GA$1)&gt;0, FX$2, 0)</f>
        <v>0</v>
      </c>
      <c r="FY220" s="240">
        <f>IF(COUNTIF($DA220:$DC220, $GA$1)&gt;0, FY$2, 0)</f>
        <v>0</v>
      </c>
      <c r="FZ220" s="240">
        <f>IF(COUNTIF($DD220:$DF220, $GA$1)&gt;0, FZ$2, 0)</f>
        <v>0</v>
      </c>
      <c r="GA220" s="241">
        <f>SUM(EU220:FZ220)</f>
        <v>0</v>
      </c>
      <c r="GB220" s="242">
        <f>IF(COUNTIF($N220:$Q220, HH$1)&gt;0, GB$2, 0)</f>
        <v>0</v>
      </c>
      <c r="GC220" s="234">
        <f>IF(COUNTIF($R220:$U220, HH$1)&gt;0, GC$2, 0)</f>
        <v>0</v>
      </c>
      <c r="GD220" s="234">
        <f>IF(COUNTIF($V220:$Y220, HH$1)&gt;0, GD$2, 0)</f>
        <v>0</v>
      </c>
      <c r="GE220" s="234">
        <f>IF(COUNTIF($Z220:$AA220, HH$1)&gt;0, GE$2, 0)</f>
        <v>0</v>
      </c>
      <c r="GF220" s="234">
        <f>IF(COUNTIF($AB220:$AC220, HH$1)&gt;0, GF$2, 0)</f>
        <v>0</v>
      </c>
      <c r="GG220" s="235">
        <f>IF(COUNTIF($AD220:$AF220, $HH$1)&gt;0, GG$2, 0)</f>
        <v>0</v>
      </c>
      <c r="GH220" s="236">
        <f>IF(COUNTIF($AG220:$AI220, $HH$1)&gt;0, GH$2, 0)</f>
        <v>0</v>
      </c>
      <c r="GI220" s="236">
        <f>IF(COUNTIF($AJ220:$AL220, $HH$1)&gt;0, GI$2, 0)</f>
        <v>0</v>
      </c>
      <c r="GJ220" s="236">
        <f>IF(COUNTIF($AM220:$AO220, $HH$1)&gt;0, GJ$2, 0)</f>
        <v>0</v>
      </c>
      <c r="GK220" s="236">
        <f>IF(COUNTIF($AP220:$AR220, $HH$1)&gt;0, GK$2, 0)</f>
        <v>0</v>
      </c>
      <c r="GL220" s="236">
        <f>IF(COUNTIF($AS220:$AU220, $HH$1)&gt;0, GL$2, 0)</f>
        <v>0</v>
      </c>
      <c r="GM220" s="236">
        <f>IF(COUNTIF($AV220:$AX220, $HH$1)&gt;0, GM$2, 0)</f>
        <v>0</v>
      </c>
      <c r="GN220" s="237">
        <f>IF(COUNTIF($AY220:$BA220, $HH$1)&gt;0, GN$2, 0)</f>
        <v>0</v>
      </c>
      <c r="GO220" s="238">
        <f>IF(COUNTIF($BB220:$BD220, $HH$1)&gt;0, GO$2, 0)</f>
        <v>0</v>
      </c>
      <c r="GP220" s="238">
        <f>IF(COUNTIF($BE220:$BG220, $HH$1)&gt;0, GP$2, 0)</f>
        <v>0</v>
      </c>
      <c r="GQ220" s="238">
        <f>IF(COUNTIF($BH220:$BJ220, $HH$1)&gt;0, GQ$2, 0)</f>
        <v>0</v>
      </c>
      <c r="GR220" s="238">
        <f>IF(COUNTIF($BK220:$BM220, $HH$1)&gt;0, GR$2, 0)</f>
        <v>0</v>
      </c>
      <c r="GS220" s="238">
        <f>IF(COUNTIF($BN220:$BP220, $HH$1)&gt;0, GS$2, 0)</f>
        <v>0</v>
      </c>
      <c r="GT220" s="238">
        <f>IF(COUNTIF($BQ220:$BS220, $HH$1)&gt;0, GT$2, 0)</f>
        <v>0</v>
      </c>
      <c r="GU220" s="238">
        <f>IF(COUNTIF($BT220:$BV220, $HH$1)&gt;0, GU$2, 0)</f>
        <v>0</v>
      </c>
      <c r="GV220" s="239">
        <f>IF(COUNTIF($BW220:$BY220, $HH$1)&gt;0, GV$2, 0)</f>
        <v>0</v>
      </c>
      <c r="GW220" s="240">
        <f>IF(COUNTIF($BZ220:$CB220, $HH$1)&gt;0, GW$2, 0)</f>
        <v>0</v>
      </c>
      <c r="GX220" s="240">
        <f>IF(COUNTIF($CC220:$CE220, $HH$1)&gt;0, GX$2, 0)</f>
        <v>0</v>
      </c>
      <c r="GY220" s="240">
        <f>IF(COUNTIF($CF220:$CH220, $HH$1)&gt;0, GY$2, 0)</f>
        <v>0</v>
      </c>
      <c r="GZ220" s="240">
        <f>IF(COUNTIF($CI220:$CK220, $HH$1)&gt;0, GZ$2, 0)</f>
        <v>0</v>
      </c>
      <c r="HA220" s="240">
        <f>IF(COUNTIF($CL220:$CN220, $HH$1)&gt;0, HA$2, 0)</f>
        <v>0</v>
      </c>
      <c r="HB220" s="240">
        <f>IF(COUNTIF($CO220:$CQ220, $HH$1)&gt;0, HB$2, 0)</f>
        <v>0</v>
      </c>
      <c r="HC220" s="240">
        <f>IF(COUNTIF($CR220:$CT220, $HH$1)&gt;0, HC$2, 0)</f>
        <v>0</v>
      </c>
      <c r="HD220" s="240">
        <f>IF(COUNTIF($CU220:$CW220, $HH$1)&gt;0, HD$2, 0)</f>
        <v>0</v>
      </c>
      <c r="HE220" s="240">
        <f>IF(COUNTIF($CX220:$CZ220, $HH$1)&gt;0, HE$2, 0)</f>
        <v>0</v>
      </c>
      <c r="HF220" s="240">
        <f>IF(COUNTIF($DA220:$DC220, $HH$1)&gt;0, HF$2, 0)</f>
        <v>0</v>
      </c>
      <c r="HG220" s="240">
        <f>IF(COUNTIF($DD220:$DF220, $HH$1)&gt;0, HG$2, 0)</f>
        <v>0</v>
      </c>
      <c r="HH220" s="241">
        <f>SUM(GB220:HG220)</f>
        <v>0</v>
      </c>
      <c r="HI220" s="243"/>
      <c r="HJ220" s="242">
        <f>IF(MAX($N220:$Q220)&gt;=40, HJ$2, 0)</f>
        <v>0</v>
      </c>
      <c r="HK220" s="234">
        <f>IF(MAX($R220:$U220)&gt;=40, HK$2, 0)</f>
        <v>0</v>
      </c>
      <c r="HL220" s="234">
        <f>IF(MAX($V220:$Y220)&gt;=40, HL$2, 0)</f>
        <v>0</v>
      </c>
      <c r="HM220" s="234">
        <f>IF(MAX($Z220:$AA220)&gt;=40, HM$2, 0)</f>
        <v>0</v>
      </c>
      <c r="HN220" s="234">
        <f>IF(MAX($AB220:$AC220)&gt;=40, HN$2, 0)</f>
        <v>0</v>
      </c>
      <c r="HO220" s="235">
        <f>IF(MAX($AD220:$AF220)&gt;=40, HO$2, 0)</f>
        <v>0</v>
      </c>
      <c r="HP220" s="236">
        <f>IF(MAX($AG220:$AI220)&gt;=40, HP$2, 0)</f>
        <v>0</v>
      </c>
      <c r="HQ220" s="236">
        <f>IF(MAX($AJ220:$AL220)&gt;=40, HQ$2, 0)</f>
        <v>0</v>
      </c>
      <c r="HR220" s="236">
        <f>IF(MAX($AM220:$AO220)&gt;=40, HR$2, 0)</f>
        <v>0</v>
      </c>
      <c r="HS220" s="236">
        <f>IF(MAX($AP220:$AR220)&gt;=40, HS$2, 0)</f>
        <v>0</v>
      </c>
      <c r="HT220" s="236">
        <f>IF(MAX($AS220:$AU220)&gt;=40, HT$2, 0)</f>
        <v>0</v>
      </c>
      <c r="HU220" s="236">
        <f>IF(MAX($AV220:$AX220)&gt;=40, HU$2, 0)</f>
        <v>0</v>
      </c>
      <c r="HV220" s="237">
        <f>IF(MAX($AY220:$BA220)&gt;=40, HV$2, 0)</f>
        <v>0</v>
      </c>
      <c r="HW220" s="238">
        <f>IF(MAX($BB220:$BD220)&gt;=40, HW$2, 0)</f>
        <v>0</v>
      </c>
      <c r="HX220" s="238">
        <f>IF(MAX($BE220:$BG220)&gt;=40, HX$2, 0)</f>
        <v>0</v>
      </c>
      <c r="HY220" s="238">
        <f>IF(MAX($BH220:$BJ220)&gt;=40, HY$2, 0)</f>
        <v>0</v>
      </c>
      <c r="HZ220" s="238">
        <f>IF(MAX($BK220:$BM220)&gt;=40, HZ$2, 0)</f>
        <v>0</v>
      </c>
      <c r="IA220" s="238">
        <f>IF(MAX($BN220:$BP220)&gt;=40, IA$2, 0)</f>
        <v>0</v>
      </c>
      <c r="IB220" s="238">
        <f>IF(MAX($BQ220:$BS220)&gt;=40, IB$2, 0)</f>
        <v>0</v>
      </c>
      <c r="IC220" s="238">
        <f>IF(MAX($BT220:$BV220)&gt;=40, IC$2, 0)</f>
        <v>0</v>
      </c>
      <c r="ID220" s="239">
        <f>IF(MAX($BW220:$BY220)&gt;=40, ID$2, 0)</f>
        <v>0</v>
      </c>
      <c r="IE220" s="240">
        <f>IF(MAX($BZ220:$CB220)&gt;=40, IE$2, 0)</f>
        <v>0</v>
      </c>
      <c r="IF220" s="240">
        <f>IF(MAX($CC220:$CE220)&gt;=40, IF$2, 0)</f>
        <v>0</v>
      </c>
      <c r="IG220" s="240">
        <f>IF(MAX($CF220:$CH220)&gt;=40, IG$2, 0)</f>
        <v>0</v>
      </c>
      <c r="IH220" s="240">
        <f>IF(MAX($CI220:$CK220)&gt;=40, IH$2, 0)</f>
        <v>0</v>
      </c>
      <c r="II220" s="240">
        <f>IF(MAX($CL220:$CN220)&gt;=40, II$2, 0)</f>
        <v>0</v>
      </c>
      <c r="IJ220" s="240">
        <f>IF(MAX($CO220:$CQ220)&gt;=40, IJ$2, 0)</f>
        <v>0</v>
      </c>
      <c r="IK220" s="240">
        <f>IF(MAX($CR220:$CT220)&gt;=40, IK$2, 0)</f>
        <v>0</v>
      </c>
      <c r="IL220" s="240">
        <f>IF(MAX($CU220:$CW220)&gt;=40, IL$2, 0)</f>
        <v>0</v>
      </c>
      <c r="IM220" s="240">
        <f>IF(MAX($CX220:$CZ220)&gt;=40, IM$2, 0)</f>
        <v>0</v>
      </c>
      <c r="IN220" s="240">
        <f>IF(MAX($DA220:$DC220)&gt;=40, IN$2, 0)</f>
        <v>0</v>
      </c>
      <c r="IO220" s="240">
        <f>IF(MAX($DD220:$DF220)&gt;=40, IO$2, 0)</f>
        <v>0</v>
      </c>
      <c r="IP220" s="416">
        <f>SUM(HO220:IB220, ID220:IO220)</f>
        <v>0</v>
      </c>
      <c r="IQ220" s="416">
        <f>SUM(HJ220:HN220, IC220)</f>
        <v>0</v>
      </c>
    </row>
    <row r="221" spans="2:251" ht="15" customHeight="1" x14ac:dyDescent="0.25">
      <c r="B221" s="392">
        <v>2</v>
      </c>
      <c r="C221" s="13"/>
      <c r="D221" s="423"/>
      <c r="E221" s="20"/>
      <c r="F221" s="6"/>
      <c r="G221" s="20"/>
      <c r="H221" s="20"/>
      <c r="I221" s="23"/>
      <c r="J221" s="6"/>
      <c r="K221" s="6"/>
      <c r="L221" s="424"/>
      <c r="M221" s="425"/>
      <c r="N221" s="24"/>
      <c r="O221" s="107"/>
      <c r="P221" s="107"/>
      <c r="Q221" s="273"/>
      <c r="R221" s="24"/>
      <c r="S221" s="107"/>
      <c r="T221" s="107"/>
      <c r="U221" s="290"/>
      <c r="V221" s="24"/>
      <c r="W221" s="107"/>
      <c r="X221" s="107"/>
      <c r="Y221" s="273"/>
      <c r="Z221" s="24"/>
      <c r="AA221" s="273"/>
      <c r="AB221" s="24"/>
      <c r="AC221" s="273"/>
      <c r="AD221" s="24"/>
      <c r="AE221" s="107"/>
      <c r="AF221" s="273"/>
      <c r="AG221" s="24"/>
      <c r="AH221" s="107"/>
      <c r="AI221" s="273"/>
      <c r="AJ221" s="24"/>
      <c r="AK221" s="107"/>
      <c r="AL221" s="273"/>
      <c r="AM221" s="24"/>
      <c r="AN221" s="107"/>
      <c r="AO221" s="273"/>
      <c r="AP221" s="24"/>
      <c r="AQ221" s="107"/>
      <c r="AR221" s="273"/>
      <c r="AS221" s="24"/>
      <c r="AT221" s="107"/>
      <c r="AU221" s="273"/>
      <c r="AV221" s="24"/>
      <c r="AW221" s="107"/>
      <c r="AX221" s="273"/>
      <c r="AY221" s="24"/>
      <c r="AZ221" s="107"/>
      <c r="BA221" s="273"/>
      <c r="BB221" s="24"/>
      <c r="BC221" s="107"/>
      <c r="BD221" s="273"/>
      <c r="BE221" s="24"/>
      <c r="BF221" s="107"/>
      <c r="BG221" s="273"/>
      <c r="BH221" s="24"/>
      <c r="BI221" s="107"/>
      <c r="BJ221" s="273"/>
      <c r="BK221" s="24"/>
      <c r="BL221" s="107"/>
      <c r="BM221" s="273"/>
      <c r="BN221" s="24"/>
      <c r="BO221" s="107"/>
      <c r="BP221" s="273"/>
      <c r="BQ221" s="24"/>
      <c r="BR221" s="107"/>
      <c r="BS221" s="273"/>
      <c r="BT221" s="24"/>
      <c r="BU221" s="291"/>
      <c r="BV221" s="273"/>
      <c r="BW221" s="24"/>
      <c r="BX221" s="107"/>
      <c r="BY221" s="273"/>
      <c r="BZ221" s="24"/>
      <c r="CA221" s="107"/>
      <c r="CB221" s="273"/>
      <c r="CC221" s="24"/>
      <c r="CD221" s="107"/>
      <c r="CE221" s="107"/>
      <c r="CF221" s="107"/>
      <c r="CG221" s="107"/>
      <c r="CH221" s="273"/>
      <c r="CI221" s="24"/>
      <c r="CJ221" s="107"/>
      <c r="CK221" s="273"/>
      <c r="CL221" s="24"/>
      <c r="CM221" s="107"/>
      <c r="CN221" s="273"/>
      <c r="CO221" s="24"/>
      <c r="CP221" s="107"/>
      <c r="CQ221" s="273"/>
      <c r="CR221" s="24"/>
      <c r="CS221" s="107"/>
      <c r="CT221" s="273"/>
      <c r="CU221" s="24"/>
      <c r="CV221" s="107"/>
      <c r="CW221" s="273"/>
      <c r="CX221" s="24"/>
      <c r="CY221" s="107"/>
      <c r="CZ221" s="273"/>
      <c r="DA221" s="24"/>
      <c r="DB221" s="107"/>
      <c r="DC221" s="273"/>
      <c r="DD221" s="24"/>
      <c r="DE221" s="107"/>
      <c r="DF221" s="273"/>
      <c r="DG221" s="218"/>
      <c r="DH221" s="217"/>
      <c r="DI221" s="217"/>
      <c r="DJ221" s="286" t="e">
        <f>AVERAGE(AY221:CZ221)</f>
        <v>#DIV/0!</v>
      </c>
      <c r="DK221" s="219"/>
      <c r="DL221" s="220" t="e">
        <f>IF(DJ221&gt;80, 4, (DJ221-50)/20+2.5)</f>
        <v>#DIV/0!</v>
      </c>
      <c r="DM221" s="61">
        <f>COUNTIF(N221:CZ221, DM$1)+COUNTIF(N221:CZ221, DM$2)</f>
        <v>0</v>
      </c>
      <c r="DN221" s="233">
        <f>IF(COUNTIF($N221:$Q221, ET$1)&gt;0, DN$2, 0)</f>
        <v>0</v>
      </c>
      <c r="DO221" s="234">
        <f>IF(COUNTIF($R221:$U221, ET$1)&gt;0, DO$2, 0)</f>
        <v>0</v>
      </c>
      <c r="DP221" s="234">
        <f>IF(COUNTIF($V221:$Y221, ET$1)&gt;0, DP$2, 0)</f>
        <v>0</v>
      </c>
      <c r="DQ221" s="234">
        <f>IF(COUNTIF($Z221:$AA221, ET$1)&gt;0, DQ$2, 0)</f>
        <v>0</v>
      </c>
      <c r="DR221" s="234">
        <f>IF(COUNTIF($AB221:$AC221, ET$1)&gt;0, DR$2, 0)</f>
        <v>0</v>
      </c>
      <c r="DS221" s="235">
        <f>IF(COUNTIF($AD221:$AF221, $ET$1)&gt;0, DS$2, 0)</f>
        <v>0</v>
      </c>
      <c r="DT221" s="236">
        <f>IF(COUNTIF($AG221:$AI221, $ET$1)&gt;0, DT$2, 0)</f>
        <v>0</v>
      </c>
      <c r="DU221" s="236">
        <f>IF(COUNTIF($AJ221:$AL221, $ET$1)&gt;0, DU$2, 0)</f>
        <v>0</v>
      </c>
      <c r="DV221" s="236">
        <f>IF(COUNTIF($AM221:$AO221, $ET$1)&gt;0, DV$2, 0)</f>
        <v>0</v>
      </c>
      <c r="DW221" s="236">
        <f>IF(COUNTIF($AP221:$AR221, $ET$1)&gt;0, DW$2, 0)</f>
        <v>0</v>
      </c>
      <c r="DX221" s="236">
        <f>IF(COUNTIF($AS221:$AU221, $ET$1)&gt;0, DX$2, 0)</f>
        <v>0</v>
      </c>
      <c r="DY221" s="236">
        <f>IF(COUNTIF($AV221:$AX221, $ET$1)&gt;0, DY$2, 0)</f>
        <v>0</v>
      </c>
      <c r="DZ221" s="237">
        <f>IF(COUNTIF($AY221:$BA221, $ET$1)&gt;0, DZ$2, 0)</f>
        <v>0</v>
      </c>
      <c r="EA221" s="238">
        <f>IF(COUNTIF($BB221:$BD221, $ET$1)&gt;0, EA$2, 0)</f>
        <v>0</v>
      </c>
      <c r="EB221" s="238">
        <f>IF(COUNTIF($BE221:$BG221, $ET$1)&gt;0, EB$2, 0)</f>
        <v>0</v>
      </c>
      <c r="EC221" s="238">
        <f>IF(COUNTIF($BH221:$BJ221, $ET$1)&gt;0, EC$2, 0)</f>
        <v>0</v>
      </c>
      <c r="ED221" s="238">
        <f>IF(COUNTIF($BK221:$BM221, $ET$1)&gt;0, ED$2, 0)</f>
        <v>0</v>
      </c>
      <c r="EE221" s="238">
        <f>IF(COUNTIF($BN221:$BP221, $ET$1)&gt;0, EE$2, 0)</f>
        <v>0</v>
      </c>
      <c r="EF221" s="238">
        <f>IF(COUNTIF($BQ221:$BS221, $ET$1)&gt;0, EF$2, 0)</f>
        <v>0</v>
      </c>
      <c r="EG221" s="238">
        <f>IF(COUNTIF($BT221:$BV221, $ET$1)&gt;0, EG$2, 0)</f>
        <v>0</v>
      </c>
      <c r="EH221" s="239">
        <f>IF(COUNTIF($BW221:$BY221, $ET$1)&gt;0, EH$2, 0)</f>
        <v>0</v>
      </c>
      <c r="EI221" s="240">
        <f>IF(COUNTIF($BZ221:$CB221, $ET$1)&gt;0, EI$2, 0)</f>
        <v>0</v>
      </c>
      <c r="EJ221" s="240">
        <f>IF(COUNTIF($CC221:$CE221, $ET$1)&gt;0, EJ$2, 0)</f>
        <v>0</v>
      </c>
      <c r="EK221" s="240">
        <f>IF(COUNTIF($CF221:$CH221, $ET$1)&gt;0, EK$2, 0)</f>
        <v>0</v>
      </c>
      <c r="EL221" s="240">
        <f>IF(COUNTIF($CI221:$CK221, $ET$1)&gt;0, EL$2, 0)</f>
        <v>0</v>
      </c>
      <c r="EM221" s="240">
        <f>IF(COUNTIF($CL221:$CN221, $ET$1)&gt;0, EM$2, 0)</f>
        <v>0</v>
      </c>
      <c r="EN221" s="240">
        <f>IF(COUNTIF($CO221:$CQ221, $ET$1)&gt;0, EN$2, 0)</f>
        <v>0</v>
      </c>
      <c r="EO221" s="240">
        <f>IF(COUNTIF($CR221:$CT221, $ET$1)&gt;0, EO$2, 0)</f>
        <v>0</v>
      </c>
      <c r="EP221" s="240">
        <f>IF(COUNTIF($CU221:$CW221, $ET$1)&gt;0, EP$2, 0)</f>
        <v>0</v>
      </c>
      <c r="EQ221" s="240">
        <f>IF(COUNTIF($CX221:$CZ221, $ET$1)&gt;0, EQ$2, 0)</f>
        <v>0</v>
      </c>
      <c r="ER221" s="240">
        <f>IF(COUNTIF($DA221:$DC221, $ET$1)&gt;0, ER$2, 0)</f>
        <v>0</v>
      </c>
      <c r="ES221" s="240">
        <f>IF(COUNTIF($DD221:$DF221, $ET$1)&gt;0, ES$2, 0)</f>
        <v>0</v>
      </c>
      <c r="ET221" s="241">
        <f>SUM(DN221:ES221)</f>
        <v>0</v>
      </c>
      <c r="EU221" s="242">
        <f>IF(COUNTIF($N221:$Q221, GA$1)&gt;0, EU$2, 0)</f>
        <v>0</v>
      </c>
      <c r="EV221" s="234">
        <f>IF(COUNTIF($R221:$U221, GA$1)&gt;0, EV$2, 0)</f>
        <v>0</v>
      </c>
      <c r="EW221" s="234">
        <f>IF(COUNTIF($V221:$Y221, GA$1)&gt;0, EW$2, 0)</f>
        <v>0</v>
      </c>
      <c r="EX221" s="234">
        <f>IF(COUNTIF($Z221:$AA221, GA$1)&gt;0, EX$2, 0)</f>
        <v>0</v>
      </c>
      <c r="EY221" s="234">
        <f>IF(COUNTIF($AB221:$AC221, GA$1)&gt;0, EY$2, 0)</f>
        <v>0</v>
      </c>
      <c r="EZ221" s="235">
        <f>IF(COUNTIF($AD221:$AF221, $GA$1)&gt;0, EZ$2, 0)</f>
        <v>0</v>
      </c>
      <c r="FA221" s="236">
        <f>IF(COUNTIF($AG221:$AI221, $GA$1)&gt;0, FA$2, 0)</f>
        <v>0</v>
      </c>
      <c r="FB221" s="236">
        <f>IF(COUNTIF($AJ221:$AL221, $GA$1)&gt;0, FB$2, 0)</f>
        <v>0</v>
      </c>
      <c r="FC221" s="236">
        <f>IF(COUNTIF($AM221:$AO221, $GA$1)&gt;0, FC$2, 0)</f>
        <v>0</v>
      </c>
      <c r="FD221" s="236">
        <f>IF(COUNTIF($AP221:$AR221, $GA$1)&gt;0, FD$2, 0)</f>
        <v>0</v>
      </c>
      <c r="FE221" s="236">
        <f>IF(COUNTIF($AS221:$AU221, $GA$1)&gt;0, FE$2, 0)</f>
        <v>0</v>
      </c>
      <c r="FF221" s="236">
        <f>IF(COUNTIF($AV221:$AX221, $GA$1)&gt;0, FF$2, 0)</f>
        <v>0</v>
      </c>
      <c r="FG221" s="237">
        <f>IF(COUNTIF($AY221:$BA221, $GA$1)&gt;0, FG$2, 0)</f>
        <v>0</v>
      </c>
      <c r="FH221" s="238">
        <f>IF(COUNTIF($BB221:$BD221, $GA$1)&gt;0, FH$2, 0)</f>
        <v>0</v>
      </c>
      <c r="FI221" s="238">
        <f>IF(COUNTIF($BE221:$BG221, $GA$1)&gt;0, FI$2, 0)</f>
        <v>0</v>
      </c>
      <c r="FJ221" s="238">
        <f>IF(COUNTIF($BH221:$BJ221, $GA$1)&gt;0, FJ$2, 0)</f>
        <v>0</v>
      </c>
      <c r="FK221" s="238">
        <f>IF(COUNTIF($BK221:$BM221, $GA$1)&gt;0, FK$2, 0)</f>
        <v>0</v>
      </c>
      <c r="FL221" s="238">
        <f>IF(COUNTIF($BN221:$BP221, $GA$1)&gt;0, FL$2, 0)</f>
        <v>0</v>
      </c>
      <c r="FM221" s="238">
        <f>IF(COUNTIF($BQ221:$BS221, $GA$1)&gt;0, FM$2, 0)</f>
        <v>0</v>
      </c>
      <c r="FN221" s="238">
        <f>IF(COUNTIF($BT221:$BV221, $GA$1)&gt;0, FN$2, 0)</f>
        <v>0</v>
      </c>
      <c r="FO221" s="239">
        <f>IF(COUNTIF($BW221:$BY221, $GA$1)&gt;0, FO$2, 0)</f>
        <v>0</v>
      </c>
      <c r="FP221" s="240">
        <f>IF(COUNTIF($BZ221:$CB221, $GA$1)&gt;0, FP$2, 0)</f>
        <v>0</v>
      </c>
      <c r="FQ221" s="240">
        <f>IF(COUNTIF($CC221:$CE221, $GA$1)&gt;0, FQ$2, 0)</f>
        <v>0</v>
      </c>
      <c r="FR221" s="240">
        <f>IF(COUNTIF($CF221:$CH221, $GA$1)&gt;0, FR$2, 0)</f>
        <v>0</v>
      </c>
      <c r="FS221" s="240">
        <f>IF(COUNTIF($CI221:$CK221, $GA$1)&gt;0, FS$2, 0)</f>
        <v>0</v>
      </c>
      <c r="FT221" s="240">
        <f>IF(COUNTIF($CL221:$CN221, $GA$1)&gt;0, FT$2, 0)</f>
        <v>0</v>
      </c>
      <c r="FU221" s="240">
        <f>IF(COUNTIF($CO221:$CQ221, $GA$1)&gt;0, FU$2, 0)</f>
        <v>0</v>
      </c>
      <c r="FV221" s="240">
        <f>IF(COUNTIF($CR221:$CT221, $GA$1)&gt;0, FV$2, 0)</f>
        <v>0</v>
      </c>
      <c r="FW221" s="240">
        <f>IF(COUNTIF($CU221:$CW221, $GA$1)&gt;0, FW$2, 0)</f>
        <v>0</v>
      </c>
      <c r="FX221" s="240">
        <f>IF(COUNTIF($CX221:$CZ221, $GA$1)&gt;0, FX$2, 0)</f>
        <v>0</v>
      </c>
      <c r="FY221" s="240">
        <f>IF(COUNTIF($DA221:$DC221, $GA$1)&gt;0, FY$2, 0)</f>
        <v>0</v>
      </c>
      <c r="FZ221" s="240">
        <f>IF(COUNTIF($DD221:$DF221, $GA$1)&gt;0, FZ$2, 0)</f>
        <v>0</v>
      </c>
      <c r="GA221" s="241">
        <f>SUM(EU221:FZ221)</f>
        <v>0</v>
      </c>
      <c r="GB221" s="242">
        <f>IF(COUNTIF($N221:$Q221, HH$1)&gt;0, GB$2, 0)</f>
        <v>0</v>
      </c>
      <c r="GC221" s="234">
        <f>IF(COUNTIF($R221:$U221, HH$1)&gt;0, GC$2, 0)</f>
        <v>0</v>
      </c>
      <c r="GD221" s="234">
        <f>IF(COUNTIF($V221:$Y221, HH$1)&gt;0, GD$2, 0)</f>
        <v>0</v>
      </c>
      <c r="GE221" s="234">
        <f>IF(COUNTIF($Z221:$AA221, HH$1)&gt;0, GE$2, 0)</f>
        <v>0</v>
      </c>
      <c r="GF221" s="234">
        <f>IF(COUNTIF($AB221:$AC221, HH$1)&gt;0, GF$2, 0)</f>
        <v>0</v>
      </c>
      <c r="GG221" s="235">
        <f>IF(COUNTIF($AD221:$AF221, $HH$1)&gt;0, GG$2, 0)</f>
        <v>0</v>
      </c>
      <c r="GH221" s="236">
        <f>IF(COUNTIF($AG221:$AI221, $HH$1)&gt;0, GH$2, 0)</f>
        <v>0</v>
      </c>
      <c r="GI221" s="236">
        <f>IF(COUNTIF($AJ221:$AL221, $HH$1)&gt;0, GI$2, 0)</f>
        <v>0</v>
      </c>
      <c r="GJ221" s="236">
        <f>IF(COUNTIF($AM221:$AO221, $HH$1)&gt;0, GJ$2, 0)</f>
        <v>0</v>
      </c>
      <c r="GK221" s="236">
        <f>IF(COUNTIF($AP221:$AR221, $HH$1)&gt;0, GK$2, 0)</f>
        <v>0</v>
      </c>
      <c r="GL221" s="236">
        <f>IF(COUNTIF($AS221:$AU221, $HH$1)&gt;0, GL$2, 0)</f>
        <v>0</v>
      </c>
      <c r="GM221" s="236">
        <f>IF(COUNTIF($AV221:$AX221, $HH$1)&gt;0, GM$2, 0)</f>
        <v>0</v>
      </c>
      <c r="GN221" s="237">
        <f>IF(COUNTIF($AY221:$BA221, $HH$1)&gt;0, GN$2, 0)</f>
        <v>0</v>
      </c>
      <c r="GO221" s="238">
        <f>IF(COUNTIF($BB221:$BD221, $HH$1)&gt;0, GO$2, 0)</f>
        <v>0</v>
      </c>
      <c r="GP221" s="238">
        <f>IF(COUNTIF($BE221:$BG221, $HH$1)&gt;0, GP$2, 0)</f>
        <v>0</v>
      </c>
      <c r="GQ221" s="238">
        <f>IF(COUNTIF($BH221:$BJ221, $HH$1)&gt;0, GQ$2, 0)</f>
        <v>0</v>
      </c>
      <c r="GR221" s="238">
        <f>IF(COUNTIF($BK221:$BM221, $HH$1)&gt;0, GR$2, 0)</f>
        <v>0</v>
      </c>
      <c r="GS221" s="238">
        <f>IF(COUNTIF($BN221:$BP221, $HH$1)&gt;0, GS$2, 0)</f>
        <v>0</v>
      </c>
      <c r="GT221" s="238">
        <f>IF(COUNTIF($BQ221:$BS221, $HH$1)&gt;0, GT$2, 0)</f>
        <v>0</v>
      </c>
      <c r="GU221" s="238">
        <f>IF(COUNTIF($BT221:$BV221, $HH$1)&gt;0, GU$2, 0)</f>
        <v>0</v>
      </c>
      <c r="GV221" s="239">
        <f>IF(COUNTIF($BW221:$BY221, $HH$1)&gt;0, GV$2, 0)</f>
        <v>0</v>
      </c>
      <c r="GW221" s="240">
        <f>IF(COUNTIF($BZ221:$CB221, $HH$1)&gt;0, GW$2, 0)</f>
        <v>0</v>
      </c>
      <c r="GX221" s="240">
        <f>IF(COUNTIF($CC221:$CE221, $HH$1)&gt;0, GX$2, 0)</f>
        <v>0</v>
      </c>
      <c r="GY221" s="240">
        <f>IF(COUNTIF($CF221:$CH221, $HH$1)&gt;0, GY$2, 0)</f>
        <v>0</v>
      </c>
      <c r="GZ221" s="240">
        <f>IF(COUNTIF($CI221:$CK221, $HH$1)&gt;0, GZ$2, 0)</f>
        <v>0</v>
      </c>
      <c r="HA221" s="240">
        <f>IF(COUNTIF($CL221:$CN221, $HH$1)&gt;0, HA$2, 0)</f>
        <v>0</v>
      </c>
      <c r="HB221" s="240">
        <f>IF(COUNTIF($CO221:$CQ221, $HH$1)&gt;0, HB$2, 0)</f>
        <v>0</v>
      </c>
      <c r="HC221" s="240">
        <f>IF(COUNTIF($CR221:$CT221, $HH$1)&gt;0, HC$2, 0)</f>
        <v>0</v>
      </c>
      <c r="HD221" s="240">
        <f>IF(COUNTIF($CU221:$CW221, $HH$1)&gt;0, HD$2, 0)</f>
        <v>0</v>
      </c>
      <c r="HE221" s="240">
        <f>IF(COUNTIF($CX221:$CZ221, $HH$1)&gt;0, HE$2, 0)</f>
        <v>0</v>
      </c>
      <c r="HF221" s="240">
        <f>IF(COUNTIF($DA221:$DC221, $HH$1)&gt;0, HF$2, 0)</f>
        <v>0</v>
      </c>
      <c r="HG221" s="240">
        <f>IF(COUNTIF($DD221:$DF221, $HH$1)&gt;0, HG$2, 0)</f>
        <v>0</v>
      </c>
      <c r="HH221" s="241">
        <f>SUM(GB221:HG221)</f>
        <v>0</v>
      </c>
      <c r="HI221" s="243"/>
      <c r="HJ221" s="242">
        <f>IF(MAX($N221:$Q221)&gt;=40, HJ$2, 0)</f>
        <v>0</v>
      </c>
      <c r="HK221" s="234">
        <f>IF(MAX($R221:$U221)&gt;=40, HK$2, 0)</f>
        <v>0</v>
      </c>
      <c r="HL221" s="234">
        <f>IF(MAX($V221:$Y221)&gt;=40, HL$2, 0)</f>
        <v>0</v>
      </c>
      <c r="HM221" s="234">
        <f>IF(MAX($Z221:$AA221)&gt;=40, HM$2, 0)</f>
        <v>0</v>
      </c>
      <c r="HN221" s="234">
        <f>IF(MAX($AB221:$AC221)&gt;=40, HN$2, 0)</f>
        <v>0</v>
      </c>
      <c r="HO221" s="235">
        <f>IF(MAX($AD221:$AF221)&gt;=40, HO$2, 0)</f>
        <v>0</v>
      </c>
      <c r="HP221" s="236">
        <f>IF(MAX($AG221:$AI221)&gt;=40, HP$2, 0)</f>
        <v>0</v>
      </c>
      <c r="HQ221" s="236">
        <f>IF(MAX($AJ221:$AL221)&gt;=40, HQ$2, 0)</f>
        <v>0</v>
      </c>
      <c r="HR221" s="236">
        <f>IF(MAX($AM221:$AO221)&gt;=40, HR$2, 0)</f>
        <v>0</v>
      </c>
      <c r="HS221" s="236">
        <f>IF(MAX($AP221:$AR221)&gt;=40, HS$2, 0)</f>
        <v>0</v>
      </c>
      <c r="HT221" s="236">
        <f>IF(MAX($AS221:$AU221)&gt;=40, HT$2, 0)</f>
        <v>0</v>
      </c>
      <c r="HU221" s="236">
        <f>IF(MAX($AV221:$AX221)&gt;=40, HU$2, 0)</f>
        <v>0</v>
      </c>
      <c r="HV221" s="237">
        <f>IF(MAX($AY221:$BA221)&gt;=40, HV$2, 0)</f>
        <v>0</v>
      </c>
      <c r="HW221" s="238">
        <f>IF(MAX($BB221:$BD221)&gt;=40, HW$2, 0)</f>
        <v>0</v>
      </c>
      <c r="HX221" s="238">
        <f>IF(MAX($BE221:$BG221)&gt;=40, HX$2, 0)</f>
        <v>0</v>
      </c>
      <c r="HY221" s="238">
        <f>IF(MAX($BH221:$BJ221)&gt;=40, HY$2, 0)</f>
        <v>0</v>
      </c>
      <c r="HZ221" s="238">
        <f>IF(MAX($BK221:$BM221)&gt;=40, HZ$2, 0)</f>
        <v>0</v>
      </c>
      <c r="IA221" s="238">
        <f>IF(MAX($BN221:$BP221)&gt;=40, IA$2, 0)</f>
        <v>0</v>
      </c>
      <c r="IB221" s="238">
        <f>IF(MAX($BQ221:$BS221)&gt;=40, IB$2, 0)</f>
        <v>0</v>
      </c>
      <c r="IC221" s="238">
        <f>IF(MAX($BT221:$BV221)&gt;=40, IC$2, 0)</f>
        <v>0</v>
      </c>
      <c r="ID221" s="239">
        <f>IF(MAX($BW221:$BY221)&gt;=40, ID$2, 0)</f>
        <v>0</v>
      </c>
      <c r="IE221" s="240">
        <f>IF(MAX($BZ221:$CB221)&gt;=40, IE$2, 0)</f>
        <v>0</v>
      </c>
      <c r="IF221" s="240">
        <f>IF(MAX($CC221:$CE221)&gt;=40, IF$2, 0)</f>
        <v>0</v>
      </c>
      <c r="IG221" s="240">
        <f>IF(MAX($CF221:$CH221)&gt;=40, IG$2, 0)</f>
        <v>0</v>
      </c>
      <c r="IH221" s="240">
        <f>IF(MAX($CI221:$CK221)&gt;=40, IH$2, 0)</f>
        <v>0</v>
      </c>
      <c r="II221" s="240">
        <f>IF(MAX($CL221:$CN221)&gt;=40, II$2, 0)</f>
        <v>0</v>
      </c>
      <c r="IJ221" s="240">
        <f>IF(MAX($CO221:$CQ221)&gt;=40, IJ$2, 0)</f>
        <v>0</v>
      </c>
      <c r="IK221" s="240">
        <f>IF(MAX($CR221:$CT221)&gt;=40, IK$2, 0)</f>
        <v>0</v>
      </c>
      <c r="IL221" s="240">
        <f>IF(MAX($CU221:$CW221)&gt;=40, IL$2, 0)</f>
        <v>0</v>
      </c>
      <c r="IM221" s="240">
        <f>IF(MAX($CX221:$CZ221)&gt;=40, IM$2, 0)</f>
        <v>0</v>
      </c>
      <c r="IN221" s="240">
        <f>IF(MAX($DA221:$DC221)&gt;=40, IN$2, 0)</f>
        <v>0</v>
      </c>
      <c r="IO221" s="240">
        <f>IF(MAX($DD221:$DF221)&gt;=40, IO$2, 0)</f>
        <v>0</v>
      </c>
      <c r="IP221" s="416">
        <f>SUM(HO221:IB221, ID221:IO221)</f>
        <v>0</v>
      </c>
      <c r="IQ221" s="416">
        <f>SUM(HJ221:HN221, IC221)</f>
        <v>0</v>
      </c>
    </row>
    <row r="222" spans="2:251" ht="15" customHeight="1" x14ac:dyDescent="0.25">
      <c r="B222" s="392">
        <v>3</v>
      </c>
      <c r="C222" s="13"/>
      <c r="D222" s="423"/>
      <c r="E222" s="20"/>
      <c r="F222" s="6"/>
      <c r="G222" s="20"/>
      <c r="H222" s="20"/>
      <c r="I222" s="23"/>
      <c r="J222" s="6"/>
      <c r="K222" s="6"/>
      <c r="L222" s="424"/>
      <c r="M222" s="425"/>
      <c r="N222" s="24"/>
      <c r="O222" s="107"/>
      <c r="P222" s="107"/>
      <c r="Q222" s="273"/>
      <c r="R222" s="24"/>
      <c r="S222" s="107"/>
      <c r="T222" s="107"/>
      <c r="U222" s="290"/>
      <c r="V222" s="24"/>
      <c r="W222" s="107"/>
      <c r="X222" s="107"/>
      <c r="Y222" s="273"/>
      <c r="Z222" s="24"/>
      <c r="AA222" s="273"/>
      <c r="AB222" s="24"/>
      <c r="AC222" s="273"/>
      <c r="AD222" s="24"/>
      <c r="AE222" s="107"/>
      <c r="AF222" s="273"/>
      <c r="AG222" s="24"/>
      <c r="AH222" s="107"/>
      <c r="AI222" s="273"/>
      <c r="AJ222" s="24"/>
      <c r="AK222" s="107"/>
      <c r="AL222" s="273"/>
      <c r="AM222" s="24"/>
      <c r="AN222" s="107"/>
      <c r="AO222" s="273"/>
      <c r="AP222" s="24"/>
      <c r="AQ222" s="107"/>
      <c r="AR222" s="273"/>
      <c r="AS222" s="24"/>
      <c r="AT222" s="107"/>
      <c r="AU222" s="273"/>
      <c r="AV222" s="24"/>
      <c r="AW222" s="107"/>
      <c r="AX222" s="273"/>
      <c r="AY222" s="24"/>
      <c r="AZ222" s="107"/>
      <c r="BA222" s="273"/>
      <c r="BB222" s="24"/>
      <c r="BC222" s="107"/>
      <c r="BD222" s="273"/>
      <c r="BE222" s="24"/>
      <c r="BF222" s="107"/>
      <c r="BG222" s="273"/>
      <c r="BH222" s="24"/>
      <c r="BI222" s="107"/>
      <c r="BJ222" s="273"/>
      <c r="BK222" s="24"/>
      <c r="BL222" s="107"/>
      <c r="BM222" s="273"/>
      <c r="BN222" s="24"/>
      <c r="BO222" s="107"/>
      <c r="BP222" s="273"/>
      <c r="BQ222" s="24"/>
      <c r="BR222" s="107"/>
      <c r="BS222" s="273"/>
      <c r="BT222" s="24"/>
      <c r="BU222" s="291"/>
      <c r="BV222" s="273"/>
      <c r="BW222" s="24"/>
      <c r="BX222" s="107"/>
      <c r="BY222" s="273"/>
      <c r="BZ222" s="24"/>
      <c r="CA222" s="107"/>
      <c r="CB222" s="273"/>
      <c r="CC222" s="24"/>
      <c r="CD222" s="107"/>
      <c r="CE222" s="107"/>
      <c r="CF222" s="107"/>
      <c r="CG222" s="107"/>
      <c r="CH222" s="273"/>
      <c r="CI222" s="24"/>
      <c r="CJ222" s="107"/>
      <c r="CK222" s="273"/>
      <c r="CL222" s="24"/>
      <c r="CM222" s="107"/>
      <c r="CN222" s="273"/>
      <c r="CO222" s="24"/>
      <c r="CP222" s="107"/>
      <c r="CQ222" s="273"/>
      <c r="CR222" s="24"/>
      <c r="CS222" s="107"/>
      <c r="CT222" s="273"/>
      <c r="CU222" s="24"/>
      <c r="CV222" s="107"/>
      <c r="CW222" s="273"/>
      <c r="CX222" s="24"/>
      <c r="CY222" s="107"/>
      <c r="CZ222" s="273"/>
      <c r="DA222" s="24"/>
      <c r="DB222" s="107"/>
      <c r="DC222" s="273"/>
      <c r="DD222" s="24"/>
      <c r="DE222" s="107"/>
      <c r="DF222" s="273"/>
      <c r="DG222" s="218"/>
      <c r="DH222" s="217"/>
      <c r="DI222" s="217"/>
      <c r="DJ222" s="286" t="e">
        <f>AVERAGE(AY222:CZ222)</f>
        <v>#DIV/0!</v>
      </c>
      <c r="DK222" s="219"/>
      <c r="DL222" s="220" t="e">
        <f>IF(DJ222&gt;80, 4, (DJ222-50)/20+2.5)</f>
        <v>#DIV/0!</v>
      </c>
      <c r="DM222" s="61">
        <f>COUNTIF(N222:CZ222, DM$1)+COUNTIF(N222:CZ222, DM$2)</f>
        <v>0</v>
      </c>
      <c r="DN222" s="233">
        <f>IF(COUNTIF($N222:$Q222, ET$1)&gt;0, DN$2, 0)</f>
        <v>0</v>
      </c>
      <c r="DO222" s="234">
        <f>IF(COUNTIF($R222:$U222, ET$1)&gt;0, DO$2, 0)</f>
        <v>0</v>
      </c>
      <c r="DP222" s="234">
        <f>IF(COUNTIF($V222:$Y222, ET$1)&gt;0, DP$2, 0)</f>
        <v>0</v>
      </c>
      <c r="DQ222" s="234">
        <f>IF(COUNTIF($Z222:$AA222, ET$1)&gt;0, DQ$2, 0)</f>
        <v>0</v>
      </c>
      <c r="DR222" s="234">
        <f>IF(COUNTIF($AB222:$AC222, ET$1)&gt;0, DR$2, 0)</f>
        <v>0</v>
      </c>
      <c r="DS222" s="235">
        <f>IF(COUNTIF($AD222:$AF222, $ET$1)&gt;0, DS$2, 0)</f>
        <v>0</v>
      </c>
      <c r="DT222" s="236">
        <f>IF(COUNTIF($AG222:$AI222, $ET$1)&gt;0, DT$2, 0)</f>
        <v>0</v>
      </c>
      <c r="DU222" s="236">
        <f>IF(COUNTIF($AJ222:$AL222, $ET$1)&gt;0, DU$2, 0)</f>
        <v>0</v>
      </c>
      <c r="DV222" s="236">
        <f>IF(COUNTIF($AM222:$AO222, $ET$1)&gt;0, DV$2, 0)</f>
        <v>0</v>
      </c>
      <c r="DW222" s="236">
        <f>IF(COUNTIF($AP222:$AR222, $ET$1)&gt;0, DW$2, 0)</f>
        <v>0</v>
      </c>
      <c r="DX222" s="236">
        <f>IF(COUNTIF($AS222:$AU222, $ET$1)&gt;0, DX$2, 0)</f>
        <v>0</v>
      </c>
      <c r="DY222" s="236">
        <f>IF(COUNTIF($AV222:$AX222, $ET$1)&gt;0, DY$2, 0)</f>
        <v>0</v>
      </c>
      <c r="DZ222" s="237">
        <f>IF(COUNTIF($AY222:$BA222, $ET$1)&gt;0, DZ$2, 0)</f>
        <v>0</v>
      </c>
      <c r="EA222" s="238">
        <f>IF(COUNTIF($BB222:$BD222, $ET$1)&gt;0, EA$2, 0)</f>
        <v>0</v>
      </c>
      <c r="EB222" s="238">
        <f>IF(COUNTIF($BE222:$BG222, $ET$1)&gt;0, EB$2, 0)</f>
        <v>0</v>
      </c>
      <c r="EC222" s="238">
        <f>IF(COUNTIF($BH222:$BJ222, $ET$1)&gt;0, EC$2, 0)</f>
        <v>0</v>
      </c>
      <c r="ED222" s="238">
        <f>IF(COUNTIF($BK222:$BM222, $ET$1)&gt;0, ED$2, 0)</f>
        <v>0</v>
      </c>
      <c r="EE222" s="238">
        <f>IF(COUNTIF($BN222:$BP222, $ET$1)&gt;0, EE$2, 0)</f>
        <v>0</v>
      </c>
      <c r="EF222" s="238">
        <f>IF(COUNTIF($BQ222:$BS222, $ET$1)&gt;0, EF$2, 0)</f>
        <v>0</v>
      </c>
      <c r="EG222" s="238">
        <f>IF(COUNTIF($BT222:$BV222, $ET$1)&gt;0, EG$2, 0)</f>
        <v>0</v>
      </c>
      <c r="EH222" s="239">
        <f>IF(COUNTIF($BW222:$BY222, $ET$1)&gt;0, EH$2, 0)</f>
        <v>0</v>
      </c>
      <c r="EI222" s="240">
        <f>IF(COUNTIF($BZ222:$CB222, $ET$1)&gt;0, EI$2, 0)</f>
        <v>0</v>
      </c>
      <c r="EJ222" s="240">
        <f>IF(COUNTIF($CC222:$CE222, $ET$1)&gt;0, EJ$2, 0)</f>
        <v>0</v>
      </c>
      <c r="EK222" s="240">
        <f>IF(COUNTIF($CF222:$CH222, $ET$1)&gt;0, EK$2, 0)</f>
        <v>0</v>
      </c>
      <c r="EL222" s="240">
        <f>IF(COUNTIF($CI222:$CK222, $ET$1)&gt;0, EL$2, 0)</f>
        <v>0</v>
      </c>
      <c r="EM222" s="240">
        <f>IF(COUNTIF($CL222:$CN222, $ET$1)&gt;0, EM$2, 0)</f>
        <v>0</v>
      </c>
      <c r="EN222" s="240">
        <f>IF(COUNTIF($CO222:$CQ222, $ET$1)&gt;0, EN$2, 0)</f>
        <v>0</v>
      </c>
      <c r="EO222" s="240">
        <f>IF(COUNTIF($CR222:$CT222, $ET$1)&gt;0, EO$2, 0)</f>
        <v>0</v>
      </c>
      <c r="EP222" s="240">
        <f>IF(COUNTIF($CU222:$CW222, $ET$1)&gt;0, EP$2, 0)</f>
        <v>0</v>
      </c>
      <c r="EQ222" s="240">
        <f>IF(COUNTIF($CX222:$CZ222, $ET$1)&gt;0, EQ$2, 0)</f>
        <v>0</v>
      </c>
      <c r="ER222" s="240">
        <f>IF(COUNTIF($DA222:$DC222, $ET$1)&gt;0, ER$2, 0)</f>
        <v>0</v>
      </c>
      <c r="ES222" s="240">
        <f>IF(COUNTIF($DD222:$DF222, $ET$1)&gt;0, ES$2, 0)</f>
        <v>0</v>
      </c>
      <c r="ET222" s="241">
        <f>SUM(DN222:ES222)</f>
        <v>0</v>
      </c>
      <c r="EU222" s="242">
        <f>IF(COUNTIF($N222:$Q222, GA$1)&gt;0, EU$2, 0)</f>
        <v>0</v>
      </c>
      <c r="EV222" s="234">
        <f>IF(COUNTIF($R222:$U222, GA$1)&gt;0, EV$2, 0)</f>
        <v>0</v>
      </c>
      <c r="EW222" s="234">
        <f>IF(COUNTIF($V222:$Y222, GA$1)&gt;0, EW$2, 0)</f>
        <v>0</v>
      </c>
      <c r="EX222" s="234">
        <f>IF(COUNTIF($Z222:$AA222, GA$1)&gt;0, EX$2, 0)</f>
        <v>0</v>
      </c>
      <c r="EY222" s="234">
        <f>IF(COUNTIF($AB222:$AC222, GA$1)&gt;0, EY$2, 0)</f>
        <v>0</v>
      </c>
      <c r="EZ222" s="235">
        <f>IF(COUNTIF($AD222:$AF222, $GA$1)&gt;0, EZ$2, 0)</f>
        <v>0</v>
      </c>
      <c r="FA222" s="236">
        <f>IF(COUNTIF($AG222:$AI222, $GA$1)&gt;0, FA$2, 0)</f>
        <v>0</v>
      </c>
      <c r="FB222" s="236">
        <f>IF(COUNTIF($AJ222:$AL222, $GA$1)&gt;0, FB$2, 0)</f>
        <v>0</v>
      </c>
      <c r="FC222" s="236">
        <f>IF(COUNTIF($AM222:$AO222, $GA$1)&gt;0, FC$2, 0)</f>
        <v>0</v>
      </c>
      <c r="FD222" s="236">
        <f>IF(COUNTIF($AP222:$AR222, $GA$1)&gt;0, FD$2, 0)</f>
        <v>0</v>
      </c>
      <c r="FE222" s="236">
        <f>IF(COUNTIF($AS222:$AU222, $GA$1)&gt;0, FE$2, 0)</f>
        <v>0</v>
      </c>
      <c r="FF222" s="236">
        <f>IF(COUNTIF($AV222:$AX222, $GA$1)&gt;0, FF$2, 0)</f>
        <v>0</v>
      </c>
      <c r="FG222" s="237">
        <f>IF(COUNTIF($AY222:$BA222, $GA$1)&gt;0, FG$2, 0)</f>
        <v>0</v>
      </c>
      <c r="FH222" s="238">
        <f>IF(COUNTIF($BB222:$BD222, $GA$1)&gt;0, FH$2, 0)</f>
        <v>0</v>
      </c>
      <c r="FI222" s="238">
        <f>IF(COUNTIF($BE222:$BG222, $GA$1)&gt;0, FI$2, 0)</f>
        <v>0</v>
      </c>
      <c r="FJ222" s="238">
        <f>IF(COUNTIF($BH222:$BJ222, $GA$1)&gt;0, FJ$2, 0)</f>
        <v>0</v>
      </c>
      <c r="FK222" s="238">
        <f>IF(COUNTIF($BK222:$BM222, $GA$1)&gt;0, FK$2, 0)</f>
        <v>0</v>
      </c>
      <c r="FL222" s="238">
        <f>IF(COUNTIF($BN222:$BP222, $GA$1)&gt;0, FL$2, 0)</f>
        <v>0</v>
      </c>
      <c r="FM222" s="238">
        <f>IF(COUNTIF($BQ222:$BS222, $GA$1)&gt;0, FM$2, 0)</f>
        <v>0</v>
      </c>
      <c r="FN222" s="238">
        <f>IF(COUNTIF($BT222:$BV222, $GA$1)&gt;0, FN$2, 0)</f>
        <v>0</v>
      </c>
      <c r="FO222" s="239">
        <f>IF(COUNTIF($BW222:$BY222, $GA$1)&gt;0, FO$2, 0)</f>
        <v>0</v>
      </c>
      <c r="FP222" s="240">
        <f>IF(COUNTIF($BZ222:$CB222, $GA$1)&gt;0, FP$2, 0)</f>
        <v>0</v>
      </c>
      <c r="FQ222" s="240">
        <f>IF(COUNTIF($CC222:$CE222, $GA$1)&gt;0, FQ$2, 0)</f>
        <v>0</v>
      </c>
      <c r="FR222" s="240">
        <f>IF(COUNTIF($CF222:$CH222, $GA$1)&gt;0, FR$2, 0)</f>
        <v>0</v>
      </c>
      <c r="FS222" s="240">
        <f>IF(COUNTIF($CI222:$CK222, $GA$1)&gt;0, FS$2, 0)</f>
        <v>0</v>
      </c>
      <c r="FT222" s="240">
        <f>IF(COUNTIF($CL222:$CN222, $GA$1)&gt;0, FT$2, 0)</f>
        <v>0</v>
      </c>
      <c r="FU222" s="240">
        <f>IF(COUNTIF($CO222:$CQ222, $GA$1)&gt;0, FU$2, 0)</f>
        <v>0</v>
      </c>
      <c r="FV222" s="240">
        <f>IF(COUNTIF($CR222:$CT222, $GA$1)&gt;0, FV$2, 0)</f>
        <v>0</v>
      </c>
      <c r="FW222" s="240">
        <f>IF(COUNTIF($CU222:$CW222, $GA$1)&gt;0, FW$2, 0)</f>
        <v>0</v>
      </c>
      <c r="FX222" s="240">
        <f>IF(COUNTIF($CX222:$CZ222, $GA$1)&gt;0, FX$2, 0)</f>
        <v>0</v>
      </c>
      <c r="FY222" s="240">
        <f>IF(COUNTIF($DA222:$DC222, $GA$1)&gt;0, FY$2, 0)</f>
        <v>0</v>
      </c>
      <c r="FZ222" s="240">
        <f>IF(COUNTIF($DD222:$DF222, $GA$1)&gt;0, FZ$2, 0)</f>
        <v>0</v>
      </c>
      <c r="GA222" s="241">
        <f>SUM(EU222:FZ222)</f>
        <v>0</v>
      </c>
      <c r="GB222" s="242">
        <f>IF(COUNTIF($N222:$Q222, HH$1)&gt;0, GB$2, 0)</f>
        <v>0</v>
      </c>
      <c r="GC222" s="234">
        <f>IF(COUNTIF($R222:$U222, HH$1)&gt;0, GC$2, 0)</f>
        <v>0</v>
      </c>
      <c r="GD222" s="234">
        <f>IF(COUNTIF($V222:$Y222, HH$1)&gt;0, GD$2, 0)</f>
        <v>0</v>
      </c>
      <c r="GE222" s="234">
        <f>IF(COUNTIF($Z222:$AA222, HH$1)&gt;0, GE$2, 0)</f>
        <v>0</v>
      </c>
      <c r="GF222" s="234">
        <f>IF(COUNTIF($AB222:$AC222, HH$1)&gt;0, GF$2, 0)</f>
        <v>0</v>
      </c>
      <c r="GG222" s="235">
        <f>IF(COUNTIF($AD222:$AF222, $HH$1)&gt;0, GG$2, 0)</f>
        <v>0</v>
      </c>
      <c r="GH222" s="236">
        <f>IF(COUNTIF($AG222:$AI222, $HH$1)&gt;0, GH$2, 0)</f>
        <v>0</v>
      </c>
      <c r="GI222" s="236">
        <f>IF(COUNTIF($AJ222:$AL222, $HH$1)&gt;0, GI$2, 0)</f>
        <v>0</v>
      </c>
      <c r="GJ222" s="236">
        <f>IF(COUNTIF($AM222:$AO222, $HH$1)&gt;0, GJ$2, 0)</f>
        <v>0</v>
      </c>
      <c r="GK222" s="236">
        <f>IF(COUNTIF($AP222:$AR222, $HH$1)&gt;0, GK$2, 0)</f>
        <v>0</v>
      </c>
      <c r="GL222" s="236">
        <f>IF(COUNTIF($AS222:$AU222, $HH$1)&gt;0, GL$2, 0)</f>
        <v>0</v>
      </c>
      <c r="GM222" s="236">
        <f>IF(COUNTIF($AV222:$AX222, $HH$1)&gt;0, GM$2, 0)</f>
        <v>0</v>
      </c>
      <c r="GN222" s="237">
        <f>IF(COUNTIF($AY222:$BA222, $HH$1)&gt;0, GN$2, 0)</f>
        <v>0</v>
      </c>
      <c r="GO222" s="238">
        <f>IF(COUNTIF($BB222:$BD222, $HH$1)&gt;0, GO$2, 0)</f>
        <v>0</v>
      </c>
      <c r="GP222" s="238">
        <f>IF(COUNTIF($BE222:$BG222, $HH$1)&gt;0, GP$2, 0)</f>
        <v>0</v>
      </c>
      <c r="GQ222" s="238">
        <f>IF(COUNTIF($BH222:$BJ222, $HH$1)&gt;0, GQ$2, 0)</f>
        <v>0</v>
      </c>
      <c r="GR222" s="238">
        <f>IF(COUNTIF($BK222:$BM222, $HH$1)&gt;0, GR$2, 0)</f>
        <v>0</v>
      </c>
      <c r="GS222" s="238">
        <f>IF(COUNTIF($BN222:$BP222, $HH$1)&gt;0, GS$2, 0)</f>
        <v>0</v>
      </c>
      <c r="GT222" s="238">
        <f>IF(COUNTIF($BQ222:$BS222, $HH$1)&gt;0, GT$2, 0)</f>
        <v>0</v>
      </c>
      <c r="GU222" s="238">
        <f>IF(COUNTIF($BT222:$BV222, $HH$1)&gt;0, GU$2, 0)</f>
        <v>0</v>
      </c>
      <c r="GV222" s="239">
        <f>IF(COUNTIF($BW222:$BY222, $HH$1)&gt;0, GV$2, 0)</f>
        <v>0</v>
      </c>
      <c r="GW222" s="240">
        <f>IF(COUNTIF($BZ222:$CB222, $HH$1)&gt;0, GW$2, 0)</f>
        <v>0</v>
      </c>
      <c r="GX222" s="240">
        <f>IF(COUNTIF($CC222:$CE222, $HH$1)&gt;0, GX$2, 0)</f>
        <v>0</v>
      </c>
      <c r="GY222" s="240">
        <f>IF(COUNTIF($CF222:$CH222, $HH$1)&gt;0, GY$2, 0)</f>
        <v>0</v>
      </c>
      <c r="GZ222" s="240">
        <f>IF(COUNTIF($CI222:$CK222, $HH$1)&gt;0, GZ$2, 0)</f>
        <v>0</v>
      </c>
      <c r="HA222" s="240">
        <f>IF(COUNTIF($CL222:$CN222, $HH$1)&gt;0, HA$2, 0)</f>
        <v>0</v>
      </c>
      <c r="HB222" s="240">
        <f>IF(COUNTIF($CO222:$CQ222, $HH$1)&gt;0, HB$2, 0)</f>
        <v>0</v>
      </c>
      <c r="HC222" s="240">
        <f>IF(COUNTIF($CR222:$CT222, $HH$1)&gt;0, HC$2, 0)</f>
        <v>0</v>
      </c>
      <c r="HD222" s="240">
        <f>IF(COUNTIF($CU222:$CW222, $HH$1)&gt;0, HD$2, 0)</f>
        <v>0</v>
      </c>
      <c r="HE222" s="240">
        <f>IF(COUNTIF($CX222:$CZ222, $HH$1)&gt;0, HE$2, 0)</f>
        <v>0</v>
      </c>
      <c r="HF222" s="240">
        <f>IF(COUNTIF($DA222:$DC222, $HH$1)&gt;0, HF$2, 0)</f>
        <v>0</v>
      </c>
      <c r="HG222" s="240">
        <f>IF(COUNTIF($DD222:$DF222, $HH$1)&gt;0, HG$2, 0)</f>
        <v>0</v>
      </c>
      <c r="HH222" s="241">
        <f>SUM(GB222:HG222)</f>
        <v>0</v>
      </c>
      <c r="HI222" s="243"/>
      <c r="HJ222" s="242">
        <f>IF(MAX($N222:$Q222)&gt;=40, HJ$2, 0)</f>
        <v>0</v>
      </c>
      <c r="HK222" s="234">
        <f>IF(MAX($R222:$U222)&gt;=40, HK$2, 0)</f>
        <v>0</v>
      </c>
      <c r="HL222" s="234">
        <f>IF(MAX($V222:$Y222)&gt;=40, HL$2, 0)</f>
        <v>0</v>
      </c>
      <c r="HM222" s="234">
        <f>IF(MAX($Z222:$AA222)&gt;=40, HM$2, 0)</f>
        <v>0</v>
      </c>
      <c r="HN222" s="234">
        <f>IF(MAX($AB222:$AC222)&gt;=40, HN$2, 0)</f>
        <v>0</v>
      </c>
      <c r="HO222" s="235">
        <f>IF(MAX($AD222:$AF222)&gt;=40, HO$2, 0)</f>
        <v>0</v>
      </c>
      <c r="HP222" s="236">
        <f>IF(MAX($AG222:$AI222)&gt;=40, HP$2, 0)</f>
        <v>0</v>
      </c>
      <c r="HQ222" s="236">
        <f>IF(MAX($AJ222:$AL222)&gt;=40, HQ$2, 0)</f>
        <v>0</v>
      </c>
      <c r="HR222" s="236">
        <f>IF(MAX($AM222:$AO222)&gt;=40, HR$2, 0)</f>
        <v>0</v>
      </c>
      <c r="HS222" s="236">
        <f>IF(MAX($AP222:$AR222)&gt;=40, HS$2, 0)</f>
        <v>0</v>
      </c>
      <c r="HT222" s="236">
        <f>IF(MAX($AS222:$AU222)&gt;=40, HT$2, 0)</f>
        <v>0</v>
      </c>
      <c r="HU222" s="236">
        <f>IF(MAX($AV222:$AX222)&gt;=40, HU$2, 0)</f>
        <v>0</v>
      </c>
      <c r="HV222" s="237">
        <f>IF(MAX($AY222:$BA222)&gt;=40, HV$2, 0)</f>
        <v>0</v>
      </c>
      <c r="HW222" s="238">
        <f>IF(MAX($BB222:$BD222)&gt;=40, HW$2, 0)</f>
        <v>0</v>
      </c>
      <c r="HX222" s="238">
        <f>IF(MAX($BE222:$BG222)&gt;=40, HX$2, 0)</f>
        <v>0</v>
      </c>
      <c r="HY222" s="238">
        <f>IF(MAX($BH222:$BJ222)&gt;=40, HY$2, 0)</f>
        <v>0</v>
      </c>
      <c r="HZ222" s="238">
        <f>IF(MAX($BK222:$BM222)&gt;=40, HZ$2, 0)</f>
        <v>0</v>
      </c>
      <c r="IA222" s="238">
        <f>IF(MAX($BN222:$BP222)&gt;=40, IA$2, 0)</f>
        <v>0</v>
      </c>
      <c r="IB222" s="238">
        <f>IF(MAX($BQ222:$BS222)&gt;=40, IB$2, 0)</f>
        <v>0</v>
      </c>
      <c r="IC222" s="238">
        <f>IF(MAX($BT222:$BV222)&gt;=40, IC$2, 0)</f>
        <v>0</v>
      </c>
      <c r="ID222" s="239">
        <f>IF(MAX($BW222:$BY222)&gt;=40, ID$2, 0)</f>
        <v>0</v>
      </c>
      <c r="IE222" s="240">
        <f>IF(MAX($BZ222:$CB222)&gt;=40, IE$2, 0)</f>
        <v>0</v>
      </c>
      <c r="IF222" s="240">
        <f>IF(MAX($CC222:$CE222)&gt;=40, IF$2, 0)</f>
        <v>0</v>
      </c>
      <c r="IG222" s="240">
        <f>IF(MAX($CF222:$CH222)&gt;=40, IG$2, 0)</f>
        <v>0</v>
      </c>
      <c r="IH222" s="240">
        <f>IF(MAX($CI222:$CK222)&gt;=40, IH$2, 0)</f>
        <v>0</v>
      </c>
      <c r="II222" s="240">
        <f>IF(MAX($CL222:$CN222)&gt;=40, II$2, 0)</f>
        <v>0</v>
      </c>
      <c r="IJ222" s="240">
        <f>IF(MAX($CO222:$CQ222)&gt;=40, IJ$2, 0)</f>
        <v>0</v>
      </c>
      <c r="IK222" s="240">
        <f>IF(MAX($CR222:$CT222)&gt;=40, IK$2, 0)</f>
        <v>0</v>
      </c>
      <c r="IL222" s="240">
        <f>IF(MAX($CU222:$CW222)&gt;=40, IL$2, 0)</f>
        <v>0</v>
      </c>
      <c r="IM222" s="240">
        <f>IF(MAX($CX222:$CZ222)&gt;=40, IM$2, 0)</f>
        <v>0</v>
      </c>
      <c r="IN222" s="240">
        <f>IF(MAX($DA222:$DC222)&gt;=40, IN$2, 0)</f>
        <v>0</v>
      </c>
      <c r="IO222" s="240">
        <f>IF(MAX($DD222:$DF222)&gt;=40, IO$2, 0)</f>
        <v>0</v>
      </c>
      <c r="IP222" s="416">
        <f>SUM(HO222:IB222, ID222:IO222)</f>
        <v>0</v>
      </c>
      <c r="IQ222" s="416">
        <f>SUM(HJ222:HN222, IC222)</f>
        <v>0</v>
      </c>
    </row>
    <row r="223" spans="2:251" ht="15" customHeight="1" x14ac:dyDescent="0.25">
      <c r="B223" s="337"/>
      <c r="C223" s="393"/>
      <c r="D223" s="339"/>
      <c r="E223" s="337"/>
      <c r="F223" s="337"/>
      <c r="G223" s="337"/>
      <c r="H223" s="337"/>
      <c r="I223" s="340"/>
      <c r="J223" s="341"/>
      <c r="K223" s="341"/>
      <c r="L223" s="342"/>
      <c r="M223" s="343"/>
      <c r="N223" s="344"/>
      <c r="O223" s="345"/>
      <c r="P223" s="345"/>
      <c r="Q223" s="346"/>
      <c r="R223" s="344"/>
      <c r="S223" s="345"/>
      <c r="T223" s="345"/>
      <c r="U223" s="395"/>
      <c r="V223" s="344"/>
      <c r="W223" s="345"/>
      <c r="X223" s="345"/>
      <c r="Y223" s="346"/>
      <c r="Z223" s="344"/>
      <c r="AA223" s="346"/>
      <c r="AB223" s="344"/>
      <c r="AC223" s="346"/>
      <c r="AD223" s="344"/>
      <c r="AE223" s="345"/>
      <c r="AF223" s="346"/>
      <c r="AG223" s="344"/>
      <c r="AH223" s="345"/>
      <c r="AI223" s="346"/>
      <c r="AJ223" s="344"/>
      <c r="AK223" s="345"/>
      <c r="AL223" s="346"/>
      <c r="AM223" s="344"/>
      <c r="AN223" s="345"/>
      <c r="AO223" s="346"/>
      <c r="AP223" s="344"/>
      <c r="AQ223" s="345"/>
      <c r="AR223" s="346"/>
      <c r="AS223" s="344"/>
      <c r="AT223" s="345"/>
      <c r="AU223" s="346"/>
      <c r="AV223" s="344"/>
      <c r="AW223" s="345"/>
      <c r="AX223" s="346"/>
      <c r="AY223" s="344"/>
      <c r="AZ223" s="345"/>
      <c r="BA223" s="346"/>
      <c r="BB223" s="344"/>
      <c r="BC223" s="345"/>
      <c r="BD223" s="346"/>
      <c r="BE223" s="344"/>
      <c r="BF223" s="345"/>
      <c r="BG223" s="346"/>
      <c r="BH223" s="344"/>
      <c r="BI223" s="345"/>
      <c r="BJ223" s="346"/>
      <c r="BK223" s="344"/>
      <c r="BL223" s="345"/>
      <c r="BM223" s="346"/>
      <c r="BN223" s="344"/>
      <c r="BO223" s="345"/>
      <c r="BP223" s="346"/>
      <c r="BQ223" s="344"/>
      <c r="BR223" s="345"/>
      <c r="BS223" s="346"/>
      <c r="BT223" s="344"/>
      <c r="BU223" s="347"/>
      <c r="BV223" s="346"/>
      <c r="BW223" s="344"/>
      <c r="BX223" s="345"/>
      <c r="BY223" s="346"/>
      <c r="BZ223" s="344"/>
      <c r="CA223" s="345"/>
      <c r="CB223" s="346"/>
      <c r="CC223" s="344"/>
      <c r="CD223" s="345"/>
      <c r="CE223" s="345"/>
      <c r="CF223" s="345"/>
      <c r="CG223" s="345"/>
      <c r="CH223" s="346"/>
      <c r="CI223" s="344"/>
      <c r="CJ223" s="345"/>
      <c r="CK223" s="346"/>
      <c r="CL223" s="344"/>
      <c r="CM223" s="345"/>
      <c r="CN223" s="346"/>
      <c r="CO223" s="344"/>
      <c r="CP223" s="345"/>
      <c r="CQ223" s="346"/>
      <c r="CR223" s="344"/>
      <c r="CS223" s="345"/>
      <c r="CT223" s="346"/>
      <c r="CU223" s="344"/>
      <c r="CV223" s="345"/>
      <c r="CW223" s="346"/>
      <c r="CX223" s="344"/>
      <c r="CY223" s="345"/>
      <c r="CZ223" s="346"/>
      <c r="DA223" s="344"/>
      <c r="DB223" s="345"/>
      <c r="DC223" s="346"/>
      <c r="DD223" s="344"/>
      <c r="DE223" s="345"/>
      <c r="DF223" s="346"/>
      <c r="DG223" s="338"/>
      <c r="DH223" s="348"/>
      <c r="DI223" s="348"/>
      <c r="DJ223" s="349"/>
      <c r="DK223" s="343"/>
      <c r="DL223" s="350"/>
      <c r="DM223" s="351"/>
      <c r="DN223" s="352"/>
      <c r="DO223" s="353"/>
      <c r="DP223" s="353"/>
      <c r="DQ223" s="353"/>
      <c r="DR223" s="353"/>
      <c r="DS223" s="354"/>
      <c r="DT223" s="355"/>
      <c r="DU223" s="355"/>
      <c r="DV223" s="355"/>
      <c r="DW223" s="355"/>
      <c r="DX223" s="355"/>
      <c r="DY223" s="355"/>
      <c r="DZ223" s="356"/>
      <c r="EA223" s="357"/>
      <c r="EB223" s="357"/>
      <c r="EC223" s="357"/>
      <c r="ED223" s="357"/>
      <c r="EE223" s="357"/>
      <c r="EF223" s="357"/>
      <c r="EG223" s="357"/>
      <c r="EH223" s="358"/>
      <c r="EI223" s="359"/>
      <c r="EJ223" s="359"/>
      <c r="EK223" s="359"/>
      <c r="EL223" s="359"/>
      <c r="EM223" s="359"/>
      <c r="EN223" s="359"/>
      <c r="EO223" s="359"/>
      <c r="EP223" s="359"/>
      <c r="EQ223" s="359"/>
      <c r="ER223" s="359"/>
      <c r="ES223" s="359"/>
      <c r="ET223" s="360"/>
      <c r="EU223" s="352"/>
      <c r="EV223" s="353"/>
      <c r="EW223" s="353"/>
      <c r="EX223" s="353"/>
      <c r="EY223" s="353"/>
      <c r="EZ223" s="354"/>
      <c r="FA223" s="355"/>
      <c r="FB223" s="355"/>
      <c r="FC223" s="355"/>
      <c r="FD223" s="355"/>
      <c r="FE223" s="355"/>
      <c r="FF223" s="355"/>
      <c r="FG223" s="356"/>
      <c r="FH223" s="357"/>
      <c r="FI223" s="357"/>
      <c r="FJ223" s="357"/>
      <c r="FK223" s="357"/>
      <c r="FL223" s="357"/>
      <c r="FM223" s="357"/>
      <c r="FN223" s="357"/>
      <c r="FO223" s="358"/>
      <c r="FP223" s="359"/>
      <c r="FQ223" s="359"/>
      <c r="FR223" s="359"/>
      <c r="FS223" s="359"/>
      <c r="FT223" s="359"/>
      <c r="FU223" s="359"/>
      <c r="FV223" s="359"/>
      <c r="FW223" s="359"/>
      <c r="FX223" s="359"/>
      <c r="FY223" s="359"/>
      <c r="FZ223" s="359"/>
      <c r="GA223" s="360"/>
      <c r="GB223" s="352"/>
      <c r="GC223" s="353"/>
      <c r="GD223" s="353"/>
      <c r="GE223" s="353"/>
      <c r="GF223" s="353"/>
      <c r="GG223" s="354"/>
      <c r="GH223" s="355"/>
      <c r="GI223" s="355"/>
      <c r="GJ223" s="355"/>
      <c r="GK223" s="355"/>
      <c r="GL223" s="355"/>
      <c r="GM223" s="355"/>
      <c r="GN223" s="356"/>
      <c r="GO223" s="357"/>
      <c r="GP223" s="357"/>
      <c r="GQ223" s="357"/>
      <c r="GR223" s="357"/>
      <c r="GS223" s="357"/>
      <c r="GT223" s="357"/>
      <c r="GU223" s="357"/>
      <c r="GV223" s="358"/>
      <c r="GW223" s="359"/>
      <c r="GX223" s="359"/>
      <c r="GY223" s="359"/>
      <c r="GZ223" s="359"/>
      <c r="HA223" s="359"/>
      <c r="HB223" s="359"/>
      <c r="HC223" s="359"/>
      <c r="HD223" s="359"/>
      <c r="HE223" s="359"/>
      <c r="HF223" s="359"/>
      <c r="HG223" s="359"/>
      <c r="HH223" s="360"/>
      <c r="HI223" s="361"/>
      <c r="HJ223" s="352"/>
      <c r="HK223" s="353"/>
      <c r="HL223" s="353"/>
      <c r="HM223" s="353"/>
      <c r="HN223" s="353"/>
      <c r="HO223" s="354"/>
      <c r="HP223" s="355"/>
      <c r="HQ223" s="355"/>
      <c r="HR223" s="355"/>
      <c r="HS223" s="355"/>
      <c r="HT223" s="355"/>
      <c r="HU223" s="355"/>
      <c r="HV223" s="356"/>
      <c r="HW223" s="357"/>
      <c r="HX223" s="357"/>
      <c r="HY223" s="357"/>
      <c r="HZ223" s="357"/>
      <c r="IA223" s="357"/>
      <c r="IB223" s="357"/>
      <c r="IC223" s="357"/>
      <c r="ID223" s="358"/>
      <c r="IE223" s="359"/>
      <c r="IF223" s="359"/>
      <c r="IG223" s="359"/>
      <c r="IH223" s="359"/>
      <c r="II223" s="359"/>
      <c r="IJ223" s="359"/>
      <c r="IK223" s="359"/>
      <c r="IL223" s="359"/>
      <c r="IM223" s="359"/>
      <c r="IN223" s="359"/>
      <c r="IO223" s="359"/>
      <c r="IP223" s="415"/>
      <c r="IQ223" s="415"/>
    </row>
    <row r="224" spans="2:251" ht="15" x14ac:dyDescent="0.25">
      <c r="C224" s="363" t="s">
        <v>915</v>
      </c>
      <c r="D224" s="317"/>
      <c r="E224" s="362">
        <f>COUNTIF(E219:E223, "G")</f>
        <v>0</v>
      </c>
      <c r="F224" s="318"/>
      <c r="G224" s="330"/>
      <c r="H224" s="318"/>
      <c r="I224" s="330"/>
      <c r="J224" s="330"/>
      <c r="K224" s="330"/>
      <c r="L224" s="330"/>
      <c r="M224" s="419"/>
      <c r="N224" s="331"/>
      <c r="O224" s="332"/>
      <c r="P224" s="332"/>
      <c r="Q224" s="333"/>
      <c r="R224" s="331"/>
      <c r="S224" s="332"/>
      <c r="T224" s="332"/>
      <c r="U224" s="332"/>
      <c r="V224" s="331"/>
      <c r="W224" s="332"/>
      <c r="X224" s="332"/>
      <c r="Y224" s="333"/>
      <c r="Z224" s="331"/>
      <c r="AA224" s="333"/>
      <c r="AB224" s="331"/>
      <c r="AC224" s="333"/>
      <c r="AD224" s="331"/>
      <c r="AE224" s="332"/>
      <c r="AF224" s="333"/>
      <c r="AG224" s="331"/>
      <c r="AH224" s="332"/>
      <c r="AI224" s="333"/>
      <c r="AJ224" s="331"/>
      <c r="AK224" s="332"/>
      <c r="AL224" s="333"/>
      <c r="AM224" s="331"/>
      <c r="AN224" s="332"/>
      <c r="AO224" s="333"/>
      <c r="AP224" s="331"/>
      <c r="AQ224" s="332"/>
      <c r="AR224" s="333"/>
      <c r="AS224" s="331"/>
      <c r="AT224" s="332"/>
      <c r="AU224" s="333"/>
      <c r="AV224" s="331"/>
      <c r="AW224" s="332"/>
      <c r="AX224" s="333"/>
      <c r="AY224" s="331"/>
      <c r="AZ224" s="332"/>
      <c r="BA224" s="333"/>
      <c r="BB224" s="331"/>
      <c r="BC224" s="332"/>
      <c r="BD224" s="333"/>
      <c r="BE224" s="331"/>
      <c r="BF224" s="332"/>
      <c r="BG224" s="333"/>
      <c r="BH224" s="331"/>
      <c r="BI224" s="332"/>
      <c r="BJ224" s="333"/>
      <c r="BK224" s="331"/>
      <c r="BL224" s="332"/>
      <c r="BM224" s="333"/>
      <c r="BN224" s="331"/>
      <c r="BO224" s="332"/>
      <c r="BP224" s="333"/>
      <c r="BQ224" s="331"/>
      <c r="BR224" s="332"/>
      <c r="BS224" s="333"/>
      <c r="BT224" s="331"/>
      <c r="BU224" s="332"/>
      <c r="BV224" s="332"/>
      <c r="BW224" s="331"/>
      <c r="BX224" s="332"/>
      <c r="BY224" s="333"/>
      <c r="BZ224" s="331"/>
      <c r="CA224" s="332"/>
      <c r="CB224" s="333"/>
      <c r="CC224" s="331" t="s">
        <v>900</v>
      </c>
      <c r="CD224" s="332"/>
      <c r="CE224" s="332"/>
      <c r="CF224" s="332"/>
      <c r="CG224" s="332"/>
      <c r="CH224" s="333"/>
      <c r="CI224" s="331"/>
      <c r="CJ224" s="332"/>
      <c r="CK224" s="333"/>
      <c r="CL224" s="331"/>
      <c r="CM224" s="332"/>
      <c r="CN224" s="333"/>
      <c r="CO224" s="331" t="s">
        <v>899</v>
      </c>
      <c r="CP224" s="332"/>
      <c r="CQ224" s="332"/>
      <c r="CR224" s="332"/>
      <c r="CS224" s="332"/>
      <c r="CT224" s="332"/>
      <c r="CU224" s="332"/>
      <c r="CV224" s="332"/>
      <c r="CW224" s="332"/>
      <c r="CX224" s="332"/>
      <c r="CY224" s="332"/>
      <c r="CZ224" s="332"/>
      <c r="DA224" s="332"/>
      <c r="DB224" s="332"/>
      <c r="DC224" s="332"/>
      <c r="DD224" s="332"/>
      <c r="DE224" s="332"/>
      <c r="DF224" s="333"/>
      <c r="DG224" s="330"/>
      <c r="DH224" s="372" t="s">
        <v>917</v>
      </c>
      <c r="DI224" s="370">
        <f>COUNTIF($DK219:$DK223, DI$2)</f>
        <v>0</v>
      </c>
      <c r="DJ224" s="370">
        <f>COUNTIF($DK219:$DK223, DJ$2)</f>
        <v>0</v>
      </c>
      <c r="DK224" s="370">
        <f>COUNTIF($DK219:$DK223, DK$2)</f>
        <v>0</v>
      </c>
      <c r="DL224" s="371">
        <f>COUNTIF($DK219:$DK223, DL$2)</f>
        <v>0</v>
      </c>
      <c r="DM224" s="319"/>
      <c r="DN224" s="320"/>
      <c r="DO224" s="321"/>
      <c r="DP224" s="321"/>
      <c r="DQ224" s="321"/>
      <c r="DR224" s="321"/>
      <c r="DS224" s="322"/>
      <c r="DT224" s="323"/>
      <c r="DU224" s="323"/>
      <c r="DV224" s="323"/>
      <c r="DW224" s="323"/>
      <c r="DX224" s="323"/>
      <c r="DY224" s="323"/>
      <c r="DZ224" s="324"/>
      <c r="EA224" s="325"/>
      <c r="EB224" s="325"/>
      <c r="EC224" s="325"/>
      <c r="ED224" s="325"/>
      <c r="EE224" s="325"/>
      <c r="EF224" s="325"/>
      <c r="EG224" s="325"/>
      <c r="EH224" s="326"/>
      <c r="EI224" s="327"/>
      <c r="EJ224" s="327"/>
      <c r="EK224" s="327"/>
      <c r="EL224" s="327"/>
      <c r="EM224" s="327"/>
      <c r="EN224" s="327"/>
      <c r="EO224" s="327"/>
      <c r="EP224" s="327"/>
      <c r="EQ224" s="327"/>
      <c r="ER224" s="327"/>
      <c r="ES224" s="327"/>
      <c r="ET224" s="328"/>
      <c r="EU224" s="320"/>
      <c r="EV224" s="321"/>
      <c r="EW224" s="321"/>
      <c r="EX224" s="321"/>
      <c r="EY224" s="321"/>
      <c r="EZ224" s="322"/>
      <c r="FA224" s="323"/>
      <c r="FB224" s="323"/>
      <c r="FC224" s="323"/>
      <c r="FD224" s="323"/>
      <c r="FE224" s="323"/>
      <c r="FF224" s="323"/>
      <c r="FG224" s="324"/>
      <c r="FH224" s="325"/>
      <c r="FI224" s="325"/>
      <c r="FJ224" s="325"/>
      <c r="FK224" s="325"/>
      <c r="FL224" s="325"/>
      <c r="FM224" s="325"/>
      <c r="FN224" s="325"/>
      <c r="FO224" s="326"/>
      <c r="FP224" s="327"/>
      <c r="FQ224" s="327"/>
      <c r="FR224" s="327"/>
      <c r="FS224" s="327"/>
      <c r="FT224" s="327"/>
      <c r="FU224" s="327"/>
      <c r="FV224" s="327"/>
      <c r="FW224" s="327"/>
      <c r="FX224" s="327"/>
      <c r="FY224" s="327"/>
      <c r="FZ224" s="327"/>
      <c r="GA224" s="328"/>
      <c r="GB224" s="320"/>
      <c r="GC224" s="321"/>
      <c r="GD224" s="321"/>
      <c r="GE224" s="321"/>
      <c r="GF224" s="321"/>
      <c r="GG224" s="322"/>
      <c r="GH224" s="323"/>
      <c r="GI224" s="323"/>
      <c r="GJ224" s="323"/>
      <c r="GK224" s="323"/>
      <c r="GL224" s="323"/>
      <c r="GM224" s="323"/>
      <c r="GN224" s="324"/>
      <c r="GO224" s="325"/>
      <c r="GP224" s="325"/>
      <c r="GQ224" s="325"/>
      <c r="GR224" s="325"/>
      <c r="GS224" s="325"/>
      <c r="GT224" s="325"/>
      <c r="GU224" s="325"/>
      <c r="GV224" s="326"/>
      <c r="GW224" s="327"/>
      <c r="GX224" s="327"/>
      <c r="GY224" s="327"/>
      <c r="GZ224" s="327"/>
      <c r="HA224" s="327"/>
      <c r="HB224" s="327"/>
      <c r="HC224" s="327"/>
      <c r="HD224" s="327"/>
      <c r="HE224" s="327"/>
      <c r="HF224" s="327"/>
      <c r="HG224" s="327"/>
      <c r="HH224" s="328"/>
      <c r="HI224" s="329"/>
      <c r="HJ224" s="320"/>
      <c r="HK224" s="321"/>
      <c r="HL224" s="321"/>
      <c r="HM224" s="321"/>
      <c r="HN224" s="321"/>
      <c r="HO224" s="322"/>
      <c r="HP224" s="323"/>
      <c r="HQ224" s="323"/>
      <c r="HR224" s="323"/>
      <c r="HS224" s="323"/>
      <c r="HT224" s="323"/>
      <c r="HU224" s="323"/>
      <c r="HV224" s="324"/>
      <c r="HW224" s="325"/>
      <c r="HX224" s="325"/>
      <c r="HY224" s="325"/>
      <c r="HZ224" s="325"/>
      <c r="IA224" s="325"/>
      <c r="IB224" s="325"/>
      <c r="IC224" s="325"/>
      <c r="ID224" s="326"/>
      <c r="IE224" s="327"/>
      <c r="IF224" s="327"/>
      <c r="IG224" s="327"/>
      <c r="IH224" s="327"/>
      <c r="II224" s="327"/>
      <c r="IJ224" s="327"/>
      <c r="IK224" s="327"/>
      <c r="IL224" s="327"/>
      <c r="IM224" s="327"/>
      <c r="IN224" s="327"/>
      <c r="IO224" s="327"/>
      <c r="IP224" s="417"/>
      <c r="IQ224" s="417"/>
    </row>
    <row r="225" spans="2:251" ht="15" customHeight="1" x14ac:dyDescent="0.25">
      <c r="B225" s="337"/>
      <c r="C225" s="393"/>
      <c r="D225" s="339"/>
      <c r="E225" s="337"/>
      <c r="F225" s="337"/>
      <c r="G225" s="337"/>
      <c r="H225" s="337"/>
      <c r="I225" s="340"/>
      <c r="J225" s="341"/>
      <c r="K225" s="341"/>
      <c r="L225" s="342"/>
      <c r="M225" s="343"/>
      <c r="N225" s="344"/>
      <c r="O225" s="345"/>
      <c r="P225" s="345"/>
      <c r="Q225" s="346"/>
      <c r="R225" s="344"/>
      <c r="S225" s="345"/>
      <c r="T225" s="345"/>
      <c r="U225" s="395"/>
      <c r="V225" s="344"/>
      <c r="W225" s="345"/>
      <c r="X225" s="345"/>
      <c r="Y225" s="346"/>
      <c r="Z225" s="344"/>
      <c r="AA225" s="346"/>
      <c r="AB225" s="344"/>
      <c r="AC225" s="346"/>
      <c r="AD225" s="344"/>
      <c r="AE225" s="345"/>
      <c r="AF225" s="346"/>
      <c r="AG225" s="344"/>
      <c r="AH225" s="345"/>
      <c r="AI225" s="346"/>
      <c r="AJ225" s="344"/>
      <c r="AK225" s="345"/>
      <c r="AL225" s="346"/>
      <c r="AM225" s="344"/>
      <c r="AN225" s="345"/>
      <c r="AO225" s="346"/>
      <c r="AP225" s="344"/>
      <c r="AQ225" s="345"/>
      <c r="AR225" s="346"/>
      <c r="AS225" s="344"/>
      <c r="AT225" s="345"/>
      <c r="AU225" s="346"/>
      <c r="AV225" s="344"/>
      <c r="AW225" s="345"/>
      <c r="AX225" s="346"/>
      <c r="AY225" s="344"/>
      <c r="AZ225" s="345"/>
      <c r="BA225" s="346"/>
      <c r="BB225" s="344"/>
      <c r="BC225" s="345"/>
      <c r="BD225" s="346"/>
      <c r="BE225" s="344"/>
      <c r="BF225" s="345"/>
      <c r="BG225" s="346"/>
      <c r="BH225" s="344"/>
      <c r="BI225" s="345"/>
      <c r="BJ225" s="346"/>
      <c r="BK225" s="344"/>
      <c r="BL225" s="345"/>
      <c r="BM225" s="346"/>
      <c r="BN225" s="344"/>
      <c r="BO225" s="345"/>
      <c r="BP225" s="346"/>
      <c r="BQ225" s="344"/>
      <c r="BR225" s="345"/>
      <c r="BS225" s="346"/>
      <c r="BT225" s="344"/>
      <c r="BU225" s="347"/>
      <c r="BV225" s="346"/>
      <c r="BW225" s="344"/>
      <c r="BX225" s="345"/>
      <c r="BY225" s="346"/>
      <c r="BZ225" s="344"/>
      <c r="CA225" s="345"/>
      <c r="CB225" s="346"/>
      <c r="CC225" s="344"/>
      <c r="CD225" s="345"/>
      <c r="CE225" s="345"/>
      <c r="CF225" s="345"/>
      <c r="CG225" s="345"/>
      <c r="CH225" s="346"/>
      <c r="CI225" s="344"/>
      <c r="CJ225" s="345"/>
      <c r="CK225" s="346"/>
      <c r="CL225" s="344"/>
      <c r="CM225" s="345"/>
      <c r="CN225" s="346"/>
      <c r="CO225" s="344"/>
      <c r="CP225" s="345"/>
      <c r="CQ225" s="346"/>
      <c r="CR225" s="344"/>
      <c r="CS225" s="345"/>
      <c r="CT225" s="346"/>
      <c r="CU225" s="344"/>
      <c r="CV225" s="345"/>
      <c r="CW225" s="346"/>
      <c r="CX225" s="344"/>
      <c r="CY225" s="345"/>
      <c r="CZ225" s="346"/>
      <c r="DA225" s="344"/>
      <c r="DB225" s="345"/>
      <c r="DC225" s="346"/>
      <c r="DD225" s="344"/>
      <c r="DE225" s="345"/>
      <c r="DF225" s="346"/>
      <c r="DG225" s="338"/>
      <c r="DH225" s="348"/>
      <c r="DI225" s="348"/>
      <c r="DJ225" s="349"/>
      <c r="DK225" s="343"/>
      <c r="DL225" s="350"/>
      <c r="DM225" s="351"/>
      <c r="DN225" s="352"/>
      <c r="DO225" s="353"/>
      <c r="DP225" s="353"/>
      <c r="DQ225" s="353"/>
      <c r="DR225" s="353"/>
      <c r="DS225" s="354"/>
      <c r="DT225" s="355"/>
      <c r="DU225" s="355"/>
      <c r="DV225" s="355"/>
      <c r="DW225" s="355"/>
      <c r="DX225" s="355"/>
      <c r="DY225" s="355"/>
      <c r="DZ225" s="356"/>
      <c r="EA225" s="357"/>
      <c r="EB225" s="357"/>
      <c r="EC225" s="357"/>
      <c r="ED225" s="357"/>
      <c r="EE225" s="357"/>
      <c r="EF225" s="357"/>
      <c r="EG225" s="357"/>
      <c r="EH225" s="358"/>
      <c r="EI225" s="359"/>
      <c r="EJ225" s="359"/>
      <c r="EK225" s="359"/>
      <c r="EL225" s="359"/>
      <c r="EM225" s="359"/>
      <c r="EN225" s="359"/>
      <c r="EO225" s="359"/>
      <c r="EP225" s="359"/>
      <c r="EQ225" s="359"/>
      <c r="ER225" s="359"/>
      <c r="ES225" s="359"/>
      <c r="ET225" s="360"/>
      <c r="EU225" s="352"/>
      <c r="EV225" s="353"/>
      <c r="EW225" s="353"/>
      <c r="EX225" s="353"/>
      <c r="EY225" s="353"/>
      <c r="EZ225" s="354"/>
      <c r="FA225" s="355"/>
      <c r="FB225" s="355"/>
      <c r="FC225" s="355"/>
      <c r="FD225" s="355"/>
      <c r="FE225" s="355"/>
      <c r="FF225" s="355"/>
      <c r="FG225" s="356"/>
      <c r="FH225" s="357"/>
      <c r="FI225" s="357"/>
      <c r="FJ225" s="357"/>
      <c r="FK225" s="357"/>
      <c r="FL225" s="357"/>
      <c r="FM225" s="357"/>
      <c r="FN225" s="357"/>
      <c r="FO225" s="358"/>
      <c r="FP225" s="359"/>
      <c r="FQ225" s="359"/>
      <c r="FR225" s="359"/>
      <c r="FS225" s="359"/>
      <c r="FT225" s="359"/>
      <c r="FU225" s="359"/>
      <c r="FV225" s="359"/>
      <c r="FW225" s="359"/>
      <c r="FX225" s="359"/>
      <c r="FY225" s="359"/>
      <c r="FZ225" s="359"/>
      <c r="GA225" s="360"/>
      <c r="GB225" s="352"/>
      <c r="GC225" s="353"/>
      <c r="GD225" s="353"/>
      <c r="GE225" s="353"/>
      <c r="GF225" s="353"/>
      <c r="GG225" s="354"/>
      <c r="GH225" s="355"/>
      <c r="GI225" s="355"/>
      <c r="GJ225" s="355"/>
      <c r="GK225" s="355"/>
      <c r="GL225" s="355"/>
      <c r="GM225" s="355"/>
      <c r="GN225" s="356"/>
      <c r="GO225" s="357"/>
      <c r="GP225" s="357"/>
      <c r="GQ225" s="357"/>
      <c r="GR225" s="357"/>
      <c r="GS225" s="357"/>
      <c r="GT225" s="357"/>
      <c r="GU225" s="357"/>
      <c r="GV225" s="358"/>
      <c r="GW225" s="359"/>
      <c r="GX225" s="359"/>
      <c r="GY225" s="359"/>
      <c r="GZ225" s="359"/>
      <c r="HA225" s="359"/>
      <c r="HB225" s="359"/>
      <c r="HC225" s="359"/>
      <c r="HD225" s="359"/>
      <c r="HE225" s="359"/>
      <c r="HF225" s="359"/>
      <c r="HG225" s="359"/>
      <c r="HH225" s="360"/>
      <c r="HI225" s="361"/>
      <c r="HJ225" s="352"/>
      <c r="HK225" s="353"/>
      <c r="HL225" s="353"/>
      <c r="HM225" s="353"/>
      <c r="HN225" s="353"/>
      <c r="HO225" s="354"/>
      <c r="HP225" s="355"/>
      <c r="HQ225" s="355"/>
      <c r="HR225" s="355"/>
      <c r="HS225" s="355"/>
      <c r="HT225" s="355"/>
      <c r="HU225" s="355"/>
      <c r="HV225" s="356"/>
      <c r="HW225" s="357"/>
      <c r="HX225" s="357"/>
      <c r="HY225" s="357"/>
      <c r="HZ225" s="357"/>
      <c r="IA225" s="357"/>
      <c r="IB225" s="357"/>
      <c r="IC225" s="357"/>
      <c r="ID225" s="358"/>
      <c r="IE225" s="359"/>
      <c r="IF225" s="359"/>
      <c r="IG225" s="359"/>
      <c r="IH225" s="359"/>
      <c r="II225" s="359"/>
      <c r="IJ225" s="359"/>
      <c r="IK225" s="359"/>
      <c r="IL225" s="359"/>
      <c r="IM225" s="359"/>
      <c r="IN225" s="359"/>
      <c r="IO225" s="359"/>
      <c r="IP225" s="415"/>
      <c r="IQ225" s="415"/>
    </row>
    <row r="226" spans="2:251" ht="15" customHeight="1" x14ac:dyDescent="0.25">
      <c r="B226" s="392">
        <v>1</v>
      </c>
      <c r="C226" s="13"/>
      <c r="D226" s="423"/>
      <c r="E226" s="20"/>
      <c r="F226" s="6"/>
      <c r="G226" s="20"/>
      <c r="H226" s="20"/>
      <c r="I226" s="23"/>
      <c r="J226" s="6"/>
      <c r="K226" s="6"/>
      <c r="L226" s="424"/>
      <c r="M226" s="425"/>
      <c r="N226" s="24"/>
      <c r="O226" s="107"/>
      <c r="P226" s="107"/>
      <c r="Q226" s="273"/>
      <c r="R226" s="24"/>
      <c r="S226" s="107"/>
      <c r="T226" s="107"/>
      <c r="U226" s="290"/>
      <c r="V226" s="24"/>
      <c r="W226" s="107"/>
      <c r="X226" s="107"/>
      <c r="Y226" s="273"/>
      <c r="Z226" s="24"/>
      <c r="AA226" s="273"/>
      <c r="AB226" s="24"/>
      <c r="AC226" s="273"/>
      <c r="AD226" s="24"/>
      <c r="AE226" s="107"/>
      <c r="AF226" s="273"/>
      <c r="AG226" s="24"/>
      <c r="AH226" s="107"/>
      <c r="AI226" s="273"/>
      <c r="AJ226" s="24"/>
      <c r="AK226" s="107"/>
      <c r="AL226" s="273"/>
      <c r="AM226" s="24"/>
      <c r="AN226" s="107"/>
      <c r="AO226" s="273"/>
      <c r="AP226" s="24"/>
      <c r="AQ226" s="107"/>
      <c r="AR226" s="273"/>
      <c r="AS226" s="24"/>
      <c r="AT226" s="107"/>
      <c r="AU226" s="273"/>
      <c r="AV226" s="24"/>
      <c r="AW226" s="107"/>
      <c r="AX226" s="273"/>
      <c r="AY226" s="24"/>
      <c r="AZ226" s="107"/>
      <c r="BA226" s="273"/>
      <c r="BB226" s="24"/>
      <c r="BC226" s="107"/>
      <c r="BD226" s="273"/>
      <c r="BE226" s="24"/>
      <c r="BF226" s="107"/>
      <c r="BG226" s="273"/>
      <c r="BH226" s="24"/>
      <c r="BI226" s="107"/>
      <c r="BJ226" s="273"/>
      <c r="BK226" s="24"/>
      <c r="BL226" s="107"/>
      <c r="BM226" s="273"/>
      <c r="BN226" s="24"/>
      <c r="BO226" s="107"/>
      <c r="BP226" s="273"/>
      <c r="BQ226" s="24"/>
      <c r="BR226" s="107"/>
      <c r="BS226" s="273"/>
      <c r="BT226" s="24"/>
      <c r="BU226" s="291"/>
      <c r="BV226" s="273"/>
      <c r="BW226" s="24"/>
      <c r="BX226" s="107"/>
      <c r="BY226" s="273"/>
      <c r="BZ226" s="24"/>
      <c r="CA226" s="107"/>
      <c r="CB226" s="273"/>
      <c r="CC226" s="24"/>
      <c r="CD226" s="107"/>
      <c r="CE226" s="107"/>
      <c r="CF226" s="107"/>
      <c r="CG226" s="107"/>
      <c r="CH226" s="273"/>
      <c r="CI226" s="24"/>
      <c r="CJ226" s="107"/>
      <c r="CK226" s="273"/>
      <c r="CL226" s="24"/>
      <c r="CM226" s="107"/>
      <c r="CN226" s="273"/>
      <c r="CO226" s="24"/>
      <c r="CP226" s="107"/>
      <c r="CQ226" s="273"/>
      <c r="CR226" s="24"/>
      <c r="CS226" s="107"/>
      <c r="CT226" s="273"/>
      <c r="CU226" s="24"/>
      <c r="CV226" s="107"/>
      <c r="CW226" s="273"/>
      <c r="CX226" s="24"/>
      <c r="CY226" s="107"/>
      <c r="CZ226" s="273"/>
      <c r="DA226" s="24"/>
      <c r="DB226" s="107"/>
      <c r="DC226" s="273"/>
      <c r="DD226" s="24"/>
      <c r="DE226" s="107"/>
      <c r="DF226" s="273"/>
      <c r="DG226" s="218"/>
      <c r="DH226" s="217"/>
      <c r="DI226" s="217"/>
      <c r="DJ226" s="286" t="e">
        <f>AVERAGE(AY226:CZ226)</f>
        <v>#DIV/0!</v>
      </c>
      <c r="DK226" s="219"/>
      <c r="DL226" s="220" t="e">
        <f>IF(DJ226&gt;80, 4, (DJ226-50)/20+2.5)</f>
        <v>#DIV/0!</v>
      </c>
      <c r="DM226" s="61">
        <f>COUNTIF(N226:CZ226, DM$1)+COUNTIF(N226:CZ226, DM$2)</f>
        <v>0</v>
      </c>
      <c r="DN226" s="233">
        <f>IF(COUNTIF($N226:$Q226, ET$1)&gt;0, DN$2, 0)</f>
        <v>0</v>
      </c>
      <c r="DO226" s="234">
        <f>IF(COUNTIF($R226:$U226, ET$1)&gt;0, DO$2, 0)</f>
        <v>0</v>
      </c>
      <c r="DP226" s="234">
        <f>IF(COUNTIF($V226:$Y226, ET$1)&gt;0, DP$2, 0)</f>
        <v>0</v>
      </c>
      <c r="DQ226" s="234">
        <f>IF(COUNTIF($Z226:$AA226, ET$1)&gt;0, DQ$2, 0)</f>
        <v>0</v>
      </c>
      <c r="DR226" s="234">
        <f>IF(COUNTIF($AB226:$AC226, ET$1)&gt;0, DR$2, 0)</f>
        <v>0</v>
      </c>
      <c r="DS226" s="235">
        <f>IF(COUNTIF($AD226:$AF226, $ET$1)&gt;0, DS$2, 0)</f>
        <v>0</v>
      </c>
      <c r="DT226" s="236">
        <f>IF(COUNTIF($AG226:$AI226, $ET$1)&gt;0, DT$2, 0)</f>
        <v>0</v>
      </c>
      <c r="DU226" s="236">
        <f>IF(COUNTIF($AJ226:$AL226, $ET$1)&gt;0, DU$2, 0)</f>
        <v>0</v>
      </c>
      <c r="DV226" s="236">
        <f>IF(COUNTIF($AM226:$AO226, $ET$1)&gt;0, DV$2, 0)</f>
        <v>0</v>
      </c>
      <c r="DW226" s="236">
        <f>IF(COUNTIF($AP226:$AR226, $ET$1)&gt;0, DW$2, 0)</f>
        <v>0</v>
      </c>
      <c r="DX226" s="236">
        <f>IF(COUNTIF($AS226:$AU226, $ET$1)&gt;0, DX$2, 0)</f>
        <v>0</v>
      </c>
      <c r="DY226" s="236">
        <f>IF(COUNTIF($AV226:$AX226, $ET$1)&gt;0, DY$2, 0)</f>
        <v>0</v>
      </c>
      <c r="DZ226" s="237">
        <f>IF(COUNTIF($AY226:$BA226, $ET$1)&gt;0, DZ$2, 0)</f>
        <v>0</v>
      </c>
      <c r="EA226" s="238">
        <f>IF(COUNTIF($BB226:$BD226, $ET$1)&gt;0, EA$2, 0)</f>
        <v>0</v>
      </c>
      <c r="EB226" s="238">
        <f>IF(COUNTIF($BE226:$BG226, $ET$1)&gt;0, EB$2, 0)</f>
        <v>0</v>
      </c>
      <c r="EC226" s="238">
        <f>IF(COUNTIF($BH226:$BJ226, $ET$1)&gt;0, EC$2, 0)</f>
        <v>0</v>
      </c>
      <c r="ED226" s="238">
        <f>IF(COUNTIF($BK226:$BM226, $ET$1)&gt;0, ED$2, 0)</f>
        <v>0</v>
      </c>
      <c r="EE226" s="238">
        <f>IF(COUNTIF($BN226:$BP226, $ET$1)&gt;0, EE$2, 0)</f>
        <v>0</v>
      </c>
      <c r="EF226" s="238">
        <f>IF(COUNTIF($BQ226:$BS226, $ET$1)&gt;0, EF$2, 0)</f>
        <v>0</v>
      </c>
      <c r="EG226" s="238">
        <f>IF(COUNTIF($BT226:$BV226, $ET$1)&gt;0, EG$2, 0)</f>
        <v>0</v>
      </c>
      <c r="EH226" s="239">
        <f>IF(COUNTIF($BW226:$BY226, $ET$1)&gt;0, EH$2, 0)</f>
        <v>0</v>
      </c>
      <c r="EI226" s="240">
        <f>IF(COUNTIF($BZ226:$CB226, $ET$1)&gt;0, EI$2, 0)</f>
        <v>0</v>
      </c>
      <c r="EJ226" s="240">
        <f>IF(COUNTIF($CC226:$CE226, $ET$1)&gt;0, EJ$2, 0)</f>
        <v>0</v>
      </c>
      <c r="EK226" s="240">
        <f>IF(COUNTIF($CF226:$CH226, $ET$1)&gt;0, EK$2, 0)</f>
        <v>0</v>
      </c>
      <c r="EL226" s="240">
        <f>IF(COUNTIF($CI226:$CK226, $ET$1)&gt;0, EL$2, 0)</f>
        <v>0</v>
      </c>
      <c r="EM226" s="240">
        <f>IF(COUNTIF($CL226:$CN226, $ET$1)&gt;0, EM$2, 0)</f>
        <v>0</v>
      </c>
      <c r="EN226" s="240">
        <f>IF(COUNTIF($CO226:$CQ226, $ET$1)&gt;0, EN$2, 0)</f>
        <v>0</v>
      </c>
      <c r="EO226" s="240">
        <f>IF(COUNTIF($CR226:$CT226, $ET$1)&gt;0, EO$2, 0)</f>
        <v>0</v>
      </c>
      <c r="EP226" s="240">
        <f>IF(COUNTIF($CU226:$CW226, $ET$1)&gt;0, EP$2, 0)</f>
        <v>0</v>
      </c>
      <c r="EQ226" s="240">
        <f>IF(COUNTIF($CX226:$CZ226, $ET$1)&gt;0, EQ$2, 0)</f>
        <v>0</v>
      </c>
      <c r="ER226" s="240">
        <f>IF(COUNTIF($DA226:$DC226, $ET$1)&gt;0, ER$2, 0)</f>
        <v>0</v>
      </c>
      <c r="ES226" s="240">
        <f>IF(COUNTIF($DD226:$DF226, $ET$1)&gt;0, ES$2, 0)</f>
        <v>0</v>
      </c>
      <c r="ET226" s="241">
        <f>SUM(DN226:ES226)</f>
        <v>0</v>
      </c>
      <c r="EU226" s="242">
        <f>IF(COUNTIF($N226:$Q226, GA$1)&gt;0, EU$2, 0)</f>
        <v>0</v>
      </c>
      <c r="EV226" s="234">
        <f>IF(COUNTIF($R226:$U226, GA$1)&gt;0, EV$2, 0)</f>
        <v>0</v>
      </c>
      <c r="EW226" s="234">
        <f>IF(COUNTIF($V226:$Y226, GA$1)&gt;0, EW$2, 0)</f>
        <v>0</v>
      </c>
      <c r="EX226" s="234">
        <f>IF(COUNTIF($Z226:$AA226, GA$1)&gt;0, EX$2, 0)</f>
        <v>0</v>
      </c>
      <c r="EY226" s="234">
        <f>IF(COUNTIF($AB226:$AC226, GA$1)&gt;0, EY$2, 0)</f>
        <v>0</v>
      </c>
      <c r="EZ226" s="235">
        <f>IF(COUNTIF($AD226:$AF226, $GA$1)&gt;0, EZ$2, 0)</f>
        <v>0</v>
      </c>
      <c r="FA226" s="236">
        <f>IF(COUNTIF($AG226:$AI226, $GA$1)&gt;0, FA$2, 0)</f>
        <v>0</v>
      </c>
      <c r="FB226" s="236">
        <f>IF(COUNTIF($AJ226:$AL226, $GA$1)&gt;0, FB$2, 0)</f>
        <v>0</v>
      </c>
      <c r="FC226" s="236">
        <f>IF(COUNTIF($AM226:$AO226, $GA$1)&gt;0, FC$2, 0)</f>
        <v>0</v>
      </c>
      <c r="FD226" s="236">
        <f>IF(COUNTIF($AP226:$AR226, $GA$1)&gt;0, FD$2, 0)</f>
        <v>0</v>
      </c>
      <c r="FE226" s="236">
        <f>IF(COUNTIF($AS226:$AU226, $GA$1)&gt;0, FE$2, 0)</f>
        <v>0</v>
      </c>
      <c r="FF226" s="236">
        <f>IF(COUNTIF($AV226:$AX226, $GA$1)&gt;0, FF$2, 0)</f>
        <v>0</v>
      </c>
      <c r="FG226" s="237">
        <f>IF(COUNTIF($AY226:$BA226, $GA$1)&gt;0, FG$2, 0)</f>
        <v>0</v>
      </c>
      <c r="FH226" s="238">
        <f>IF(COUNTIF($BB226:$BD226, $GA$1)&gt;0, FH$2, 0)</f>
        <v>0</v>
      </c>
      <c r="FI226" s="238">
        <f>IF(COUNTIF($BE226:$BG226, $GA$1)&gt;0, FI$2, 0)</f>
        <v>0</v>
      </c>
      <c r="FJ226" s="238">
        <f>IF(COUNTIF($BH226:$BJ226, $GA$1)&gt;0, FJ$2, 0)</f>
        <v>0</v>
      </c>
      <c r="FK226" s="238">
        <f>IF(COUNTIF($BK226:$BM226, $GA$1)&gt;0, FK$2, 0)</f>
        <v>0</v>
      </c>
      <c r="FL226" s="238">
        <f>IF(COUNTIF($BN226:$BP226, $GA$1)&gt;0, FL$2, 0)</f>
        <v>0</v>
      </c>
      <c r="FM226" s="238">
        <f>IF(COUNTIF($BQ226:$BS226, $GA$1)&gt;0, FM$2, 0)</f>
        <v>0</v>
      </c>
      <c r="FN226" s="238">
        <f>IF(COUNTIF($BT226:$BV226, $GA$1)&gt;0, FN$2, 0)</f>
        <v>0</v>
      </c>
      <c r="FO226" s="239">
        <f>IF(COUNTIF($BW226:$BY226, $GA$1)&gt;0, FO$2, 0)</f>
        <v>0</v>
      </c>
      <c r="FP226" s="240">
        <f>IF(COUNTIF($BZ226:$CB226, $GA$1)&gt;0, FP$2, 0)</f>
        <v>0</v>
      </c>
      <c r="FQ226" s="240">
        <f>IF(COUNTIF($CC226:$CE226, $GA$1)&gt;0, FQ$2, 0)</f>
        <v>0</v>
      </c>
      <c r="FR226" s="240">
        <f>IF(COUNTIF($CF226:$CH226, $GA$1)&gt;0, FR$2, 0)</f>
        <v>0</v>
      </c>
      <c r="FS226" s="240">
        <f>IF(COUNTIF($CI226:$CK226, $GA$1)&gt;0, FS$2, 0)</f>
        <v>0</v>
      </c>
      <c r="FT226" s="240">
        <f>IF(COUNTIF($CL226:$CN226, $GA$1)&gt;0, FT$2, 0)</f>
        <v>0</v>
      </c>
      <c r="FU226" s="240">
        <f>IF(COUNTIF($CO226:$CQ226, $GA$1)&gt;0, FU$2, 0)</f>
        <v>0</v>
      </c>
      <c r="FV226" s="240">
        <f>IF(COUNTIF($CR226:$CT226, $GA$1)&gt;0, FV$2, 0)</f>
        <v>0</v>
      </c>
      <c r="FW226" s="240">
        <f>IF(COUNTIF($CU226:$CW226, $GA$1)&gt;0, FW$2, 0)</f>
        <v>0</v>
      </c>
      <c r="FX226" s="240">
        <f>IF(COUNTIF($CX226:$CZ226, $GA$1)&gt;0, FX$2, 0)</f>
        <v>0</v>
      </c>
      <c r="FY226" s="240">
        <f>IF(COUNTIF($DA226:$DC226, $GA$1)&gt;0, FY$2, 0)</f>
        <v>0</v>
      </c>
      <c r="FZ226" s="240">
        <f>IF(COUNTIF($DD226:$DF226, $GA$1)&gt;0, FZ$2, 0)</f>
        <v>0</v>
      </c>
      <c r="GA226" s="241">
        <f>SUM(EU226:FZ226)</f>
        <v>0</v>
      </c>
      <c r="GB226" s="242">
        <f>IF(COUNTIF($N226:$Q226, HH$1)&gt;0, GB$2, 0)</f>
        <v>0</v>
      </c>
      <c r="GC226" s="234">
        <f>IF(COUNTIF($R226:$U226, HH$1)&gt;0, GC$2, 0)</f>
        <v>0</v>
      </c>
      <c r="GD226" s="234">
        <f>IF(COUNTIF($V226:$Y226, HH$1)&gt;0, GD$2, 0)</f>
        <v>0</v>
      </c>
      <c r="GE226" s="234">
        <f>IF(COUNTIF($Z226:$AA226, HH$1)&gt;0, GE$2, 0)</f>
        <v>0</v>
      </c>
      <c r="GF226" s="234">
        <f>IF(COUNTIF($AB226:$AC226, HH$1)&gt;0, GF$2, 0)</f>
        <v>0</v>
      </c>
      <c r="GG226" s="235">
        <f>IF(COUNTIF($AD226:$AF226, $HH$1)&gt;0, GG$2, 0)</f>
        <v>0</v>
      </c>
      <c r="GH226" s="236">
        <f>IF(COUNTIF($AG226:$AI226, $HH$1)&gt;0, GH$2, 0)</f>
        <v>0</v>
      </c>
      <c r="GI226" s="236">
        <f>IF(COUNTIF($AJ226:$AL226, $HH$1)&gt;0, GI$2, 0)</f>
        <v>0</v>
      </c>
      <c r="GJ226" s="236">
        <f>IF(COUNTIF($AM226:$AO226, $HH$1)&gt;0, GJ$2, 0)</f>
        <v>0</v>
      </c>
      <c r="GK226" s="236">
        <f>IF(COUNTIF($AP226:$AR226, $HH$1)&gt;0, GK$2, 0)</f>
        <v>0</v>
      </c>
      <c r="GL226" s="236">
        <f>IF(COUNTIF($AS226:$AU226, $HH$1)&gt;0, GL$2, 0)</f>
        <v>0</v>
      </c>
      <c r="GM226" s="236">
        <f>IF(COUNTIF($AV226:$AX226, $HH$1)&gt;0, GM$2, 0)</f>
        <v>0</v>
      </c>
      <c r="GN226" s="237">
        <f>IF(COUNTIF($AY226:$BA226, $HH$1)&gt;0, GN$2, 0)</f>
        <v>0</v>
      </c>
      <c r="GO226" s="238">
        <f>IF(COUNTIF($BB226:$BD226, $HH$1)&gt;0, GO$2, 0)</f>
        <v>0</v>
      </c>
      <c r="GP226" s="238">
        <f>IF(COUNTIF($BE226:$BG226, $HH$1)&gt;0, GP$2, 0)</f>
        <v>0</v>
      </c>
      <c r="GQ226" s="238">
        <f>IF(COUNTIF($BH226:$BJ226, $HH$1)&gt;0, GQ$2, 0)</f>
        <v>0</v>
      </c>
      <c r="GR226" s="238">
        <f>IF(COUNTIF($BK226:$BM226, $HH$1)&gt;0, GR$2, 0)</f>
        <v>0</v>
      </c>
      <c r="GS226" s="238">
        <f>IF(COUNTIF($BN226:$BP226, $HH$1)&gt;0, GS$2, 0)</f>
        <v>0</v>
      </c>
      <c r="GT226" s="238">
        <f>IF(COUNTIF($BQ226:$BS226, $HH$1)&gt;0, GT$2, 0)</f>
        <v>0</v>
      </c>
      <c r="GU226" s="238">
        <f>IF(COUNTIF($BT226:$BV226, $HH$1)&gt;0, GU$2, 0)</f>
        <v>0</v>
      </c>
      <c r="GV226" s="239">
        <f>IF(COUNTIF($BW226:$BY226, $HH$1)&gt;0, GV$2, 0)</f>
        <v>0</v>
      </c>
      <c r="GW226" s="240">
        <f>IF(COUNTIF($BZ226:$CB226, $HH$1)&gt;0, GW$2, 0)</f>
        <v>0</v>
      </c>
      <c r="GX226" s="240">
        <f>IF(COUNTIF($CC226:$CE226, $HH$1)&gt;0, GX$2, 0)</f>
        <v>0</v>
      </c>
      <c r="GY226" s="240">
        <f>IF(COUNTIF($CF226:$CH226, $HH$1)&gt;0, GY$2, 0)</f>
        <v>0</v>
      </c>
      <c r="GZ226" s="240">
        <f>IF(COUNTIF($CI226:$CK226, $HH$1)&gt;0, GZ$2, 0)</f>
        <v>0</v>
      </c>
      <c r="HA226" s="240">
        <f>IF(COUNTIF($CL226:$CN226, $HH$1)&gt;0, HA$2, 0)</f>
        <v>0</v>
      </c>
      <c r="HB226" s="240">
        <f>IF(COUNTIF($CO226:$CQ226, $HH$1)&gt;0, HB$2, 0)</f>
        <v>0</v>
      </c>
      <c r="HC226" s="240">
        <f>IF(COUNTIF($CR226:$CT226, $HH$1)&gt;0, HC$2, 0)</f>
        <v>0</v>
      </c>
      <c r="HD226" s="240">
        <f>IF(COUNTIF($CU226:$CW226, $HH$1)&gt;0, HD$2, 0)</f>
        <v>0</v>
      </c>
      <c r="HE226" s="240">
        <f>IF(COUNTIF($CX226:$CZ226, $HH$1)&gt;0, HE$2, 0)</f>
        <v>0</v>
      </c>
      <c r="HF226" s="240">
        <f>IF(COUNTIF($DA226:$DC226, $HH$1)&gt;0, HF$2, 0)</f>
        <v>0</v>
      </c>
      <c r="HG226" s="240">
        <f>IF(COUNTIF($DD226:$DF226, $HH$1)&gt;0, HG$2, 0)</f>
        <v>0</v>
      </c>
      <c r="HH226" s="241">
        <f>SUM(GB226:HG226)</f>
        <v>0</v>
      </c>
      <c r="HI226" s="243"/>
      <c r="HJ226" s="242">
        <f>IF(MAX($N226:$Q226)&gt;=40, HJ$2, 0)</f>
        <v>0</v>
      </c>
      <c r="HK226" s="234">
        <f>IF(MAX($R226:$U226)&gt;=40, HK$2, 0)</f>
        <v>0</v>
      </c>
      <c r="HL226" s="234">
        <f>IF(MAX($V226:$Y226)&gt;=40, HL$2, 0)</f>
        <v>0</v>
      </c>
      <c r="HM226" s="234">
        <f>IF(MAX($Z226:$AA226)&gt;=40, HM$2, 0)</f>
        <v>0</v>
      </c>
      <c r="HN226" s="234">
        <f>IF(MAX($AB226:$AC226)&gt;=40, HN$2, 0)</f>
        <v>0</v>
      </c>
      <c r="HO226" s="235">
        <f>IF(MAX($AD226:$AF226)&gt;=40, HO$2, 0)</f>
        <v>0</v>
      </c>
      <c r="HP226" s="236">
        <f>IF(MAX($AG226:$AI226)&gt;=40, HP$2, 0)</f>
        <v>0</v>
      </c>
      <c r="HQ226" s="236">
        <f>IF(MAX($AJ226:$AL226)&gt;=40, HQ$2, 0)</f>
        <v>0</v>
      </c>
      <c r="HR226" s="236">
        <f>IF(MAX($AM226:$AO226)&gt;=40, HR$2, 0)</f>
        <v>0</v>
      </c>
      <c r="HS226" s="236">
        <f>IF(MAX($AP226:$AR226)&gt;=40, HS$2, 0)</f>
        <v>0</v>
      </c>
      <c r="HT226" s="236">
        <f>IF(MAX($AS226:$AU226)&gt;=40, HT$2, 0)</f>
        <v>0</v>
      </c>
      <c r="HU226" s="236">
        <f>IF(MAX($AV226:$AX226)&gt;=40, HU$2, 0)</f>
        <v>0</v>
      </c>
      <c r="HV226" s="237">
        <f>IF(MAX($AY226:$BA226)&gt;=40, HV$2, 0)</f>
        <v>0</v>
      </c>
      <c r="HW226" s="238">
        <f>IF(MAX($BB226:$BD226)&gt;=40, HW$2, 0)</f>
        <v>0</v>
      </c>
      <c r="HX226" s="238">
        <f>IF(MAX($BE226:$BG226)&gt;=40, HX$2, 0)</f>
        <v>0</v>
      </c>
      <c r="HY226" s="238">
        <f>IF(MAX($BH226:$BJ226)&gt;=40, HY$2, 0)</f>
        <v>0</v>
      </c>
      <c r="HZ226" s="238">
        <f>IF(MAX($BK226:$BM226)&gt;=40, HZ$2, 0)</f>
        <v>0</v>
      </c>
      <c r="IA226" s="238">
        <f>IF(MAX($BN226:$BP226)&gt;=40, IA$2, 0)</f>
        <v>0</v>
      </c>
      <c r="IB226" s="238">
        <f>IF(MAX($BQ226:$BS226)&gt;=40, IB$2, 0)</f>
        <v>0</v>
      </c>
      <c r="IC226" s="238">
        <f>IF(MAX($BT226:$BV226)&gt;=40, IC$2, 0)</f>
        <v>0</v>
      </c>
      <c r="ID226" s="239">
        <f>IF(MAX($BW226:$BY226)&gt;=40, ID$2, 0)</f>
        <v>0</v>
      </c>
      <c r="IE226" s="240">
        <f>IF(MAX($BZ226:$CB226)&gt;=40, IE$2, 0)</f>
        <v>0</v>
      </c>
      <c r="IF226" s="240">
        <f>IF(MAX($CC226:$CE226)&gt;=40, IF$2, 0)</f>
        <v>0</v>
      </c>
      <c r="IG226" s="240">
        <f>IF(MAX($CF226:$CH226)&gt;=40, IG$2, 0)</f>
        <v>0</v>
      </c>
      <c r="IH226" s="240">
        <f>IF(MAX($CI226:$CK226)&gt;=40, IH$2, 0)</f>
        <v>0</v>
      </c>
      <c r="II226" s="240">
        <f>IF(MAX($CL226:$CN226)&gt;=40, II$2, 0)</f>
        <v>0</v>
      </c>
      <c r="IJ226" s="240">
        <f>IF(MAX($CO226:$CQ226)&gt;=40, IJ$2, 0)</f>
        <v>0</v>
      </c>
      <c r="IK226" s="240">
        <f>IF(MAX($CR226:$CT226)&gt;=40, IK$2, 0)</f>
        <v>0</v>
      </c>
      <c r="IL226" s="240">
        <f>IF(MAX($CU226:$CW226)&gt;=40, IL$2, 0)</f>
        <v>0</v>
      </c>
      <c r="IM226" s="240">
        <f>IF(MAX($CX226:$CZ226)&gt;=40, IM$2, 0)</f>
        <v>0</v>
      </c>
      <c r="IN226" s="240">
        <f>IF(MAX($DA226:$DC226)&gt;=40, IN$2, 0)</f>
        <v>0</v>
      </c>
      <c r="IO226" s="240">
        <f>IF(MAX($DD226:$DF226)&gt;=40, IO$2, 0)</f>
        <v>0</v>
      </c>
      <c r="IP226" s="416">
        <f>SUM(HO226:IB226, ID226:IO226)</f>
        <v>0</v>
      </c>
      <c r="IQ226" s="416">
        <f>SUM(HJ226:HN226, IC226)</f>
        <v>0</v>
      </c>
    </row>
    <row r="227" spans="2:251" ht="15" customHeight="1" x14ac:dyDescent="0.25">
      <c r="B227" s="392">
        <v>2</v>
      </c>
      <c r="C227" s="13"/>
      <c r="D227" s="423"/>
      <c r="E227" s="20"/>
      <c r="F227" s="6"/>
      <c r="G227" s="20"/>
      <c r="H227" s="20"/>
      <c r="I227" s="23"/>
      <c r="J227" s="6"/>
      <c r="K227" s="6"/>
      <c r="L227" s="424"/>
      <c r="M227" s="425"/>
      <c r="N227" s="24"/>
      <c r="O227" s="107"/>
      <c r="P227" s="107"/>
      <c r="Q227" s="273"/>
      <c r="R227" s="24"/>
      <c r="S227" s="107"/>
      <c r="T227" s="107"/>
      <c r="U227" s="290"/>
      <c r="V227" s="24"/>
      <c r="W227" s="107"/>
      <c r="X227" s="107"/>
      <c r="Y227" s="273"/>
      <c r="Z227" s="24"/>
      <c r="AA227" s="273"/>
      <c r="AB227" s="24"/>
      <c r="AC227" s="273"/>
      <c r="AD227" s="24"/>
      <c r="AE227" s="107"/>
      <c r="AF227" s="273"/>
      <c r="AG227" s="24"/>
      <c r="AH227" s="107"/>
      <c r="AI227" s="273"/>
      <c r="AJ227" s="24"/>
      <c r="AK227" s="107"/>
      <c r="AL227" s="273"/>
      <c r="AM227" s="24"/>
      <c r="AN227" s="107"/>
      <c r="AO227" s="273"/>
      <c r="AP227" s="24"/>
      <c r="AQ227" s="107"/>
      <c r="AR227" s="273"/>
      <c r="AS227" s="24"/>
      <c r="AT227" s="107"/>
      <c r="AU227" s="273"/>
      <c r="AV227" s="24"/>
      <c r="AW227" s="107"/>
      <c r="AX227" s="273"/>
      <c r="AY227" s="24"/>
      <c r="AZ227" s="107"/>
      <c r="BA227" s="273"/>
      <c r="BB227" s="24"/>
      <c r="BC227" s="107"/>
      <c r="BD227" s="273"/>
      <c r="BE227" s="24"/>
      <c r="BF227" s="107"/>
      <c r="BG227" s="273"/>
      <c r="BH227" s="24"/>
      <c r="BI227" s="107"/>
      <c r="BJ227" s="273"/>
      <c r="BK227" s="24"/>
      <c r="BL227" s="107"/>
      <c r="BM227" s="273"/>
      <c r="BN227" s="24"/>
      <c r="BO227" s="107"/>
      <c r="BP227" s="273"/>
      <c r="BQ227" s="24"/>
      <c r="BR227" s="107"/>
      <c r="BS227" s="273"/>
      <c r="BT227" s="24"/>
      <c r="BU227" s="291"/>
      <c r="BV227" s="273"/>
      <c r="BW227" s="24"/>
      <c r="BX227" s="107"/>
      <c r="BY227" s="273"/>
      <c r="BZ227" s="24"/>
      <c r="CA227" s="107"/>
      <c r="CB227" s="273"/>
      <c r="CC227" s="24"/>
      <c r="CD227" s="107"/>
      <c r="CE227" s="107"/>
      <c r="CF227" s="107"/>
      <c r="CG227" s="107"/>
      <c r="CH227" s="273"/>
      <c r="CI227" s="24"/>
      <c r="CJ227" s="107"/>
      <c r="CK227" s="273"/>
      <c r="CL227" s="24"/>
      <c r="CM227" s="107"/>
      <c r="CN227" s="273"/>
      <c r="CO227" s="24"/>
      <c r="CP227" s="107"/>
      <c r="CQ227" s="273"/>
      <c r="CR227" s="24"/>
      <c r="CS227" s="107"/>
      <c r="CT227" s="273"/>
      <c r="CU227" s="24"/>
      <c r="CV227" s="107"/>
      <c r="CW227" s="273"/>
      <c r="CX227" s="24"/>
      <c r="CY227" s="107"/>
      <c r="CZ227" s="273"/>
      <c r="DA227" s="24"/>
      <c r="DB227" s="107"/>
      <c r="DC227" s="273"/>
      <c r="DD227" s="24"/>
      <c r="DE227" s="107"/>
      <c r="DF227" s="273"/>
      <c r="DG227" s="218"/>
      <c r="DH227" s="217"/>
      <c r="DI227" s="217"/>
      <c r="DJ227" s="286" t="e">
        <f>AVERAGE(AY227:CZ227)</f>
        <v>#DIV/0!</v>
      </c>
      <c r="DK227" s="219"/>
      <c r="DL227" s="220" t="e">
        <f>IF(DJ227&gt;80, 4, (DJ227-50)/20+2.5)</f>
        <v>#DIV/0!</v>
      </c>
      <c r="DM227" s="61">
        <f>COUNTIF(N227:CZ227, DM$1)+COUNTIF(N227:CZ227, DM$2)</f>
        <v>0</v>
      </c>
      <c r="DN227" s="233">
        <f>IF(COUNTIF($N227:$Q227, ET$1)&gt;0, DN$2, 0)</f>
        <v>0</v>
      </c>
      <c r="DO227" s="234">
        <f>IF(COUNTIF($R227:$U227, ET$1)&gt;0, DO$2, 0)</f>
        <v>0</v>
      </c>
      <c r="DP227" s="234">
        <f>IF(COUNTIF($V227:$Y227, ET$1)&gt;0, DP$2, 0)</f>
        <v>0</v>
      </c>
      <c r="DQ227" s="234">
        <f>IF(COUNTIF($Z227:$AA227, ET$1)&gt;0, DQ$2, 0)</f>
        <v>0</v>
      </c>
      <c r="DR227" s="234">
        <f>IF(COUNTIF($AB227:$AC227, ET$1)&gt;0, DR$2, 0)</f>
        <v>0</v>
      </c>
      <c r="DS227" s="235">
        <f>IF(COUNTIF($AD227:$AF227, $ET$1)&gt;0, DS$2, 0)</f>
        <v>0</v>
      </c>
      <c r="DT227" s="236">
        <f>IF(COUNTIF($AG227:$AI227, $ET$1)&gt;0, DT$2, 0)</f>
        <v>0</v>
      </c>
      <c r="DU227" s="236">
        <f>IF(COUNTIF($AJ227:$AL227, $ET$1)&gt;0, DU$2, 0)</f>
        <v>0</v>
      </c>
      <c r="DV227" s="236">
        <f>IF(COUNTIF($AM227:$AO227, $ET$1)&gt;0, DV$2, 0)</f>
        <v>0</v>
      </c>
      <c r="DW227" s="236">
        <f>IF(COUNTIF($AP227:$AR227, $ET$1)&gt;0, DW$2, 0)</f>
        <v>0</v>
      </c>
      <c r="DX227" s="236">
        <f>IF(COUNTIF($AS227:$AU227, $ET$1)&gt;0, DX$2, 0)</f>
        <v>0</v>
      </c>
      <c r="DY227" s="236">
        <f>IF(COUNTIF($AV227:$AX227, $ET$1)&gt;0, DY$2, 0)</f>
        <v>0</v>
      </c>
      <c r="DZ227" s="237">
        <f>IF(COUNTIF($AY227:$BA227, $ET$1)&gt;0, DZ$2, 0)</f>
        <v>0</v>
      </c>
      <c r="EA227" s="238">
        <f>IF(COUNTIF($BB227:$BD227, $ET$1)&gt;0, EA$2, 0)</f>
        <v>0</v>
      </c>
      <c r="EB227" s="238">
        <f>IF(COUNTIF($BE227:$BG227, $ET$1)&gt;0, EB$2, 0)</f>
        <v>0</v>
      </c>
      <c r="EC227" s="238">
        <f>IF(COUNTIF($BH227:$BJ227, $ET$1)&gt;0, EC$2, 0)</f>
        <v>0</v>
      </c>
      <c r="ED227" s="238">
        <f>IF(COUNTIF($BK227:$BM227, $ET$1)&gt;0, ED$2, 0)</f>
        <v>0</v>
      </c>
      <c r="EE227" s="238">
        <f>IF(COUNTIF($BN227:$BP227, $ET$1)&gt;0, EE$2, 0)</f>
        <v>0</v>
      </c>
      <c r="EF227" s="238">
        <f>IF(COUNTIF($BQ227:$BS227, $ET$1)&gt;0, EF$2, 0)</f>
        <v>0</v>
      </c>
      <c r="EG227" s="238">
        <f>IF(COUNTIF($BT227:$BV227, $ET$1)&gt;0, EG$2, 0)</f>
        <v>0</v>
      </c>
      <c r="EH227" s="239">
        <f>IF(COUNTIF($BW227:$BY227, $ET$1)&gt;0, EH$2, 0)</f>
        <v>0</v>
      </c>
      <c r="EI227" s="240">
        <f>IF(COUNTIF($BZ227:$CB227, $ET$1)&gt;0, EI$2, 0)</f>
        <v>0</v>
      </c>
      <c r="EJ227" s="240">
        <f>IF(COUNTIF($CC227:$CE227, $ET$1)&gt;0, EJ$2, 0)</f>
        <v>0</v>
      </c>
      <c r="EK227" s="240">
        <f>IF(COUNTIF($CF227:$CH227, $ET$1)&gt;0, EK$2, 0)</f>
        <v>0</v>
      </c>
      <c r="EL227" s="240">
        <f>IF(COUNTIF($CI227:$CK227, $ET$1)&gt;0, EL$2, 0)</f>
        <v>0</v>
      </c>
      <c r="EM227" s="240">
        <f>IF(COUNTIF($CL227:$CN227, $ET$1)&gt;0, EM$2, 0)</f>
        <v>0</v>
      </c>
      <c r="EN227" s="240">
        <f>IF(COUNTIF($CO227:$CQ227, $ET$1)&gt;0, EN$2, 0)</f>
        <v>0</v>
      </c>
      <c r="EO227" s="240">
        <f>IF(COUNTIF($CR227:$CT227, $ET$1)&gt;0, EO$2, 0)</f>
        <v>0</v>
      </c>
      <c r="EP227" s="240">
        <f>IF(COUNTIF($CU227:$CW227, $ET$1)&gt;0, EP$2, 0)</f>
        <v>0</v>
      </c>
      <c r="EQ227" s="240">
        <f>IF(COUNTIF($CX227:$CZ227, $ET$1)&gt;0, EQ$2, 0)</f>
        <v>0</v>
      </c>
      <c r="ER227" s="240">
        <f>IF(COUNTIF($DA227:$DC227, $ET$1)&gt;0, ER$2, 0)</f>
        <v>0</v>
      </c>
      <c r="ES227" s="240">
        <f>IF(COUNTIF($DD227:$DF227, $ET$1)&gt;0, ES$2, 0)</f>
        <v>0</v>
      </c>
      <c r="ET227" s="241">
        <f>SUM(DN227:ES227)</f>
        <v>0</v>
      </c>
      <c r="EU227" s="242">
        <f>IF(COUNTIF($N227:$Q227, GA$1)&gt;0, EU$2, 0)</f>
        <v>0</v>
      </c>
      <c r="EV227" s="234">
        <f>IF(COUNTIF($R227:$U227, GA$1)&gt;0, EV$2, 0)</f>
        <v>0</v>
      </c>
      <c r="EW227" s="234">
        <f>IF(COUNTIF($V227:$Y227, GA$1)&gt;0, EW$2, 0)</f>
        <v>0</v>
      </c>
      <c r="EX227" s="234">
        <f>IF(COUNTIF($Z227:$AA227, GA$1)&gt;0, EX$2, 0)</f>
        <v>0</v>
      </c>
      <c r="EY227" s="234">
        <f>IF(COUNTIF($AB227:$AC227, GA$1)&gt;0, EY$2, 0)</f>
        <v>0</v>
      </c>
      <c r="EZ227" s="235">
        <f>IF(COUNTIF($AD227:$AF227, $GA$1)&gt;0, EZ$2, 0)</f>
        <v>0</v>
      </c>
      <c r="FA227" s="236">
        <f>IF(COUNTIF($AG227:$AI227, $GA$1)&gt;0, FA$2, 0)</f>
        <v>0</v>
      </c>
      <c r="FB227" s="236">
        <f>IF(COUNTIF($AJ227:$AL227, $GA$1)&gt;0, FB$2, 0)</f>
        <v>0</v>
      </c>
      <c r="FC227" s="236">
        <f>IF(COUNTIF($AM227:$AO227, $GA$1)&gt;0, FC$2, 0)</f>
        <v>0</v>
      </c>
      <c r="FD227" s="236">
        <f>IF(COUNTIF($AP227:$AR227, $GA$1)&gt;0, FD$2, 0)</f>
        <v>0</v>
      </c>
      <c r="FE227" s="236">
        <f>IF(COUNTIF($AS227:$AU227, $GA$1)&gt;0, FE$2, 0)</f>
        <v>0</v>
      </c>
      <c r="FF227" s="236">
        <f>IF(COUNTIF($AV227:$AX227, $GA$1)&gt;0, FF$2, 0)</f>
        <v>0</v>
      </c>
      <c r="FG227" s="237">
        <f>IF(COUNTIF($AY227:$BA227, $GA$1)&gt;0, FG$2, 0)</f>
        <v>0</v>
      </c>
      <c r="FH227" s="238">
        <f>IF(COUNTIF($BB227:$BD227, $GA$1)&gt;0, FH$2, 0)</f>
        <v>0</v>
      </c>
      <c r="FI227" s="238">
        <f>IF(COUNTIF($BE227:$BG227, $GA$1)&gt;0, FI$2, 0)</f>
        <v>0</v>
      </c>
      <c r="FJ227" s="238">
        <f>IF(COUNTIF($BH227:$BJ227, $GA$1)&gt;0, FJ$2, 0)</f>
        <v>0</v>
      </c>
      <c r="FK227" s="238">
        <f>IF(COUNTIF($BK227:$BM227, $GA$1)&gt;0, FK$2, 0)</f>
        <v>0</v>
      </c>
      <c r="FL227" s="238">
        <f>IF(COUNTIF($BN227:$BP227, $GA$1)&gt;0, FL$2, 0)</f>
        <v>0</v>
      </c>
      <c r="FM227" s="238">
        <f>IF(COUNTIF($BQ227:$BS227, $GA$1)&gt;0, FM$2, 0)</f>
        <v>0</v>
      </c>
      <c r="FN227" s="238">
        <f>IF(COUNTIF($BT227:$BV227, $GA$1)&gt;0, FN$2, 0)</f>
        <v>0</v>
      </c>
      <c r="FO227" s="239">
        <f>IF(COUNTIF($BW227:$BY227, $GA$1)&gt;0, FO$2, 0)</f>
        <v>0</v>
      </c>
      <c r="FP227" s="240">
        <f>IF(COUNTIF($BZ227:$CB227, $GA$1)&gt;0, FP$2, 0)</f>
        <v>0</v>
      </c>
      <c r="FQ227" s="240">
        <f>IF(COUNTIF($CC227:$CE227, $GA$1)&gt;0, FQ$2, 0)</f>
        <v>0</v>
      </c>
      <c r="FR227" s="240">
        <f>IF(COUNTIF($CF227:$CH227, $GA$1)&gt;0, FR$2, 0)</f>
        <v>0</v>
      </c>
      <c r="FS227" s="240">
        <f>IF(COUNTIF($CI227:$CK227, $GA$1)&gt;0, FS$2, 0)</f>
        <v>0</v>
      </c>
      <c r="FT227" s="240">
        <f>IF(COUNTIF($CL227:$CN227, $GA$1)&gt;0, FT$2, 0)</f>
        <v>0</v>
      </c>
      <c r="FU227" s="240">
        <f>IF(COUNTIF($CO227:$CQ227, $GA$1)&gt;0, FU$2, 0)</f>
        <v>0</v>
      </c>
      <c r="FV227" s="240">
        <f>IF(COUNTIF($CR227:$CT227, $GA$1)&gt;0, FV$2, 0)</f>
        <v>0</v>
      </c>
      <c r="FW227" s="240">
        <f>IF(COUNTIF($CU227:$CW227, $GA$1)&gt;0, FW$2, 0)</f>
        <v>0</v>
      </c>
      <c r="FX227" s="240">
        <f>IF(COUNTIF($CX227:$CZ227, $GA$1)&gt;0, FX$2, 0)</f>
        <v>0</v>
      </c>
      <c r="FY227" s="240">
        <f>IF(COUNTIF($DA227:$DC227, $GA$1)&gt;0, FY$2, 0)</f>
        <v>0</v>
      </c>
      <c r="FZ227" s="240">
        <f>IF(COUNTIF($DD227:$DF227, $GA$1)&gt;0, FZ$2, 0)</f>
        <v>0</v>
      </c>
      <c r="GA227" s="241">
        <f>SUM(EU227:FZ227)</f>
        <v>0</v>
      </c>
      <c r="GB227" s="242">
        <f>IF(COUNTIF($N227:$Q227, HH$1)&gt;0, GB$2, 0)</f>
        <v>0</v>
      </c>
      <c r="GC227" s="234">
        <f>IF(COUNTIF($R227:$U227, HH$1)&gt;0, GC$2, 0)</f>
        <v>0</v>
      </c>
      <c r="GD227" s="234">
        <f>IF(COUNTIF($V227:$Y227, HH$1)&gt;0, GD$2, 0)</f>
        <v>0</v>
      </c>
      <c r="GE227" s="234">
        <f>IF(COUNTIF($Z227:$AA227, HH$1)&gt;0, GE$2, 0)</f>
        <v>0</v>
      </c>
      <c r="GF227" s="234">
        <f>IF(COUNTIF($AB227:$AC227, HH$1)&gt;0, GF$2, 0)</f>
        <v>0</v>
      </c>
      <c r="GG227" s="235">
        <f>IF(COUNTIF($AD227:$AF227, $HH$1)&gt;0, GG$2, 0)</f>
        <v>0</v>
      </c>
      <c r="GH227" s="236">
        <f>IF(COUNTIF($AG227:$AI227, $HH$1)&gt;0, GH$2, 0)</f>
        <v>0</v>
      </c>
      <c r="GI227" s="236">
        <f>IF(COUNTIF($AJ227:$AL227, $HH$1)&gt;0, GI$2, 0)</f>
        <v>0</v>
      </c>
      <c r="GJ227" s="236">
        <f>IF(COUNTIF($AM227:$AO227, $HH$1)&gt;0, GJ$2, 0)</f>
        <v>0</v>
      </c>
      <c r="GK227" s="236">
        <f>IF(COUNTIF($AP227:$AR227, $HH$1)&gt;0, GK$2, 0)</f>
        <v>0</v>
      </c>
      <c r="GL227" s="236">
        <f>IF(COUNTIF($AS227:$AU227, $HH$1)&gt;0, GL$2, 0)</f>
        <v>0</v>
      </c>
      <c r="GM227" s="236">
        <f>IF(COUNTIF($AV227:$AX227, $HH$1)&gt;0, GM$2, 0)</f>
        <v>0</v>
      </c>
      <c r="GN227" s="237">
        <f>IF(COUNTIF($AY227:$BA227, $HH$1)&gt;0, GN$2, 0)</f>
        <v>0</v>
      </c>
      <c r="GO227" s="238">
        <f>IF(COUNTIF($BB227:$BD227, $HH$1)&gt;0, GO$2, 0)</f>
        <v>0</v>
      </c>
      <c r="GP227" s="238">
        <f>IF(COUNTIF($BE227:$BG227, $HH$1)&gt;0, GP$2, 0)</f>
        <v>0</v>
      </c>
      <c r="GQ227" s="238">
        <f>IF(COUNTIF($BH227:$BJ227, $HH$1)&gt;0, GQ$2, 0)</f>
        <v>0</v>
      </c>
      <c r="GR227" s="238">
        <f>IF(COUNTIF($BK227:$BM227, $HH$1)&gt;0, GR$2, 0)</f>
        <v>0</v>
      </c>
      <c r="GS227" s="238">
        <f>IF(COUNTIF($BN227:$BP227, $HH$1)&gt;0, GS$2, 0)</f>
        <v>0</v>
      </c>
      <c r="GT227" s="238">
        <f>IF(COUNTIF($BQ227:$BS227, $HH$1)&gt;0, GT$2, 0)</f>
        <v>0</v>
      </c>
      <c r="GU227" s="238">
        <f>IF(COUNTIF($BT227:$BV227, $HH$1)&gt;0, GU$2, 0)</f>
        <v>0</v>
      </c>
      <c r="GV227" s="239">
        <f>IF(COUNTIF($BW227:$BY227, $HH$1)&gt;0, GV$2, 0)</f>
        <v>0</v>
      </c>
      <c r="GW227" s="240">
        <f>IF(COUNTIF($BZ227:$CB227, $HH$1)&gt;0, GW$2, 0)</f>
        <v>0</v>
      </c>
      <c r="GX227" s="240">
        <f>IF(COUNTIF($CC227:$CE227, $HH$1)&gt;0, GX$2, 0)</f>
        <v>0</v>
      </c>
      <c r="GY227" s="240">
        <f>IF(COUNTIF($CF227:$CH227, $HH$1)&gt;0, GY$2, 0)</f>
        <v>0</v>
      </c>
      <c r="GZ227" s="240">
        <f>IF(COUNTIF($CI227:$CK227, $HH$1)&gt;0, GZ$2, 0)</f>
        <v>0</v>
      </c>
      <c r="HA227" s="240">
        <f>IF(COUNTIF($CL227:$CN227, $HH$1)&gt;0, HA$2, 0)</f>
        <v>0</v>
      </c>
      <c r="HB227" s="240">
        <f>IF(COUNTIF($CO227:$CQ227, $HH$1)&gt;0, HB$2, 0)</f>
        <v>0</v>
      </c>
      <c r="HC227" s="240">
        <f>IF(COUNTIF($CR227:$CT227, $HH$1)&gt;0, HC$2, 0)</f>
        <v>0</v>
      </c>
      <c r="HD227" s="240">
        <f>IF(COUNTIF($CU227:$CW227, $HH$1)&gt;0, HD$2, 0)</f>
        <v>0</v>
      </c>
      <c r="HE227" s="240">
        <f>IF(COUNTIF($CX227:$CZ227, $HH$1)&gt;0, HE$2, 0)</f>
        <v>0</v>
      </c>
      <c r="HF227" s="240">
        <f>IF(COUNTIF($DA227:$DC227, $HH$1)&gt;0, HF$2, 0)</f>
        <v>0</v>
      </c>
      <c r="HG227" s="240">
        <f>IF(COUNTIF($DD227:$DF227, $HH$1)&gt;0, HG$2, 0)</f>
        <v>0</v>
      </c>
      <c r="HH227" s="241">
        <f>SUM(GB227:HG227)</f>
        <v>0</v>
      </c>
      <c r="HI227" s="243"/>
      <c r="HJ227" s="242">
        <f>IF(MAX($N227:$Q227)&gt;=40, HJ$2, 0)</f>
        <v>0</v>
      </c>
      <c r="HK227" s="234">
        <f>IF(MAX($R227:$U227)&gt;=40, HK$2, 0)</f>
        <v>0</v>
      </c>
      <c r="HL227" s="234">
        <f>IF(MAX($V227:$Y227)&gt;=40, HL$2, 0)</f>
        <v>0</v>
      </c>
      <c r="HM227" s="234">
        <f>IF(MAX($Z227:$AA227)&gt;=40, HM$2, 0)</f>
        <v>0</v>
      </c>
      <c r="HN227" s="234">
        <f>IF(MAX($AB227:$AC227)&gt;=40, HN$2, 0)</f>
        <v>0</v>
      </c>
      <c r="HO227" s="235">
        <f>IF(MAX($AD227:$AF227)&gt;=40, HO$2, 0)</f>
        <v>0</v>
      </c>
      <c r="HP227" s="236">
        <f>IF(MAX($AG227:$AI227)&gt;=40, HP$2, 0)</f>
        <v>0</v>
      </c>
      <c r="HQ227" s="236">
        <f>IF(MAX($AJ227:$AL227)&gt;=40, HQ$2, 0)</f>
        <v>0</v>
      </c>
      <c r="HR227" s="236">
        <f>IF(MAX($AM227:$AO227)&gt;=40, HR$2, 0)</f>
        <v>0</v>
      </c>
      <c r="HS227" s="236">
        <f>IF(MAX($AP227:$AR227)&gt;=40, HS$2, 0)</f>
        <v>0</v>
      </c>
      <c r="HT227" s="236">
        <f>IF(MAX($AS227:$AU227)&gt;=40, HT$2, 0)</f>
        <v>0</v>
      </c>
      <c r="HU227" s="236">
        <f>IF(MAX($AV227:$AX227)&gt;=40, HU$2, 0)</f>
        <v>0</v>
      </c>
      <c r="HV227" s="237">
        <f>IF(MAX($AY227:$BA227)&gt;=40, HV$2, 0)</f>
        <v>0</v>
      </c>
      <c r="HW227" s="238">
        <f>IF(MAX($BB227:$BD227)&gt;=40, HW$2, 0)</f>
        <v>0</v>
      </c>
      <c r="HX227" s="238">
        <f>IF(MAX($BE227:$BG227)&gt;=40, HX$2, 0)</f>
        <v>0</v>
      </c>
      <c r="HY227" s="238">
        <f>IF(MAX($BH227:$BJ227)&gt;=40, HY$2, 0)</f>
        <v>0</v>
      </c>
      <c r="HZ227" s="238">
        <f>IF(MAX($BK227:$BM227)&gt;=40, HZ$2, 0)</f>
        <v>0</v>
      </c>
      <c r="IA227" s="238">
        <f>IF(MAX($BN227:$BP227)&gt;=40, IA$2, 0)</f>
        <v>0</v>
      </c>
      <c r="IB227" s="238">
        <f>IF(MAX($BQ227:$BS227)&gt;=40, IB$2, 0)</f>
        <v>0</v>
      </c>
      <c r="IC227" s="238">
        <f>IF(MAX($BT227:$BV227)&gt;=40, IC$2, 0)</f>
        <v>0</v>
      </c>
      <c r="ID227" s="239">
        <f>IF(MAX($BW227:$BY227)&gt;=40, ID$2, 0)</f>
        <v>0</v>
      </c>
      <c r="IE227" s="240">
        <f>IF(MAX($BZ227:$CB227)&gt;=40, IE$2, 0)</f>
        <v>0</v>
      </c>
      <c r="IF227" s="240">
        <f>IF(MAX($CC227:$CE227)&gt;=40, IF$2, 0)</f>
        <v>0</v>
      </c>
      <c r="IG227" s="240">
        <f>IF(MAX($CF227:$CH227)&gt;=40, IG$2, 0)</f>
        <v>0</v>
      </c>
      <c r="IH227" s="240">
        <f>IF(MAX($CI227:$CK227)&gt;=40, IH$2, 0)</f>
        <v>0</v>
      </c>
      <c r="II227" s="240">
        <f>IF(MAX($CL227:$CN227)&gt;=40, II$2, 0)</f>
        <v>0</v>
      </c>
      <c r="IJ227" s="240">
        <f>IF(MAX($CO227:$CQ227)&gt;=40, IJ$2, 0)</f>
        <v>0</v>
      </c>
      <c r="IK227" s="240">
        <f>IF(MAX($CR227:$CT227)&gt;=40, IK$2, 0)</f>
        <v>0</v>
      </c>
      <c r="IL227" s="240">
        <f>IF(MAX($CU227:$CW227)&gt;=40, IL$2, 0)</f>
        <v>0</v>
      </c>
      <c r="IM227" s="240">
        <f>IF(MAX($CX227:$CZ227)&gt;=40, IM$2, 0)</f>
        <v>0</v>
      </c>
      <c r="IN227" s="240">
        <f>IF(MAX($DA227:$DC227)&gt;=40, IN$2, 0)</f>
        <v>0</v>
      </c>
      <c r="IO227" s="240">
        <f>IF(MAX($DD227:$DF227)&gt;=40, IO$2, 0)</f>
        <v>0</v>
      </c>
      <c r="IP227" s="416">
        <f>SUM(HO227:IB227, ID227:IO227)</f>
        <v>0</v>
      </c>
      <c r="IQ227" s="416">
        <f>SUM(HJ227:HN227, IC227)</f>
        <v>0</v>
      </c>
    </row>
    <row r="228" spans="2:251" ht="15" customHeight="1" x14ac:dyDescent="0.25">
      <c r="B228" s="392">
        <v>3</v>
      </c>
      <c r="C228" s="13"/>
      <c r="D228" s="423"/>
      <c r="E228" s="20"/>
      <c r="F228" s="6"/>
      <c r="G228" s="20"/>
      <c r="H228" s="20"/>
      <c r="I228" s="23"/>
      <c r="J228" s="6"/>
      <c r="K228" s="6"/>
      <c r="L228" s="424"/>
      <c r="M228" s="425"/>
      <c r="N228" s="24"/>
      <c r="O228" s="107"/>
      <c r="P228" s="107"/>
      <c r="Q228" s="273"/>
      <c r="R228" s="24"/>
      <c r="S228" s="107"/>
      <c r="T228" s="107"/>
      <c r="U228" s="290"/>
      <c r="V228" s="24"/>
      <c r="W228" s="107"/>
      <c r="X228" s="107"/>
      <c r="Y228" s="273"/>
      <c r="Z228" s="24"/>
      <c r="AA228" s="273"/>
      <c r="AB228" s="24"/>
      <c r="AC228" s="273"/>
      <c r="AD228" s="24"/>
      <c r="AE228" s="107"/>
      <c r="AF228" s="273"/>
      <c r="AG228" s="24"/>
      <c r="AH228" s="107"/>
      <c r="AI228" s="273"/>
      <c r="AJ228" s="24"/>
      <c r="AK228" s="107"/>
      <c r="AL228" s="273"/>
      <c r="AM228" s="24"/>
      <c r="AN228" s="107"/>
      <c r="AO228" s="273"/>
      <c r="AP228" s="24"/>
      <c r="AQ228" s="107"/>
      <c r="AR228" s="273"/>
      <c r="AS228" s="24"/>
      <c r="AT228" s="107"/>
      <c r="AU228" s="273"/>
      <c r="AV228" s="24"/>
      <c r="AW228" s="107"/>
      <c r="AX228" s="273"/>
      <c r="AY228" s="24"/>
      <c r="AZ228" s="107"/>
      <c r="BA228" s="273"/>
      <c r="BB228" s="24"/>
      <c r="BC228" s="107"/>
      <c r="BD228" s="273"/>
      <c r="BE228" s="24"/>
      <c r="BF228" s="107"/>
      <c r="BG228" s="273"/>
      <c r="BH228" s="24"/>
      <c r="BI228" s="107"/>
      <c r="BJ228" s="273"/>
      <c r="BK228" s="24"/>
      <c r="BL228" s="107"/>
      <c r="BM228" s="273"/>
      <c r="BN228" s="24"/>
      <c r="BO228" s="107"/>
      <c r="BP228" s="273"/>
      <c r="BQ228" s="24"/>
      <c r="BR228" s="107"/>
      <c r="BS228" s="273"/>
      <c r="BT228" s="24"/>
      <c r="BU228" s="291"/>
      <c r="BV228" s="273"/>
      <c r="BW228" s="24"/>
      <c r="BX228" s="107"/>
      <c r="BY228" s="273"/>
      <c r="BZ228" s="24"/>
      <c r="CA228" s="107"/>
      <c r="CB228" s="273"/>
      <c r="CC228" s="24"/>
      <c r="CD228" s="107"/>
      <c r="CE228" s="107"/>
      <c r="CF228" s="107"/>
      <c r="CG228" s="107"/>
      <c r="CH228" s="273"/>
      <c r="CI228" s="24"/>
      <c r="CJ228" s="107"/>
      <c r="CK228" s="273"/>
      <c r="CL228" s="24"/>
      <c r="CM228" s="107"/>
      <c r="CN228" s="273"/>
      <c r="CO228" s="24"/>
      <c r="CP228" s="107"/>
      <c r="CQ228" s="273"/>
      <c r="CR228" s="24"/>
      <c r="CS228" s="107"/>
      <c r="CT228" s="273"/>
      <c r="CU228" s="24"/>
      <c r="CV228" s="107"/>
      <c r="CW228" s="273"/>
      <c r="CX228" s="24"/>
      <c r="CY228" s="107"/>
      <c r="CZ228" s="273"/>
      <c r="DA228" s="24"/>
      <c r="DB228" s="107"/>
      <c r="DC228" s="273"/>
      <c r="DD228" s="24"/>
      <c r="DE228" s="107"/>
      <c r="DF228" s="273"/>
      <c r="DG228" s="218"/>
      <c r="DH228" s="217"/>
      <c r="DI228" s="217"/>
      <c r="DJ228" s="286" t="e">
        <f>AVERAGE(AY228:CZ228)</f>
        <v>#DIV/0!</v>
      </c>
      <c r="DK228" s="219"/>
      <c r="DL228" s="220" t="e">
        <f>IF(DJ228&gt;80, 4, (DJ228-50)/20+2.5)</f>
        <v>#DIV/0!</v>
      </c>
      <c r="DM228" s="61">
        <f>COUNTIF(N228:CZ228, DM$1)+COUNTIF(N228:CZ228, DM$2)</f>
        <v>0</v>
      </c>
      <c r="DN228" s="233">
        <f>IF(COUNTIF($N228:$Q228, ET$1)&gt;0, DN$2, 0)</f>
        <v>0</v>
      </c>
      <c r="DO228" s="234">
        <f>IF(COUNTIF($R228:$U228, ET$1)&gt;0, DO$2, 0)</f>
        <v>0</v>
      </c>
      <c r="DP228" s="234">
        <f>IF(COUNTIF($V228:$Y228, ET$1)&gt;0, DP$2, 0)</f>
        <v>0</v>
      </c>
      <c r="DQ228" s="234">
        <f>IF(COUNTIF($Z228:$AA228, ET$1)&gt;0, DQ$2, 0)</f>
        <v>0</v>
      </c>
      <c r="DR228" s="234">
        <f>IF(COUNTIF($AB228:$AC228, ET$1)&gt;0, DR$2, 0)</f>
        <v>0</v>
      </c>
      <c r="DS228" s="235">
        <f>IF(COUNTIF($AD228:$AF228, $ET$1)&gt;0, DS$2, 0)</f>
        <v>0</v>
      </c>
      <c r="DT228" s="236">
        <f>IF(COUNTIF($AG228:$AI228, $ET$1)&gt;0, DT$2, 0)</f>
        <v>0</v>
      </c>
      <c r="DU228" s="236">
        <f>IF(COUNTIF($AJ228:$AL228, $ET$1)&gt;0, DU$2, 0)</f>
        <v>0</v>
      </c>
      <c r="DV228" s="236">
        <f>IF(COUNTIF($AM228:$AO228, $ET$1)&gt;0, DV$2, 0)</f>
        <v>0</v>
      </c>
      <c r="DW228" s="236">
        <f>IF(COUNTIF($AP228:$AR228, $ET$1)&gt;0, DW$2, 0)</f>
        <v>0</v>
      </c>
      <c r="DX228" s="236">
        <f>IF(COUNTIF($AS228:$AU228, $ET$1)&gt;0, DX$2, 0)</f>
        <v>0</v>
      </c>
      <c r="DY228" s="236">
        <f>IF(COUNTIF($AV228:$AX228, $ET$1)&gt;0, DY$2, 0)</f>
        <v>0</v>
      </c>
      <c r="DZ228" s="237">
        <f>IF(COUNTIF($AY228:$BA228, $ET$1)&gt;0, DZ$2, 0)</f>
        <v>0</v>
      </c>
      <c r="EA228" s="238">
        <f>IF(COUNTIF($BB228:$BD228, $ET$1)&gt;0, EA$2, 0)</f>
        <v>0</v>
      </c>
      <c r="EB228" s="238">
        <f>IF(COUNTIF($BE228:$BG228, $ET$1)&gt;0, EB$2, 0)</f>
        <v>0</v>
      </c>
      <c r="EC228" s="238">
        <f>IF(COUNTIF($BH228:$BJ228, $ET$1)&gt;0, EC$2, 0)</f>
        <v>0</v>
      </c>
      <c r="ED228" s="238">
        <f>IF(COUNTIF($BK228:$BM228, $ET$1)&gt;0, ED$2, 0)</f>
        <v>0</v>
      </c>
      <c r="EE228" s="238">
        <f>IF(COUNTIF($BN228:$BP228, $ET$1)&gt;0, EE$2, 0)</f>
        <v>0</v>
      </c>
      <c r="EF228" s="238">
        <f>IF(COUNTIF($BQ228:$BS228, $ET$1)&gt;0, EF$2, 0)</f>
        <v>0</v>
      </c>
      <c r="EG228" s="238">
        <f>IF(COUNTIF($BT228:$BV228, $ET$1)&gt;0, EG$2, 0)</f>
        <v>0</v>
      </c>
      <c r="EH228" s="239">
        <f>IF(COUNTIF($BW228:$BY228, $ET$1)&gt;0, EH$2, 0)</f>
        <v>0</v>
      </c>
      <c r="EI228" s="240">
        <f>IF(COUNTIF($BZ228:$CB228, $ET$1)&gt;0, EI$2, 0)</f>
        <v>0</v>
      </c>
      <c r="EJ228" s="240">
        <f>IF(COUNTIF($CC228:$CE228, $ET$1)&gt;0, EJ$2, 0)</f>
        <v>0</v>
      </c>
      <c r="EK228" s="240">
        <f>IF(COUNTIF($CF228:$CH228, $ET$1)&gt;0, EK$2, 0)</f>
        <v>0</v>
      </c>
      <c r="EL228" s="240">
        <f>IF(COUNTIF($CI228:$CK228, $ET$1)&gt;0, EL$2, 0)</f>
        <v>0</v>
      </c>
      <c r="EM228" s="240">
        <f>IF(COUNTIF($CL228:$CN228, $ET$1)&gt;0, EM$2, 0)</f>
        <v>0</v>
      </c>
      <c r="EN228" s="240">
        <f>IF(COUNTIF($CO228:$CQ228, $ET$1)&gt;0, EN$2, 0)</f>
        <v>0</v>
      </c>
      <c r="EO228" s="240">
        <f>IF(COUNTIF($CR228:$CT228, $ET$1)&gt;0, EO$2, 0)</f>
        <v>0</v>
      </c>
      <c r="EP228" s="240">
        <f>IF(COUNTIF($CU228:$CW228, $ET$1)&gt;0, EP$2, 0)</f>
        <v>0</v>
      </c>
      <c r="EQ228" s="240">
        <f>IF(COUNTIF($CX228:$CZ228, $ET$1)&gt;0, EQ$2, 0)</f>
        <v>0</v>
      </c>
      <c r="ER228" s="240">
        <f>IF(COUNTIF($DA228:$DC228, $ET$1)&gt;0, ER$2, 0)</f>
        <v>0</v>
      </c>
      <c r="ES228" s="240">
        <f>IF(COUNTIF($DD228:$DF228, $ET$1)&gt;0, ES$2, 0)</f>
        <v>0</v>
      </c>
      <c r="ET228" s="241">
        <f>SUM(DN228:ES228)</f>
        <v>0</v>
      </c>
      <c r="EU228" s="242">
        <f>IF(COUNTIF($N228:$Q228, GA$1)&gt;0, EU$2, 0)</f>
        <v>0</v>
      </c>
      <c r="EV228" s="234">
        <f>IF(COUNTIF($R228:$U228, GA$1)&gt;0, EV$2, 0)</f>
        <v>0</v>
      </c>
      <c r="EW228" s="234">
        <f>IF(COUNTIF($V228:$Y228, GA$1)&gt;0, EW$2, 0)</f>
        <v>0</v>
      </c>
      <c r="EX228" s="234">
        <f>IF(COUNTIF($Z228:$AA228, GA$1)&gt;0, EX$2, 0)</f>
        <v>0</v>
      </c>
      <c r="EY228" s="234">
        <f>IF(COUNTIF($AB228:$AC228, GA$1)&gt;0, EY$2, 0)</f>
        <v>0</v>
      </c>
      <c r="EZ228" s="235">
        <f>IF(COUNTIF($AD228:$AF228, $GA$1)&gt;0, EZ$2, 0)</f>
        <v>0</v>
      </c>
      <c r="FA228" s="236">
        <f>IF(COUNTIF($AG228:$AI228, $GA$1)&gt;0, FA$2, 0)</f>
        <v>0</v>
      </c>
      <c r="FB228" s="236">
        <f>IF(COUNTIF($AJ228:$AL228, $GA$1)&gt;0, FB$2, 0)</f>
        <v>0</v>
      </c>
      <c r="FC228" s="236">
        <f>IF(COUNTIF($AM228:$AO228, $GA$1)&gt;0, FC$2, 0)</f>
        <v>0</v>
      </c>
      <c r="FD228" s="236">
        <f>IF(COUNTIF($AP228:$AR228, $GA$1)&gt;0, FD$2, 0)</f>
        <v>0</v>
      </c>
      <c r="FE228" s="236">
        <f>IF(COUNTIF($AS228:$AU228, $GA$1)&gt;0, FE$2, 0)</f>
        <v>0</v>
      </c>
      <c r="FF228" s="236">
        <f>IF(COUNTIF($AV228:$AX228, $GA$1)&gt;0, FF$2, 0)</f>
        <v>0</v>
      </c>
      <c r="FG228" s="237">
        <f>IF(COUNTIF($AY228:$BA228, $GA$1)&gt;0, FG$2, 0)</f>
        <v>0</v>
      </c>
      <c r="FH228" s="238">
        <f>IF(COUNTIF($BB228:$BD228, $GA$1)&gt;0, FH$2, 0)</f>
        <v>0</v>
      </c>
      <c r="FI228" s="238">
        <f>IF(COUNTIF($BE228:$BG228, $GA$1)&gt;0, FI$2, 0)</f>
        <v>0</v>
      </c>
      <c r="FJ228" s="238">
        <f>IF(COUNTIF($BH228:$BJ228, $GA$1)&gt;0, FJ$2, 0)</f>
        <v>0</v>
      </c>
      <c r="FK228" s="238">
        <f>IF(COUNTIF($BK228:$BM228, $GA$1)&gt;0, FK$2, 0)</f>
        <v>0</v>
      </c>
      <c r="FL228" s="238">
        <f>IF(COUNTIF($BN228:$BP228, $GA$1)&gt;0, FL$2, 0)</f>
        <v>0</v>
      </c>
      <c r="FM228" s="238">
        <f>IF(COUNTIF($BQ228:$BS228, $GA$1)&gt;0, FM$2, 0)</f>
        <v>0</v>
      </c>
      <c r="FN228" s="238">
        <f>IF(COUNTIF($BT228:$BV228, $GA$1)&gt;0, FN$2, 0)</f>
        <v>0</v>
      </c>
      <c r="FO228" s="239">
        <f>IF(COUNTIF($BW228:$BY228, $GA$1)&gt;0, FO$2, 0)</f>
        <v>0</v>
      </c>
      <c r="FP228" s="240">
        <f>IF(COUNTIF($BZ228:$CB228, $GA$1)&gt;0, FP$2, 0)</f>
        <v>0</v>
      </c>
      <c r="FQ228" s="240">
        <f>IF(COUNTIF($CC228:$CE228, $GA$1)&gt;0, FQ$2, 0)</f>
        <v>0</v>
      </c>
      <c r="FR228" s="240">
        <f>IF(COUNTIF($CF228:$CH228, $GA$1)&gt;0, FR$2, 0)</f>
        <v>0</v>
      </c>
      <c r="FS228" s="240">
        <f>IF(COUNTIF($CI228:$CK228, $GA$1)&gt;0, FS$2, 0)</f>
        <v>0</v>
      </c>
      <c r="FT228" s="240">
        <f>IF(COUNTIF($CL228:$CN228, $GA$1)&gt;0, FT$2, 0)</f>
        <v>0</v>
      </c>
      <c r="FU228" s="240">
        <f>IF(COUNTIF($CO228:$CQ228, $GA$1)&gt;0, FU$2, 0)</f>
        <v>0</v>
      </c>
      <c r="FV228" s="240">
        <f>IF(COUNTIF($CR228:$CT228, $GA$1)&gt;0, FV$2, 0)</f>
        <v>0</v>
      </c>
      <c r="FW228" s="240">
        <f>IF(COUNTIF($CU228:$CW228, $GA$1)&gt;0, FW$2, 0)</f>
        <v>0</v>
      </c>
      <c r="FX228" s="240">
        <f>IF(COUNTIF($CX228:$CZ228, $GA$1)&gt;0, FX$2, 0)</f>
        <v>0</v>
      </c>
      <c r="FY228" s="240">
        <f>IF(COUNTIF($DA228:$DC228, $GA$1)&gt;0, FY$2, 0)</f>
        <v>0</v>
      </c>
      <c r="FZ228" s="240">
        <f>IF(COUNTIF($DD228:$DF228, $GA$1)&gt;0, FZ$2, 0)</f>
        <v>0</v>
      </c>
      <c r="GA228" s="241">
        <f>SUM(EU228:FZ228)</f>
        <v>0</v>
      </c>
      <c r="GB228" s="242">
        <f>IF(COUNTIF($N228:$Q228, HH$1)&gt;0, GB$2, 0)</f>
        <v>0</v>
      </c>
      <c r="GC228" s="234">
        <f>IF(COUNTIF($R228:$U228, HH$1)&gt;0, GC$2, 0)</f>
        <v>0</v>
      </c>
      <c r="GD228" s="234">
        <f>IF(COUNTIF($V228:$Y228, HH$1)&gt;0, GD$2, 0)</f>
        <v>0</v>
      </c>
      <c r="GE228" s="234">
        <f>IF(COUNTIF($Z228:$AA228, HH$1)&gt;0, GE$2, 0)</f>
        <v>0</v>
      </c>
      <c r="GF228" s="234">
        <f>IF(COUNTIF($AB228:$AC228, HH$1)&gt;0, GF$2, 0)</f>
        <v>0</v>
      </c>
      <c r="GG228" s="235">
        <f>IF(COUNTIF($AD228:$AF228, $HH$1)&gt;0, GG$2, 0)</f>
        <v>0</v>
      </c>
      <c r="GH228" s="236">
        <f>IF(COUNTIF($AG228:$AI228, $HH$1)&gt;0, GH$2, 0)</f>
        <v>0</v>
      </c>
      <c r="GI228" s="236">
        <f>IF(COUNTIF($AJ228:$AL228, $HH$1)&gt;0, GI$2, 0)</f>
        <v>0</v>
      </c>
      <c r="GJ228" s="236">
        <f>IF(COUNTIF($AM228:$AO228, $HH$1)&gt;0, GJ$2, 0)</f>
        <v>0</v>
      </c>
      <c r="GK228" s="236">
        <f>IF(COUNTIF($AP228:$AR228, $HH$1)&gt;0, GK$2, 0)</f>
        <v>0</v>
      </c>
      <c r="GL228" s="236">
        <f>IF(COUNTIF($AS228:$AU228, $HH$1)&gt;0, GL$2, 0)</f>
        <v>0</v>
      </c>
      <c r="GM228" s="236">
        <f>IF(COUNTIF($AV228:$AX228, $HH$1)&gt;0, GM$2, 0)</f>
        <v>0</v>
      </c>
      <c r="GN228" s="237">
        <f>IF(COUNTIF($AY228:$BA228, $HH$1)&gt;0, GN$2, 0)</f>
        <v>0</v>
      </c>
      <c r="GO228" s="238">
        <f>IF(COUNTIF($BB228:$BD228, $HH$1)&gt;0, GO$2, 0)</f>
        <v>0</v>
      </c>
      <c r="GP228" s="238">
        <f>IF(COUNTIF($BE228:$BG228, $HH$1)&gt;0, GP$2, 0)</f>
        <v>0</v>
      </c>
      <c r="GQ228" s="238">
        <f>IF(COUNTIF($BH228:$BJ228, $HH$1)&gt;0, GQ$2, 0)</f>
        <v>0</v>
      </c>
      <c r="GR228" s="238">
        <f>IF(COUNTIF($BK228:$BM228, $HH$1)&gt;0, GR$2, 0)</f>
        <v>0</v>
      </c>
      <c r="GS228" s="238">
        <f>IF(COUNTIF($BN228:$BP228, $HH$1)&gt;0, GS$2, 0)</f>
        <v>0</v>
      </c>
      <c r="GT228" s="238">
        <f>IF(COUNTIF($BQ228:$BS228, $HH$1)&gt;0, GT$2, 0)</f>
        <v>0</v>
      </c>
      <c r="GU228" s="238">
        <f>IF(COUNTIF($BT228:$BV228, $HH$1)&gt;0, GU$2, 0)</f>
        <v>0</v>
      </c>
      <c r="GV228" s="239">
        <f>IF(COUNTIF($BW228:$BY228, $HH$1)&gt;0, GV$2, 0)</f>
        <v>0</v>
      </c>
      <c r="GW228" s="240">
        <f>IF(COUNTIF($BZ228:$CB228, $HH$1)&gt;0, GW$2, 0)</f>
        <v>0</v>
      </c>
      <c r="GX228" s="240">
        <f>IF(COUNTIF($CC228:$CE228, $HH$1)&gt;0, GX$2, 0)</f>
        <v>0</v>
      </c>
      <c r="GY228" s="240">
        <f>IF(COUNTIF($CF228:$CH228, $HH$1)&gt;0, GY$2, 0)</f>
        <v>0</v>
      </c>
      <c r="GZ228" s="240">
        <f>IF(COUNTIF($CI228:$CK228, $HH$1)&gt;0, GZ$2, 0)</f>
        <v>0</v>
      </c>
      <c r="HA228" s="240">
        <f>IF(COUNTIF($CL228:$CN228, $HH$1)&gt;0, HA$2, 0)</f>
        <v>0</v>
      </c>
      <c r="HB228" s="240">
        <f>IF(COUNTIF($CO228:$CQ228, $HH$1)&gt;0, HB$2, 0)</f>
        <v>0</v>
      </c>
      <c r="HC228" s="240">
        <f>IF(COUNTIF($CR228:$CT228, $HH$1)&gt;0, HC$2, 0)</f>
        <v>0</v>
      </c>
      <c r="HD228" s="240">
        <f>IF(COUNTIF($CU228:$CW228, $HH$1)&gt;0, HD$2, 0)</f>
        <v>0</v>
      </c>
      <c r="HE228" s="240">
        <f>IF(COUNTIF($CX228:$CZ228, $HH$1)&gt;0, HE$2, 0)</f>
        <v>0</v>
      </c>
      <c r="HF228" s="240">
        <f>IF(COUNTIF($DA228:$DC228, $HH$1)&gt;0, HF$2, 0)</f>
        <v>0</v>
      </c>
      <c r="HG228" s="240">
        <f>IF(COUNTIF($DD228:$DF228, $HH$1)&gt;0, HG$2, 0)</f>
        <v>0</v>
      </c>
      <c r="HH228" s="241">
        <f>SUM(GB228:HG228)</f>
        <v>0</v>
      </c>
      <c r="HI228" s="243"/>
      <c r="HJ228" s="242">
        <f>IF(MAX($N228:$Q228)&gt;=40, HJ$2, 0)</f>
        <v>0</v>
      </c>
      <c r="HK228" s="234">
        <f>IF(MAX($R228:$U228)&gt;=40, HK$2, 0)</f>
        <v>0</v>
      </c>
      <c r="HL228" s="234">
        <f>IF(MAX($V228:$Y228)&gt;=40, HL$2, 0)</f>
        <v>0</v>
      </c>
      <c r="HM228" s="234">
        <f>IF(MAX($Z228:$AA228)&gt;=40, HM$2, 0)</f>
        <v>0</v>
      </c>
      <c r="HN228" s="234">
        <f>IF(MAX($AB228:$AC228)&gt;=40, HN$2, 0)</f>
        <v>0</v>
      </c>
      <c r="HO228" s="235">
        <f>IF(MAX($AD228:$AF228)&gt;=40, HO$2, 0)</f>
        <v>0</v>
      </c>
      <c r="HP228" s="236">
        <f>IF(MAX($AG228:$AI228)&gt;=40, HP$2, 0)</f>
        <v>0</v>
      </c>
      <c r="HQ228" s="236">
        <f>IF(MAX($AJ228:$AL228)&gt;=40, HQ$2, 0)</f>
        <v>0</v>
      </c>
      <c r="HR228" s="236">
        <f>IF(MAX($AM228:$AO228)&gt;=40, HR$2, 0)</f>
        <v>0</v>
      </c>
      <c r="HS228" s="236">
        <f>IF(MAX($AP228:$AR228)&gt;=40, HS$2, 0)</f>
        <v>0</v>
      </c>
      <c r="HT228" s="236">
        <f>IF(MAX($AS228:$AU228)&gt;=40, HT$2, 0)</f>
        <v>0</v>
      </c>
      <c r="HU228" s="236">
        <f>IF(MAX($AV228:$AX228)&gt;=40, HU$2, 0)</f>
        <v>0</v>
      </c>
      <c r="HV228" s="237">
        <f>IF(MAX($AY228:$BA228)&gt;=40, HV$2, 0)</f>
        <v>0</v>
      </c>
      <c r="HW228" s="238">
        <f>IF(MAX($BB228:$BD228)&gt;=40, HW$2, 0)</f>
        <v>0</v>
      </c>
      <c r="HX228" s="238">
        <f>IF(MAX($BE228:$BG228)&gt;=40, HX$2, 0)</f>
        <v>0</v>
      </c>
      <c r="HY228" s="238">
        <f>IF(MAX($BH228:$BJ228)&gt;=40, HY$2, 0)</f>
        <v>0</v>
      </c>
      <c r="HZ228" s="238">
        <f>IF(MAX($BK228:$BM228)&gt;=40, HZ$2, 0)</f>
        <v>0</v>
      </c>
      <c r="IA228" s="238">
        <f>IF(MAX($BN228:$BP228)&gt;=40, IA$2, 0)</f>
        <v>0</v>
      </c>
      <c r="IB228" s="238">
        <f>IF(MAX($BQ228:$BS228)&gt;=40, IB$2, 0)</f>
        <v>0</v>
      </c>
      <c r="IC228" s="238">
        <f>IF(MAX($BT228:$BV228)&gt;=40, IC$2, 0)</f>
        <v>0</v>
      </c>
      <c r="ID228" s="239">
        <f>IF(MAX($BW228:$BY228)&gt;=40, ID$2, 0)</f>
        <v>0</v>
      </c>
      <c r="IE228" s="240">
        <f>IF(MAX($BZ228:$CB228)&gt;=40, IE$2, 0)</f>
        <v>0</v>
      </c>
      <c r="IF228" s="240">
        <f>IF(MAX($CC228:$CE228)&gt;=40, IF$2, 0)</f>
        <v>0</v>
      </c>
      <c r="IG228" s="240">
        <f>IF(MAX($CF228:$CH228)&gt;=40, IG$2, 0)</f>
        <v>0</v>
      </c>
      <c r="IH228" s="240">
        <f>IF(MAX($CI228:$CK228)&gt;=40, IH$2, 0)</f>
        <v>0</v>
      </c>
      <c r="II228" s="240">
        <f>IF(MAX($CL228:$CN228)&gt;=40, II$2, 0)</f>
        <v>0</v>
      </c>
      <c r="IJ228" s="240">
        <f>IF(MAX($CO228:$CQ228)&gt;=40, IJ$2, 0)</f>
        <v>0</v>
      </c>
      <c r="IK228" s="240">
        <f>IF(MAX($CR228:$CT228)&gt;=40, IK$2, 0)</f>
        <v>0</v>
      </c>
      <c r="IL228" s="240">
        <f>IF(MAX($CU228:$CW228)&gt;=40, IL$2, 0)</f>
        <v>0</v>
      </c>
      <c r="IM228" s="240">
        <f>IF(MAX($CX228:$CZ228)&gt;=40, IM$2, 0)</f>
        <v>0</v>
      </c>
      <c r="IN228" s="240">
        <f>IF(MAX($DA228:$DC228)&gt;=40, IN$2, 0)</f>
        <v>0</v>
      </c>
      <c r="IO228" s="240">
        <f>IF(MAX($DD228:$DF228)&gt;=40, IO$2, 0)</f>
        <v>0</v>
      </c>
      <c r="IP228" s="416">
        <f>SUM(HO228:IB228, ID228:IO228)</f>
        <v>0</v>
      </c>
      <c r="IQ228" s="416">
        <f>SUM(HJ228:HN228, IC228)</f>
        <v>0</v>
      </c>
    </row>
    <row r="229" spans="2:251" ht="15" customHeight="1" x14ac:dyDescent="0.25">
      <c r="B229" s="337"/>
      <c r="C229" s="393"/>
      <c r="D229" s="339"/>
      <c r="E229" s="337"/>
      <c r="F229" s="337"/>
      <c r="G229" s="337"/>
      <c r="H229" s="337"/>
      <c r="I229" s="340"/>
      <c r="J229" s="341"/>
      <c r="K229" s="341"/>
      <c r="L229" s="342"/>
      <c r="M229" s="343"/>
      <c r="N229" s="344"/>
      <c r="O229" s="345"/>
      <c r="P229" s="345"/>
      <c r="Q229" s="346"/>
      <c r="R229" s="344"/>
      <c r="S229" s="345"/>
      <c r="T229" s="345"/>
      <c r="U229" s="395"/>
      <c r="V229" s="344"/>
      <c r="W229" s="345"/>
      <c r="X229" s="345"/>
      <c r="Y229" s="346"/>
      <c r="Z229" s="344"/>
      <c r="AA229" s="346"/>
      <c r="AB229" s="344"/>
      <c r="AC229" s="346"/>
      <c r="AD229" s="344"/>
      <c r="AE229" s="345"/>
      <c r="AF229" s="346"/>
      <c r="AG229" s="344"/>
      <c r="AH229" s="345"/>
      <c r="AI229" s="346"/>
      <c r="AJ229" s="344"/>
      <c r="AK229" s="345"/>
      <c r="AL229" s="346"/>
      <c r="AM229" s="344"/>
      <c r="AN229" s="345"/>
      <c r="AO229" s="346"/>
      <c r="AP229" s="344"/>
      <c r="AQ229" s="345"/>
      <c r="AR229" s="346"/>
      <c r="AS229" s="344"/>
      <c r="AT229" s="345"/>
      <c r="AU229" s="346"/>
      <c r="AV229" s="344"/>
      <c r="AW229" s="345"/>
      <c r="AX229" s="346"/>
      <c r="AY229" s="344"/>
      <c r="AZ229" s="345"/>
      <c r="BA229" s="346"/>
      <c r="BB229" s="344"/>
      <c r="BC229" s="345"/>
      <c r="BD229" s="346"/>
      <c r="BE229" s="344"/>
      <c r="BF229" s="345"/>
      <c r="BG229" s="346"/>
      <c r="BH229" s="344"/>
      <c r="BI229" s="345"/>
      <c r="BJ229" s="346"/>
      <c r="BK229" s="344"/>
      <c r="BL229" s="345"/>
      <c r="BM229" s="346"/>
      <c r="BN229" s="344"/>
      <c r="BO229" s="345"/>
      <c r="BP229" s="346"/>
      <c r="BQ229" s="344"/>
      <c r="BR229" s="345"/>
      <c r="BS229" s="346"/>
      <c r="BT229" s="344"/>
      <c r="BU229" s="347"/>
      <c r="BV229" s="346"/>
      <c r="BW229" s="344"/>
      <c r="BX229" s="345"/>
      <c r="BY229" s="346"/>
      <c r="BZ229" s="344"/>
      <c r="CA229" s="345"/>
      <c r="CB229" s="346"/>
      <c r="CC229" s="344"/>
      <c r="CD229" s="345"/>
      <c r="CE229" s="345"/>
      <c r="CF229" s="345"/>
      <c r="CG229" s="345"/>
      <c r="CH229" s="346"/>
      <c r="CI229" s="344"/>
      <c r="CJ229" s="345"/>
      <c r="CK229" s="346"/>
      <c r="CL229" s="344"/>
      <c r="CM229" s="345"/>
      <c r="CN229" s="346"/>
      <c r="CO229" s="344"/>
      <c r="CP229" s="345"/>
      <c r="CQ229" s="346"/>
      <c r="CR229" s="344"/>
      <c r="CS229" s="345"/>
      <c r="CT229" s="346"/>
      <c r="CU229" s="344"/>
      <c r="CV229" s="345"/>
      <c r="CW229" s="346"/>
      <c r="CX229" s="344"/>
      <c r="CY229" s="345"/>
      <c r="CZ229" s="346"/>
      <c r="DA229" s="344"/>
      <c r="DB229" s="345"/>
      <c r="DC229" s="346"/>
      <c r="DD229" s="344"/>
      <c r="DE229" s="345"/>
      <c r="DF229" s="346"/>
      <c r="DG229" s="338"/>
      <c r="DH229" s="348"/>
      <c r="DI229" s="348"/>
      <c r="DJ229" s="349"/>
      <c r="DK229" s="343"/>
      <c r="DL229" s="350"/>
      <c r="DM229" s="351"/>
      <c r="DN229" s="352"/>
      <c r="DO229" s="353"/>
      <c r="DP229" s="353"/>
      <c r="DQ229" s="353"/>
      <c r="DR229" s="353"/>
      <c r="DS229" s="354"/>
      <c r="DT229" s="355"/>
      <c r="DU229" s="355"/>
      <c r="DV229" s="355"/>
      <c r="DW229" s="355"/>
      <c r="DX229" s="355"/>
      <c r="DY229" s="355"/>
      <c r="DZ229" s="356"/>
      <c r="EA229" s="357"/>
      <c r="EB229" s="357"/>
      <c r="EC229" s="357"/>
      <c r="ED229" s="357"/>
      <c r="EE229" s="357"/>
      <c r="EF229" s="357"/>
      <c r="EG229" s="357"/>
      <c r="EH229" s="358"/>
      <c r="EI229" s="359"/>
      <c r="EJ229" s="359"/>
      <c r="EK229" s="359"/>
      <c r="EL229" s="359"/>
      <c r="EM229" s="359"/>
      <c r="EN229" s="359"/>
      <c r="EO229" s="359"/>
      <c r="EP229" s="359"/>
      <c r="EQ229" s="359"/>
      <c r="ER229" s="359"/>
      <c r="ES229" s="359"/>
      <c r="ET229" s="360"/>
      <c r="EU229" s="352"/>
      <c r="EV229" s="353"/>
      <c r="EW229" s="353"/>
      <c r="EX229" s="353"/>
      <c r="EY229" s="353"/>
      <c r="EZ229" s="354"/>
      <c r="FA229" s="355"/>
      <c r="FB229" s="355"/>
      <c r="FC229" s="355"/>
      <c r="FD229" s="355"/>
      <c r="FE229" s="355"/>
      <c r="FF229" s="355"/>
      <c r="FG229" s="356"/>
      <c r="FH229" s="357"/>
      <c r="FI229" s="357"/>
      <c r="FJ229" s="357"/>
      <c r="FK229" s="357"/>
      <c r="FL229" s="357"/>
      <c r="FM229" s="357"/>
      <c r="FN229" s="357"/>
      <c r="FO229" s="358"/>
      <c r="FP229" s="359"/>
      <c r="FQ229" s="359"/>
      <c r="FR229" s="359"/>
      <c r="FS229" s="359"/>
      <c r="FT229" s="359"/>
      <c r="FU229" s="359"/>
      <c r="FV229" s="359"/>
      <c r="FW229" s="359"/>
      <c r="FX229" s="359"/>
      <c r="FY229" s="359"/>
      <c r="FZ229" s="359"/>
      <c r="GA229" s="360"/>
      <c r="GB229" s="352"/>
      <c r="GC229" s="353"/>
      <c r="GD229" s="353"/>
      <c r="GE229" s="353"/>
      <c r="GF229" s="353"/>
      <c r="GG229" s="354"/>
      <c r="GH229" s="355"/>
      <c r="GI229" s="355"/>
      <c r="GJ229" s="355"/>
      <c r="GK229" s="355"/>
      <c r="GL229" s="355"/>
      <c r="GM229" s="355"/>
      <c r="GN229" s="356"/>
      <c r="GO229" s="357"/>
      <c r="GP229" s="357"/>
      <c r="GQ229" s="357"/>
      <c r="GR229" s="357"/>
      <c r="GS229" s="357"/>
      <c r="GT229" s="357"/>
      <c r="GU229" s="357"/>
      <c r="GV229" s="358"/>
      <c r="GW229" s="359"/>
      <c r="GX229" s="359"/>
      <c r="GY229" s="359"/>
      <c r="GZ229" s="359"/>
      <c r="HA229" s="359"/>
      <c r="HB229" s="359"/>
      <c r="HC229" s="359"/>
      <c r="HD229" s="359"/>
      <c r="HE229" s="359"/>
      <c r="HF229" s="359"/>
      <c r="HG229" s="359"/>
      <c r="HH229" s="360"/>
      <c r="HI229" s="361"/>
      <c r="HJ229" s="352"/>
      <c r="HK229" s="353"/>
      <c r="HL229" s="353"/>
      <c r="HM229" s="353"/>
      <c r="HN229" s="353"/>
      <c r="HO229" s="354"/>
      <c r="HP229" s="355"/>
      <c r="HQ229" s="355"/>
      <c r="HR229" s="355"/>
      <c r="HS229" s="355"/>
      <c r="HT229" s="355"/>
      <c r="HU229" s="355"/>
      <c r="HV229" s="356"/>
      <c r="HW229" s="357"/>
      <c r="HX229" s="357"/>
      <c r="HY229" s="357"/>
      <c r="HZ229" s="357"/>
      <c r="IA229" s="357"/>
      <c r="IB229" s="357"/>
      <c r="IC229" s="357"/>
      <c r="ID229" s="358"/>
      <c r="IE229" s="359"/>
      <c r="IF229" s="359"/>
      <c r="IG229" s="359"/>
      <c r="IH229" s="359"/>
      <c r="II229" s="359"/>
      <c r="IJ229" s="359"/>
      <c r="IK229" s="359"/>
      <c r="IL229" s="359"/>
      <c r="IM229" s="359"/>
      <c r="IN229" s="359"/>
      <c r="IO229" s="359"/>
      <c r="IP229" s="415"/>
      <c r="IQ229" s="415"/>
    </row>
    <row r="230" spans="2:251" ht="15" x14ac:dyDescent="0.25">
      <c r="C230" s="363" t="s">
        <v>915</v>
      </c>
      <c r="D230" s="317"/>
      <c r="E230" s="362">
        <f>COUNTIF(E225:E229, "G")</f>
        <v>0</v>
      </c>
      <c r="F230" s="318"/>
      <c r="G230" s="330"/>
      <c r="H230" s="318"/>
      <c r="I230" s="330"/>
      <c r="J230" s="330"/>
      <c r="K230" s="330"/>
      <c r="L230" s="330"/>
      <c r="M230" s="419"/>
      <c r="N230" s="331"/>
      <c r="O230" s="332"/>
      <c r="P230" s="332"/>
      <c r="Q230" s="333"/>
      <c r="R230" s="331"/>
      <c r="S230" s="332"/>
      <c r="T230" s="332"/>
      <c r="U230" s="332"/>
      <c r="V230" s="331"/>
      <c r="W230" s="332"/>
      <c r="X230" s="332"/>
      <c r="Y230" s="333"/>
      <c r="Z230" s="331"/>
      <c r="AA230" s="333"/>
      <c r="AB230" s="331"/>
      <c r="AC230" s="333"/>
      <c r="AD230" s="331"/>
      <c r="AE230" s="332"/>
      <c r="AF230" s="333"/>
      <c r="AG230" s="331"/>
      <c r="AH230" s="332"/>
      <c r="AI230" s="333"/>
      <c r="AJ230" s="331"/>
      <c r="AK230" s="332"/>
      <c r="AL230" s="333"/>
      <c r="AM230" s="331"/>
      <c r="AN230" s="332"/>
      <c r="AO230" s="333"/>
      <c r="AP230" s="331"/>
      <c r="AQ230" s="332"/>
      <c r="AR230" s="333"/>
      <c r="AS230" s="331"/>
      <c r="AT230" s="332"/>
      <c r="AU230" s="333"/>
      <c r="AV230" s="331"/>
      <c r="AW230" s="332"/>
      <c r="AX230" s="333"/>
      <c r="AY230" s="331"/>
      <c r="AZ230" s="332"/>
      <c r="BA230" s="333"/>
      <c r="BB230" s="331"/>
      <c r="BC230" s="332"/>
      <c r="BD230" s="333"/>
      <c r="BE230" s="331"/>
      <c r="BF230" s="332"/>
      <c r="BG230" s="333"/>
      <c r="BH230" s="331"/>
      <c r="BI230" s="332"/>
      <c r="BJ230" s="333"/>
      <c r="BK230" s="331"/>
      <c r="BL230" s="332"/>
      <c r="BM230" s="333"/>
      <c r="BN230" s="331"/>
      <c r="BO230" s="332"/>
      <c r="BP230" s="333"/>
      <c r="BQ230" s="331"/>
      <c r="BR230" s="332"/>
      <c r="BS230" s="333"/>
      <c r="BT230" s="331"/>
      <c r="BU230" s="332"/>
      <c r="BV230" s="332"/>
      <c r="BW230" s="331"/>
      <c r="BX230" s="332"/>
      <c r="BY230" s="333"/>
      <c r="BZ230" s="331"/>
      <c r="CA230" s="332"/>
      <c r="CB230" s="333"/>
      <c r="CC230" s="331" t="s">
        <v>900</v>
      </c>
      <c r="CD230" s="332"/>
      <c r="CE230" s="332"/>
      <c r="CF230" s="332"/>
      <c r="CG230" s="332"/>
      <c r="CH230" s="333"/>
      <c r="CI230" s="331"/>
      <c r="CJ230" s="332"/>
      <c r="CK230" s="333"/>
      <c r="CL230" s="331"/>
      <c r="CM230" s="332"/>
      <c r="CN230" s="333"/>
      <c r="CO230" s="331" t="s">
        <v>899</v>
      </c>
      <c r="CP230" s="332"/>
      <c r="CQ230" s="332"/>
      <c r="CR230" s="332"/>
      <c r="CS230" s="332"/>
      <c r="CT230" s="332"/>
      <c r="CU230" s="332"/>
      <c r="CV230" s="332"/>
      <c r="CW230" s="332"/>
      <c r="CX230" s="332"/>
      <c r="CY230" s="332"/>
      <c r="CZ230" s="332"/>
      <c r="DA230" s="332"/>
      <c r="DB230" s="332"/>
      <c r="DC230" s="332"/>
      <c r="DD230" s="332"/>
      <c r="DE230" s="332"/>
      <c r="DF230" s="333"/>
      <c r="DG230" s="330"/>
      <c r="DH230" s="372" t="s">
        <v>917</v>
      </c>
      <c r="DI230" s="370">
        <f>COUNTIF($DK225:$DK229, DI$2)</f>
        <v>0</v>
      </c>
      <c r="DJ230" s="370">
        <f>COUNTIF($DK225:$DK229, DJ$2)</f>
        <v>0</v>
      </c>
      <c r="DK230" s="370">
        <f>COUNTIF($DK225:$DK229, DK$2)</f>
        <v>0</v>
      </c>
      <c r="DL230" s="371">
        <f>COUNTIF($DK225:$DK229, DL$2)</f>
        <v>0</v>
      </c>
      <c r="DM230" s="319"/>
      <c r="DN230" s="320"/>
      <c r="DO230" s="321"/>
      <c r="DP230" s="321"/>
      <c r="DQ230" s="321"/>
      <c r="DR230" s="321"/>
      <c r="DS230" s="322"/>
      <c r="DT230" s="323"/>
      <c r="DU230" s="323"/>
      <c r="DV230" s="323"/>
      <c r="DW230" s="323"/>
      <c r="DX230" s="323"/>
      <c r="DY230" s="323"/>
      <c r="DZ230" s="324"/>
      <c r="EA230" s="325"/>
      <c r="EB230" s="325"/>
      <c r="EC230" s="325"/>
      <c r="ED230" s="325"/>
      <c r="EE230" s="325"/>
      <c r="EF230" s="325"/>
      <c r="EG230" s="325"/>
      <c r="EH230" s="326"/>
      <c r="EI230" s="327"/>
      <c r="EJ230" s="327"/>
      <c r="EK230" s="327"/>
      <c r="EL230" s="327"/>
      <c r="EM230" s="327"/>
      <c r="EN230" s="327"/>
      <c r="EO230" s="327"/>
      <c r="EP230" s="327"/>
      <c r="EQ230" s="327"/>
      <c r="ER230" s="327"/>
      <c r="ES230" s="327"/>
      <c r="ET230" s="328"/>
      <c r="EU230" s="320"/>
      <c r="EV230" s="321"/>
      <c r="EW230" s="321"/>
      <c r="EX230" s="321"/>
      <c r="EY230" s="321"/>
      <c r="EZ230" s="322"/>
      <c r="FA230" s="323"/>
      <c r="FB230" s="323"/>
      <c r="FC230" s="323"/>
      <c r="FD230" s="323"/>
      <c r="FE230" s="323"/>
      <c r="FF230" s="323"/>
      <c r="FG230" s="324"/>
      <c r="FH230" s="325"/>
      <c r="FI230" s="325"/>
      <c r="FJ230" s="325"/>
      <c r="FK230" s="325"/>
      <c r="FL230" s="325"/>
      <c r="FM230" s="325"/>
      <c r="FN230" s="325"/>
      <c r="FO230" s="326"/>
      <c r="FP230" s="327"/>
      <c r="FQ230" s="327"/>
      <c r="FR230" s="327"/>
      <c r="FS230" s="327"/>
      <c r="FT230" s="327"/>
      <c r="FU230" s="327"/>
      <c r="FV230" s="327"/>
      <c r="FW230" s="327"/>
      <c r="FX230" s="327"/>
      <c r="FY230" s="327"/>
      <c r="FZ230" s="327"/>
      <c r="GA230" s="328"/>
      <c r="GB230" s="320"/>
      <c r="GC230" s="321"/>
      <c r="GD230" s="321"/>
      <c r="GE230" s="321"/>
      <c r="GF230" s="321"/>
      <c r="GG230" s="322"/>
      <c r="GH230" s="323"/>
      <c r="GI230" s="323"/>
      <c r="GJ230" s="323"/>
      <c r="GK230" s="323"/>
      <c r="GL230" s="323"/>
      <c r="GM230" s="323"/>
      <c r="GN230" s="324"/>
      <c r="GO230" s="325"/>
      <c r="GP230" s="325"/>
      <c r="GQ230" s="325"/>
      <c r="GR230" s="325"/>
      <c r="GS230" s="325"/>
      <c r="GT230" s="325"/>
      <c r="GU230" s="325"/>
      <c r="GV230" s="326"/>
      <c r="GW230" s="327"/>
      <c r="GX230" s="327"/>
      <c r="GY230" s="327"/>
      <c r="GZ230" s="327"/>
      <c r="HA230" s="327"/>
      <c r="HB230" s="327"/>
      <c r="HC230" s="327"/>
      <c r="HD230" s="327"/>
      <c r="HE230" s="327"/>
      <c r="HF230" s="327"/>
      <c r="HG230" s="327"/>
      <c r="HH230" s="328"/>
      <c r="HI230" s="329"/>
      <c r="HJ230" s="320"/>
      <c r="HK230" s="321"/>
      <c r="HL230" s="321"/>
      <c r="HM230" s="321"/>
      <c r="HN230" s="321"/>
      <c r="HO230" s="322"/>
      <c r="HP230" s="323"/>
      <c r="HQ230" s="323"/>
      <c r="HR230" s="323"/>
      <c r="HS230" s="323"/>
      <c r="HT230" s="323"/>
      <c r="HU230" s="323"/>
      <c r="HV230" s="324"/>
      <c r="HW230" s="325"/>
      <c r="HX230" s="325"/>
      <c r="HY230" s="325"/>
      <c r="HZ230" s="325"/>
      <c r="IA230" s="325"/>
      <c r="IB230" s="325"/>
      <c r="IC230" s="325"/>
      <c r="ID230" s="326"/>
      <c r="IE230" s="327"/>
      <c r="IF230" s="327"/>
      <c r="IG230" s="327"/>
      <c r="IH230" s="327"/>
      <c r="II230" s="327"/>
      <c r="IJ230" s="327"/>
      <c r="IK230" s="327"/>
      <c r="IL230" s="327"/>
      <c r="IM230" s="327"/>
      <c r="IN230" s="327"/>
      <c r="IO230" s="327"/>
      <c r="IP230" s="417"/>
      <c r="IQ230" s="417"/>
    </row>
    <row r="231" spans="2:251" ht="15" customHeight="1" x14ac:dyDescent="0.25">
      <c r="B231" s="337"/>
      <c r="C231" s="393"/>
      <c r="D231" s="339"/>
      <c r="E231" s="337"/>
      <c r="F231" s="337"/>
      <c r="G231" s="337"/>
      <c r="H231" s="337"/>
      <c r="I231" s="340"/>
      <c r="J231" s="341"/>
      <c r="K231" s="341"/>
      <c r="L231" s="342"/>
      <c r="M231" s="343"/>
      <c r="N231" s="344"/>
      <c r="O231" s="345"/>
      <c r="P231" s="345"/>
      <c r="Q231" s="346"/>
      <c r="R231" s="344"/>
      <c r="S231" s="345"/>
      <c r="T231" s="345"/>
      <c r="U231" s="395"/>
      <c r="V231" s="344"/>
      <c r="W231" s="345"/>
      <c r="X231" s="345"/>
      <c r="Y231" s="346"/>
      <c r="Z231" s="344"/>
      <c r="AA231" s="346"/>
      <c r="AB231" s="344"/>
      <c r="AC231" s="346"/>
      <c r="AD231" s="344"/>
      <c r="AE231" s="345"/>
      <c r="AF231" s="346"/>
      <c r="AG231" s="344"/>
      <c r="AH231" s="345"/>
      <c r="AI231" s="346"/>
      <c r="AJ231" s="344"/>
      <c r="AK231" s="345"/>
      <c r="AL231" s="346"/>
      <c r="AM231" s="344"/>
      <c r="AN231" s="345"/>
      <c r="AO231" s="346"/>
      <c r="AP231" s="344"/>
      <c r="AQ231" s="345"/>
      <c r="AR231" s="346"/>
      <c r="AS231" s="344"/>
      <c r="AT231" s="345"/>
      <c r="AU231" s="346"/>
      <c r="AV231" s="344"/>
      <c r="AW231" s="345"/>
      <c r="AX231" s="346"/>
      <c r="AY231" s="344"/>
      <c r="AZ231" s="345"/>
      <c r="BA231" s="346"/>
      <c r="BB231" s="344"/>
      <c r="BC231" s="345"/>
      <c r="BD231" s="346"/>
      <c r="BE231" s="344"/>
      <c r="BF231" s="345"/>
      <c r="BG231" s="346"/>
      <c r="BH231" s="344"/>
      <c r="BI231" s="345"/>
      <c r="BJ231" s="346"/>
      <c r="BK231" s="344"/>
      <c r="BL231" s="345"/>
      <c r="BM231" s="346"/>
      <c r="BN231" s="344"/>
      <c r="BO231" s="345"/>
      <c r="BP231" s="346"/>
      <c r="BQ231" s="344"/>
      <c r="BR231" s="345"/>
      <c r="BS231" s="346"/>
      <c r="BT231" s="344"/>
      <c r="BU231" s="347"/>
      <c r="BV231" s="346"/>
      <c r="BW231" s="344"/>
      <c r="BX231" s="345"/>
      <c r="BY231" s="346"/>
      <c r="BZ231" s="344"/>
      <c r="CA231" s="345"/>
      <c r="CB231" s="346"/>
      <c r="CC231" s="344"/>
      <c r="CD231" s="345"/>
      <c r="CE231" s="345"/>
      <c r="CF231" s="345"/>
      <c r="CG231" s="345"/>
      <c r="CH231" s="346"/>
      <c r="CI231" s="344"/>
      <c r="CJ231" s="345"/>
      <c r="CK231" s="346"/>
      <c r="CL231" s="344"/>
      <c r="CM231" s="345"/>
      <c r="CN231" s="346"/>
      <c r="CO231" s="344"/>
      <c r="CP231" s="345"/>
      <c r="CQ231" s="346"/>
      <c r="CR231" s="344"/>
      <c r="CS231" s="345"/>
      <c r="CT231" s="346"/>
      <c r="CU231" s="344"/>
      <c r="CV231" s="345"/>
      <c r="CW231" s="346"/>
      <c r="CX231" s="344"/>
      <c r="CY231" s="345"/>
      <c r="CZ231" s="346"/>
      <c r="DA231" s="344"/>
      <c r="DB231" s="345"/>
      <c r="DC231" s="346"/>
      <c r="DD231" s="344"/>
      <c r="DE231" s="345"/>
      <c r="DF231" s="346"/>
      <c r="DG231" s="338"/>
      <c r="DH231" s="348"/>
      <c r="DI231" s="348"/>
      <c r="DJ231" s="349"/>
      <c r="DK231" s="343"/>
      <c r="DL231" s="350"/>
      <c r="DM231" s="351"/>
      <c r="DN231" s="352"/>
      <c r="DO231" s="353"/>
      <c r="DP231" s="353"/>
      <c r="DQ231" s="353"/>
      <c r="DR231" s="353"/>
      <c r="DS231" s="354"/>
      <c r="DT231" s="355"/>
      <c r="DU231" s="355"/>
      <c r="DV231" s="355"/>
      <c r="DW231" s="355"/>
      <c r="DX231" s="355"/>
      <c r="DY231" s="355"/>
      <c r="DZ231" s="356"/>
      <c r="EA231" s="357"/>
      <c r="EB231" s="357"/>
      <c r="EC231" s="357"/>
      <c r="ED231" s="357"/>
      <c r="EE231" s="357"/>
      <c r="EF231" s="357"/>
      <c r="EG231" s="357"/>
      <c r="EH231" s="358"/>
      <c r="EI231" s="359"/>
      <c r="EJ231" s="359"/>
      <c r="EK231" s="359"/>
      <c r="EL231" s="359"/>
      <c r="EM231" s="359"/>
      <c r="EN231" s="359"/>
      <c r="EO231" s="359"/>
      <c r="EP231" s="359"/>
      <c r="EQ231" s="359"/>
      <c r="ER231" s="359"/>
      <c r="ES231" s="359"/>
      <c r="ET231" s="360"/>
      <c r="EU231" s="352"/>
      <c r="EV231" s="353"/>
      <c r="EW231" s="353"/>
      <c r="EX231" s="353"/>
      <c r="EY231" s="353"/>
      <c r="EZ231" s="354"/>
      <c r="FA231" s="355"/>
      <c r="FB231" s="355"/>
      <c r="FC231" s="355"/>
      <c r="FD231" s="355"/>
      <c r="FE231" s="355"/>
      <c r="FF231" s="355"/>
      <c r="FG231" s="356"/>
      <c r="FH231" s="357"/>
      <c r="FI231" s="357"/>
      <c r="FJ231" s="357"/>
      <c r="FK231" s="357"/>
      <c r="FL231" s="357"/>
      <c r="FM231" s="357"/>
      <c r="FN231" s="357"/>
      <c r="FO231" s="358"/>
      <c r="FP231" s="359"/>
      <c r="FQ231" s="359"/>
      <c r="FR231" s="359"/>
      <c r="FS231" s="359"/>
      <c r="FT231" s="359"/>
      <c r="FU231" s="359"/>
      <c r="FV231" s="359"/>
      <c r="FW231" s="359"/>
      <c r="FX231" s="359"/>
      <c r="FY231" s="359"/>
      <c r="FZ231" s="359"/>
      <c r="GA231" s="360"/>
      <c r="GB231" s="352"/>
      <c r="GC231" s="353"/>
      <c r="GD231" s="353"/>
      <c r="GE231" s="353"/>
      <c r="GF231" s="353"/>
      <c r="GG231" s="354"/>
      <c r="GH231" s="355"/>
      <c r="GI231" s="355"/>
      <c r="GJ231" s="355"/>
      <c r="GK231" s="355"/>
      <c r="GL231" s="355"/>
      <c r="GM231" s="355"/>
      <c r="GN231" s="356"/>
      <c r="GO231" s="357"/>
      <c r="GP231" s="357"/>
      <c r="GQ231" s="357"/>
      <c r="GR231" s="357"/>
      <c r="GS231" s="357"/>
      <c r="GT231" s="357"/>
      <c r="GU231" s="357"/>
      <c r="GV231" s="358"/>
      <c r="GW231" s="359"/>
      <c r="GX231" s="359"/>
      <c r="GY231" s="359"/>
      <c r="GZ231" s="359"/>
      <c r="HA231" s="359"/>
      <c r="HB231" s="359"/>
      <c r="HC231" s="359"/>
      <c r="HD231" s="359"/>
      <c r="HE231" s="359"/>
      <c r="HF231" s="359"/>
      <c r="HG231" s="359"/>
      <c r="HH231" s="360"/>
      <c r="HI231" s="361"/>
      <c r="HJ231" s="352"/>
      <c r="HK231" s="353"/>
      <c r="HL231" s="353"/>
      <c r="HM231" s="353"/>
      <c r="HN231" s="353"/>
      <c r="HO231" s="354"/>
      <c r="HP231" s="355"/>
      <c r="HQ231" s="355"/>
      <c r="HR231" s="355"/>
      <c r="HS231" s="355"/>
      <c r="HT231" s="355"/>
      <c r="HU231" s="355"/>
      <c r="HV231" s="356"/>
      <c r="HW231" s="357"/>
      <c r="HX231" s="357"/>
      <c r="HY231" s="357"/>
      <c r="HZ231" s="357"/>
      <c r="IA231" s="357"/>
      <c r="IB231" s="357"/>
      <c r="IC231" s="357"/>
      <c r="ID231" s="358"/>
      <c r="IE231" s="359"/>
      <c r="IF231" s="359"/>
      <c r="IG231" s="359"/>
      <c r="IH231" s="359"/>
      <c r="II231" s="359"/>
      <c r="IJ231" s="359"/>
      <c r="IK231" s="359"/>
      <c r="IL231" s="359"/>
      <c r="IM231" s="359"/>
      <c r="IN231" s="359"/>
      <c r="IO231" s="359"/>
      <c r="IP231" s="415"/>
      <c r="IQ231" s="415"/>
    </row>
    <row r="232" spans="2:251" ht="15" customHeight="1" x14ac:dyDescent="0.25">
      <c r="B232" s="392">
        <v>1</v>
      </c>
      <c r="C232" s="13"/>
      <c r="D232" s="423"/>
      <c r="E232" s="20"/>
      <c r="F232" s="6"/>
      <c r="G232" s="20"/>
      <c r="H232" s="20"/>
      <c r="I232" s="23"/>
      <c r="J232" s="6"/>
      <c r="K232" s="6"/>
      <c r="L232" s="424"/>
      <c r="M232" s="425"/>
      <c r="N232" s="24"/>
      <c r="O232" s="107"/>
      <c r="P232" s="107"/>
      <c r="Q232" s="273"/>
      <c r="R232" s="24"/>
      <c r="S232" s="107"/>
      <c r="T232" s="107"/>
      <c r="U232" s="290"/>
      <c r="V232" s="24"/>
      <c r="W232" s="107"/>
      <c r="X232" s="107"/>
      <c r="Y232" s="273"/>
      <c r="Z232" s="24"/>
      <c r="AA232" s="273"/>
      <c r="AB232" s="24"/>
      <c r="AC232" s="273"/>
      <c r="AD232" s="24"/>
      <c r="AE232" s="107"/>
      <c r="AF232" s="273"/>
      <c r="AG232" s="24"/>
      <c r="AH232" s="107"/>
      <c r="AI232" s="273"/>
      <c r="AJ232" s="24"/>
      <c r="AK232" s="107"/>
      <c r="AL232" s="273"/>
      <c r="AM232" s="24"/>
      <c r="AN232" s="107"/>
      <c r="AO232" s="273"/>
      <c r="AP232" s="24"/>
      <c r="AQ232" s="107"/>
      <c r="AR232" s="273"/>
      <c r="AS232" s="24"/>
      <c r="AT232" s="107"/>
      <c r="AU232" s="273"/>
      <c r="AV232" s="24"/>
      <c r="AW232" s="107"/>
      <c r="AX232" s="273"/>
      <c r="AY232" s="24"/>
      <c r="AZ232" s="107"/>
      <c r="BA232" s="273"/>
      <c r="BB232" s="24"/>
      <c r="BC232" s="107"/>
      <c r="BD232" s="273"/>
      <c r="BE232" s="24"/>
      <c r="BF232" s="107"/>
      <c r="BG232" s="273"/>
      <c r="BH232" s="24"/>
      <c r="BI232" s="107"/>
      <c r="BJ232" s="273"/>
      <c r="BK232" s="24"/>
      <c r="BL232" s="107"/>
      <c r="BM232" s="273"/>
      <c r="BN232" s="24"/>
      <c r="BO232" s="107"/>
      <c r="BP232" s="273"/>
      <c r="BQ232" s="24"/>
      <c r="BR232" s="107"/>
      <c r="BS232" s="273"/>
      <c r="BT232" s="24"/>
      <c r="BU232" s="291"/>
      <c r="BV232" s="273"/>
      <c r="BW232" s="24"/>
      <c r="BX232" s="107"/>
      <c r="BY232" s="273"/>
      <c r="BZ232" s="24"/>
      <c r="CA232" s="107"/>
      <c r="CB232" s="273"/>
      <c r="CC232" s="24"/>
      <c r="CD232" s="107"/>
      <c r="CE232" s="107"/>
      <c r="CF232" s="107"/>
      <c r="CG232" s="107"/>
      <c r="CH232" s="273"/>
      <c r="CI232" s="24"/>
      <c r="CJ232" s="107"/>
      <c r="CK232" s="273"/>
      <c r="CL232" s="24"/>
      <c r="CM232" s="107"/>
      <c r="CN232" s="273"/>
      <c r="CO232" s="24"/>
      <c r="CP232" s="107"/>
      <c r="CQ232" s="273"/>
      <c r="CR232" s="24"/>
      <c r="CS232" s="107"/>
      <c r="CT232" s="273"/>
      <c r="CU232" s="24"/>
      <c r="CV232" s="107"/>
      <c r="CW232" s="273"/>
      <c r="CX232" s="24"/>
      <c r="CY232" s="107"/>
      <c r="CZ232" s="273"/>
      <c r="DA232" s="24"/>
      <c r="DB232" s="107"/>
      <c r="DC232" s="273"/>
      <c r="DD232" s="24"/>
      <c r="DE232" s="107"/>
      <c r="DF232" s="273"/>
      <c r="DG232" s="218"/>
      <c r="DH232" s="217"/>
      <c r="DI232" s="217"/>
      <c r="DJ232" s="286" t="e">
        <f>AVERAGE(AY232:CZ232)</f>
        <v>#DIV/0!</v>
      </c>
      <c r="DK232" s="219"/>
      <c r="DL232" s="220" t="e">
        <f>IF(DJ232&gt;80, 4, (DJ232-50)/20+2.5)</f>
        <v>#DIV/0!</v>
      </c>
      <c r="DM232" s="61">
        <f>COUNTIF(N232:CZ232, DM$1)+COUNTIF(N232:CZ232, DM$2)</f>
        <v>0</v>
      </c>
      <c r="DN232" s="233">
        <f>IF(COUNTIF($N232:$Q232, ET$1)&gt;0, DN$2, 0)</f>
        <v>0</v>
      </c>
      <c r="DO232" s="234">
        <f>IF(COUNTIF($R232:$U232, ET$1)&gt;0, DO$2, 0)</f>
        <v>0</v>
      </c>
      <c r="DP232" s="234">
        <f>IF(COUNTIF($V232:$Y232, ET$1)&gt;0, DP$2, 0)</f>
        <v>0</v>
      </c>
      <c r="DQ232" s="234">
        <f>IF(COUNTIF($Z232:$AA232, ET$1)&gt;0, DQ$2, 0)</f>
        <v>0</v>
      </c>
      <c r="DR232" s="234">
        <f>IF(COUNTIF($AB232:$AC232, ET$1)&gt;0, DR$2, 0)</f>
        <v>0</v>
      </c>
      <c r="DS232" s="235">
        <f>IF(COUNTIF($AD232:$AF232, $ET$1)&gt;0, DS$2, 0)</f>
        <v>0</v>
      </c>
      <c r="DT232" s="236">
        <f>IF(COUNTIF($AG232:$AI232, $ET$1)&gt;0, DT$2, 0)</f>
        <v>0</v>
      </c>
      <c r="DU232" s="236">
        <f>IF(COUNTIF($AJ232:$AL232, $ET$1)&gt;0, DU$2, 0)</f>
        <v>0</v>
      </c>
      <c r="DV232" s="236">
        <f>IF(COUNTIF($AM232:$AO232, $ET$1)&gt;0, DV$2, 0)</f>
        <v>0</v>
      </c>
      <c r="DW232" s="236">
        <f>IF(COUNTIF($AP232:$AR232, $ET$1)&gt;0, DW$2, 0)</f>
        <v>0</v>
      </c>
      <c r="DX232" s="236">
        <f>IF(COUNTIF($AS232:$AU232, $ET$1)&gt;0, DX$2, 0)</f>
        <v>0</v>
      </c>
      <c r="DY232" s="236">
        <f>IF(COUNTIF($AV232:$AX232, $ET$1)&gt;0, DY$2, 0)</f>
        <v>0</v>
      </c>
      <c r="DZ232" s="237">
        <f>IF(COUNTIF($AY232:$BA232, $ET$1)&gt;0, DZ$2, 0)</f>
        <v>0</v>
      </c>
      <c r="EA232" s="238">
        <f>IF(COUNTIF($BB232:$BD232, $ET$1)&gt;0, EA$2, 0)</f>
        <v>0</v>
      </c>
      <c r="EB232" s="238">
        <f>IF(COUNTIF($BE232:$BG232, $ET$1)&gt;0, EB$2, 0)</f>
        <v>0</v>
      </c>
      <c r="EC232" s="238">
        <f>IF(COUNTIF($BH232:$BJ232, $ET$1)&gt;0, EC$2, 0)</f>
        <v>0</v>
      </c>
      <c r="ED232" s="238">
        <f>IF(COUNTIF($BK232:$BM232, $ET$1)&gt;0, ED$2, 0)</f>
        <v>0</v>
      </c>
      <c r="EE232" s="238">
        <f>IF(COUNTIF($BN232:$BP232, $ET$1)&gt;0, EE$2, 0)</f>
        <v>0</v>
      </c>
      <c r="EF232" s="238">
        <f>IF(COUNTIF($BQ232:$BS232, $ET$1)&gt;0, EF$2, 0)</f>
        <v>0</v>
      </c>
      <c r="EG232" s="238">
        <f>IF(COUNTIF($BT232:$BV232, $ET$1)&gt;0, EG$2, 0)</f>
        <v>0</v>
      </c>
      <c r="EH232" s="239">
        <f>IF(COUNTIF($BW232:$BY232, $ET$1)&gt;0, EH$2, 0)</f>
        <v>0</v>
      </c>
      <c r="EI232" s="240">
        <f>IF(COUNTIF($BZ232:$CB232, $ET$1)&gt;0, EI$2, 0)</f>
        <v>0</v>
      </c>
      <c r="EJ232" s="240">
        <f>IF(COUNTIF($CC232:$CE232, $ET$1)&gt;0, EJ$2, 0)</f>
        <v>0</v>
      </c>
      <c r="EK232" s="240">
        <f>IF(COUNTIF($CF232:$CH232, $ET$1)&gt;0, EK$2, 0)</f>
        <v>0</v>
      </c>
      <c r="EL232" s="240">
        <f>IF(COUNTIF($CI232:$CK232, $ET$1)&gt;0, EL$2, 0)</f>
        <v>0</v>
      </c>
      <c r="EM232" s="240">
        <f>IF(COUNTIF($CL232:$CN232, $ET$1)&gt;0, EM$2, 0)</f>
        <v>0</v>
      </c>
      <c r="EN232" s="240">
        <f>IF(COUNTIF($CO232:$CQ232, $ET$1)&gt;0, EN$2, 0)</f>
        <v>0</v>
      </c>
      <c r="EO232" s="240">
        <f>IF(COUNTIF($CR232:$CT232, $ET$1)&gt;0, EO$2, 0)</f>
        <v>0</v>
      </c>
      <c r="EP232" s="240">
        <f>IF(COUNTIF($CU232:$CW232, $ET$1)&gt;0, EP$2, 0)</f>
        <v>0</v>
      </c>
      <c r="EQ232" s="240">
        <f>IF(COUNTIF($CX232:$CZ232, $ET$1)&gt;0, EQ$2, 0)</f>
        <v>0</v>
      </c>
      <c r="ER232" s="240">
        <f>IF(COUNTIF($DA232:$DC232, $ET$1)&gt;0, ER$2, 0)</f>
        <v>0</v>
      </c>
      <c r="ES232" s="240">
        <f>IF(COUNTIF($DD232:$DF232, $ET$1)&gt;0, ES$2, 0)</f>
        <v>0</v>
      </c>
      <c r="ET232" s="241">
        <f>SUM(DN232:ES232)</f>
        <v>0</v>
      </c>
      <c r="EU232" s="242">
        <f>IF(COUNTIF($N232:$Q232, GA$1)&gt;0, EU$2, 0)</f>
        <v>0</v>
      </c>
      <c r="EV232" s="234">
        <f>IF(COUNTIF($R232:$U232, GA$1)&gt;0, EV$2, 0)</f>
        <v>0</v>
      </c>
      <c r="EW232" s="234">
        <f>IF(COUNTIF($V232:$Y232, GA$1)&gt;0, EW$2, 0)</f>
        <v>0</v>
      </c>
      <c r="EX232" s="234">
        <f>IF(COUNTIF($Z232:$AA232, GA$1)&gt;0, EX$2, 0)</f>
        <v>0</v>
      </c>
      <c r="EY232" s="234">
        <f>IF(COUNTIF($AB232:$AC232, GA$1)&gt;0, EY$2, 0)</f>
        <v>0</v>
      </c>
      <c r="EZ232" s="235">
        <f>IF(COUNTIF($AD232:$AF232, $GA$1)&gt;0, EZ$2, 0)</f>
        <v>0</v>
      </c>
      <c r="FA232" s="236">
        <f>IF(COUNTIF($AG232:$AI232, $GA$1)&gt;0, FA$2, 0)</f>
        <v>0</v>
      </c>
      <c r="FB232" s="236">
        <f>IF(COUNTIF($AJ232:$AL232, $GA$1)&gt;0, FB$2, 0)</f>
        <v>0</v>
      </c>
      <c r="FC232" s="236">
        <f>IF(COUNTIF($AM232:$AO232, $GA$1)&gt;0, FC$2, 0)</f>
        <v>0</v>
      </c>
      <c r="FD232" s="236">
        <f>IF(COUNTIF($AP232:$AR232, $GA$1)&gt;0, FD$2, 0)</f>
        <v>0</v>
      </c>
      <c r="FE232" s="236">
        <f>IF(COUNTIF($AS232:$AU232, $GA$1)&gt;0, FE$2, 0)</f>
        <v>0</v>
      </c>
      <c r="FF232" s="236">
        <f>IF(COUNTIF($AV232:$AX232, $GA$1)&gt;0, FF$2, 0)</f>
        <v>0</v>
      </c>
      <c r="FG232" s="237">
        <f>IF(COUNTIF($AY232:$BA232, $GA$1)&gt;0, FG$2, 0)</f>
        <v>0</v>
      </c>
      <c r="FH232" s="238">
        <f>IF(COUNTIF($BB232:$BD232, $GA$1)&gt;0, FH$2, 0)</f>
        <v>0</v>
      </c>
      <c r="FI232" s="238">
        <f>IF(COUNTIF($BE232:$BG232, $GA$1)&gt;0, FI$2, 0)</f>
        <v>0</v>
      </c>
      <c r="FJ232" s="238">
        <f>IF(COUNTIF($BH232:$BJ232, $GA$1)&gt;0, FJ$2, 0)</f>
        <v>0</v>
      </c>
      <c r="FK232" s="238">
        <f>IF(COUNTIF($BK232:$BM232, $GA$1)&gt;0, FK$2, 0)</f>
        <v>0</v>
      </c>
      <c r="FL232" s="238">
        <f>IF(COUNTIF($BN232:$BP232, $GA$1)&gt;0, FL$2, 0)</f>
        <v>0</v>
      </c>
      <c r="FM232" s="238">
        <f>IF(COUNTIF($BQ232:$BS232, $GA$1)&gt;0, FM$2, 0)</f>
        <v>0</v>
      </c>
      <c r="FN232" s="238">
        <f>IF(COUNTIF($BT232:$BV232, $GA$1)&gt;0, FN$2, 0)</f>
        <v>0</v>
      </c>
      <c r="FO232" s="239">
        <f>IF(COUNTIF($BW232:$BY232, $GA$1)&gt;0, FO$2, 0)</f>
        <v>0</v>
      </c>
      <c r="FP232" s="240">
        <f>IF(COUNTIF($BZ232:$CB232, $GA$1)&gt;0, FP$2, 0)</f>
        <v>0</v>
      </c>
      <c r="FQ232" s="240">
        <f>IF(COUNTIF($CC232:$CE232, $GA$1)&gt;0, FQ$2, 0)</f>
        <v>0</v>
      </c>
      <c r="FR232" s="240">
        <f>IF(COUNTIF($CF232:$CH232, $GA$1)&gt;0, FR$2, 0)</f>
        <v>0</v>
      </c>
      <c r="FS232" s="240">
        <f>IF(COUNTIF($CI232:$CK232, $GA$1)&gt;0, FS$2, 0)</f>
        <v>0</v>
      </c>
      <c r="FT232" s="240">
        <f>IF(COUNTIF($CL232:$CN232, $GA$1)&gt;0, FT$2, 0)</f>
        <v>0</v>
      </c>
      <c r="FU232" s="240">
        <f>IF(COUNTIF($CO232:$CQ232, $GA$1)&gt;0, FU$2, 0)</f>
        <v>0</v>
      </c>
      <c r="FV232" s="240">
        <f>IF(COUNTIF($CR232:$CT232, $GA$1)&gt;0, FV$2, 0)</f>
        <v>0</v>
      </c>
      <c r="FW232" s="240">
        <f>IF(COUNTIF($CU232:$CW232, $GA$1)&gt;0, FW$2, 0)</f>
        <v>0</v>
      </c>
      <c r="FX232" s="240">
        <f>IF(COUNTIF($CX232:$CZ232, $GA$1)&gt;0, FX$2, 0)</f>
        <v>0</v>
      </c>
      <c r="FY232" s="240">
        <f>IF(COUNTIF($DA232:$DC232, $GA$1)&gt;0, FY$2, 0)</f>
        <v>0</v>
      </c>
      <c r="FZ232" s="240">
        <f>IF(COUNTIF($DD232:$DF232, $GA$1)&gt;0, FZ$2, 0)</f>
        <v>0</v>
      </c>
      <c r="GA232" s="241">
        <f>SUM(EU232:FZ232)</f>
        <v>0</v>
      </c>
      <c r="GB232" s="242">
        <f>IF(COUNTIF($N232:$Q232, HH$1)&gt;0, GB$2, 0)</f>
        <v>0</v>
      </c>
      <c r="GC232" s="234">
        <f>IF(COUNTIF($R232:$U232, HH$1)&gt;0, GC$2, 0)</f>
        <v>0</v>
      </c>
      <c r="GD232" s="234">
        <f>IF(COUNTIF($V232:$Y232, HH$1)&gt;0, GD$2, 0)</f>
        <v>0</v>
      </c>
      <c r="GE232" s="234">
        <f>IF(COUNTIF($Z232:$AA232, HH$1)&gt;0, GE$2, 0)</f>
        <v>0</v>
      </c>
      <c r="GF232" s="234">
        <f>IF(COUNTIF($AB232:$AC232, HH$1)&gt;0, GF$2, 0)</f>
        <v>0</v>
      </c>
      <c r="GG232" s="235">
        <f>IF(COUNTIF($AD232:$AF232, $HH$1)&gt;0, GG$2, 0)</f>
        <v>0</v>
      </c>
      <c r="GH232" s="236">
        <f>IF(COUNTIF($AG232:$AI232, $HH$1)&gt;0, GH$2, 0)</f>
        <v>0</v>
      </c>
      <c r="GI232" s="236">
        <f>IF(COUNTIF($AJ232:$AL232, $HH$1)&gt;0, GI$2, 0)</f>
        <v>0</v>
      </c>
      <c r="GJ232" s="236">
        <f>IF(COUNTIF($AM232:$AO232, $HH$1)&gt;0, GJ$2, 0)</f>
        <v>0</v>
      </c>
      <c r="GK232" s="236">
        <f>IF(COUNTIF($AP232:$AR232, $HH$1)&gt;0, GK$2, 0)</f>
        <v>0</v>
      </c>
      <c r="GL232" s="236">
        <f>IF(COUNTIF($AS232:$AU232, $HH$1)&gt;0, GL$2, 0)</f>
        <v>0</v>
      </c>
      <c r="GM232" s="236">
        <f>IF(COUNTIF($AV232:$AX232, $HH$1)&gt;0, GM$2, 0)</f>
        <v>0</v>
      </c>
      <c r="GN232" s="237">
        <f>IF(COUNTIF($AY232:$BA232, $HH$1)&gt;0, GN$2, 0)</f>
        <v>0</v>
      </c>
      <c r="GO232" s="238">
        <f>IF(COUNTIF($BB232:$BD232, $HH$1)&gt;0, GO$2, 0)</f>
        <v>0</v>
      </c>
      <c r="GP232" s="238">
        <f>IF(COUNTIF($BE232:$BG232, $HH$1)&gt;0, GP$2, 0)</f>
        <v>0</v>
      </c>
      <c r="GQ232" s="238">
        <f>IF(COUNTIF($BH232:$BJ232, $HH$1)&gt;0, GQ$2, 0)</f>
        <v>0</v>
      </c>
      <c r="GR232" s="238">
        <f>IF(COUNTIF($BK232:$BM232, $HH$1)&gt;0, GR$2, 0)</f>
        <v>0</v>
      </c>
      <c r="GS232" s="238">
        <f>IF(COUNTIF($BN232:$BP232, $HH$1)&gt;0, GS$2, 0)</f>
        <v>0</v>
      </c>
      <c r="GT232" s="238">
        <f>IF(COUNTIF($BQ232:$BS232, $HH$1)&gt;0, GT$2, 0)</f>
        <v>0</v>
      </c>
      <c r="GU232" s="238">
        <f>IF(COUNTIF($BT232:$BV232, $HH$1)&gt;0, GU$2, 0)</f>
        <v>0</v>
      </c>
      <c r="GV232" s="239">
        <f>IF(COUNTIF($BW232:$BY232, $HH$1)&gt;0, GV$2, 0)</f>
        <v>0</v>
      </c>
      <c r="GW232" s="240">
        <f>IF(COUNTIF($BZ232:$CB232, $HH$1)&gt;0, GW$2, 0)</f>
        <v>0</v>
      </c>
      <c r="GX232" s="240">
        <f>IF(COUNTIF($CC232:$CE232, $HH$1)&gt;0, GX$2, 0)</f>
        <v>0</v>
      </c>
      <c r="GY232" s="240">
        <f>IF(COUNTIF($CF232:$CH232, $HH$1)&gt;0, GY$2, 0)</f>
        <v>0</v>
      </c>
      <c r="GZ232" s="240">
        <f>IF(COUNTIF($CI232:$CK232, $HH$1)&gt;0, GZ$2, 0)</f>
        <v>0</v>
      </c>
      <c r="HA232" s="240">
        <f>IF(COUNTIF($CL232:$CN232, $HH$1)&gt;0, HA$2, 0)</f>
        <v>0</v>
      </c>
      <c r="HB232" s="240">
        <f>IF(COUNTIF($CO232:$CQ232, $HH$1)&gt;0, HB$2, 0)</f>
        <v>0</v>
      </c>
      <c r="HC232" s="240">
        <f>IF(COUNTIF($CR232:$CT232, $HH$1)&gt;0, HC$2, 0)</f>
        <v>0</v>
      </c>
      <c r="HD232" s="240">
        <f>IF(COUNTIF($CU232:$CW232, $HH$1)&gt;0, HD$2, 0)</f>
        <v>0</v>
      </c>
      <c r="HE232" s="240">
        <f>IF(COUNTIF($CX232:$CZ232, $HH$1)&gt;0, HE$2, 0)</f>
        <v>0</v>
      </c>
      <c r="HF232" s="240">
        <f>IF(COUNTIF($DA232:$DC232, $HH$1)&gt;0, HF$2, 0)</f>
        <v>0</v>
      </c>
      <c r="HG232" s="240">
        <f>IF(COUNTIF($DD232:$DF232, $HH$1)&gt;0, HG$2, 0)</f>
        <v>0</v>
      </c>
      <c r="HH232" s="241">
        <f>SUM(GB232:HG232)</f>
        <v>0</v>
      </c>
      <c r="HI232" s="243"/>
      <c r="HJ232" s="242">
        <f>IF(MAX($N232:$Q232)&gt;=40, HJ$2, 0)</f>
        <v>0</v>
      </c>
      <c r="HK232" s="234">
        <f>IF(MAX($R232:$U232)&gt;=40, HK$2, 0)</f>
        <v>0</v>
      </c>
      <c r="HL232" s="234">
        <f>IF(MAX($V232:$Y232)&gt;=40, HL$2, 0)</f>
        <v>0</v>
      </c>
      <c r="HM232" s="234">
        <f>IF(MAX($Z232:$AA232)&gt;=40, HM$2, 0)</f>
        <v>0</v>
      </c>
      <c r="HN232" s="234">
        <f>IF(MAX($AB232:$AC232)&gt;=40, HN$2, 0)</f>
        <v>0</v>
      </c>
      <c r="HO232" s="235">
        <f>IF(MAX($AD232:$AF232)&gt;=40, HO$2, 0)</f>
        <v>0</v>
      </c>
      <c r="HP232" s="236">
        <f>IF(MAX($AG232:$AI232)&gt;=40, HP$2, 0)</f>
        <v>0</v>
      </c>
      <c r="HQ232" s="236">
        <f>IF(MAX($AJ232:$AL232)&gt;=40, HQ$2, 0)</f>
        <v>0</v>
      </c>
      <c r="HR232" s="236">
        <f>IF(MAX($AM232:$AO232)&gt;=40, HR$2, 0)</f>
        <v>0</v>
      </c>
      <c r="HS232" s="236">
        <f>IF(MAX($AP232:$AR232)&gt;=40, HS$2, 0)</f>
        <v>0</v>
      </c>
      <c r="HT232" s="236">
        <f>IF(MAX($AS232:$AU232)&gt;=40, HT$2, 0)</f>
        <v>0</v>
      </c>
      <c r="HU232" s="236">
        <f>IF(MAX($AV232:$AX232)&gt;=40, HU$2, 0)</f>
        <v>0</v>
      </c>
      <c r="HV232" s="237">
        <f>IF(MAX($AY232:$BA232)&gt;=40, HV$2, 0)</f>
        <v>0</v>
      </c>
      <c r="HW232" s="238">
        <f>IF(MAX($BB232:$BD232)&gt;=40, HW$2, 0)</f>
        <v>0</v>
      </c>
      <c r="HX232" s="238">
        <f>IF(MAX($BE232:$BG232)&gt;=40, HX$2, 0)</f>
        <v>0</v>
      </c>
      <c r="HY232" s="238">
        <f>IF(MAX($BH232:$BJ232)&gt;=40, HY$2, 0)</f>
        <v>0</v>
      </c>
      <c r="HZ232" s="238">
        <f>IF(MAX($BK232:$BM232)&gt;=40, HZ$2, 0)</f>
        <v>0</v>
      </c>
      <c r="IA232" s="238">
        <f>IF(MAX($BN232:$BP232)&gt;=40, IA$2, 0)</f>
        <v>0</v>
      </c>
      <c r="IB232" s="238">
        <f>IF(MAX($BQ232:$BS232)&gt;=40, IB$2, 0)</f>
        <v>0</v>
      </c>
      <c r="IC232" s="238">
        <f>IF(MAX($BT232:$BV232)&gt;=40, IC$2, 0)</f>
        <v>0</v>
      </c>
      <c r="ID232" s="239">
        <f>IF(MAX($BW232:$BY232)&gt;=40, ID$2, 0)</f>
        <v>0</v>
      </c>
      <c r="IE232" s="240">
        <f>IF(MAX($BZ232:$CB232)&gt;=40, IE$2, 0)</f>
        <v>0</v>
      </c>
      <c r="IF232" s="240">
        <f>IF(MAX($CC232:$CE232)&gt;=40, IF$2, 0)</f>
        <v>0</v>
      </c>
      <c r="IG232" s="240">
        <f>IF(MAX($CF232:$CH232)&gt;=40, IG$2, 0)</f>
        <v>0</v>
      </c>
      <c r="IH232" s="240">
        <f>IF(MAX($CI232:$CK232)&gt;=40, IH$2, 0)</f>
        <v>0</v>
      </c>
      <c r="II232" s="240">
        <f>IF(MAX($CL232:$CN232)&gt;=40, II$2, 0)</f>
        <v>0</v>
      </c>
      <c r="IJ232" s="240">
        <f>IF(MAX($CO232:$CQ232)&gt;=40, IJ$2, 0)</f>
        <v>0</v>
      </c>
      <c r="IK232" s="240">
        <f>IF(MAX($CR232:$CT232)&gt;=40, IK$2, 0)</f>
        <v>0</v>
      </c>
      <c r="IL232" s="240">
        <f>IF(MAX($CU232:$CW232)&gt;=40, IL$2, 0)</f>
        <v>0</v>
      </c>
      <c r="IM232" s="240">
        <f>IF(MAX($CX232:$CZ232)&gt;=40, IM$2, 0)</f>
        <v>0</v>
      </c>
      <c r="IN232" s="240">
        <f>IF(MAX($DA232:$DC232)&gt;=40, IN$2, 0)</f>
        <v>0</v>
      </c>
      <c r="IO232" s="240">
        <f>IF(MAX($DD232:$DF232)&gt;=40, IO$2, 0)</f>
        <v>0</v>
      </c>
      <c r="IP232" s="416">
        <f>SUM(HO232:IB232, ID232:IO232)</f>
        <v>0</v>
      </c>
      <c r="IQ232" s="416">
        <f>SUM(HJ232:HN232, IC232)</f>
        <v>0</v>
      </c>
    </row>
    <row r="233" spans="2:251" ht="15" customHeight="1" x14ac:dyDescent="0.25">
      <c r="B233" s="392">
        <v>2</v>
      </c>
      <c r="C233" s="13"/>
      <c r="D233" s="423"/>
      <c r="E233" s="20"/>
      <c r="F233" s="6"/>
      <c r="G233" s="20"/>
      <c r="H233" s="20"/>
      <c r="I233" s="23"/>
      <c r="J233" s="6"/>
      <c r="K233" s="6"/>
      <c r="L233" s="424"/>
      <c r="M233" s="425"/>
      <c r="N233" s="24"/>
      <c r="O233" s="107"/>
      <c r="P233" s="107"/>
      <c r="Q233" s="273"/>
      <c r="R233" s="24"/>
      <c r="S233" s="107"/>
      <c r="T233" s="107"/>
      <c r="U233" s="290"/>
      <c r="V233" s="24"/>
      <c r="W233" s="107"/>
      <c r="X233" s="107"/>
      <c r="Y233" s="273"/>
      <c r="Z233" s="24"/>
      <c r="AA233" s="273"/>
      <c r="AB233" s="24"/>
      <c r="AC233" s="273"/>
      <c r="AD233" s="24"/>
      <c r="AE233" s="107"/>
      <c r="AF233" s="273"/>
      <c r="AG233" s="24"/>
      <c r="AH233" s="107"/>
      <c r="AI233" s="273"/>
      <c r="AJ233" s="24"/>
      <c r="AK233" s="107"/>
      <c r="AL233" s="273"/>
      <c r="AM233" s="24"/>
      <c r="AN233" s="107"/>
      <c r="AO233" s="273"/>
      <c r="AP233" s="24"/>
      <c r="AQ233" s="107"/>
      <c r="AR233" s="273"/>
      <c r="AS233" s="24"/>
      <c r="AT233" s="107"/>
      <c r="AU233" s="273"/>
      <c r="AV233" s="24"/>
      <c r="AW233" s="107"/>
      <c r="AX233" s="273"/>
      <c r="AY233" s="24"/>
      <c r="AZ233" s="107"/>
      <c r="BA233" s="273"/>
      <c r="BB233" s="24"/>
      <c r="BC233" s="107"/>
      <c r="BD233" s="273"/>
      <c r="BE233" s="24"/>
      <c r="BF233" s="107"/>
      <c r="BG233" s="273"/>
      <c r="BH233" s="24"/>
      <c r="BI233" s="107"/>
      <c r="BJ233" s="273"/>
      <c r="BK233" s="24"/>
      <c r="BL233" s="107"/>
      <c r="BM233" s="273"/>
      <c r="BN233" s="24"/>
      <c r="BO233" s="107"/>
      <c r="BP233" s="273"/>
      <c r="BQ233" s="24"/>
      <c r="BR233" s="107"/>
      <c r="BS233" s="273"/>
      <c r="BT233" s="24"/>
      <c r="BU233" s="291"/>
      <c r="BV233" s="273"/>
      <c r="BW233" s="24"/>
      <c r="BX233" s="107"/>
      <c r="BY233" s="273"/>
      <c r="BZ233" s="24"/>
      <c r="CA233" s="107"/>
      <c r="CB233" s="273"/>
      <c r="CC233" s="24"/>
      <c r="CD233" s="107"/>
      <c r="CE233" s="107"/>
      <c r="CF233" s="107"/>
      <c r="CG233" s="107"/>
      <c r="CH233" s="273"/>
      <c r="CI233" s="24"/>
      <c r="CJ233" s="107"/>
      <c r="CK233" s="273"/>
      <c r="CL233" s="24"/>
      <c r="CM233" s="107"/>
      <c r="CN233" s="273"/>
      <c r="CO233" s="24"/>
      <c r="CP233" s="107"/>
      <c r="CQ233" s="273"/>
      <c r="CR233" s="24"/>
      <c r="CS233" s="107"/>
      <c r="CT233" s="273"/>
      <c r="CU233" s="24"/>
      <c r="CV233" s="107"/>
      <c r="CW233" s="273"/>
      <c r="CX233" s="24"/>
      <c r="CY233" s="107"/>
      <c r="CZ233" s="273"/>
      <c r="DA233" s="24"/>
      <c r="DB233" s="107"/>
      <c r="DC233" s="273"/>
      <c r="DD233" s="24"/>
      <c r="DE233" s="107"/>
      <c r="DF233" s="273"/>
      <c r="DG233" s="218"/>
      <c r="DH233" s="217"/>
      <c r="DI233" s="217"/>
      <c r="DJ233" s="286" t="e">
        <f>AVERAGE(AY233:CZ233)</f>
        <v>#DIV/0!</v>
      </c>
      <c r="DK233" s="219"/>
      <c r="DL233" s="220" t="e">
        <f>IF(DJ233&gt;80, 4, (DJ233-50)/20+2.5)</f>
        <v>#DIV/0!</v>
      </c>
      <c r="DM233" s="61">
        <f>COUNTIF(N233:CZ233, DM$1)+COUNTIF(N233:CZ233, DM$2)</f>
        <v>0</v>
      </c>
      <c r="DN233" s="233">
        <f>IF(COUNTIF($N233:$Q233, ET$1)&gt;0, DN$2, 0)</f>
        <v>0</v>
      </c>
      <c r="DO233" s="234">
        <f>IF(COUNTIF($R233:$U233, ET$1)&gt;0, DO$2, 0)</f>
        <v>0</v>
      </c>
      <c r="DP233" s="234">
        <f>IF(COUNTIF($V233:$Y233, ET$1)&gt;0, DP$2, 0)</f>
        <v>0</v>
      </c>
      <c r="DQ233" s="234">
        <f>IF(COUNTIF($Z233:$AA233, ET$1)&gt;0, DQ$2, 0)</f>
        <v>0</v>
      </c>
      <c r="DR233" s="234">
        <f>IF(COUNTIF($AB233:$AC233, ET$1)&gt;0, DR$2, 0)</f>
        <v>0</v>
      </c>
      <c r="DS233" s="235">
        <f>IF(COUNTIF($AD233:$AF233, $ET$1)&gt;0, DS$2, 0)</f>
        <v>0</v>
      </c>
      <c r="DT233" s="236">
        <f>IF(COUNTIF($AG233:$AI233, $ET$1)&gt;0, DT$2, 0)</f>
        <v>0</v>
      </c>
      <c r="DU233" s="236">
        <f>IF(COUNTIF($AJ233:$AL233, $ET$1)&gt;0, DU$2, 0)</f>
        <v>0</v>
      </c>
      <c r="DV233" s="236">
        <f>IF(COUNTIF($AM233:$AO233, $ET$1)&gt;0, DV$2, 0)</f>
        <v>0</v>
      </c>
      <c r="DW233" s="236">
        <f>IF(COUNTIF($AP233:$AR233, $ET$1)&gt;0, DW$2, 0)</f>
        <v>0</v>
      </c>
      <c r="DX233" s="236">
        <f>IF(COUNTIF($AS233:$AU233, $ET$1)&gt;0, DX$2, 0)</f>
        <v>0</v>
      </c>
      <c r="DY233" s="236">
        <f>IF(COUNTIF($AV233:$AX233, $ET$1)&gt;0, DY$2, 0)</f>
        <v>0</v>
      </c>
      <c r="DZ233" s="237">
        <f>IF(COUNTIF($AY233:$BA233, $ET$1)&gt;0, DZ$2, 0)</f>
        <v>0</v>
      </c>
      <c r="EA233" s="238">
        <f>IF(COUNTIF($BB233:$BD233, $ET$1)&gt;0, EA$2, 0)</f>
        <v>0</v>
      </c>
      <c r="EB233" s="238">
        <f>IF(COUNTIF($BE233:$BG233, $ET$1)&gt;0, EB$2, 0)</f>
        <v>0</v>
      </c>
      <c r="EC233" s="238">
        <f>IF(COUNTIF($BH233:$BJ233, $ET$1)&gt;0, EC$2, 0)</f>
        <v>0</v>
      </c>
      <c r="ED233" s="238">
        <f>IF(COUNTIF($BK233:$BM233, $ET$1)&gt;0, ED$2, 0)</f>
        <v>0</v>
      </c>
      <c r="EE233" s="238">
        <f>IF(COUNTIF($BN233:$BP233, $ET$1)&gt;0, EE$2, 0)</f>
        <v>0</v>
      </c>
      <c r="EF233" s="238">
        <f>IF(COUNTIF($BQ233:$BS233, $ET$1)&gt;0, EF$2, 0)</f>
        <v>0</v>
      </c>
      <c r="EG233" s="238">
        <f>IF(COUNTIF($BT233:$BV233, $ET$1)&gt;0, EG$2, 0)</f>
        <v>0</v>
      </c>
      <c r="EH233" s="239">
        <f>IF(COUNTIF($BW233:$BY233, $ET$1)&gt;0, EH$2, 0)</f>
        <v>0</v>
      </c>
      <c r="EI233" s="240">
        <f>IF(COUNTIF($BZ233:$CB233, $ET$1)&gt;0, EI$2, 0)</f>
        <v>0</v>
      </c>
      <c r="EJ233" s="240">
        <f>IF(COUNTIF($CC233:$CE233, $ET$1)&gt;0, EJ$2, 0)</f>
        <v>0</v>
      </c>
      <c r="EK233" s="240">
        <f>IF(COUNTIF($CF233:$CH233, $ET$1)&gt;0, EK$2, 0)</f>
        <v>0</v>
      </c>
      <c r="EL233" s="240">
        <f>IF(COUNTIF($CI233:$CK233, $ET$1)&gt;0, EL$2, 0)</f>
        <v>0</v>
      </c>
      <c r="EM233" s="240">
        <f>IF(COUNTIF($CL233:$CN233, $ET$1)&gt;0, EM$2, 0)</f>
        <v>0</v>
      </c>
      <c r="EN233" s="240">
        <f>IF(COUNTIF($CO233:$CQ233, $ET$1)&gt;0, EN$2, 0)</f>
        <v>0</v>
      </c>
      <c r="EO233" s="240">
        <f>IF(COUNTIF($CR233:$CT233, $ET$1)&gt;0, EO$2, 0)</f>
        <v>0</v>
      </c>
      <c r="EP233" s="240">
        <f>IF(COUNTIF($CU233:$CW233, $ET$1)&gt;0, EP$2, 0)</f>
        <v>0</v>
      </c>
      <c r="EQ233" s="240">
        <f>IF(COUNTIF($CX233:$CZ233, $ET$1)&gt;0, EQ$2, 0)</f>
        <v>0</v>
      </c>
      <c r="ER233" s="240">
        <f>IF(COUNTIF($DA233:$DC233, $ET$1)&gt;0, ER$2, 0)</f>
        <v>0</v>
      </c>
      <c r="ES233" s="240">
        <f>IF(COUNTIF($DD233:$DF233, $ET$1)&gt;0, ES$2, 0)</f>
        <v>0</v>
      </c>
      <c r="ET233" s="241">
        <f>SUM(DN233:ES233)</f>
        <v>0</v>
      </c>
      <c r="EU233" s="242">
        <f>IF(COUNTIF($N233:$Q233, GA$1)&gt;0, EU$2, 0)</f>
        <v>0</v>
      </c>
      <c r="EV233" s="234">
        <f>IF(COUNTIF($R233:$U233, GA$1)&gt;0, EV$2, 0)</f>
        <v>0</v>
      </c>
      <c r="EW233" s="234">
        <f>IF(COUNTIF($V233:$Y233, GA$1)&gt;0, EW$2, 0)</f>
        <v>0</v>
      </c>
      <c r="EX233" s="234">
        <f>IF(COUNTIF($Z233:$AA233, GA$1)&gt;0, EX$2, 0)</f>
        <v>0</v>
      </c>
      <c r="EY233" s="234">
        <f>IF(COUNTIF($AB233:$AC233, GA$1)&gt;0, EY$2, 0)</f>
        <v>0</v>
      </c>
      <c r="EZ233" s="235">
        <f>IF(COUNTIF($AD233:$AF233, $GA$1)&gt;0, EZ$2, 0)</f>
        <v>0</v>
      </c>
      <c r="FA233" s="236">
        <f>IF(COUNTIF($AG233:$AI233, $GA$1)&gt;0, FA$2, 0)</f>
        <v>0</v>
      </c>
      <c r="FB233" s="236">
        <f>IF(COUNTIF($AJ233:$AL233, $GA$1)&gt;0, FB$2, 0)</f>
        <v>0</v>
      </c>
      <c r="FC233" s="236">
        <f>IF(COUNTIF($AM233:$AO233, $GA$1)&gt;0, FC$2, 0)</f>
        <v>0</v>
      </c>
      <c r="FD233" s="236">
        <f>IF(COUNTIF($AP233:$AR233, $GA$1)&gt;0, FD$2, 0)</f>
        <v>0</v>
      </c>
      <c r="FE233" s="236">
        <f>IF(COUNTIF($AS233:$AU233, $GA$1)&gt;0, FE$2, 0)</f>
        <v>0</v>
      </c>
      <c r="FF233" s="236">
        <f>IF(COUNTIF($AV233:$AX233, $GA$1)&gt;0, FF$2, 0)</f>
        <v>0</v>
      </c>
      <c r="FG233" s="237">
        <f>IF(COUNTIF($AY233:$BA233, $GA$1)&gt;0, FG$2, 0)</f>
        <v>0</v>
      </c>
      <c r="FH233" s="238">
        <f>IF(COUNTIF($BB233:$BD233, $GA$1)&gt;0, FH$2, 0)</f>
        <v>0</v>
      </c>
      <c r="FI233" s="238">
        <f>IF(COUNTIF($BE233:$BG233, $GA$1)&gt;0, FI$2, 0)</f>
        <v>0</v>
      </c>
      <c r="FJ233" s="238">
        <f>IF(COUNTIF($BH233:$BJ233, $GA$1)&gt;0, FJ$2, 0)</f>
        <v>0</v>
      </c>
      <c r="FK233" s="238">
        <f>IF(COUNTIF($BK233:$BM233, $GA$1)&gt;0, FK$2, 0)</f>
        <v>0</v>
      </c>
      <c r="FL233" s="238">
        <f>IF(COUNTIF($BN233:$BP233, $GA$1)&gt;0, FL$2, 0)</f>
        <v>0</v>
      </c>
      <c r="FM233" s="238">
        <f>IF(COUNTIF($BQ233:$BS233, $GA$1)&gt;0, FM$2, 0)</f>
        <v>0</v>
      </c>
      <c r="FN233" s="238">
        <f>IF(COUNTIF($BT233:$BV233, $GA$1)&gt;0, FN$2, 0)</f>
        <v>0</v>
      </c>
      <c r="FO233" s="239">
        <f>IF(COUNTIF($BW233:$BY233, $GA$1)&gt;0, FO$2, 0)</f>
        <v>0</v>
      </c>
      <c r="FP233" s="240">
        <f>IF(COUNTIF($BZ233:$CB233, $GA$1)&gt;0, FP$2, 0)</f>
        <v>0</v>
      </c>
      <c r="FQ233" s="240">
        <f>IF(COUNTIF($CC233:$CE233, $GA$1)&gt;0, FQ$2, 0)</f>
        <v>0</v>
      </c>
      <c r="FR233" s="240">
        <f>IF(COUNTIF($CF233:$CH233, $GA$1)&gt;0, FR$2, 0)</f>
        <v>0</v>
      </c>
      <c r="FS233" s="240">
        <f>IF(COUNTIF($CI233:$CK233, $GA$1)&gt;0, FS$2, 0)</f>
        <v>0</v>
      </c>
      <c r="FT233" s="240">
        <f>IF(COUNTIF($CL233:$CN233, $GA$1)&gt;0, FT$2, 0)</f>
        <v>0</v>
      </c>
      <c r="FU233" s="240">
        <f>IF(COUNTIF($CO233:$CQ233, $GA$1)&gt;0, FU$2, 0)</f>
        <v>0</v>
      </c>
      <c r="FV233" s="240">
        <f>IF(COUNTIF($CR233:$CT233, $GA$1)&gt;0, FV$2, 0)</f>
        <v>0</v>
      </c>
      <c r="FW233" s="240">
        <f>IF(COUNTIF($CU233:$CW233, $GA$1)&gt;0, FW$2, 0)</f>
        <v>0</v>
      </c>
      <c r="FX233" s="240">
        <f>IF(COUNTIF($CX233:$CZ233, $GA$1)&gt;0, FX$2, 0)</f>
        <v>0</v>
      </c>
      <c r="FY233" s="240">
        <f>IF(COUNTIF($DA233:$DC233, $GA$1)&gt;0, FY$2, 0)</f>
        <v>0</v>
      </c>
      <c r="FZ233" s="240">
        <f>IF(COUNTIF($DD233:$DF233, $GA$1)&gt;0, FZ$2, 0)</f>
        <v>0</v>
      </c>
      <c r="GA233" s="241">
        <f>SUM(EU233:FZ233)</f>
        <v>0</v>
      </c>
      <c r="GB233" s="242">
        <f>IF(COUNTIF($N233:$Q233, HH$1)&gt;0, GB$2, 0)</f>
        <v>0</v>
      </c>
      <c r="GC233" s="234">
        <f>IF(COUNTIF($R233:$U233, HH$1)&gt;0, GC$2, 0)</f>
        <v>0</v>
      </c>
      <c r="GD233" s="234">
        <f>IF(COUNTIF($V233:$Y233, HH$1)&gt;0, GD$2, 0)</f>
        <v>0</v>
      </c>
      <c r="GE233" s="234">
        <f>IF(COUNTIF($Z233:$AA233, HH$1)&gt;0, GE$2, 0)</f>
        <v>0</v>
      </c>
      <c r="GF233" s="234">
        <f>IF(COUNTIF($AB233:$AC233, HH$1)&gt;0, GF$2, 0)</f>
        <v>0</v>
      </c>
      <c r="GG233" s="235">
        <f>IF(COUNTIF($AD233:$AF233, $HH$1)&gt;0, GG$2, 0)</f>
        <v>0</v>
      </c>
      <c r="GH233" s="236">
        <f>IF(COUNTIF($AG233:$AI233, $HH$1)&gt;0, GH$2, 0)</f>
        <v>0</v>
      </c>
      <c r="GI233" s="236">
        <f>IF(COUNTIF($AJ233:$AL233, $HH$1)&gt;0, GI$2, 0)</f>
        <v>0</v>
      </c>
      <c r="GJ233" s="236">
        <f>IF(COUNTIF($AM233:$AO233, $HH$1)&gt;0, GJ$2, 0)</f>
        <v>0</v>
      </c>
      <c r="GK233" s="236">
        <f>IF(COUNTIF($AP233:$AR233, $HH$1)&gt;0, GK$2, 0)</f>
        <v>0</v>
      </c>
      <c r="GL233" s="236">
        <f>IF(COUNTIF($AS233:$AU233, $HH$1)&gt;0, GL$2, 0)</f>
        <v>0</v>
      </c>
      <c r="GM233" s="236">
        <f>IF(COUNTIF($AV233:$AX233, $HH$1)&gt;0, GM$2, 0)</f>
        <v>0</v>
      </c>
      <c r="GN233" s="237">
        <f>IF(COUNTIF($AY233:$BA233, $HH$1)&gt;0, GN$2, 0)</f>
        <v>0</v>
      </c>
      <c r="GO233" s="238">
        <f>IF(COUNTIF($BB233:$BD233, $HH$1)&gt;0, GO$2, 0)</f>
        <v>0</v>
      </c>
      <c r="GP233" s="238">
        <f>IF(COUNTIF($BE233:$BG233, $HH$1)&gt;0, GP$2, 0)</f>
        <v>0</v>
      </c>
      <c r="GQ233" s="238">
        <f>IF(COUNTIF($BH233:$BJ233, $HH$1)&gt;0, GQ$2, 0)</f>
        <v>0</v>
      </c>
      <c r="GR233" s="238">
        <f>IF(COUNTIF($BK233:$BM233, $HH$1)&gt;0, GR$2, 0)</f>
        <v>0</v>
      </c>
      <c r="GS233" s="238">
        <f>IF(COUNTIF($BN233:$BP233, $HH$1)&gt;0, GS$2, 0)</f>
        <v>0</v>
      </c>
      <c r="GT233" s="238">
        <f>IF(COUNTIF($BQ233:$BS233, $HH$1)&gt;0, GT$2, 0)</f>
        <v>0</v>
      </c>
      <c r="GU233" s="238">
        <f>IF(COUNTIF($BT233:$BV233, $HH$1)&gt;0, GU$2, 0)</f>
        <v>0</v>
      </c>
      <c r="GV233" s="239">
        <f>IF(COUNTIF($BW233:$BY233, $HH$1)&gt;0, GV$2, 0)</f>
        <v>0</v>
      </c>
      <c r="GW233" s="240">
        <f>IF(COUNTIF($BZ233:$CB233, $HH$1)&gt;0, GW$2, 0)</f>
        <v>0</v>
      </c>
      <c r="GX233" s="240">
        <f>IF(COUNTIF($CC233:$CE233, $HH$1)&gt;0, GX$2, 0)</f>
        <v>0</v>
      </c>
      <c r="GY233" s="240">
        <f>IF(COUNTIF($CF233:$CH233, $HH$1)&gt;0, GY$2, 0)</f>
        <v>0</v>
      </c>
      <c r="GZ233" s="240">
        <f>IF(COUNTIF($CI233:$CK233, $HH$1)&gt;0, GZ$2, 0)</f>
        <v>0</v>
      </c>
      <c r="HA233" s="240">
        <f>IF(COUNTIF($CL233:$CN233, $HH$1)&gt;0, HA$2, 0)</f>
        <v>0</v>
      </c>
      <c r="HB233" s="240">
        <f>IF(COUNTIF($CO233:$CQ233, $HH$1)&gt;0, HB$2, 0)</f>
        <v>0</v>
      </c>
      <c r="HC233" s="240">
        <f>IF(COUNTIF($CR233:$CT233, $HH$1)&gt;0, HC$2, 0)</f>
        <v>0</v>
      </c>
      <c r="HD233" s="240">
        <f>IF(COUNTIF($CU233:$CW233, $HH$1)&gt;0, HD$2, 0)</f>
        <v>0</v>
      </c>
      <c r="HE233" s="240">
        <f>IF(COUNTIF($CX233:$CZ233, $HH$1)&gt;0, HE$2, 0)</f>
        <v>0</v>
      </c>
      <c r="HF233" s="240">
        <f>IF(COUNTIF($DA233:$DC233, $HH$1)&gt;0, HF$2, 0)</f>
        <v>0</v>
      </c>
      <c r="HG233" s="240">
        <f>IF(COUNTIF($DD233:$DF233, $HH$1)&gt;0, HG$2, 0)</f>
        <v>0</v>
      </c>
      <c r="HH233" s="241">
        <f>SUM(GB233:HG233)</f>
        <v>0</v>
      </c>
      <c r="HI233" s="243"/>
      <c r="HJ233" s="242">
        <f>IF(MAX($N233:$Q233)&gt;=40, HJ$2, 0)</f>
        <v>0</v>
      </c>
      <c r="HK233" s="234">
        <f>IF(MAX($R233:$U233)&gt;=40, HK$2, 0)</f>
        <v>0</v>
      </c>
      <c r="HL233" s="234">
        <f>IF(MAX($V233:$Y233)&gt;=40, HL$2, 0)</f>
        <v>0</v>
      </c>
      <c r="HM233" s="234">
        <f>IF(MAX($Z233:$AA233)&gt;=40, HM$2, 0)</f>
        <v>0</v>
      </c>
      <c r="HN233" s="234">
        <f>IF(MAX($AB233:$AC233)&gt;=40, HN$2, 0)</f>
        <v>0</v>
      </c>
      <c r="HO233" s="235">
        <f>IF(MAX($AD233:$AF233)&gt;=40, HO$2, 0)</f>
        <v>0</v>
      </c>
      <c r="HP233" s="236">
        <f>IF(MAX($AG233:$AI233)&gt;=40, HP$2, 0)</f>
        <v>0</v>
      </c>
      <c r="HQ233" s="236">
        <f>IF(MAX($AJ233:$AL233)&gt;=40, HQ$2, 0)</f>
        <v>0</v>
      </c>
      <c r="HR233" s="236">
        <f>IF(MAX($AM233:$AO233)&gt;=40, HR$2, 0)</f>
        <v>0</v>
      </c>
      <c r="HS233" s="236">
        <f>IF(MAX($AP233:$AR233)&gt;=40, HS$2, 0)</f>
        <v>0</v>
      </c>
      <c r="HT233" s="236">
        <f>IF(MAX($AS233:$AU233)&gt;=40, HT$2, 0)</f>
        <v>0</v>
      </c>
      <c r="HU233" s="236">
        <f>IF(MAX($AV233:$AX233)&gt;=40, HU$2, 0)</f>
        <v>0</v>
      </c>
      <c r="HV233" s="237">
        <f>IF(MAX($AY233:$BA233)&gt;=40, HV$2, 0)</f>
        <v>0</v>
      </c>
      <c r="HW233" s="238">
        <f>IF(MAX($BB233:$BD233)&gt;=40, HW$2, 0)</f>
        <v>0</v>
      </c>
      <c r="HX233" s="238">
        <f>IF(MAX($BE233:$BG233)&gt;=40, HX$2, 0)</f>
        <v>0</v>
      </c>
      <c r="HY233" s="238">
        <f>IF(MAX($BH233:$BJ233)&gt;=40, HY$2, 0)</f>
        <v>0</v>
      </c>
      <c r="HZ233" s="238">
        <f>IF(MAX($BK233:$BM233)&gt;=40, HZ$2, 0)</f>
        <v>0</v>
      </c>
      <c r="IA233" s="238">
        <f>IF(MAX($BN233:$BP233)&gt;=40, IA$2, 0)</f>
        <v>0</v>
      </c>
      <c r="IB233" s="238">
        <f>IF(MAX($BQ233:$BS233)&gt;=40, IB$2, 0)</f>
        <v>0</v>
      </c>
      <c r="IC233" s="238">
        <f>IF(MAX($BT233:$BV233)&gt;=40, IC$2, 0)</f>
        <v>0</v>
      </c>
      <c r="ID233" s="239">
        <f>IF(MAX($BW233:$BY233)&gt;=40, ID$2, 0)</f>
        <v>0</v>
      </c>
      <c r="IE233" s="240">
        <f>IF(MAX($BZ233:$CB233)&gt;=40, IE$2, 0)</f>
        <v>0</v>
      </c>
      <c r="IF233" s="240">
        <f>IF(MAX($CC233:$CE233)&gt;=40, IF$2, 0)</f>
        <v>0</v>
      </c>
      <c r="IG233" s="240">
        <f>IF(MAX($CF233:$CH233)&gt;=40, IG$2, 0)</f>
        <v>0</v>
      </c>
      <c r="IH233" s="240">
        <f>IF(MAX($CI233:$CK233)&gt;=40, IH$2, 0)</f>
        <v>0</v>
      </c>
      <c r="II233" s="240">
        <f>IF(MAX($CL233:$CN233)&gt;=40, II$2, 0)</f>
        <v>0</v>
      </c>
      <c r="IJ233" s="240">
        <f>IF(MAX($CO233:$CQ233)&gt;=40, IJ$2, 0)</f>
        <v>0</v>
      </c>
      <c r="IK233" s="240">
        <f>IF(MAX($CR233:$CT233)&gt;=40, IK$2, 0)</f>
        <v>0</v>
      </c>
      <c r="IL233" s="240">
        <f>IF(MAX($CU233:$CW233)&gt;=40, IL$2, 0)</f>
        <v>0</v>
      </c>
      <c r="IM233" s="240">
        <f>IF(MAX($CX233:$CZ233)&gt;=40, IM$2, 0)</f>
        <v>0</v>
      </c>
      <c r="IN233" s="240">
        <f>IF(MAX($DA233:$DC233)&gt;=40, IN$2, 0)</f>
        <v>0</v>
      </c>
      <c r="IO233" s="240">
        <f>IF(MAX($DD233:$DF233)&gt;=40, IO$2, 0)</f>
        <v>0</v>
      </c>
      <c r="IP233" s="416">
        <f>SUM(HO233:IB233, ID233:IO233)</f>
        <v>0</v>
      </c>
      <c r="IQ233" s="416">
        <f>SUM(HJ233:HN233, IC233)</f>
        <v>0</v>
      </c>
    </row>
    <row r="234" spans="2:251" ht="15" customHeight="1" x14ac:dyDescent="0.25">
      <c r="B234" s="392">
        <v>3</v>
      </c>
      <c r="C234" s="13"/>
      <c r="D234" s="423"/>
      <c r="E234" s="20"/>
      <c r="F234" s="6"/>
      <c r="G234" s="20"/>
      <c r="H234" s="20"/>
      <c r="I234" s="23"/>
      <c r="J234" s="6"/>
      <c r="K234" s="6"/>
      <c r="L234" s="424"/>
      <c r="M234" s="425"/>
      <c r="N234" s="24"/>
      <c r="O234" s="107"/>
      <c r="P234" s="107"/>
      <c r="Q234" s="273"/>
      <c r="R234" s="24"/>
      <c r="S234" s="107"/>
      <c r="T234" s="107"/>
      <c r="U234" s="290"/>
      <c r="V234" s="24"/>
      <c r="W234" s="107"/>
      <c r="X234" s="107"/>
      <c r="Y234" s="273"/>
      <c r="Z234" s="24"/>
      <c r="AA234" s="273"/>
      <c r="AB234" s="24"/>
      <c r="AC234" s="273"/>
      <c r="AD234" s="24"/>
      <c r="AE234" s="107"/>
      <c r="AF234" s="273"/>
      <c r="AG234" s="24"/>
      <c r="AH234" s="107"/>
      <c r="AI234" s="273"/>
      <c r="AJ234" s="24"/>
      <c r="AK234" s="107"/>
      <c r="AL234" s="273"/>
      <c r="AM234" s="24"/>
      <c r="AN234" s="107"/>
      <c r="AO234" s="273"/>
      <c r="AP234" s="24"/>
      <c r="AQ234" s="107"/>
      <c r="AR234" s="273"/>
      <c r="AS234" s="24"/>
      <c r="AT234" s="107"/>
      <c r="AU234" s="273"/>
      <c r="AV234" s="24"/>
      <c r="AW234" s="107"/>
      <c r="AX234" s="273"/>
      <c r="AY234" s="24"/>
      <c r="AZ234" s="107"/>
      <c r="BA234" s="273"/>
      <c r="BB234" s="24"/>
      <c r="BC234" s="107"/>
      <c r="BD234" s="273"/>
      <c r="BE234" s="24"/>
      <c r="BF234" s="107"/>
      <c r="BG234" s="273"/>
      <c r="BH234" s="24"/>
      <c r="BI234" s="107"/>
      <c r="BJ234" s="273"/>
      <c r="BK234" s="24"/>
      <c r="BL234" s="107"/>
      <c r="BM234" s="273"/>
      <c r="BN234" s="24"/>
      <c r="BO234" s="107"/>
      <c r="BP234" s="273"/>
      <c r="BQ234" s="24"/>
      <c r="BR234" s="107"/>
      <c r="BS234" s="273"/>
      <c r="BT234" s="24"/>
      <c r="BU234" s="291"/>
      <c r="BV234" s="273"/>
      <c r="BW234" s="24"/>
      <c r="BX234" s="107"/>
      <c r="BY234" s="273"/>
      <c r="BZ234" s="24"/>
      <c r="CA234" s="107"/>
      <c r="CB234" s="273"/>
      <c r="CC234" s="24"/>
      <c r="CD234" s="107"/>
      <c r="CE234" s="107"/>
      <c r="CF234" s="107"/>
      <c r="CG234" s="107"/>
      <c r="CH234" s="273"/>
      <c r="CI234" s="24"/>
      <c r="CJ234" s="107"/>
      <c r="CK234" s="273"/>
      <c r="CL234" s="24"/>
      <c r="CM234" s="107"/>
      <c r="CN234" s="273"/>
      <c r="CO234" s="24"/>
      <c r="CP234" s="107"/>
      <c r="CQ234" s="273"/>
      <c r="CR234" s="24"/>
      <c r="CS234" s="107"/>
      <c r="CT234" s="273"/>
      <c r="CU234" s="24"/>
      <c r="CV234" s="107"/>
      <c r="CW234" s="273"/>
      <c r="CX234" s="24"/>
      <c r="CY234" s="107"/>
      <c r="CZ234" s="273"/>
      <c r="DA234" s="24"/>
      <c r="DB234" s="107"/>
      <c r="DC234" s="273"/>
      <c r="DD234" s="24"/>
      <c r="DE234" s="107"/>
      <c r="DF234" s="273"/>
      <c r="DG234" s="218"/>
      <c r="DH234" s="217"/>
      <c r="DI234" s="217"/>
      <c r="DJ234" s="286" t="e">
        <f>AVERAGE(AY234:CZ234)</f>
        <v>#DIV/0!</v>
      </c>
      <c r="DK234" s="219"/>
      <c r="DL234" s="220" t="e">
        <f>IF(DJ234&gt;80, 4, (DJ234-50)/20+2.5)</f>
        <v>#DIV/0!</v>
      </c>
      <c r="DM234" s="61">
        <f>COUNTIF(N234:CZ234, DM$1)+COUNTIF(N234:CZ234, DM$2)</f>
        <v>0</v>
      </c>
      <c r="DN234" s="233">
        <f>IF(COUNTIF($N234:$Q234, ET$1)&gt;0, DN$2, 0)</f>
        <v>0</v>
      </c>
      <c r="DO234" s="234">
        <f>IF(COUNTIF($R234:$U234, ET$1)&gt;0, DO$2, 0)</f>
        <v>0</v>
      </c>
      <c r="DP234" s="234">
        <f>IF(COUNTIF($V234:$Y234, ET$1)&gt;0, DP$2, 0)</f>
        <v>0</v>
      </c>
      <c r="DQ234" s="234">
        <f>IF(COUNTIF($Z234:$AA234, ET$1)&gt;0, DQ$2, 0)</f>
        <v>0</v>
      </c>
      <c r="DR234" s="234">
        <f>IF(COUNTIF($AB234:$AC234, ET$1)&gt;0, DR$2, 0)</f>
        <v>0</v>
      </c>
      <c r="DS234" s="235">
        <f>IF(COUNTIF($AD234:$AF234, $ET$1)&gt;0, DS$2, 0)</f>
        <v>0</v>
      </c>
      <c r="DT234" s="236">
        <f>IF(COUNTIF($AG234:$AI234, $ET$1)&gt;0, DT$2, 0)</f>
        <v>0</v>
      </c>
      <c r="DU234" s="236">
        <f>IF(COUNTIF($AJ234:$AL234, $ET$1)&gt;0, DU$2, 0)</f>
        <v>0</v>
      </c>
      <c r="DV234" s="236">
        <f>IF(COUNTIF($AM234:$AO234, $ET$1)&gt;0, DV$2, 0)</f>
        <v>0</v>
      </c>
      <c r="DW234" s="236">
        <f>IF(COUNTIF($AP234:$AR234, $ET$1)&gt;0, DW$2, 0)</f>
        <v>0</v>
      </c>
      <c r="DX234" s="236">
        <f>IF(COUNTIF($AS234:$AU234, $ET$1)&gt;0, DX$2, 0)</f>
        <v>0</v>
      </c>
      <c r="DY234" s="236">
        <f>IF(COUNTIF($AV234:$AX234, $ET$1)&gt;0, DY$2, 0)</f>
        <v>0</v>
      </c>
      <c r="DZ234" s="237">
        <f>IF(COUNTIF($AY234:$BA234, $ET$1)&gt;0, DZ$2, 0)</f>
        <v>0</v>
      </c>
      <c r="EA234" s="238">
        <f>IF(COUNTIF($BB234:$BD234, $ET$1)&gt;0, EA$2, 0)</f>
        <v>0</v>
      </c>
      <c r="EB234" s="238">
        <f>IF(COUNTIF($BE234:$BG234, $ET$1)&gt;0, EB$2, 0)</f>
        <v>0</v>
      </c>
      <c r="EC234" s="238">
        <f>IF(COUNTIF($BH234:$BJ234, $ET$1)&gt;0, EC$2, 0)</f>
        <v>0</v>
      </c>
      <c r="ED234" s="238">
        <f>IF(COUNTIF($BK234:$BM234, $ET$1)&gt;0, ED$2, 0)</f>
        <v>0</v>
      </c>
      <c r="EE234" s="238">
        <f>IF(COUNTIF($BN234:$BP234, $ET$1)&gt;0, EE$2, 0)</f>
        <v>0</v>
      </c>
      <c r="EF234" s="238">
        <f>IF(COUNTIF($BQ234:$BS234, $ET$1)&gt;0, EF$2, 0)</f>
        <v>0</v>
      </c>
      <c r="EG234" s="238">
        <f>IF(COUNTIF($BT234:$BV234, $ET$1)&gt;0, EG$2, 0)</f>
        <v>0</v>
      </c>
      <c r="EH234" s="239">
        <f>IF(COUNTIF($BW234:$BY234, $ET$1)&gt;0, EH$2, 0)</f>
        <v>0</v>
      </c>
      <c r="EI234" s="240">
        <f>IF(COUNTIF($BZ234:$CB234, $ET$1)&gt;0, EI$2, 0)</f>
        <v>0</v>
      </c>
      <c r="EJ234" s="240">
        <f>IF(COUNTIF($CC234:$CE234, $ET$1)&gt;0, EJ$2, 0)</f>
        <v>0</v>
      </c>
      <c r="EK234" s="240">
        <f>IF(COUNTIF($CF234:$CH234, $ET$1)&gt;0, EK$2, 0)</f>
        <v>0</v>
      </c>
      <c r="EL234" s="240">
        <f>IF(COUNTIF($CI234:$CK234, $ET$1)&gt;0, EL$2, 0)</f>
        <v>0</v>
      </c>
      <c r="EM234" s="240">
        <f>IF(COUNTIF($CL234:$CN234, $ET$1)&gt;0, EM$2, 0)</f>
        <v>0</v>
      </c>
      <c r="EN234" s="240">
        <f>IF(COUNTIF($CO234:$CQ234, $ET$1)&gt;0, EN$2, 0)</f>
        <v>0</v>
      </c>
      <c r="EO234" s="240">
        <f>IF(COUNTIF($CR234:$CT234, $ET$1)&gt;0, EO$2, 0)</f>
        <v>0</v>
      </c>
      <c r="EP234" s="240">
        <f>IF(COUNTIF($CU234:$CW234, $ET$1)&gt;0, EP$2, 0)</f>
        <v>0</v>
      </c>
      <c r="EQ234" s="240">
        <f>IF(COUNTIF($CX234:$CZ234, $ET$1)&gt;0, EQ$2, 0)</f>
        <v>0</v>
      </c>
      <c r="ER234" s="240">
        <f>IF(COUNTIF($DA234:$DC234, $ET$1)&gt;0, ER$2, 0)</f>
        <v>0</v>
      </c>
      <c r="ES234" s="240">
        <f>IF(COUNTIF($DD234:$DF234, $ET$1)&gt;0, ES$2, 0)</f>
        <v>0</v>
      </c>
      <c r="ET234" s="241">
        <f>SUM(DN234:ES234)</f>
        <v>0</v>
      </c>
      <c r="EU234" s="242">
        <f>IF(COUNTIF($N234:$Q234, GA$1)&gt;0, EU$2, 0)</f>
        <v>0</v>
      </c>
      <c r="EV234" s="234">
        <f>IF(COUNTIF($R234:$U234, GA$1)&gt;0, EV$2, 0)</f>
        <v>0</v>
      </c>
      <c r="EW234" s="234">
        <f>IF(COUNTIF($V234:$Y234, GA$1)&gt;0, EW$2, 0)</f>
        <v>0</v>
      </c>
      <c r="EX234" s="234">
        <f>IF(COUNTIF($Z234:$AA234, GA$1)&gt;0, EX$2, 0)</f>
        <v>0</v>
      </c>
      <c r="EY234" s="234">
        <f>IF(COUNTIF($AB234:$AC234, GA$1)&gt;0, EY$2, 0)</f>
        <v>0</v>
      </c>
      <c r="EZ234" s="235">
        <f>IF(COUNTIF($AD234:$AF234, $GA$1)&gt;0, EZ$2, 0)</f>
        <v>0</v>
      </c>
      <c r="FA234" s="236">
        <f>IF(COUNTIF($AG234:$AI234, $GA$1)&gt;0, FA$2, 0)</f>
        <v>0</v>
      </c>
      <c r="FB234" s="236">
        <f>IF(COUNTIF($AJ234:$AL234, $GA$1)&gt;0, FB$2, 0)</f>
        <v>0</v>
      </c>
      <c r="FC234" s="236">
        <f>IF(COUNTIF($AM234:$AO234, $GA$1)&gt;0, FC$2, 0)</f>
        <v>0</v>
      </c>
      <c r="FD234" s="236">
        <f>IF(COUNTIF($AP234:$AR234, $GA$1)&gt;0, FD$2, 0)</f>
        <v>0</v>
      </c>
      <c r="FE234" s="236">
        <f>IF(COUNTIF($AS234:$AU234, $GA$1)&gt;0, FE$2, 0)</f>
        <v>0</v>
      </c>
      <c r="FF234" s="236">
        <f>IF(COUNTIF($AV234:$AX234, $GA$1)&gt;0, FF$2, 0)</f>
        <v>0</v>
      </c>
      <c r="FG234" s="237">
        <f>IF(COUNTIF($AY234:$BA234, $GA$1)&gt;0, FG$2, 0)</f>
        <v>0</v>
      </c>
      <c r="FH234" s="238">
        <f>IF(COUNTIF($BB234:$BD234, $GA$1)&gt;0, FH$2, 0)</f>
        <v>0</v>
      </c>
      <c r="FI234" s="238">
        <f>IF(COUNTIF($BE234:$BG234, $GA$1)&gt;0, FI$2, 0)</f>
        <v>0</v>
      </c>
      <c r="FJ234" s="238">
        <f>IF(COUNTIF($BH234:$BJ234, $GA$1)&gt;0, FJ$2, 0)</f>
        <v>0</v>
      </c>
      <c r="FK234" s="238">
        <f>IF(COUNTIF($BK234:$BM234, $GA$1)&gt;0, FK$2, 0)</f>
        <v>0</v>
      </c>
      <c r="FL234" s="238">
        <f>IF(COUNTIF($BN234:$BP234, $GA$1)&gt;0, FL$2, 0)</f>
        <v>0</v>
      </c>
      <c r="FM234" s="238">
        <f>IF(COUNTIF($BQ234:$BS234, $GA$1)&gt;0, FM$2, 0)</f>
        <v>0</v>
      </c>
      <c r="FN234" s="238">
        <f>IF(COUNTIF($BT234:$BV234, $GA$1)&gt;0, FN$2, 0)</f>
        <v>0</v>
      </c>
      <c r="FO234" s="239">
        <f>IF(COUNTIF($BW234:$BY234, $GA$1)&gt;0, FO$2, 0)</f>
        <v>0</v>
      </c>
      <c r="FP234" s="240">
        <f>IF(COUNTIF($BZ234:$CB234, $GA$1)&gt;0, FP$2, 0)</f>
        <v>0</v>
      </c>
      <c r="FQ234" s="240">
        <f>IF(COUNTIF($CC234:$CE234, $GA$1)&gt;0, FQ$2, 0)</f>
        <v>0</v>
      </c>
      <c r="FR234" s="240">
        <f>IF(COUNTIF($CF234:$CH234, $GA$1)&gt;0, FR$2, 0)</f>
        <v>0</v>
      </c>
      <c r="FS234" s="240">
        <f>IF(COUNTIF($CI234:$CK234, $GA$1)&gt;0, FS$2, 0)</f>
        <v>0</v>
      </c>
      <c r="FT234" s="240">
        <f>IF(COUNTIF($CL234:$CN234, $GA$1)&gt;0, FT$2, 0)</f>
        <v>0</v>
      </c>
      <c r="FU234" s="240">
        <f>IF(COUNTIF($CO234:$CQ234, $GA$1)&gt;0, FU$2, 0)</f>
        <v>0</v>
      </c>
      <c r="FV234" s="240">
        <f>IF(COUNTIF($CR234:$CT234, $GA$1)&gt;0, FV$2, 0)</f>
        <v>0</v>
      </c>
      <c r="FW234" s="240">
        <f>IF(COUNTIF($CU234:$CW234, $GA$1)&gt;0, FW$2, 0)</f>
        <v>0</v>
      </c>
      <c r="FX234" s="240">
        <f>IF(COUNTIF($CX234:$CZ234, $GA$1)&gt;0, FX$2, 0)</f>
        <v>0</v>
      </c>
      <c r="FY234" s="240">
        <f>IF(COUNTIF($DA234:$DC234, $GA$1)&gt;0, FY$2, 0)</f>
        <v>0</v>
      </c>
      <c r="FZ234" s="240">
        <f>IF(COUNTIF($DD234:$DF234, $GA$1)&gt;0, FZ$2, 0)</f>
        <v>0</v>
      </c>
      <c r="GA234" s="241">
        <f>SUM(EU234:FZ234)</f>
        <v>0</v>
      </c>
      <c r="GB234" s="242">
        <f>IF(COUNTIF($N234:$Q234, HH$1)&gt;0, GB$2, 0)</f>
        <v>0</v>
      </c>
      <c r="GC234" s="234">
        <f>IF(COUNTIF($R234:$U234, HH$1)&gt;0, GC$2, 0)</f>
        <v>0</v>
      </c>
      <c r="GD234" s="234">
        <f>IF(COUNTIF($V234:$Y234, HH$1)&gt;0, GD$2, 0)</f>
        <v>0</v>
      </c>
      <c r="GE234" s="234">
        <f>IF(COUNTIF($Z234:$AA234, HH$1)&gt;0, GE$2, 0)</f>
        <v>0</v>
      </c>
      <c r="GF234" s="234">
        <f>IF(COUNTIF($AB234:$AC234, HH$1)&gt;0, GF$2, 0)</f>
        <v>0</v>
      </c>
      <c r="GG234" s="235">
        <f>IF(COUNTIF($AD234:$AF234, $HH$1)&gt;0, GG$2, 0)</f>
        <v>0</v>
      </c>
      <c r="GH234" s="236">
        <f>IF(COUNTIF($AG234:$AI234, $HH$1)&gt;0, GH$2, 0)</f>
        <v>0</v>
      </c>
      <c r="GI234" s="236">
        <f>IF(COUNTIF($AJ234:$AL234, $HH$1)&gt;0, GI$2, 0)</f>
        <v>0</v>
      </c>
      <c r="GJ234" s="236">
        <f>IF(COUNTIF($AM234:$AO234, $HH$1)&gt;0, GJ$2, 0)</f>
        <v>0</v>
      </c>
      <c r="GK234" s="236">
        <f>IF(COUNTIF($AP234:$AR234, $HH$1)&gt;0, GK$2, 0)</f>
        <v>0</v>
      </c>
      <c r="GL234" s="236">
        <f>IF(COUNTIF($AS234:$AU234, $HH$1)&gt;0, GL$2, 0)</f>
        <v>0</v>
      </c>
      <c r="GM234" s="236">
        <f>IF(COUNTIF($AV234:$AX234, $HH$1)&gt;0, GM$2, 0)</f>
        <v>0</v>
      </c>
      <c r="GN234" s="237">
        <f>IF(COUNTIF($AY234:$BA234, $HH$1)&gt;0, GN$2, 0)</f>
        <v>0</v>
      </c>
      <c r="GO234" s="238">
        <f>IF(COUNTIF($BB234:$BD234, $HH$1)&gt;0, GO$2, 0)</f>
        <v>0</v>
      </c>
      <c r="GP234" s="238">
        <f>IF(COUNTIF($BE234:$BG234, $HH$1)&gt;0, GP$2, 0)</f>
        <v>0</v>
      </c>
      <c r="GQ234" s="238">
        <f>IF(COUNTIF($BH234:$BJ234, $HH$1)&gt;0, GQ$2, 0)</f>
        <v>0</v>
      </c>
      <c r="GR234" s="238">
        <f>IF(COUNTIF($BK234:$BM234, $HH$1)&gt;0, GR$2, 0)</f>
        <v>0</v>
      </c>
      <c r="GS234" s="238">
        <f>IF(COUNTIF($BN234:$BP234, $HH$1)&gt;0, GS$2, 0)</f>
        <v>0</v>
      </c>
      <c r="GT234" s="238">
        <f>IF(COUNTIF($BQ234:$BS234, $HH$1)&gt;0, GT$2, 0)</f>
        <v>0</v>
      </c>
      <c r="GU234" s="238">
        <f>IF(COUNTIF($BT234:$BV234, $HH$1)&gt;0, GU$2, 0)</f>
        <v>0</v>
      </c>
      <c r="GV234" s="239">
        <f>IF(COUNTIF($BW234:$BY234, $HH$1)&gt;0, GV$2, 0)</f>
        <v>0</v>
      </c>
      <c r="GW234" s="240">
        <f>IF(COUNTIF($BZ234:$CB234, $HH$1)&gt;0, GW$2, 0)</f>
        <v>0</v>
      </c>
      <c r="GX234" s="240">
        <f>IF(COUNTIF($CC234:$CE234, $HH$1)&gt;0, GX$2, 0)</f>
        <v>0</v>
      </c>
      <c r="GY234" s="240">
        <f>IF(COUNTIF($CF234:$CH234, $HH$1)&gt;0, GY$2, 0)</f>
        <v>0</v>
      </c>
      <c r="GZ234" s="240">
        <f>IF(COUNTIF($CI234:$CK234, $HH$1)&gt;0, GZ$2, 0)</f>
        <v>0</v>
      </c>
      <c r="HA234" s="240">
        <f>IF(COUNTIF($CL234:$CN234, $HH$1)&gt;0, HA$2, 0)</f>
        <v>0</v>
      </c>
      <c r="HB234" s="240">
        <f>IF(COUNTIF($CO234:$CQ234, $HH$1)&gt;0, HB$2, 0)</f>
        <v>0</v>
      </c>
      <c r="HC234" s="240">
        <f>IF(COUNTIF($CR234:$CT234, $HH$1)&gt;0, HC$2, 0)</f>
        <v>0</v>
      </c>
      <c r="HD234" s="240">
        <f>IF(COUNTIF($CU234:$CW234, $HH$1)&gt;0, HD$2, 0)</f>
        <v>0</v>
      </c>
      <c r="HE234" s="240">
        <f>IF(COUNTIF($CX234:$CZ234, $HH$1)&gt;0, HE$2, 0)</f>
        <v>0</v>
      </c>
      <c r="HF234" s="240">
        <f>IF(COUNTIF($DA234:$DC234, $HH$1)&gt;0, HF$2, 0)</f>
        <v>0</v>
      </c>
      <c r="HG234" s="240">
        <f>IF(COUNTIF($DD234:$DF234, $HH$1)&gt;0, HG$2, 0)</f>
        <v>0</v>
      </c>
      <c r="HH234" s="241">
        <f>SUM(GB234:HG234)</f>
        <v>0</v>
      </c>
      <c r="HI234" s="243"/>
      <c r="HJ234" s="242">
        <f>IF(MAX($N234:$Q234)&gt;=40, HJ$2, 0)</f>
        <v>0</v>
      </c>
      <c r="HK234" s="234">
        <f>IF(MAX($R234:$U234)&gt;=40, HK$2, 0)</f>
        <v>0</v>
      </c>
      <c r="HL234" s="234">
        <f>IF(MAX($V234:$Y234)&gt;=40, HL$2, 0)</f>
        <v>0</v>
      </c>
      <c r="HM234" s="234">
        <f>IF(MAX($Z234:$AA234)&gt;=40, HM$2, 0)</f>
        <v>0</v>
      </c>
      <c r="HN234" s="234">
        <f>IF(MAX($AB234:$AC234)&gt;=40, HN$2, 0)</f>
        <v>0</v>
      </c>
      <c r="HO234" s="235">
        <f>IF(MAX($AD234:$AF234)&gt;=40, HO$2, 0)</f>
        <v>0</v>
      </c>
      <c r="HP234" s="236">
        <f>IF(MAX($AG234:$AI234)&gt;=40, HP$2, 0)</f>
        <v>0</v>
      </c>
      <c r="HQ234" s="236">
        <f>IF(MAX($AJ234:$AL234)&gt;=40, HQ$2, 0)</f>
        <v>0</v>
      </c>
      <c r="HR234" s="236">
        <f>IF(MAX($AM234:$AO234)&gt;=40, HR$2, 0)</f>
        <v>0</v>
      </c>
      <c r="HS234" s="236">
        <f>IF(MAX($AP234:$AR234)&gt;=40, HS$2, 0)</f>
        <v>0</v>
      </c>
      <c r="HT234" s="236">
        <f>IF(MAX($AS234:$AU234)&gt;=40, HT$2, 0)</f>
        <v>0</v>
      </c>
      <c r="HU234" s="236">
        <f>IF(MAX($AV234:$AX234)&gt;=40, HU$2, 0)</f>
        <v>0</v>
      </c>
      <c r="HV234" s="237">
        <f>IF(MAX($AY234:$BA234)&gt;=40, HV$2, 0)</f>
        <v>0</v>
      </c>
      <c r="HW234" s="238">
        <f>IF(MAX($BB234:$BD234)&gt;=40, HW$2, 0)</f>
        <v>0</v>
      </c>
      <c r="HX234" s="238">
        <f>IF(MAX($BE234:$BG234)&gt;=40, HX$2, 0)</f>
        <v>0</v>
      </c>
      <c r="HY234" s="238">
        <f>IF(MAX($BH234:$BJ234)&gt;=40, HY$2, 0)</f>
        <v>0</v>
      </c>
      <c r="HZ234" s="238">
        <f>IF(MAX($BK234:$BM234)&gt;=40, HZ$2, 0)</f>
        <v>0</v>
      </c>
      <c r="IA234" s="238">
        <f>IF(MAX($BN234:$BP234)&gt;=40, IA$2, 0)</f>
        <v>0</v>
      </c>
      <c r="IB234" s="238">
        <f>IF(MAX($BQ234:$BS234)&gt;=40, IB$2, 0)</f>
        <v>0</v>
      </c>
      <c r="IC234" s="238">
        <f>IF(MAX($BT234:$BV234)&gt;=40, IC$2, 0)</f>
        <v>0</v>
      </c>
      <c r="ID234" s="239">
        <f>IF(MAX($BW234:$BY234)&gt;=40, ID$2, 0)</f>
        <v>0</v>
      </c>
      <c r="IE234" s="240">
        <f>IF(MAX($BZ234:$CB234)&gt;=40, IE$2, 0)</f>
        <v>0</v>
      </c>
      <c r="IF234" s="240">
        <f>IF(MAX($CC234:$CE234)&gt;=40, IF$2, 0)</f>
        <v>0</v>
      </c>
      <c r="IG234" s="240">
        <f>IF(MAX($CF234:$CH234)&gt;=40, IG$2, 0)</f>
        <v>0</v>
      </c>
      <c r="IH234" s="240">
        <f>IF(MAX($CI234:$CK234)&gt;=40, IH$2, 0)</f>
        <v>0</v>
      </c>
      <c r="II234" s="240">
        <f>IF(MAX($CL234:$CN234)&gt;=40, II$2, 0)</f>
        <v>0</v>
      </c>
      <c r="IJ234" s="240">
        <f>IF(MAX($CO234:$CQ234)&gt;=40, IJ$2, 0)</f>
        <v>0</v>
      </c>
      <c r="IK234" s="240">
        <f>IF(MAX($CR234:$CT234)&gt;=40, IK$2, 0)</f>
        <v>0</v>
      </c>
      <c r="IL234" s="240">
        <f>IF(MAX($CU234:$CW234)&gt;=40, IL$2, 0)</f>
        <v>0</v>
      </c>
      <c r="IM234" s="240">
        <f>IF(MAX($CX234:$CZ234)&gt;=40, IM$2, 0)</f>
        <v>0</v>
      </c>
      <c r="IN234" s="240">
        <f>IF(MAX($DA234:$DC234)&gt;=40, IN$2, 0)</f>
        <v>0</v>
      </c>
      <c r="IO234" s="240">
        <f>IF(MAX($DD234:$DF234)&gt;=40, IO$2, 0)</f>
        <v>0</v>
      </c>
      <c r="IP234" s="416">
        <f>SUM(HO234:IB234, ID234:IO234)</f>
        <v>0</v>
      </c>
      <c r="IQ234" s="416">
        <f>SUM(HJ234:HN234, IC234)</f>
        <v>0</v>
      </c>
    </row>
    <row r="235" spans="2:251" ht="15" customHeight="1" x14ac:dyDescent="0.25">
      <c r="B235" s="337"/>
      <c r="C235" s="393"/>
      <c r="D235" s="339"/>
      <c r="E235" s="337"/>
      <c r="F235" s="337"/>
      <c r="G235" s="337"/>
      <c r="H235" s="337"/>
      <c r="I235" s="340"/>
      <c r="J235" s="341"/>
      <c r="K235" s="341"/>
      <c r="L235" s="342"/>
      <c r="M235" s="343"/>
      <c r="N235" s="344"/>
      <c r="O235" s="345"/>
      <c r="P235" s="345"/>
      <c r="Q235" s="346"/>
      <c r="R235" s="344"/>
      <c r="S235" s="345"/>
      <c r="T235" s="345"/>
      <c r="U235" s="395"/>
      <c r="V235" s="344"/>
      <c r="W235" s="345"/>
      <c r="X235" s="345"/>
      <c r="Y235" s="346"/>
      <c r="Z235" s="344"/>
      <c r="AA235" s="346"/>
      <c r="AB235" s="344"/>
      <c r="AC235" s="346"/>
      <c r="AD235" s="344"/>
      <c r="AE235" s="345"/>
      <c r="AF235" s="346"/>
      <c r="AG235" s="344"/>
      <c r="AH235" s="345"/>
      <c r="AI235" s="346"/>
      <c r="AJ235" s="344"/>
      <c r="AK235" s="345"/>
      <c r="AL235" s="346"/>
      <c r="AM235" s="344"/>
      <c r="AN235" s="345"/>
      <c r="AO235" s="346"/>
      <c r="AP235" s="344"/>
      <c r="AQ235" s="345"/>
      <c r="AR235" s="346"/>
      <c r="AS235" s="344"/>
      <c r="AT235" s="345"/>
      <c r="AU235" s="346"/>
      <c r="AV235" s="344"/>
      <c r="AW235" s="345"/>
      <c r="AX235" s="346"/>
      <c r="AY235" s="344"/>
      <c r="AZ235" s="345"/>
      <c r="BA235" s="346"/>
      <c r="BB235" s="344"/>
      <c r="BC235" s="345"/>
      <c r="BD235" s="346"/>
      <c r="BE235" s="344"/>
      <c r="BF235" s="345"/>
      <c r="BG235" s="346"/>
      <c r="BH235" s="344"/>
      <c r="BI235" s="345"/>
      <c r="BJ235" s="346"/>
      <c r="BK235" s="344"/>
      <c r="BL235" s="345"/>
      <c r="BM235" s="346"/>
      <c r="BN235" s="344"/>
      <c r="BO235" s="345"/>
      <c r="BP235" s="346"/>
      <c r="BQ235" s="344"/>
      <c r="BR235" s="345"/>
      <c r="BS235" s="346"/>
      <c r="BT235" s="344"/>
      <c r="BU235" s="347"/>
      <c r="BV235" s="346"/>
      <c r="BW235" s="344"/>
      <c r="BX235" s="345"/>
      <c r="BY235" s="346"/>
      <c r="BZ235" s="344"/>
      <c r="CA235" s="345"/>
      <c r="CB235" s="346"/>
      <c r="CC235" s="344"/>
      <c r="CD235" s="345"/>
      <c r="CE235" s="345"/>
      <c r="CF235" s="345"/>
      <c r="CG235" s="345"/>
      <c r="CH235" s="346"/>
      <c r="CI235" s="344"/>
      <c r="CJ235" s="345"/>
      <c r="CK235" s="346"/>
      <c r="CL235" s="344"/>
      <c r="CM235" s="345"/>
      <c r="CN235" s="346"/>
      <c r="CO235" s="344"/>
      <c r="CP235" s="345"/>
      <c r="CQ235" s="346"/>
      <c r="CR235" s="344"/>
      <c r="CS235" s="345"/>
      <c r="CT235" s="346"/>
      <c r="CU235" s="344"/>
      <c r="CV235" s="345"/>
      <c r="CW235" s="346"/>
      <c r="CX235" s="344"/>
      <c r="CY235" s="345"/>
      <c r="CZ235" s="346"/>
      <c r="DA235" s="344"/>
      <c r="DB235" s="345"/>
      <c r="DC235" s="346"/>
      <c r="DD235" s="344"/>
      <c r="DE235" s="345"/>
      <c r="DF235" s="346"/>
      <c r="DG235" s="338"/>
      <c r="DH235" s="348"/>
      <c r="DI235" s="348"/>
      <c r="DJ235" s="349"/>
      <c r="DK235" s="343"/>
      <c r="DL235" s="350"/>
      <c r="DM235" s="351"/>
      <c r="DN235" s="352"/>
      <c r="DO235" s="353"/>
      <c r="DP235" s="353"/>
      <c r="DQ235" s="353"/>
      <c r="DR235" s="353"/>
      <c r="DS235" s="354"/>
      <c r="DT235" s="355"/>
      <c r="DU235" s="355"/>
      <c r="DV235" s="355"/>
      <c r="DW235" s="355"/>
      <c r="DX235" s="355"/>
      <c r="DY235" s="355"/>
      <c r="DZ235" s="356"/>
      <c r="EA235" s="357"/>
      <c r="EB235" s="357"/>
      <c r="EC235" s="357"/>
      <c r="ED235" s="357"/>
      <c r="EE235" s="357"/>
      <c r="EF235" s="357"/>
      <c r="EG235" s="357"/>
      <c r="EH235" s="358"/>
      <c r="EI235" s="359"/>
      <c r="EJ235" s="359"/>
      <c r="EK235" s="359"/>
      <c r="EL235" s="359"/>
      <c r="EM235" s="359"/>
      <c r="EN235" s="359"/>
      <c r="EO235" s="359"/>
      <c r="EP235" s="359"/>
      <c r="EQ235" s="359"/>
      <c r="ER235" s="359"/>
      <c r="ES235" s="359"/>
      <c r="ET235" s="360"/>
      <c r="EU235" s="352"/>
      <c r="EV235" s="353"/>
      <c r="EW235" s="353"/>
      <c r="EX235" s="353"/>
      <c r="EY235" s="353"/>
      <c r="EZ235" s="354"/>
      <c r="FA235" s="355"/>
      <c r="FB235" s="355"/>
      <c r="FC235" s="355"/>
      <c r="FD235" s="355"/>
      <c r="FE235" s="355"/>
      <c r="FF235" s="355"/>
      <c r="FG235" s="356"/>
      <c r="FH235" s="357"/>
      <c r="FI235" s="357"/>
      <c r="FJ235" s="357"/>
      <c r="FK235" s="357"/>
      <c r="FL235" s="357"/>
      <c r="FM235" s="357"/>
      <c r="FN235" s="357"/>
      <c r="FO235" s="358"/>
      <c r="FP235" s="359"/>
      <c r="FQ235" s="359"/>
      <c r="FR235" s="359"/>
      <c r="FS235" s="359"/>
      <c r="FT235" s="359"/>
      <c r="FU235" s="359"/>
      <c r="FV235" s="359"/>
      <c r="FW235" s="359"/>
      <c r="FX235" s="359"/>
      <c r="FY235" s="359"/>
      <c r="FZ235" s="359"/>
      <c r="GA235" s="360"/>
      <c r="GB235" s="352"/>
      <c r="GC235" s="353"/>
      <c r="GD235" s="353"/>
      <c r="GE235" s="353"/>
      <c r="GF235" s="353"/>
      <c r="GG235" s="354"/>
      <c r="GH235" s="355"/>
      <c r="GI235" s="355"/>
      <c r="GJ235" s="355"/>
      <c r="GK235" s="355"/>
      <c r="GL235" s="355"/>
      <c r="GM235" s="355"/>
      <c r="GN235" s="356"/>
      <c r="GO235" s="357"/>
      <c r="GP235" s="357"/>
      <c r="GQ235" s="357"/>
      <c r="GR235" s="357"/>
      <c r="GS235" s="357"/>
      <c r="GT235" s="357"/>
      <c r="GU235" s="357"/>
      <c r="GV235" s="358"/>
      <c r="GW235" s="359"/>
      <c r="GX235" s="359"/>
      <c r="GY235" s="359"/>
      <c r="GZ235" s="359"/>
      <c r="HA235" s="359"/>
      <c r="HB235" s="359"/>
      <c r="HC235" s="359"/>
      <c r="HD235" s="359"/>
      <c r="HE235" s="359"/>
      <c r="HF235" s="359"/>
      <c r="HG235" s="359"/>
      <c r="HH235" s="360"/>
      <c r="HI235" s="361"/>
      <c r="HJ235" s="352"/>
      <c r="HK235" s="353"/>
      <c r="HL235" s="353"/>
      <c r="HM235" s="353"/>
      <c r="HN235" s="353"/>
      <c r="HO235" s="354"/>
      <c r="HP235" s="355"/>
      <c r="HQ235" s="355"/>
      <c r="HR235" s="355"/>
      <c r="HS235" s="355"/>
      <c r="HT235" s="355"/>
      <c r="HU235" s="355"/>
      <c r="HV235" s="356"/>
      <c r="HW235" s="357"/>
      <c r="HX235" s="357"/>
      <c r="HY235" s="357"/>
      <c r="HZ235" s="357"/>
      <c r="IA235" s="357"/>
      <c r="IB235" s="357"/>
      <c r="IC235" s="357"/>
      <c r="ID235" s="358"/>
      <c r="IE235" s="359"/>
      <c r="IF235" s="359"/>
      <c r="IG235" s="359"/>
      <c r="IH235" s="359"/>
      <c r="II235" s="359"/>
      <c r="IJ235" s="359"/>
      <c r="IK235" s="359"/>
      <c r="IL235" s="359"/>
      <c r="IM235" s="359"/>
      <c r="IN235" s="359"/>
      <c r="IO235" s="359"/>
      <c r="IP235" s="415"/>
      <c r="IQ235" s="415"/>
    </row>
    <row r="236" spans="2:251" ht="15" x14ac:dyDescent="0.25">
      <c r="C236" s="363" t="s">
        <v>915</v>
      </c>
      <c r="D236" s="317"/>
      <c r="E236" s="362">
        <f>COUNTIF(E231:E235, "G")</f>
        <v>0</v>
      </c>
      <c r="F236" s="318"/>
      <c r="G236" s="330"/>
      <c r="H236" s="318"/>
      <c r="I236" s="330"/>
      <c r="J236" s="330"/>
      <c r="K236" s="330"/>
      <c r="L236" s="330"/>
      <c r="M236" s="419"/>
      <c r="N236" s="331"/>
      <c r="O236" s="332"/>
      <c r="P236" s="332"/>
      <c r="Q236" s="333"/>
      <c r="R236" s="331"/>
      <c r="S236" s="332"/>
      <c r="T236" s="332"/>
      <c r="U236" s="332"/>
      <c r="V236" s="331"/>
      <c r="W236" s="332"/>
      <c r="X236" s="332"/>
      <c r="Y236" s="333"/>
      <c r="Z236" s="331"/>
      <c r="AA236" s="333"/>
      <c r="AB236" s="331"/>
      <c r="AC236" s="333"/>
      <c r="AD236" s="331"/>
      <c r="AE236" s="332"/>
      <c r="AF236" s="333"/>
      <c r="AG236" s="331"/>
      <c r="AH236" s="332"/>
      <c r="AI236" s="333"/>
      <c r="AJ236" s="331"/>
      <c r="AK236" s="332"/>
      <c r="AL236" s="333"/>
      <c r="AM236" s="331"/>
      <c r="AN236" s="332"/>
      <c r="AO236" s="333"/>
      <c r="AP236" s="331"/>
      <c r="AQ236" s="332"/>
      <c r="AR236" s="333"/>
      <c r="AS236" s="331"/>
      <c r="AT236" s="332"/>
      <c r="AU236" s="333"/>
      <c r="AV236" s="331"/>
      <c r="AW236" s="332"/>
      <c r="AX236" s="333"/>
      <c r="AY236" s="331"/>
      <c r="AZ236" s="332"/>
      <c r="BA236" s="333"/>
      <c r="BB236" s="331"/>
      <c r="BC236" s="332"/>
      <c r="BD236" s="333"/>
      <c r="BE236" s="331"/>
      <c r="BF236" s="332"/>
      <c r="BG236" s="333"/>
      <c r="BH236" s="331"/>
      <c r="BI236" s="332"/>
      <c r="BJ236" s="333"/>
      <c r="BK236" s="331"/>
      <c r="BL236" s="332"/>
      <c r="BM236" s="333"/>
      <c r="BN236" s="331"/>
      <c r="BO236" s="332"/>
      <c r="BP236" s="333"/>
      <c r="BQ236" s="331"/>
      <c r="BR236" s="332"/>
      <c r="BS236" s="333"/>
      <c r="BT236" s="331"/>
      <c r="BU236" s="332"/>
      <c r="BV236" s="332"/>
      <c r="BW236" s="331"/>
      <c r="BX236" s="332"/>
      <c r="BY236" s="333"/>
      <c r="BZ236" s="331"/>
      <c r="CA236" s="332"/>
      <c r="CB236" s="333"/>
      <c r="CC236" s="331" t="s">
        <v>900</v>
      </c>
      <c r="CD236" s="332"/>
      <c r="CE236" s="332"/>
      <c r="CF236" s="332"/>
      <c r="CG236" s="332"/>
      <c r="CH236" s="333"/>
      <c r="CI236" s="331"/>
      <c r="CJ236" s="332"/>
      <c r="CK236" s="333"/>
      <c r="CL236" s="331"/>
      <c r="CM236" s="332"/>
      <c r="CN236" s="333"/>
      <c r="CO236" s="331" t="s">
        <v>899</v>
      </c>
      <c r="CP236" s="332"/>
      <c r="CQ236" s="332"/>
      <c r="CR236" s="332"/>
      <c r="CS236" s="332"/>
      <c r="CT236" s="332"/>
      <c r="CU236" s="332"/>
      <c r="CV236" s="332"/>
      <c r="CW236" s="332"/>
      <c r="CX236" s="332"/>
      <c r="CY236" s="332"/>
      <c r="CZ236" s="332"/>
      <c r="DA236" s="332"/>
      <c r="DB236" s="332"/>
      <c r="DC236" s="332"/>
      <c r="DD236" s="332"/>
      <c r="DE236" s="332"/>
      <c r="DF236" s="333"/>
      <c r="DG236" s="330"/>
      <c r="DH236" s="372" t="s">
        <v>917</v>
      </c>
      <c r="DI236" s="370">
        <f>COUNTIF($DK231:$DK235, DI$2)</f>
        <v>0</v>
      </c>
      <c r="DJ236" s="370">
        <f>COUNTIF($DK231:$DK235, DJ$2)</f>
        <v>0</v>
      </c>
      <c r="DK236" s="370">
        <f>COUNTIF($DK231:$DK235, DK$2)</f>
        <v>0</v>
      </c>
      <c r="DL236" s="371">
        <f>COUNTIF($DK231:$DK235, DL$2)</f>
        <v>0</v>
      </c>
      <c r="DM236" s="319"/>
      <c r="DN236" s="320"/>
      <c r="DO236" s="321"/>
      <c r="DP236" s="321"/>
      <c r="DQ236" s="321"/>
      <c r="DR236" s="321"/>
      <c r="DS236" s="322"/>
      <c r="DT236" s="323"/>
      <c r="DU236" s="323"/>
      <c r="DV236" s="323"/>
      <c r="DW236" s="323"/>
      <c r="DX236" s="323"/>
      <c r="DY236" s="323"/>
      <c r="DZ236" s="324"/>
      <c r="EA236" s="325"/>
      <c r="EB236" s="325"/>
      <c r="EC236" s="325"/>
      <c r="ED236" s="325"/>
      <c r="EE236" s="325"/>
      <c r="EF236" s="325"/>
      <c r="EG236" s="325"/>
      <c r="EH236" s="326"/>
      <c r="EI236" s="327"/>
      <c r="EJ236" s="327"/>
      <c r="EK236" s="327"/>
      <c r="EL236" s="327"/>
      <c r="EM236" s="327"/>
      <c r="EN236" s="327"/>
      <c r="EO236" s="327"/>
      <c r="EP236" s="327"/>
      <c r="EQ236" s="327"/>
      <c r="ER236" s="327"/>
      <c r="ES236" s="327"/>
      <c r="ET236" s="328"/>
      <c r="EU236" s="320"/>
      <c r="EV236" s="321"/>
      <c r="EW236" s="321"/>
      <c r="EX236" s="321"/>
      <c r="EY236" s="321"/>
      <c r="EZ236" s="322"/>
      <c r="FA236" s="323"/>
      <c r="FB236" s="323"/>
      <c r="FC236" s="323"/>
      <c r="FD236" s="323"/>
      <c r="FE236" s="323"/>
      <c r="FF236" s="323"/>
      <c r="FG236" s="324"/>
      <c r="FH236" s="325"/>
      <c r="FI236" s="325"/>
      <c r="FJ236" s="325"/>
      <c r="FK236" s="325"/>
      <c r="FL236" s="325"/>
      <c r="FM236" s="325"/>
      <c r="FN236" s="325"/>
      <c r="FO236" s="326"/>
      <c r="FP236" s="327"/>
      <c r="FQ236" s="327"/>
      <c r="FR236" s="327"/>
      <c r="FS236" s="327"/>
      <c r="FT236" s="327"/>
      <c r="FU236" s="327"/>
      <c r="FV236" s="327"/>
      <c r="FW236" s="327"/>
      <c r="FX236" s="327"/>
      <c r="FY236" s="327"/>
      <c r="FZ236" s="327"/>
      <c r="GA236" s="328"/>
      <c r="GB236" s="320"/>
      <c r="GC236" s="321"/>
      <c r="GD236" s="321"/>
      <c r="GE236" s="321"/>
      <c r="GF236" s="321"/>
      <c r="GG236" s="322"/>
      <c r="GH236" s="323"/>
      <c r="GI236" s="323"/>
      <c r="GJ236" s="323"/>
      <c r="GK236" s="323"/>
      <c r="GL236" s="323"/>
      <c r="GM236" s="323"/>
      <c r="GN236" s="324"/>
      <c r="GO236" s="325"/>
      <c r="GP236" s="325"/>
      <c r="GQ236" s="325"/>
      <c r="GR236" s="325"/>
      <c r="GS236" s="325"/>
      <c r="GT236" s="325"/>
      <c r="GU236" s="325"/>
      <c r="GV236" s="326"/>
      <c r="GW236" s="327"/>
      <c r="GX236" s="327"/>
      <c r="GY236" s="327"/>
      <c r="GZ236" s="327"/>
      <c r="HA236" s="327"/>
      <c r="HB236" s="327"/>
      <c r="HC236" s="327"/>
      <c r="HD236" s="327"/>
      <c r="HE236" s="327"/>
      <c r="HF236" s="327"/>
      <c r="HG236" s="327"/>
      <c r="HH236" s="328"/>
      <c r="HI236" s="329"/>
      <c r="HJ236" s="320"/>
      <c r="HK236" s="321"/>
      <c r="HL236" s="321"/>
      <c r="HM236" s="321"/>
      <c r="HN236" s="321"/>
      <c r="HO236" s="322"/>
      <c r="HP236" s="323"/>
      <c r="HQ236" s="323"/>
      <c r="HR236" s="323"/>
      <c r="HS236" s="323"/>
      <c r="HT236" s="323"/>
      <c r="HU236" s="323"/>
      <c r="HV236" s="324"/>
      <c r="HW236" s="325"/>
      <c r="HX236" s="325"/>
      <c r="HY236" s="325"/>
      <c r="HZ236" s="325"/>
      <c r="IA236" s="325"/>
      <c r="IB236" s="325"/>
      <c r="IC236" s="325"/>
      <c r="ID236" s="326"/>
      <c r="IE236" s="327"/>
      <c r="IF236" s="327"/>
      <c r="IG236" s="327"/>
      <c r="IH236" s="327"/>
      <c r="II236" s="327"/>
      <c r="IJ236" s="327"/>
      <c r="IK236" s="327"/>
      <c r="IL236" s="327"/>
      <c r="IM236" s="327"/>
      <c r="IN236" s="327"/>
      <c r="IO236" s="327"/>
      <c r="IP236" s="417"/>
      <c r="IQ236" s="417"/>
    </row>
    <row r="237" spans="2:251" ht="15" customHeight="1" x14ac:dyDescent="0.25">
      <c r="B237" s="337"/>
      <c r="C237" s="393"/>
      <c r="D237" s="339"/>
      <c r="E237" s="337"/>
      <c r="F237" s="337"/>
      <c r="G237" s="337"/>
      <c r="H237" s="337"/>
      <c r="I237" s="340"/>
      <c r="J237" s="341"/>
      <c r="K237" s="341"/>
      <c r="L237" s="342"/>
      <c r="M237" s="343"/>
      <c r="N237" s="344"/>
      <c r="O237" s="345"/>
      <c r="P237" s="345"/>
      <c r="Q237" s="346"/>
      <c r="R237" s="344"/>
      <c r="S237" s="345"/>
      <c r="T237" s="345"/>
      <c r="U237" s="395"/>
      <c r="V237" s="344"/>
      <c r="W237" s="345"/>
      <c r="X237" s="345"/>
      <c r="Y237" s="346"/>
      <c r="Z237" s="344"/>
      <c r="AA237" s="346"/>
      <c r="AB237" s="344"/>
      <c r="AC237" s="346"/>
      <c r="AD237" s="344"/>
      <c r="AE237" s="345"/>
      <c r="AF237" s="346"/>
      <c r="AG237" s="344"/>
      <c r="AH237" s="345"/>
      <c r="AI237" s="346"/>
      <c r="AJ237" s="344"/>
      <c r="AK237" s="345"/>
      <c r="AL237" s="346"/>
      <c r="AM237" s="344"/>
      <c r="AN237" s="345"/>
      <c r="AO237" s="346"/>
      <c r="AP237" s="344"/>
      <c r="AQ237" s="345"/>
      <c r="AR237" s="346"/>
      <c r="AS237" s="344"/>
      <c r="AT237" s="345"/>
      <c r="AU237" s="346"/>
      <c r="AV237" s="344"/>
      <c r="AW237" s="345"/>
      <c r="AX237" s="346"/>
      <c r="AY237" s="344"/>
      <c r="AZ237" s="345"/>
      <c r="BA237" s="346"/>
      <c r="BB237" s="344"/>
      <c r="BC237" s="345"/>
      <c r="BD237" s="346"/>
      <c r="BE237" s="344"/>
      <c r="BF237" s="345"/>
      <c r="BG237" s="346"/>
      <c r="BH237" s="344"/>
      <c r="BI237" s="345"/>
      <c r="BJ237" s="346"/>
      <c r="BK237" s="344"/>
      <c r="BL237" s="345"/>
      <c r="BM237" s="346"/>
      <c r="BN237" s="344"/>
      <c r="BO237" s="345"/>
      <c r="BP237" s="346"/>
      <c r="BQ237" s="344"/>
      <c r="BR237" s="345"/>
      <c r="BS237" s="346"/>
      <c r="BT237" s="344"/>
      <c r="BU237" s="347"/>
      <c r="BV237" s="346"/>
      <c r="BW237" s="344"/>
      <c r="BX237" s="345"/>
      <c r="BY237" s="346"/>
      <c r="BZ237" s="344"/>
      <c r="CA237" s="345"/>
      <c r="CB237" s="346"/>
      <c r="CC237" s="344"/>
      <c r="CD237" s="345"/>
      <c r="CE237" s="345"/>
      <c r="CF237" s="345"/>
      <c r="CG237" s="345"/>
      <c r="CH237" s="346"/>
      <c r="CI237" s="344"/>
      <c r="CJ237" s="345"/>
      <c r="CK237" s="346"/>
      <c r="CL237" s="344"/>
      <c r="CM237" s="345"/>
      <c r="CN237" s="346"/>
      <c r="CO237" s="344"/>
      <c r="CP237" s="345"/>
      <c r="CQ237" s="346"/>
      <c r="CR237" s="344"/>
      <c r="CS237" s="345"/>
      <c r="CT237" s="346"/>
      <c r="CU237" s="344"/>
      <c r="CV237" s="345"/>
      <c r="CW237" s="346"/>
      <c r="CX237" s="344"/>
      <c r="CY237" s="345"/>
      <c r="CZ237" s="346"/>
      <c r="DA237" s="344"/>
      <c r="DB237" s="345"/>
      <c r="DC237" s="346"/>
      <c r="DD237" s="344"/>
      <c r="DE237" s="345"/>
      <c r="DF237" s="346"/>
      <c r="DG237" s="338"/>
      <c r="DH237" s="348"/>
      <c r="DI237" s="348"/>
      <c r="DJ237" s="349"/>
      <c r="DK237" s="343"/>
      <c r="DL237" s="350"/>
      <c r="DM237" s="351"/>
      <c r="DN237" s="352"/>
      <c r="DO237" s="353"/>
      <c r="DP237" s="353"/>
      <c r="DQ237" s="353"/>
      <c r="DR237" s="353"/>
      <c r="DS237" s="354"/>
      <c r="DT237" s="355"/>
      <c r="DU237" s="355"/>
      <c r="DV237" s="355"/>
      <c r="DW237" s="355"/>
      <c r="DX237" s="355"/>
      <c r="DY237" s="355"/>
      <c r="DZ237" s="356"/>
      <c r="EA237" s="357"/>
      <c r="EB237" s="357"/>
      <c r="EC237" s="357"/>
      <c r="ED237" s="357"/>
      <c r="EE237" s="357"/>
      <c r="EF237" s="357"/>
      <c r="EG237" s="357"/>
      <c r="EH237" s="358"/>
      <c r="EI237" s="359"/>
      <c r="EJ237" s="359"/>
      <c r="EK237" s="359"/>
      <c r="EL237" s="359"/>
      <c r="EM237" s="359"/>
      <c r="EN237" s="359"/>
      <c r="EO237" s="359"/>
      <c r="EP237" s="359"/>
      <c r="EQ237" s="359"/>
      <c r="ER237" s="359"/>
      <c r="ES237" s="359"/>
      <c r="ET237" s="360"/>
      <c r="EU237" s="352"/>
      <c r="EV237" s="353"/>
      <c r="EW237" s="353"/>
      <c r="EX237" s="353"/>
      <c r="EY237" s="353"/>
      <c r="EZ237" s="354"/>
      <c r="FA237" s="355"/>
      <c r="FB237" s="355"/>
      <c r="FC237" s="355"/>
      <c r="FD237" s="355"/>
      <c r="FE237" s="355"/>
      <c r="FF237" s="355"/>
      <c r="FG237" s="356"/>
      <c r="FH237" s="357"/>
      <c r="FI237" s="357"/>
      <c r="FJ237" s="357"/>
      <c r="FK237" s="357"/>
      <c r="FL237" s="357"/>
      <c r="FM237" s="357"/>
      <c r="FN237" s="357"/>
      <c r="FO237" s="358"/>
      <c r="FP237" s="359"/>
      <c r="FQ237" s="359"/>
      <c r="FR237" s="359"/>
      <c r="FS237" s="359"/>
      <c r="FT237" s="359"/>
      <c r="FU237" s="359"/>
      <c r="FV237" s="359"/>
      <c r="FW237" s="359"/>
      <c r="FX237" s="359"/>
      <c r="FY237" s="359"/>
      <c r="FZ237" s="359"/>
      <c r="GA237" s="360"/>
      <c r="GB237" s="352"/>
      <c r="GC237" s="353"/>
      <c r="GD237" s="353"/>
      <c r="GE237" s="353"/>
      <c r="GF237" s="353"/>
      <c r="GG237" s="354"/>
      <c r="GH237" s="355"/>
      <c r="GI237" s="355"/>
      <c r="GJ237" s="355"/>
      <c r="GK237" s="355"/>
      <c r="GL237" s="355"/>
      <c r="GM237" s="355"/>
      <c r="GN237" s="356"/>
      <c r="GO237" s="357"/>
      <c r="GP237" s="357"/>
      <c r="GQ237" s="357"/>
      <c r="GR237" s="357"/>
      <c r="GS237" s="357"/>
      <c r="GT237" s="357"/>
      <c r="GU237" s="357"/>
      <c r="GV237" s="358"/>
      <c r="GW237" s="359"/>
      <c r="GX237" s="359"/>
      <c r="GY237" s="359"/>
      <c r="GZ237" s="359"/>
      <c r="HA237" s="359"/>
      <c r="HB237" s="359"/>
      <c r="HC237" s="359"/>
      <c r="HD237" s="359"/>
      <c r="HE237" s="359"/>
      <c r="HF237" s="359"/>
      <c r="HG237" s="359"/>
      <c r="HH237" s="360"/>
      <c r="HI237" s="361"/>
      <c r="HJ237" s="352"/>
      <c r="HK237" s="353"/>
      <c r="HL237" s="353"/>
      <c r="HM237" s="353"/>
      <c r="HN237" s="353"/>
      <c r="HO237" s="354"/>
      <c r="HP237" s="355"/>
      <c r="HQ237" s="355"/>
      <c r="HR237" s="355"/>
      <c r="HS237" s="355"/>
      <c r="HT237" s="355"/>
      <c r="HU237" s="355"/>
      <c r="HV237" s="356"/>
      <c r="HW237" s="357"/>
      <c r="HX237" s="357"/>
      <c r="HY237" s="357"/>
      <c r="HZ237" s="357"/>
      <c r="IA237" s="357"/>
      <c r="IB237" s="357"/>
      <c r="IC237" s="357"/>
      <c r="ID237" s="358"/>
      <c r="IE237" s="359"/>
      <c r="IF237" s="359"/>
      <c r="IG237" s="359"/>
      <c r="IH237" s="359"/>
      <c r="II237" s="359"/>
      <c r="IJ237" s="359"/>
      <c r="IK237" s="359"/>
      <c r="IL237" s="359"/>
      <c r="IM237" s="359"/>
      <c r="IN237" s="359"/>
      <c r="IO237" s="359"/>
      <c r="IP237" s="415"/>
      <c r="IQ237" s="415"/>
    </row>
    <row r="238" spans="2:251" ht="15" customHeight="1" x14ac:dyDescent="0.25">
      <c r="B238" s="392">
        <v>1</v>
      </c>
      <c r="C238" s="13"/>
      <c r="D238" s="423"/>
      <c r="E238" s="20"/>
      <c r="F238" s="6"/>
      <c r="G238" s="20"/>
      <c r="H238" s="20"/>
      <c r="I238" s="23"/>
      <c r="J238" s="6"/>
      <c r="K238" s="6"/>
      <c r="L238" s="424"/>
      <c r="M238" s="425"/>
      <c r="N238" s="24"/>
      <c r="O238" s="107"/>
      <c r="P238" s="107"/>
      <c r="Q238" s="273"/>
      <c r="R238" s="24"/>
      <c r="S238" s="107"/>
      <c r="T238" s="107"/>
      <c r="U238" s="290"/>
      <c r="V238" s="24"/>
      <c r="W238" s="107"/>
      <c r="X238" s="107"/>
      <c r="Y238" s="273"/>
      <c r="Z238" s="24"/>
      <c r="AA238" s="273"/>
      <c r="AB238" s="24"/>
      <c r="AC238" s="273"/>
      <c r="AD238" s="24"/>
      <c r="AE238" s="107"/>
      <c r="AF238" s="273"/>
      <c r="AG238" s="24"/>
      <c r="AH238" s="107"/>
      <c r="AI238" s="273"/>
      <c r="AJ238" s="24"/>
      <c r="AK238" s="107"/>
      <c r="AL238" s="273"/>
      <c r="AM238" s="24"/>
      <c r="AN238" s="107"/>
      <c r="AO238" s="273"/>
      <c r="AP238" s="24"/>
      <c r="AQ238" s="107"/>
      <c r="AR238" s="273"/>
      <c r="AS238" s="24"/>
      <c r="AT238" s="107"/>
      <c r="AU238" s="273"/>
      <c r="AV238" s="24"/>
      <c r="AW238" s="107"/>
      <c r="AX238" s="273"/>
      <c r="AY238" s="24"/>
      <c r="AZ238" s="107"/>
      <c r="BA238" s="273"/>
      <c r="BB238" s="24"/>
      <c r="BC238" s="107"/>
      <c r="BD238" s="273"/>
      <c r="BE238" s="24"/>
      <c r="BF238" s="107"/>
      <c r="BG238" s="273"/>
      <c r="BH238" s="24"/>
      <c r="BI238" s="107"/>
      <c r="BJ238" s="273"/>
      <c r="BK238" s="24"/>
      <c r="BL238" s="107"/>
      <c r="BM238" s="273"/>
      <c r="BN238" s="24"/>
      <c r="BO238" s="107"/>
      <c r="BP238" s="273"/>
      <c r="BQ238" s="24"/>
      <c r="BR238" s="107"/>
      <c r="BS238" s="273"/>
      <c r="BT238" s="24"/>
      <c r="BU238" s="291"/>
      <c r="BV238" s="273"/>
      <c r="BW238" s="24"/>
      <c r="BX238" s="107"/>
      <c r="BY238" s="273"/>
      <c r="BZ238" s="24"/>
      <c r="CA238" s="107"/>
      <c r="CB238" s="273"/>
      <c r="CC238" s="24"/>
      <c r="CD238" s="107"/>
      <c r="CE238" s="107"/>
      <c r="CF238" s="107"/>
      <c r="CG238" s="107"/>
      <c r="CH238" s="273"/>
      <c r="CI238" s="24"/>
      <c r="CJ238" s="107"/>
      <c r="CK238" s="273"/>
      <c r="CL238" s="24"/>
      <c r="CM238" s="107"/>
      <c r="CN238" s="273"/>
      <c r="CO238" s="24"/>
      <c r="CP238" s="107"/>
      <c r="CQ238" s="273"/>
      <c r="CR238" s="24"/>
      <c r="CS238" s="107"/>
      <c r="CT238" s="273"/>
      <c r="CU238" s="24"/>
      <c r="CV238" s="107"/>
      <c r="CW238" s="273"/>
      <c r="CX238" s="24"/>
      <c r="CY238" s="107"/>
      <c r="CZ238" s="273"/>
      <c r="DA238" s="24"/>
      <c r="DB238" s="107"/>
      <c r="DC238" s="273"/>
      <c r="DD238" s="24"/>
      <c r="DE238" s="107"/>
      <c r="DF238" s="273"/>
      <c r="DG238" s="218"/>
      <c r="DH238" s="217"/>
      <c r="DI238" s="217"/>
      <c r="DJ238" s="286" t="e">
        <f>AVERAGE(AY238:CZ238)</f>
        <v>#DIV/0!</v>
      </c>
      <c r="DK238" s="219"/>
      <c r="DL238" s="220" t="e">
        <f>IF(DJ238&gt;80, 4, (DJ238-50)/20+2.5)</f>
        <v>#DIV/0!</v>
      </c>
      <c r="DM238" s="61">
        <f>COUNTIF(N238:CZ238, DM$1)+COUNTIF(N238:CZ238, DM$2)</f>
        <v>0</v>
      </c>
      <c r="DN238" s="233">
        <f>IF(COUNTIF($N238:$Q238, ET$1)&gt;0, DN$2, 0)</f>
        <v>0</v>
      </c>
      <c r="DO238" s="234">
        <f>IF(COUNTIF($R238:$U238, ET$1)&gt;0, DO$2, 0)</f>
        <v>0</v>
      </c>
      <c r="DP238" s="234">
        <f>IF(COUNTIF($V238:$Y238, ET$1)&gt;0, DP$2, 0)</f>
        <v>0</v>
      </c>
      <c r="DQ238" s="234">
        <f>IF(COUNTIF($Z238:$AA238, ET$1)&gt;0, DQ$2, 0)</f>
        <v>0</v>
      </c>
      <c r="DR238" s="234">
        <f>IF(COUNTIF($AB238:$AC238, ET$1)&gt;0, DR$2, 0)</f>
        <v>0</v>
      </c>
      <c r="DS238" s="235">
        <f>IF(COUNTIF($AD238:$AF238, $ET$1)&gt;0, DS$2, 0)</f>
        <v>0</v>
      </c>
      <c r="DT238" s="236">
        <f>IF(COUNTIF($AG238:$AI238, $ET$1)&gt;0, DT$2, 0)</f>
        <v>0</v>
      </c>
      <c r="DU238" s="236">
        <f>IF(COUNTIF($AJ238:$AL238, $ET$1)&gt;0, DU$2, 0)</f>
        <v>0</v>
      </c>
      <c r="DV238" s="236">
        <f>IF(COUNTIF($AM238:$AO238, $ET$1)&gt;0, DV$2, 0)</f>
        <v>0</v>
      </c>
      <c r="DW238" s="236">
        <f>IF(COUNTIF($AP238:$AR238, $ET$1)&gt;0, DW$2, 0)</f>
        <v>0</v>
      </c>
      <c r="DX238" s="236">
        <f>IF(COUNTIF($AS238:$AU238, $ET$1)&gt;0, DX$2, 0)</f>
        <v>0</v>
      </c>
      <c r="DY238" s="236">
        <f>IF(COUNTIF($AV238:$AX238, $ET$1)&gt;0, DY$2, 0)</f>
        <v>0</v>
      </c>
      <c r="DZ238" s="237">
        <f>IF(COUNTIF($AY238:$BA238, $ET$1)&gt;0, DZ$2, 0)</f>
        <v>0</v>
      </c>
      <c r="EA238" s="238">
        <f>IF(COUNTIF($BB238:$BD238, $ET$1)&gt;0, EA$2, 0)</f>
        <v>0</v>
      </c>
      <c r="EB238" s="238">
        <f>IF(COUNTIF($BE238:$BG238, $ET$1)&gt;0, EB$2, 0)</f>
        <v>0</v>
      </c>
      <c r="EC238" s="238">
        <f>IF(COUNTIF($BH238:$BJ238, $ET$1)&gt;0, EC$2, 0)</f>
        <v>0</v>
      </c>
      <c r="ED238" s="238">
        <f>IF(COUNTIF($BK238:$BM238, $ET$1)&gt;0, ED$2, 0)</f>
        <v>0</v>
      </c>
      <c r="EE238" s="238">
        <f>IF(COUNTIF($BN238:$BP238, $ET$1)&gt;0, EE$2, 0)</f>
        <v>0</v>
      </c>
      <c r="EF238" s="238">
        <f>IF(COUNTIF($BQ238:$BS238, $ET$1)&gt;0, EF$2, 0)</f>
        <v>0</v>
      </c>
      <c r="EG238" s="238">
        <f>IF(COUNTIF($BT238:$BV238, $ET$1)&gt;0, EG$2, 0)</f>
        <v>0</v>
      </c>
      <c r="EH238" s="239">
        <f>IF(COUNTIF($BW238:$BY238, $ET$1)&gt;0, EH$2, 0)</f>
        <v>0</v>
      </c>
      <c r="EI238" s="240">
        <f>IF(COUNTIF($BZ238:$CB238, $ET$1)&gt;0, EI$2, 0)</f>
        <v>0</v>
      </c>
      <c r="EJ238" s="240">
        <f>IF(COUNTIF($CC238:$CE238, $ET$1)&gt;0, EJ$2, 0)</f>
        <v>0</v>
      </c>
      <c r="EK238" s="240">
        <f>IF(COUNTIF($CF238:$CH238, $ET$1)&gt;0, EK$2, 0)</f>
        <v>0</v>
      </c>
      <c r="EL238" s="240">
        <f>IF(COUNTIF($CI238:$CK238, $ET$1)&gt;0, EL$2, 0)</f>
        <v>0</v>
      </c>
      <c r="EM238" s="240">
        <f>IF(COUNTIF($CL238:$CN238, $ET$1)&gt;0, EM$2, 0)</f>
        <v>0</v>
      </c>
      <c r="EN238" s="240">
        <f>IF(COUNTIF($CO238:$CQ238, $ET$1)&gt;0, EN$2, 0)</f>
        <v>0</v>
      </c>
      <c r="EO238" s="240">
        <f>IF(COUNTIF($CR238:$CT238, $ET$1)&gt;0, EO$2, 0)</f>
        <v>0</v>
      </c>
      <c r="EP238" s="240">
        <f>IF(COUNTIF($CU238:$CW238, $ET$1)&gt;0, EP$2, 0)</f>
        <v>0</v>
      </c>
      <c r="EQ238" s="240">
        <f>IF(COUNTIF($CX238:$CZ238, $ET$1)&gt;0, EQ$2, 0)</f>
        <v>0</v>
      </c>
      <c r="ER238" s="240">
        <f>IF(COUNTIF($DA238:$DC238, $ET$1)&gt;0, ER$2, 0)</f>
        <v>0</v>
      </c>
      <c r="ES238" s="240">
        <f>IF(COUNTIF($DD238:$DF238, $ET$1)&gt;0, ES$2, 0)</f>
        <v>0</v>
      </c>
      <c r="ET238" s="241">
        <f>SUM(DN238:ES238)</f>
        <v>0</v>
      </c>
      <c r="EU238" s="242">
        <f>IF(COUNTIF($N238:$Q238, GA$1)&gt;0, EU$2, 0)</f>
        <v>0</v>
      </c>
      <c r="EV238" s="234">
        <f>IF(COUNTIF($R238:$U238, GA$1)&gt;0, EV$2, 0)</f>
        <v>0</v>
      </c>
      <c r="EW238" s="234">
        <f>IF(COUNTIF($V238:$Y238, GA$1)&gt;0, EW$2, 0)</f>
        <v>0</v>
      </c>
      <c r="EX238" s="234">
        <f>IF(COUNTIF($Z238:$AA238, GA$1)&gt;0, EX$2, 0)</f>
        <v>0</v>
      </c>
      <c r="EY238" s="234">
        <f>IF(COUNTIF($AB238:$AC238, GA$1)&gt;0, EY$2, 0)</f>
        <v>0</v>
      </c>
      <c r="EZ238" s="235">
        <f>IF(COUNTIF($AD238:$AF238, $GA$1)&gt;0, EZ$2, 0)</f>
        <v>0</v>
      </c>
      <c r="FA238" s="236">
        <f>IF(COUNTIF($AG238:$AI238, $GA$1)&gt;0, FA$2, 0)</f>
        <v>0</v>
      </c>
      <c r="FB238" s="236">
        <f>IF(COUNTIF($AJ238:$AL238, $GA$1)&gt;0, FB$2, 0)</f>
        <v>0</v>
      </c>
      <c r="FC238" s="236">
        <f>IF(COUNTIF($AM238:$AO238, $GA$1)&gt;0, FC$2, 0)</f>
        <v>0</v>
      </c>
      <c r="FD238" s="236">
        <f>IF(COUNTIF($AP238:$AR238, $GA$1)&gt;0, FD$2, 0)</f>
        <v>0</v>
      </c>
      <c r="FE238" s="236">
        <f>IF(COUNTIF($AS238:$AU238, $GA$1)&gt;0, FE$2, 0)</f>
        <v>0</v>
      </c>
      <c r="FF238" s="236">
        <f>IF(COUNTIF($AV238:$AX238, $GA$1)&gt;0, FF$2, 0)</f>
        <v>0</v>
      </c>
      <c r="FG238" s="237">
        <f>IF(COUNTIF($AY238:$BA238, $GA$1)&gt;0, FG$2, 0)</f>
        <v>0</v>
      </c>
      <c r="FH238" s="238">
        <f>IF(COUNTIF($BB238:$BD238, $GA$1)&gt;0, FH$2, 0)</f>
        <v>0</v>
      </c>
      <c r="FI238" s="238">
        <f>IF(COUNTIF($BE238:$BG238, $GA$1)&gt;0, FI$2, 0)</f>
        <v>0</v>
      </c>
      <c r="FJ238" s="238">
        <f>IF(COUNTIF($BH238:$BJ238, $GA$1)&gt;0, FJ$2, 0)</f>
        <v>0</v>
      </c>
      <c r="FK238" s="238">
        <f>IF(COUNTIF($BK238:$BM238, $GA$1)&gt;0, FK$2, 0)</f>
        <v>0</v>
      </c>
      <c r="FL238" s="238">
        <f>IF(COUNTIF($BN238:$BP238, $GA$1)&gt;0, FL$2, 0)</f>
        <v>0</v>
      </c>
      <c r="FM238" s="238">
        <f>IF(COUNTIF($BQ238:$BS238, $GA$1)&gt;0, FM$2, 0)</f>
        <v>0</v>
      </c>
      <c r="FN238" s="238">
        <f>IF(COUNTIF($BT238:$BV238, $GA$1)&gt;0, FN$2, 0)</f>
        <v>0</v>
      </c>
      <c r="FO238" s="239">
        <f>IF(COUNTIF($BW238:$BY238, $GA$1)&gt;0, FO$2, 0)</f>
        <v>0</v>
      </c>
      <c r="FP238" s="240">
        <f>IF(COUNTIF($BZ238:$CB238, $GA$1)&gt;0, FP$2, 0)</f>
        <v>0</v>
      </c>
      <c r="FQ238" s="240">
        <f>IF(COUNTIF($CC238:$CE238, $GA$1)&gt;0, FQ$2, 0)</f>
        <v>0</v>
      </c>
      <c r="FR238" s="240">
        <f>IF(COUNTIF($CF238:$CH238, $GA$1)&gt;0, FR$2, 0)</f>
        <v>0</v>
      </c>
      <c r="FS238" s="240">
        <f>IF(COUNTIF($CI238:$CK238, $GA$1)&gt;0, FS$2, 0)</f>
        <v>0</v>
      </c>
      <c r="FT238" s="240">
        <f>IF(COUNTIF($CL238:$CN238, $GA$1)&gt;0, FT$2, 0)</f>
        <v>0</v>
      </c>
      <c r="FU238" s="240">
        <f>IF(COUNTIF($CO238:$CQ238, $GA$1)&gt;0, FU$2, 0)</f>
        <v>0</v>
      </c>
      <c r="FV238" s="240">
        <f>IF(COUNTIF($CR238:$CT238, $GA$1)&gt;0, FV$2, 0)</f>
        <v>0</v>
      </c>
      <c r="FW238" s="240">
        <f>IF(COUNTIF($CU238:$CW238, $GA$1)&gt;0, FW$2, 0)</f>
        <v>0</v>
      </c>
      <c r="FX238" s="240">
        <f>IF(COUNTIF($CX238:$CZ238, $GA$1)&gt;0, FX$2, 0)</f>
        <v>0</v>
      </c>
      <c r="FY238" s="240">
        <f>IF(COUNTIF($DA238:$DC238, $GA$1)&gt;0, FY$2, 0)</f>
        <v>0</v>
      </c>
      <c r="FZ238" s="240">
        <f>IF(COUNTIF($DD238:$DF238, $GA$1)&gt;0, FZ$2, 0)</f>
        <v>0</v>
      </c>
      <c r="GA238" s="241">
        <f>SUM(EU238:FZ238)</f>
        <v>0</v>
      </c>
      <c r="GB238" s="242">
        <f>IF(COUNTIF($N238:$Q238, HH$1)&gt;0, GB$2, 0)</f>
        <v>0</v>
      </c>
      <c r="GC238" s="234">
        <f>IF(COUNTIF($R238:$U238, HH$1)&gt;0, GC$2, 0)</f>
        <v>0</v>
      </c>
      <c r="GD238" s="234">
        <f>IF(COUNTIF($V238:$Y238, HH$1)&gt;0, GD$2, 0)</f>
        <v>0</v>
      </c>
      <c r="GE238" s="234">
        <f>IF(COUNTIF($Z238:$AA238, HH$1)&gt;0, GE$2, 0)</f>
        <v>0</v>
      </c>
      <c r="GF238" s="234">
        <f>IF(COUNTIF($AB238:$AC238, HH$1)&gt;0, GF$2, 0)</f>
        <v>0</v>
      </c>
      <c r="GG238" s="235">
        <f>IF(COUNTIF($AD238:$AF238, $HH$1)&gt;0, GG$2, 0)</f>
        <v>0</v>
      </c>
      <c r="GH238" s="236">
        <f>IF(COUNTIF($AG238:$AI238, $HH$1)&gt;0, GH$2, 0)</f>
        <v>0</v>
      </c>
      <c r="GI238" s="236">
        <f>IF(COUNTIF($AJ238:$AL238, $HH$1)&gt;0, GI$2, 0)</f>
        <v>0</v>
      </c>
      <c r="GJ238" s="236">
        <f>IF(COUNTIF($AM238:$AO238, $HH$1)&gt;0, GJ$2, 0)</f>
        <v>0</v>
      </c>
      <c r="GK238" s="236">
        <f>IF(COUNTIF($AP238:$AR238, $HH$1)&gt;0, GK$2, 0)</f>
        <v>0</v>
      </c>
      <c r="GL238" s="236">
        <f>IF(COUNTIF($AS238:$AU238, $HH$1)&gt;0, GL$2, 0)</f>
        <v>0</v>
      </c>
      <c r="GM238" s="236">
        <f>IF(COUNTIF($AV238:$AX238, $HH$1)&gt;0, GM$2, 0)</f>
        <v>0</v>
      </c>
      <c r="GN238" s="237">
        <f>IF(COUNTIF($AY238:$BA238, $HH$1)&gt;0, GN$2, 0)</f>
        <v>0</v>
      </c>
      <c r="GO238" s="238">
        <f>IF(COUNTIF($BB238:$BD238, $HH$1)&gt;0, GO$2, 0)</f>
        <v>0</v>
      </c>
      <c r="GP238" s="238">
        <f>IF(COUNTIF($BE238:$BG238, $HH$1)&gt;0, GP$2, 0)</f>
        <v>0</v>
      </c>
      <c r="GQ238" s="238">
        <f>IF(COUNTIF($BH238:$BJ238, $HH$1)&gt;0, GQ$2, 0)</f>
        <v>0</v>
      </c>
      <c r="GR238" s="238">
        <f>IF(COUNTIF($BK238:$BM238, $HH$1)&gt;0, GR$2, 0)</f>
        <v>0</v>
      </c>
      <c r="GS238" s="238">
        <f>IF(COUNTIF($BN238:$BP238, $HH$1)&gt;0, GS$2, 0)</f>
        <v>0</v>
      </c>
      <c r="GT238" s="238">
        <f>IF(COUNTIF($BQ238:$BS238, $HH$1)&gt;0, GT$2, 0)</f>
        <v>0</v>
      </c>
      <c r="GU238" s="238">
        <f>IF(COUNTIF($BT238:$BV238, $HH$1)&gt;0, GU$2, 0)</f>
        <v>0</v>
      </c>
      <c r="GV238" s="239">
        <f>IF(COUNTIF($BW238:$BY238, $HH$1)&gt;0, GV$2, 0)</f>
        <v>0</v>
      </c>
      <c r="GW238" s="240">
        <f>IF(COUNTIF($BZ238:$CB238, $HH$1)&gt;0, GW$2, 0)</f>
        <v>0</v>
      </c>
      <c r="GX238" s="240">
        <f>IF(COUNTIF($CC238:$CE238, $HH$1)&gt;0, GX$2, 0)</f>
        <v>0</v>
      </c>
      <c r="GY238" s="240">
        <f>IF(COUNTIF($CF238:$CH238, $HH$1)&gt;0, GY$2, 0)</f>
        <v>0</v>
      </c>
      <c r="GZ238" s="240">
        <f>IF(COUNTIF($CI238:$CK238, $HH$1)&gt;0, GZ$2, 0)</f>
        <v>0</v>
      </c>
      <c r="HA238" s="240">
        <f>IF(COUNTIF($CL238:$CN238, $HH$1)&gt;0, HA$2, 0)</f>
        <v>0</v>
      </c>
      <c r="HB238" s="240">
        <f>IF(COUNTIF($CO238:$CQ238, $HH$1)&gt;0, HB$2, 0)</f>
        <v>0</v>
      </c>
      <c r="HC238" s="240">
        <f>IF(COUNTIF($CR238:$CT238, $HH$1)&gt;0, HC$2, 0)</f>
        <v>0</v>
      </c>
      <c r="HD238" s="240">
        <f>IF(COUNTIF($CU238:$CW238, $HH$1)&gt;0, HD$2, 0)</f>
        <v>0</v>
      </c>
      <c r="HE238" s="240">
        <f>IF(COUNTIF($CX238:$CZ238, $HH$1)&gt;0, HE$2, 0)</f>
        <v>0</v>
      </c>
      <c r="HF238" s="240">
        <f>IF(COUNTIF($DA238:$DC238, $HH$1)&gt;0, HF$2, 0)</f>
        <v>0</v>
      </c>
      <c r="HG238" s="240">
        <f>IF(COUNTIF($DD238:$DF238, $HH$1)&gt;0, HG$2, 0)</f>
        <v>0</v>
      </c>
      <c r="HH238" s="241">
        <f>SUM(GB238:HG238)</f>
        <v>0</v>
      </c>
      <c r="HI238" s="243"/>
      <c r="HJ238" s="242">
        <f>IF(MAX($N238:$Q238)&gt;=40, HJ$2, 0)</f>
        <v>0</v>
      </c>
      <c r="HK238" s="234">
        <f>IF(MAX($R238:$U238)&gt;=40, HK$2, 0)</f>
        <v>0</v>
      </c>
      <c r="HL238" s="234">
        <f>IF(MAX($V238:$Y238)&gt;=40, HL$2, 0)</f>
        <v>0</v>
      </c>
      <c r="HM238" s="234">
        <f>IF(MAX($Z238:$AA238)&gt;=40, HM$2, 0)</f>
        <v>0</v>
      </c>
      <c r="HN238" s="234">
        <f>IF(MAX($AB238:$AC238)&gt;=40, HN$2, 0)</f>
        <v>0</v>
      </c>
      <c r="HO238" s="235">
        <f>IF(MAX($AD238:$AF238)&gt;=40, HO$2, 0)</f>
        <v>0</v>
      </c>
      <c r="HP238" s="236">
        <f>IF(MAX($AG238:$AI238)&gt;=40, HP$2, 0)</f>
        <v>0</v>
      </c>
      <c r="HQ238" s="236">
        <f>IF(MAX($AJ238:$AL238)&gt;=40, HQ$2, 0)</f>
        <v>0</v>
      </c>
      <c r="HR238" s="236">
        <f>IF(MAX($AM238:$AO238)&gt;=40, HR$2, 0)</f>
        <v>0</v>
      </c>
      <c r="HS238" s="236">
        <f>IF(MAX($AP238:$AR238)&gt;=40, HS$2, 0)</f>
        <v>0</v>
      </c>
      <c r="HT238" s="236">
        <f>IF(MAX($AS238:$AU238)&gt;=40, HT$2, 0)</f>
        <v>0</v>
      </c>
      <c r="HU238" s="236">
        <f>IF(MAX($AV238:$AX238)&gt;=40, HU$2, 0)</f>
        <v>0</v>
      </c>
      <c r="HV238" s="237">
        <f>IF(MAX($AY238:$BA238)&gt;=40, HV$2, 0)</f>
        <v>0</v>
      </c>
      <c r="HW238" s="238">
        <f>IF(MAX($BB238:$BD238)&gt;=40, HW$2, 0)</f>
        <v>0</v>
      </c>
      <c r="HX238" s="238">
        <f>IF(MAX($BE238:$BG238)&gt;=40, HX$2, 0)</f>
        <v>0</v>
      </c>
      <c r="HY238" s="238">
        <f>IF(MAX($BH238:$BJ238)&gt;=40, HY$2, 0)</f>
        <v>0</v>
      </c>
      <c r="HZ238" s="238">
        <f>IF(MAX($BK238:$BM238)&gt;=40, HZ$2, 0)</f>
        <v>0</v>
      </c>
      <c r="IA238" s="238">
        <f>IF(MAX($BN238:$BP238)&gt;=40, IA$2, 0)</f>
        <v>0</v>
      </c>
      <c r="IB238" s="238">
        <f>IF(MAX($BQ238:$BS238)&gt;=40, IB$2, 0)</f>
        <v>0</v>
      </c>
      <c r="IC238" s="238">
        <f>IF(MAX($BT238:$BV238)&gt;=40, IC$2, 0)</f>
        <v>0</v>
      </c>
      <c r="ID238" s="239">
        <f>IF(MAX($BW238:$BY238)&gt;=40, ID$2, 0)</f>
        <v>0</v>
      </c>
      <c r="IE238" s="240">
        <f>IF(MAX($BZ238:$CB238)&gt;=40, IE$2, 0)</f>
        <v>0</v>
      </c>
      <c r="IF238" s="240">
        <f>IF(MAX($CC238:$CE238)&gt;=40, IF$2, 0)</f>
        <v>0</v>
      </c>
      <c r="IG238" s="240">
        <f>IF(MAX($CF238:$CH238)&gt;=40, IG$2, 0)</f>
        <v>0</v>
      </c>
      <c r="IH238" s="240">
        <f>IF(MAX($CI238:$CK238)&gt;=40, IH$2, 0)</f>
        <v>0</v>
      </c>
      <c r="II238" s="240">
        <f>IF(MAX($CL238:$CN238)&gt;=40, II$2, 0)</f>
        <v>0</v>
      </c>
      <c r="IJ238" s="240">
        <f>IF(MAX($CO238:$CQ238)&gt;=40, IJ$2, 0)</f>
        <v>0</v>
      </c>
      <c r="IK238" s="240">
        <f>IF(MAX($CR238:$CT238)&gt;=40, IK$2, 0)</f>
        <v>0</v>
      </c>
      <c r="IL238" s="240">
        <f>IF(MAX($CU238:$CW238)&gt;=40, IL$2, 0)</f>
        <v>0</v>
      </c>
      <c r="IM238" s="240">
        <f>IF(MAX($CX238:$CZ238)&gt;=40, IM$2, 0)</f>
        <v>0</v>
      </c>
      <c r="IN238" s="240">
        <f>IF(MAX($DA238:$DC238)&gt;=40, IN$2, 0)</f>
        <v>0</v>
      </c>
      <c r="IO238" s="240">
        <f>IF(MAX($DD238:$DF238)&gt;=40, IO$2, 0)</f>
        <v>0</v>
      </c>
      <c r="IP238" s="416">
        <f>SUM(HO238:IB238, ID238:IO238)</f>
        <v>0</v>
      </c>
      <c r="IQ238" s="416">
        <f>SUM(HJ238:HN238, IC238)</f>
        <v>0</v>
      </c>
    </row>
    <row r="239" spans="2:251" ht="15" customHeight="1" x14ac:dyDescent="0.25">
      <c r="B239" s="392">
        <v>2</v>
      </c>
      <c r="C239" s="13"/>
      <c r="D239" s="423"/>
      <c r="E239" s="20"/>
      <c r="F239" s="6"/>
      <c r="G239" s="20"/>
      <c r="H239" s="20"/>
      <c r="I239" s="23"/>
      <c r="J239" s="6"/>
      <c r="K239" s="6"/>
      <c r="L239" s="424"/>
      <c r="M239" s="425"/>
      <c r="N239" s="24"/>
      <c r="O239" s="107"/>
      <c r="P239" s="107"/>
      <c r="Q239" s="273"/>
      <c r="R239" s="24"/>
      <c r="S239" s="107"/>
      <c r="T239" s="107"/>
      <c r="U239" s="290"/>
      <c r="V239" s="24"/>
      <c r="W239" s="107"/>
      <c r="X239" s="107"/>
      <c r="Y239" s="273"/>
      <c r="Z239" s="24"/>
      <c r="AA239" s="273"/>
      <c r="AB239" s="24"/>
      <c r="AC239" s="273"/>
      <c r="AD239" s="24"/>
      <c r="AE239" s="107"/>
      <c r="AF239" s="273"/>
      <c r="AG239" s="24"/>
      <c r="AH239" s="107"/>
      <c r="AI239" s="273"/>
      <c r="AJ239" s="24"/>
      <c r="AK239" s="107"/>
      <c r="AL239" s="273"/>
      <c r="AM239" s="24"/>
      <c r="AN239" s="107"/>
      <c r="AO239" s="273"/>
      <c r="AP239" s="24"/>
      <c r="AQ239" s="107"/>
      <c r="AR239" s="273"/>
      <c r="AS239" s="24"/>
      <c r="AT239" s="107"/>
      <c r="AU239" s="273"/>
      <c r="AV239" s="24"/>
      <c r="AW239" s="107"/>
      <c r="AX239" s="273"/>
      <c r="AY239" s="24"/>
      <c r="AZ239" s="107"/>
      <c r="BA239" s="273"/>
      <c r="BB239" s="24"/>
      <c r="BC239" s="107"/>
      <c r="BD239" s="273"/>
      <c r="BE239" s="24"/>
      <c r="BF239" s="107"/>
      <c r="BG239" s="273"/>
      <c r="BH239" s="24"/>
      <c r="BI239" s="107"/>
      <c r="BJ239" s="273"/>
      <c r="BK239" s="24"/>
      <c r="BL239" s="107"/>
      <c r="BM239" s="273"/>
      <c r="BN239" s="24"/>
      <c r="BO239" s="107"/>
      <c r="BP239" s="273"/>
      <c r="BQ239" s="24"/>
      <c r="BR239" s="107"/>
      <c r="BS239" s="273"/>
      <c r="BT239" s="24"/>
      <c r="BU239" s="291"/>
      <c r="BV239" s="273"/>
      <c r="BW239" s="24"/>
      <c r="BX239" s="107"/>
      <c r="BY239" s="273"/>
      <c r="BZ239" s="24"/>
      <c r="CA239" s="107"/>
      <c r="CB239" s="273"/>
      <c r="CC239" s="24"/>
      <c r="CD239" s="107"/>
      <c r="CE239" s="107"/>
      <c r="CF239" s="107"/>
      <c r="CG239" s="107"/>
      <c r="CH239" s="273"/>
      <c r="CI239" s="24"/>
      <c r="CJ239" s="107"/>
      <c r="CK239" s="273"/>
      <c r="CL239" s="24"/>
      <c r="CM239" s="107"/>
      <c r="CN239" s="273"/>
      <c r="CO239" s="24"/>
      <c r="CP239" s="107"/>
      <c r="CQ239" s="273"/>
      <c r="CR239" s="24"/>
      <c r="CS239" s="107"/>
      <c r="CT239" s="273"/>
      <c r="CU239" s="24"/>
      <c r="CV239" s="107"/>
      <c r="CW239" s="273"/>
      <c r="CX239" s="24"/>
      <c r="CY239" s="107"/>
      <c r="CZ239" s="273"/>
      <c r="DA239" s="24"/>
      <c r="DB239" s="107"/>
      <c r="DC239" s="273"/>
      <c r="DD239" s="24"/>
      <c r="DE239" s="107"/>
      <c r="DF239" s="273"/>
      <c r="DG239" s="218"/>
      <c r="DH239" s="217"/>
      <c r="DI239" s="217"/>
      <c r="DJ239" s="286" t="e">
        <f>AVERAGE(AY239:CZ239)</f>
        <v>#DIV/0!</v>
      </c>
      <c r="DK239" s="219"/>
      <c r="DL239" s="220" t="e">
        <f>IF(DJ239&gt;80, 4, (DJ239-50)/20+2.5)</f>
        <v>#DIV/0!</v>
      </c>
      <c r="DM239" s="61">
        <f>COUNTIF(N239:CZ239, DM$1)+COUNTIF(N239:CZ239, DM$2)</f>
        <v>0</v>
      </c>
      <c r="DN239" s="233">
        <f>IF(COUNTIF($N239:$Q239, ET$1)&gt;0, DN$2, 0)</f>
        <v>0</v>
      </c>
      <c r="DO239" s="234">
        <f>IF(COUNTIF($R239:$U239, ET$1)&gt;0, DO$2, 0)</f>
        <v>0</v>
      </c>
      <c r="DP239" s="234">
        <f>IF(COUNTIF($V239:$Y239, ET$1)&gt;0, DP$2, 0)</f>
        <v>0</v>
      </c>
      <c r="DQ239" s="234">
        <f>IF(COUNTIF($Z239:$AA239, ET$1)&gt;0, DQ$2, 0)</f>
        <v>0</v>
      </c>
      <c r="DR239" s="234">
        <f>IF(COUNTIF($AB239:$AC239, ET$1)&gt;0, DR$2, 0)</f>
        <v>0</v>
      </c>
      <c r="DS239" s="235">
        <f>IF(COUNTIF($AD239:$AF239, $ET$1)&gt;0, DS$2, 0)</f>
        <v>0</v>
      </c>
      <c r="DT239" s="236">
        <f>IF(COUNTIF($AG239:$AI239, $ET$1)&gt;0, DT$2, 0)</f>
        <v>0</v>
      </c>
      <c r="DU239" s="236">
        <f>IF(COUNTIF($AJ239:$AL239, $ET$1)&gt;0, DU$2, 0)</f>
        <v>0</v>
      </c>
      <c r="DV239" s="236">
        <f>IF(COUNTIF($AM239:$AO239, $ET$1)&gt;0, DV$2, 0)</f>
        <v>0</v>
      </c>
      <c r="DW239" s="236">
        <f>IF(COUNTIF($AP239:$AR239, $ET$1)&gt;0, DW$2, 0)</f>
        <v>0</v>
      </c>
      <c r="DX239" s="236">
        <f>IF(COUNTIF($AS239:$AU239, $ET$1)&gt;0, DX$2, 0)</f>
        <v>0</v>
      </c>
      <c r="DY239" s="236">
        <f>IF(COUNTIF($AV239:$AX239, $ET$1)&gt;0, DY$2, 0)</f>
        <v>0</v>
      </c>
      <c r="DZ239" s="237">
        <f>IF(COUNTIF($AY239:$BA239, $ET$1)&gt;0, DZ$2, 0)</f>
        <v>0</v>
      </c>
      <c r="EA239" s="238">
        <f>IF(COUNTIF($BB239:$BD239, $ET$1)&gt;0, EA$2, 0)</f>
        <v>0</v>
      </c>
      <c r="EB239" s="238">
        <f>IF(COUNTIF($BE239:$BG239, $ET$1)&gt;0, EB$2, 0)</f>
        <v>0</v>
      </c>
      <c r="EC239" s="238">
        <f>IF(COUNTIF($BH239:$BJ239, $ET$1)&gt;0, EC$2, 0)</f>
        <v>0</v>
      </c>
      <c r="ED239" s="238">
        <f>IF(COUNTIF($BK239:$BM239, $ET$1)&gt;0, ED$2, 0)</f>
        <v>0</v>
      </c>
      <c r="EE239" s="238">
        <f>IF(COUNTIF($BN239:$BP239, $ET$1)&gt;0, EE$2, 0)</f>
        <v>0</v>
      </c>
      <c r="EF239" s="238">
        <f>IF(COUNTIF($BQ239:$BS239, $ET$1)&gt;0, EF$2, 0)</f>
        <v>0</v>
      </c>
      <c r="EG239" s="238">
        <f>IF(COUNTIF($BT239:$BV239, $ET$1)&gt;0, EG$2, 0)</f>
        <v>0</v>
      </c>
      <c r="EH239" s="239">
        <f>IF(COUNTIF($BW239:$BY239, $ET$1)&gt;0, EH$2, 0)</f>
        <v>0</v>
      </c>
      <c r="EI239" s="240">
        <f>IF(COUNTIF($BZ239:$CB239, $ET$1)&gt;0, EI$2, 0)</f>
        <v>0</v>
      </c>
      <c r="EJ239" s="240">
        <f>IF(COUNTIF($CC239:$CE239, $ET$1)&gt;0, EJ$2, 0)</f>
        <v>0</v>
      </c>
      <c r="EK239" s="240">
        <f>IF(COUNTIF($CF239:$CH239, $ET$1)&gt;0, EK$2, 0)</f>
        <v>0</v>
      </c>
      <c r="EL239" s="240">
        <f>IF(COUNTIF($CI239:$CK239, $ET$1)&gt;0, EL$2, 0)</f>
        <v>0</v>
      </c>
      <c r="EM239" s="240">
        <f>IF(COUNTIF($CL239:$CN239, $ET$1)&gt;0, EM$2, 0)</f>
        <v>0</v>
      </c>
      <c r="EN239" s="240">
        <f>IF(COUNTIF($CO239:$CQ239, $ET$1)&gt;0, EN$2, 0)</f>
        <v>0</v>
      </c>
      <c r="EO239" s="240">
        <f>IF(COUNTIF($CR239:$CT239, $ET$1)&gt;0, EO$2, 0)</f>
        <v>0</v>
      </c>
      <c r="EP239" s="240">
        <f>IF(COUNTIF($CU239:$CW239, $ET$1)&gt;0, EP$2, 0)</f>
        <v>0</v>
      </c>
      <c r="EQ239" s="240">
        <f>IF(COUNTIF($CX239:$CZ239, $ET$1)&gt;0, EQ$2, 0)</f>
        <v>0</v>
      </c>
      <c r="ER239" s="240">
        <f>IF(COUNTIF($DA239:$DC239, $ET$1)&gt;0, ER$2, 0)</f>
        <v>0</v>
      </c>
      <c r="ES239" s="240">
        <f>IF(COUNTIF($DD239:$DF239, $ET$1)&gt;0, ES$2, 0)</f>
        <v>0</v>
      </c>
      <c r="ET239" s="241">
        <f>SUM(DN239:ES239)</f>
        <v>0</v>
      </c>
      <c r="EU239" s="242">
        <f>IF(COUNTIF($N239:$Q239, GA$1)&gt;0, EU$2, 0)</f>
        <v>0</v>
      </c>
      <c r="EV239" s="234">
        <f>IF(COUNTIF($R239:$U239, GA$1)&gt;0, EV$2, 0)</f>
        <v>0</v>
      </c>
      <c r="EW239" s="234">
        <f>IF(COUNTIF($V239:$Y239, GA$1)&gt;0, EW$2, 0)</f>
        <v>0</v>
      </c>
      <c r="EX239" s="234">
        <f>IF(COUNTIF($Z239:$AA239, GA$1)&gt;0, EX$2, 0)</f>
        <v>0</v>
      </c>
      <c r="EY239" s="234">
        <f>IF(COUNTIF($AB239:$AC239, GA$1)&gt;0, EY$2, 0)</f>
        <v>0</v>
      </c>
      <c r="EZ239" s="235">
        <f>IF(COUNTIF($AD239:$AF239, $GA$1)&gt;0, EZ$2, 0)</f>
        <v>0</v>
      </c>
      <c r="FA239" s="236">
        <f>IF(COUNTIF($AG239:$AI239, $GA$1)&gt;0, FA$2, 0)</f>
        <v>0</v>
      </c>
      <c r="FB239" s="236">
        <f>IF(COUNTIF($AJ239:$AL239, $GA$1)&gt;0, FB$2, 0)</f>
        <v>0</v>
      </c>
      <c r="FC239" s="236">
        <f>IF(COUNTIF($AM239:$AO239, $GA$1)&gt;0, FC$2, 0)</f>
        <v>0</v>
      </c>
      <c r="FD239" s="236">
        <f>IF(COUNTIF($AP239:$AR239, $GA$1)&gt;0, FD$2, 0)</f>
        <v>0</v>
      </c>
      <c r="FE239" s="236">
        <f>IF(COUNTIF($AS239:$AU239, $GA$1)&gt;0, FE$2, 0)</f>
        <v>0</v>
      </c>
      <c r="FF239" s="236">
        <f>IF(COUNTIF($AV239:$AX239, $GA$1)&gt;0, FF$2, 0)</f>
        <v>0</v>
      </c>
      <c r="FG239" s="237">
        <f>IF(COUNTIF($AY239:$BA239, $GA$1)&gt;0, FG$2, 0)</f>
        <v>0</v>
      </c>
      <c r="FH239" s="238">
        <f>IF(COUNTIF($BB239:$BD239, $GA$1)&gt;0, FH$2, 0)</f>
        <v>0</v>
      </c>
      <c r="FI239" s="238">
        <f>IF(COUNTIF($BE239:$BG239, $GA$1)&gt;0, FI$2, 0)</f>
        <v>0</v>
      </c>
      <c r="FJ239" s="238">
        <f>IF(COUNTIF($BH239:$BJ239, $GA$1)&gt;0, FJ$2, 0)</f>
        <v>0</v>
      </c>
      <c r="FK239" s="238">
        <f>IF(COUNTIF($BK239:$BM239, $GA$1)&gt;0, FK$2, 0)</f>
        <v>0</v>
      </c>
      <c r="FL239" s="238">
        <f>IF(COUNTIF($BN239:$BP239, $GA$1)&gt;0, FL$2, 0)</f>
        <v>0</v>
      </c>
      <c r="FM239" s="238">
        <f>IF(COUNTIF($BQ239:$BS239, $GA$1)&gt;0, FM$2, 0)</f>
        <v>0</v>
      </c>
      <c r="FN239" s="238">
        <f>IF(COUNTIF($BT239:$BV239, $GA$1)&gt;0, FN$2, 0)</f>
        <v>0</v>
      </c>
      <c r="FO239" s="239">
        <f>IF(COUNTIF($BW239:$BY239, $GA$1)&gt;0, FO$2, 0)</f>
        <v>0</v>
      </c>
      <c r="FP239" s="240">
        <f>IF(COUNTIF($BZ239:$CB239, $GA$1)&gt;0, FP$2, 0)</f>
        <v>0</v>
      </c>
      <c r="FQ239" s="240">
        <f>IF(COUNTIF($CC239:$CE239, $GA$1)&gt;0, FQ$2, 0)</f>
        <v>0</v>
      </c>
      <c r="FR239" s="240">
        <f>IF(COUNTIF($CF239:$CH239, $GA$1)&gt;0, FR$2, 0)</f>
        <v>0</v>
      </c>
      <c r="FS239" s="240">
        <f>IF(COUNTIF($CI239:$CK239, $GA$1)&gt;0, FS$2, 0)</f>
        <v>0</v>
      </c>
      <c r="FT239" s="240">
        <f>IF(COUNTIF($CL239:$CN239, $GA$1)&gt;0, FT$2, 0)</f>
        <v>0</v>
      </c>
      <c r="FU239" s="240">
        <f>IF(COUNTIF($CO239:$CQ239, $GA$1)&gt;0, FU$2, 0)</f>
        <v>0</v>
      </c>
      <c r="FV239" s="240">
        <f>IF(COUNTIF($CR239:$CT239, $GA$1)&gt;0, FV$2, 0)</f>
        <v>0</v>
      </c>
      <c r="FW239" s="240">
        <f>IF(COUNTIF($CU239:$CW239, $GA$1)&gt;0, FW$2, 0)</f>
        <v>0</v>
      </c>
      <c r="FX239" s="240">
        <f>IF(COUNTIF($CX239:$CZ239, $GA$1)&gt;0, FX$2, 0)</f>
        <v>0</v>
      </c>
      <c r="FY239" s="240">
        <f>IF(COUNTIF($DA239:$DC239, $GA$1)&gt;0, FY$2, 0)</f>
        <v>0</v>
      </c>
      <c r="FZ239" s="240">
        <f>IF(COUNTIF($DD239:$DF239, $GA$1)&gt;0, FZ$2, 0)</f>
        <v>0</v>
      </c>
      <c r="GA239" s="241">
        <f>SUM(EU239:FZ239)</f>
        <v>0</v>
      </c>
      <c r="GB239" s="242">
        <f>IF(COUNTIF($N239:$Q239, HH$1)&gt;0, GB$2, 0)</f>
        <v>0</v>
      </c>
      <c r="GC239" s="234">
        <f>IF(COUNTIF($R239:$U239, HH$1)&gt;0, GC$2, 0)</f>
        <v>0</v>
      </c>
      <c r="GD239" s="234">
        <f>IF(COUNTIF($V239:$Y239, HH$1)&gt;0, GD$2, 0)</f>
        <v>0</v>
      </c>
      <c r="GE239" s="234">
        <f>IF(COUNTIF($Z239:$AA239, HH$1)&gt;0, GE$2, 0)</f>
        <v>0</v>
      </c>
      <c r="GF239" s="234">
        <f>IF(COUNTIF($AB239:$AC239, HH$1)&gt;0, GF$2, 0)</f>
        <v>0</v>
      </c>
      <c r="GG239" s="235">
        <f>IF(COUNTIF($AD239:$AF239, $HH$1)&gt;0, GG$2, 0)</f>
        <v>0</v>
      </c>
      <c r="GH239" s="236">
        <f>IF(COUNTIF($AG239:$AI239, $HH$1)&gt;0, GH$2, 0)</f>
        <v>0</v>
      </c>
      <c r="GI239" s="236">
        <f>IF(COUNTIF($AJ239:$AL239, $HH$1)&gt;0, GI$2, 0)</f>
        <v>0</v>
      </c>
      <c r="GJ239" s="236">
        <f>IF(COUNTIF($AM239:$AO239, $HH$1)&gt;0, GJ$2, 0)</f>
        <v>0</v>
      </c>
      <c r="GK239" s="236">
        <f>IF(COUNTIF($AP239:$AR239, $HH$1)&gt;0, GK$2, 0)</f>
        <v>0</v>
      </c>
      <c r="GL239" s="236">
        <f>IF(COUNTIF($AS239:$AU239, $HH$1)&gt;0, GL$2, 0)</f>
        <v>0</v>
      </c>
      <c r="GM239" s="236">
        <f>IF(COUNTIF($AV239:$AX239, $HH$1)&gt;0, GM$2, 0)</f>
        <v>0</v>
      </c>
      <c r="GN239" s="237">
        <f>IF(COUNTIF($AY239:$BA239, $HH$1)&gt;0, GN$2, 0)</f>
        <v>0</v>
      </c>
      <c r="GO239" s="238">
        <f>IF(COUNTIF($BB239:$BD239, $HH$1)&gt;0, GO$2, 0)</f>
        <v>0</v>
      </c>
      <c r="GP239" s="238">
        <f>IF(COUNTIF($BE239:$BG239, $HH$1)&gt;0, GP$2, 0)</f>
        <v>0</v>
      </c>
      <c r="GQ239" s="238">
        <f>IF(COUNTIF($BH239:$BJ239, $HH$1)&gt;0, GQ$2, 0)</f>
        <v>0</v>
      </c>
      <c r="GR239" s="238">
        <f>IF(COUNTIF($BK239:$BM239, $HH$1)&gt;0, GR$2, 0)</f>
        <v>0</v>
      </c>
      <c r="GS239" s="238">
        <f>IF(COUNTIF($BN239:$BP239, $HH$1)&gt;0, GS$2, 0)</f>
        <v>0</v>
      </c>
      <c r="GT239" s="238">
        <f>IF(COUNTIF($BQ239:$BS239, $HH$1)&gt;0, GT$2, 0)</f>
        <v>0</v>
      </c>
      <c r="GU239" s="238">
        <f>IF(COUNTIF($BT239:$BV239, $HH$1)&gt;0, GU$2, 0)</f>
        <v>0</v>
      </c>
      <c r="GV239" s="239">
        <f>IF(COUNTIF($BW239:$BY239, $HH$1)&gt;0, GV$2, 0)</f>
        <v>0</v>
      </c>
      <c r="GW239" s="240">
        <f>IF(COUNTIF($BZ239:$CB239, $HH$1)&gt;0, GW$2, 0)</f>
        <v>0</v>
      </c>
      <c r="GX239" s="240">
        <f>IF(COUNTIF($CC239:$CE239, $HH$1)&gt;0, GX$2, 0)</f>
        <v>0</v>
      </c>
      <c r="GY239" s="240">
        <f>IF(COUNTIF($CF239:$CH239, $HH$1)&gt;0, GY$2, 0)</f>
        <v>0</v>
      </c>
      <c r="GZ239" s="240">
        <f>IF(COUNTIF($CI239:$CK239, $HH$1)&gt;0, GZ$2, 0)</f>
        <v>0</v>
      </c>
      <c r="HA239" s="240">
        <f>IF(COUNTIF($CL239:$CN239, $HH$1)&gt;0, HA$2, 0)</f>
        <v>0</v>
      </c>
      <c r="HB239" s="240">
        <f>IF(COUNTIF($CO239:$CQ239, $HH$1)&gt;0, HB$2, 0)</f>
        <v>0</v>
      </c>
      <c r="HC239" s="240">
        <f>IF(COUNTIF($CR239:$CT239, $HH$1)&gt;0, HC$2, 0)</f>
        <v>0</v>
      </c>
      <c r="HD239" s="240">
        <f>IF(COUNTIF($CU239:$CW239, $HH$1)&gt;0, HD$2, 0)</f>
        <v>0</v>
      </c>
      <c r="HE239" s="240">
        <f>IF(COUNTIF($CX239:$CZ239, $HH$1)&gt;0, HE$2, 0)</f>
        <v>0</v>
      </c>
      <c r="HF239" s="240">
        <f>IF(COUNTIF($DA239:$DC239, $HH$1)&gt;0, HF$2, 0)</f>
        <v>0</v>
      </c>
      <c r="HG239" s="240">
        <f>IF(COUNTIF($DD239:$DF239, $HH$1)&gt;0, HG$2, 0)</f>
        <v>0</v>
      </c>
      <c r="HH239" s="241">
        <f>SUM(GB239:HG239)</f>
        <v>0</v>
      </c>
      <c r="HI239" s="243"/>
      <c r="HJ239" s="242">
        <f>IF(MAX($N239:$Q239)&gt;=40, HJ$2, 0)</f>
        <v>0</v>
      </c>
      <c r="HK239" s="234">
        <f>IF(MAX($R239:$U239)&gt;=40, HK$2, 0)</f>
        <v>0</v>
      </c>
      <c r="HL239" s="234">
        <f>IF(MAX($V239:$Y239)&gt;=40, HL$2, 0)</f>
        <v>0</v>
      </c>
      <c r="HM239" s="234">
        <f>IF(MAX($Z239:$AA239)&gt;=40, HM$2, 0)</f>
        <v>0</v>
      </c>
      <c r="HN239" s="234">
        <f>IF(MAX($AB239:$AC239)&gt;=40, HN$2, 0)</f>
        <v>0</v>
      </c>
      <c r="HO239" s="235">
        <f>IF(MAX($AD239:$AF239)&gt;=40, HO$2, 0)</f>
        <v>0</v>
      </c>
      <c r="HP239" s="236">
        <f>IF(MAX($AG239:$AI239)&gt;=40, HP$2, 0)</f>
        <v>0</v>
      </c>
      <c r="HQ239" s="236">
        <f>IF(MAX($AJ239:$AL239)&gt;=40, HQ$2, 0)</f>
        <v>0</v>
      </c>
      <c r="HR239" s="236">
        <f>IF(MAX($AM239:$AO239)&gt;=40, HR$2, 0)</f>
        <v>0</v>
      </c>
      <c r="HS239" s="236">
        <f>IF(MAX($AP239:$AR239)&gt;=40, HS$2, 0)</f>
        <v>0</v>
      </c>
      <c r="HT239" s="236">
        <f>IF(MAX($AS239:$AU239)&gt;=40, HT$2, 0)</f>
        <v>0</v>
      </c>
      <c r="HU239" s="236">
        <f>IF(MAX($AV239:$AX239)&gt;=40, HU$2, 0)</f>
        <v>0</v>
      </c>
      <c r="HV239" s="237">
        <f>IF(MAX($AY239:$BA239)&gt;=40, HV$2, 0)</f>
        <v>0</v>
      </c>
      <c r="HW239" s="238">
        <f>IF(MAX($BB239:$BD239)&gt;=40, HW$2, 0)</f>
        <v>0</v>
      </c>
      <c r="HX239" s="238">
        <f>IF(MAX($BE239:$BG239)&gt;=40, HX$2, 0)</f>
        <v>0</v>
      </c>
      <c r="HY239" s="238">
        <f>IF(MAX($BH239:$BJ239)&gt;=40, HY$2, 0)</f>
        <v>0</v>
      </c>
      <c r="HZ239" s="238">
        <f>IF(MAX($BK239:$BM239)&gt;=40, HZ$2, 0)</f>
        <v>0</v>
      </c>
      <c r="IA239" s="238">
        <f>IF(MAX($BN239:$BP239)&gt;=40, IA$2, 0)</f>
        <v>0</v>
      </c>
      <c r="IB239" s="238">
        <f>IF(MAX($BQ239:$BS239)&gt;=40, IB$2, 0)</f>
        <v>0</v>
      </c>
      <c r="IC239" s="238">
        <f>IF(MAX($BT239:$BV239)&gt;=40, IC$2, 0)</f>
        <v>0</v>
      </c>
      <c r="ID239" s="239">
        <f>IF(MAX($BW239:$BY239)&gt;=40, ID$2, 0)</f>
        <v>0</v>
      </c>
      <c r="IE239" s="240">
        <f>IF(MAX($BZ239:$CB239)&gt;=40, IE$2, 0)</f>
        <v>0</v>
      </c>
      <c r="IF239" s="240">
        <f>IF(MAX($CC239:$CE239)&gt;=40, IF$2, 0)</f>
        <v>0</v>
      </c>
      <c r="IG239" s="240">
        <f>IF(MAX($CF239:$CH239)&gt;=40, IG$2, 0)</f>
        <v>0</v>
      </c>
      <c r="IH239" s="240">
        <f>IF(MAX($CI239:$CK239)&gt;=40, IH$2, 0)</f>
        <v>0</v>
      </c>
      <c r="II239" s="240">
        <f>IF(MAX($CL239:$CN239)&gt;=40, II$2, 0)</f>
        <v>0</v>
      </c>
      <c r="IJ239" s="240">
        <f>IF(MAX($CO239:$CQ239)&gt;=40, IJ$2, 0)</f>
        <v>0</v>
      </c>
      <c r="IK239" s="240">
        <f>IF(MAX($CR239:$CT239)&gt;=40, IK$2, 0)</f>
        <v>0</v>
      </c>
      <c r="IL239" s="240">
        <f>IF(MAX($CU239:$CW239)&gt;=40, IL$2, 0)</f>
        <v>0</v>
      </c>
      <c r="IM239" s="240">
        <f>IF(MAX($CX239:$CZ239)&gt;=40, IM$2, 0)</f>
        <v>0</v>
      </c>
      <c r="IN239" s="240">
        <f>IF(MAX($DA239:$DC239)&gt;=40, IN$2, 0)</f>
        <v>0</v>
      </c>
      <c r="IO239" s="240">
        <f>IF(MAX($DD239:$DF239)&gt;=40, IO$2, 0)</f>
        <v>0</v>
      </c>
      <c r="IP239" s="416">
        <f>SUM(HO239:IB239, ID239:IO239)</f>
        <v>0</v>
      </c>
      <c r="IQ239" s="416">
        <f>SUM(HJ239:HN239, IC239)</f>
        <v>0</v>
      </c>
    </row>
    <row r="240" spans="2:251" ht="15" customHeight="1" x14ac:dyDescent="0.25">
      <c r="B240" s="392">
        <v>3</v>
      </c>
      <c r="C240" s="13"/>
      <c r="D240" s="423"/>
      <c r="E240" s="20"/>
      <c r="F240" s="6"/>
      <c r="G240" s="20"/>
      <c r="H240" s="20"/>
      <c r="I240" s="23"/>
      <c r="J240" s="6"/>
      <c r="K240" s="6"/>
      <c r="L240" s="424"/>
      <c r="M240" s="425"/>
      <c r="N240" s="24"/>
      <c r="O240" s="107"/>
      <c r="P240" s="107"/>
      <c r="Q240" s="273"/>
      <c r="R240" s="24"/>
      <c r="S240" s="107"/>
      <c r="T240" s="107"/>
      <c r="U240" s="290"/>
      <c r="V240" s="24"/>
      <c r="W240" s="107"/>
      <c r="X240" s="107"/>
      <c r="Y240" s="273"/>
      <c r="Z240" s="24"/>
      <c r="AA240" s="273"/>
      <c r="AB240" s="24"/>
      <c r="AC240" s="273"/>
      <c r="AD240" s="24"/>
      <c r="AE240" s="107"/>
      <c r="AF240" s="273"/>
      <c r="AG240" s="24"/>
      <c r="AH240" s="107"/>
      <c r="AI240" s="273"/>
      <c r="AJ240" s="24"/>
      <c r="AK240" s="107"/>
      <c r="AL240" s="273"/>
      <c r="AM240" s="24"/>
      <c r="AN240" s="107"/>
      <c r="AO240" s="273"/>
      <c r="AP240" s="24"/>
      <c r="AQ240" s="107"/>
      <c r="AR240" s="273"/>
      <c r="AS240" s="24"/>
      <c r="AT240" s="107"/>
      <c r="AU240" s="273"/>
      <c r="AV240" s="24"/>
      <c r="AW240" s="107"/>
      <c r="AX240" s="273"/>
      <c r="AY240" s="24"/>
      <c r="AZ240" s="107"/>
      <c r="BA240" s="273"/>
      <c r="BB240" s="24"/>
      <c r="BC240" s="107"/>
      <c r="BD240" s="273"/>
      <c r="BE240" s="24"/>
      <c r="BF240" s="107"/>
      <c r="BG240" s="273"/>
      <c r="BH240" s="24"/>
      <c r="BI240" s="107"/>
      <c r="BJ240" s="273"/>
      <c r="BK240" s="24"/>
      <c r="BL240" s="107"/>
      <c r="BM240" s="273"/>
      <c r="BN240" s="24"/>
      <c r="BO240" s="107"/>
      <c r="BP240" s="273"/>
      <c r="BQ240" s="24"/>
      <c r="BR240" s="107"/>
      <c r="BS240" s="273"/>
      <c r="BT240" s="24"/>
      <c r="BU240" s="291"/>
      <c r="BV240" s="273"/>
      <c r="BW240" s="24"/>
      <c r="BX240" s="107"/>
      <c r="BY240" s="273"/>
      <c r="BZ240" s="24"/>
      <c r="CA240" s="107"/>
      <c r="CB240" s="273"/>
      <c r="CC240" s="24"/>
      <c r="CD240" s="107"/>
      <c r="CE240" s="107"/>
      <c r="CF240" s="107"/>
      <c r="CG240" s="107"/>
      <c r="CH240" s="273"/>
      <c r="CI240" s="24"/>
      <c r="CJ240" s="107"/>
      <c r="CK240" s="273"/>
      <c r="CL240" s="24"/>
      <c r="CM240" s="107"/>
      <c r="CN240" s="273"/>
      <c r="CO240" s="24"/>
      <c r="CP240" s="107"/>
      <c r="CQ240" s="273"/>
      <c r="CR240" s="24"/>
      <c r="CS240" s="107"/>
      <c r="CT240" s="273"/>
      <c r="CU240" s="24"/>
      <c r="CV240" s="107"/>
      <c r="CW240" s="273"/>
      <c r="CX240" s="24"/>
      <c r="CY240" s="107"/>
      <c r="CZ240" s="273"/>
      <c r="DA240" s="24"/>
      <c r="DB240" s="107"/>
      <c r="DC240" s="273"/>
      <c r="DD240" s="24"/>
      <c r="DE240" s="107"/>
      <c r="DF240" s="273"/>
      <c r="DG240" s="218"/>
      <c r="DH240" s="217"/>
      <c r="DI240" s="217"/>
      <c r="DJ240" s="286" t="e">
        <f>AVERAGE(AY240:CZ240)</f>
        <v>#DIV/0!</v>
      </c>
      <c r="DK240" s="219"/>
      <c r="DL240" s="220" t="e">
        <f>IF(DJ240&gt;80, 4, (DJ240-50)/20+2.5)</f>
        <v>#DIV/0!</v>
      </c>
      <c r="DM240" s="61">
        <f>COUNTIF(N240:CZ240, DM$1)+COUNTIF(N240:CZ240, DM$2)</f>
        <v>0</v>
      </c>
      <c r="DN240" s="233">
        <f>IF(COUNTIF($N240:$Q240, ET$1)&gt;0, DN$2, 0)</f>
        <v>0</v>
      </c>
      <c r="DO240" s="234">
        <f>IF(COUNTIF($R240:$U240, ET$1)&gt;0, DO$2, 0)</f>
        <v>0</v>
      </c>
      <c r="DP240" s="234">
        <f>IF(COUNTIF($V240:$Y240, ET$1)&gt;0, DP$2, 0)</f>
        <v>0</v>
      </c>
      <c r="DQ240" s="234">
        <f>IF(COUNTIF($Z240:$AA240, ET$1)&gt;0, DQ$2, 0)</f>
        <v>0</v>
      </c>
      <c r="DR240" s="234">
        <f>IF(COUNTIF($AB240:$AC240, ET$1)&gt;0, DR$2, 0)</f>
        <v>0</v>
      </c>
      <c r="DS240" s="235">
        <f>IF(COUNTIF($AD240:$AF240, $ET$1)&gt;0, DS$2, 0)</f>
        <v>0</v>
      </c>
      <c r="DT240" s="236">
        <f>IF(COUNTIF($AG240:$AI240, $ET$1)&gt;0, DT$2, 0)</f>
        <v>0</v>
      </c>
      <c r="DU240" s="236">
        <f>IF(COUNTIF($AJ240:$AL240, $ET$1)&gt;0, DU$2, 0)</f>
        <v>0</v>
      </c>
      <c r="DV240" s="236">
        <f>IF(COUNTIF($AM240:$AO240, $ET$1)&gt;0, DV$2, 0)</f>
        <v>0</v>
      </c>
      <c r="DW240" s="236">
        <f>IF(COUNTIF($AP240:$AR240, $ET$1)&gt;0, DW$2, 0)</f>
        <v>0</v>
      </c>
      <c r="DX240" s="236">
        <f>IF(COUNTIF($AS240:$AU240, $ET$1)&gt;0, DX$2, 0)</f>
        <v>0</v>
      </c>
      <c r="DY240" s="236">
        <f>IF(COUNTIF($AV240:$AX240, $ET$1)&gt;0, DY$2, 0)</f>
        <v>0</v>
      </c>
      <c r="DZ240" s="237">
        <f>IF(COUNTIF($AY240:$BA240, $ET$1)&gt;0, DZ$2, 0)</f>
        <v>0</v>
      </c>
      <c r="EA240" s="238">
        <f>IF(COUNTIF($BB240:$BD240, $ET$1)&gt;0, EA$2, 0)</f>
        <v>0</v>
      </c>
      <c r="EB240" s="238">
        <f>IF(COUNTIF($BE240:$BG240, $ET$1)&gt;0, EB$2, 0)</f>
        <v>0</v>
      </c>
      <c r="EC240" s="238">
        <f>IF(COUNTIF($BH240:$BJ240, $ET$1)&gt;0, EC$2, 0)</f>
        <v>0</v>
      </c>
      <c r="ED240" s="238">
        <f>IF(COUNTIF($BK240:$BM240, $ET$1)&gt;0, ED$2, 0)</f>
        <v>0</v>
      </c>
      <c r="EE240" s="238">
        <f>IF(COUNTIF($BN240:$BP240, $ET$1)&gt;0, EE$2, 0)</f>
        <v>0</v>
      </c>
      <c r="EF240" s="238">
        <f>IF(COUNTIF($BQ240:$BS240, $ET$1)&gt;0, EF$2, 0)</f>
        <v>0</v>
      </c>
      <c r="EG240" s="238">
        <f>IF(COUNTIF($BT240:$BV240, $ET$1)&gt;0, EG$2, 0)</f>
        <v>0</v>
      </c>
      <c r="EH240" s="239">
        <f>IF(COUNTIF($BW240:$BY240, $ET$1)&gt;0, EH$2, 0)</f>
        <v>0</v>
      </c>
      <c r="EI240" s="240">
        <f>IF(COUNTIF($BZ240:$CB240, $ET$1)&gt;0, EI$2, 0)</f>
        <v>0</v>
      </c>
      <c r="EJ240" s="240">
        <f>IF(COUNTIF($CC240:$CE240, $ET$1)&gt;0, EJ$2, 0)</f>
        <v>0</v>
      </c>
      <c r="EK240" s="240">
        <f>IF(COUNTIF($CF240:$CH240, $ET$1)&gt;0, EK$2, 0)</f>
        <v>0</v>
      </c>
      <c r="EL240" s="240">
        <f>IF(COUNTIF($CI240:$CK240, $ET$1)&gt;0, EL$2, 0)</f>
        <v>0</v>
      </c>
      <c r="EM240" s="240">
        <f>IF(COUNTIF($CL240:$CN240, $ET$1)&gt;0, EM$2, 0)</f>
        <v>0</v>
      </c>
      <c r="EN240" s="240">
        <f>IF(COUNTIF($CO240:$CQ240, $ET$1)&gt;0, EN$2, 0)</f>
        <v>0</v>
      </c>
      <c r="EO240" s="240">
        <f>IF(COUNTIF($CR240:$CT240, $ET$1)&gt;0, EO$2, 0)</f>
        <v>0</v>
      </c>
      <c r="EP240" s="240">
        <f>IF(COUNTIF($CU240:$CW240, $ET$1)&gt;0, EP$2, 0)</f>
        <v>0</v>
      </c>
      <c r="EQ240" s="240">
        <f>IF(COUNTIF($CX240:$CZ240, $ET$1)&gt;0, EQ$2, 0)</f>
        <v>0</v>
      </c>
      <c r="ER240" s="240">
        <f>IF(COUNTIF($DA240:$DC240, $ET$1)&gt;0, ER$2, 0)</f>
        <v>0</v>
      </c>
      <c r="ES240" s="240">
        <f>IF(COUNTIF($DD240:$DF240, $ET$1)&gt;0, ES$2, 0)</f>
        <v>0</v>
      </c>
      <c r="ET240" s="241">
        <f>SUM(DN240:ES240)</f>
        <v>0</v>
      </c>
      <c r="EU240" s="242">
        <f>IF(COUNTIF($N240:$Q240, GA$1)&gt;0, EU$2, 0)</f>
        <v>0</v>
      </c>
      <c r="EV240" s="234">
        <f>IF(COUNTIF($R240:$U240, GA$1)&gt;0, EV$2, 0)</f>
        <v>0</v>
      </c>
      <c r="EW240" s="234">
        <f>IF(COUNTIF($V240:$Y240, GA$1)&gt;0, EW$2, 0)</f>
        <v>0</v>
      </c>
      <c r="EX240" s="234">
        <f>IF(COUNTIF($Z240:$AA240, GA$1)&gt;0, EX$2, 0)</f>
        <v>0</v>
      </c>
      <c r="EY240" s="234">
        <f>IF(COUNTIF($AB240:$AC240, GA$1)&gt;0, EY$2, 0)</f>
        <v>0</v>
      </c>
      <c r="EZ240" s="235">
        <f>IF(COUNTIF($AD240:$AF240, $GA$1)&gt;0, EZ$2, 0)</f>
        <v>0</v>
      </c>
      <c r="FA240" s="236">
        <f>IF(COUNTIF($AG240:$AI240, $GA$1)&gt;0, FA$2, 0)</f>
        <v>0</v>
      </c>
      <c r="FB240" s="236">
        <f>IF(COUNTIF($AJ240:$AL240, $GA$1)&gt;0, FB$2, 0)</f>
        <v>0</v>
      </c>
      <c r="FC240" s="236">
        <f>IF(COUNTIF($AM240:$AO240, $GA$1)&gt;0, FC$2, 0)</f>
        <v>0</v>
      </c>
      <c r="FD240" s="236">
        <f>IF(COUNTIF($AP240:$AR240, $GA$1)&gt;0, FD$2, 0)</f>
        <v>0</v>
      </c>
      <c r="FE240" s="236">
        <f>IF(COUNTIF($AS240:$AU240, $GA$1)&gt;0, FE$2, 0)</f>
        <v>0</v>
      </c>
      <c r="FF240" s="236">
        <f>IF(COUNTIF($AV240:$AX240, $GA$1)&gt;0, FF$2, 0)</f>
        <v>0</v>
      </c>
      <c r="FG240" s="237">
        <f>IF(COUNTIF($AY240:$BA240, $GA$1)&gt;0, FG$2, 0)</f>
        <v>0</v>
      </c>
      <c r="FH240" s="238">
        <f>IF(COUNTIF($BB240:$BD240, $GA$1)&gt;0, FH$2, 0)</f>
        <v>0</v>
      </c>
      <c r="FI240" s="238">
        <f>IF(COUNTIF($BE240:$BG240, $GA$1)&gt;0, FI$2, 0)</f>
        <v>0</v>
      </c>
      <c r="FJ240" s="238">
        <f>IF(COUNTIF($BH240:$BJ240, $GA$1)&gt;0, FJ$2, 0)</f>
        <v>0</v>
      </c>
      <c r="FK240" s="238">
        <f>IF(COUNTIF($BK240:$BM240, $GA$1)&gt;0, FK$2, 0)</f>
        <v>0</v>
      </c>
      <c r="FL240" s="238">
        <f>IF(COUNTIF($BN240:$BP240, $GA$1)&gt;0, FL$2, 0)</f>
        <v>0</v>
      </c>
      <c r="FM240" s="238">
        <f>IF(COUNTIF($BQ240:$BS240, $GA$1)&gt;0, FM$2, 0)</f>
        <v>0</v>
      </c>
      <c r="FN240" s="238">
        <f>IF(COUNTIF($BT240:$BV240, $GA$1)&gt;0, FN$2, 0)</f>
        <v>0</v>
      </c>
      <c r="FO240" s="239">
        <f>IF(COUNTIF($BW240:$BY240, $GA$1)&gt;0, FO$2, 0)</f>
        <v>0</v>
      </c>
      <c r="FP240" s="240">
        <f>IF(COUNTIF($BZ240:$CB240, $GA$1)&gt;0, FP$2, 0)</f>
        <v>0</v>
      </c>
      <c r="FQ240" s="240">
        <f>IF(COUNTIF($CC240:$CE240, $GA$1)&gt;0, FQ$2, 0)</f>
        <v>0</v>
      </c>
      <c r="FR240" s="240">
        <f>IF(COUNTIF($CF240:$CH240, $GA$1)&gt;0, FR$2, 0)</f>
        <v>0</v>
      </c>
      <c r="FS240" s="240">
        <f>IF(COUNTIF($CI240:$CK240, $GA$1)&gt;0, FS$2, 0)</f>
        <v>0</v>
      </c>
      <c r="FT240" s="240">
        <f>IF(COUNTIF($CL240:$CN240, $GA$1)&gt;0, FT$2, 0)</f>
        <v>0</v>
      </c>
      <c r="FU240" s="240">
        <f>IF(COUNTIF($CO240:$CQ240, $GA$1)&gt;0, FU$2, 0)</f>
        <v>0</v>
      </c>
      <c r="FV240" s="240">
        <f>IF(COUNTIF($CR240:$CT240, $GA$1)&gt;0, FV$2, 0)</f>
        <v>0</v>
      </c>
      <c r="FW240" s="240">
        <f>IF(COUNTIF($CU240:$CW240, $GA$1)&gt;0, FW$2, 0)</f>
        <v>0</v>
      </c>
      <c r="FX240" s="240">
        <f>IF(COUNTIF($CX240:$CZ240, $GA$1)&gt;0, FX$2, 0)</f>
        <v>0</v>
      </c>
      <c r="FY240" s="240">
        <f>IF(COUNTIF($DA240:$DC240, $GA$1)&gt;0, FY$2, 0)</f>
        <v>0</v>
      </c>
      <c r="FZ240" s="240">
        <f>IF(COUNTIF($DD240:$DF240, $GA$1)&gt;0, FZ$2, 0)</f>
        <v>0</v>
      </c>
      <c r="GA240" s="241">
        <f>SUM(EU240:FZ240)</f>
        <v>0</v>
      </c>
      <c r="GB240" s="242">
        <f>IF(COUNTIF($N240:$Q240, HH$1)&gt;0, GB$2, 0)</f>
        <v>0</v>
      </c>
      <c r="GC240" s="234">
        <f>IF(COUNTIF($R240:$U240, HH$1)&gt;0, GC$2, 0)</f>
        <v>0</v>
      </c>
      <c r="GD240" s="234">
        <f>IF(COUNTIF($V240:$Y240, HH$1)&gt;0, GD$2, 0)</f>
        <v>0</v>
      </c>
      <c r="GE240" s="234">
        <f>IF(COUNTIF($Z240:$AA240, HH$1)&gt;0, GE$2, 0)</f>
        <v>0</v>
      </c>
      <c r="GF240" s="234">
        <f>IF(COUNTIF($AB240:$AC240, HH$1)&gt;0, GF$2, 0)</f>
        <v>0</v>
      </c>
      <c r="GG240" s="235">
        <f>IF(COUNTIF($AD240:$AF240, $HH$1)&gt;0, GG$2, 0)</f>
        <v>0</v>
      </c>
      <c r="GH240" s="236">
        <f>IF(COUNTIF($AG240:$AI240, $HH$1)&gt;0, GH$2, 0)</f>
        <v>0</v>
      </c>
      <c r="GI240" s="236">
        <f>IF(COUNTIF($AJ240:$AL240, $HH$1)&gt;0, GI$2, 0)</f>
        <v>0</v>
      </c>
      <c r="GJ240" s="236">
        <f>IF(COUNTIF($AM240:$AO240, $HH$1)&gt;0, GJ$2, 0)</f>
        <v>0</v>
      </c>
      <c r="GK240" s="236">
        <f>IF(COUNTIF($AP240:$AR240, $HH$1)&gt;0, GK$2, 0)</f>
        <v>0</v>
      </c>
      <c r="GL240" s="236">
        <f>IF(COUNTIF($AS240:$AU240, $HH$1)&gt;0, GL$2, 0)</f>
        <v>0</v>
      </c>
      <c r="GM240" s="236">
        <f>IF(COUNTIF($AV240:$AX240, $HH$1)&gt;0, GM$2, 0)</f>
        <v>0</v>
      </c>
      <c r="GN240" s="237">
        <f>IF(COUNTIF($AY240:$BA240, $HH$1)&gt;0, GN$2, 0)</f>
        <v>0</v>
      </c>
      <c r="GO240" s="238">
        <f>IF(COUNTIF($BB240:$BD240, $HH$1)&gt;0, GO$2, 0)</f>
        <v>0</v>
      </c>
      <c r="GP240" s="238">
        <f>IF(COUNTIF($BE240:$BG240, $HH$1)&gt;0, GP$2, 0)</f>
        <v>0</v>
      </c>
      <c r="GQ240" s="238">
        <f>IF(COUNTIF($BH240:$BJ240, $HH$1)&gt;0, GQ$2, 0)</f>
        <v>0</v>
      </c>
      <c r="GR240" s="238">
        <f>IF(COUNTIF($BK240:$BM240, $HH$1)&gt;0, GR$2, 0)</f>
        <v>0</v>
      </c>
      <c r="GS240" s="238">
        <f>IF(COUNTIF($BN240:$BP240, $HH$1)&gt;0, GS$2, 0)</f>
        <v>0</v>
      </c>
      <c r="GT240" s="238">
        <f>IF(COUNTIF($BQ240:$BS240, $HH$1)&gt;0, GT$2, 0)</f>
        <v>0</v>
      </c>
      <c r="GU240" s="238">
        <f>IF(COUNTIF($BT240:$BV240, $HH$1)&gt;0, GU$2, 0)</f>
        <v>0</v>
      </c>
      <c r="GV240" s="239">
        <f>IF(COUNTIF($BW240:$BY240, $HH$1)&gt;0, GV$2, 0)</f>
        <v>0</v>
      </c>
      <c r="GW240" s="240">
        <f>IF(COUNTIF($BZ240:$CB240, $HH$1)&gt;0, GW$2, 0)</f>
        <v>0</v>
      </c>
      <c r="GX240" s="240">
        <f>IF(COUNTIF($CC240:$CE240, $HH$1)&gt;0, GX$2, 0)</f>
        <v>0</v>
      </c>
      <c r="GY240" s="240">
        <f>IF(COUNTIF($CF240:$CH240, $HH$1)&gt;0, GY$2, 0)</f>
        <v>0</v>
      </c>
      <c r="GZ240" s="240">
        <f>IF(COUNTIF($CI240:$CK240, $HH$1)&gt;0, GZ$2, 0)</f>
        <v>0</v>
      </c>
      <c r="HA240" s="240">
        <f>IF(COUNTIF($CL240:$CN240, $HH$1)&gt;0, HA$2, 0)</f>
        <v>0</v>
      </c>
      <c r="HB240" s="240">
        <f>IF(COUNTIF($CO240:$CQ240, $HH$1)&gt;0, HB$2, 0)</f>
        <v>0</v>
      </c>
      <c r="HC240" s="240">
        <f>IF(COUNTIF($CR240:$CT240, $HH$1)&gt;0, HC$2, 0)</f>
        <v>0</v>
      </c>
      <c r="HD240" s="240">
        <f>IF(COUNTIF($CU240:$CW240, $HH$1)&gt;0, HD$2, 0)</f>
        <v>0</v>
      </c>
      <c r="HE240" s="240">
        <f>IF(COUNTIF($CX240:$CZ240, $HH$1)&gt;0, HE$2, 0)</f>
        <v>0</v>
      </c>
      <c r="HF240" s="240">
        <f>IF(COUNTIF($DA240:$DC240, $HH$1)&gt;0, HF$2, 0)</f>
        <v>0</v>
      </c>
      <c r="HG240" s="240">
        <f>IF(COUNTIF($DD240:$DF240, $HH$1)&gt;0, HG$2, 0)</f>
        <v>0</v>
      </c>
      <c r="HH240" s="241">
        <f>SUM(GB240:HG240)</f>
        <v>0</v>
      </c>
      <c r="HI240" s="243"/>
      <c r="HJ240" s="242">
        <f>IF(MAX($N240:$Q240)&gt;=40, HJ$2, 0)</f>
        <v>0</v>
      </c>
      <c r="HK240" s="234">
        <f>IF(MAX($R240:$U240)&gt;=40, HK$2, 0)</f>
        <v>0</v>
      </c>
      <c r="HL240" s="234">
        <f>IF(MAX($V240:$Y240)&gt;=40, HL$2, 0)</f>
        <v>0</v>
      </c>
      <c r="HM240" s="234">
        <f>IF(MAX($Z240:$AA240)&gt;=40, HM$2, 0)</f>
        <v>0</v>
      </c>
      <c r="HN240" s="234">
        <f>IF(MAX($AB240:$AC240)&gt;=40, HN$2, 0)</f>
        <v>0</v>
      </c>
      <c r="HO240" s="235">
        <f>IF(MAX($AD240:$AF240)&gt;=40, HO$2, 0)</f>
        <v>0</v>
      </c>
      <c r="HP240" s="236">
        <f>IF(MAX($AG240:$AI240)&gt;=40, HP$2, 0)</f>
        <v>0</v>
      </c>
      <c r="HQ240" s="236">
        <f>IF(MAX($AJ240:$AL240)&gt;=40, HQ$2, 0)</f>
        <v>0</v>
      </c>
      <c r="HR240" s="236">
        <f>IF(MAX($AM240:$AO240)&gt;=40, HR$2, 0)</f>
        <v>0</v>
      </c>
      <c r="HS240" s="236">
        <f>IF(MAX($AP240:$AR240)&gt;=40, HS$2, 0)</f>
        <v>0</v>
      </c>
      <c r="HT240" s="236">
        <f>IF(MAX($AS240:$AU240)&gt;=40, HT$2, 0)</f>
        <v>0</v>
      </c>
      <c r="HU240" s="236">
        <f>IF(MAX($AV240:$AX240)&gt;=40, HU$2, 0)</f>
        <v>0</v>
      </c>
      <c r="HV240" s="237">
        <f>IF(MAX($AY240:$BA240)&gt;=40, HV$2, 0)</f>
        <v>0</v>
      </c>
      <c r="HW240" s="238">
        <f>IF(MAX($BB240:$BD240)&gt;=40, HW$2, 0)</f>
        <v>0</v>
      </c>
      <c r="HX240" s="238">
        <f>IF(MAX($BE240:$BG240)&gt;=40, HX$2, 0)</f>
        <v>0</v>
      </c>
      <c r="HY240" s="238">
        <f>IF(MAX($BH240:$BJ240)&gt;=40, HY$2, 0)</f>
        <v>0</v>
      </c>
      <c r="HZ240" s="238">
        <f>IF(MAX($BK240:$BM240)&gt;=40, HZ$2, 0)</f>
        <v>0</v>
      </c>
      <c r="IA240" s="238">
        <f>IF(MAX($BN240:$BP240)&gt;=40, IA$2, 0)</f>
        <v>0</v>
      </c>
      <c r="IB240" s="238">
        <f>IF(MAX($BQ240:$BS240)&gt;=40, IB$2, 0)</f>
        <v>0</v>
      </c>
      <c r="IC240" s="238">
        <f>IF(MAX($BT240:$BV240)&gt;=40, IC$2, 0)</f>
        <v>0</v>
      </c>
      <c r="ID240" s="239">
        <f>IF(MAX($BW240:$BY240)&gt;=40, ID$2, 0)</f>
        <v>0</v>
      </c>
      <c r="IE240" s="240">
        <f>IF(MAX($BZ240:$CB240)&gt;=40, IE$2, 0)</f>
        <v>0</v>
      </c>
      <c r="IF240" s="240">
        <f>IF(MAX($CC240:$CE240)&gt;=40, IF$2, 0)</f>
        <v>0</v>
      </c>
      <c r="IG240" s="240">
        <f>IF(MAX($CF240:$CH240)&gt;=40, IG$2, 0)</f>
        <v>0</v>
      </c>
      <c r="IH240" s="240">
        <f>IF(MAX($CI240:$CK240)&gt;=40, IH$2, 0)</f>
        <v>0</v>
      </c>
      <c r="II240" s="240">
        <f>IF(MAX($CL240:$CN240)&gt;=40, II$2, 0)</f>
        <v>0</v>
      </c>
      <c r="IJ240" s="240">
        <f>IF(MAX($CO240:$CQ240)&gt;=40, IJ$2, 0)</f>
        <v>0</v>
      </c>
      <c r="IK240" s="240">
        <f>IF(MAX($CR240:$CT240)&gt;=40, IK$2, 0)</f>
        <v>0</v>
      </c>
      <c r="IL240" s="240">
        <f>IF(MAX($CU240:$CW240)&gt;=40, IL$2, 0)</f>
        <v>0</v>
      </c>
      <c r="IM240" s="240">
        <f>IF(MAX($CX240:$CZ240)&gt;=40, IM$2, 0)</f>
        <v>0</v>
      </c>
      <c r="IN240" s="240">
        <f>IF(MAX($DA240:$DC240)&gt;=40, IN$2, 0)</f>
        <v>0</v>
      </c>
      <c r="IO240" s="240">
        <f>IF(MAX($DD240:$DF240)&gt;=40, IO$2, 0)</f>
        <v>0</v>
      </c>
      <c r="IP240" s="416">
        <f>SUM(HO240:IB240, ID240:IO240)</f>
        <v>0</v>
      </c>
      <c r="IQ240" s="416">
        <f>SUM(HJ240:HN240, IC240)</f>
        <v>0</v>
      </c>
    </row>
    <row r="241" spans="2:251" ht="15" customHeight="1" x14ac:dyDescent="0.25">
      <c r="B241" s="337"/>
      <c r="C241" s="393"/>
      <c r="D241" s="339"/>
      <c r="E241" s="337"/>
      <c r="F241" s="337"/>
      <c r="G241" s="337"/>
      <c r="H241" s="337"/>
      <c r="I241" s="340"/>
      <c r="J241" s="341"/>
      <c r="K241" s="341"/>
      <c r="L241" s="342"/>
      <c r="M241" s="343"/>
      <c r="N241" s="344"/>
      <c r="O241" s="345"/>
      <c r="P241" s="345"/>
      <c r="Q241" s="346"/>
      <c r="R241" s="344"/>
      <c r="S241" s="345"/>
      <c r="T241" s="345"/>
      <c r="U241" s="395"/>
      <c r="V241" s="344"/>
      <c r="W241" s="345"/>
      <c r="X241" s="345"/>
      <c r="Y241" s="346"/>
      <c r="Z241" s="344"/>
      <c r="AA241" s="346"/>
      <c r="AB241" s="344"/>
      <c r="AC241" s="346"/>
      <c r="AD241" s="344"/>
      <c r="AE241" s="345"/>
      <c r="AF241" s="346"/>
      <c r="AG241" s="344"/>
      <c r="AH241" s="345"/>
      <c r="AI241" s="346"/>
      <c r="AJ241" s="344"/>
      <c r="AK241" s="345"/>
      <c r="AL241" s="346"/>
      <c r="AM241" s="344"/>
      <c r="AN241" s="345"/>
      <c r="AO241" s="346"/>
      <c r="AP241" s="344"/>
      <c r="AQ241" s="345"/>
      <c r="AR241" s="346"/>
      <c r="AS241" s="344"/>
      <c r="AT241" s="345"/>
      <c r="AU241" s="346"/>
      <c r="AV241" s="344"/>
      <c r="AW241" s="345"/>
      <c r="AX241" s="346"/>
      <c r="AY241" s="344"/>
      <c r="AZ241" s="345"/>
      <c r="BA241" s="346"/>
      <c r="BB241" s="344"/>
      <c r="BC241" s="345"/>
      <c r="BD241" s="346"/>
      <c r="BE241" s="344"/>
      <c r="BF241" s="345"/>
      <c r="BG241" s="346"/>
      <c r="BH241" s="344"/>
      <c r="BI241" s="345"/>
      <c r="BJ241" s="346"/>
      <c r="BK241" s="344"/>
      <c r="BL241" s="345"/>
      <c r="BM241" s="346"/>
      <c r="BN241" s="344"/>
      <c r="BO241" s="345"/>
      <c r="BP241" s="346"/>
      <c r="BQ241" s="344"/>
      <c r="BR241" s="345"/>
      <c r="BS241" s="346"/>
      <c r="BT241" s="344"/>
      <c r="BU241" s="347"/>
      <c r="BV241" s="346"/>
      <c r="BW241" s="344"/>
      <c r="BX241" s="345"/>
      <c r="BY241" s="346"/>
      <c r="BZ241" s="344"/>
      <c r="CA241" s="345"/>
      <c r="CB241" s="346"/>
      <c r="CC241" s="344"/>
      <c r="CD241" s="345"/>
      <c r="CE241" s="345"/>
      <c r="CF241" s="345"/>
      <c r="CG241" s="345"/>
      <c r="CH241" s="346"/>
      <c r="CI241" s="344"/>
      <c r="CJ241" s="345"/>
      <c r="CK241" s="346"/>
      <c r="CL241" s="344"/>
      <c r="CM241" s="345"/>
      <c r="CN241" s="346"/>
      <c r="CO241" s="344"/>
      <c r="CP241" s="345"/>
      <c r="CQ241" s="346"/>
      <c r="CR241" s="344"/>
      <c r="CS241" s="345"/>
      <c r="CT241" s="346"/>
      <c r="CU241" s="344"/>
      <c r="CV241" s="345"/>
      <c r="CW241" s="346"/>
      <c r="CX241" s="344"/>
      <c r="CY241" s="345"/>
      <c r="CZ241" s="346"/>
      <c r="DA241" s="344"/>
      <c r="DB241" s="345"/>
      <c r="DC241" s="346"/>
      <c r="DD241" s="344"/>
      <c r="DE241" s="345"/>
      <c r="DF241" s="346"/>
      <c r="DG241" s="338"/>
      <c r="DH241" s="348"/>
      <c r="DI241" s="348"/>
      <c r="DJ241" s="349"/>
      <c r="DK241" s="343"/>
      <c r="DL241" s="350"/>
      <c r="DM241" s="351"/>
      <c r="DN241" s="352"/>
      <c r="DO241" s="353"/>
      <c r="DP241" s="353"/>
      <c r="DQ241" s="353"/>
      <c r="DR241" s="353"/>
      <c r="DS241" s="354"/>
      <c r="DT241" s="355"/>
      <c r="DU241" s="355"/>
      <c r="DV241" s="355"/>
      <c r="DW241" s="355"/>
      <c r="DX241" s="355"/>
      <c r="DY241" s="355"/>
      <c r="DZ241" s="356"/>
      <c r="EA241" s="357"/>
      <c r="EB241" s="357"/>
      <c r="EC241" s="357"/>
      <c r="ED241" s="357"/>
      <c r="EE241" s="357"/>
      <c r="EF241" s="357"/>
      <c r="EG241" s="357"/>
      <c r="EH241" s="358"/>
      <c r="EI241" s="359"/>
      <c r="EJ241" s="359"/>
      <c r="EK241" s="359"/>
      <c r="EL241" s="359"/>
      <c r="EM241" s="359"/>
      <c r="EN241" s="359"/>
      <c r="EO241" s="359"/>
      <c r="EP241" s="359"/>
      <c r="EQ241" s="359"/>
      <c r="ER241" s="359"/>
      <c r="ES241" s="359"/>
      <c r="ET241" s="360"/>
      <c r="EU241" s="352"/>
      <c r="EV241" s="353"/>
      <c r="EW241" s="353"/>
      <c r="EX241" s="353"/>
      <c r="EY241" s="353"/>
      <c r="EZ241" s="354"/>
      <c r="FA241" s="355"/>
      <c r="FB241" s="355"/>
      <c r="FC241" s="355"/>
      <c r="FD241" s="355"/>
      <c r="FE241" s="355"/>
      <c r="FF241" s="355"/>
      <c r="FG241" s="356"/>
      <c r="FH241" s="357"/>
      <c r="FI241" s="357"/>
      <c r="FJ241" s="357"/>
      <c r="FK241" s="357"/>
      <c r="FL241" s="357"/>
      <c r="FM241" s="357"/>
      <c r="FN241" s="357"/>
      <c r="FO241" s="358"/>
      <c r="FP241" s="359"/>
      <c r="FQ241" s="359"/>
      <c r="FR241" s="359"/>
      <c r="FS241" s="359"/>
      <c r="FT241" s="359"/>
      <c r="FU241" s="359"/>
      <c r="FV241" s="359"/>
      <c r="FW241" s="359"/>
      <c r="FX241" s="359"/>
      <c r="FY241" s="359"/>
      <c r="FZ241" s="359"/>
      <c r="GA241" s="360"/>
      <c r="GB241" s="352"/>
      <c r="GC241" s="353"/>
      <c r="GD241" s="353"/>
      <c r="GE241" s="353"/>
      <c r="GF241" s="353"/>
      <c r="GG241" s="354"/>
      <c r="GH241" s="355"/>
      <c r="GI241" s="355"/>
      <c r="GJ241" s="355"/>
      <c r="GK241" s="355"/>
      <c r="GL241" s="355"/>
      <c r="GM241" s="355"/>
      <c r="GN241" s="356"/>
      <c r="GO241" s="357"/>
      <c r="GP241" s="357"/>
      <c r="GQ241" s="357"/>
      <c r="GR241" s="357"/>
      <c r="GS241" s="357"/>
      <c r="GT241" s="357"/>
      <c r="GU241" s="357"/>
      <c r="GV241" s="358"/>
      <c r="GW241" s="359"/>
      <c r="GX241" s="359"/>
      <c r="GY241" s="359"/>
      <c r="GZ241" s="359"/>
      <c r="HA241" s="359"/>
      <c r="HB241" s="359"/>
      <c r="HC241" s="359"/>
      <c r="HD241" s="359"/>
      <c r="HE241" s="359"/>
      <c r="HF241" s="359"/>
      <c r="HG241" s="359"/>
      <c r="HH241" s="360"/>
      <c r="HI241" s="361"/>
      <c r="HJ241" s="352"/>
      <c r="HK241" s="353"/>
      <c r="HL241" s="353"/>
      <c r="HM241" s="353"/>
      <c r="HN241" s="353"/>
      <c r="HO241" s="354"/>
      <c r="HP241" s="355"/>
      <c r="HQ241" s="355"/>
      <c r="HR241" s="355"/>
      <c r="HS241" s="355"/>
      <c r="HT241" s="355"/>
      <c r="HU241" s="355"/>
      <c r="HV241" s="356"/>
      <c r="HW241" s="357"/>
      <c r="HX241" s="357"/>
      <c r="HY241" s="357"/>
      <c r="HZ241" s="357"/>
      <c r="IA241" s="357"/>
      <c r="IB241" s="357"/>
      <c r="IC241" s="357"/>
      <c r="ID241" s="358"/>
      <c r="IE241" s="359"/>
      <c r="IF241" s="359"/>
      <c r="IG241" s="359"/>
      <c r="IH241" s="359"/>
      <c r="II241" s="359"/>
      <c r="IJ241" s="359"/>
      <c r="IK241" s="359"/>
      <c r="IL241" s="359"/>
      <c r="IM241" s="359"/>
      <c r="IN241" s="359"/>
      <c r="IO241" s="359"/>
      <c r="IP241" s="415"/>
      <c r="IQ241" s="415"/>
    </row>
    <row r="242" spans="2:251" ht="15" x14ac:dyDescent="0.25">
      <c r="C242" s="363" t="s">
        <v>915</v>
      </c>
      <c r="D242" s="317"/>
      <c r="E242" s="362">
        <f>COUNTIF(E237:E241, "G")</f>
        <v>0</v>
      </c>
      <c r="F242" s="318"/>
      <c r="G242" s="330"/>
      <c r="H242" s="318"/>
      <c r="I242" s="330"/>
      <c r="J242" s="330"/>
      <c r="K242" s="330"/>
      <c r="L242" s="330"/>
      <c r="M242" s="419"/>
      <c r="N242" s="331"/>
      <c r="O242" s="332"/>
      <c r="P242" s="332"/>
      <c r="Q242" s="333"/>
      <c r="R242" s="331"/>
      <c r="S242" s="332"/>
      <c r="T242" s="332"/>
      <c r="U242" s="332"/>
      <c r="V242" s="331"/>
      <c r="W242" s="332"/>
      <c r="X242" s="332"/>
      <c r="Y242" s="333"/>
      <c r="Z242" s="331"/>
      <c r="AA242" s="333"/>
      <c r="AB242" s="331"/>
      <c r="AC242" s="333"/>
      <c r="AD242" s="331"/>
      <c r="AE242" s="332"/>
      <c r="AF242" s="333"/>
      <c r="AG242" s="331"/>
      <c r="AH242" s="332"/>
      <c r="AI242" s="333"/>
      <c r="AJ242" s="331"/>
      <c r="AK242" s="332"/>
      <c r="AL242" s="333"/>
      <c r="AM242" s="331"/>
      <c r="AN242" s="332"/>
      <c r="AO242" s="333"/>
      <c r="AP242" s="331"/>
      <c r="AQ242" s="332"/>
      <c r="AR242" s="333"/>
      <c r="AS242" s="331"/>
      <c r="AT242" s="332"/>
      <c r="AU242" s="333"/>
      <c r="AV242" s="331"/>
      <c r="AW242" s="332"/>
      <c r="AX242" s="333"/>
      <c r="AY242" s="331"/>
      <c r="AZ242" s="332"/>
      <c r="BA242" s="333"/>
      <c r="BB242" s="331"/>
      <c r="BC242" s="332"/>
      <c r="BD242" s="333"/>
      <c r="BE242" s="331"/>
      <c r="BF242" s="332"/>
      <c r="BG242" s="333"/>
      <c r="BH242" s="331"/>
      <c r="BI242" s="332"/>
      <c r="BJ242" s="333"/>
      <c r="BK242" s="331"/>
      <c r="BL242" s="332"/>
      <c r="BM242" s="333"/>
      <c r="BN242" s="331"/>
      <c r="BO242" s="332"/>
      <c r="BP242" s="333"/>
      <c r="BQ242" s="331"/>
      <c r="BR242" s="332"/>
      <c r="BS242" s="333"/>
      <c r="BT242" s="331"/>
      <c r="BU242" s="332"/>
      <c r="BV242" s="332"/>
      <c r="BW242" s="331"/>
      <c r="BX242" s="332"/>
      <c r="BY242" s="333"/>
      <c r="BZ242" s="331"/>
      <c r="CA242" s="332"/>
      <c r="CB242" s="333"/>
      <c r="CC242" s="331" t="s">
        <v>900</v>
      </c>
      <c r="CD242" s="332"/>
      <c r="CE242" s="332"/>
      <c r="CF242" s="332"/>
      <c r="CG242" s="332"/>
      <c r="CH242" s="333"/>
      <c r="CI242" s="331"/>
      <c r="CJ242" s="332"/>
      <c r="CK242" s="333"/>
      <c r="CL242" s="331"/>
      <c r="CM242" s="332"/>
      <c r="CN242" s="333"/>
      <c r="CO242" s="331" t="s">
        <v>899</v>
      </c>
      <c r="CP242" s="332"/>
      <c r="CQ242" s="332"/>
      <c r="CR242" s="332"/>
      <c r="CS242" s="332"/>
      <c r="CT242" s="332"/>
      <c r="CU242" s="332"/>
      <c r="CV242" s="332"/>
      <c r="CW242" s="332"/>
      <c r="CX242" s="332"/>
      <c r="CY242" s="332"/>
      <c r="CZ242" s="332"/>
      <c r="DA242" s="332"/>
      <c r="DB242" s="332"/>
      <c r="DC242" s="332"/>
      <c r="DD242" s="332"/>
      <c r="DE242" s="332"/>
      <c r="DF242" s="333"/>
      <c r="DG242" s="330"/>
      <c r="DH242" s="372" t="s">
        <v>917</v>
      </c>
      <c r="DI242" s="370">
        <f>COUNTIF($DK237:$DK241, DI$2)</f>
        <v>0</v>
      </c>
      <c r="DJ242" s="370">
        <f>COUNTIF($DK237:$DK241, DJ$2)</f>
        <v>0</v>
      </c>
      <c r="DK242" s="370">
        <f>COUNTIF($DK237:$DK241, DK$2)</f>
        <v>0</v>
      </c>
      <c r="DL242" s="371">
        <f>COUNTIF($DK237:$DK241, DL$2)</f>
        <v>0</v>
      </c>
      <c r="DM242" s="319"/>
      <c r="DN242" s="320"/>
      <c r="DO242" s="321"/>
      <c r="DP242" s="321"/>
      <c r="DQ242" s="321"/>
      <c r="DR242" s="321"/>
      <c r="DS242" s="322"/>
      <c r="DT242" s="323"/>
      <c r="DU242" s="323"/>
      <c r="DV242" s="323"/>
      <c r="DW242" s="323"/>
      <c r="DX242" s="323"/>
      <c r="DY242" s="323"/>
      <c r="DZ242" s="324"/>
      <c r="EA242" s="325"/>
      <c r="EB242" s="325"/>
      <c r="EC242" s="325"/>
      <c r="ED242" s="325"/>
      <c r="EE242" s="325"/>
      <c r="EF242" s="325"/>
      <c r="EG242" s="325"/>
      <c r="EH242" s="326"/>
      <c r="EI242" s="327"/>
      <c r="EJ242" s="327"/>
      <c r="EK242" s="327"/>
      <c r="EL242" s="327"/>
      <c r="EM242" s="327"/>
      <c r="EN242" s="327"/>
      <c r="EO242" s="327"/>
      <c r="EP242" s="327"/>
      <c r="EQ242" s="327"/>
      <c r="ER242" s="327"/>
      <c r="ES242" s="327"/>
      <c r="ET242" s="328"/>
      <c r="EU242" s="320"/>
      <c r="EV242" s="321"/>
      <c r="EW242" s="321"/>
      <c r="EX242" s="321"/>
      <c r="EY242" s="321"/>
      <c r="EZ242" s="322"/>
      <c r="FA242" s="323"/>
      <c r="FB242" s="323"/>
      <c r="FC242" s="323"/>
      <c r="FD242" s="323"/>
      <c r="FE242" s="323"/>
      <c r="FF242" s="323"/>
      <c r="FG242" s="324"/>
      <c r="FH242" s="325"/>
      <c r="FI242" s="325"/>
      <c r="FJ242" s="325"/>
      <c r="FK242" s="325"/>
      <c r="FL242" s="325"/>
      <c r="FM242" s="325"/>
      <c r="FN242" s="325"/>
      <c r="FO242" s="326"/>
      <c r="FP242" s="327"/>
      <c r="FQ242" s="327"/>
      <c r="FR242" s="327"/>
      <c r="FS242" s="327"/>
      <c r="FT242" s="327"/>
      <c r="FU242" s="327"/>
      <c r="FV242" s="327"/>
      <c r="FW242" s="327"/>
      <c r="FX242" s="327"/>
      <c r="FY242" s="327"/>
      <c r="FZ242" s="327"/>
      <c r="GA242" s="328"/>
      <c r="GB242" s="320"/>
      <c r="GC242" s="321"/>
      <c r="GD242" s="321"/>
      <c r="GE242" s="321"/>
      <c r="GF242" s="321"/>
      <c r="GG242" s="322"/>
      <c r="GH242" s="323"/>
      <c r="GI242" s="323"/>
      <c r="GJ242" s="323"/>
      <c r="GK242" s="323"/>
      <c r="GL242" s="323"/>
      <c r="GM242" s="323"/>
      <c r="GN242" s="324"/>
      <c r="GO242" s="325"/>
      <c r="GP242" s="325"/>
      <c r="GQ242" s="325"/>
      <c r="GR242" s="325"/>
      <c r="GS242" s="325"/>
      <c r="GT242" s="325"/>
      <c r="GU242" s="325"/>
      <c r="GV242" s="326"/>
      <c r="GW242" s="327"/>
      <c r="GX242" s="327"/>
      <c r="GY242" s="327"/>
      <c r="GZ242" s="327"/>
      <c r="HA242" s="327"/>
      <c r="HB242" s="327"/>
      <c r="HC242" s="327"/>
      <c r="HD242" s="327"/>
      <c r="HE242" s="327"/>
      <c r="HF242" s="327"/>
      <c r="HG242" s="327"/>
      <c r="HH242" s="328"/>
      <c r="HI242" s="329"/>
      <c r="HJ242" s="320"/>
      <c r="HK242" s="321"/>
      <c r="HL242" s="321"/>
      <c r="HM242" s="321"/>
      <c r="HN242" s="321"/>
      <c r="HO242" s="322"/>
      <c r="HP242" s="323"/>
      <c r="HQ242" s="323"/>
      <c r="HR242" s="323"/>
      <c r="HS242" s="323"/>
      <c r="HT242" s="323"/>
      <c r="HU242" s="323"/>
      <c r="HV242" s="324"/>
      <c r="HW242" s="325"/>
      <c r="HX242" s="325"/>
      <c r="HY242" s="325"/>
      <c r="HZ242" s="325"/>
      <c r="IA242" s="325"/>
      <c r="IB242" s="325"/>
      <c r="IC242" s="325"/>
      <c r="ID242" s="326"/>
      <c r="IE242" s="327"/>
      <c r="IF242" s="327"/>
      <c r="IG242" s="327"/>
      <c r="IH242" s="327"/>
      <c r="II242" s="327"/>
      <c r="IJ242" s="327"/>
      <c r="IK242" s="327"/>
      <c r="IL242" s="327"/>
      <c r="IM242" s="327"/>
      <c r="IN242" s="327"/>
      <c r="IO242" s="327"/>
      <c r="IP242" s="417"/>
      <c r="IQ242" s="417"/>
    </row>
    <row r="243" spans="2:251" ht="15" customHeight="1" x14ac:dyDescent="0.25">
      <c r="B243" s="337"/>
      <c r="C243" s="393"/>
      <c r="D243" s="339"/>
      <c r="E243" s="337"/>
      <c r="F243" s="337"/>
      <c r="G243" s="337"/>
      <c r="H243" s="337"/>
      <c r="I243" s="340"/>
      <c r="J243" s="341"/>
      <c r="K243" s="341"/>
      <c r="L243" s="342"/>
      <c r="M243" s="343"/>
      <c r="N243" s="344"/>
      <c r="O243" s="345"/>
      <c r="P243" s="345"/>
      <c r="Q243" s="346"/>
      <c r="R243" s="344"/>
      <c r="S243" s="345"/>
      <c r="T243" s="345"/>
      <c r="U243" s="395"/>
      <c r="V243" s="344"/>
      <c r="W243" s="345"/>
      <c r="X243" s="345"/>
      <c r="Y243" s="346"/>
      <c r="Z243" s="344"/>
      <c r="AA243" s="346"/>
      <c r="AB243" s="344"/>
      <c r="AC243" s="346"/>
      <c r="AD243" s="344"/>
      <c r="AE243" s="345"/>
      <c r="AF243" s="346"/>
      <c r="AG243" s="344"/>
      <c r="AH243" s="345"/>
      <c r="AI243" s="346"/>
      <c r="AJ243" s="344"/>
      <c r="AK243" s="345"/>
      <c r="AL243" s="346"/>
      <c r="AM243" s="344"/>
      <c r="AN243" s="345"/>
      <c r="AO243" s="346"/>
      <c r="AP243" s="344"/>
      <c r="AQ243" s="345"/>
      <c r="AR243" s="346"/>
      <c r="AS243" s="344"/>
      <c r="AT243" s="345"/>
      <c r="AU243" s="346"/>
      <c r="AV243" s="344"/>
      <c r="AW243" s="345"/>
      <c r="AX243" s="346"/>
      <c r="AY243" s="344"/>
      <c r="AZ243" s="345"/>
      <c r="BA243" s="346"/>
      <c r="BB243" s="344"/>
      <c r="BC243" s="345"/>
      <c r="BD243" s="346"/>
      <c r="BE243" s="344"/>
      <c r="BF243" s="345"/>
      <c r="BG243" s="346"/>
      <c r="BH243" s="344"/>
      <c r="BI243" s="345"/>
      <c r="BJ243" s="346"/>
      <c r="BK243" s="344"/>
      <c r="BL243" s="345"/>
      <c r="BM243" s="346"/>
      <c r="BN243" s="344"/>
      <c r="BO243" s="345"/>
      <c r="BP243" s="346"/>
      <c r="BQ243" s="344"/>
      <c r="BR243" s="345"/>
      <c r="BS243" s="346"/>
      <c r="BT243" s="344"/>
      <c r="BU243" s="347"/>
      <c r="BV243" s="346"/>
      <c r="BW243" s="344"/>
      <c r="BX243" s="345"/>
      <c r="BY243" s="346"/>
      <c r="BZ243" s="344"/>
      <c r="CA243" s="345"/>
      <c r="CB243" s="346"/>
      <c r="CC243" s="344"/>
      <c r="CD243" s="345"/>
      <c r="CE243" s="345"/>
      <c r="CF243" s="345"/>
      <c r="CG243" s="345"/>
      <c r="CH243" s="346"/>
      <c r="CI243" s="344"/>
      <c r="CJ243" s="345"/>
      <c r="CK243" s="346"/>
      <c r="CL243" s="344"/>
      <c r="CM243" s="345"/>
      <c r="CN243" s="346"/>
      <c r="CO243" s="344"/>
      <c r="CP243" s="345"/>
      <c r="CQ243" s="346"/>
      <c r="CR243" s="344"/>
      <c r="CS243" s="345"/>
      <c r="CT243" s="346"/>
      <c r="CU243" s="344"/>
      <c r="CV243" s="345"/>
      <c r="CW243" s="346"/>
      <c r="CX243" s="344"/>
      <c r="CY243" s="345"/>
      <c r="CZ243" s="346"/>
      <c r="DA243" s="344"/>
      <c r="DB243" s="345"/>
      <c r="DC243" s="346"/>
      <c r="DD243" s="344"/>
      <c r="DE243" s="345"/>
      <c r="DF243" s="346"/>
      <c r="DG243" s="338"/>
      <c r="DH243" s="348"/>
      <c r="DI243" s="348"/>
      <c r="DJ243" s="349"/>
      <c r="DK243" s="343"/>
      <c r="DL243" s="350"/>
      <c r="DM243" s="351"/>
      <c r="DN243" s="352"/>
      <c r="DO243" s="353"/>
      <c r="DP243" s="353"/>
      <c r="DQ243" s="353"/>
      <c r="DR243" s="353"/>
      <c r="DS243" s="354"/>
      <c r="DT243" s="355"/>
      <c r="DU243" s="355"/>
      <c r="DV243" s="355"/>
      <c r="DW243" s="355"/>
      <c r="DX243" s="355"/>
      <c r="DY243" s="355"/>
      <c r="DZ243" s="356"/>
      <c r="EA243" s="357"/>
      <c r="EB243" s="357"/>
      <c r="EC243" s="357"/>
      <c r="ED243" s="357"/>
      <c r="EE243" s="357"/>
      <c r="EF243" s="357"/>
      <c r="EG243" s="357"/>
      <c r="EH243" s="358"/>
      <c r="EI243" s="359"/>
      <c r="EJ243" s="359"/>
      <c r="EK243" s="359"/>
      <c r="EL243" s="359"/>
      <c r="EM243" s="359"/>
      <c r="EN243" s="359"/>
      <c r="EO243" s="359"/>
      <c r="EP243" s="359"/>
      <c r="EQ243" s="359"/>
      <c r="ER243" s="359"/>
      <c r="ES243" s="359"/>
      <c r="ET243" s="360"/>
      <c r="EU243" s="352"/>
      <c r="EV243" s="353"/>
      <c r="EW243" s="353"/>
      <c r="EX243" s="353"/>
      <c r="EY243" s="353"/>
      <c r="EZ243" s="354"/>
      <c r="FA243" s="355"/>
      <c r="FB243" s="355"/>
      <c r="FC243" s="355"/>
      <c r="FD243" s="355"/>
      <c r="FE243" s="355"/>
      <c r="FF243" s="355"/>
      <c r="FG243" s="356"/>
      <c r="FH243" s="357"/>
      <c r="FI243" s="357"/>
      <c r="FJ243" s="357"/>
      <c r="FK243" s="357"/>
      <c r="FL243" s="357"/>
      <c r="FM243" s="357"/>
      <c r="FN243" s="357"/>
      <c r="FO243" s="358"/>
      <c r="FP243" s="359"/>
      <c r="FQ243" s="359"/>
      <c r="FR243" s="359"/>
      <c r="FS243" s="359"/>
      <c r="FT243" s="359"/>
      <c r="FU243" s="359"/>
      <c r="FV243" s="359"/>
      <c r="FW243" s="359"/>
      <c r="FX243" s="359"/>
      <c r="FY243" s="359"/>
      <c r="FZ243" s="359"/>
      <c r="GA243" s="360"/>
      <c r="GB243" s="352"/>
      <c r="GC243" s="353"/>
      <c r="GD243" s="353"/>
      <c r="GE243" s="353"/>
      <c r="GF243" s="353"/>
      <c r="GG243" s="354"/>
      <c r="GH243" s="355"/>
      <c r="GI243" s="355"/>
      <c r="GJ243" s="355"/>
      <c r="GK243" s="355"/>
      <c r="GL243" s="355"/>
      <c r="GM243" s="355"/>
      <c r="GN243" s="356"/>
      <c r="GO243" s="357"/>
      <c r="GP243" s="357"/>
      <c r="GQ243" s="357"/>
      <c r="GR243" s="357"/>
      <c r="GS243" s="357"/>
      <c r="GT243" s="357"/>
      <c r="GU243" s="357"/>
      <c r="GV243" s="358"/>
      <c r="GW243" s="359"/>
      <c r="GX243" s="359"/>
      <c r="GY243" s="359"/>
      <c r="GZ243" s="359"/>
      <c r="HA243" s="359"/>
      <c r="HB243" s="359"/>
      <c r="HC243" s="359"/>
      <c r="HD243" s="359"/>
      <c r="HE243" s="359"/>
      <c r="HF243" s="359"/>
      <c r="HG243" s="359"/>
      <c r="HH243" s="360"/>
      <c r="HI243" s="361"/>
      <c r="HJ243" s="352"/>
      <c r="HK243" s="353"/>
      <c r="HL243" s="353"/>
      <c r="HM243" s="353"/>
      <c r="HN243" s="353"/>
      <c r="HO243" s="354"/>
      <c r="HP243" s="355"/>
      <c r="HQ243" s="355"/>
      <c r="HR243" s="355"/>
      <c r="HS243" s="355"/>
      <c r="HT243" s="355"/>
      <c r="HU243" s="355"/>
      <c r="HV243" s="356"/>
      <c r="HW243" s="357"/>
      <c r="HX243" s="357"/>
      <c r="HY243" s="357"/>
      <c r="HZ243" s="357"/>
      <c r="IA243" s="357"/>
      <c r="IB243" s="357"/>
      <c r="IC243" s="357"/>
      <c r="ID243" s="358"/>
      <c r="IE243" s="359"/>
      <c r="IF243" s="359"/>
      <c r="IG243" s="359"/>
      <c r="IH243" s="359"/>
      <c r="II243" s="359"/>
      <c r="IJ243" s="359"/>
      <c r="IK243" s="359"/>
      <c r="IL243" s="359"/>
      <c r="IM243" s="359"/>
      <c r="IN243" s="359"/>
      <c r="IO243" s="359"/>
      <c r="IP243" s="415"/>
      <c r="IQ243" s="415"/>
    </row>
    <row r="244" spans="2:251" ht="15" customHeight="1" x14ac:dyDescent="0.25">
      <c r="B244" s="392">
        <v>1</v>
      </c>
      <c r="C244" s="13"/>
      <c r="D244" s="423"/>
      <c r="E244" s="20"/>
      <c r="F244" s="6"/>
      <c r="G244" s="20"/>
      <c r="H244" s="20"/>
      <c r="I244" s="23"/>
      <c r="J244" s="6"/>
      <c r="K244" s="6"/>
      <c r="L244" s="424"/>
      <c r="M244" s="425"/>
      <c r="N244" s="24"/>
      <c r="O244" s="107"/>
      <c r="P244" s="107"/>
      <c r="Q244" s="273"/>
      <c r="R244" s="24"/>
      <c r="S244" s="107"/>
      <c r="T244" s="107"/>
      <c r="U244" s="290"/>
      <c r="V244" s="24"/>
      <c r="W244" s="107"/>
      <c r="X244" s="107"/>
      <c r="Y244" s="273"/>
      <c r="Z244" s="24"/>
      <c r="AA244" s="273"/>
      <c r="AB244" s="24"/>
      <c r="AC244" s="273"/>
      <c r="AD244" s="24"/>
      <c r="AE244" s="107"/>
      <c r="AF244" s="273"/>
      <c r="AG244" s="24"/>
      <c r="AH244" s="107"/>
      <c r="AI244" s="273"/>
      <c r="AJ244" s="24"/>
      <c r="AK244" s="107"/>
      <c r="AL244" s="273"/>
      <c r="AM244" s="24"/>
      <c r="AN244" s="107"/>
      <c r="AO244" s="273"/>
      <c r="AP244" s="24"/>
      <c r="AQ244" s="107"/>
      <c r="AR244" s="273"/>
      <c r="AS244" s="24"/>
      <c r="AT244" s="107"/>
      <c r="AU244" s="273"/>
      <c r="AV244" s="24"/>
      <c r="AW244" s="107"/>
      <c r="AX244" s="273"/>
      <c r="AY244" s="24"/>
      <c r="AZ244" s="107"/>
      <c r="BA244" s="273"/>
      <c r="BB244" s="24"/>
      <c r="BC244" s="107"/>
      <c r="BD244" s="273"/>
      <c r="BE244" s="24"/>
      <c r="BF244" s="107"/>
      <c r="BG244" s="273"/>
      <c r="BH244" s="24"/>
      <c r="BI244" s="107"/>
      <c r="BJ244" s="273"/>
      <c r="BK244" s="24"/>
      <c r="BL244" s="107"/>
      <c r="BM244" s="273"/>
      <c r="BN244" s="24"/>
      <c r="BO244" s="107"/>
      <c r="BP244" s="273"/>
      <c r="BQ244" s="24"/>
      <c r="BR244" s="107"/>
      <c r="BS244" s="273"/>
      <c r="BT244" s="24"/>
      <c r="BU244" s="291"/>
      <c r="BV244" s="273"/>
      <c r="BW244" s="24"/>
      <c r="BX244" s="107"/>
      <c r="BY244" s="273"/>
      <c r="BZ244" s="24"/>
      <c r="CA244" s="107"/>
      <c r="CB244" s="273"/>
      <c r="CC244" s="24"/>
      <c r="CD244" s="107"/>
      <c r="CE244" s="107"/>
      <c r="CF244" s="107"/>
      <c r="CG244" s="107"/>
      <c r="CH244" s="273"/>
      <c r="CI244" s="24"/>
      <c r="CJ244" s="107"/>
      <c r="CK244" s="273"/>
      <c r="CL244" s="24"/>
      <c r="CM244" s="107"/>
      <c r="CN244" s="273"/>
      <c r="CO244" s="24"/>
      <c r="CP244" s="107"/>
      <c r="CQ244" s="273"/>
      <c r="CR244" s="24"/>
      <c r="CS244" s="107"/>
      <c r="CT244" s="273"/>
      <c r="CU244" s="24"/>
      <c r="CV244" s="107"/>
      <c r="CW244" s="273"/>
      <c r="CX244" s="24"/>
      <c r="CY244" s="107"/>
      <c r="CZ244" s="273"/>
      <c r="DA244" s="24"/>
      <c r="DB244" s="107"/>
      <c r="DC244" s="273"/>
      <c r="DD244" s="24"/>
      <c r="DE244" s="107"/>
      <c r="DF244" s="273"/>
      <c r="DG244" s="218"/>
      <c r="DH244" s="217"/>
      <c r="DI244" s="217"/>
      <c r="DJ244" s="286" t="e">
        <f>AVERAGE(AY244:CZ244)</f>
        <v>#DIV/0!</v>
      </c>
      <c r="DK244" s="219"/>
      <c r="DL244" s="220" t="e">
        <f>IF(DJ244&gt;80, 4, (DJ244-50)/20+2.5)</f>
        <v>#DIV/0!</v>
      </c>
      <c r="DM244" s="61">
        <f>COUNTIF(N244:CZ244, DM$1)+COUNTIF(N244:CZ244, DM$2)</f>
        <v>0</v>
      </c>
      <c r="DN244" s="233">
        <f>IF(COUNTIF($N244:$Q244, ET$1)&gt;0, DN$2, 0)</f>
        <v>0</v>
      </c>
      <c r="DO244" s="234">
        <f>IF(COUNTIF($R244:$U244, ET$1)&gt;0, DO$2, 0)</f>
        <v>0</v>
      </c>
      <c r="DP244" s="234">
        <f>IF(COUNTIF($V244:$Y244, ET$1)&gt;0, DP$2, 0)</f>
        <v>0</v>
      </c>
      <c r="DQ244" s="234">
        <f>IF(COUNTIF($Z244:$AA244, ET$1)&gt;0, DQ$2, 0)</f>
        <v>0</v>
      </c>
      <c r="DR244" s="234">
        <f>IF(COUNTIF($AB244:$AC244, ET$1)&gt;0, DR$2, 0)</f>
        <v>0</v>
      </c>
      <c r="DS244" s="235">
        <f>IF(COUNTIF($AD244:$AF244, $ET$1)&gt;0, DS$2, 0)</f>
        <v>0</v>
      </c>
      <c r="DT244" s="236">
        <f>IF(COUNTIF($AG244:$AI244, $ET$1)&gt;0, DT$2, 0)</f>
        <v>0</v>
      </c>
      <c r="DU244" s="236">
        <f>IF(COUNTIF($AJ244:$AL244, $ET$1)&gt;0, DU$2, 0)</f>
        <v>0</v>
      </c>
      <c r="DV244" s="236">
        <f>IF(COUNTIF($AM244:$AO244, $ET$1)&gt;0, DV$2, 0)</f>
        <v>0</v>
      </c>
      <c r="DW244" s="236">
        <f>IF(COUNTIF($AP244:$AR244, $ET$1)&gt;0, DW$2, 0)</f>
        <v>0</v>
      </c>
      <c r="DX244" s="236">
        <f>IF(COUNTIF($AS244:$AU244, $ET$1)&gt;0, DX$2, 0)</f>
        <v>0</v>
      </c>
      <c r="DY244" s="236">
        <f>IF(COUNTIF($AV244:$AX244, $ET$1)&gt;0, DY$2, 0)</f>
        <v>0</v>
      </c>
      <c r="DZ244" s="237">
        <f>IF(COUNTIF($AY244:$BA244, $ET$1)&gt;0, DZ$2, 0)</f>
        <v>0</v>
      </c>
      <c r="EA244" s="238">
        <f>IF(COUNTIF($BB244:$BD244, $ET$1)&gt;0, EA$2, 0)</f>
        <v>0</v>
      </c>
      <c r="EB244" s="238">
        <f>IF(COUNTIF($BE244:$BG244, $ET$1)&gt;0, EB$2, 0)</f>
        <v>0</v>
      </c>
      <c r="EC244" s="238">
        <f>IF(COUNTIF($BH244:$BJ244, $ET$1)&gt;0, EC$2, 0)</f>
        <v>0</v>
      </c>
      <c r="ED244" s="238">
        <f>IF(COUNTIF($BK244:$BM244, $ET$1)&gt;0, ED$2, 0)</f>
        <v>0</v>
      </c>
      <c r="EE244" s="238">
        <f>IF(COUNTIF($BN244:$BP244, $ET$1)&gt;0, EE$2, 0)</f>
        <v>0</v>
      </c>
      <c r="EF244" s="238">
        <f>IF(COUNTIF($BQ244:$BS244, $ET$1)&gt;0, EF$2, 0)</f>
        <v>0</v>
      </c>
      <c r="EG244" s="238">
        <f>IF(COUNTIF($BT244:$BV244, $ET$1)&gt;0, EG$2, 0)</f>
        <v>0</v>
      </c>
      <c r="EH244" s="239">
        <f>IF(COUNTIF($BW244:$BY244, $ET$1)&gt;0, EH$2, 0)</f>
        <v>0</v>
      </c>
      <c r="EI244" s="240">
        <f>IF(COUNTIF($BZ244:$CB244, $ET$1)&gt;0, EI$2, 0)</f>
        <v>0</v>
      </c>
      <c r="EJ244" s="240">
        <f>IF(COUNTIF($CC244:$CE244, $ET$1)&gt;0, EJ$2, 0)</f>
        <v>0</v>
      </c>
      <c r="EK244" s="240">
        <f>IF(COUNTIF($CF244:$CH244, $ET$1)&gt;0, EK$2, 0)</f>
        <v>0</v>
      </c>
      <c r="EL244" s="240">
        <f>IF(COUNTIF($CI244:$CK244, $ET$1)&gt;0, EL$2, 0)</f>
        <v>0</v>
      </c>
      <c r="EM244" s="240">
        <f>IF(COUNTIF($CL244:$CN244, $ET$1)&gt;0, EM$2, 0)</f>
        <v>0</v>
      </c>
      <c r="EN244" s="240">
        <f>IF(COUNTIF($CO244:$CQ244, $ET$1)&gt;0, EN$2, 0)</f>
        <v>0</v>
      </c>
      <c r="EO244" s="240">
        <f>IF(COUNTIF($CR244:$CT244, $ET$1)&gt;0, EO$2, 0)</f>
        <v>0</v>
      </c>
      <c r="EP244" s="240">
        <f>IF(COUNTIF($CU244:$CW244, $ET$1)&gt;0, EP$2, 0)</f>
        <v>0</v>
      </c>
      <c r="EQ244" s="240">
        <f>IF(COUNTIF($CX244:$CZ244, $ET$1)&gt;0, EQ$2, 0)</f>
        <v>0</v>
      </c>
      <c r="ER244" s="240">
        <f>IF(COUNTIF($DA244:$DC244, $ET$1)&gt;0, ER$2, 0)</f>
        <v>0</v>
      </c>
      <c r="ES244" s="240">
        <f>IF(COUNTIF($DD244:$DF244, $ET$1)&gt;0, ES$2, 0)</f>
        <v>0</v>
      </c>
      <c r="ET244" s="241">
        <f>SUM(DN244:ES244)</f>
        <v>0</v>
      </c>
      <c r="EU244" s="242">
        <f>IF(COUNTIF($N244:$Q244, GA$1)&gt;0, EU$2, 0)</f>
        <v>0</v>
      </c>
      <c r="EV244" s="234">
        <f>IF(COUNTIF($R244:$U244, GA$1)&gt;0, EV$2, 0)</f>
        <v>0</v>
      </c>
      <c r="EW244" s="234">
        <f>IF(COUNTIF($V244:$Y244, GA$1)&gt;0, EW$2, 0)</f>
        <v>0</v>
      </c>
      <c r="EX244" s="234">
        <f>IF(COUNTIF($Z244:$AA244, GA$1)&gt;0, EX$2, 0)</f>
        <v>0</v>
      </c>
      <c r="EY244" s="234">
        <f>IF(COUNTIF($AB244:$AC244, GA$1)&gt;0, EY$2, 0)</f>
        <v>0</v>
      </c>
      <c r="EZ244" s="235">
        <f>IF(COUNTIF($AD244:$AF244, $GA$1)&gt;0, EZ$2, 0)</f>
        <v>0</v>
      </c>
      <c r="FA244" s="236">
        <f>IF(COUNTIF($AG244:$AI244, $GA$1)&gt;0, FA$2, 0)</f>
        <v>0</v>
      </c>
      <c r="FB244" s="236">
        <f>IF(COUNTIF($AJ244:$AL244, $GA$1)&gt;0, FB$2, 0)</f>
        <v>0</v>
      </c>
      <c r="FC244" s="236">
        <f>IF(COUNTIF($AM244:$AO244, $GA$1)&gt;0, FC$2, 0)</f>
        <v>0</v>
      </c>
      <c r="FD244" s="236">
        <f>IF(COUNTIF($AP244:$AR244, $GA$1)&gt;0, FD$2, 0)</f>
        <v>0</v>
      </c>
      <c r="FE244" s="236">
        <f>IF(COUNTIF($AS244:$AU244, $GA$1)&gt;0, FE$2, 0)</f>
        <v>0</v>
      </c>
      <c r="FF244" s="236">
        <f>IF(COUNTIF($AV244:$AX244, $GA$1)&gt;0, FF$2, 0)</f>
        <v>0</v>
      </c>
      <c r="FG244" s="237">
        <f>IF(COUNTIF($AY244:$BA244, $GA$1)&gt;0, FG$2, 0)</f>
        <v>0</v>
      </c>
      <c r="FH244" s="238">
        <f>IF(COUNTIF($BB244:$BD244, $GA$1)&gt;0, FH$2, 0)</f>
        <v>0</v>
      </c>
      <c r="FI244" s="238">
        <f>IF(COUNTIF($BE244:$BG244, $GA$1)&gt;0, FI$2, 0)</f>
        <v>0</v>
      </c>
      <c r="FJ244" s="238">
        <f>IF(COUNTIF($BH244:$BJ244, $GA$1)&gt;0, FJ$2, 0)</f>
        <v>0</v>
      </c>
      <c r="FK244" s="238">
        <f>IF(COUNTIF($BK244:$BM244, $GA$1)&gt;0, FK$2, 0)</f>
        <v>0</v>
      </c>
      <c r="FL244" s="238">
        <f>IF(COUNTIF($BN244:$BP244, $GA$1)&gt;0, FL$2, 0)</f>
        <v>0</v>
      </c>
      <c r="FM244" s="238">
        <f>IF(COUNTIF($BQ244:$BS244, $GA$1)&gt;0, FM$2, 0)</f>
        <v>0</v>
      </c>
      <c r="FN244" s="238">
        <f>IF(COUNTIF($BT244:$BV244, $GA$1)&gt;0, FN$2, 0)</f>
        <v>0</v>
      </c>
      <c r="FO244" s="239">
        <f>IF(COUNTIF($BW244:$BY244, $GA$1)&gt;0, FO$2, 0)</f>
        <v>0</v>
      </c>
      <c r="FP244" s="240">
        <f>IF(COUNTIF($BZ244:$CB244, $GA$1)&gt;0, FP$2, 0)</f>
        <v>0</v>
      </c>
      <c r="FQ244" s="240">
        <f>IF(COUNTIF($CC244:$CE244, $GA$1)&gt;0, FQ$2, 0)</f>
        <v>0</v>
      </c>
      <c r="FR244" s="240">
        <f>IF(COUNTIF($CF244:$CH244, $GA$1)&gt;0, FR$2, 0)</f>
        <v>0</v>
      </c>
      <c r="FS244" s="240">
        <f>IF(COUNTIF($CI244:$CK244, $GA$1)&gt;0, FS$2, 0)</f>
        <v>0</v>
      </c>
      <c r="FT244" s="240">
        <f>IF(COUNTIF($CL244:$CN244, $GA$1)&gt;0, FT$2, 0)</f>
        <v>0</v>
      </c>
      <c r="FU244" s="240">
        <f>IF(COUNTIF($CO244:$CQ244, $GA$1)&gt;0, FU$2, 0)</f>
        <v>0</v>
      </c>
      <c r="FV244" s="240">
        <f>IF(COUNTIF($CR244:$CT244, $GA$1)&gt;0, FV$2, 0)</f>
        <v>0</v>
      </c>
      <c r="FW244" s="240">
        <f>IF(COUNTIF($CU244:$CW244, $GA$1)&gt;0, FW$2, 0)</f>
        <v>0</v>
      </c>
      <c r="FX244" s="240">
        <f>IF(COUNTIF($CX244:$CZ244, $GA$1)&gt;0, FX$2, 0)</f>
        <v>0</v>
      </c>
      <c r="FY244" s="240">
        <f>IF(COUNTIF($DA244:$DC244, $GA$1)&gt;0, FY$2, 0)</f>
        <v>0</v>
      </c>
      <c r="FZ244" s="240">
        <f>IF(COUNTIF($DD244:$DF244, $GA$1)&gt;0, FZ$2, 0)</f>
        <v>0</v>
      </c>
      <c r="GA244" s="241">
        <f>SUM(EU244:FZ244)</f>
        <v>0</v>
      </c>
      <c r="GB244" s="242">
        <f>IF(COUNTIF($N244:$Q244, HH$1)&gt;0, GB$2, 0)</f>
        <v>0</v>
      </c>
      <c r="GC244" s="234">
        <f>IF(COUNTIF($R244:$U244, HH$1)&gt;0, GC$2, 0)</f>
        <v>0</v>
      </c>
      <c r="GD244" s="234">
        <f>IF(COUNTIF($V244:$Y244, HH$1)&gt;0, GD$2, 0)</f>
        <v>0</v>
      </c>
      <c r="GE244" s="234">
        <f>IF(COUNTIF($Z244:$AA244, HH$1)&gt;0, GE$2, 0)</f>
        <v>0</v>
      </c>
      <c r="GF244" s="234">
        <f>IF(COUNTIF($AB244:$AC244, HH$1)&gt;0, GF$2, 0)</f>
        <v>0</v>
      </c>
      <c r="GG244" s="235">
        <f>IF(COUNTIF($AD244:$AF244, $HH$1)&gt;0, GG$2, 0)</f>
        <v>0</v>
      </c>
      <c r="GH244" s="236">
        <f>IF(COUNTIF($AG244:$AI244, $HH$1)&gt;0, GH$2, 0)</f>
        <v>0</v>
      </c>
      <c r="GI244" s="236">
        <f>IF(COUNTIF($AJ244:$AL244, $HH$1)&gt;0, GI$2, 0)</f>
        <v>0</v>
      </c>
      <c r="GJ244" s="236">
        <f>IF(COUNTIF($AM244:$AO244, $HH$1)&gt;0, GJ$2, 0)</f>
        <v>0</v>
      </c>
      <c r="GK244" s="236">
        <f>IF(COUNTIF($AP244:$AR244, $HH$1)&gt;0, GK$2, 0)</f>
        <v>0</v>
      </c>
      <c r="GL244" s="236">
        <f>IF(COUNTIF($AS244:$AU244, $HH$1)&gt;0, GL$2, 0)</f>
        <v>0</v>
      </c>
      <c r="GM244" s="236">
        <f>IF(COUNTIF($AV244:$AX244, $HH$1)&gt;0, GM$2, 0)</f>
        <v>0</v>
      </c>
      <c r="GN244" s="237">
        <f>IF(COUNTIF($AY244:$BA244, $HH$1)&gt;0, GN$2, 0)</f>
        <v>0</v>
      </c>
      <c r="GO244" s="238">
        <f>IF(COUNTIF($BB244:$BD244, $HH$1)&gt;0, GO$2, 0)</f>
        <v>0</v>
      </c>
      <c r="GP244" s="238">
        <f>IF(COUNTIF($BE244:$BG244, $HH$1)&gt;0, GP$2, 0)</f>
        <v>0</v>
      </c>
      <c r="GQ244" s="238">
        <f>IF(COUNTIF($BH244:$BJ244, $HH$1)&gt;0, GQ$2, 0)</f>
        <v>0</v>
      </c>
      <c r="GR244" s="238">
        <f>IF(COUNTIF($BK244:$BM244, $HH$1)&gt;0, GR$2, 0)</f>
        <v>0</v>
      </c>
      <c r="GS244" s="238">
        <f>IF(COUNTIF($BN244:$BP244, $HH$1)&gt;0, GS$2, 0)</f>
        <v>0</v>
      </c>
      <c r="GT244" s="238">
        <f>IF(COUNTIF($BQ244:$BS244, $HH$1)&gt;0, GT$2, 0)</f>
        <v>0</v>
      </c>
      <c r="GU244" s="238">
        <f>IF(COUNTIF($BT244:$BV244, $HH$1)&gt;0, GU$2, 0)</f>
        <v>0</v>
      </c>
      <c r="GV244" s="239">
        <f>IF(COUNTIF($BW244:$BY244, $HH$1)&gt;0, GV$2, 0)</f>
        <v>0</v>
      </c>
      <c r="GW244" s="240">
        <f>IF(COUNTIF($BZ244:$CB244, $HH$1)&gt;0, GW$2, 0)</f>
        <v>0</v>
      </c>
      <c r="GX244" s="240">
        <f>IF(COUNTIF($CC244:$CE244, $HH$1)&gt;0, GX$2, 0)</f>
        <v>0</v>
      </c>
      <c r="GY244" s="240">
        <f>IF(COUNTIF($CF244:$CH244, $HH$1)&gt;0, GY$2, 0)</f>
        <v>0</v>
      </c>
      <c r="GZ244" s="240">
        <f>IF(COUNTIF($CI244:$CK244, $HH$1)&gt;0, GZ$2, 0)</f>
        <v>0</v>
      </c>
      <c r="HA244" s="240">
        <f>IF(COUNTIF($CL244:$CN244, $HH$1)&gt;0, HA$2, 0)</f>
        <v>0</v>
      </c>
      <c r="HB244" s="240">
        <f>IF(COUNTIF($CO244:$CQ244, $HH$1)&gt;0, HB$2, 0)</f>
        <v>0</v>
      </c>
      <c r="HC244" s="240">
        <f>IF(COUNTIF($CR244:$CT244, $HH$1)&gt;0, HC$2, 0)</f>
        <v>0</v>
      </c>
      <c r="HD244" s="240">
        <f>IF(COUNTIF($CU244:$CW244, $HH$1)&gt;0, HD$2, 0)</f>
        <v>0</v>
      </c>
      <c r="HE244" s="240">
        <f>IF(COUNTIF($CX244:$CZ244, $HH$1)&gt;0, HE$2, 0)</f>
        <v>0</v>
      </c>
      <c r="HF244" s="240">
        <f>IF(COUNTIF($DA244:$DC244, $HH$1)&gt;0, HF$2, 0)</f>
        <v>0</v>
      </c>
      <c r="HG244" s="240">
        <f>IF(COUNTIF($DD244:$DF244, $HH$1)&gt;0, HG$2, 0)</f>
        <v>0</v>
      </c>
      <c r="HH244" s="241">
        <f>SUM(GB244:HG244)</f>
        <v>0</v>
      </c>
      <c r="HI244" s="243"/>
      <c r="HJ244" s="242">
        <f>IF(MAX($N244:$Q244)&gt;=40, HJ$2, 0)</f>
        <v>0</v>
      </c>
      <c r="HK244" s="234">
        <f>IF(MAX($R244:$U244)&gt;=40, HK$2, 0)</f>
        <v>0</v>
      </c>
      <c r="HL244" s="234">
        <f>IF(MAX($V244:$Y244)&gt;=40, HL$2, 0)</f>
        <v>0</v>
      </c>
      <c r="HM244" s="234">
        <f>IF(MAX($Z244:$AA244)&gt;=40, HM$2, 0)</f>
        <v>0</v>
      </c>
      <c r="HN244" s="234">
        <f>IF(MAX($AB244:$AC244)&gt;=40, HN$2, 0)</f>
        <v>0</v>
      </c>
      <c r="HO244" s="235">
        <f>IF(MAX($AD244:$AF244)&gt;=40, HO$2, 0)</f>
        <v>0</v>
      </c>
      <c r="HP244" s="236">
        <f>IF(MAX($AG244:$AI244)&gt;=40, HP$2, 0)</f>
        <v>0</v>
      </c>
      <c r="HQ244" s="236">
        <f>IF(MAX($AJ244:$AL244)&gt;=40, HQ$2, 0)</f>
        <v>0</v>
      </c>
      <c r="HR244" s="236">
        <f>IF(MAX($AM244:$AO244)&gt;=40, HR$2, 0)</f>
        <v>0</v>
      </c>
      <c r="HS244" s="236">
        <f>IF(MAX($AP244:$AR244)&gt;=40, HS$2, 0)</f>
        <v>0</v>
      </c>
      <c r="HT244" s="236">
        <f>IF(MAX($AS244:$AU244)&gt;=40, HT$2, 0)</f>
        <v>0</v>
      </c>
      <c r="HU244" s="236">
        <f>IF(MAX($AV244:$AX244)&gt;=40, HU$2, 0)</f>
        <v>0</v>
      </c>
      <c r="HV244" s="237">
        <f>IF(MAX($AY244:$BA244)&gt;=40, HV$2, 0)</f>
        <v>0</v>
      </c>
      <c r="HW244" s="238">
        <f>IF(MAX($BB244:$BD244)&gt;=40, HW$2, 0)</f>
        <v>0</v>
      </c>
      <c r="HX244" s="238">
        <f>IF(MAX($BE244:$BG244)&gt;=40, HX$2, 0)</f>
        <v>0</v>
      </c>
      <c r="HY244" s="238">
        <f>IF(MAX($BH244:$BJ244)&gt;=40, HY$2, 0)</f>
        <v>0</v>
      </c>
      <c r="HZ244" s="238">
        <f>IF(MAX($BK244:$BM244)&gt;=40, HZ$2, 0)</f>
        <v>0</v>
      </c>
      <c r="IA244" s="238">
        <f>IF(MAX($BN244:$BP244)&gt;=40, IA$2, 0)</f>
        <v>0</v>
      </c>
      <c r="IB244" s="238">
        <f>IF(MAX($BQ244:$BS244)&gt;=40, IB$2, 0)</f>
        <v>0</v>
      </c>
      <c r="IC244" s="238">
        <f>IF(MAX($BT244:$BV244)&gt;=40, IC$2, 0)</f>
        <v>0</v>
      </c>
      <c r="ID244" s="239">
        <f>IF(MAX($BW244:$BY244)&gt;=40, ID$2, 0)</f>
        <v>0</v>
      </c>
      <c r="IE244" s="240">
        <f>IF(MAX($BZ244:$CB244)&gt;=40, IE$2, 0)</f>
        <v>0</v>
      </c>
      <c r="IF244" s="240">
        <f>IF(MAX($CC244:$CE244)&gt;=40, IF$2, 0)</f>
        <v>0</v>
      </c>
      <c r="IG244" s="240">
        <f>IF(MAX($CF244:$CH244)&gt;=40, IG$2, 0)</f>
        <v>0</v>
      </c>
      <c r="IH244" s="240">
        <f>IF(MAX($CI244:$CK244)&gt;=40, IH$2, 0)</f>
        <v>0</v>
      </c>
      <c r="II244" s="240">
        <f>IF(MAX($CL244:$CN244)&gt;=40, II$2, 0)</f>
        <v>0</v>
      </c>
      <c r="IJ244" s="240">
        <f>IF(MAX($CO244:$CQ244)&gt;=40, IJ$2, 0)</f>
        <v>0</v>
      </c>
      <c r="IK244" s="240">
        <f>IF(MAX($CR244:$CT244)&gt;=40, IK$2, 0)</f>
        <v>0</v>
      </c>
      <c r="IL244" s="240">
        <f>IF(MAX($CU244:$CW244)&gt;=40, IL$2, 0)</f>
        <v>0</v>
      </c>
      <c r="IM244" s="240">
        <f>IF(MAX($CX244:$CZ244)&gt;=40, IM$2, 0)</f>
        <v>0</v>
      </c>
      <c r="IN244" s="240">
        <f>IF(MAX($DA244:$DC244)&gt;=40, IN$2, 0)</f>
        <v>0</v>
      </c>
      <c r="IO244" s="240">
        <f>IF(MAX($DD244:$DF244)&gt;=40, IO$2, 0)</f>
        <v>0</v>
      </c>
      <c r="IP244" s="416">
        <f>SUM(HO244:IB244, ID244:IO244)</f>
        <v>0</v>
      </c>
      <c r="IQ244" s="416">
        <f>SUM(HJ244:HN244, IC244)</f>
        <v>0</v>
      </c>
    </row>
    <row r="245" spans="2:251" ht="15" customHeight="1" x14ac:dyDescent="0.25">
      <c r="B245" s="392">
        <v>2</v>
      </c>
      <c r="C245" s="13"/>
      <c r="D245" s="423"/>
      <c r="E245" s="20"/>
      <c r="F245" s="6"/>
      <c r="G245" s="20"/>
      <c r="H245" s="20"/>
      <c r="I245" s="23"/>
      <c r="J245" s="6"/>
      <c r="K245" s="6"/>
      <c r="L245" s="424"/>
      <c r="M245" s="425"/>
      <c r="N245" s="24"/>
      <c r="O245" s="107"/>
      <c r="P245" s="107"/>
      <c r="Q245" s="273"/>
      <c r="R245" s="24"/>
      <c r="S245" s="107"/>
      <c r="T245" s="107"/>
      <c r="U245" s="290"/>
      <c r="V245" s="24"/>
      <c r="W245" s="107"/>
      <c r="X245" s="107"/>
      <c r="Y245" s="273"/>
      <c r="Z245" s="24"/>
      <c r="AA245" s="273"/>
      <c r="AB245" s="24"/>
      <c r="AC245" s="273"/>
      <c r="AD245" s="24"/>
      <c r="AE245" s="107"/>
      <c r="AF245" s="273"/>
      <c r="AG245" s="24"/>
      <c r="AH245" s="107"/>
      <c r="AI245" s="273"/>
      <c r="AJ245" s="24"/>
      <c r="AK245" s="107"/>
      <c r="AL245" s="273"/>
      <c r="AM245" s="24"/>
      <c r="AN245" s="107"/>
      <c r="AO245" s="273"/>
      <c r="AP245" s="24"/>
      <c r="AQ245" s="107"/>
      <c r="AR245" s="273"/>
      <c r="AS245" s="24"/>
      <c r="AT245" s="107"/>
      <c r="AU245" s="273"/>
      <c r="AV245" s="24"/>
      <c r="AW245" s="107"/>
      <c r="AX245" s="273"/>
      <c r="AY245" s="24"/>
      <c r="AZ245" s="107"/>
      <c r="BA245" s="273"/>
      <c r="BB245" s="24"/>
      <c r="BC245" s="107"/>
      <c r="BD245" s="273"/>
      <c r="BE245" s="24"/>
      <c r="BF245" s="107"/>
      <c r="BG245" s="273"/>
      <c r="BH245" s="24"/>
      <c r="BI245" s="107"/>
      <c r="BJ245" s="273"/>
      <c r="BK245" s="24"/>
      <c r="BL245" s="107"/>
      <c r="BM245" s="273"/>
      <c r="BN245" s="24"/>
      <c r="BO245" s="107"/>
      <c r="BP245" s="273"/>
      <c r="BQ245" s="24"/>
      <c r="BR245" s="107"/>
      <c r="BS245" s="273"/>
      <c r="BT245" s="24"/>
      <c r="BU245" s="291"/>
      <c r="BV245" s="273"/>
      <c r="BW245" s="24"/>
      <c r="BX245" s="107"/>
      <c r="BY245" s="273"/>
      <c r="BZ245" s="24"/>
      <c r="CA245" s="107"/>
      <c r="CB245" s="273"/>
      <c r="CC245" s="24"/>
      <c r="CD245" s="107"/>
      <c r="CE245" s="107"/>
      <c r="CF245" s="107"/>
      <c r="CG245" s="107"/>
      <c r="CH245" s="273"/>
      <c r="CI245" s="24"/>
      <c r="CJ245" s="107"/>
      <c r="CK245" s="273"/>
      <c r="CL245" s="24"/>
      <c r="CM245" s="107"/>
      <c r="CN245" s="273"/>
      <c r="CO245" s="24"/>
      <c r="CP245" s="107"/>
      <c r="CQ245" s="273"/>
      <c r="CR245" s="24"/>
      <c r="CS245" s="107"/>
      <c r="CT245" s="273"/>
      <c r="CU245" s="24"/>
      <c r="CV245" s="107"/>
      <c r="CW245" s="273"/>
      <c r="CX245" s="24"/>
      <c r="CY245" s="107"/>
      <c r="CZ245" s="273"/>
      <c r="DA245" s="24"/>
      <c r="DB245" s="107"/>
      <c r="DC245" s="273"/>
      <c r="DD245" s="24"/>
      <c r="DE245" s="107"/>
      <c r="DF245" s="273"/>
      <c r="DG245" s="218"/>
      <c r="DH245" s="217"/>
      <c r="DI245" s="217"/>
      <c r="DJ245" s="286" t="e">
        <f>AVERAGE(AY245:CZ245)</f>
        <v>#DIV/0!</v>
      </c>
      <c r="DK245" s="219"/>
      <c r="DL245" s="220" t="e">
        <f>IF(DJ245&gt;80, 4, (DJ245-50)/20+2.5)</f>
        <v>#DIV/0!</v>
      </c>
      <c r="DM245" s="61">
        <f>COUNTIF(N245:CZ245, DM$1)+COUNTIF(N245:CZ245, DM$2)</f>
        <v>0</v>
      </c>
      <c r="DN245" s="233">
        <f>IF(COUNTIF($N245:$Q245, ET$1)&gt;0, DN$2, 0)</f>
        <v>0</v>
      </c>
      <c r="DO245" s="234">
        <f>IF(COUNTIF($R245:$U245, ET$1)&gt;0, DO$2, 0)</f>
        <v>0</v>
      </c>
      <c r="DP245" s="234">
        <f>IF(COUNTIF($V245:$Y245, ET$1)&gt;0, DP$2, 0)</f>
        <v>0</v>
      </c>
      <c r="DQ245" s="234">
        <f>IF(COUNTIF($Z245:$AA245, ET$1)&gt;0, DQ$2, 0)</f>
        <v>0</v>
      </c>
      <c r="DR245" s="234">
        <f>IF(COUNTIF($AB245:$AC245, ET$1)&gt;0, DR$2, 0)</f>
        <v>0</v>
      </c>
      <c r="DS245" s="235">
        <f>IF(COUNTIF($AD245:$AF245, $ET$1)&gt;0, DS$2, 0)</f>
        <v>0</v>
      </c>
      <c r="DT245" s="236">
        <f>IF(COUNTIF($AG245:$AI245, $ET$1)&gt;0, DT$2, 0)</f>
        <v>0</v>
      </c>
      <c r="DU245" s="236">
        <f>IF(COUNTIF($AJ245:$AL245, $ET$1)&gt;0, DU$2, 0)</f>
        <v>0</v>
      </c>
      <c r="DV245" s="236">
        <f>IF(COUNTIF($AM245:$AO245, $ET$1)&gt;0, DV$2, 0)</f>
        <v>0</v>
      </c>
      <c r="DW245" s="236">
        <f>IF(COUNTIF($AP245:$AR245, $ET$1)&gt;0, DW$2, 0)</f>
        <v>0</v>
      </c>
      <c r="DX245" s="236">
        <f>IF(COUNTIF($AS245:$AU245, $ET$1)&gt;0, DX$2, 0)</f>
        <v>0</v>
      </c>
      <c r="DY245" s="236">
        <f>IF(COUNTIF($AV245:$AX245, $ET$1)&gt;0, DY$2, 0)</f>
        <v>0</v>
      </c>
      <c r="DZ245" s="237">
        <f>IF(COUNTIF($AY245:$BA245, $ET$1)&gt;0, DZ$2, 0)</f>
        <v>0</v>
      </c>
      <c r="EA245" s="238">
        <f>IF(COUNTIF($BB245:$BD245, $ET$1)&gt;0, EA$2, 0)</f>
        <v>0</v>
      </c>
      <c r="EB245" s="238">
        <f>IF(COUNTIF($BE245:$BG245, $ET$1)&gt;0, EB$2, 0)</f>
        <v>0</v>
      </c>
      <c r="EC245" s="238">
        <f>IF(COUNTIF($BH245:$BJ245, $ET$1)&gt;0, EC$2, 0)</f>
        <v>0</v>
      </c>
      <c r="ED245" s="238">
        <f>IF(COUNTIF($BK245:$BM245, $ET$1)&gt;0, ED$2, 0)</f>
        <v>0</v>
      </c>
      <c r="EE245" s="238">
        <f>IF(COUNTIF($BN245:$BP245, $ET$1)&gt;0, EE$2, 0)</f>
        <v>0</v>
      </c>
      <c r="EF245" s="238">
        <f>IF(COUNTIF($BQ245:$BS245, $ET$1)&gt;0, EF$2, 0)</f>
        <v>0</v>
      </c>
      <c r="EG245" s="238">
        <f>IF(COUNTIF($BT245:$BV245, $ET$1)&gt;0, EG$2, 0)</f>
        <v>0</v>
      </c>
      <c r="EH245" s="239">
        <f>IF(COUNTIF($BW245:$BY245, $ET$1)&gt;0, EH$2, 0)</f>
        <v>0</v>
      </c>
      <c r="EI245" s="240">
        <f>IF(COUNTIF($BZ245:$CB245, $ET$1)&gt;0, EI$2, 0)</f>
        <v>0</v>
      </c>
      <c r="EJ245" s="240">
        <f>IF(COUNTIF($CC245:$CE245, $ET$1)&gt;0, EJ$2, 0)</f>
        <v>0</v>
      </c>
      <c r="EK245" s="240">
        <f>IF(COUNTIF($CF245:$CH245, $ET$1)&gt;0, EK$2, 0)</f>
        <v>0</v>
      </c>
      <c r="EL245" s="240">
        <f>IF(COUNTIF($CI245:$CK245, $ET$1)&gt;0, EL$2, 0)</f>
        <v>0</v>
      </c>
      <c r="EM245" s="240">
        <f>IF(COUNTIF($CL245:$CN245, $ET$1)&gt;0, EM$2, 0)</f>
        <v>0</v>
      </c>
      <c r="EN245" s="240">
        <f>IF(COUNTIF($CO245:$CQ245, $ET$1)&gt;0, EN$2, 0)</f>
        <v>0</v>
      </c>
      <c r="EO245" s="240">
        <f>IF(COUNTIF($CR245:$CT245, $ET$1)&gt;0, EO$2, 0)</f>
        <v>0</v>
      </c>
      <c r="EP245" s="240">
        <f>IF(COUNTIF($CU245:$CW245, $ET$1)&gt;0, EP$2, 0)</f>
        <v>0</v>
      </c>
      <c r="EQ245" s="240">
        <f>IF(COUNTIF($CX245:$CZ245, $ET$1)&gt;0, EQ$2, 0)</f>
        <v>0</v>
      </c>
      <c r="ER245" s="240">
        <f>IF(COUNTIF($DA245:$DC245, $ET$1)&gt;0, ER$2, 0)</f>
        <v>0</v>
      </c>
      <c r="ES245" s="240">
        <f>IF(COUNTIF($DD245:$DF245, $ET$1)&gt;0, ES$2, 0)</f>
        <v>0</v>
      </c>
      <c r="ET245" s="241">
        <f>SUM(DN245:ES245)</f>
        <v>0</v>
      </c>
      <c r="EU245" s="242">
        <f>IF(COUNTIF($N245:$Q245, GA$1)&gt;0, EU$2, 0)</f>
        <v>0</v>
      </c>
      <c r="EV245" s="234">
        <f>IF(COUNTIF($R245:$U245, GA$1)&gt;0, EV$2, 0)</f>
        <v>0</v>
      </c>
      <c r="EW245" s="234">
        <f>IF(COUNTIF($V245:$Y245, GA$1)&gt;0, EW$2, 0)</f>
        <v>0</v>
      </c>
      <c r="EX245" s="234">
        <f>IF(COUNTIF($Z245:$AA245, GA$1)&gt;0, EX$2, 0)</f>
        <v>0</v>
      </c>
      <c r="EY245" s="234">
        <f>IF(COUNTIF($AB245:$AC245, GA$1)&gt;0, EY$2, 0)</f>
        <v>0</v>
      </c>
      <c r="EZ245" s="235">
        <f>IF(COUNTIF($AD245:$AF245, $GA$1)&gt;0, EZ$2, 0)</f>
        <v>0</v>
      </c>
      <c r="FA245" s="236">
        <f>IF(COUNTIF($AG245:$AI245, $GA$1)&gt;0, FA$2, 0)</f>
        <v>0</v>
      </c>
      <c r="FB245" s="236">
        <f>IF(COUNTIF($AJ245:$AL245, $GA$1)&gt;0, FB$2, 0)</f>
        <v>0</v>
      </c>
      <c r="FC245" s="236">
        <f>IF(COUNTIF($AM245:$AO245, $GA$1)&gt;0, FC$2, 0)</f>
        <v>0</v>
      </c>
      <c r="FD245" s="236">
        <f>IF(COUNTIF($AP245:$AR245, $GA$1)&gt;0, FD$2, 0)</f>
        <v>0</v>
      </c>
      <c r="FE245" s="236">
        <f>IF(COUNTIF($AS245:$AU245, $GA$1)&gt;0, FE$2, 0)</f>
        <v>0</v>
      </c>
      <c r="FF245" s="236">
        <f>IF(COUNTIF($AV245:$AX245, $GA$1)&gt;0, FF$2, 0)</f>
        <v>0</v>
      </c>
      <c r="FG245" s="237">
        <f>IF(COUNTIF($AY245:$BA245, $GA$1)&gt;0, FG$2, 0)</f>
        <v>0</v>
      </c>
      <c r="FH245" s="238">
        <f>IF(COUNTIF($BB245:$BD245, $GA$1)&gt;0, FH$2, 0)</f>
        <v>0</v>
      </c>
      <c r="FI245" s="238">
        <f>IF(COUNTIF($BE245:$BG245, $GA$1)&gt;0, FI$2, 0)</f>
        <v>0</v>
      </c>
      <c r="FJ245" s="238">
        <f>IF(COUNTIF($BH245:$BJ245, $GA$1)&gt;0, FJ$2, 0)</f>
        <v>0</v>
      </c>
      <c r="FK245" s="238">
        <f>IF(COUNTIF($BK245:$BM245, $GA$1)&gt;0, FK$2, 0)</f>
        <v>0</v>
      </c>
      <c r="FL245" s="238">
        <f>IF(COUNTIF($BN245:$BP245, $GA$1)&gt;0, FL$2, 0)</f>
        <v>0</v>
      </c>
      <c r="FM245" s="238">
        <f>IF(COUNTIF($BQ245:$BS245, $GA$1)&gt;0, FM$2, 0)</f>
        <v>0</v>
      </c>
      <c r="FN245" s="238">
        <f>IF(COUNTIF($BT245:$BV245, $GA$1)&gt;0, FN$2, 0)</f>
        <v>0</v>
      </c>
      <c r="FO245" s="239">
        <f>IF(COUNTIF($BW245:$BY245, $GA$1)&gt;0, FO$2, 0)</f>
        <v>0</v>
      </c>
      <c r="FP245" s="240">
        <f>IF(COUNTIF($BZ245:$CB245, $GA$1)&gt;0, FP$2, 0)</f>
        <v>0</v>
      </c>
      <c r="FQ245" s="240">
        <f>IF(COUNTIF($CC245:$CE245, $GA$1)&gt;0, FQ$2, 0)</f>
        <v>0</v>
      </c>
      <c r="FR245" s="240">
        <f>IF(COUNTIF($CF245:$CH245, $GA$1)&gt;0, FR$2, 0)</f>
        <v>0</v>
      </c>
      <c r="FS245" s="240">
        <f>IF(COUNTIF($CI245:$CK245, $GA$1)&gt;0, FS$2, 0)</f>
        <v>0</v>
      </c>
      <c r="FT245" s="240">
        <f>IF(COUNTIF($CL245:$CN245, $GA$1)&gt;0, FT$2, 0)</f>
        <v>0</v>
      </c>
      <c r="FU245" s="240">
        <f>IF(COUNTIF($CO245:$CQ245, $GA$1)&gt;0, FU$2, 0)</f>
        <v>0</v>
      </c>
      <c r="FV245" s="240">
        <f>IF(COUNTIF($CR245:$CT245, $GA$1)&gt;0, FV$2, 0)</f>
        <v>0</v>
      </c>
      <c r="FW245" s="240">
        <f>IF(COUNTIF($CU245:$CW245, $GA$1)&gt;0, FW$2, 0)</f>
        <v>0</v>
      </c>
      <c r="FX245" s="240">
        <f>IF(COUNTIF($CX245:$CZ245, $GA$1)&gt;0, FX$2, 0)</f>
        <v>0</v>
      </c>
      <c r="FY245" s="240">
        <f>IF(COUNTIF($DA245:$DC245, $GA$1)&gt;0, FY$2, 0)</f>
        <v>0</v>
      </c>
      <c r="FZ245" s="240">
        <f>IF(COUNTIF($DD245:$DF245, $GA$1)&gt;0, FZ$2, 0)</f>
        <v>0</v>
      </c>
      <c r="GA245" s="241">
        <f>SUM(EU245:FZ245)</f>
        <v>0</v>
      </c>
      <c r="GB245" s="242">
        <f>IF(COUNTIF($N245:$Q245, HH$1)&gt;0, GB$2, 0)</f>
        <v>0</v>
      </c>
      <c r="GC245" s="234">
        <f>IF(COUNTIF($R245:$U245, HH$1)&gt;0, GC$2, 0)</f>
        <v>0</v>
      </c>
      <c r="GD245" s="234">
        <f>IF(COUNTIF($V245:$Y245, HH$1)&gt;0, GD$2, 0)</f>
        <v>0</v>
      </c>
      <c r="GE245" s="234">
        <f>IF(COUNTIF($Z245:$AA245, HH$1)&gt;0, GE$2, 0)</f>
        <v>0</v>
      </c>
      <c r="GF245" s="234">
        <f>IF(COUNTIF($AB245:$AC245, HH$1)&gt;0, GF$2, 0)</f>
        <v>0</v>
      </c>
      <c r="GG245" s="235">
        <f>IF(COUNTIF($AD245:$AF245, $HH$1)&gt;0, GG$2, 0)</f>
        <v>0</v>
      </c>
      <c r="GH245" s="236">
        <f>IF(COUNTIF($AG245:$AI245, $HH$1)&gt;0, GH$2, 0)</f>
        <v>0</v>
      </c>
      <c r="GI245" s="236">
        <f>IF(COUNTIF($AJ245:$AL245, $HH$1)&gt;0, GI$2, 0)</f>
        <v>0</v>
      </c>
      <c r="GJ245" s="236">
        <f>IF(COUNTIF($AM245:$AO245, $HH$1)&gt;0, GJ$2, 0)</f>
        <v>0</v>
      </c>
      <c r="GK245" s="236">
        <f>IF(COUNTIF($AP245:$AR245, $HH$1)&gt;0, GK$2, 0)</f>
        <v>0</v>
      </c>
      <c r="GL245" s="236">
        <f>IF(COUNTIF($AS245:$AU245, $HH$1)&gt;0, GL$2, 0)</f>
        <v>0</v>
      </c>
      <c r="GM245" s="236">
        <f>IF(COUNTIF($AV245:$AX245, $HH$1)&gt;0, GM$2, 0)</f>
        <v>0</v>
      </c>
      <c r="GN245" s="237">
        <f>IF(COUNTIF($AY245:$BA245, $HH$1)&gt;0, GN$2, 0)</f>
        <v>0</v>
      </c>
      <c r="GO245" s="238">
        <f>IF(COUNTIF($BB245:$BD245, $HH$1)&gt;0, GO$2, 0)</f>
        <v>0</v>
      </c>
      <c r="GP245" s="238">
        <f>IF(COUNTIF($BE245:$BG245, $HH$1)&gt;0, GP$2, 0)</f>
        <v>0</v>
      </c>
      <c r="GQ245" s="238">
        <f>IF(COUNTIF($BH245:$BJ245, $HH$1)&gt;0, GQ$2, 0)</f>
        <v>0</v>
      </c>
      <c r="GR245" s="238">
        <f>IF(COUNTIF($BK245:$BM245, $HH$1)&gt;0, GR$2, 0)</f>
        <v>0</v>
      </c>
      <c r="GS245" s="238">
        <f>IF(COUNTIF($BN245:$BP245, $HH$1)&gt;0, GS$2, 0)</f>
        <v>0</v>
      </c>
      <c r="GT245" s="238">
        <f>IF(COUNTIF($BQ245:$BS245, $HH$1)&gt;0, GT$2, 0)</f>
        <v>0</v>
      </c>
      <c r="GU245" s="238">
        <f>IF(COUNTIF($BT245:$BV245, $HH$1)&gt;0, GU$2, 0)</f>
        <v>0</v>
      </c>
      <c r="GV245" s="239">
        <f>IF(COUNTIF($BW245:$BY245, $HH$1)&gt;0, GV$2, 0)</f>
        <v>0</v>
      </c>
      <c r="GW245" s="240">
        <f>IF(COUNTIF($BZ245:$CB245, $HH$1)&gt;0, GW$2, 0)</f>
        <v>0</v>
      </c>
      <c r="GX245" s="240">
        <f>IF(COUNTIF($CC245:$CE245, $HH$1)&gt;0, GX$2, 0)</f>
        <v>0</v>
      </c>
      <c r="GY245" s="240">
        <f>IF(COUNTIF($CF245:$CH245, $HH$1)&gt;0, GY$2, 0)</f>
        <v>0</v>
      </c>
      <c r="GZ245" s="240">
        <f>IF(COUNTIF($CI245:$CK245, $HH$1)&gt;0, GZ$2, 0)</f>
        <v>0</v>
      </c>
      <c r="HA245" s="240">
        <f>IF(COUNTIF($CL245:$CN245, $HH$1)&gt;0, HA$2, 0)</f>
        <v>0</v>
      </c>
      <c r="HB245" s="240">
        <f>IF(COUNTIF($CO245:$CQ245, $HH$1)&gt;0, HB$2, 0)</f>
        <v>0</v>
      </c>
      <c r="HC245" s="240">
        <f>IF(COUNTIF($CR245:$CT245, $HH$1)&gt;0, HC$2, 0)</f>
        <v>0</v>
      </c>
      <c r="HD245" s="240">
        <f>IF(COUNTIF($CU245:$CW245, $HH$1)&gt;0, HD$2, 0)</f>
        <v>0</v>
      </c>
      <c r="HE245" s="240">
        <f>IF(COUNTIF($CX245:$CZ245, $HH$1)&gt;0, HE$2, 0)</f>
        <v>0</v>
      </c>
      <c r="HF245" s="240">
        <f>IF(COUNTIF($DA245:$DC245, $HH$1)&gt;0, HF$2, 0)</f>
        <v>0</v>
      </c>
      <c r="HG245" s="240">
        <f>IF(COUNTIF($DD245:$DF245, $HH$1)&gt;0, HG$2, 0)</f>
        <v>0</v>
      </c>
      <c r="HH245" s="241">
        <f>SUM(GB245:HG245)</f>
        <v>0</v>
      </c>
      <c r="HI245" s="243"/>
      <c r="HJ245" s="242">
        <f>IF(MAX($N245:$Q245)&gt;=40, HJ$2, 0)</f>
        <v>0</v>
      </c>
      <c r="HK245" s="234">
        <f>IF(MAX($R245:$U245)&gt;=40, HK$2, 0)</f>
        <v>0</v>
      </c>
      <c r="HL245" s="234">
        <f>IF(MAX($V245:$Y245)&gt;=40, HL$2, 0)</f>
        <v>0</v>
      </c>
      <c r="HM245" s="234">
        <f>IF(MAX($Z245:$AA245)&gt;=40, HM$2, 0)</f>
        <v>0</v>
      </c>
      <c r="HN245" s="234">
        <f>IF(MAX($AB245:$AC245)&gt;=40, HN$2, 0)</f>
        <v>0</v>
      </c>
      <c r="HO245" s="235">
        <f>IF(MAX($AD245:$AF245)&gt;=40, HO$2, 0)</f>
        <v>0</v>
      </c>
      <c r="HP245" s="236">
        <f>IF(MAX($AG245:$AI245)&gt;=40, HP$2, 0)</f>
        <v>0</v>
      </c>
      <c r="HQ245" s="236">
        <f>IF(MAX($AJ245:$AL245)&gt;=40, HQ$2, 0)</f>
        <v>0</v>
      </c>
      <c r="HR245" s="236">
        <f>IF(MAX($AM245:$AO245)&gt;=40, HR$2, 0)</f>
        <v>0</v>
      </c>
      <c r="HS245" s="236">
        <f>IF(MAX($AP245:$AR245)&gt;=40, HS$2, 0)</f>
        <v>0</v>
      </c>
      <c r="HT245" s="236">
        <f>IF(MAX($AS245:$AU245)&gt;=40, HT$2, 0)</f>
        <v>0</v>
      </c>
      <c r="HU245" s="236">
        <f>IF(MAX($AV245:$AX245)&gt;=40, HU$2, 0)</f>
        <v>0</v>
      </c>
      <c r="HV245" s="237">
        <f>IF(MAX($AY245:$BA245)&gt;=40, HV$2, 0)</f>
        <v>0</v>
      </c>
      <c r="HW245" s="238">
        <f>IF(MAX($BB245:$BD245)&gt;=40, HW$2, 0)</f>
        <v>0</v>
      </c>
      <c r="HX245" s="238">
        <f>IF(MAX($BE245:$BG245)&gt;=40, HX$2, 0)</f>
        <v>0</v>
      </c>
      <c r="HY245" s="238">
        <f>IF(MAX($BH245:$BJ245)&gt;=40, HY$2, 0)</f>
        <v>0</v>
      </c>
      <c r="HZ245" s="238">
        <f>IF(MAX($BK245:$BM245)&gt;=40, HZ$2, 0)</f>
        <v>0</v>
      </c>
      <c r="IA245" s="238">
        <f>IF(MAX($BN245:$BP245)&gt;=40, IA$2, 0)</f>
        <v>0</v>
      </c>
      <c r="IB245" s="238">
        <f>IF(MAX($BQ245:$BS245)&gt;=40, IB$2, 0)</f>
        <v>0</v>
      </c>
      <c r="IC245" s="238">
        <f>IF(MAX($BT245:$BV245)&gt;=40, IC$2, 0)</f>
        <v>0</v>
      </c>
      <c r="ID245" s="239">
        <f>IF(MAX($BW245:$BY245)&gt;=40, ID$2, 0)</f>
        <v>0</v>
      </c>
      <c r="IE245" s="240">
        <f>IF(MAX($BZ245:$CB245)&gt;=40, IE$2, 0)</f>
        <v>0</v>
      </c>
      <c r="IF245" s="240">
        <f>IF(MAX($CC245:$CE245)&gt;=40, IF$2, 0)</f>
        <v>0</v>
      </c>
      <c r="IG245" s="240">
        <f>IF(MAX($CF245:$CH245)&gt;=40, IG$2, 0)</f>
        <v>0</v>
      </c>
      <c r="IH245" s="240">
        <f>IF(MAX($CI245:$CK245)&gt;=40, IH$2, 0)</f>
        <v>0</v>
      </c>
      <c r="II245" s="240">
        <f>IF(MAX($CL245:$CN245)&gt;=40, II$2, 0)</f>
        <v>0</v>
      </c>
      <c r="IJ245" s="240">
        <f>IF(MAX($CO245:$CQ245)&gt;=40, IJ$2, 0)</f>
        <v>0</v>
      </c>
      <c r="IK245" s="240">
        <f>IF(MAX($CR245:$CT245)&gt;=40, IK$2, 0)</f>
        <v>0</v>
      </c>
      <c r="IL245" s="240">
        <f>IF(MAX($CU245:$CW245)&gt;=40, IL$2, 0)</f>
        <v>0</v>
      </c>
      <c r="IM245" s="240">
        <f>IF(MAX($CX245:$CZ245)&gt;=40, IM$2, 0)</f>
        <v>0</v>
      </c>
      <c r="IN245" s="240">
        <f>IF(MAX($DA245:$DC245)&gt;=40, IN$2, 0)</f>
        <v>0</v>
      </c>
      <c r="IO245" s="240">
        <f>IF(MAX($DD245:$DF245)&gt;=40, IO$2, 0)</f>
        <v>0</v>
      </c>
      <c r="IP245" s="416">
        <f>SUM(HO245:IB245, ID245:IO245)</f>
        <v>0</v>
      </c>
      <c r="IQ245" s="416">
        <f>SUM(HJ245:HN245, IC245)</f>
        <v>0</v>
      </c>
    </row>
    <row r="246" spans="2:251" ht="15" customHeight="1" x14ac:dyDescent="0.25">
      <c r="B246" s="392">
        <v>3</v>
      </c>
      <c r="C246" s="13"/>
      <c r="D246" s="423"/>
      <c r="E246" s="20"/>
      <c r="F246" s="6"/>
      <c r="G246" s="20"/>
      <c r="H246" s="20"/>
      <c r="I246" s="23"/>
      <c r="J246" s="6"/>
      <c r="K246" s="6"/>
      <c r="L246" s="424"/>
      <c r="M246" s="425"/>
      <c r="N246" s="24"/>
      <c r="O246" s="107"/>
      <c r="P246" s="107"/>
      <c r="Q246" s="273"/>
      <c r="R246" s="24"/>
      <c r="S246" s="107"/>
      <c r="T246" s="107"/>
      <c r="U246" s="290"/>
      <c r="V246" s="24"/>
      <c r="W246" s="107"/>
      <c r="X246" s="107"/>
      <c r="Y246" s="273"/>
      <c r="Z246" s="24"/>
      <c r="AA246" s="273"/>
      <c r="AB246" s="24"/>
      <c r="AC246" s="273"/>
      <c r="AD246" s="24"/>
      <c r="AE246" s="107"/>
      <c r="AF246" s="273"/>
      <c r="AG246" s="24"/>
      <c r="AH246" s="107"/>
      <c r="AI246" s="273"/>
      <c r="AJ246" s="24"/>
      <c r="AK246" s="107"/>
      <c r="AL246" s="273"/>
      <c r="AM246" s="24"/>
      <c r="AN246" s="107"/>
      <c r="AO246" s="273"/>
      <c r="AP246" s="24"/>
      <c r="AQ246" s="107"/>
      <c r="AR246" s="273"/>
      <c r="AS246" s="24"/>
      <c r="AT246" s="107"/>
      <c r="AU246" s="273"/>
      <c r="AV246" s="24"/>
      <c r="AW246" s="107"/>
      <c r="AX246" s="273"/>
      <c r="AY246" s="24"/>
      <c r="AZ246" s="107"/>
      <c r="BA246" s="273"/>
      <c r="BB246" s="24"/>
      <c r="BC246" s="107"/>
      <c r="BD246" s="273"/>
      <c r="BE246" s="24"/>
      <c r="BF246" s="107"/>
      <c r="BG246" s="273"/>
      <c r="BH246" s="24"/>
      <c r="BI246" s="107"/>
      <c r="BJ246" s="273"/>
      <c r="BK246" s="24"/>
      <c r="BL246" s="107"/>
      <c r="BM246" s="273"/>
      <c r="BN246" s="24"/>
      <c r="BO246" s="107"/>
      <c r="BP246" s="273"/>
      <c r="BQ246" s="24"/>
      <c r="BR246" s="107"/>
      <c r="BS246" s="273"/>
      <c r="BT246" s="24"/>
      <c r="BU246" s="291"/>
      <c r="BV246" s="273"/>
      <c r="BW246" s="24"/>
      <c r="BX246" s="107"/>
      <c r="BY246" s="273"/>
      <c r="BZ246" s="24"/>
      <c r="CA246" s="107"/>
      <c r="CB246" s="273"/>
      <c r="CC246" s="24"/>
      <c r="CD246" s="107"/>
      <c r="CE246" s="107"/>
      <c r="CF246" s="107"/>
      <c r="CG246" s="107"/>
      <c r="CH246" s="273"/>
      <c r="CI246" s="24"/>
      <c r="CJ246" s="107"/>
      <c r="CK246" s="273"/>
      <c r="CL246" s="24"/>
      <c r="CM246" s="107"/>
      <c r="CN246" s="273"/>
      <c r="CO246" s="24"/>
      <c r="CP246" s="107"/>
      <c r="CQ246" s="273"/>
      <c r="CR246" s="24"/>
      <c r="CS246" s="107"/>
      <c r="CT246" s="273"/>
      <c r="CU246" s="24"/>
      <c r="CV246" s="107"/>
      <c r="CW246" s="273"/>
      <c r="CX246" s="24"/>
      <c r="CY246" s="107"/>
      <c r="CZ246" s="273"/>
      <c r="DA246" s="24"/>
      <c r="DB246" s="107"/>
      <c r="DC246" s="273"/>
      <c r="DD246" s="24"/>
      <c r="DE246" s="107"/>
      <c r="DF246" s="273"/>
      <c r="DG246" s="218"/>
      <c r="DH246" s="217"/>
      <c r="DI246" s="217"/>
      <c r="DJ246" s="286" t="e">
        <f>AVERAGE(AY246:CZ246)</f>
        <v>#DIV/0!</v>
      </c>
      <c r="DK246" s="219"/>
      <c r="DL246" s="220" t="e">
        <f>IF(DJ246&gt;80, 4, (DJ246-50)/20+2.5)</f>
        <v>#DIV/0!</v>
      </c>
      <c r="DM246" s="61">
        <f>COUNTIF(N246:CZ246, DM$1)+COUNTIF(N246:CZ246, DM$2)</f>
        <v>0</v>
      </c>
      <c r="DN246" s="233">
        <f>IF(COUNTIF($N246:$Q246, ET$1)&gt;0, DN$2, 0)</f>
        <v>0</v>
      </c>
      <c r="DO246" s="234">
        <f>IF(COUNTIF($R246:$U246, ET$1)&gt;0, DO$2, 0)</f>
        <v>0</v>
      </c>
      <c r="DP246" s="234">
        <f>IF(COUNTIF($V246:$Y246, ET$1)&gt;0, DP$2, 0)</f>
        <v>0</v>
      </c>
      <c r="DQ246" s="234">
        <f>IF(COUNTIF($Z246:$AA246, ET$1)&gt;0, DQ$2, 0)</f>
        <v>0</v>
      </c>
      <c r="DR246" s="234">
        <f>IF(COUNTIF($AB246:$AC246, ET$1)&gt;0, DR$2, 0)</f>
        <v>0</v>
      </c>
      <c r="DS246" s="235">
        <f>IF(COUNTIF($AD246:$AF246, $ET$1)&gt;0, DS$2, 0)</f>
        <v>0</v>
      </c>
      <c r="DT246" s="236">
        <f>IF(COUNTIF($AG246:$AI246, $ET$1)&gt;0, DT$2, 0)</f>
        <v>0</v>
      </c>
      <c r="DU246" s="236">
        <f>IF(COUNTIF($AJ246:$AL246, $ET$1)&gt;0, DU$2, 0)</f>
        <v>0</v>
      </c>
      <c r="DV246" s="236">
        <f>IF(COUNTIF($AM246:$AO246, $ET$1)&gt;0, DV$2, 0)</f>
        <v>0</v>
      </c>
      <c r="DW246" s="236">
        <f>IF(COUNTIF($AP246:$AR246, $ET$1)&gt;0, DW$2, 0)</f>
        <v>0</v>
      </c>
      <c r="DX246" s="236">
        <f>IF(COUNTIF($AS246:$AU246, $ET$1)&gt;0, DX$2, 0)</f>
        <v>0</v>
      </c>
      <c r="DY246" s="236">
        <f>IF(COUNTIF($AV246:$AX246, $ET$1)&gt;0, DY$2, 0)</f>
        <v>0</v>
      </c>
      <c r="DZ246" s="237">
        <f>IF(COUNTIF($AY246:$BA246, $ET$1)&gt;0, DZ$2, 0)</f>
        <v>0</v>
      </c>
      <c r="EA246" s="238">
        <f>IF(COUNTIF($BB246:$BD246, $ET$1)&gt;0, EA$2, 0)</f>
        <v>0</v>
      </c>
      <c r="EB246" s="238">
        <f>IF(COUNTIF($BE246:$BG246, $ET$1)&gt;0, EB$2, 0)</f>
        <v>0</v>
      </c>
      <c r="EC246" s="238">
        <f>IF(COUNTIF($BH246:$BJ246, $ET$1)&gt;0, EC$2, 0)</f>
        <v>0</v>
      </c>
      <c r="ED246" s="238">
        <f>IF(COUNTIF($BK246:$BM246, $ET$1)&gt;0, ED$2, 0)</f>
        <v>0</v>
      </c>
      <c r="EE246" s="238">
        <f>IF(COUNTIF($BN246:$BP246, $ET$1)&gt;0, EE$2, 0)</f>
        <v>0</v>
      </c>
      <c r="EF246" s="238">
        <f>IF(COUNTIF($BQ246:$BS246, $ET$1)&gt;0, EF$2, 0)</f>
        <v>0</v>
      </c>
      <c r="EG246" s="238">
        <f>IF(COUNTIF($BT246:$BV246, $ET$1)&gt;0, EG$2, 0)</f>
        <v>0</v>
      </c>
      <c r="EH246" s="239">
        <f>IF(COUNTIF($BW246:$BY246, $ET$1)&gt;0, EH$2, 0)</f>
        <v>0</v>
      </c>
      <c r="EI246" s="240">
        <f>IF(COUNTIF($BZ246:$CB246, $ET$1)&gt;0, EI$2, 0)</f>
        <v>0</v>
      </c>
      <c r="EJ246" s="240">
        <f>IF(COUNTIF($CC246:$CE246, $ET$1)&gt;0, EJ$2, 0)</f>
        <v>0</v>
      </c>
      <c r="EK246" s="240">
        <f>IF(COUNTIF($CF246:$CH246, $ET$1)&gt;0, EK$2, 0)</f>
        <v>0</v>
      </c>
      <c r="EL246" s="240">
        <f>IF(COUNTIF($CI246:$CK246, $ET$1)&gt;0, EL$2, 0)</f>
        <v>0</v>
      </c>
      <c r="EM246" s="240">
        <f>IF(COUNTIF($CL246:$CN246, $ET$1)&gt;0, EM$2, 0)</f>
        <v>0</v>
      </c>
      <c r="EN246" s="240">
        <f>IF(COUNTIF($CO246:$CQ246, $ET$1)&gt;0, EN$2, 0)</f>
        <v>0</v>
      </c>
      <c r="EO246" s="240">
        <f>IF(COUNTIF($CR246:$CT246, $ET$1)&gt;0, EO$2, 0)</f>
        <v>0</v>
      </c>
      <c r="EP246" s="240">
        <f>IF(COUNTIF($CU246:$CW246, $ET$1)&gt;0, EP$2, 0)</f>
        <v>0</v>
      </c>
      <c r="EQ246" s="240">
        <f>IF(COUNTIF($CX246:$CZ246, $ET$1)&gt;0, EQ$2, 0)</f>
        <v>0</v>
      </c>
      <c r="ER246" s="240">
        <f>IF(COUNTIF($DA246:$DC246, $ET$1)&gt;0, ER$2, 0)</f>
        <v>0</v>
      </c>
      <c r="ES246" s="240">
        <f>IF(COUNTIF($DD246:$DF246, $ET$1)&gt;0, ES$2, 0)</f>
        <v>0</v>
      </c>
      <c r="ET246" s="241">
        <f>SUM(DN246:ES246)</f>
        <v>0</v>
      </c>
      <c r="EU246" s="242">
        <f>IF(COUNTIF($N246:$Q246, GA$1)&gt;0, EU$2, 0)</f>
        <v>0</v>
      </c>
      <c r="EV246" s="234">
        <f>IF(COUNTIF($R246:$U246, GA$1)&gt;0, EV$2, 0)</f>
        <v>0</v>
      </c>
      <c r="EW246" s="234">
        <f>IF(COUNTIF($V246:$Y246, GA$1)&gt;0, EW$2, 0)</f>
        <v>0</v>
      </c>
      <c r="EX246" s="234">
        <f>IF(COUNTIF($Z246:$AA246, GA$1)&gt;0, EX$2, 0)</f>
        <v>0</v>
      </c>
      <c r="EY246" s="234">
        <f>IF(COUNTIF($AB246:$AC246, GA$1)&gt;0, EY$2, 0)</f>
        <v>0</v>
      </c>
      <c r="EZ246" s="235">
        <f>IF(COUNTIF($AD246:$AF246, $GA$1)&gt;0, EZ$2, 0)</f>
        <v>0</v>
      </c>
      <c r="FA246" s="236">
        <f>IF(COUNTIF($AG246:$AI246, $GA$1)&gt;0, FA$2, 0)</f>
        <v>0</v>
      </c>
      <c r="FB246" s="236">
        <f>IF(COUNTIF($AJ246:$AL246, $GA$1)&gt;0, FB$2, 0)</f>
        <v>0</v>
      </c>
      <c r="FC246" s="236">
        <f>IF(COUNTIF($AM246:$AO246, $GA$1)&gt;0, FC$2, 0)</f>
        <v>0</v>
      </c>
      <c r="FD246" s="236">
        <f>IF(COUNTIF($AP246:$AR246, $GA$1)&gt;0, FD$2, 0)</f>
        <v>0</v>
      </c>
      <c r="FE246" s="236">
        <f>IF(COUNTIF($AS246:$AU246, $GA$1)&gt;0, FE$2, 0)</f>
        <v>0</v>
      </c>
      <c r="FF246" s="236">
        <f>IF(COUNTIF($AV246:$AX246, $GA$1)&gt;0, FF$2, 0)</f>
        <v>0</v>
      </c>
      <c r="FG246" s="237">
        <f>IF(COUNTIF($AY246:$BA246, $GA$1)&gt;0, FG$2, 0)</f>
        <v>0</v>
      </c>
      <c r="FH246" s="238">
        <f>IF(COUNTIF($BB246:$BD246, $GA$1)&gt;0, FH$2, 0)</f>
        <v>0</v>
      </c>
      <c r="FI246" s="238">
        <f>IF(COUNTIF($BE246:$BG246, $GA$1)&gt;0, FI$2, 0)</f>
        <v>0</v>
      </c>
      <c r="FJ246" s="238">
        <f>IF(COUNTIF($BH246:$BJ246, $GA$1)&gt;0, FJ$2, 0)</f>
        <v>0</v>
      </c>
      <c r="FK246" s="238">
        <f>IF(COUNTIF($BK246:$BM246, $GA$1)&gt;0, FK$2, 0)</f>
        <v>0</v>
      </c>
      <c r="FL246" s="238">
        <f>IF(COUNTIF($BN246:$BP246, $GA$1)&gt;0, FL$2, 0)</f>
        <v>0</v>
      </c>
      <c r="FM246" s="238">
        <f>IF(COUNTIF($BQ246:$BS246, $GA$1)&gt;0, FM$2, 0)</f>
        <v>0</v>
      </c>
      <c r="FN246" s="238">
        <f>IF(COUNTIF($BT246:$BV246, $GA$1)&gt;0, FN$2, 0)</f>
        <v>0</v>
      </c>
      <c r="FO246" s="239">
        <f>IF(COUNTIF($BW246:$BY246, $GA$1)&gt;0, FO$2, 0)</f>
        <v>0</v>
      </c>
      <c r="FP246" s="240">
        <f>IF(COUNTIF($BZ246:$CB246, $GA$1)&gt;0, FP$2, 0)</f>
        <v>0</v>
      </c>
      <c r="FQ246" s="240">
        <f>IF(COUNTIF($CC246:$CE246, $GA$1)&gt;0, FQ$2, 0)</f>
        <v>0</v>
      </c>
      <c r="FR246" s="240">
        <f>IF(COUNTIF($CF246:$CH246, $GA$1)&gt;0, FR$2, 0)</f>
        <v>0</v>
      </c>
      <c r="FS246" s="240">
        <f>IF(COUNTIF($CI246:$CK246, $GA$1)&gt;0, FS$2, 0)</f>
        <v>0</v>
      </c>
      <c r="FT246" s="240">
        <f>IF(COUNTIF($CL246:$CN246, $GA$1)&gt;0, FT$2, 0)</f>
        <v>0</v>
      </c>
      <c r="FU246" s="240">
        <f>IF(COUNTIF($CO246:$CQ246, $GA$1)&gt;0, FU$2, 0)</f>
        <v>0</v>
      </c>
      <c r="FV246" s="240">
        <f>IF(COUNTIF($CR246:$CT246, $GA$1)&gt;0, FV$2, 0)</f>
        <v>0</v>
      </c>
      <c r="FW246" s="240">
        <f>IF(COUNTIF($CU246:$CW246, $GA$1)&gt;0, FW$2, 0)</f>
        <v>0</v>
      </c>
      <c r="FX246" s="240">
        <f>IF(COUNTIF($CX246:$CZ246, $GA$1)&gt;0, FX$2, 0)</f>
        <v>0</v>
      </c>
      <c r="FY246" s="240">
        <f>IF(COUNTIF($DA246:$DC246, $GA$1)&gt;0, FY$2, 0)</f>
        <v>0</v>
      </c>
      <c r="FZ246" s="240">
        <f>IF(COUNTIF($DD246:$DF246, $GA$1)&gt;0, FZ$2, 0)</f>
        <v>0</v>
      </c>
      <c r="GA246" s="241">
        <f>SUM(EU246:FZ246)</f>
        <v>0</v>
      </c>
      <c r="GB246" s="242">
        <f>IF(COUNTIF($N246:$Q246, HH$1)&gt;0, GB$2, 0)</f>
        <v>0</v>
      </c>
      <c r="GC246" s="234">
        <f>IF(COUNTIF($R246:$U246, HH$1)&gt;0, GC$2, 0)</f>
        <v>0</v>
      </c>
      <c r="GD246" s="234">
        <f>IF(COUNTIF($V246:$Y246, HH$1)&gt;0, GD$2, 0)</f>
        <v>0</v>
      </c>
      <c r="GE246" s="234">
        <f>IF(COUNTIF($Z246:$AA246, HH$1)&gt;0, GE$2, 0)</f>
        <v>0</v>
      </c>
      <c r="GF246" s="234">
        <f>IF(COUNTIF($AB246:$AC246, HH$1)&gt;0, GF$2, 0)</f>
        <v>0</v>
      </c>
      <c r="GG246" s="235">
        <f>IF(COUNTIF($AD246:$AF246, $HH$1)&gt;0, GG$2, 0)</f>
        <v>0</v>
      </c>
      <c r="GH246" s="236">
        <f>IF(COUNTIF($AG246:$AI246, $HH$1)&gt;0, GH$2, 0)</f>
        <v>0</v>
      </c>
      <c r="GI246" s="236">
        <f>IF(COUNTIF($AJ246:$AL246, $HH$1)&gt;0, GI$2, 0)</f>
        <v>0</v>
      </c>
      <c r="GJ246" s="236">
        <f>IF(COUNTIF($AM246:$AO246, $HH$1)&gt;0, GJ$2, 0)</f>
        <v>0</v>
      </c>
      <c r="GK246" s="236">
        <f>IF(COUNTIF($AP246:$AR246, $HH$1)&gt;0, GK$2, 0)</f>
        <v>0</v>
      </c>
      <c r="GL246" s="236">
        <f>IF(COUNTIF($AS246:$AU246, $HH$1)&gt;0, GL$2, 0)</f>
        <v>0</v>
      </c>
      <c r="GM246" s="236">
        <f>IF(COUNTIF($AV246:$AX246, $HH$1)&gt;0, GM$2, 0)</f>
        <v>0</v>
      </c>
      <c r="GN246" s="237">
        <f>IF(COUNTIF($AY246:$BA246, $HH$1)&gt;0, GN$2, 0)</f>
        <v>0</v>
      </c>
      <c r="GO246" s="238">
        <f>IF(COUNTIF($BB246:$BD246, $HH$1)&gt;0, GO$2, 0)</f>
        <v>0</v>
      </c>
      <c r="GP246" s="238">
        <f>IF(COUNTIF($BE246:$BG246, $HH$1)&gt;0, GP$2, 0)</f>
        <v>0</v>
      </c>
      <c r="GQ246" s="238">
        <f>IF(COUNTIF($BH246:$BJ246, $HH$1)&gt;0, GQ$2, 0)</f>
        <v>0</v>
      </c>
      <c r="GR246" s="238">
        <f>IF(COUNTIF($BK246:$BM246, $HH$1)&gt;0, GR$2, 0)</f>
        <v>0</v>
      </c>
      <c r="GS246" s="238">
        <f>IF(COUNTIF($BN246:$BP246, $HH$1)&gt;0, GS$2, 0)</f>
        <v>0</v>
      </c>
      <c r="GT246" s="238">
        <f>IF(COUNTIF($BQ246:$BS246, $HH$1)&gt;0, GT$2, 0)</f>
        <v>0</v>
      </c>
      <c r="GU246" s="238">
        <f>IF(COUNTIF($BT246:$BV246, $HH$1)&gt;0, GU$2, 0)</f>
        <v>0</v>
      </c>
      <c r="GV246" s="239">
        <f>IF(COUNTIF($BW246:$BY246, $HH$1)&gt;0, GV$2, 0)</f>
        <v>0</v>
      </c>
      <c r="GW246" s="240">
        <f>IF(COUNTIF($BZ246:$CB246, $HH$1)&gt;0, GW$2, 0)</f>
        <v>0</v>
      </c>
      <c r="GX246" s="240">
        <f>IF(COUNTIF($CC246:$CE246, $HH$1)&gt;0, GX$2, 0)</f>
        <v>0</v>
      </c>
      <c r="GY246" s="240">
        <f>IF(COUNTIF($CF246:$CH246, $HH$1)&gt;0, GY$2, 0)</f>
        <v>0</v>
      </c>
      <c r="GZ246" s="240">
        <f>IF(COUNTIF($CI246:$CK246, $HH$1)&gt;0, GZ$2, 0)</f>
        <v>0</v>
      </c>
      <c r="HA246" s="240">
        <f>IF(COUNTIF($CL246:$CN246, $HH$1)&gt;0, HA$2, 0)</f>
        <v>0</v>
      </c>
      <c r="HB246" s="240">
        <f>IF(COUNTIF($CO246:$CQ246, $HH$1)&gt;0, HB$2, 0)</f>
        <v>0</v>
      </c>
      <c r="HC246" s="240">
        <f>IF(COUNTIF($CR246:$CT246, $HH$1)&gt;0, HC$2, 0)</f>
        <v>0</v>
      </c>
      <c r="HD246" s="240">
        <f>IF(COUNTIF($CU246:$CW246, $HH$1)&gt;0, HD$2, 0)</f>
        <v>0</v>
      </c>
      <c r="HE246" s="240">
        <f>IF(COUNTIF($CX246:$CZ246, $HH$1)&gt;0, HE$2, 0)</f>
        <v>0</v>
      </c>
      <c r="HF246" s="240">
        <f>IF(COUNTIF($DA246:$DC246, $HH$1)&gt;0, HF$2, 0)</f>
        <v>0</v>
      </c>
      <c r="HG246" s="240">
        <f>IF(COUNTIF($DD246:$DF246, $HH$1)&gt;0, HG$2, 0)</f>
        <v>0</v>
      </c>
      <c r="HH246" s="241">
        <f>SUM(GB246:HG246)</f>
        <v>0</v>
      </c>
      <c r="HI246" s="243"/>
      <c r="HJ246" s="242">
        <f>IF(MAX($N246:$Q246)&gt;=40, HJ$2, 0)</f>
        <v>0</v>
      </c>
      <c r="HK246" s="234">
        <f>IF(MAX($R246:$U246)&gt;=40, HK$2, 0)</f>
        <v>0</v>
      </c>
      <c r="HL246" s="234">
        <f>IF(MAX($V246:$Y246)&gt;=40, HL$2, 0)</f>
        <v>0</v>
      </c>
      <c r="HM246" s="234">
        <f>IF(MAX($Z246:$AA246)&gt;=40, HM$2, 0)</f>
        <v>0</v>
      </c>
      <c r="HN246" s="234">
        <f>IF(MAX($AB246:$AC246)&gt;=40, HN$2, 0)</f>
        <v>0</v>
      </c>
      <c r="HO246" s="235">
        <f>IF(MAX($AD246:$AF246)&gt;=40, HO$2, 0)</f>
        <v>0</v>
      </c>
      <c r="HP246" s="236">
        <f>IF(MAX($AG246:$AI246)&gt;=40, HP$2, 0)</f>
        <v>0</v>
      </c>
      <c r="HQ246" s="236">
        <f>IF(MAX($AJ246:$AL246)&gt;=40, HQ$2, 0)</f>
        <v>0</v>
      </c>
      <c r="HR246" s="236">
        <f>IF(MAX($AM246:$AO246)&gt;=40, HR$2, 0)</f>
        <v>0</v>
      </c>
      <c r="HS246" s="236">
        <f>IF(MAX($AP246:$AR246)&gt;=40, HS$2, 0)</f>
        <v>0</v>
      </c>
      <c r="HT246" s="236">
        <f>IF(MAX($AS246:$AU246)&gt;=40, HT$2, 0)</f>
        <v>0</v>
      </c>
      <c r="HU246" s="236">
        <f>IF(MAX($AV246:$AX246)&gt;=40, HU$2, 0)</f>
        <v>0</v>
      </c>
      <c r="HV246" s="237">
        <f>IF(MAX($AY246:$BA246)&gt;=40, HV$2, 0)</f>
        <v>0</v>
      </c>
      <c r="HW246" s="238">
        <f>IF(MAX($BB246:$BD246)&gt;=40, HW$2, 0)</f>
        <v>0</v>
      </c>
      <c r="HX246" s="238">
        <f>IF(MAX($BE246:$BG246)&gt;=40, HX$2, 0)</f>
        <v>0</v>
      </c>
      <c r="HY246" s="238">
        <f>IF(MAX($BH246:$BJ246)&gt;=40, HY$2, 0)</f>
        <v>0</v>
      </c>
      <c r="HZ246" s="238">
        <f>IF(MAX($BK246:$BM246)&gt;=40, HZ$2, 0)</f>
        <v>0</v>
      </c>
      <c r="IA246" s="238">
        <f>IF(MAX($BN246:$BP246)&gt;=40, IA$2, 0)</f>
        <v>0</v>
      </c>
      <c r="IB246" s="238">
        <f>IF(MAX($BQ246:$BS246)&gt;=40, IB$2, 0)</f>
        <v>0</v>
      </c>
      <c r="IC246" s="238">
        <f>IF(MAX($BT246:$BV246)&gt;=40, IC$2, 0)</f>
        <v>0</v>
      </c>
      <c r="ID246" s="239">
        <f>IF(MAX($BW246:$BY246)&gt;=40, ID$2, 0)</f>
        <v>0</v>
      </c>
      <c r="IE246" s="240">
        <f>IF(MAX($BZ246:$CB246)&gt;=40, IE$2, 0)</f>
        <v>0</v>
      </c>
      <c r="IF246" s="240">
        <f>IF(MAX($CC246:$CE246)&gt;=40, IF$2, 0)</f>
        <v>0</v>
      </c>
      <c r="IG246" s="240">
        <f>IF(MAX($CF246:$CH246)&gt;=40, IG$2, 0)</f>
        <v>0</v>
      </c>
      <c r="IH246" s="240">
        <f>IF(MAX($CI246:$CK246)&gt;=40, IH$2, 0)</f>
        <v>0</v>
      </c>
      <c r="II246" s="240">
        <f>IF(MAX($CL246:$CN246)&gt;=40, II$2, 0)</f>
        <v>0</v>
      </c>
      <c r="IJ246" s="240">
        <f>IF(MAX($CO246:$CQ246)&gt;=40, IJ$2, 0)</f>
        <v>0</v>
      </c>
      <c r="IK246" s="240">
        <f>IF(MAX($CR246:$CT246)&gt;=40, IK$2, 0)</f>
        <v>0</v>
      </c>
      <c r="IL246" s="240">
        <f>IF(MAX($CU246:$CW246)&gt;=40, IL$2, 0)</f>
        <v>0</v>
      </c>
      <c r="IM246" s="240">
        <f>IF(MAX($CX246:$CZ246)&gt;=40, IM$2, 0)</f>
        <v>0</v>
      </c>
      <c r="IN246" s="240">
        <f>IF(MAX($DA246:$DC246)&gt;=40, IN$2, 0)</f>
        <v>0</v>
      </c>
      <c r="IO246" s="240">
        <f>IF(MAX($DD246:$DF246)&gt;=40, IO$2, 0)</f>
        <v>0</v>
      </c>
      <c r="IP246" s="416">
        <f>SUM(HO246:IB246, ID246:IO246)</f>
        <v>0</v>
      </c>
      <c r="IQ246" s="416">
        <f>SUM(HJ246:HN246, IC246)</f>
        <v>0</v>
      </c>
    </row>
    <row r="247" spans="2:251" ht="15" customHeight="1" x14ac:dyDescent="0.25">
      <c r="B247" s="337"/>
      <c r="C247" s="393"/>
      <c r="D247" s="339"/>
      <c r="E247" s="337"/>
      <c r="F247" s="337"/>
      <c r="G247" s="337"/>
      <c r="H247" s="337"/>
      <c r="I247" s="340"/>
      <c r="J247" s="341"/>
      <c r="K247" s="341"/>
      <c r="L247" s="342"/>
      <c r="M247" s="343"/>
      <c r="N247" s="344"/>
      <c r="O247" s="345"/>
      <c r="P247" s="345"/>
      <c r="Q247" s="346"/>
      <c r="R247" s="344"/>
      <c r="S247" s="345"/>
      <c r="T247" s="345"/>
      <c r="U247" s="395"/>
      <c r="V247" s="344"/>
      <c r="W247" s="345"/>
      <c r="X247" s="345"/>
      <c r="Y247" s="346"/>
      <c r="Z247" s="344"/>
      <c r="AA247" s="346"/>
      <c r="AB247" s="344"/>
      <c r="AC247" s="346"/>
      <c r="AD247" s="344"/>
      <c r="AE247" s="345"/>
      <c r="AF247" s="346"/>
      <c r="AG247" s="344"/>
      <c r="AH247" s="345"/>
      <c r="AI247" s="346"/>
      <c r="AJ247" s="344"/>
      <c r="AK247" s="345"/>
      <c r="AL247" s="346"/>
      <c r="AM247" s="344"/>
      <c r="AN247" s="345"/>
      <c r="AO247" s="346"/>
      <c r="AP247" s="344"/>
      <c r="AQ247" s="345"/>
      <c r="AR247" s="346"/>
      <c r="AS247" s="344"/>
      <c r="AT247" s="345"/>
      <c r="AU247" s="346"/>
      <c r="AV247" s="344"/>
      <c r="AW247" s="345"/>
      <c r="AX247" s="346"/>
      <c r="AY247" s="344"/>
      <c r="AZ247" s="345"/>
      <c r="BA247" s="346"/>
      <c r="BB247" s="344"/>
      <c r="BC247" s="345"/>
      <c r="BD247" s="346"/>
      <c r="BE247" s="344"/>
      <c r="BF247" s="345"/>
      <c r="BG247" s="346"/>
      <c r="BH247" s="344"/>
      <c r="BI247" s="345"/>
      <c r="BJ247" s="346"/>
      <c r="BK247" s="344"/>
      <c r="BL247" s="345"/>
      <c r="BM247" s="346"/>
      <c r="BN247" s="344"/>
      <c r="BO247" s="345"/>
      <c r="BP247" s="346"/>
      <c r="BQ247" s="344"/>
      <c r="BR247" s="345"/>
      <c r="BS247" s="346"/>
      <c r="BT247" s="344"/>
      <c r="BU247" s="347"/>
      <c r="BV247" s="346"/>
      <c r="BW247" s="344"/>
      <c r="BX247" s="345"/>
      <c r="BY247" s="346"/>
      <c r="BZ247" s="344"/>
      <c r="CA247" s="345"/>
      <c r="CB247" s="346"/>
      <c r="CC247" s="344"/>
      <c r="CD247" s="345"/>
      <c r="CE247" s="345"/>
      <c r="CF247" s="345"/>
      <c r="CG247" s="345"/>
      <c r="CH247" s="346"/>
      <c r="CI247" s="344"/>
      <c r="CJ247" s="345"/>
      <c r="CK247" s="346"/>
      <c r="CL247" s="344"/>
      <c r="CM247" s="345"/>
      <c r="CN247" s="346"/>
      <c r="CO247" s="344"/>
      <c r="CP247" s="345"/>
      <c r="CQ247" s="346"/>
      <c r="CR247" s="344"/>
      <c r="CS247" s="345"/>
      <c r="CT247" s="346"/>
      <c r="CU247" s="344"/>
      <c r="CV247" s="345"/>
      <c r="CW247" s="346"/>
      <c r="CX247" s="344"/>
      <c r="CY247" s="345"/>
      <c r="CZ247" s="346"/>
      <c r="DA247" s="344"/>
      <c r="DB247" s="345"/>
      <c r="DC247" s="346"/>
      <c r="DD247" s="344"/>
      <c r="DE247" s="345"/>
      <c r="DF247" s="346"/>
      <c r="DG247" s="338"/>
      <c r="DH247" s="348"/>
      <c r="DI247" s="348"/>
      <c r="DJ247" s="349"/>
      <c r="DK247" s="343"/>
      <c r="DL247" s="350"/>
      <c r="DM247" s="351"/>
      <c r="DN247" s="352"/>
      <c r="DO247" s="353"/>
      <c r="DP247" s="353"/>
      <c r="DQ247" s="353"/>
      <c r="DR247" s="353"/>
      <c r="DS247" s="354"/>
      <c r="DT247" s="355"/>
      <c r="DU247" s="355"/>
      <c r="DV247" s="355"/>
      <c r="DW247" s="355"/>
      <c r="DX247" s="355"/>
      <c r="DY247" s="355"/>
      <c r="DZ247" s="356"/>
      <c r="EA247" s="357"/>
      <c r="EB247" s="357"/>
      <c r="EC247" s="357"/>
      <c r="ED247" s="357"/>
      <c r="EE247" s="357"/>
      <c r="EF247" s="357"/>
      <c r="EG247" s="357"/>
      <c r="EH247" s="358"/>
      <c r="EI247" s="359"/>
      <c r="EJ247" s="359"/>
      <c r="EK247" s="359"/>
      <c r="EL247" s="359"/>
      <c r="EM247" s="359"/>
      <c r="EN247" s="359"/>
      <c r="EO247" s="359"/>
      <c r="EP247" s="359"/>
      <c r="EQ247" s="359"/>
      <c r="ER247" s="359"/>
      <c r="ES247" s="359"/>
      <c r="ET247" s="360"/>
      <c r="EU247" s="352"/>
      <c r="EV247" s="353"/>
      <c r="EW247" s="353"/>
      <c r="EX247" s="353"/>
      <c r="EY247" s="353"/>
      <c r="EZ247" s="354"/>
      <c r="FA247" s="355"/>
      <c r="FB247" s="355"/>
      <c r="FC247" s="355"/>
      <c r="FD247" s="355"/>
      <c r="FE247" s="355"/>
      <c r="FF247" s="355"/>
      <c r="FG247" s="356"/>
      <c r="FH247" s="357"/>
      <c r="FI247" s="357"/>
      <c r="FJ247" s="357"/>
      <c r="FK247" s="357"/>
      <c r="FL247" s="357"/>
      <c r="FM247" s="357"/>
      <c r="FN247" s="357"/>
      <c r="FO247" s="358"/>
      <c r="FP247" s="359"/>
      <c r="FQ247" s="359"/>
      <c r="FR247" s="359"/>
      <c r="FS247" s="359"/>
      <c r="FT247" s="359"/>
      <c r="FU247" s="359"/>
      <c r="FV247" s="359"/>
      <c r="FW247" s="359"/>
      <c r="FX247" s="359"/>
      <c r="FY247" s="359"/>
      <c r="FZ247" s="359"/>
      <c r="GA247" s="360"/>
      <c r="GB247" s="352"/>
      <c r="GC247" s="353"/>
      <c r="GD247" s="353"/>
      <c r="GE247" s="353"/>
      <c r="GF247" s="353"/>
      <c r="GG247" s="354"/>
      <c r="GH247" s="355"/>
      <c r="GI247" s="355"/>
      <c r="GJ247" s="355"/>
      <c r="GK247" s="355"/>
      <c r="GL247" s="355"/>
      <c r="GM247" s="355"/>
      <c r="GN247" s="356"/>
      <c r="GO247" s="357"/>
      <c r="GP247" s="357"/>
      <c r="GQ247" s="357"/>
      <c r="GR247" s="357"/>
      <c r="GS247" s="357"/>
      <c r="GT247" s="357"/>
      <c r="GU247" s="357"/>
      <c r="GV247" s="358"/>
      <c r="GW247" s="359"/>
      <c r="GX247" s="359"/>
      <c r="GY247" s="359"/>
      <c r="GZ247" s="359"/>
      <c r="HA247" s="359"/>
      <c r="HB247" s="359"/>
      <c r="HC247" s="359"/>
      <c r="HD247" s="359"/>
      <c r="HE247" s="359"/>
      <c r="HF247" s="359"/>
      <c r="HG247" s="359"/>
      <c r="HH247" s="360"/>
      <c r="HI247" s="361"/>
      <c r="HJ247" s="352"/>
      <c r="HK247" s="353"/>
      <c r="HL247" s="353"/>
      <c r="HM247" s="353"/>
      <c r="HN247" s="353"/>
      <c r="HO247" s="354"/>
      <c r="HP247" s="355"/>
      <c r="HQ247" s="355"/>
      <c r="HR247" s="355"/>
      <c r="HS247" s="355"/>
      <c r="HT247" s="355"/>
      <c r="HU247" s="355"/>
      <c r="HV247" s="356"/>
      <c r="HW247" s="357"/>
      <c r="HX247" s="357"/>
      <c r="HY247" s="357"/>
      <c r="HZ247" s="357"/>
      <c r="IA247" s="357"/>
      <c r="IB247" s="357"/>
      <c r="IC247" s="357"/>
      <c r="ID247" s="358"/>
      <c r="IE247" s="359"/>
      <c r="IF247" s="359"/>
      <c r="IG247" s="359"/>
      <c r="IH247" s="359"/>
      <c r="II247" s="359"/>
      <c r="IJ247" s="359"/>
      <c r="IK247" s="359"/>
      <c r="IL247" s="359"/>
      <c r="IM247" s="359"/>
      <c r="IN247" s="359"/>
      <c r="IO247" s="359"/>
      <c r="IP247" s="415"/>
      <c r="IQ247" s="415"/>
    </row>
    <row r="248" spans="2:251" ht="15" x14ac:dyDescent="0.25">
      <c r="C248" s="363" t="s">
        <v>915</v>
      </c>
      <c r="D248" s="317"/>
      <c r="E248" s="362">
        <f>COUNTIF(E243:E247, "G")</f>
        <v>0</v>
      </c>
      <c r="F248" s="318"/>
      <c r="G248" s="330"/>
      <c r="H248" s="318"/>
      <c r="I248" s="330"/>
      <c r="J248" s="330"/>
      <c r="K248" s="330"/>
      <c r="L248" s="330"/>
      <c r="M248" s="419"/>
      <c r="N248" s="331"/>
      <c r="O248" s="332"/>
      <c r="P248" s="332"/>
      <c r="Q248" s="333"/>
      <c r="R248" s="331"/>
      <c r="S248" s="332"/>
      <c r="T248" s="332"/>
      <c r="U248" s="332"/>
      <c r="V248" s="331"/>
      <c r="W248" s="332"/>
      <c r="X248" s="332"/>
      <c r="Y248" s="333"/>
      <c r="Z248" s="331"/>
      <c r="AA248" s="333"/>
      <c r="AB248" s="331"/>
      <c r="AC248" s="333"/>
      <c r="AD248" s="331"/>
      <c r="AE248" s="332"/>
      <c r="AF248" s="333"/>
      <c r="AG248" s="331"/>
      <c r="AH248" s="332"/>
      <c r="AI248" s="333"/>
      <c r="AJ248" s="331"/>
      <c r="AK248" s="332"/>
      <c r="AL248" s="333"/>
      <c r="AM248" s="331"/>
      <c r="AN248" s="332"/>
      <c r="AO248" s="333"/>
      <c r="AP248" s="331"/>
      <c r="AQ248" s="332"/>
      <c r="AR248" s="333"/>
      <c r="AS248" s="331"/>
      <c r="AT248" s="332"/>
      <c r="AU248" s="333"/>
      <c r="AV248" s="331"/>
      <c r="AW248" s="332"/>
      <c r="AX248" s="333"/>
      <c r="AY248" s="331"/>
      <c r="AZ248" s="332"/>
      <c r="BA248" s="333"/>
      <c r="BB248" s="331"/>
      <c r="BC248" s="332"/>
      <c r="BD248" s="333"/>
      <c r="BE248" s="331"/>
      <c r="BF248" s="332"/>
      <c r="BG248" s="333"/>
      <c r="BH248" s="331"/>
      <c r="BI248" s="332"/>
      <c r="BJ248" s="333"/>
      <c r="BK248" s="331"/>
      <c r="BL248" s="332"/>
      <c r="BM248" s="333"/>
      <c r="BN248" s="331"/>
      <c r="BO248" s="332"/>
      <c r="BP248" s="333"/>
      <c r="BQ248" s="331"/>
      <c r="BR248" s="332"/>
      <c r="BS248" s="333"/>
      <c r="BT248" s="331"/>
      <c r="BU248" s="332"/>
      <c r="BV248" s="332"/>
      <c r="BW248" s="331"/>
      <c r="BX248" s="332"/>
      <c r="BY248" s="333"/>
      <c r="BZ248" s="331"/>
      <c r="CA248" s="332"/>
      <c r="CB248" s="333"/>
      <c r="CC248" s="331" t="s">
        <v>900</v>
      </c>
      <c r="CD248" s="332"/>
      <c r="CE248" s="332"/>
      <c r="CF248" s="332"/>
      <c r="CG248" s="332"/>
      <c r="CH248" s="333"/>
      <c r="CI248" s="331"/>
      <c r="CJ248" s="332"/>
      <c r="CK248" s="333"/>
      <c r="CL248" s="331"/>
      <c r="CM248" s="332"/>
      <c r="CN248" s="333"/>
      <c r="CO248" s="331" t="s">
        <v>899</v>
      </c>
      <c r="CP248" s="332"/>
      <c r="CQ248" s="332"/>
      <c r="CR248" s="332"/>
      <c r="CS248" s="332"/>
      <c r="CT248" s="332"/>
      <c r="CU248" s="332"/>
      <c r="CV248" s="332"/>
      <c r="CW248" s="332"/>
      <c r="CX248" s="332"/>
      <c r="CY248" s="332"/>
      <c r="CZ248" s="332"/>
      <c r="DA248" s="332"/>
      <c r="DB248" s="332"/>
      <c r="DC248" s="332"/>
      <c r="DD248" s="332"/>
      <c r="DE248" s="332"/>
      <c r="DF248" s="333"/>
      <c r="DG248" s="330"/>
      <c r="DH248" s="372" t="s">
        <v>917</v>
      </c>
      <c r="DI248" s="370">
        <f>COUNTIF($DK243:$DK247, DI$2)</f>
        <v>0</v>
      </c>
      <c r="DJ248" s="370">
        <f>COUNTIF($DK243:$DK247, DJ$2)</f>
        <v>0</v>
      </c>
      <c r="DK248" s="370">
        <f>COUNTIF($DK243:$DK247, DK$2)</f>
        <v>0</v>
      </c>
      <c r="DL248" s="371">
        <f>COUNTIF($DK243:$DK247, DL$2)</f>
        <v>0</v>
      </c>
      <c r="DM248" s="319"/>
      <c r="DN248" s="320"/>
      <c r="DO248" s="321"/>
      <c r="DP248" s="321"/>
      <c r="DQ248" s="321"/>
      <c r="DR248" s="321"/>
      <c r="DS248" s="322"/>
      <c r="DT248" s="323"/>
      <c r="DU248" s="323"/>
      <c r="DV248" s="323"/>
      <c r="DW248" s="323"/>
      <c r="DX248" s="323"/>
      <c r="DY248" s="323"/>
      <c r="DZ248" s="324"/>
      <c r="EA248" s="325"/>
      <c r="EB248" s="325"/>
      <c r="EC248" s="325"/>
      <c r="ED248" s="325"/>
      <c r="EE248" s="325"/>
      <c r="EF248" s="325"/>
      <c r="EG248" s="325"/>
      <c r="EH248" s="326"/>
      <c r="EI248" s="327"/>
      <c r="EJ248" s="327"/>
      <c r="EK248" s="327"/>
      <c r="EL248" s="327"/>
      <c r="EM248" s="327"/>
      <c r="EN248" s="327"/>
      <c r="EO248" s="327"/>
      <c r="EP248" s="327"/>
      <c r="EQ248" s="327"/>
      <c r="ER248" s="327"/>
      <c r="ES248" s="327"/>
      <c r="ET248" s="328"/>
      <c r="EU248" s="320"/>
      <c r="EV248" s="321"/>
      <c r="EW248" s="321"/>
      <c r="EX248" s="321"/>
      <c r="EY248" s="321"/>
      <c r="EZ248" s="322"/>
      <c r="FA248" s="323"/>
      <c r="FB248" s="323"/>
      <c r="FC248" s="323"/>
      <c r="FD248" s="323"/>
      <c r="FE248" s="323"/>
      <c r="FF248" s="323"/>
      <c r="FG248" s="324"/>
      <c r="FH248" s="325"/>
      <c r="FI248" s="325"/>
      <c r="FJ248" s="325"/>
      <c r="FK248" s="325"/>
      <c r="FL248" s="325"/>
      <c r="FM248" s="325"/>
      <c r="FN248" s="325"/>
      <c r="FO248" s="326"/>
      <c r="FP248" s="327"/>
      <c r="FQ248" s="327"/>
      <c r="FR248" s="327"/>
      <c r="FS248" s="327"/>
      <c r="FT248" s="327"/>
      <c r="FU248" s="327"/>
      <c r="FV248" s="327"/>
      <c r="FW248" s="327"/>
      <c r="FX248" s="327"/>
      <c r="FY248" s="327"/>
      <c r="FZ248" s="327"/>
      <c r="GA248" s="328"/>
      <c r="GB248" s="320"/>
      <c r="GC248" s="321"/>
      <c r="GD248" s="321"/>
      <c r="GE248" s="321"/>
      <c r="GF248" s="321"/>
      <c r="GG248" s="322"/>
      <c r="GH248" s="323"/>
      <c r="GI248" s="323"/>
      <c r="GJ248" s="323"/>
      <c r="GK248" s="323"/>
      <c r="GL248" s="323"/>
      <c r="GM248" s="323"/>
      <c r="GN248" s="324"/>
      <c r="GO248" s="325"/>
      <c r="GP248" s="325"/>
      <c r="GQ248" s="325"/>
      <c r="GR248" s="325"/>
      <c r="GS248" s="325"/>
      <c r="GT248" s="325"/>
      <c r="GU248" s="325"/>
      <c r="GV248" s="326"/>
      <c r="GW248" s="327"/>
      <c r="GX248" s="327"/>
      <c r="GY248" s="327"/>
      <c r="GZ248" s="327"/>
      <c r="HA248" s="327"/>
      <c r="HB248" s="327"/>
      <c r="HC248" s="327"/>
      <c r="HD248" s="327"/>
      <c r="HE248" s="327"/>
      <c r="HF248" s="327"/>
      <c r="HG248" s="327"/>
      <c r="HH248" s="328"/>
      <c r="HI248" s="329"/>
      <c r="HJ248" s="320"/>
      <c r="HK248" s="321"/>
      <c r="HL248" s="321"/>
      <c r="HM248" s="321"/>
      <c r="HN248" s="321"/>
      <c r="HO248" s="322"/>
      <c r="HP248" s="323"/>
      <c r="HQ248" s="323"/>
      <c r="HR248" s="323"/>
      <c r="HS248" s="323"/>
      <c r="HT248" s="323"/>
      <c r="HU248" s="323"/>
      <c r="HV248" s="324"/>
      <c r="HW248" s="325"/>
      <c r="HX248" s="325"/>
      <c r="HY248" s="325"/>
      <c r="HZ248" s="325"/>
      <c r="IA248" s="325"/>
      <c r="IB248" s="325"/>
      <c r="IC248" s="325"/>
      <c r="ID248" s="326"/>
      <c r="IE248" s="327"/>
      <c r="IF248" s="327"/>
      <c r="IG248" s="327"/>
      <c r="IH248" s="327"/>
      <c r="II248" s="327"/>
      <c r="IJ248" s="327"/>
      <c r="IK248" s="327"/>
      <c r="IL248" s="327"/>
      <c r="IM248" s="327"/>
      <c r="IN248" s="327"/>
      <c r="IO248" s="327"/>
      <c r="IP248" s="417"/>
      <c r="IQ248" s="417"/>
    </row>
    <row r="249" spans="2:251" ht="15" x14ac:dyDescent="0.25">
      <c r="C249" s="368" t="s">
        <v>916</v>
      </c>
      <c r="D249" s="369"/>
      <c r="E249" s="369">
        <f>COUNTIF(E3:E248, "G")</f>
        <v>144</v>
      </c>
      <c r="G249" s="17"/>
      <c r="H249" s="14"/>
      <c r="M249" s="14"/>
      <c r="DG249" s="479"/>
      <c r="DH249" s="476" t="s">
        <v>917</v>
      </c>
      <c r="DI249" s="477">
        <f>COUNTIF($DK4:$DK248, DI$2)</f>
        <v>21</v>
      </c>
      <c r="DJ249" s="477">
        <f>COUNTIF($DK4:$DK248, DJ$2)</f>
        <v>31</v>
      </c>
      <c r="DK249" s="477">
        <f>COUNTIF($DK4:$DK248, DK$2)</f>
        <v>15</v>
      </c>
      <c r="DL249" s="478">
        <f>COUNTIF($DK4:$DK248, DL$2)</f>
        <v>1</v>
      </c>
    </row>
    <row r="251" spans="2:251" ht="15" x14ac:dyDescent="0.25">
      <c r="B251" s="56" t="s">
        <v>375</v>
      </c>
    </row>
  </sheetData>
  <autoFilter ref="B3:M3" xr:uid="{00000000-0009-0000-0000-000003000000}"/>
  <mergeCells count="35">
    <mergeCell ref="X1:Y1"/>
    <mergeCell ref="N1:O1"/>
    <mergeCell ref="P1:Q1"/>
    <mergeCell ref="R1:S1"/>
    <mergeCell ref="T1:U1"/>
    <mergeCell ref="V1:W1"/>
    <mergeCell ref="BE1:BG1"/>
    <mergeCell ref="Z1:AA1"/>
    <mergeCell ref="AB1:AC1"/>
    <mergeCell ref="AD1:AF1"/>
    <mergeCell ref="AG1:AI1"/>
    <mergeCell ref="AJ1:AL1"/>
    <mergeCell ref="AM1:AO1"/>
    <mergeCell ref="AP1:AR1"/>
    <mergeCell ref="AS1:AU1"/>
    <mergeCell ref="AV1:AX1"/>
    <mergeCell ref="AY1:BA1"/>
    <mergeCell ref="BB1:BD1"/>
    <mergeCell ref="CO1:CQ1"/>
    <mergeCell ref="BH1:BJ1"/>
    <mergeCell ref="BK1:BM1"/>
    <mergeCell ref="BN1:BP1"/>
    <mergeCell ref="BQ1:BS1"/>
    <mergeCell ref="BT1:BV1"/>
    <mergeCell ref="BW1:BY1"/>
    <mergeCell ref="BZ1:CB1"/>
    <mergeCell ref="CC1:CE1"/>
    <mergeCell ref="CF1:CH1"/>
    <mergeCell ref="CI1:CK1"/>
    <mergeCell ref="CL1:CN1"/>
    <mergeCell ref="CR1:CT1"/>
    <mergeCell ref="CU1:CW1"/>
    <mergeCell ref="CX1:CZ1"/>
    <mergeCell ref="DA1:DC1"/>
    <mergeCell ref="DD1:DF1"/>
  </mergeCells>
  <conditionalFormatting sqref="N4:AC4 N196:AC247">
    <cfRule type="cellIs" dxfId="258" priority="147" operator="lessThan">
      <formula>50</formula>
    </cfRule>
  </conditionalFormatting>
  <conditionalFormatting sqref="AD4:DF4 AD196:DF247">
    <cfRule type="cellIs" dxfId="257" priority="148" operator="lessThan">
      <formula>40</formula>
    </cfRule>
  </conditionalFormatting>
  <conditionalFormatting sqref="DM4 DM196:DM247">
    <cfRule type="expression" dxfId="256" priority="149">
      <formula>DM4&lt;$DM$3</formula>
    </cfRule>
  </conditionalFormatting>
  <conditionalFormatting sqref="ET4 GA4 HH4 HH196:HH247 GA196:GA247 ET196:ET247">
    <cfRule type="expression" dxfId="255" priority="150">
      <formula>ET4&gt;ET$2</formula>
    </cfRule>
  </conditionalFormatting>
  <conditionalFormatting sqref="N99:AC195">
    <cfRule type="cellIs" dxfId="254" priority="121" operator="lessThan">
      <formula>50</formula>
    </cfRule>
  </conditionalFormatting>
  <conditionalFormatting sqref="AD99:DF195">
    <cfRule type="cellIs" dxfId="253" priority="122" operator="lessThan">
      <formula>40</formula>
    </cfRule>
  </conditionalFormatting>
  <conditionalFormatting sqref="N98:AC98">
    <cfRule type="cellIs" dxfId="252" priority="117" operator="lessThan">
      <formula>50</formula>
    </cfRule>
  </conditionalFormatting>
  <conditionalFormatting sqref="AD98:DF98">
    <cfRule type="cellIs" dxfId="251" priority="118" operator="lessThan">
      <formula>40</formula>
    </cfRule>
  </conditionalFormatting>
  <conditionalFormatting sqref="N97:AC97">
    <cfRule type="cellIs" dxfId="250" priority="113" operator="lessThan">
      <formula>50</formula>
    </cfRule>
  </conditionalFormatting>
  <conditionalFormatting sqref="AD97:DF97">
    <cfRule type="cellIs" dxfId="249" priority="114" operator="lessThan">
      <formula>40</formula>
    </cfRule>
  </conditionalFormatting>
  <conditionalFormatting sqref="N95:AC96">
    <cfRule type="cellIs" dxfId="248" priority="109" operator="lessThan">
      <formula>50</formula>
    </cfRule>
  </conditionalFormatting>
  <conditionalFormatting sqref="AD95:DF96">
    <cfRule type="cellIs" dxfId="247" priority="110" operator="lessThan">
      <formula>40</formula>
    </cfRule>
  </conditionalFormatting>
  <conditionalFormatting sqref="N90:AC94">
    <cfRule type="cellIs" dxfId="246" priority="105" operator="lessThan">
      <formula>50</formula>
    </cfRule>
  </conditionalFormatting>
  <conditionalFormatting sqref="AD90:DF94">
    <cfRule type="cellIs" dxfId="245" priority="106" operator="lessThan">
      <formula>40</formula>
    </cfRule>
  </conditionalFormatting>
  <conditionalFormatting sqref="N83:AC89">
    <cfRule type="cellIs" dxfId="244" priority="101" operator="lessThan">
      <formula>50</formula>
    </cfRule>
  </conditionalFormatting>
  <conditionalFormatting sqref="AD83:DF89">
    <cfRule type="cellIs" dxfId="243" priority="102" operator="lessThan">
      <formula>40</formula>
    </cfRule>
  </conditionalFormatting>
  <conditionalFormatting sqref="N81:AC82">
    <cfRule type="cellIs" dxfId="242" priority="97" operator="lessThan">
      <formula>50</formula>
    </cfRule>
  </conditionalFormatting>
  <conditionalFormatting sqref="AD81:DF82">
    <cfRule type="cellIs" dxfId="241" priority="98" operator="lessThan">
      <formula>40</formula>
    </cfRule>
  </conditionalFormatting>
  <conditionalFormatting sqref="N79:AC80">
    <cfRule type="cellIs" dxfId="240" priority="93" operator="lessThan">
      <formula>50</formula>
    </cfRule>
  </conditionalFormatting>
  <conditionalFormatting sqref="AD79:DF80">
    <cfRule type="cellIs" dxfId="239" priority="94" operator="lessThan">
      <formula>40</formula>
    </cfRule>
  </conditionalFormatting>
  <conditionalFormatting sqref="N78:AC78">
    <cfRule type="cellIs" dxfId="238" priority="89" operator="lessThan">
      <formula>50</formula>
    </cfRule>
  </conditionalFormatting>
  <conditionalFormatting sqref="AD78:DF78">
    <cfRule type="cellIs" dxfId="237" priority="90" operator="lessThan">
      <formula>40</formula>
    </cfRule>
  </conditionalFormatting>
  <conditionalFormatting sqref="N77:AC77">
    <cfRule type="cellIs" dxfId="236" priority="85" operator="lessThan">
      <formula>50</formula>
    </cfRule>
  </conditionalFormatting>
  <conditionalFormatting sqref="AD77:DF77">
    <cfRule type="cellIs" dxfId="235" priority="86" operator="lessThan">
      <formula>40</formula>
    </cfRule>
  </conditionalFormatting>
  <conditionalFormatting sqref="N70:AC76">
    <cfRule type="cellIs" dxfId="234" priority="81" operator="lessThan">
      <formula>50</formula>
    </cfRule>
  </conditionalFormatting>
  <conditionalFormatting sqref="AD70:DF76">
    <cfRule type="cellIs" dxfId="233" priority="82" operator="lessThan">
      <formula>40</formula>
    </cfRule>
  </conditionalFormatting>
  <conditionalFormatting sqref="N68:AC69">
    <cfRule type="cellIs" dxfId="232" priority="77" operator="lessThan">
      <formula>50</formula>
    </cfRule>
  </conditionalFormatting>
  <conditionalFormatting sqref="AD68:DF69">
    <cfRule type="cellIs" dxfId="231" priority="78" operator="lessThan">
      <formula>40</formula>
    </cfRule>
  </conditionalFormatting>
  <conditionalFormatting sqref="N67:AC67">
    <cfRule type="cellIs" dxfId="230" priority="73" operator="lessThan">
      <formula>50</formula>
    </cfRule>
  </conditionalFormatting>
  <conditionalFormatting sqref="AD67:DF67">
    <cfRule type="cellIs" dxfId="229" priority="74" operator="lessThan">
      <formula>40</formula>
    </cfRule>
  </conditionalFormatting>
  <conditionalFormatting sqref="N66:AC66">
    <cfRule type="cellIs" dxfId="228" priority="69" operator="lessThan">
      <formula>50</formula>
    </cfRule>
  </conditionalFormatting>
  <conditionalFormatting sqref="AD66:DF66">
    <cfRule type="cellIs" dxfId="227" priority="70" operator="lessThan">
      <formula>40</formula>
    </cfRule>
  </conditionalFormatting>
  <conditionalFormatting sqref="N65:AC65">
    <cfRule type="cellIs" dxfId="226" priority="65" operator="lessThan">
      <formula>50</formula>
    </cfRule>
  </conditionalFormatting>
  <conditionalFormatting sqref="AD65:DF65">
    <cfRule type="cellIs" dxfId="225" priority="66" operator="lessThan">
      <formula>40</formula>
    </cfRule>
  </conditionalFormatting>
  <conditionalFormatting sqref="N55:AC64">
    <cfRule type="cellIs" dxfId="224" priority="61" operator="lessThan">
      <formula>50</formula>
    </cfRule>
  </conditionalFormatting>
  <conditionalFormatting sqref="AD55:DF64">
    <cfRule type="cellIs" dxfId="223" priority="62" operator="lessThan">
      <formula>40</formula>
    </cfRule>
  </conditionalFormatting>
  <conditionalFormatting sqref="N54:AC54">
    <cfRule type="cellIs" dxfId="222" priority="57" operator="lessThan">
      <formula>50</formula>
    </cfRule>
  </conditionalFormatting>
  <conditionalFormatting sqref="AD54:DF54">
    <cfRule type="cellIs" dxfId="221" priority="58" operator="lessThan">
      <formula>40</formula>
    </cfRule>
  </conditionalFormatting>
  <conditionalFormatting sqref="N47:AC47">
    <cfRule type="cellIs" dxfId="220" priority="53" operator="lessThan">
      <formula>50</formula>
    </cfRule>
  </conditionalFormatting>
  <conditionalFormatting sqref="AD47:DF47">
    <cfRule type="cellIs" dxfId="219" priority="54" operator="lessThan">
      <formula>40</formula>
    </cfRule>
  </conditionalFormatting>
  <conditionalFormatting sqref="N46:AC46">
    <cfRule type="cellIs" dxfId="218" priority="49" operator="lessThan">
      <formula>50</formula>
    </cfRule>
  </conditionalFormatting>
  <conditionalFormatting sqref="AD46:DF46">
    <cfRule type="cellIs" dxfId="217" priority="50" operator="lessThan">
      <formula>40</formula>
    </cfRule>
  </conditionalFormatting>
  <conditionalFormatting sqref="AD45:DF45">
    <cfRule type="cellIs" dxfId="216" priority="45" operator="lessThan">
      <formula>40</formula>
    </cfRule>
  </conditionalFormatting>
  <conditionalFormatting sqref="N45:AC45">
    <cfRule type="cellIs" dxfId="215" priority="46" operator="lessThan">
      <formula>50</formula>
    </cfRule>
  </conditionalFormatting>
  <conditionalFormatting sqref="AD44:DF44">
    <cfRule type="cellIs" dxfId="214" priority="41" operator="lessThan">
      <formula>40</formula>
    </cfRule>
  </conditionalFormatting>
  <conditionalFormatting sqref="N44:AC44">
    <cfRule type="cellIs" dxfId="213" priority="42" operator="lessThan">
      <formula>50</formula>
    </cfRule>
  </conditionalFormatting>
  <conditionalFormatting sqref="N5:AC5 N49:AC53">
    <cfRule type="cellIs" dxfId="212" priority="37" operator="lessThan">
      <formula>50</formula>
    </cfRule>
  </conditionalFormatting>
  <conditionalFormatting sqref="AD5:DF5 AD49:DF53">
    <cfRule type="cellIs" dxfId="211" priority="38" operator="lessThan">
      <formula>40</formula>
    </cfRule>
  </conditionalFormatting>
  <conditionalFormatting sqref="DM5 DM49:DM53">
    <cfRule type="expression" dxfId="210" priority="39">
      <formula>DM5&lt;$DM$3</formula>
    </cfRule>
  </conditionalFormatting>
  <conditionalFormatting sqref="HH5 GA5 ET5 ET49:ET53 GA49:GA53 HH49:HH53">
    <cfRule type="expression" dxfId="209" priority="40">
      <formula>ET5&gt;ET$2</formula>
    </cfRule>
  </conditionalFormatting>
  <conditionalFormatting sqref="AD38:DF43">
    <cfRule type="cellIs" dxfId="208" priority="33" operator="lessThan">
      <formula>40</formula>
    </cfRule>
  </conditionalFormatting>
  <conditionalFormatting sqref="N38:AC43">
    <cfRule type="cellIs" dxfId="207" priority="34" operator="lessThan">
      <formula>50</formula>
    </cfRule>
  </conditionalFormatting>
  <conditionalFormatting sqref="AD33:DF37">
    <cfRule type="cellIs" dxfId="206" priority="29" operator="lessThan">
      <formula>40</formula>
    </cfRule>
  </conditionalFormatting>
  <conditionalFormatting sqref="N33:AC37">
    <cfRule type="cellIs" dxfId="205" priority="30" operator="lessThan">
      <formula>50</formula>
    </cfRule>
  </conditionalFormatting>
  <conditionalFormatting sqref="AD32:DF32">
    <cfRule type="cellIs" dxfId="204" priority="25" operator="lessThan">
      <formula>40</formula>
    </cfRule>
  </conditionalFormatting>
  <conditionalFormatting sqref="N32:AC32">
    <cfRule type="cellIs" dxfId="203" priority="26" operator="lessThan">
      <formula>50</formula>
    </cfRule>
  </conditionalFormatting>
  <conditionalFormatting sqref="AD29:DF31">
    <cfRule type="cellIs" dxfId="202" priority="21" operator="lessThan">
      <formula>40</formula>
    </cfRule>
  </conditionalFormatting>
  <conditionalFormatting sqref="N29:AC31">
    <cfRule type="cellIs" dxfId="201" priority="22" operator="lessThan">
      <formula>50</formula>
    </cfRule>
  </conditionalFormatting>
  <conditionalFormatting sqref="AD28:DF28">
    <cfRule type="cellIs" dxfId="200" priority="17" operator="lessThan">
      <formula>40</formula>
    </cfRule>
  </conditionalFormatting>
  <conditionalFormatting sqref="N28:AC28">
    <cfRule type="cellIs" dxfId="199" priority="18" operator="lessThan">
      <formula>50</formula>
    </cfRule>
  </conditionalFormatting>
  <conditionalFormatting sqref="AD27:DF27">
    <cfRule type="cellIs" dxfId="198" priority="13" operator="lessThan">
      <formula>40</formula>
    </cfRule>
  </conditionalFormatting>
  <conditionalFormatting sqref="N27:AC27">
    <cfRule type="cellIs" dxfId="197" priority="14" operator="lessThan">
      <formula>50</formula>
    </cfRule>
  </conditionalFormatting>
  <conditionalFormatting sqref="AD26:DF26">
    <cfRule type="cellIs" dxfId="196" priority="9" operator="lessThan">
      <formula>40</formula>
    </cfRule>
  </conditionalFormatting>
  <conditionalFormatting sqref="N26:AC26">
    <cfRule type="cellIs" dxfId="195" priority="10" operator="lessThan">
      <formula>50</formula>
    </cfRule>
  </conditionalFormatting>
  <conditionalFormatting sqref="AD7:DF25">
    <cfRule type="cellIs" dxfId="194" priority="5" operator="lessThan">
      <formula>40</formula>
    </cfRule>
  </conditionalFormatting>
  <conditionalFormatting sqref="N7:AC25">
    <cfRule type="cellIs" dxfId="193" priority="6" operator="lessThan">
      <formula>50</formula>
    </cfRule>
  </conditionalFormatting>
  <conditionalFormatting sqref="AD6:DF6">
    <cfRule type="cellIs" dxfId="192" priority="1" operator="lessThan">
      <formula>40</formula>
    </cfRule>
  </conditionalFormatting>
  <conditionalFormatting sqref="N6:AC6">
    <cfRule type="cellIs" dxfId="191" priority="2" operator="lessThan">
      <formula>50</formula>
    </cfRule>
  </conditionalFormatting>
  <dataValidations disablePrompts="1" count="2">
    <dataValidation type="custom" allowBlank="1" showInputMessage="1" showErrorMessage="1" errorTitle="Wrong format" error="Please entry S##-M Semester Code format " sqref="DM1" xr:uid="{00000000-0002-0000-0300-000000000000}">
      <formula1>COUNTIF(DM1, "S??-?")&gt;0</formula1>
    </dataValidation>
    <dataValidation type="custom" allowBlank="1" showInputMessage="1" showErrorMessage="1" sqref="I139 I126 I86" xr:uid="{00000000-0002-0000-0300-000001000000}">
      <formula1>ISNUMBER(MATCH("?*@?*.?*",I86,0))</formula1>
    </dataValidation>
  </dataValidations>
  <hyperlinks>
    <hyperlink ref="I134" r:id="rId1" xr:uid="{00000000-0004-0000-0300-000000000000}"/>
  </hyperlinks>
  <pageMargins left="0.23622047244094491" right="0.23622047244094491" top="0.74803149606299213" bottom="0.74803149606299213" header="0.31496062992125984" footer="0.31496062992125984"/>
  <pageSetup paperSize="8" scale="22" orientation="landscape" r:id="rId2"/>
  <headerFooter>
    <oddHeader>&amp;CBEECU Student Master List 2019-8_1.Sem Start.xlsm&amp;R03/09/2019</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62474" r:id="rId5" name="Button 10">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2475" r:id="rId6" name="Button 11">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2476" r:id="rId7" name="Button 12">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62477" r:id="rId8" name="Button 13">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62478" r:id="rId9" name="Button 14">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62482" r:id="rId10" name="Button 18">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2483" r:id="rId11" name="Button 19">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2484" r:id="rId12" name="Button 20">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2485" r:id="rId13" name="Button 21">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2486" r:id="rId14" name="Button 22">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23" id="{E2859E31-049E-4098-9EAF-8F74DBF86337}">
            <xm:f>Active!DM19&lt;Active!$DM$3</xm:f>
            <x14:dxf>
              <font>
                <b/>
                <i val="0"/>
                <color rgb="FFFF0000"/>
              </font>
            </x14:dxf>
          </x14:cfRule>
          <xm:sqref>DM151:DM154</xm:sqref>
        </x14:conditionalFormatting>
        <x14:conditionalFormatting xmlns:xm="http://schemas.microsoft.com/office/excel/2006/main">
          <x14:cfRule type="expression" priority="124" id="{1F78534A-4E60-4E8A-9D1B-0666A62E1936}">
            <xm:f>Active!ET5&gt;Active!ET$2</xm:f>
            <x14:dxf>
              <font>
                <b/>
                <i val="0"/>
                <color rgb="FFFF0000"/>
              </font>
            </x14:dxf>
          </x14:cfRule>
          <xm:sqref>ET99 GA99 HH99</xm:sqref>
        </x14:conditionalFormatting>
        <x14:conditionalFormatting xmlns:xm="http://schemas.microsoft.com/office/excel/2006/main">
          <x14:cfRule type="expression" priority="4069" id="{E2859E31-049E-4098-9EAF-8F74DBF86337}">
            <xm:f>Active!DM10&lt;Active!$DM$3</xm:f>
            <x14:dxf>
              <font>
                <b/>
                <i val="0"/>
                <color rgb="FFFF0000"/>
              </font>
            </x14:dxf>
          </x14:cfRule>
          <xm:sqref>DM118:DM120</xm:sqref>
        </x14:conditionalFormatting>
        <x14:conditionalFormatting xmlns:xm="http://schemas.microsoft.com/office/excel/2006/main">
          <x14:cfRule type="expression" priority="4078" id="{E2859E31-049E-4098-9EAF-8F74DBF86337}">
            <xm:f>Active!DM7&lt;Active!$DM$3</xm:f>
            <x14:dxf>
              <font>
                <b/>
                <i val="0"/>
                <color rgb="FFFF0000"/>
              </font>
            </x14:dxf>
          </x14:cfRule>
          <xm:sqref>DM183 DM109:DM111</xm:sqref>
        </x14:conditionalFormatting>
        <x14:conditionalFormatting xmlns:xm="http://schemas.microsoft.com/office/excel/2006/main">
          <x14:cfRule type="expression" priority="4097" id="{E2859E31-049E-4098-9EAF-8F74DBF86337}">
            <xm:f>Active!DM24&lt;Active!$DM$3</xm:f>
            <x14:dxf>
              <font>
                <b/>
                <i val="0"/>
                <color rgb="FFFF0000"/>
              </font>
            </x14:dxf>
          </x14:cfRule>
          <xm:sqref>DM185:DM187</xm:sqref>
        </x14:conditionalFormatting>
        <x14:conditionalFormatting xmlns:xm="http://schemas.microsoft.com/office/excel/2006/main">
          <x14:cfRule type="expression" priority="4136" id="{1F78534A-4E60-4E8A-9D1B-0666A62E1936}">
            <xm:f>Active!ET6&gt;Active!ET$2</xm:f>
            <x14:dxf>
              <font>
                <b/>
                <i val="0"/>
                <color rgb="FFFF0000"/>
              </font>
            </x14:dxf>
          </x14:cfRule>
          <xm:sqref>ET106 GA106 HH106</xm:sqref>
        </x14:conditionalFormatting>
        <x14:conditionalFormatting xmlns:xm="http://schemas.microsoft.com/office/excel/2006/main">
          <x14:cfRule type="expression" priority="4142" id="{1F78534A-4E60-4E8A-9D1B-0666A62E1936}">
            <xm:f>Active!ET5&gt;Active!ET$2</xm:f>
            <x14:dxf>
              <font>
                <b/>
                <i val="0"/>
                <color rgb="FFFF0000"/>
              </font>
            </x14:dxf>
          </x14:cfRule>
          <xm:sqref>HH95:HH96 GA95:GA96 ET95:ET96</xm:sqref>
        </x14:conditionalFormatting>
        <x14:conditionalFormatting xmlns:xm="http://schemas.microsoft.com/office/excel/2006/main">
          <x14:cfRule type="expression" priority="120" id="{33306B52-1051-4DC8-BFE1-041F4BB98054}">
            <xm:f>Active!ET5&gt;Active!ET$2</xm:f>
            <x14:dxf>
              <font>
                <b/>
                <i val="0"/>
                <color rgb="FFFF0000"/>
              </font>
            </x14:dxf>
          </x14:cfRule>
          <xm:sqref>HH98 GA98 ET98</xm:sqref>
        </x14:conditionalFormatting>
        <x14:conditionalFormatting xmlns:xm="http://schemas.microsoft.com/office/excel/2006/main">
          <x14:cfRule type="expression" priority="116" id="{ABB4AC65-F445-46AA-9CED-41AADC66305F}">
            <xm:f>Active!ET5&gt;Active!ET$2</xm:f>
            <x14:dxf>
              <font>
                <b/>
                <i val="0"/>
                <color rgb="FFFF0000"/>
              </font>
            </x14:dxf>
          </x14:cfRule>
          <xm:sqref>HH97 GA97 ET97</xm:sqref>
        </x14:conditionalFormatting>
        <x14:conditionalFormatting xmlns:xm="http://schemas.microsoft.com/office/excel/2006/main">
          <x14:cfRule type="expression" priority="107" id="{0D6D3110-D6F3-41F6-8E2B-8FA5094E69EB}">
            <xm:f>Active!DM18&lt;Active!$DM$3</xm:f>
            <x14:dxf>
              <font>
                <b/>
                <i val="0"/>
                <color rgb="FFFF0000"/>
              </font>
            </x14:dxf>
          </x14:cfRule>
          <xm:sqref>DM116</xm:sqref>
        </x14:conditionalFormatting>
        <x14:conditionalFormatting xmlns:xm="http://schemas.microsoft.com/office/excel/2006/main">
          <x14:cfRule type="expression" priority="108" id="{C17D7B2B-A301-4FC6-B57F-5BC50A9F4585}">
            <xm:f>Active!ET5&gt;Active!ET$2</xm:f>
            <x14:dxf>
              <font>
                <b/>
                <i val="0"/>
                <color rgb="FFFF0000"/>
              </font>
            </x14:dxf>
          </x14:cfRule>
          <xm:sqref>HH90:HH91 GA90:GA91 ET90:ET91</xm:sqref>
        </x14:conditionalFormatting>
        <x14:conditionalFormatting xmlns:xm="http://schemas.microsoft.com/office/excel/2006/main">
          <x14:cfRule type="expression" priority="103" id="{DD40ACBB-6E7D-4961-A65A-FAE061256902}">
            <xm:f>Active!DM7&lt;Active!$DM$3</xm:f>
            <x14:dxf>
              <font>
                <b/>
                <i val="0"/>
                <color rgb="FFFF0000"/>
              </font>
            </x14:dxf>
          </x14:cfRule>
          <xm:sqref>DM89</xm:sqref>
        </x14:conditionalFormatting>
        <x14:conditionalFormatting xmlns:xm="http://schemas.microsoft.com/office/excel/2006/main">
          <x14:cfRule type="expression" priority="104" id="{868F86BB-E668-48B5-AA49-BC4772883D8B}">
            <xm:f>Active!ET5&gt;Active!ET$2</xm:f>
            <x14:dxf>
              <font>
                <b/>
                <i val="0"/>
                <color rgb="FFFF0000"/>
              </font>
            </x14:dxf>
          </x14:cfRule>
          <xm:sqref>HH83:HH84 GA83:GA84 ET83:ET84</xm:sqref>
        </x14:conditionalFormatting>
        <x14:conditionalFormatting xmlns:xm="http://schemas.microsoft.com/office/excel/2006/main">
          <x14:cfRule type="expression" priority="100" id="{31407B97-101B-44DA-AF77-8B49D8B724D2}">
            <xm:f>Active!ET5&gt;Active!ET$2</xm:f>
            <x14:dxf>
              <font>
                <b/>
                <i val="0"/>
                <color rgb="FFFF0000"/>
              </font>
            </x14:dxf>
          </x14:cfRule>
          <xm:sqref>HH81:HH82 GA81:GA82 ET81:ET82</xm:sqref>
        </x14:conditionalFormatting>
        <x14:conditionalFormatting xmlns:xm="http://schemas.microsoft.com/office/excel/2006/main">
          <x14:cfRule type="expression" priority="95" id="{752E93F7-7492-4455-9C59-B5725895EA2C}">
            <xm:f>Active!DM5&lt;Active!$DM$3</xm:f>
            <x14:dxf>
              <font>
                <b/>
                <i val="0"/>
                <color rgb="FFFF0000"/>
              </font>
            </x14:dxf>
          </x14:cfRule>
          <xm:sqref>DM79:DM80 DM87</xm:sqref>
        </x14:conditionalFormatting>
        <x14:conditionalFormatting xmlns:xm="http://schemas.microsoft.com/office/excel/2006/main">
          <x14:cfRule type="expression" priority="96" id="{924FB17B-1D6C-497E-933B-C80697E1941E}">
            <xm:f>Active!ET5&gt;Active!ET$2</xm:f>
            <x14:dxf>
              <font>
                <b/>
                <i val="0"/>
                <color rgb="FFFF0000"/>
              </font>
            </x14:dxf>
          </x14:cfRule>
          <xm:sqref>HH79:HH80 GA79:GA80 ET79:ET80 HH87 GA87 ET87</xm:sqref>
        </x14:conditionalFormatting>
        <x14:conditionalFormatting xmlns:xm="http://schemas.microsoft.com/office/excel/2006/main">
          <x14:cfRule type="expression" priority="92" id="{7020C03D-74A5-4AC6-80B9-951973EBDDF9}">
            <xm:f>Active!ET5&gt;Active!ET$2</xm:f>
            <x14:dxf>
              <font>
                <b/>
                <i val="0"/>
                <color rgb="FFFF0000"/>
              </font>
            </x14:dxf>
          </x14:cfRule>
          <xm:sqref>ET78 GA78 HH78 ET100 GA100 HH100</xm:sqref>
        </x14:conditionalFormatting>
        <x14:conditionalFormatting xmlns:xm="http://schemas.microsoft.com/office/excel/2006/main">
          <x14:cfRule type="expression" priority="88" id="{AD3AD1B7-EF2A-4356-AC4B-5597AE762088}">
            <xm:f>Active!ET5&gt;Active!ET$2</xm:f>
            <x14:dxf>
              <font>
                <b/>
                <i val="0"/>
                <color rgb="FFFF0000"/>
              </font>
            </x14:dxf>
          </x14:cfRule>
          <xm:sqref>ET77 GA77 HH77</xm:sqref>
        </x14:conditionalFormatting>
        <x14:conditionalFormatting xmlns:xm="http://schemas.microsoft.com/office/excel/2006/main">
          <x14:cfRule type="expression" priority="83" id="{CFB58939-5607-471D-9ADA-CBFE216E3403}">
            <xm:f>Active!DM5&lt;Active!$DM$3</xm:f>
            <x14:dxf>
              <font>
                <b/>
                <i val="0"/>
                <color rgb="FFFF0000"/>
              </font>
            </x14:dxf>
          </x14:cfRule>
          <xm:sqref>DM77</xm:sqref>
        </x14:conditionalFormatting>
        <x14:conditionalFormatting xmlns:xm="http://schemas.microsoft.com/office/excel/2006/main">
          <x14:cfRule type="expression" priority="84" id="{78FF3E5F-6A7B-4621-AEDD-CAB537F9C394}">
            <xm:f>Active!ET5&gt;Active!ET$2</xm:f>
            <x14:dxf>
              <font>
                <b/>
                <i val="0"/>
                <color rgb="FFFF0000"/>
              </font>
            </x14:dxf>
          </x14:cfRule>
          <xm:sqref>HH70:HH71 GA70:GA71 ET70:ET71</xm:sqref>
        </x14:conditionalFormatting>
        <x14:conditionalFormatting xmlns:xm="http://schemas.microsoft.com/office/excel/2006/main">
          <x14:cfRule type="expression" priority="79" id="{BE7EB7E4-3EA5-4EE5-BFB0-DF9E8EE0F474}">
            <xm:f>Active!DM5&lt;Active!$DM$3</xm:f>
            <x14:dxf>
              <font>
                <b/>
                <i val="0"/>
                <color rgb="FFFF0000"/>
              </font>
            </x14:dxf>
          </x14:cfRule>
          <xm:sqref>DM68:DM69</xm:sqref>
        </x14:conditionalFormatting>
        <x14:conditionalFormatting xmlns:xm="http://schemas.microsoft.com/office/excel/2006/main">
          <x14:cfRule type="expression" priority="80" id="{C2A10E3E-FF91-4822-B3E7-FD2BC7675ECF}">
            <xm:f>Active!ET5&gt;Active!ET$2</xm:f>
            <x14:dxf>
              <font>
                <b/>
                <i val="0"/>
                <color rgb="FFFF0000"/>
              </font>
            </x14:dxf>
          </x14:cfRule>
          <xm:sqref>ET68:ET69 GA68:GA69 HH68:HH69</xm:sqref>
        </x14:conditionalFormatting>
        <x14:conditionalFormatting xmlns:xm="http://schemas.microsoft.com/office/excel/2006/main">
          <x14:cfRule type="expression" priority="75" id="{6CF714B3-7523-40B9-8203-771A6F2F4B5D}">
            <xm:f>Active!DM134&lt;Active!$DM$3</xm:f>
            <x14:dxf>
              <font>
                <b/>
                <i val="0"/>
                <color rgb="FFFF0000"/>
              </font>
            </x14:dxf>
          </x14:cfRule>
          <xm:sqref>DM192</xm:sqref>
        </x14:conditionalFormatting>
        <x14:conditionalFormatting xmlns:xm="http://schemas.microsoft.com/office/excel/2006/main">
          <x14:cfRule type="expression" priority="76" id="{6C8A4B3B-85A1-471B-846F-6C71BDB5240B}">
            <xm:f>Active!ET5&gt;Active!ET$2</xm:f>
            <x14:dxf>
              <font>
                <b/>
                <i val="0"/>
                <color rgb="FFFF0000"/>
              </font>
            </x14:dxf>
          </x14:cfRule>
          <xm:sqref>HH67 GA67 ET67</xm:sqref>
        </x14:conditionalFormatting>
        <x14:conditionalFormatting xmlns:xm="http://schemas.microsoft.com/office/excel/2006/main">
          <x14:cfRule type="expression" priority="4842" id="{E2859E31-049E-4098-9EAF-8F74DBF86337}">
            <xm:f>Active!DM6&lt;Active!$DM$3</xm:f>
            <x14:dxf>
              <font>
                <b/>
                <i val="0"/>
                <color rgb="FFFF0000"/>
              </font>
            </x14:dxf>
          </x14:cfRule>
          <xm:sqref>DM106</xm:sqref>
        </x14:conditionalFormatting>
        <x14:conditionalFormatting xmlns:xm="http://schemas.microsoft.com/office/excel/2006/main">
          <x14:cfRule type="expression" priority="5130" id="{7020C03D-74A5-4AC6-80B9-951973EBDDF9}">
            <xm:f>Active!ET7&gt;Active!ET$2</xm:f>
            <x14:dxf>
              <font>
                <b/>
                <i val="0"/>
                <color rgb="FFFF0000"/>
              </font>
            </x14:dxf>
          </x14:cfRule>
          <xm:sqref>HH76 GA76 ET76</xm:sqref>
        </x14:conditionalFormatting>
        <x14:conditionalFormatting xmlns:xm="http://schemas.microsoft.com/office/excel/2006/main">
          <x14:cfRule type="expression" priority="5264" id="{0D6D3110-D6F3-41F6-8E2B-8FA5094E69EB}">
            <xm:f>Active!DM5&lt;Active!$DM$3</xm:f>
            <x14:dxf>
              <font>
                <b/>
                <i val="0"/>
                <color rgb="FFFF0000"/>
              </font>
            </x14:dxf>
          </x14:cfRule>
          <xm:sqref>DM83:DM84</xm:sqref>
        </x14:conditionalFormatting>
        <x14:conditionalFormatting xmlns:xm="http://schemas.microsoft.com/office/excel/2006/main">
          <x14:cfRule type="expression" priority="5275" id="{1F78534A-4E60-4E8A-9D1B-0666A62E1936}">
            <xm:f>Active!ET7&gt;Active!ET$2</xm:f>
            <x14:dxf>
              <font>
                <b/>
                <i val="0"/>
                <color rgb="FFFF0000"/>
              </font>
            </x14:dxf>
          </x14:cfRule>
          <xm:sqref>ET109:ET111 GA109:GA111 HH109:HH111 ET183 GA183 HH183</xm:sqref>
        </x14:conditionalFormatting>
        <x14:conditionalFormatting xmlns:xm="http://schemas.microsoft.com/office/excel/2006/main">
          <x14:cfRule type="expression" priority="5297" id="{868F86BB-E668-48B5-AA49-BC4772883D8B}">
            <xm:f>Active!ET7&gt;Active!ET$2</xm:f>
            <x14:dxf>
              <font>
                <b/>
                <i val="0"/>
                <color rgb="FFFF0000"/>
              </font>
            </x14:dxf>
          </x14:cfRule>
          <xm:sqref>HH89 GA89 ET89</xm:sqref>
        </x14:conditionalFormatting>
        <x14:conditionalFormatting xmlns:xm="http://schemas.microsoft.com/office/excel/2006/main">
          <x14:cfRule type="expression" priority="5759" id="{0D6D3110-D6F3-41F6-8E2B-8FA5094E69EB}">
            <xm:f>Active!DM5&lt;Active!$DM$3</xm:f>
            <x14:dxf>
              <font>
                <b/>
                <i val="0"/>
                <color rgb="FFFF0000"/>
              </font>
            </x14:dxf>
          </x14:cfRule>
          <xm:sqref>DM95:DM96</xm:sqref>
        </x14:conditionalFormatting>
        <x14:conditionalFormatting xmlns:xm="http://schemas.microsoft.com/office/excel/2006/main">
          <x14:cfRule type="expression" priority="5803" id="{6CF714B3-7523-40B9-8203-771A6F2F4B5D}">
            <xm:f>Active!DM5&lt;Active!$DM$3</xm:f>
            <x14:dxf>
              <font>
                <b/>
                <i val="0"/>
                <color rgb="FFFF0000"/>
              </font>
            </x14:dxf>
          </x14:cfRule>
          <xm:sqref>DM100 DM78</xm:sqref>
        </x14:conditionalFormatting>
        <x14:conditionalFormatting xmlns:xm="http://schemas.microsoft.com/office/excel/2006/main">
          <x14:cfRule type="expression" priority="6815" id="{0D6D3110-D6F3-41F6-8E2B-8FA5094E69EB}">
            <xm:f>Active!DM13&lt;Active!$DM$3</xm:f>
            <x14:dxf>
              <font>
                <b/>
                <i val="0"/>
                <color rgb="FFFF0000"/>
              </font>
            </x14:dxf>
          </x14:cfRule>
          <xm:sqref>DM94</xm:sqref>
        </x14:conditionalFormatting>
        <x14:conditionalFormatting xmlns:xm="http://schemas.microsoft.com/office/excel/2006/main">
          <x14:cfRule type="expression" priority="6994" id="{E2859E31-049E-4098-9EAF-8F74DBF86337}">
            <xm:f>Active!DM5&lt;Active!$DM$3</xm:f>
            <x14:dxf>
              <font>
                <b/>
                <i val="0"/>
                <color rgb="FFFF0000"/>
              </font>
            </x14:dxf>
          </x14:cfRule>
          <xm:sqref>DM90:DM91</xm:sqref>
        </x14:conditionalFormatting>
        <x14:conditionalFormatting xmlns:xm="http://schemas.microsoft.com/office/excel/2006/main">
          <x14:cfRule type="expression" priority="71" id="{CD6AC0C1-F81B-46EC-B129-BD814EB6E2CC}">
            <xm:f>Active!DM5&lt;Active!$DM$3</xm:f>
            <x14:dxf>
              <font>
                <b/>
                <i val="0"/>
                <color rgb="FFFF0000"/>
              </font>
            </x14:dxf>
          </x14:cfRule>
          <xm:sqref>DM66 DM74 DM88</xm:sqref>
        </x14:conditionalFormatting>
        <x14:conditionalFormatting xmlns:xm="http://schemas.microsoft.com/office/excel/2006/main">
          <x14:cfRule type="expression" priority="72" id="{0613CA7C-4AC5-4FA5-B011-1AB000A13250}">
            <xm:f>Active!ET5&gt;Active!ET$2</xm:f>
            <x14:dxf>
              <font>
                <b/>
                <i val="0"/>
                <color rgb="FFFF0000"/>
              </font>
            </x14:dxf>
          </x14:cfRule>
          <xm:sqref>ET66 GA66 HH66 HH74 GA74 ET74 HH88 GA88 ET88</xm:sqref>
        </x14:conditionalFormatting>
        <x14:conditionalFormatting xmlns:xm="http://schemas.microsoft.com/office/excel/2006/main">
          <x14:cfRule type="expression" priority="63" id="{97418A64-05BE-4D77-A8C4-BEF9A20B75F6}">
            <xm:f>Active!DM10&lt;Active!$DM$3</xm:f>
            <x14:dxf>
              <font>
                <b/>
                <i val="0"/>
                <color rgb="FFFF0000"/>
              </font>
            </x14:dxf>
          </x14:cfRule>
          <xm:sqref>DM61:DM63</xm:sqref>
        </x14:conditionalFormatting>
        <x14:conditionalFormatting xmlns:xm="http://schemas.microsoft.com/office/excel/2006/main">
          <x14:cfRule type="expression" priority="64" id="{0CD36537-684C-41C0-A9F8-99561F9E5251}">
            <xm:f>Active!ET5&gt;Active!ET$2</xm:f>
            <x14:dxf>
              <font>
                <b/>
                <i val="0"/>
                <color rgb="FFFF0000"/>
              </font>
            </x14:dxf>
          </x14:cfRule>
          <xm:sqref>ET55:ET59 GA55:GA59 HH55:HH59</xm:sqref>
        </x14:conditionalFormatting>
        <x14:conditionalFormatting xmlns:xm="http://schemas.microsoft.com/office/excel/2006/main">
          <x14:cfRule type="expression" priority="60" id="{6517D8A3-B188-4F7E-98B4-038F10DA916C}">
            <xm:f>Active!ET5&gt;Active!ET$2</xm:f>
            <x14:dxf>
              <font>
                <b/>
                <i val="0"/>
                <color rgb="FFFF0000"/>
              </font>
            </x14:dxf>
          </x14:cfRule>
          <xm:sqref>HH54 GA54 ET54</xm:sqref>
        </x14:conditionalFormatting>
        <x14:conditionalFormatting xmlns:xm="http://schemas.microsoft.com/office/excel/2006/main">
          <x14:cfRule type="expression" priority="7256" id="{E2859E31-049E-4098-9EAF-8F74DBF86337}">
            <xm:f>Withdraw!DM12&lt;Active!$DM$3</xm:f>
            <x14:dxf>
              <font>
                <b/>
                <i val="0"/>
                <color rgb="FFFF0000"/>
              </font>
            </x14:dxf>
          </x14:cfRule>
          <xm:sqref>DM173</xm:sqref>
        </x14:conditionalFormatting>
        <x14:conditionalFormatting xmlns:xm="http://schemas.microsoft.com/office/excel/2006/main">
          <x14:cfRule type="expression" priority="7396" id="{AD3AD1B7-EF2A-4356-AC4B-5597AE762088}">
            <xm:f>Withdraw!ET12&gt;Active!ET$2</xm:f>
            <x14:dxf>
              <font>
                <b/>
                <i val="0"/>
                <color rgb="FFFF0000"/>
              </font>
            </x14:dxf>
          </x14:cfRule>
          <xm:sqref>ET173 GA173 HH173</xm:sqref>
        </x14:conditionalFormatting>
        <x14:conditionalFormatting xmlns:xm="http://schemas.microsoft.com/office/excel/2006/main">
          <x14:cfRule type="expression" priority="7409" id="{E2859E31-049E-4098-9EAF-8F74DBF86337}">
            <xm:f>Withdraw!DM13&lt;Active!$DM$3</xm:f>
            <x14:dxf>
              <font>
                <b/>
                <i val="0"/>
                <color rgb="FFFF0000"/>
              </font>
            </x14:dxf>
          </x14:cfRule>
          <xm:sqref>DM178</xm:sqref>
        </x14:conditionalFormatting>
        <x14:conditionalFormatting xmlns:xm="http://schemas.microsoft.com/office/excel/2006/main">
          <x14:cfRule type="expression" priority="7550" id="{AD3AD1B7-EF2A-4356-AC4B-5597AE762088}">
            <xm:f>Withdraw!ET13&gt;Active!ET$2</xm:f>
            <x14:dxf>
              <font>
                <b/>
                <i val="0"/>
                <color rgb="FFFF0000"/>
              </font>
            </x14:dxf>
          </x14:cfRule>
          <xm:sqref>ET178 GA178 HH178</xm:sqref>
        </x14:conditionalFormatting>
        <x14:conditionalFormatting xmlns:xm="http://schemas.microsoft.com/office/excel/2006/main">
          <x14:cfRule type="expression" priority="10666" id="{6CF714B3-7523-40B9-8203-771A6F2F4B5D}">
            <xm:f>Active!DM142&lt;Active!$DM$3</xm:f>
            <x14:dxf>
              <font>
                <b/>
                <i val="0"/>
                <color rgb="FFFF0000"/>
              </font>
            </x14:dxf>
          </x14:cfRule>
          <xm:sqref>DM188</xm:sqref>
        </x14:conditionalFormatting>
        <x14:conditionalFormatting xmlns:xm="http://schemas.microsoft.com/office/excel/2006/main">
          <x14:cfRule type="expression" priority="11764" id="{6CF714B3-7523-40B9-8203-771A6F2F4B5D}">
            <xm:f>Active!DM5&lt;Active!$DM$3</xm:f>
            <x14:dxf>
              <font>
                <b/>
                <i val="0"/>
                <color rgb="FFFF0000"/>
              </font>
            </x14:dxf>
          </x14:cfRule>
          <xm:sqref>DM67</xm:sqref>
        </x14:conditionalFormatting>
        <x14:conditionalFormatting xmlns:xm="http://schemas.microsoft.com/office/excel/2006/main">
          <x14:cfRule type="expression" priority="11809" id="{E2859E31-049E-4098-9EAF-8F74DBF86337}">
            <xm:f>Active!DM5&lt;Active!$DM$3</xm:f>
            <x14:dxf>
              <font>
                <b/>
                <i val="0"/>
                <color rgb="FFFF0000"/>
              </font>
            </x14:dxf>
          </x14:cfRule>
          <xm:sqref>DM97</xm:sqref>
        </x14:conditionalFormatting>
        <x14:conditionalFormatting xmlns:xm="http://schemas.microsoft.com/office/excel/2006/main">
          <x14:cfRule type="expression" priority="12002" id="{6517D8A3-B188-4F7E-98B4-038F10DA916C}">
            <xm:f>Active!ET10&gt;Active!ET$2</xm:f>
            <x14:dxf>
              <font>
                <b/>
                <i val="0"/>
                <color rgb="FFFF0000"/>
              </font>
            </x14:dxf>
          </x14:cfRule>
          <xm:sqref>ET61:ET63 GA61:GA63 HH61:HH63</xm:sqref>
        </x14:conditionalFormatting>
        <x14:conditionalFormatting xmlns:xm="http://schemas.microsoft.com/office/excel/2006/main">
          <x14:cfRule type="expression" priority="12318" id="{1F78534A-4E60-4E8A-9D1B-0666A62E1936}">
            <xm:f>Active!ET10&gt;Active!ET$2</xm:f>
            <x14:dxf>
              <font>
                <b/>
                <i val="0"/>
                <color rgb="FFFF0000"/>
              </font>
            </x14:dxf>
          </x14:cfRule>
          <xm:sqref>ET118:ET120 GA118:GA120 HH118:HH120</xm:sqref>
        </x14:conditionalFormatting>
        <x14:conditionalFormatting xmlns:xm="http://schemas.microsoft.com/office/excel/2006/main">
          <x14:cfRule type="expression" priority="12329" id="{97418A64-05BE-4D77-A8C4-BEF9A20B75F6}">
            <xm:f>Active!DM5&lt;Active!$DM$3</xm:f>
            <x14:dxf>
              <font>
                <b/>
                <i val="0"/>
                <color rgb="FFFF0000"/>
              </font>
            </x14:dxf>
          </x14:cfRule>
          <xm:sqref>DM55:DM59</xm:sqref>
        </x14:conditionalFormatting>
        <x14:conditionalFormatting xmlns:xm="http://schemas.microsoft.com/office/excel/2006/main">
          <x14:cfRule type="expression" priority="12349" id="{E2859E31-049E-4098-9EAF-8F74DBF86337}">
            <xm:f>Active!DM5&lt;Active!$DM$3</xm:f>
            <x14:dxf>
              <font>
                <b/>
                <i val="0"/>
                <color rgb="FFFF0000"/>
              </font>
            </x14:dxf>
          </x14:cfRule>
          <xm:sqref>DM99</xm:sqref>
        </x14:conditionalFormatting>
        <x14:conditionalFormatting xmlns:xm="http://schemas.microsoft.com/office/excel/2006/main">
          <x14:cfRule type="expression" priority="12359" id="{7020C03D-74A5-4AC6-80B9-951973EBDDF9}">
            <xm:f>Active!ET14&gt;Active!ET$2</xm:f>
            <x14:dxf>
              <font>
                <b/>
                <i val="0"/>
                <color rgb="FFFF0000"/>
              </font>
            </x14:dxf>
          </x14:cfRule>
          <xm:sqref>ET127:ET130 GA127:GA130 HH127:HH130</xm:sqref>
        </x14:conditionalFormatting>
        <x14:conditionalFormatting xmlns:xm="http://schemas.microsoft.com/office/excel/2006/main">
          <x14:cfRule type="expression" priority="12365" id="{1F78534A-4E60-4E8A-9D1B-0666A62E1936}">
            <xm:f>Active!ET18&gt;Active!ET$2</xm:f>
            <x14:dxf>
              <font>
                <b/>
                <i val="0"/>
                <color rgb="FFFF0000"/>
              </font>
            </x14:dxf>
          </x14:cfRule>
          <xm:sqref>ET116 GA116 HH116</xm:sqref>
        </x14:conditionalFormatting>
        <x14:conditionalFormatting xmlns:xm="http://schemas.microsoft.com/office/excel/2006/main">
          <x14:cfRule type="expression" priority="12370" id="{868F86BB-E668-48B5-AA49-BC4772883D8B}">
            <xm:f>Active!ET13&gt;Active!ET$2</xm:f>
            <x14:dxf>
              <font>
                <b/>
                <i val="0"/>
                <color rgb="FFFF0000"/>
              </font>
            </x14:dxf>
          </x14:cfRule>
          <xm:sqref>HH94 GA94 ET94</xm:sqref>
        </x14:conditionalFormatting>
        <x14:conditionalFormatting xmlns:xm="http://schemas.microsoft.com/office/excel/2006/main">
          <x14:cfRule type="expression" priority="12438" id="{0CD36537-684C-41C0-A9F8-99561F9E5251}">
            <xm:f>Active!ET5&gt;Active!ET$2</xm:f>
            <x14:dxf>
              <font>
                <b/>
                <i val="0"/>
                <color rgb="FFFF0000"/>
              </font>
            </x14:dxf>
          </x14:cfRule>
          <xm:sqref>GA46 HH46 ET46</xm:sqref>
        </x14:conditionalFormatting>
        <x14:conditionalFormatting xmlns:xm="http://schemas.microsoft.com/office/excel/2006/main">
          <x14:cfRule type="expression" priority="12579" id="{A1CDA636-0463-4249-9BE2-BF793FADDF94}">
            <xm:f>Active!ET5&gt;Active!ET$2</xm:f>
            <x14:dxf>
              <font>
                <b/>
                <i val="0"/>
                <color rgb="FFFF0000"/>
              </font>
            </x14:dxf>
          </x14:cfRule>
          <xm:sqref>ET65 GA65 HH65</xm:sqref>
        </x14:conditionalFormatting>
        <x14:conditionalFormatting xmlns:xm="http://schemas.microsoft.com/office/excel/2006/main">
          <x14:cfRule type="expression" priority="12837" id="{E2859E31-049E-4098-9EAF-8F74DBF86337}">
            <xm:f>Active!DM14&lt;Active!$DM$3</xm:f>
            <x14:dxf>
              <font>
                <b/>
                <i val="0"/>
                <color rgb="FFFF0000"/>
              </font>
            </x14:dxf>
          </x14:cfRule>
          <xm:sqref>DM127:DM130</xm:sqref>
        </x14:conditionalFormatting>
        <x14:conditionalFormatting xmlns:xm="http://schemas.microsoft.com/office/excel/2006/main">
          <x14:cfRule type="expression" priority="55" id="{854E6EB5-DBC6-43FB-9C11-F941B9D65092}">
            <xm:f>Active!DM5&lt;Active!DM$3</xm:f>
            <x14:dxf>
              <font>
                <b/>
                <i val="0"/>
                <color rgb="FFFF0000"/>
              </font>
            </x14:dxf>
          </x14:cfRule>
          <xm:sqref>DM47</xm:sqref>
        </x14:conditionalFormatting>
        <x14:conditionalFormatting xmlns:xm="http://schemas.microsoft.com/office/excel/2006/main">
          <x14:cfRule type="expression" priority="51" id="{409A0507-6C5E-4DA3-A60C-13C5EA077615}">
            <xm:f>Active!DM5&lt;Active!DM$3</xm:f>
            <x14:dxf>
              <font>
                <b/>
                <i val="0"/>
                <color rgb="FFFF0000"/>
              </font>
            </x14:dxf>
          </x14:cfRule>
          <xm:sqref>DM46</xm:sqref>
        </x14:conditionalFormatting>
        <x14:conditionalFormatting xmlns:xm="http://schemas.microsoft.com/office/excel/2006/main">
          <x14:cfRule type="expression" priority="47" id="{125835D8-2C3E-49D7-B892-B553D322C6C3}">
            <xm:f>Active!DM5&lt;Active!DM$3</xm:f>
            <x14:dxf>
              <font>
                <b/>
                <i val="0"/>
                <color rgb="FFFF0000"/>
              </font>
            </x14:dxf>
          </x14:cfRule>
          <xm:sqref>DM45</xm:sqref>
        </x14:conditionalFormatting>
        <x14:conditionalFormatting xmlns:xm="http://schemas.microsoft.com/office/excel/2006/main">
          <x14:cfRule type="expression" priority="48" id="{E15914C3-B404-4BF3-BE1B-FA3C5C02775A}">
            <xm:f>Active!ET5&gt;Active!ET$2</xm:f>
            <x14:dxf>
              <font>
                <b/>
                <i val="0"/>
                <color rgb="FFFF0000"/>
              </font>
            </x14:dxf>
          </x14:cfRule>
          <xm:sqref>ET45 GA45 HH45 ET180 GA180 HH180</xm:sqref>
        </x14:conditionalFormatting>
        <x14:conditionalFormatting xmlns:xm="http://schemas.microsoft.com/office/excel/2006/main">
          <x14:cfRule type="expression" priority="43" id="{410FC0FF-9922-4E0D-8660-891F8ADA8E2D}">
            <xm:f>Active!DM5&lt;Active!DM$3</xm:f>
            <x14:dxf>
              <font>
                <b/>
                <i val="0"/>
                <color rgb="FFFF0000"/>
              </font>
            </x14:dxf>
          </x14:cfRule>
          <xm:sqref>DM44</xm:sqref>
        </x14:conditionalFormatting>
        <x14:conditionalFormatting xmlns:xm="http://schemas.microsoft.com/office/excel/2006/main">
          <x14:cfRule type="expression" priority="35" id="{051292EB-3F34-4DBB-AD75-4B4D0760CA5F}">
            <xm:f>Active!DM6&lt;Active!DM$3</xm:f>
            <x14:dxf>
              <font>
                <b/>
                <i val="0"/>
                <color rgb="FFFF0000"/>
              </font>
            </x14:dxf>
          </x14:cfRule>
          <xm:sqref>DM38:DM43</xm:sqref>
        </x14:conditionalFormatting>
        <x14:conditionalFormatting xmlns:xm="http://schemas.microsoft.com/office/excel/2006/main">
          <x14:cfRule type="expression" priority="31" id="{E6C9C81D-0BC1-4CAB-B1A1-002690525128}">
            <xm:f>Active!DM6&lt;Active!DM$3</xm:f>
            <x14:dxf>
              <font>
                <b/>
                <i val="0"/>
                <color rgb="FFFF0000"/>
              </font>
            </x14:dxf>
          </x14:cfRule>
          <xm:sqref>DM33:DM37</xm:sqref>
        </x14:conditionalFormatting>
        <x14:conditionalFormatting xmlns:xm="http://schemas.microsoft.com/office/excel/2006/main">
          <x14:cfRule type="expression" priority="32" id="{CA3D869E-4432-4FF6-B11F-98F75F907548}">
            <xm:f>Active!ET6&gt;Active!ET$2</xm:f>
            <x14:dxf>
              <font>
                <b/>
                <i val="0"/>
                <color rgb="FFFF0000"/>
              </font>
            </x14:dxf>
          </x14:cfRule>
          <xm:sqref>ET33:ET37 GA33:GA37 HH33:HH37</xm:sqref>
        </x14:conditionalFormatting>
        <x14:conditionalFormatting xmlns:xm="http://schemas.microsoft.com/office/excel/2006/main">
          <x14:cfRule type="expression" priority="13721" id="{6CF714B3-7523-40B9-8203-771A6F2F4B5D}">
            <xm:f>DM29&lt;Active!$DM$3</xm:f>
            <x14:dxf>
              <font>
                <b/>
                <i val="0"/>
                <color rgb="FFFF0000"/>
              </font>
            </x14:dxf>
          </x14:cfRule>
          <xm:sqref>DM193:DM195 DM189:DM191</xm:sqref>
        </x14:conditionalFormatting>
        <x14:conditionalFormatting xmlns:xm="http://schemas.microsoft.com/office/excel/2006/main">
          <x14:cfRule type="expression" priority="13873" id="{6C8A4B3B-85A1-471B-846F-6C71BDB5240B}">
            <xm:f>ET29&gt;Active!ET$2</xm:f>
            <x14:dxf>
              <font>
                <b/>
                <i val="0"/>
                <color rgb="FFFF0000"/>
              </font>
            </x14:dxf>
          </x14:cfRule>
          <xm:sqref>ET189:ET191 GA189:GA191 HH189:HH191 ET193:ET195 GA193:GA195 HH193:HH195</xm:sqref>
        </x14:conditionalFormatting>
        <x14:conditionalFormatting xmlns:xm="http://schemas.microsoft.com/office/excel/2006/main">
          <x14:cfRule type="expression" priority="27" id="{210EC989-35D8-4AF9-AE27-92EDC15B0294}">
            <xm:f>Active!DM6&lt;Active!DM$3</xm:f>
            <x14:dxf>
              <font>
                <b/>
                <i val="0"/>
                <color rgb="FFFF0000"/>
              </font>
            </x14:dxf>
          </x14:cfRule>
          <xm:sqref>DM32</xm:sqref>
        </x14:conditionalFormatting>
        <x14:conditionalFormatting xmlns:xm="http://schemas.microsoft.com/office/excel/2006/main">
          <x14:cfRule type="expression" priority="23" id="{8E9D0DCE-5762-40FE-B8A0-066EAB1F8BEB}">
            <xm:f>Active!DM6&lt;Active!DM$3</xm:f>
            <x14:dxf>
              <font>
                <b/>
                <i val="0"/>
                <color rgb="FFFF0000"/>
              </font>
            </x14:dxf>
          </x14:cfRule>
          <xm:sqref>DM29:DM31</xm:sqref>
        </x14:conditionalFormatting>
        <x14:conditionalFormatting xmlns:xm="http://schemas.microsoft.com/office/excel/2006/main">
          <x14:cfRule type="expression" priority="15361" id="{6CF714B3-7523-40B9-8203-771A6F2F4B5D}">
            <xm:f>Active!DM141&lt;Active!$DM$3</xm:f>
            <x14:dxf>
              <font>
                <b/>
                <i val="0"/>
                <color rgb="FFFF0000"/>
              </font>
            </x14:dxf>
          </x14:cfRule>
          <xm:sqref>DM184</xm:sqref>
        </x14:conditionalFormatting>
        <x14:conditionalFormatting xmlns:xm="http://schemas.microsoft.com/office/excel/2006/main">
          <x14:cfRule type="expression" priority="18173" id="{6CF714B3-7523-40B9-8203-771A6F2F4B5D}">
            <xm:f>Active!DM140&lt;Active!$DM$3</xm:f>
            <x14:dxf>
              <font>
                <b/>
                <i val="0"/>
                <color rgb="FFFF0000"/>
              </font>
            </x14:dxf>
          </x14:cfRule>
          <xm:sqref>DM180</xm:sqref>
        </x14:conditionalFormatting>
        <x14:conditionalFormatting xmlns:xm="http://schemas.microsoft.com/office/excel/2006/main">
          <x14:cfRule type="expression" priority="18888" id="{6CF714B3-7523-40B9-8203-771A6F2F4B5D}">
            <xm:f>Active!DM138&lt;Active!$DM$3</xm:f>
            <x14:dxf>
              <font>
                <b/>
                <i val="0"/>
                <color rgb="FFFF0000"/>
              </font>
            </x14:dxf>
          </x14:cfRule>
          <xm:sqref>DM159:DM160</xm:sqref>
        </x14:conditionalFormatting>
        <x14:conditionalFormatting xmlns:xm="http://schemas.microsoft.com/office/excel/2006/main">
          <x14:cfRule type="expression" priority="19687" id="{6CF714B3-7523-40B9-8203-771A6F2F4B5D}">
            <xm:f>Active!DM137&lt;Active!$DM$3</xm:f>
            <x14:dxf>
              <font>
                <b/>
                <i val="0"/>
                <color rgb="FFFF0000"/>
              </font>
            </x14:dxf>
          </x14:cfRule>
          <xm:sqref>DM163</xm:sqref>
        </x14:conditionalFormatting>
        <x14:conditionalFormatting xmlns:xm="http://schemas.microsoft.com/office/excel/2006/main">
          <x14:cfRule type="expression" priority="21315" id="{6CF714B3-7523-40B9-8203-771A6F2F4B5D}">
            <xm:f>Active!DM135&lt;Active!$DM$3</xm:f>
            <x14:dxf>
              <font>
                <b/>
                <i val="0"/>
                <color rgb="FFFF0000"/>
              </font>
            </x14:dxf>
          </x14:cfRule>
          <xm:sqref>DM164</xm:sqref>
        </x14:conditionalFormatting>
        <x14:conditionalFormatting xmlns:xm="http://schemas.microsoft.com/office/excel/2006/main">
          <x14:cfRule type="expression" priority="22153" id="{6CF714B3-7523-40B9-8203-771A6F2F4B5D}">
            <xm:f>Active!DM28&lt;Active!$DM$3</xm:f>
            <x14:dxf>
              <font>
                <b/>
                <i val="0"/>
                <color rgb="FFFF0000"/>
              </font>
            </x14:dxf>
          </x14:cfRule>
          <xm:sqref>DM172 DM64</xm:sqref>
        </x14:conditionalFormatting>
        <x14:conditionalFormatting xmlns:xm="http://schemas.microsoft.com/office/excel/2006/main">
          <x14:cfRule type="expression" priority="22514" id="{6CF714B3-7523-40B9-8203-771A6F2F4B5D}">
            <xm:f>Active!DM35&lt;Active!$DM$3</xm:f>
            <x14:dxf>
              <font>
                <b/>
                <i val="0"/>
                <color rgb="FFFF0000"/>
              </font>
            </x14:dxf>
          </x14:cfRule>
          <xm:sqref>DM132</xm:sqref>
        </x14:conditionalFormatting>
        <x14:conditionalFormatting xmlns:xm="http://schemas.microsoft.com/office/excel/2006/main">
          <x14:cfRule type="expression" priority="26200" id="{E2859E31-049E-4098-9EAF-8F74DBF86337}">
            <xm:f>Active!DM5&lt;Active!$DM$3</xm:f>
            <x14:dxf>
              <font>
                <b/>
                <i val="0"/>
                <color rgb="FFFF0000"/>
              </font>
            </x14:dxf>
          </x14:cfRule>
          <xm:sqref>DM65</xm:sqref>
        </x14:conditionalFormatting>
        <x14:conditionalFormatting xmlns:xm="http://schemas.microsoft.com/office/excel/2006/main">
          <x14:cfRule type="expression" priority="26208" id="{C17D7B2B-A301-4FC6-B57F-5BC50A9F4585}">
            <xm:f>Active!ET19&gt;Active!ET$2</xm:f>
            <x14:dxf>
              <font>
                <b/>
                <i val="0"/>
                <color rgb="FFFF0000"/>
              </font>
            </x14:dxf>
          </x14:cfRule>
          <xm:sqref>ET151:ET154 GA151:GA154 HH151:HH154</xm:sqref>
        </x14:conditionalFormatting>
        <x14:conditionalFormatting xmlns:xm="http://schemas.microsoft.com/office/excel/2006/main">
          <x14:cfRule type="expression" priority="26244" id="{E2859E31-049E-4098-9EAF-8F74DBF86337}">
            <xm:f>Active!DM7&lt;Active!$DM$3</xm:f>
            <x14:dxf>
              <font>
                <b/>
                <i val="0"/>
                <color rgb="FFFF0000"/>
              </font>
            </x14:dxf>
          </x14:cfRule>
          <xm:sqref>DM76</xm:sqref>
        </x14:conditionalFormatting>
        <x14:conditionalFormatting xmlns:xm="http://schemas.microsoft.com/office/excel/2006/main">
          <x14:cfRule type="expression" priority="26524" id="{A1CDA636-0463-4249-9BE2-BF793FADDF94}">
            <xm:f>Active!ET6&gt;Active!ET$2</xm:f>
            <x14:dxf>
              <font>
                <b/>
                <i val="0"/>
                <color rgb="FFFF0000"/>
              </font>
            </x14:dxf>
          </x14:cfRule>
          <xm:sqref>ET7:ET23 GA7:GA23 HH7:HH23</xm:sqref>
        </x14:conditionalFormatting>
        <x14:conditionalFormatting xmlns:xm="http://schemas.microsoft.com/office/excel/2006/main">
          <x14:cfRule type="expression" priority="26541" id="{CA3D869E-4432-4FF6-B11F-98F75F907548}">
            <xm:f>Active!ET6&gt;Active!ET$2</xm:f>
            <x14:dxf>
              <font>
                <b/>
                <i val="0"/>
                <color rgb="FFFF0000"/>
              </font>
            </x14:dxf>
          </x14:cfRule>
          <xm:sqref>ET32 GA32 HH32 GA163 HH163 ET163</xm:sqref>
        </x14:conditionalFormatting>
        <x14:conditionalFormatting xmlns:xm="http://schemas.microsoft.com/office/excel/2006/main">
          <x14:cfRule type="expression" priority="26561" id="{A1CDA636-0463-4249-9BE2-BF793FADDF94}">
            <xm:f>Active!ET6&gt;Active!ET$2</xm:f>
            <x14:dxf>
              <font>
                <b/>
                <i val="0"/>
                <color rgb="FFFF0000"/>
              </font>
            </x14:dxf>
          </x14:cfRule>
          <xm:sqref>HH29:HH31 GA29:GA31 ET29:ET31</xm:sqref>
        </x14:conditionalFormatting>
        <x14:conditionalFormatting xmlns:xm="http://schemas.microsoft.com/office/excel/2006/main">
          <x14:cfRule type="expression" priority="26907" id="{CA3D869E-4432-4FF6-B11F-98F75F907548}">
            <xm:f>Active!ET6&gt;Active!ET$2</xm:f>
            <x14:dxf>
              <font>
                <b/>
                <i val="0"/>
                <color rgb="FFFF0000"/>
              </font>
            </x14:dxf>
          </x14:cfRule>
          <xm:sqref>ET27 GA27 HH27 ET159:ET160 GA159:GA160 HH159:HH160</xm:sqref>
        </x14:conditionalFormatting>
        <x14:conditionalFormatting xmlns:xm="http://schemas.microsoft.com/office/excel/2006/main">
          <x14:cfRule type="expression" priority="19" id="{8635CC00-DF99-41C0-9EBA-A7F6568C1FF7}">
            <xm:f>Active!DM6&lt;Active!DM$3</xm:f>
            <x14:dxf>
              <font>
                <b/>
                <i val="0"/>
                <color rgb="FFFF0000"/>
              </font>
            </x14:dxf>
          </x14:cfRule>
          <xm:sqref>DM28</xm:sqref>
        </x14:conditionalFormatting>
        <x14:conditionalFormatting xmlns:xm="http://schemas.microsoft.com/office/excel/2006/main">
          <x14:cfRule type="expression" priority="15" id="{003C8BDA-749E-4391-9EAE-F4EED1970B0A}">
            <xm:f>Active!DM6&lt;Active!DM$3</xm:f>
            <x14:dxf>
              <font>
                <b/>
                <i val="0"/>
                <color rgb="FFFF0000"/>
              </font>
            </x14:dxf>
          </x14:cfRule>
          <xm:sqref>DM27</xm:sqref>
        </x14:conditionalFormatting>
        <x14:conditionalFormatting xmlns:xm="http://schemas.microsoft.com/office/excel/2006/main">
          <x14:cfRule type="expression" priority="11" id="{453069A1-2026-467F-BC67-8ADC096A3F54}">
            <xm:f>Active!DM6&lt;Active!DM$3</xm:f>
            <x14:dxf>
              <font>
                <b/>
                <i val="0"/>
                <color rgb="FFFF0000"/>
              </font>
            </x14:dxf>
          </x14:cfRule>
          <xm:sqref>DM26</xm:sqref>
        </x14:conditionalFormatting>
        <x14:conditionalFormatting xmlns:xm="http://schemas.microsoft.com/office/excel/2006/main">
          <x14:cfRule type="expression" priority="27082" id="{6CF714B3-7523-40B9-8203-771A6F2F4B5D}">
            <xm:f>DM26&lt;Active!$DM$3</xm:f>
            <x14:dxf>
              <font>
                <b/>
                <i val="0"/>
                <color rgb="FFFF0000"/>
              </font>
            </x14:dxf>
          </x14:cfRule>
          <xm:sqref>DM158</xm:sqref>
        </x14:conditionalFormatting>
        <x14:conditionalFormatting xmlns:xm="http://schemas.microsoft.com/office/excel/2006/main">
          <x14:cfRule type="expression" priority="27206" id="{6C8A4B3B-85A1-471B-846F-6C71BDB5240B}">
            <xm:f>ET26&gt;Active!ET$2</xm:f>
            <x14:dxf>
              <font>
                <b/>
                <i val="0"/>
                <color rgb="FFFF0000"/>
              </font>
            </x14:dxf>
          </x14:cfRule>
          <xm:sqref>ET158 GA158 HH158</xm:sqref>
        </x14:conditionalFormatting>
        <x14:conditionalFormatting xmlns:xm="http://schemas.microsoft.com/office/excel/2006/main">
          <x14:cfRule type="expression" priority="7" id="{846BC229-8F85-4E9B-A0A6-0F65D4E18ADD}">
            <xm:f>Active!DM6&lt;Active!DM$3</xm:f>
            <x14:dxf>
              <font>
                <b/>
                <i val="0"/>
                <color rgb="FFFF0000"/>
              </font>
            </x14:dxf>
          </x14:cfRule>
          <xm:sqref>DM7:DM23</xm:sqref>
        </x14:conditionalFormatting>
        <x14:conditionalFormatting xmlns:xm="http://schemas.microsoft.com/office/excel/2006/main">
          <x14:cfRule type="expression" priority="27377" id="{6CF714B3-7523-40B9-8203-771A6F2F4B5D}">
            <xm:f>DM23&lt;Active!$DM$3</xm:f>
            <x14:dxf>
              <font>
                <b/>
                <i val="0"/>
                <color rgb="FFFF0000"/>
              </font>
            </x14:dxf>
          </x14:cfRule>
          <xm:sqref>DM181</xm:sqref>
        </x14:conditionalFormatting>
        <x14:conditionalFormatting xmlns:xm="http://schemas.microsoft.com/office/excel/2006/main">
          <x14:cfRule type="expression" priority="27378" id="{6CF714B3-7523-40B9-8203-771A6F2F4B5D}">
            <xm:f>DM25&lt;Active!$DM$3</xm:f>
            <x14:dxf>
              <font>
                <b/>
                <i val="0"/>
                <color rgb="FFFF0000"/>
              </font>
            </x14:dxf>
          </x14:cfRule>
          <xm:sqref>DM182</xm:sqref>
        </x14:conditionalFormatting>
        <x14:conditionalFormatting xmlns:xm="http://schemas.microsoft.com/office/excel/2006/main">
          <x14:cfRule type="expression" priority="27381" id="{6CF714B3-7523-40B9-8203-771A6F2F4B5D}">
            <xm:f>DM19&lt;Active!$DM$3</xm:f>
            <x14:dxf>
              <font>
                <b/>
                <i val="0"/>
                <color rgb="FFFF0000"/>
              </font>
            </x14:dxf>
          </x14:cfRule>
          <xm:sqref>DM179 DM174:DM177</xm:sqref>
        </x14:conditionalFormatting>
        <x14:conditionalFormatting xmlns:xm="http://schemas.microsoft.com/office/excel/2006/main">
          <x14:cfRule type="expression" priority="27390" id="{6CF714B3-7523-40B9-8203-771A6F2F4B5D}">
            <xm:f>DM7&lt;Active!$DM$3</xm:f>
            <x14:dxf>
              <font>
                <b/>
                <i val="0"/>
                <color rgb="FFFF0000"/>
              </font>
            </x14:dxf>
          </x14:cfRule>
          <xm:sqref>DM155:DM157</xm:sqref>
        </x14:conditionalFormatting>
        <x14:conditionalFormatting xmlns:xm="http://schemas.microsoft.com/office/excel/2006/main">
          <x14:cfRule type="expression" priority="27391" id="{6CF714B3-7523-40B9-8203-771A6F2F4B5D}">
            <xm:f>DM12&lt;Active!$DM$3</xm:f>
            <x14:dxf>
              <font>
                <b/>
                <i val="0"/>
                <color rgb="FFFF0000"/>
              </font>
            </x14:dxf>
          </x14:cfRule>
          <xm:sqref>DM165:DM171</xm:sqref>
        </x14:conditionalFormatting>
        <x14:conditionalFormatting xmlns:xm="http://schemas.microsoft.com/office/excel/2006/main">
          <x14:cfRule type="expression" priority="27393" id="{6CF714B3-7523-40B9-8203-771A6F2F4B5D}">
            <xm:f>DM10&lt;Active!$DM$3</xm:f>
            <x14:dxf>
              <font>
                <b/>
                <i val="0"/>
                <color rgb="FFFF0000"/>
              </font>
            </x14:dxf>
          </x14:cfRule>
          <xm:sqref>DM161:DM162</xm:sqref>
        </x14:conditionalFormatting>
        <x14:conditionalFormatting xmlns:xm="http://schemas.microsoft.com/office/excel/2006/main">
          <x14:cfRule type="expression" priority="27397" id="{CA3D869E-4432-4FF6-B11F-98F75F907548}">
            <xm:f>ET25&gt;Active!ET$2</xm:f>
            <x14:dxf>
              <font>
                <b/>
                <i val="0"/>
                <color rgb="FFFF0000"/>
              </font>
            </x14:dxf>
          </x14:cfRule>
          <xm:sqref>ET182 GA182 HH182</xm:sqref>
        </x14:conditionalFormatting>
        <x14:conditionalFormatting xmlns:xm="http://schemas.microsoft.com/office/excel/2006/main">
          <x14:cfRule type="expression" priority="27443" id="{CA3D869E-4432-4FF6-B11F-98F75F907548}">
            <xm:f>ET10&gt;Active!ET$2</xm:f>
            <x14:dxf>
              <font>
                <b/>
                <i val="0"/>
                <color rgb="FFFF0000"/>
              </font>
            </x14:dxf>
          </x14:cfRule>
          <xm:sqref>ET161:ET162 GA161:GA162 HH161:HH162</xm:sqref>
        </x14:conditionalFormatting>
        <x14:conditionalFormatting xmlns:xm="http://schemas.microsoft.com/office/excel/2006/main">
          <x14:cfRule type="expression" priority="27467" id="{CA3D869E-4432-4FF6-B11F-98F75F907548}">
            <xm:f>ET23&gt;Active!ET$2</xm:f>
            <x14:dxf>
              <font>
                <b/>
                <i val="0"/>
                <color rgb="FFFF0000"/>
              </font>
            </x14:dxf>
          </x14:cfRule>
          <xm:sqref>ET181 GA181 HH181</xm:sqref>
        </x14:conditionalFormatting>
        <x14:conditionalFormatting xmlns:xm="http://schemas.microsoft.com/office/excel/2006/main">
          <x14:cfRule type="expression" priority="27473" id="{A1CDA636-0463-4249-9BE2-BF793FADDF94}">
            <xm:f>ET19&gt;Active!ET$2</xm:f>
            <x14:dxf>
              <font>
                <b/>
                <i val="0"/>
                <color rgb="FFFF0000"/>
              </font>
            </x14:dxf>
          </x14:cfRule>
          <xm:sqref>ET179 GA179 HH179 ET174:ET177 GA174:GA177 HH174:HH177</xm:sqref>
        </x14:conditionalFormatting>
        <x14:conditionalFormatting xmlns:xm="http://schemas.microsoft.com/office/excel/2006/main">
          <x14:cfRule type="expression" priority="27503" id="{C2A10E3E-FF91-4822-B3E7-FD2BC7675ECF}">
            <xm:f>ET7&gt;Active!ET$2</xm:f>
            <x14:dxf>
              <font>
                <b/>
                <i val="0"/>
                <color rgb="FFFF0000"/>
              </font>
            </x14:dxf>
          </x14:cfRule>
          <xm:sqref>ET155:ET157 GA155:GA157 HH155:HH157</xm:sqref>
        </x14:conditionalFormatting>
        <x14:conditionalFormatting xmlns:xm="http://schemas.microsoft.com/office/excel/2006/main">
          <x14:cfRule type="expression" priority="27509" id="{CA3D869E-4432-4FF6-B11F-98F75F907548}">
            <xm:f>ET12&gt;Active!ET$2</xm:f>
            <x14:dxf>
              <font>
                <b/>
                <i val="0"/>
                <color rgb="FFFF0000"/>
              </font>
            </x14:dxf>
          </x14:cfRule>
          <xm:sqref>ET165:ET171 GA165:GA171 HH165:HH171</xm:sqref>
        </x14:conditionalFormatting>
        <x14:conditionalFormatting xmlns:xm="http://schemas.microsoft.com/office/excel/2006/main">
          <x14:cfRule type="expression" priority="27679" id="{6CF714B3-7523-40B9-8203-771A6F2F4B5D}">
            <xm:f>Active!DM27&lt;Active!$DM$3</xm:f>
            <x14:dxf>
              <font>
                <b/>
                <i val="0"/>
                <color rgb="FFFF0000"/>
              </font>
            </x14:dxf>
          </x14:cfRule>
          <xm:sqref>DM60</xm:sqref>
        </x14:conditionalFormatting>
        <x14:conditionalFormatting xmlns:xm="http://schemas.microsoft.com/office/excel/2006/main">
          <x14:cfRule type="expression" priority="27757" id="{CA3D869E-4432-4FF6-B11F-98F75F907548}">
            <xm:f>Active!ET6&gt;Active!ET$2</xm:f>
            <x14:dxf>
              <font>
                <b/>
                <i val="0"/>
                <color rgb="FFFF0000"/>
              </font>
            </x14:dxf>
          </x14:cfRule>
          <xm:sqref>ET26 GA26 HH26</xm:sqref>
        </x14:conditionalFormatting>
        <x14:conditionalFormatting xmlns:xm="http://schemas.microsoft.com/office/excel/2006/main">
          <x14:cfRule type="expression" priority="28078" id="{6CF714B3-7523-40B9-8203-771A6F2F4B5D}">
            <xm:f>Active!DM128&lt;Active!$DM$3</xm:f>
            <x14:dxf>
              <font>
                <b/>
                <i val="0"/>
                <color rgb="FFFF0000"/>
              </font>
            </x14:dxf>
          </x14:cfRule>
          <xm:sqref>DM145:DM150</xm:sqref>
        </x14:conditionalFormatting>
        <x14:conditionalFormatting xmlns:xm="http://schemas.microsoft.com/office/excel/2006/main">
          <x14:cfRule type="expression" priority="28558" id="{6CF714B3-7523-40B9-8203-771A6F2F4B5D}">
            <xm:f>Active!DM117&lt;Active!$DM$3</xm:f>
            <x14:dxf>
              <font>
                <b/>
                <i val="0"/>
                <color rgb="FFFF0000"/>
              </font>
            </x14:dxf>
          </x14:cfRule>
          <xm:sqref>DM133:DM135 DM137:DM143</xm:sqref>
        </x14:conditionalFormatting>
        <x14:conditionalFormatting xmlns:xm="http://schemas.microsoft.com/office/excel/2006/main">
          <x14:cfRule type="expression" priority="3" id="{B1158EE8-3E7F-41DA-A836-C74E1A91AECC}">
            <xm:f>Active!DM6&lt;Active!DM$3</xm:f>
            <x14:dxf>
              <font>
                <b/>
                <i val="0"/>
                <color rgb="FFFF0000"/>
              </font>
            </x14:dxf>
          </x14:cfRule>
          <xm:sqref>DM6</xm:sqref>
        </x14:conditionalFormatting>
        <x14:conditionalFormatting xmlns:xm="http://schemas.microsoft.com/office/excel/2006/main">
          <x14:cfRule type="expression" priority="4" id="{49644B4D-F8BD-4570-879B-681BB9F9FBBB}">
            <xm:f>Active!ET6&gt;Active!ET$2</xm:f>
            <x14:dxf>
              <font>
                <b/>
                <i val="0"/>
                <color rgb="FFFF0000"/>
              </font>
            </x14:dxf>
          </x14:cfRule>
          <xm:sqref>HH6 GA6 ET6</xm:sqref>
        </x14:conditionalFormatting>
        <x14:conditionalFormatting xmlns:xm="http://schemas.microsoft.com/office/excel/2006/main">
          <x14:cfRule type="expression" priority="28907" id="{6CF714B3-7523-40B9-8203-771A6F2F4B5D}">
            <xm:f>Active!DM27&lt;Active!$DM$3</xm:f>
            <x14:dxf>
              <font>
                <b/>
                <i val="0"/>
                <color rgb="FFFF0000"/>
              </font>
            </x14:dxf>
          </x14:cfRule>
          <xm:sqref>DM75</xm:sqref>
        </x14:conditionalFormatting>
        <x14:conditionalFormatting xmlns:xm="http://schemas.microsoft.com/office/excel/2006/main">
          <x14:cfRule type="expression" priority="29879" id="{6CF714B3-7523-40B9-8203-771A6F2F4B5D}">
            <xm:f>Active!DM116&lt;Active!$DM$3</xm:f>
            <x14:dxf>
              <font>
                <b/>
                <i val="0"/>
                <color rgb="FFFF0000"/>
              </font>
            </x14:dxf>
          </x14:cfRule>
          <xm:sqref>DM131</xm:sqref>
        </x14:conditionalFormatting>
        <x14:conditionalFormatting xmlns:xm="http://schemas.microsoft.com/office/excel/2006/main">
          <x14:cfRule type="expression" priority="30490" id="{9407F0CA-BCF8-454D-8F60-14D7BEE938BD}">
            <xm:f>Active!ET6&gt;Active!ET$2</xm:f>
            <x14:dxf>
              <font>
                <b/>
                <i val="0"/>
                <color rgb="FFFF0000"/>
              </font>
            </x14:dxf>
          </x14:cfRule>
          <xm:sqref>ET28 GA28 HH28</xm:sqref>
        </x14:conditionalFormatting>
        <x14:conditionalFormatting xmlns:xm="http://schemas.microsoft.com/office/excel/2006/main">
          <x14:cfRule type="expression" priority="30812" id="{6CF714B3-7523-40B9-8203-771A6F2F4B5D}">
            <xm:f>Active!DM93&lt;Active!$DM$3</xm:f>
            <x14:dxf>
              <font>
                <b/>
                <i val="0"/>
                <color rgb="FFFF0000"/>
              </font>
            </x14:dxf>
          </x14:cfRule>
          <xm:sqref>DM101:DM105</xm:sqref>
        </x14:conditionalFormatting>
        <x14:conditionalFormatting xmlns:xm="http://schemas.microsoft.com/office/excel/2006/main">
          <x14:cfRule type="expression" priority="30830" id="{E2859E31-049E-4098-9EAF-8F74DBF86337}">
            <xm:f>Active!DM5&lt;Active!$DM$3</xm:f>
            <x14:dxf>
              <font>
                <b/>
                <i val="0"/>
                <color rgb="FFFF0000"/>
              </font>
            </x14:dxf>
          </x14:cfRule>
          <xm:sqref>DM81:DM82</xm:sqref>
        </x14:conditionalFormatting>
        <x14:conditionalFormatting xmlns:xm="http://schemas.microsoft.com/office/excel/2006/main">
          <x14:cfRule type="expression" priority="31611" id="{6CF714B3-7523-40B9-8203-771A6F2F4B5D}">
            <xm:f>Active!DM77&lt;Active!$DM$3</xm:f>
            <x14:dxf>
              <font>
                <b/>
                <i val="0"/>
                <color rgb="FFFF0000"/>
              </font>
            </x14:dxf>
          </x14:cfRule>
          <xm:sqref>DM121:DM126 DM112:DM115</xm:sqref>
        </x14:conditionalFormatting>
        <x14:conditionalFormatting xmlns:xm="http://schemas.microsoft.com/office/excel/2006/main">
          <x14:cfRule type="expression" priority="32595" id="{AD3AD1B7-EF2A-4356-AC4B-5597AE762088}">
            <xm:f>Active!ET6&gt;Active!ET$2</xm:f>
            <x14:dxf>
              <font>
                <b/>
                <i val="0"/>
                <color rgb="FFFF0000"/>
              </font>
            </x14:dxf>
          </x14:cfRule>
          <xm:sqref>ET38:ET43 GA38:GA43 HH38:HH43</xm:sqref>
        </x14:conditionalFormatting>
        <x14:conditionalFormatting xmlns:xm="http://schemas.microsoft.com/office/excel/2006/main">
          <x14:cfRule type="expression" priority="32600" id="{0CD36537-684C-41C0-A9F8-99561F9E5251}">
            <xm:f>Active!ET5&gt;Active!ET$2</xm:f>
            <x14:dxf>
              <font>
                <b/>
                <i val="0"/>
                <color rgb="FFFF0000"/>
              </font>
            </x14:dxf>
          </x14:cfRule>
          <xm:sqref>ET47 GA47 HH47</xm:sqref>
        </x14:conditionalFormatting>
        <x14:conditionalFormatting xmlns:xm="http://schemas.microsoft.com/office/excel/2006/main">
          <x14:cfRule type="expression" priority="32605" id="{C2A10E3E-FF91-4822-B3E7-FD2BC7675ECF}">
            <xm:f>Active!ET5&gt;Active!ET$2</xm:f>
            <x14:dxf>
              <font>
                <b/>
                <i val="0"/>
                <color rgb="FFFF0000"/>
              </font>
            </x14:dxf>
          </x14:cfRule>
          <xm:sqref>ET44 GA44 HH44</xm:sqref>
        </x14:conditionalFormatting>
        <x14:conditionalFormatting xmlns:xm="http://schemas.microsoft.com/office/excel/2006/main">
          <x14:cfRule type="expression" priority="32781" id="{E2859E31-049E-4098-9EAF-8F74DBF86337}">
            <xm:f>Active!DM28&lt;Active!$DM$3</xm:f>
            <x14:dxf>
              <font>
                <b/>
                <i val="0"/>
                <color rgb="FFFF0000"/>
              </font>
            </x14:dxf>
          </x14:cfRule>
          <xm:sqref>DM92:DM93</xm:sqref>
        </x14:conditionalFormatting>
        <x14:conditionalFormatting xmlns:xm="http://schemas.microsoft.com/office/excel/2006/main">
          <x14:cfRule type="expression" priority="32819" id="{E2859E31-049E-4098-9EAF-8F74DBF86337}">
            <xm:f>Active!DM30&lt;Active!$DM$3</xm:f>
            <x14:dxf>
              <font>
                <b/>
                <i val="0"/>
                <color rgb="FFFF0000"/>
              </font>
            </x14:dxf>
          </x14:cfRule>
          <xm:sqref>DM117</xm:sqref>
        </x14:conditionalFormatting>
        <x14:conditionalFormatting xmlns:xm="http://schemas.microsoft.com/office/excel/2006/main">
          <x14:cfRule type="expression" priority="32820" id="{E2859E31-049E-4098-9EAF-8F74DBF86337}">
            <xm:f>Active!DM28&lt;Active!$DM$3</xm:f>
            <x14:dxf>
              <font>
                <b/>
                <i val="0"/>
                <color rgb="FFFF0000"/>
              </font>
            </x14:dxf>
          </x14:cfRule>
          <xm:sqref>DM107:DM108</xm:sqref>
        </x14:conditionalFormatting>
        <x14:conditionalFormatting xmlns:xm="http://schemas.microsoft.com/office/excel/2006/main">
          <x14:cfRule type="expression" priority="32824" id="{E2859E31-049E-4098-9EAF-8F74DBF86337}">
            <xm:f>Active!DM28&lt;Active!$DM$3</xm:f>
            <x14:dxf>
              <font>
                <b/>
                <i val="0"/>
                <color rgb="FFFF0000"/>
              </font>
            </x14:dxf>
          </x14:cfRule>
          <xm:sqref>DM72:DM73</xm:sqref>
        </x14:conditionalFormatting>
        <x14:conditionalFormatting xmlns:xm="http://schemas.microsoft.com/office/excel/2006/main">
          <x14:cfRule type="expression" priority="32838" id="{E15914C3-B404-4BF3-BE1B-FA3C5C02775A}">
            <xm:f>Active!ET28&gt;Active!ET$2</xm:f>
            <x14:dxf>
              <font>
                <b/>
                <i val="0"/>
                <color rgb="FFFF0000"/>
              </font>
            </x14:dxf>
          </x14:cfRule>
          <xm:sqref>ET64 GA64 HH64 GA172 HH172 ET172</xm:sqref>
        </x14:conditionalFormatting>
        <x14:conditionalFormatting xmlns:xm="http://schemas.microsoft.com/office/excel/2006/main">
          <x14:cfRule type="expression" priority="32845" id="{1F78534A-4E60-4E8A-9D1B-0666A62E1936}">
            <xm:f>Active!ET28&gt;Active!ET$2</xm:f>
            <x14:dxf>
              <font>
                <b/>
                <i val="0"/>
                <color rgb="FFFF0000"/>
              </font>
            </x14:dxf>
          </x14:cfRule>
          <xm:sqref>ET107:ET108 GA107:GA108 HH107:HH108</xm:sqref>
        </x14:conditionalFormatting>
        <x14:conditionalFormatting xmlns:xm="http://schemas.microsoft.com/office/excel/2006/main">
          <x14:cfRule type="expression" priority="32983" id="{E2859E31-049E-4098-9EAF-8F74DBF86337}">
            <xm:f>Active!DM5&lt;Active!$DM$3</xm:f>
            <x14:dxf>
              <font>
                <b/>
                <i val="0"/>
                <color rgb="FFFF0000"/>
              </font>
            </x14:dxf>
          </x14:cfRule>
          <xm:sqref>DM98</xm:sqref>
        </x14:conditionalFormatting>
        <x14:conditionalFormatting xmlns:xm="http://schemas.microsoft.com/office/excel/2006/main">
          <x14:cfRule type="expression" priority="33035" id="{6CF714B3-7523-40B9-8203-771A6F2F4B5D}">
            <xm:f>Active!DM5&lt;Active!$DM$3</xm:f>
            <x14:dxf>
              <font>
                <b/>
                <i val="0"/>
                <color rgb="FFFF0000"/>
              </font>
            </x14:dxf>
          </x14:cfRule>
          <xm:sqref>DM54</xm:sqref>
        </x14:conditionalFormatting>
        <x14:conditionalFormatting xmlns:xm="http://schemas.microsoft.com/office/excel/2006/main">
          <x14:cfRule type="expression" priority="33053" id="{6CF714B3-7523-40B9-8203-771A6F2F4B5D}">
            <xm:f>Active!DM5&lt;Active!$DM$3</xm:f>
            <x14:dxf>
              <font>
                <b/>
                <i val="0"/>
                <color rgb="FFFF0000"/>
              </font>
            </x14:dxf>
          </x14:cfRule>
          <xm:sqref>DM70:DM71</xm:sqref>
        </x14:conditionalFormatting>
        <x14:conditionalFormatting xmlns:xm="http://schemas.microsoft.com/office/excel/2006/main">
          <x14:cfRule type="expression" priority="33068" id="{6517D8A3-B188-4F7E-98B4-038F10DA916C}">
            <xm:f>Active!ET28&gt;Active!ET$2</xm:f>
            <x14:dxf>
              <font>
                <b/>
                <i val="0"/>
                <color rgb="FFFF0000"/>
              </font>
            </x14:dxf>
          </x14:cfRule>
          <xm:sqref>HH85:HH86 GA85:GA86 ET85:ET86</xm:sqref>
        </x14:conditionalFormatting>
        <x14:conditionalFormatting xmlns:xm="http://schemas.microsoft.com/office/excel/2006/main">
          <x14:cfRule type="expression" priority="33118" id="{E15914C3-B404-4BF3-BE1B-FA3C5C02775A}">
            <xm:f>Active!ET27&gt;Active!ET$2</xm:f>
            <x14:dxf>
              <font>
                <b/>
                <i val="0"/>
                <color rgb="FFFF0000"/>
              </font>
            </x14:dxf>
          </x14:cfRule>
          <xm:sqref>HH75 GA75 ET75</xm:sqref>
        </x14:conditionalFormatting>
        <x14:conditionalFormatting xmlns:xm="http://schemas.microsoft.com/office/excel/2006/main">
          <x14:cfRule type="expression" priority="33127" id="{CA3D869E-4432-4FF6-B11F-98F75F907548}">
            <xm:f>Active!ET77&gt;Active!ET$2</xm:f>
            <x14:dxf>
              <font>
                <b/>
                <i val="0"/>
                <color rgb="FFFF0000"/>
              </font>
            </x14:dxf>
          </x14:cfRule>
          <xm:sqref>ET112:ET115 GA112:GA115 HH112:HH115 ET121:ET126 GA121:GA126 HH121:HH126</xm:sqref>
        </x14:conditionalFormatting>
        <x14:conditionalFormatting xmlns:xm="http://schemas.microsoft.com/office/excel/2006/main">
          <x14:cfRule type="expression" priority="33143" id="{7020C03D-74A5-4AC6-80B9-951973EBDDF9}">
            <xm:f>Active!ET24&gt;Active!ET$2</xm:f>
            <x14:dxf>
              <font>
                <b/>
                <i val="0"/>
                <color rgb="FFFF0000"/>
              </font>
            </x14:dxf>
          </x14:cfRule>
          <xm:sqref>ET185:ET187 GA185:GA187 HH185:HH187</xm:sqref>
        </x14:conditionalFormatting>
        <x14:conditionalFormatting xmlns:xm="http://schemas.microsoft.com/office/excel/2006/main">
          <x14:cfRule type="expression" priority="33219" id="{AD3AD1B7-EF2A-4356-AC4B-5597AE762088}">
            <xm:f>Active!ET35&gt;Active!ET$2</xm:f>
            <x14:dxf>
              <font>
                <b/>
                <i val="0"/>
                <color rgb="FFFF0000"/>
              </font>
            </x14:dxf>
          </x14:cfRule>
          <xm:sqref>ET132 GA132 HH132</xm:sqref>
        </x14:conditionalFormatting>
        <x14:conditionalFormatting xmlns:xm="http://schemas.microsoft.com/office/excel/2006/main">
          <x14:cfRule type="expression" priority="33228" id="{AD3AD1B7-EF2A-4356-AC4B-5597AE762088}">
            <xm:f>Active!ET116&gt;Active!ET$2</xm:f>
            <x14:dxf>
              <font>
                <b/>
                <i val="0"/>
                <color rgb="FFFF0000"/>
              </font>
            </x14:dxf>
          </x14:cfRule>
          <xm:sqref>ET131 GA131 HH131</xm:sqref>
        </x14:conditionalFormatting>
        <x14:conditionalFormatting xmlns:xm="http://schemas.microsoft.com/office/excel/2006/main">
          <x14:cfRule type="expression" priority="33246" id="{CA3D869E-4432-4FF6-B11F-98F75F907548}">
            <xm:f>Active!ET117&gt;Active!ET$2</xm:f>
            <x14:dxf>
              <font>
                <b/>
                <i val="0"/>
                <color rgb="FFFF0000"/>
              </font>
            </x14:dxf>
          </x14:cfRule>
          <xm:sqref>ET133:ET135 ET137:ET143 GA133:GA135 GA137:GA143 HH133:HH135 HH137:HH143</xm:sqref>
        </x14:conditionalFormatting>
        <x14:conditionalFormatting xmlns:xm="http://schemas.microsoft.com/office/excel/2006/main">
          <x14:cfRule type="expression" priority="33258" id="{A1CDA636-0463-4249-9BE2-BF793FADDF94}">
            <xm:f>Active!ET28&gt;Active!ET$2</xm:f>
            <x14:dxf>
              <font>
                <b/>
                <i val="0"/>
                <color rgb="FFFF0000"/>
              </font>
            </x14:dxf>
          </x14:cfRule>
          <xm:sqref>HH92:HH93 GA92:GA93 ET92:ET93</xm:sqref>
        </x14:conditionalFormatting>
        <x14:conditionalFormatting xmlns:xm="http://schemas.microsoft.com/office/excel/2006/main">
          <x14:cfRule type="expression" priority="33261" id="{E15914C3-B404-4BF3-BE1B-FA3C5C02775A}">
            <xm:f>Active!ET28&gt;Active!ET$2</xm:f>
            <x14:dxf>
              <font>
                <b/>
                <i val="0"/>
                <color rgb="FFFF0000"/>
              </font>
            </x14:dxf>
          </x14:cfRule>
          <xm:sqref>HH72:HH73 GA72:GA73 ET72:ET73</xm:sqref>
        </x14:conditionalFormatting>
        <x14:conditionalFormatting xmlns:xm="http://schemas.microsoft.com/office/excel/2006/main">
          <x14:cfRule type="expression" priority="33264" id="{1F78534A-4E60-4E8A-9D1B-0666A62E1936}">
            <xm:f>Active!ET30&gt;Active!ET$2</xm:f>
            <x14:dxf>
              <font>
                <b/>
                <i val="0"/>
                <color rgb="FFFF0000"/>
              </font>
            </x14:dxf>
          </x14:cfRule>
          <xm:sqref>GA117 HH117 ET117</xm:sqref>
        </x14:conditionalFormatting>
        <x14:conditionalFormatting xmlns:xm="http://schemas.microsoft.com/office/excel/2006/main">
          <x14:cfRule type="expression" priority="33267" id="{0CD36537-684C-41C0-A9F8-99561F9E5251}">
            <xm:f>Active!ET27&gt;Active!ET$2</xm:f>
            <x14:dxf>
              <font>
                <b/>
                <i val="0"/>
                <color rgb="FFFF0000"/>
              </font>
            </x14:dxf>
          </x14:cfRule>
          <xm:sqref>ET60 GA60 HH60</xm:sqref>
        </x14:conditionalFormatting>
        <x14:conditionalFormatting xmlns:xm="http://schemas.microsoft.com/office/excel/2006/main">
          <x14:cfRule type="expression" priority="33270" id="{A1CDA636-0463-4249-9BE2-BF793FADDF94}">
            <xm:f>Active!ET27&gt;Active!ET$2</xm:f>
            <x14:dxf>
              <font>
                <b/>
                <i val="0"/>
                <color rgb="FFFF0000"/>
              </font>
            </x14:dxf>
          </x14:cfRule>
          <xm:sqref>ET24:ET25 GA24:GA25 HH24:HH25</xm:sqref>
        </x14:conditionalFormatting>
        <x14:conditionalFormatting xmlns:xm="http://schemas.microsoft.com/office/excel/2006/main">
          <x14:cfRule type="expression" priority="33273" id="{846BC229-8F85-4E9B-A0A6-0F65D4E18ADD}">
            <xm:f>Active!DM27&lt;Active!DM$3</xm:f>
            <x14:dxf>
              <font>
                <b/>
                <i val="0"/>
                <color rgb="FFFF0000"/>
              </font>
            </x14:dxf>
          </x14:cfRule>
          <xm:sqref>DM24:DM25</xm:sqref>
        </x14:conditionalFormatting>
        <x14:conditionalFormatting xmlns:xm="http://schemas.microsoft.com/office/excel/2006/main">
          <x14:cfRule type="expression" priority="33349" id="{6CF714B3-7523-40B9-8203-771A6F2F4B5D}">
            <xm:f>Active!DM28&lt;Active!$DM$3</xm:f>
            <x14:dxf>
              <font>
                <b/>
                <i val="0"/>
                <color rgb="FFFF0000"/>
              </font>
            </x14:dxf>
          </x14:cfRule>
          <xm:sqref>DM85:DM86</xm:sqref>
        </x14:conditionalFormatting>
        <x14:conditionalFormatting xmlns:xm="http://schemas.microsoft.com/office/excel/2006/main">
          <x14:cfRule type="expression" priority="33510" id="{AD3AD1B7-EF2A-4356-AC4B-5597AE762088}">
            <xm:f>Active!ET93&gt;Active!ET$2</xm:f>
            <x14:dxf>
              <font>
                <b/>
                <i val="0"/>
                <color rgb="FFFF0000"/>
              </font>
            </x14:dxf>
          </x14:cfRule>
          <xm:sqref>ET101:ET105 GA101:GA105 HH101:HH105</xm:sqref>
        </x14:conditionalFormatting>
        <x14:conditionalFormatting xmlns:xm="http://schemas.microsoft.com/office/excel/2006/main">
          <x14:cfRule type="expression" priority="33519" id="{0CD36537-684C-41C0-A9F8-99561F9E5251}">
            <xm:f>Active!ET141&gt;Active!ET$2</xm:f>
            <x14:dxf>
              <font>
                <b/>
                <i val="0"/>
                <color rgb="FFFF0000"/>
              </font>
            </x14:dxf>
          </x14:cfRule>
          <xm:sqref>GA184 ET184 HH184</xm:sqref>
        </x14:conditionalFormatting>
        <x14:conditionalFormatting xmlns:xm="http://schemas.microsoft.com/office/excel/2006/main">
          <x14:cfRule type="expression" priority="33534" id="{E15914C3-B404-4BF3-BE1B-FA3C5C02775A}">
            <xm:f>Active!ET135&gt;Active!ET$2</xm:f>
            <x14:dxf>
              <font>
                <b/>
                <i val="0"/>
                <color rgb="FFFF0000"/>
              </font>
            </x14:dxf>
          </x14:cfRule>
          <xm:sqref>HH164 ET164 GA164</xm:sqref>
        </x14:conditionalFormatting>
        <x14:conditionalFormatting xmlns:xm="http://schemas.microsoft.com/office/excel/2006/main">
          <x14:cfRule type="expression" priority="33559" id="{6517D8A3-B188-4F7E-98B4-038F10DA916C}">
            <xm:f>Active!ET134&gt;Active!ET$2</xm:f>
            <x14:dxf>
              <font>
                <b/>
                <i val="0"/>
                <color rgb="FFFF0000"/>
              </font>
            </x14:dxf>
          </x14:cfRule>
          <xm:sqref>HH192 ET192 GA192</xm:sqref>
        </x14:conditionalFormatting>
        <x14:conditionalFormatting xmlns:xm="http://schemas.microsoft.com/office/excel/2006/main">
          <x14:cfRule type="expression" priority="33571" id="{0CD36537-684C-41C0-A9F8-99561F9E5251}">
            <xm:f>Active!ET142&gt;Active!ET$2</xm:f>
            <x14:dxf>
              <font>
                <b/>
                <i val="0"/>
                <color rgb="FFFF0000"/>
              </font>
            </x14:dxf>
          </x14:cfRule>
          <xm:sqref>HH188 ET188 GA188</xm:sqref>
        </x14:conditionalFormatting>
        <x14:conditionalFormatting xmlns:xm="http://schemas.microsoft.com/office/excel/2006/main">
          <x14:cfRule type="expression" priority="33583" id="{CA3D869E-4432-4FF6-B11F-98F75F907548}">
            <xm:f>Active!ET128&gt;Active!ET$2</xm:f>
            <x14:dxf>
              <font>
                <b/>
                <i val="0"/>
                <color rgb="FFFF0000"/>
              </font>
            </x14:dxf>
          </x14:cfRule>
          <xm:sqref>ET145:ET150 GA145:GA150 HH145:HH150</xm:sqref>
        </x14:conditionalFormatting>
        <x14:conditionalFormatting xmlns:xm="http://schemas.microsoft.com/office/excel/2006/main">
          <x14:cfRule type="expression" priority="33799" id="{6CF714B3-7523-40B9-8203-771A6F2F4B5D}">
            <xm:f>Withdraw!DM7&lt;Active!$DM$3</xm:f>
            <x14:dxf>
              <font>
                <b/>
                <i val="0"/>
                <color rgb="FFFF0000"/>
              </font>
            </x14:dxf>
          </x14:cfRule>
          <xm:sqref>DM144</xm:sqref>
        </x14:conditionalFormatting>
        <x14:conditionalFormatting xmlns:xm="http://schemas.microsoft.com/office/excel/2006/main">
          <x14:cfRule type="expression" priority="33877" id="{0CD36537-684C-41C0-A9F8-99561F9E5251}">
            <xm:f>Withdraw!ET7&gt;Active!ET$2</xm:f>
            <x14:dxf>
              <font>
                <b/>
                <i val="0"/>
                <color rgb="FFFF0000"/>
              </font>
            </x14:dxf>
          </x14:cfRule>
          <xm:sqref>ET144 GA144 HH144</xm:sqref>
        </x14:conditionalFormatting>
        <x14:conditionalFormatting xmlns:xm="http://schemas.microsoft.com/office/excel/2006/main">
          <x14:cfRule type="expression" priority="34099" id="{6CF714B3-7523-40B9-8203-771A6F2F4B5D}">
            <xm:f>Withdraw!DM6&lt;Active!$DM$3</xm:f>
            <x14:dxf>
              <font>
                <b/>
                <i val="0"/>
                <color rgb="FFFF0000"/>
              </font>
            </x14:dxf>
          </x14:cfRule>
          <xm:sqref>DM136</xm:sqref>
        </x14:conditionalFormatting>
        <x14:conditionalFormatting xmlns:xm="http://schemas.microsoft.com/office/excel/2006/main">
          <x14:cfRule type="expression" priority="34160" id="{CA3D869E-4432-4FF6-B11F-98F75F907548}">
            <xm:f>Withdraw!ET6&gt;Active!ET$2</xm:f>
            <x14:dxf>
              <font>
                <b/>
                <i val="0"/>
                <color rgb="FFFF0000"/>
              </font>
            </x14:dxf>
          </x14:cfRule>
          <xm:sqref>ET136 GA136 HH136</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IQ20"/>
  <sheetViews>
    <sheetView tabSelected="1" zoomScale="70" zoomScaleNormal="70" workbookViewId="0">
      <pane xSplit="13" ySplit="3" topLeftCell="N4" activePane="bottomRight" state="frozen"/>
      <selection pane="topRight" activeCell="M1" sqref="M1"/>
      <selection pane="bottomLeft" activeCell="A4" sqref="A4"/>
      <selection pane="bottomRight" activeCell="G14" sqref="G14"/>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19.7109375" style="14" customWidth="1"/>
    <col min="5" max="5" width="20.7109375" style="14" customWidth="1"/>
    <col min="6" max="6" width="21.85546875" style="14" customWidth="1"/>
    <col min="7" max="7" width="17.85546875" style="14" customWidth="1"/>
    <col min="8" max="8" width="11.140625" style="17" customWidth="1"/>
    <col min="9" max="9" width="12.5703125" style="14" customWidth="1"/>
    <col min="10" max="10" width="14.28515625" style="14" customWidth="1"/>
    <col min="11" max="11" width="15.85546875" style="14" customWidth="1"/>
    <col min="12" max="12" width="13.7109375" style="14"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6" t="s">
        <v>0</v>
      </c>
      <c r="O1" s="747"/>
      <c r="P1" s="747" t="s">
        <v>1</v>
      </c>
      <c r="Q1" s="748"/>
      <c r="R1" s="749" t="s">
        <v>2</v>
      </c>
      <c r="S1" s="750"/>
      <c r="T1" s="750" t="s">
        <v>3</v>
      </c>
      <c r="U1" s="751"/>
      <c r="V1" s="752" t="s">
        <v>23</v>
      </c>
      <c r="W1" s="737"/>
      <c r="X1" s="737" t="s">
        <v>4</v>
      </c>
      <c r="Y1" s="738"/>
      <c r="Z1" s="742" t="s">
        <v>24</v>
      </c>
      <c r="AA1" s="743"/>
      <c r="AB1" s="744" t="s">
        <v>112</v>
      </c>
      <c r="AC1" s="745"/>
      <c r="AD1" s="739" t="s">
        <v>618</v>
      </c>
      <c r="AE1" s="740"/>
      <c r="AF1" s="741"/>
      <c r="AG1" s="739" t="s">
        <v>619</v>
      </c>
      <c r="AH1" s="740"/>
      <c r="AI1" s="741"/>
      <c r="AJ1" s="739" t="s">
        <v>620</v>
      </c>
      <c r="AK1" s="740"/>
      <c r="AL1" s="741"/>
      <c r="AM1" s="739" t="s">
        <v>621</v>
      </c>
      <c r="AN1" s="740"/>
      <c r="AO1" s="741"/>
      <c r="AP1" s="739" t="s">
        <v>622</v>
      </c>
      <c r="AQ1" s="740"/>
      <c r="AR1" s="741"/>
      <c r="AS1" s="739" t="s">
        <v>623</v>
      </c>
      <c r="AT1" s="740"/>
      <c r="AU1" s="741"/>
      <c r="AV1" s="739" t="s">
        <v>895</v>
      </c>
      <c r="AW1" s="740"/>
      <c r="AX1" s="741"/>
      <c r="AY1" s="753" t="s">
        <v>624</v>
      </c>
      <c r="AZ1" s="754"/>
      <c r="BA1" s="755"/>
      <c r="BB1" s="753" t="s">
        <v>625</v>
      </c>
      <c r="BC1" s="754"/>
      <c r="BD1" s="755"/>
      <c r="BE1" s="759" t="s">
        <v>626</v>
      </c>
      <c r="BF1" s="759"/>
      <c r="BG1" s="759"/>
      <c r="BH1" s="759" t="s">
        <v>627</v>
      </c>
      <c r="BI1" s="759"/>
      <c r="BJ1" s="759"/>
      <c r="BK1" s="753" t="s">
        <v>628</v>
      </c>
      <c r="BL1" s="754"/>
      <c r="BM1" s="755"/>
      <c r="BN1" s="753" t="s">
        <v>629</v>
      </c>
      <c r="BO1" s="754"/>
      <c r="BP1" s="755"/>
      <c r="BQ1" s="753" t="s">
        <v>896</v>
      </c>
      <c r="BR1" s="754"/>
      <c r="BS1" s="755"/>
      <c r="BT1" s="756" t="s">
        <v>59</v>
      </c>
      <c r="BU1" s="757"/>
      <c r="BV1" s="758"/>
      <c r="BW1" s="731" t="s">
        <v>630</v>
      </c>
      <c r="BX1" s="732"/>
      <c r="BY1" s="733"/>
      <c r="BZ1" s="731" t="s">
        <v>631</v>
      </c>
      <c r="CA1" s="732"/>
      <c r="CB1" s="733"/>
      <c r="CC1" s="731" t="s">
        <v>897</v>
      </c>
      <c r="CD1" s="732"/>
      <c r="CE1" s="732"/>
      <c r="CF1" s="732" t="s">
        <v>898</v>
      </c>
      <c r="CG1" s="732"/>
      <c r="CH1" s="733"/>
      <c r="CI1" s="731" t="s">
        <v>902</v>
      </c>
      <c r="CJ1" s="732"/>
      <c r="CK1" s="733"/>
      <c r="CL1" s="731" t="s">
        <v>632</v>
      </c>
      <c r="CM1" s="732"/>
      <c r="CN1" s="733"/>
      <c r="CO1" s="731" t="s">
        <v>635</v>
      </c>
      <c r="CP1" s="732"/>
      <c r="CQ1" s="733"/>
      <c r="CR1" s="731" t="s">
        <v>640</v>
      </c>
      <c r="CS1" s="732"/>
      <c r="CT1" s="733"/>
      <c r="CU1" s="731" t="s">
        <v>633</v>
      </c>
      <c r="CV1" s="732"/>
      <c r="CW1" s="733"/>
      <c r="CX1" s="734" t="s">
        <v>634</v>
      </c>
      <c r="CY1" s="735"/>
      <c r="CZ1" s="736"/>
      <c r="DA1" s="731" t="s">
        <v>636</v>
      </c>
      <c r="DB1" s="732"/>
      <c r="DC1" s="733"/>
      <c r="DD1" s="731" t="s">
        <v>637</v>
      </c>
      <c r="DE1" s="732"/>
      <c r="DF1" s="733"/>
      <c r="DG1" s="211" t="s">
        <v>120</v>
      </c>
      <c r="DH1" s="212" t="s">
        <v>119</v>
      </c>
      <c r="DI1" s="212" t="s">
        <v>106</v>
      </c>
      <c r="DJ1" s="283" t="s">
        <v>139</v>
      </c>
      <c r="DK1" s="212" t="s">
        <v>107</v>
      </c>
      <c r="DL1" s="213" t="s">
        <v>138</v>
      </c>
      <c r="DM1" s="288" t="str">
        <f>Active!DM1</f>
        <v>S22-8</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c r="DJ2" s="284"/>
      <c r="DK2" s="215"/>
      <c r="DL2" s="216"/>
      <c r="DM2" s="391" t="str">
        <f>"r"&amp;MID(DM1, 2, 4)</f>
        <v>r22-8</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3</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1</v>
      </c>
      <c r="C5" s="13"/>
      <c r="D5" s="423"/>
      <c r="E5" s="20"/>
      <c r="F5" s="6"/>
      <c r="G5" s="20"/>
      <c r="H5" s="20"/>
      <c r="I5" s="23"/>
      <c r="J5" s="6"/>
      <c r="K5" s="6"/>
      <c r="L5" s="424"/>
      <c r="M5" s="425"/>
      <c r="N5" s="24"/>
      <c r="O5" s="107"/>
      <c r="P5" s="107"/>
      <c r="Q5" s="273"/>
      <c r="R5" s="24"/>
      <c r="S5" s="107"/>
      <c r="T5" s="107"/>
      <c r="U5" s="290"/>
      <c r="V5" s="24"/>
      <c r="W5" s="107"/>
      <c r="X5" s="107"/>
      <c r="Y5" s="273"/>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AVERAGE(AY5:CZ5)</f>
        <v>#DIV/0!</v>
      </c>
      <c r="DK5" s="219"/>
      <c r="DL5" s="220" t="e">
        <f>IF(DJ5&gt;80, 4, (DJ5-50)/20+2.5)</f>
        <v>#DIV/0!</v>
      </c>
      <c r="DM5" s="61">
        <f>COUNTIF(N5:CZ5, DM$1)+COUNTIF(N5:CZ5,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A6" s="14" t="s">
        <v>1622</v>
      </c>
      <c r="B6" s="392">
        <v>110</v>
      </c>
      <c r="C6" s="676" t="s">
        <v>867</v>
      </c>
      <c r="D6" s="423">
        <v>44044</v>
      </c>
      <c r="E6" s="20">
        <v>9</v>
      </c>
      <c r="F6" s="6">
        <v>10878451</v>
      </c>
      <c r="G6" s="20">
        <v>1</v>
      </c>
      <c r="H6" s="20"/>
      <c r="I6" s="23"/>
      <c r="J6" s="6" t="s">
        <v>18</v>
      </c>
      <c r="K6" s="6" t="s">
        <v>18</v>
      </c>
      <c r="L6" s="424"/>
      <c r="M6" s="651" t="s">
        <v>868</v>
      </c>
      <c r="N6" s="24"/>
      <c r="O6" s="107"/>
      <c r="P6" s="105"/>
      <c r="Q6" s="106"/>
      <c r="R6" s="24"/>
      <c r="S6" s="107"/>
      <c r="T6" s="105"/>
      <c r="U6" s="106"/>
      <c r="V6" s="24"/>
      <c r="W6" s="107"/>
      <c r="X6" s="105"/>
      <c r="Y6" s="106"/>
      <c r="Z6" s="24"/>
      <c r="AA6" s="273"/>
      <c r="AB6" s="24"/>
      <c r="AC6" s="273"/>
      <c r="AD6" s="272">
        <v>100</v>
      </c>
      <c r="AE6" s="108"/>
      <c r="AF6" s="444"/>
      <c r="AG6" s="272">
        <v>100</v>
      </c>
      <c r="AH6" s="108"/>
      <c r="AI6" s="444"/>
      <c r="AJ6" s="272">
        <v>100</v>
      </c>
      <c r="AK6" s="108"/>
      <c r="AL6" s="444"/>
      <c r="AM6" s="272">
        <v>100</v>
      </c>
      <c r="AN6" s="108"/>
      <c r="AO6" s="444"/>
      <c r="AP6" s="272">
        <v>100</v>
      </c>
      <c r="AQ6" s="108"/>
      <c r="AR6" s="444"/>
      <c r="AS6" s="272">
        <v>100</v>
      </c>
      <c r="AT6" s="108"/>
      <c r="AU6" s="444"/>
      <c r="AV6" s="272">
        <v>100</v>
      </c>
      <c r="AW6" s="108"/>
      <c r="AX6" s="444"/>
      <c r="AY6" s="24"/>
      <c r="AZ6" s="107"/>
      <c r="BA6" s="273"/>
      <c r="BB6" s="24">
        <v>59.75</v>
      </c>
      <c r="BC6" s="107"/>
      <c r="BD6" s="273"/>
      <c r="BE6" s="24">
        <v>0</v>
      </c>
      <c r="BF6" s="107"/>
      <c r="BG6" s="273"/>
      <c r="BH6" s="24">
        <v>51.549999237060547</v>
      </c>
      <c r="BI6" s="107"/>
      <c r="BJ6" s="273"/>
      <c r="BK6" s="24">
        <v>15.600000381469727</v>
      </c>
      <c r="BL6" s="107"/>
      <c r="BM6" s="273"/>
      <c r="BN6" s="24" t="s">
        <v>1354</v>
      </c>
      <c r="BO6" s="107"/>
      <c r="BP6" s="273"/>
      <c r="BQ6" s="24">
        <v>53</v>
      </c>
      <c r="BR6" s="107"/>
      <c r="BS6" s="273"/>
      <c r="BT6" s="24"/>
      <c r="BU6" s="291"/>
      <c r="BV6" s="273"/>
      <c r="BW6" s="24"/>
      <c r="BX6" s="107"/>
      <c r="BY6" s="273"/>
      <c r="BZ6" s="24"/>
      <c r="CA6" s="107"/>
      <c r="CB6" s="273"/>
      <c r="CC6" s="24"/>
      <c r="CD6" s="107"/>
      <c r="CE6" s="107"/>
      <c r="CF6" s="107"/>
      <c r="CG6" s="107"/>
      <c r="CH6" s="273"/>
      <c r="CI6" s="24"/>
      <c r="CJ6" s="107"/>
      <c r="CK6" s="273"/>
      <c r="CL6" s="24"/>
      <c r="CM6" s="107"/>
      <c r="CN6" s="273"/>
      <c r="CO6" s="24"/>
      <c r="CP6" s="107"/>
      <c r="CQ6" s="273"/>
      <c r="CR6" s="24"/>
      <c r="CS6" s="107"/>
      <c r="CT6" s="273"/>
      <c r="CU6" s="24"/>
      <c r="CV6" s="107"/>
      <c r="CW6" s="273"/>
      <c r="CX6" s="24"/>
      <c r="CY6" s="107"/>
      <c r="CZ6" s="273"/>
      <c r="DA6" s="24"/>
      <c r="DB6" s="107"/>
      <c r="DC6" s="273"/>
      <c r="DD6" s="24"/>
      <c r="DE6" s="107"/>
      <c r="DF6" s="273"/>
      <c r="DG6" s="218"/>
      <c r="DH6" s="217"/>
      <c r="DI6" s="217"/>
      <c r="DJ6" s="286">
        <f>AVERAGE(AY6:DF6)</f>
        <v>35.979999923706053</v>
      </c>
      <c r="DK6" s="219"/>
      <c r="DL6" s="220">
        <f>IF(DJ6&gt;80, 4, (DJ6-50)/20+2.5)</f>
        <v>1.7989999961853027</v>
      </c>
      <c r="DM6" s="650">
        <f>COUNTIF(N6:DF6, Active!DM$1)+COUNTIF(N6:DF6, Active!DM$2)</f>
        <v>0</v>
      </c>
      <c r="DN6" s="233">
        <f>IF(COUNTIF($N6:$Q6, Active!ET$1)&gt;0, Active!DN$2, 0)</f>
        <v>0</v>
      </c>
      <c r="DO6" s="234">
        <f>IF(COUNTIF($R6:$U6, Active!ET$1)&gt;0, Active!DO$2, 0)</f>
        <v>0</v>
      </c>
      <c r="DP6" s="234">
        <f>IF(COUNTIF($V6:$Y6, Active!ET$1)&gt;0, Active!DP$2, 0)</f>
        <v>0</v>
      </c>
      <c r="DQ6" s="234">
        <f>IF(COUNTIF($Z6:$AA6, Active!ET$1)&gt;0, Active!DQ$2, 0)</f>
        <v>0</v>
      </c>
      <c r="DR6" s="234">
        <f>IF(COUNTIF($AB6:$AC6, Active!ET$1)&gt;0, Active!DR$2, 0)</f>
        <v>0</v>
      </c>
      <c r="DS6" s="235">
        <f>IF(COUNTIF($AD6:$AF6, Active!$ET$1)&gt;0, Active!DS$2, 0)</f>
        <v>0</v>
      </c>
      <c r="DT6" s="236">
        <f>IF(COUNTIF($AG6:$AI6, Active!$ET$1)&gt;0, Active!DT$2, 0)</f>
        <v>0</v>
      </c>
      <c r="DU6" s="236">
        <f>IF(COUNTIF($AJ6:$AL6, Active!$ET$1)&gt;0, Active!DU$2, 0)</f>
        <v>0</v>
      </c>
      <c r="DV6" s="236">
        <f>IF(COUNTIF($AM6:$AO6, Active!$ET$1)&gt;0, Active!DV$2, 0)</f>
        <v>0</v>
      </c>
      <c r="DW6" s="236">
        <f>IF(COUNTIF($AP6:$AR6, Active!$ET$1)&gt;0, Active!DW$2, 0)</f>
        <v>0</v>
      </c>
      <c r="DX6" s="236">
        <f>IF(COUNTIF($AS6:$AU6, Active!$ET$1)&gt;0, Active!DX$2, 0)</f>
        <v>0</v>
      </c>
      <c r="DY6" s="236">
        <f>IF(COUNTIF($AV6:$AX6, Active!$ET$1)&gt;0, Active!DY$2, 0)</f>
        <v>0</v>
      </c>
      <c r="DZ6" s="237">
        <f>IF(COUNTIF($AY6:$BA6, Active!$ET$1)&gt;0, Active!DZ$2, 0)</f>
        <v>0</v>
      </c>
      <c r="EA6" s="238">
        <f>IF(COUNTIF($BB6:$BD6, Active!$ET$1)&gt;0, Active!EA$2, 0)</f>
        <v>0</v>
      </c>
      <c r="EB6" s="238">
        <f>IF(COUNTIF($BE6:$BG6, Active!$ET$1)&gt;0, Active!EB$2, 0)</f>
        <v>0</v>
      </c>
      <c r="EC6" s="238">
        <f>IF(COUNTIF($BH6:$BJ6, Active!$ET$1)&gt;0, Active!EC$2, 0)</f>
        <v>0</v>
      </c>
      <c r="ED6" s="238">
        <f>IF(COUNTIF($BK6:$BM6, Active!$ET$1)&gt;0, Active!ED$2, 0)</f>
        <v>0</v>
      </c>
      <c r="EE6" s="238">
        <f>IF(COUNTIF($BN6:$BP6, Active!$ET$1)&gt;0, Active!EE$2, 0)</f>
        <v>0</v>
      </c>
      <c r="EF6" s="238">
        <f>IF(COUNTIF($BQ6:$BS6, Active!$ET$1)&gt;0, Active!EF$2, 0)</f>
        <v>0</v>
      </c>
      <c r="EG6" s="238">
        <f>IF(COUNTIF($BT6:$BV6, Active!$ET$1)&gt;0, Active!EG$2, 0)</f>
        <v>0</v>
      </c>
      <c r="EH6" s="239">
        <f>IF(COUNTIF($BW6:$BY6, Active!$ET$1)&gt;0, Active!EH$2, 0)</f>
        <v>0</v>
      </c>
      <c r="EI6" s="240">
        <f>IF(COUNTIF($BZ6:$CB6, Active!$ET$1)&gt;0, Active!EI$2, 0)</f>
        <v>0</v>
      </c>
      <c r="EJ6" s="240">
        <f>IF(COUNTIF($CC6:$CE6, Active!$ET$1)&gt;0, Active!EJ$2, 0)</f>
        <v>0</v>
      </c>
      <c r="EK6" s="240">
        <f>IF(COUNTIF($CF6:$CH6, Active!$ET$1)&gt;0, Active!EK$2, 0)</f>
        <v>0</v>
      </c>
      <c r="EL6" s="240">
        <f>IF(COUNTIF($CI6:$CK6, Active!$ET$1)&gt;0, Active!EL$2, 0)</f>
        <v>0</v>
      </c>
      <c r="EM6" s="240">
        <f>IF(COUNTIF($CL6:$CN6, Active!$ET$1)&gt;0, Active!EM$2, 0)</f>
        <v>0</v>
      </c>
      <c r="EN6" s="240">
        <f>IF(COUNTIF($CO6:$CQ6, Active!$ET$1)&gt;0, Active!EN$2, 0)</f>
        <v>0</v>
      </c>
      <c r="EO6" s="240">
        <f>IF(COUNTIF($CR6:$CT6, Active!$ET$1)&gt;0, Active!EO$2, 0)</f>
        <v>0</v>
      </c>
      <c r="EP6" s="240">
        <f>IF(COUNTIF($CU6:$CW6, Active!$ET$1)&gt;0, Active!EP$2, 0)</f>
        <v>0</v>
      </c>
      <c r="EQ6" s="240">
        <f>IF(COUNTIF($CX6:$CZ6, Active!$ET$1)&gt;0, Active!EQ$2, 0)</f>
        <v>0</v>
      </c>
      <c r="ER6" s="240">
        <f>IF(COUNTIF($DA6:$DC6, Active!$ET$1)&gt;0, Active!ER$2, 0)</f>
        <v>0</v>
      </c>
      <c r="ES6" s="240">
        <f>IF(COUNTIF($DD6:$DF6, Active!$ET$1)&gt;0, Active!ES$2, 0)</f>
        <v>0</v>
      </c>
      <c r="ET6" s="241">
        <f>SUM(DN6:ES6)</f>
        <v>0</v>
      </c>
      <c r="EU6" s="242">
        <f>IF(COUNTIF($N6:$Q6, Active!GA$1)&gt;0, Active!EU$2, 0)</f>
        <v>0</v>
      </c>
      <c r="EV6" s="234">
        <f>IF(COUNTIF($R6:$U6, Active!GA$1)&gt;0, Active!EV$2, 0)</f>
        <v>0</v>
      </c>
      <c r="EW6" s="234">
        <f>IF(COUNTIF($V6:$Y6, Active!GA$1)&gt;0, Active!EW$2, 0)</f>
        <v>0</v>
      </c>
      <c r="EX6" s="234">
        <f>IF(COUNTIF($Z6:$AA6, Active!GA$1)&gt;0, Active!EX$2, 0)</f>
        <v>0</v>
      </c>
      <c r="EY6" s="234">
        <f>IF(COUNTIF($AB6:$AC6, Active!GA$1)&gt;0, Active!EY$2, 0)</f>
        <v>0</v>
      </c>
      <c r="EZ6" s="235">
        <f>IF(COUNTIF($AD6:$AF6, Active!$GA$1)&gt;0, Active!EZ$2, 0)</f>
        <v>0</v>
      </c>
      <c r="FA6" s="236">
        <f>IF(COUNTIF($AG6:$AI6, Active!$GA$1)&gt;0, Active!FA$2, 0)</f>
        <v>0</v>
      </c>
      <c r="FB6" s="236">
        <f>IF(COUNTIF($AJ6:$AL6, Active!$GA$1)&gt;0, Active!FB$2, 0)</f>
        <v>0</v>
      </c>
      <c r="FC6" s="236">
        <f>IF(COUNTIF($AM6:$AO6, Active!$GA$1)&gt;0, Active!FC$2, 0)</f>
        <v>0</v>
      </c>
      <c r="FD6" s="236">
        <f>IF(COUNTIF($AP6:$AR6, Active!$GA$1)&gt;0, Active!FD$2, 0)</f>
        <v>0</v>
      </c>
      <c r="FE6" s="236">
        <f>IF(COUNTIF($AS6:$AU6, Active!$GA$1)&gt;0, Active!FE$2, 0)</f>
        <v>0</v>
      </c>
      <c r="FF6" s="236">
        <f>IF(COUNTIF($AV6:$AX6, Active!$GA$1)&gt;0, Active!FF$2, 0)</f>
        <v>0</v>
      </c>
      <c r="FG6" s="237">
        <f>IF(COUNTIF($AY6:$BA6, Active!$GA$1)&gt;0, Active!FG$2, 0)</f>
        <v>0</v>
      </c>
      <c r="FH6" s="238">
        <f>IF(COUNTIF($BB6:$BD6, Active!$GA$1)&gt;0, Active!FH$2, 0)</f>
        <v>0</v>
      </c>
      <c r="FI6" s="238">
        <f>IF(COUNTIF($BE6:$BG6, Active!$GA$1)&gt;0, Active!FI$2, 0)</f>
        <v>0</v>
      </c>
      <c r="FJ6" s="238">
        <f>IF(COUNTIF($BH6:$BJ6, Active!$GA$1)&gt;0, Active!FJ$2, 0)</f>
        <v>0</v>
      </c>
      <c r="FK6" s="238">
        <f>IF(COUNTIF($BK6:$BM6, Active!$GA$1)&gt;0, Active!FK$2, 0)</f>
        <v>0</v>
      </c>
      <c r="FL6" s="238">
        <f>IF(COUNTIF($BN6:$BP6, Active!$GA$1)&gt;0, Active!FL$2, 0)</f>
        <v>0</v>
      </c>
      <c r="FM6" s="238">
        <f>IF(COUNTIF($BQ6:$BS6, Active!$GA$1)&gt;0, Active!FM$2, 0)</f>
        <v>0</v>
      </c>
      <c r="FN6" s="238">
        <f>IF(COUNTIF($BT6:$BV6, Active!$GA$1)&gt;0, Active!FN$2, 0)</f>
        <v>0</v>
      </c>
      <c r="FO6" s="239">
        <f>IF(COUNTIF($BW6:$BY6, Active!$GA$1)&gt;0, Active!FO$2, 0)</f>
        <v>0</v>
      </c>
      <c r="FP6" s="240">
        <f>IF(COUNTIF($BZ6:$CB6, Active!$GA$1)&gt;0, Active!FP$2, 0)</f>
        <v>0</v>
      </c>
      <c r="FQ6" s="240">
        <f>IF(COUNTIF($CC6:$CE6, Active!$GA$1)&gt;0, Active!FQ$2, 0)</f>
        <v>0</v>
      </c>
      <c r="FR6" s="240">
        <f>IF(COUNTIF($CF6:$CH6, Active!$GA$1)&gt;0, Active!FR$2, 0)</f>
        <v>0</v>
      </c>
      <c r="FS6" s="240">
        <f>IF(COUNTIF($CI6:$CK6, Active!$GA$1)&gt;0, Active!FS$2, 0)</f>
        <v>0</v>
      </c>
      <c r="FT6" s="240">
        <f>IF(COUNTIF($CL6:$CN6, Active!$GA$1)&gt;0, Active!FT$2, 0)</f>
        <v>0</v>
      </c>
      <c r="FU6" s="240">
        <f>IF(COUNTIF($CO6:$CQ6, Active!$GA$1)&gt;0, Active!FU$2, 0)</f>
        <v>0</v>
      </c>
      <c r="FV6" s="240">
        <f>IF(COUNTIF($CR6:$CT6, Active!$GA$1)&gt;0, Active!FV$2, 0)</f>
        <v>0</v>
      </c>
      <c r="FW6" s="240">
        <f>IF(COUNTIF($CU6:$CW6, Active!$GA$1)&gt;0, Active!FW$2, 0)</f>
        <v>0</v>
      </c>
      <c r="FX6" s="240">
        <f>IF(COUNTIF($CX6:$CZ6, Active!$GA$1)&gt;0, Active!FX$2, 0)</f>
        <v>0</v>
      </c>
      <c r="FY6" s="240">
        <f>IF(COUNTIF($DA6:$DC6, Active!$GA$1)&gt;0, Active!FY$2, 0)</f>
        <v>0</v>
      </c>
      <c r="FZ6" s="240">
        <f>IF(COUNTIF($DD6:$DF6, Active!$GA$1)&gt;0, Active!FZ$2, 0)</f>
        <v>0</v>
      </c>
      <c r="GA6" s="241">
        <f>SUM(EU6:FZ6)</f>
        <v>0</v>
      </c>
      <c r="GB6" s="242">
        <f>IF(COUNTIF($N6:$Q6, Active!HH$1)&gt;0, Active!GB$2, 0)</f>
        <v>0</v>
      </c>
      <c r="GC6" s="234">
        <f>IF(COUNTIF($R6:$U6, Active!HH$1)&gt;0, Active!GC$2, 0)</f>
        <v>0</v>
      </c>
      <c r="GD6" s="234">
        <f>IF(COUNTIF($V6:$Y6, Active!HH$1)&gt;0, Active!GD$2, 0)</f>
        <v>0</v>
      </c>
      <c r="GE6" s="234">
        <f>IF(COUNTIF($Z6:$AA6, Active!HH$1)&gt;0, Active!GE$2, 0)</f>
        <v>0</v>
      </c>
      <c r="GF6" s="234">
        <f>IF(COUNTIF($AB6:$AC6, Active!HH$1)&gt;0, Active!GF$2, 0)</f>
        <v>0</v>
      </c>
      <c r="GG6" s="235">
        <f>IF(COUNTIF($AD6:$AF6, Active!$HH$1)&gt;0, Active!GG$2, 0)</f>
        <v>0</v>
      </c>
      <c r="GH6" s="236">
        <f>IF(COUNTIF($AG6:$AI6, Active!$HH$1)&gt;0, Active!GH$2, 0)</f>
        <v>0</v>
      </c>
      <c r="GI6" s="236">
        <f>IF(COUNTIF($AJ6:$AL6, Active!$HH$1)&gt;0, Active!GI$2, 0)</f>
        <v>0</v>
      </c>
      <c r="GJ6" s="236">
        <f>IF(COUNTIF($AM6:$AO6, Active!$HH$1)&gt;0, Active!GJ$2, 0)</f>
        <v>0</v>
      </c>
      <c r="GK6" s="236">
        <f>IF(COUNTIF($AP6:$AR6, Active!$HH$1)&gt;0, Active!GK$2, 0)</f>
        <v>0</v>
      </c>
      <c r="GL6" s="236">
        <f>IF(COUNTIF($AS6:$AU6, Active!$HH$1)&gt;0, Active!GL$2, 0)</f>
        <v>0</v>
      </c>
      <c r="GM6" s="236">
        <f>IF(COUNTIF($AV6:$AX6, Active!$HH$1)&gt;0, Active!GM$2, 0)</f>
        <v>0</v>
      </c>
      <c r="GN6" s="237">
        <f>IF(COUNTIF($AY6:$BA6, Active!$HH$1)&gt;0, Active!GN$2, 0)</f>
        <v>0</v>
      </c>
      <c r="GO6" s="238">
        <f>IF(COUNTIF($BB6:$BD6, Active!$HH$1)&gt;0, Active!GO$2, 0)</f>
        <v>0</v>
      </c>
      <c r="GP6" s="238">
        <f>IF(COUNTIF($BE6:$BG6, Active!$HH$1)&gt;0, Active!GP$2, 0)</f>
        <v>0</v>
      </c>
      <c r="GQ6" s="238">
        <f>IF(COUNTIF($BH6:$BJ6, Active!$HH$1)&gt;0, Active!GQ$2, 0)</f>
        <v>0</v>
      </c>
      <c r="GR6" s="238">
        <f>IF(COUNTIF($BK6:$BM6, Active!$HH$1)&gt;0, Active!GR$2, 0)</f>
        <v>0</v>
      </c>
      <c r="GS6" s="238">
        <f>IF(COUNTIF($BN6:$BP6, Active!$HH$1)&gt;0, Active!GS$2, 0)</f>
        <v>0</v>
      </c>
      <c r="GT6" s="238">
        <f>IF(COUNTIF($BQ6:$BS6, Active!$HH$1)&gt;0, Active!GT$2, 0)</f>
        <v>0</v>
      </c>
      <c r="GU6" s="238">
        <f>IF(COUNTIF($BT6:$BV6, Active!$HH$1)&gt;0, Active!GU$2, 0)</f>
        <v>0</v>
      </c>
      <c r="GV6" s="239">
        <f>IF(COUNTIF($BW6:$BY6, Active!$HH$1)&gt;0, Active!GV$2, 0)</f>
        <v>0</v>
      </c>
      <c r="GW6" s="240">
        <f>IF(COUNTIF($BZ6:$CB6, Active!$HH$1)&gt;0, Active!GW$2, 0)</f>
        <v>0</v>
      </c>
      <c r="GX6" s="240">
        <f>IF(COUNTIF($CC6:$CE6, Active!$HH$1)&gt;0, Active!GX$2, 0)</f>
        <v>0</v>
      </c>
      <c r="GY6" s="240">
        <f>IF(COUNTIF($CF6:$CH6, Active!$HH$1)&gt;0, Active!GY$2, 0)</f>
        <v>0</v>
      </c>
      <c r="GZ6" s="240">
        <f>IF(COUNTIF($CI6:$CK6, Active!$HH$1)&gt;0, Active!GZ$2, 0)</f>
        <v>0</v>
      </c>
      <c r="HA6" s="240">
        <f>IF(COUNTIF($CL6:$CN6, Active!$HH$1)&gt;0, Active!HA$2, 0)</f>
        <v>0</v>
      </c>
      <c r="HB6" s="240">
        <f>IF(COUNTIF($CO6:$CQ6, Active!$HH$1)&gt;0, Active!HB$2, 0)</f>
        <v>0</v>
      </c>
      <c r="HC6" s="240">
        <f>IF(COUNTIF($CR6:$CT6, Active!$HH$1)&gt;0, Active!HC$2, 0)</f>
        <v>0</v>
      </c>
      <c r="HD6" s="240">
        <f>IF(COUNTIF($CU6:$CW6, Active!$HH$1)&gt;0, Active!HD$2, 0)</f>
        <v>0</v>
      </c>
      <c r="HE6" s="240">
        <f>IF(COUNTIF($CX6:$CZ6, Active!$HH$1)&gt;0, Active!HE$2, 0)</f>
        <v>0</v>
      </c>
      <c r="HF6" s="240">
        <f>IF(COUNTIF($DA6:$DC6, Active!$HH$1)&gt;0, Active!HF$2, 0)</f>
        <v>0</v>
      </c>
      <c r="HG6" s="240">
        <f>IF(COUNTIF($DD6:$DF6, Active!$HH$1)&gt;0, Active!HG$2, 0)</f>
        <v>0</v>
      </c>
      <c r="HH6" s="241">
        <f>SUM(GB6:HG6)</f>
        <v>0</v>
      </c>
      <c r="HI6" s="243"/>
      <c r="HJ6" s="242">
        <f>IF(MAX($N6:$Q6)&gt;=40, Active!HJ$2, 0)</f>
        <v>0</v>
      </c>
      <c r="HK6" s="234">
        <f>IF(MAX($R6:$U6)&gt;=40, Active!HK$2, 0)</f>
        <v>0</v>
      </c>
      <c r="HL6" s="234">
        <f>IF(MAX($V6:$Y6)&gt;=40, Active!HL$2, 0)</f>
        <v>0</v>
      </c>
      <c r="HM6" s="234">
        <f>IF(MAX($Z6:$AA6)&gt;=40, Active!HM$2, 0)</f>
        <v>0</v>
      </c>
      <c r="HN6" s="234">
        <f>IF(MAX($AB6:$AC6)&gt;=40, Active!HN$2, 0)</f>
        <v>0</v>
      </c>
      <c r="HO6" s="235">
        <f>IF(MAX($AD6:$AF6)&gt;=40, Active!HO$2, 0)</f>
        <v>20</v>
      </c>
      <c r="HP6" s="236">
        <f>IF(MAX($AG6:$AI6)&gt;=40, Active!HP$2, 0)</f>
        <v>20</v>
      </c>
      <c r="HQ6" s="236">
        <f>IF(MAX($AJ6:$AL6)&gt;=40, Active!HQ$2, 0)</f>
        <v>20</v>
      </c>
      <c r="HR6" s="236">
        <f>IF(MAX($AM6:$AO6)&gt;=40, Active!HR$2, 0)</f>
        <v>20</v>
      </c>
      <c r="HS6" s="236">
        <f>IF(MAX($AP6:$AR6)&gt;=40, Active!HS$2, 0)</f>
        <v>10</v>
      </c>
      <c r="HT6" s="236">
        <f>IF(MAX($AS6:$AU6)&gt;=40, Active!HT$2, 0)</f>
        <v>20</v>
      </c>
      <c r="HU6" s="236">
        <f>IF(MAX($AV6:$AX6)&gt;=40, Active!HU$2, 0)</f>
        <v>10</v>
      </c>
      <c r="HV6" s="237">
        <f>IF(MAX($AY6:$BA6)&gt;=40, Active!HV$2, 0)</f>
        <v>0</v>
      </c>
      <c r="HW6" s="238">
        <f>IF(MAX($BB6:$BD6)&gt;=40, Active!HW$2, 0)</f>
        <v>20</v>
      </c>
      <c r="HX6" s="238">
        <f>IF(MAX($BE6:$BG6)&gt;=40, Active!HX$2, 0)</f>
        <v>0</v>
      </c>
      <c r="HY6" s="238">
        <f>IF(MAX($BH6:$BJ6)&gt;=40, Active!HY$2, 0)</f>
        <v>20</v>
      </c>
      <c r="HZ6" s="238">
        <f>IF(MAX($BK6:$BM6)&gt;=40, Active!HZ$2, 0)</f>
        <v>0</v>
      </c>
      <c r="IA6" s="238">
        <f>IF(MAX($BN6:$BP6)&gt;=40, Active!IA$2, 0)</f>
        <v>0</v>
      </c>
      <c r="IB6" s="238">
        <f>IF(MAX($BQ6:$BS6)&gt;=40, Active!IB$2, 0)</f>
        <v>10</v>
      </c>
      <c r="IC6" s="238">
        <f>IF(MAX($BT6:$BV6)&gt;=40, Active!IC$2, 0)</f>
        <v>0</v>
      </c>
      <c r="ID6" s="239">
        <f>IF(MAX($BW6:$BY6)&gt;=40, Active!ID$2, 0)</f>
        <v>0</v>
      </c>
      <c r="IE6" s="240">
        <f>IF(MAX($BZ6:$CB6)&gt;=40, Active!IE$2, 0)</f>
        <v>0</v>
      </c>
      <c r="IF6" s="240">
        <f>IF(MAX($CC6:$CE6)&gt;=40, Active!IF$2, 0)</f>
        <v>0</v>
      </c>
      <c r="IG6" s="240">
        <f>IF(MAX($CF6:$CH6)&gt;=40, Active!IG$2, 0)</f>
        <v>0</v>
      </c>
      <c r="IH6" s="240">
        <f>IF(MAX($CI6:$CK6)&gt;=40, Active!IH$2, 0)</f>
        <v>0</v>
      </c>
      <c r="II6" s="240">
        <f>IF(MAX($CL6:$CN6)&gt;=40, Active!II$2, 0)</f>
        <v>0</v>
      </c>
      <c r="IJ6" s="240">
        <f>IF(MAX($CO6:$CQ6)&gt;=40, Active!IJ$2, 0)</f>
        <v>0</v>
      </c>
      <c r="IK6" s="240">
        <f>IF(MAX($CR6:$CT6)&gt;=40, Active!IK$2, 0)</f>
        <v>0</v>
      </c>
      <c r="IL6" s="240">
        <f>IF(MAX($CU6:$CW6)&gt;=40, Active!IL$2, 0)</f>
        <v>0</v>
      </c>
      <c r="IM6" s="240">
        <f>IF(MAX($CX6:$CZ6)&gt;=40, Active!IM$2, 0)</f>
        <v>0</v>
      </c>
      <c r="IN6" s="240">
        <f>IF(MAX($DA6:$DC6)&gt;=40, Active!IN$2, 0)</f>
        <v>0</v>
      </c>
      <c r="IO6" s="240">
        <f>IF(MAX($DD6:$DF6)&gt;=40, Active!IO$2, 0)</f>
        <v>0</v>
      </c>
      <c r="IP6" s="416">
        <f>SUM(HO6:IB6, ID6:IO6)</f>
        <v>170</v>
      </c>
      <c r="IQ6" s="416">
        <f>SUM(HJ6:HN6, IC6)</f>
        <v>0</v>
      </c>
    </row>
    <row r="7" spans="1:251" ht="15" customHeight="1" x14ac:dyDescent="0.25">
      <c r="A7" s="14" t="s">
        <v>1791</v>
      </c>
      <c r="B7" s="392">
        <v>118</v>
      </c>
      <c r="C7" s="13" t="s">
        <v>883</v>
      </c>
      <c r="D7" s="423">
        <v>44044</v>
      </c>
      <c r="E7" s="20" t="s">
        <v>1638</v>
      </c>
      <c r="F7" s="6">
        <v>10878808</v>
      </c>
      <c r="G7" s="20">
        <v>1</v>
      </c>
      <c r="H7" s="20"/>
      <c r="I7" s="23"/>
      <c r="J7" s="6" t="s">
        <v>18</v>
      </c>
      <c r="K7" s="6" t="s">
        <v>18</v>
      </c>
      <c r="L7" s="424"/>
      <c r="M7" s="651" t="s">
        <v>884</v>
      </c>
      <c r="N7" s="24">
        <v>56.200000762939453</v>
      </c>
      <c r="O7" s="107"/>
      <c r="P7" s="105"/>
      <c r="Q7" s="106"/>
      <c r="R7" s="24"/>
      <c r="S7" s="107"/>
      <c r="T7" s="105"/>
      <c r="U7" s="106"/>
      <c r="V7" s="24">
        <v>72.779998779296875</v>
      </c>
      <c r="W7" s="107"/>
      <c r="X7" s="105"/>
      <c r="Y7" s="106"/>
      <c r="Z7" s="24">
        <v>60.549999237060547</v>
      </c>
      <c r="AA7" s="273"/>
      <c r="AB7" s="24"/>
      <c r="AC7" s="273"/>
      <c r="AD7" s="272">
        <v>100</v>
      </c>
      <c r="AE7" s="108"/>
      <c r="AF7" s="444"/>
      <c r="AG7" s="272">
        <v>100</v>
      </c>
      <c r="AH7" s="108"/>
      <c r="AI7" s="444"/>
      <c r="AJ7" s="272">
        <v>100</v>
      </c>
      <c r="AK7" s="108"/>
      <c r="AL7" s="444"/>
      <c r="AM7" s="272">
        <v>100</v>
      </c>
      <c r="AN7" s="108"/>
      <c r="AO7" s="444"/>
      <c r="AP7" s="272">
        <v>100</v>
      </c>
      <c r="AQ7" s="108"/>
      <c r="AR7" s="444"/>
      <c r="AS7" s="272">
        <v>100</v>
      </c>
      <c r="AT7" s="108"/>
      <c r="AU7" s="444"/>
      <c r="AV7" s="272">
        <v>100</v>
      </c>
      <c r="AW7" s="108"/>
      <c r="AX7" s="444"/>
      <c r="AY7" s="24">
        <v>61.159999847412109</v>
      </c>
      <c r="AZ7" s="107"/>
      <c r="BA7" s="273"/>
      <c r="BB7" s="24">
        <v>50</v>
      </c>
      <c r="BC7" s="107"/>
      <c r="BD7" s="273"/>
      <c r="BE7" s="24">
        <v>50.75</v>
      </c>
      <c r="BF7" s="107">
        <v>17</v>
      </c>
      <c r="BG7" s="699">
        <v>40</v>
      </c>
      <c r="BH7" s="24">
        <v>56.799999237060547</v>
      </c>
      <c r="BI7" s="107"/>
      <c r="BJ7" s="273"/>
      <c r="BK7" s="24">
        <v>70.199996948242188</v>
      </c>
      <c r="BL7" s="107"/>
      <c r="BM7" s="273"/>
      <c r="BN7" s="24">
        <v>50.090000152587891</v>
      </c>
      <c r="BO7" s="107"/>
      <c r="BP7" s="273"/>
      <c r="BQ7" s="24">
        <v>44</v>
      </c>
      <c r="BR7" s="107"/>
      <c r="BS7" s="273"/>
      <c r="BT7" s="704" t="s">
        <v>1386</v>
      </c>
      <c r="BU7" s="291"/>
      <c r="BV7" s="273"/>
      <c r="BW7" s="704" t="s">
        <v>1396</v>
      </c>
      <c r="BX7" s="107"/>
      <c r="BY7" s="273"/>
      <c r="BZ7" s="704" t="s">
        <v>1396</v>
      </c>
      <c r="CA7" s="107"/>
      <c r="CB7" s="273"/>
      <c r="CC7" s="24">
        <v>16</v>
      </c>
      <c r="CD7" s="107">
        <v>40</v>
      </c>
      <c r="CE7" s="107"/>
      <c r="CF7" s="107"/>
      <c r="CG7" s="107"/>
      <c r="CH7" s="273"/>
      <c r="CI7" s="24"/>
      <c r="CJ7" s="107"/>
      <c r="CK7" s="273"/>
      <c r="CL7" s="24"/>
      <c r="CM7" s="107"/>
      <c r="CN7" s="273"/>
      <c r="CO7" s="24"/>
      <c r="CP7" s="107"/>
      <c r="CQ7" s="273"/>
      <c r="CR7" s="24"/>
      <c r="CS7" s="107"/>
      <c r="CT7" s="273"/>
      <c r="CU7" s="24"/>
      <c r="CV7" s="107"/>
      <c r="CW7" s="273"/>
      <c r="CX7" s="24"/>
      <c r="CY7" s="107"/>
      <c r="CZ7" s="273"/>
      <c r="DA7" s="24"/>
      <c r="DB7" s="107"/>
      <c r="DC7" s="273"/>
      <c r="DD7" s="24"/>
      <c r="DE7" s="107"/>
      <c r="DF7" s="273"/>
      <c r="DG7" s="218"/>
      <c r="DH7" s="217"/>
      <c r="DI7" s="217"/>
      <c r="DJ7" s="286">
        <f>AVERAGE(AY7:DF7)</f>
        <v>45.09090874411843</v>
      </c>
      <c r="DK7" s="219"/>
      <c r="DL7" s="220">
        <f>IF(DJ7&gt;80, 4, (DJ7-50)/20+2.5)</f>
        <v>2.2545454372059215</v>
      </c>
      <c r="DM7" s="650">
        <f>COUNTIF(N7:DF7, Active!DM$1)+COUNTIF(N7:DF7, Active!DM$2)</f>
        <v>2</v>
      </c>
      <c r="DN7" s="233">
        <f>IF(COUNTIF($N7:$Q7, Active!ET$1)&gt;0, Active!DN$2, 0)</f>
        <v>0</v>
      </c>
      <c r="DO7" s="234">
        <f>IF(COUNTIF($R7:$U7, Active!ET$1)&gt;0, Active!DO$2, 0)</f>
        <v>0</v>
      </c>
      <c r="DP7" s="234">
        <f>IF(COUNTIF($V7:$Y7, Active!ET$1)&gt;0, Active!DP$2, 0)</f>
        <v>0</v>
      </c>
      <c r="DQ7" s="234">
        <f>IF(COUNTIF($Z7:$AA7, Active!ET$1)&gt;0, Active!DQ$2, 0)</f>
        <v>0</v>
      </c>
      <c r="DR7" s="234">
        <f>IF(COUNTIF($AB7:$AC7, Active!ET$1)&gt;0, Active!DR$2, 0)</f>
        <v>0</v>
      </c>
      <c r="DS7" s="235">
        <f>IF(COUNTIF($AD7:$AF7, Active!$ET$1)&gt;0, Active!DS$2, 0)</f>
        <v>0</v>
      </c>
      <c r="DT7" s="236">
        <f>IF(COUNTIF($AG7:$AI7, Active!$ET$1)&gt;0, Active!DT$2, 0)</f>
        <v>0</v>
      </c>
      <c r="DU7" s="236">
        <f>IF(COUNTIF($AJ7:$AL7, Active!$ET$1)&gt;0, Active!DU$2, 0)</f>
        <v>0</v>
      </c>
      <c r="DV7" s="236">
        <f>IF(COUNTIF($AM7:$AO7, Active!$ET$1)&gt;0, Active!DV$2, 0)</f>
        <v>0</v>
      </c>
      <c r="DW7" s="236">
        <f>IF(COUNTIF($AP7:$AR7, Active!$ET$1)&gt;0, Active!DW$2, 0)</f>
        <v>0</v>
      </c>
      <c r="DX7" s="236">
        <f>IF(COUNTIF($AS7:$AU7, Active!$ET$1)&gt;0, Active!DX$2, 0)</f>
        <v>0</v>
      </c>
      <c r="DY7" s="236">
        <f>IF(COUNTIF($AV7:$AX7, Active!$ET$1)&gt;0, Active!DY$2, 0)</f>
        <v>0</v>
      </c>
      <c r="DZ7" s="237">
        <f>IF(COUNTIF($AY7:$BA7, Active!$ET$1)&gt;0, Active!DZ$2, 0)</f>
        <v>0</v>
      </c>
      <c r="EA7" s="238">
        <f>IF(COUNTIF($BB7:$BD7, Active!$ET$1)&gt;0, Active!EA$2, 0)</f>
        <v>0</v>
      </c>
      <c r="EB7" s="238">
        <f>IF(COUNTIF($BE7:$BG7, Active!$ET$1)&gt;0, Active!EB$2, 0)</f>
        <v>0</v>
      </c>
      <c r="EC7" s="238">
        <f>IF(COUNTIF($BH7:$BJ7, Active!$ET$1)&gt;0, Active!EC$2, 0)</f>
        <v>0</v>
      </c>
      <c r="ED7" s="238">
        <f>IF(COUNTIF($BK7:$BM7, Active!$ET$1)&gt;0, Active!ED$2, 0)</f>
        <v>0</v>
      </c>
      <c r="EE7" s="238">
        <f>IF(COUNTIF($BN7:$BP7, Active!$ET$1)&gt;0, Active!EE$2, 0)</f>
        <v>0</v>
      </c>
      <c r="EF7" s="238">
        <f>IF(COUNTIF($BQ7:$BS7, Active!$ET$1)&gt;0, Active!EF$2, 0)</f>
        <v>0</v>
      </c>
      <c r="EG7" s="238">
        <f>IF(COUNTIF($BT7:$BV7, Active!$ET$1)&gt;0, Active!EG$2, 0)</f>
        <v>0</v>
      </c>
      <c r="EH7" s="239">
        <f>IF(COUNTIF($BW7:$BY7, Active!$ET$1)&gt;0, Active!EH$2, 0)</f>
        <v>0</v>
      </c>
      <c r="EI7" s="240">
        <f>IF(COUNTIF($BZ7:$CB7, Active!$ET$1)&gt;0, Active!EI$2, 0)</f>
        <v>0</v>
      </c>
      <c r="EJ7" s="240">
        <f>IF(COUNTIF($CC7:$CE7, Active!$ET$1)&gt;0, Active!EJ$2, 0)</f>
        <v>0</v>
      </c>
      <c r="EK7" s="240">
        <f>IF(COUNTIF($CF7:$CH7, Active!$ET$1)&gt;0, Active!EK$2, 0)</f>
        <v>0</v>
      </c>
      <c r="EL7" s="240">
        <f>IF(COUNTIF($CI7:$CK7, Active!$ET$1)&gt;0, Active!EL$2, 0)</f>
        <v>0</v>
      </c>
      <c r="EM7" s="240">
        <f>IF(COUNTIF($CL7:$CN7, Active!$ET$1)&gt;0, Active!EM$2, 0)</f>
        <v>0</v>
      </c>
      <c r="EN7" s="240">
        <f>IF(COUNTIF($CO7:$CQ7, Active!$ET$1)&gt;0, Active!EN$2, 0)</f>
        <v>0</v>
      </c>
      <c r="EO7" s="240">
        <f>IF(COUNTIF($CR7:$CT7, Active!$ET$1)&gt;0, Active!EO$2, 0)</f>
        <v>0</v>
      </c>
      <c r="EP7" s="240">
        <f>IF(COUNTIF($CU7:$CW7, Active!$ET$1)&gt;0, Active!EP$2, 0)</f>
        <v>0</v>
      </c>
      <c r="EQ7" s="240">
        <f>IF(COUNTIF($CX7:$CZ7, Active!$ET$1)&gt;0, Active!EQ$2, 0)</f>
        <v>0</v>
      </c>
      <c r="ER7" s="240">
        <f>IF(COUNTIF($DA7:$DC7, Active!$ET$1)&gt;0, Active!ER$2, 0)</f>
        <v>0</v>
      </c>
      <c r="ES7" s="240">
        <f>IF(COUNTIF($DD7:$DF7, Active!$ET$1)&gt;0, Active!ES$2, 0)</f>
        <v>0</v>
      </c>
      <c r="ET7" s="241">
        <f>SUM(DN7:ES7)</f>
        <v>0</v>
      </c>
      <c r="EU7" s="242">
        <f>IF(COUNTIF($N7:$Q7, Active!GA$1)&gt;0, Active!EU$2, 0)</f>
        <v>0</v>
      </c>
      <c r="EV7" s="234">
        <f>IF(COUNTIF($R7:$U7, Active!GA$1)&gt;0, Active!EV$2, 0)</f>
        <v>0</v>
      </c>
      <c r="EW7" s="234">
        <f>IF(COUNTIF($V7:$Y7, Active!GA$1)&gt;0, Active!EW$2, 0)</f>
        <v>0</v>
      </c>
      <c r="EX7" s="234">
        <f>IF(COUNTIF($Z7:$AA7, Active!GA$1)&gt;0, Active!EX$2, 0)</f>
        <v>0</v>
      </c>
      <c r="EY7" s="234">
        <f>IF(COUNTIF($AB7:$AC7, Active!GA$1)&gt;0, Active!EY$2, 0)</f>
        <v>0</v>
      </c>
      <c r="EZ7" s="235">
        <f>IF(COUNTIF($AD7:$AF7, Active!$GA$1)&gt;0, Active!EZ$2, 0)</f>
        <v>0</v>
      </c>
      <c r="FA7" s="236">
        <f>IF(COUNTIF($AG7:$AI7, Active!$GA$1)&gt;0, Active!FA$2, 0)</f>
        <v>0</v>
      </c>
      <c r="FB7" s="236">
        <f>IF(COUNTIF($AJ7:$AL7, Active!$GA$1)&gt;0, Active!FB$2, 0)</f>
        <v>0</v>
      </c>
      <c r="FC7" s="236">
        <f>IF(COUNTIF($AM7:$AO7, Active!$GA$1)&gt;0, Active!FC$2, 0)</f>
        <v>0</v>
      </c>
      <c r="FD7" s="236">
        <f>IF(COUNTIF($AP7:$AR7, Active!$GA$1)&gt;0, Active!FD$2, 0)</f>
        <v>0</v>
      </c>
      <c r="FE7" s="236">
        <f>IF(COUNTIF($AS7:$AU7, Active!$GA$1)&gt;0, Active!FE$2, 0)</f>
        <v>0</v>
      </c>
      <c r="FF7" s="236">
        <f>IF(COUNTIF($AV7:$AX7, Active!$GA$1)&gt;0, Active!FF$2, 0)</f>
        <v>0</v>
      </c>
      <c r="FG7" s="237">
        <f>IF(COUNTIF($AY7:$BA7, Active!$GA$1)&gt;0, Active!FG$2, 0)</f>
        <v>0</v>
      </c>
      <c r="FH7" s="238">
        <f>IF(COUNTIF($BB7:$BD7, Active!$GA$1)&gt;0, Active!FH$2, 0)</f>
        <v>0</v>
      </c>
      <c r="FI7" s="238">
        <f>IF(COUNTIF($BE7:$BG7, Active!$GA$1)&gt;0, Active!FI$2, 0)</f>
        <v>0</v>
      </c>
      <c r="FJ7" s="238">
        <f>IF(COUNTIF($BH7:$BJ7, Active!$GA$1)&gt;0, Active!FJ$2, 0)</f>
        <v>0</v>
      </c>
      <c r="FK7" s="238">
        <f>IF(COUNTIF($BK7:$BM7, Active!$GA$1)&gt;0, Active!FK$2, 0)</f>
        <v>0</v>
      </c>
      <c r="FL7" s="238">
        <f>IF(COUNTIF($BN7:$BP7, Active!$GA$1)&gt;0, Active!FL$2, 0)</f>
        <v>0</v>
      </c>
      <c r="FM7" s="238">
        <f>IF(COUNTIF($BQ7:$BS7, Active!$GA$1)&gt;0, Active!FM$2, 0)</f>
        <v>0</v>
      </c>
      <c r="FN7" s="238">
        <f>IF(COUNTIF($BT7:$BV7, Active!$GA$1)&gt;0, Active!FN$2, 0)</f>
        <v>0</v>
      </c>
      <c r="FO7" s="239">
        <f>IF(COUNTIF($BW7:$BY7, Active!$GA$1)&gt;0, Active!FO$2, 0)</f>
        <v>0</v>
      </c>
      <c r="FP7" s="240">
        <f>IF(COUNTIF($BZ7:$CB7, Active!$GA$1)&gt;0, Active!FP$2, 0)</f>
        <v>0</v>
      </c>
      <c r="FQ7" s="240">
        <f>IF(COUNTIF($CC7:$CE7, Active!$GA$1)&gt;0, Active!FQ$2, 0)</f>
        <v>0</v>
      </c>
      <c r="FR7" s="240">
        <f>IF(COUNTIF($CF7:$CH7, Active!$GA$1)&gt;0, Active!FR$2, 0)</f>
        <v>0</v>
      </c>
      <c r="FS7" s="240">
        <f>IF(COUNTIF($CI7:$CK7, Active!$GA$1)&gt;0, Active!FS$2, 0)</f>
        <v>0</v>
      </c>
      <c r="FT7" s="240">
        <f>IF(COUNTIF($CL7:$CN7, Active!$GA$1)&gt;0, Active!FT$2, 0)</f>
        <v>0</v>
      </c>
      <c r="FU7" s="240">
        <f>IF(COUNTIF($CO7:$CQ7, Active!$GA$1)&gt;0, Active!FU$2, 0)</f>
        <v>0</v>
      </c>
      <c r="FV7" s="240">
        <f>IF(COUNTIF($CR7:$CT7, Active!$GA$1)&gt;0, Active!FV$2, 0)</f>
        <v>0</v>
      </c>
      <c r="FW7" s="240">
        <f>IF(COUNTIF($CU7:$CW7, Active!$GA$1)&gt;0, Active!FW$2, 0)</f>
        <v>0</v>
      </c>
      <c r="FX7" s="240">
        <f>IF(COUNTIF($CX7:$CZ7, Active!$GA$1)&gt;0, Active!FX$2, 0)</f>
        <v>0</v>
      </c>
      <c r="FY7" s="240">
        <f>IF(COUNTIF($DA7:$DC7, Active!$GA$1)&gt;0, Active!FY$2, 0)</f>
        <v>0</v>
      </c>
      <c r="FZ7" s="240">
        <f>IF(COUNTIF($DD7:$DF7, Active!$GA$1)&gt;0, Active!FZ$2, 0)</f>
        <v>0</v>
      </c>
      <c r="GA7" s="241">
        <f>SUM(EU7:FZ7)</f>
        <v>0</v>
      </c>
      <c r="GB7" s="242">
        <f>IF(COUNTIF($N7:$Q7, Active!HH$1)&gt;0, Active!GB$2, 0)</f>
        <v>0</v>
      </c>
      <c r="GC7" s="234">
        <f>IF(COUNTIF($R7:$U7, Active!HH$1)&gt;0, Active!GC$2, 0)</f>
        <v>0</v>
      </c>
      <c r="GD7" s="234">
        <f>IF(COUNTIF($V7:$Y7, Active!HH$1)&gt;0, Active!GD$2, 0)</f>
        <v>0</v>
      </c>
      <c r="GE7" s="234">
        <f>IF(COUNTIF($Z7:$AA7, Active!HH$1)&gt;0, Active!GE$2, 0)</f>
        <v>0</v>
      </c>
      <c r="GF7" s="234">
        <f>IF(COUNTIF($AB7:$AC7, Active!HH$1)&gt;0, Active!GF$2, 0)</f>
        <v>0</v>
      </c>
      <c r="GG7" s="235">
        <f>IF(COUNTIF($AD7:$AF7, Active!$HH$1)&gt;0, Active!GG$2, 0)</f>
        <v>0</v>
      </c>
      <c r="GH7" s="236">
        <f>IF(COUNTIF($AG7:$AI7, Active!$HH$1)&gt;0, Active!GH$2, 0)</f>
        <v>0</v>
      </c>
      <c r="GI7" s="236">
        <f>IF(COUNTIF($AJ7:$AL7, Active!$HH$1)&gt;0, Active!GI$2, 0)</f>
        <v>0</v>
      </c>
      <c r="GJ7" s="236">
        <f>IF(COUNTIF($AM7:$AO7, Active!$HH$1)&gt;0, Active!GJ$2, 0)</f>
        <v>0</v>
      </c>
      <c r="GK7" s="236">
        <f>IF(COUNTIF($AP7:$AR7, Active!$HH$1)&gt;0, Active!GK$2, 0)</f>
        <v>0</v>
      </c>
      <c r="GL7" s="236">
        <f>IF(COUNTIF($AS7:$AU7, Active!$HH$1)&gt;0, Active!GL$2, 0)</f>
        <v>0</v>
      </c>
      <c r="GM7" s="236">
        <f>IF(COUNTIF($AV7:$AX7, Active!$HH$1)&gt;0, Active!GM$2, 0)</f>
        <v>0</v>
      </c>
      <c r="GN7" s="237">
        <f>IF(COUNTIF($AY7:$BA7, Active!$HH$1)&gt;0, Active!GN$2, 0)</f>
        <v>0</v>
      </c>
      <c r="GO7" s="238">
        <f>IF(COUNTIF($BB7:$BD7, Active!$HH$1)&gt;0, Active!GO$2, 0)</f>
        <v>0</v>
      </c>
      <c r="GP7" s="238">
        <f>IF(COUNTIF($BE7:$BG7, Active!$HH$1)&gt;0, Active!GP$2, 0)</f>
        <v>0</v>
      </c>
      <c r="GQ7" s="238">
        <f>IF(COUNTIF($BH7:$BJ7, Active!$HH$1)&gt;0, Active!GQ$2, 0)</f>
        <v>0</v>
      </c>
      <c r="GR7" s="238">
        <f>IF(COUNTIF($BK7:$BM7, Active!$HH$1)&gt;0, Active!GR$2, 0)</f>
        <v>0</v>
      </c>
      <c r="GS7" s="238">
        <f>IF(COUNTIF($BN7:$BP7, Active!$HH$1)&gt;0, Active!GS$2, 0)</f>
        <v>0</v>
      </c>
      <c r="GT7" s="238">
        <f>IF(COUNTIF($BQ7:$BS7, Active!$HH$1)&gt;0, Active!GT$2, 0)</f>
        <v>0</v>
      </c>
      <c r="GU7" s="238">
        <f>IF(COUNTIF($BT7:$BV7, Active!$HH$1)&gt;0, Active!GU$2, 0)</f>
        <v>0</v>
      </c>
      <c r="GV7" s="239">
        <f>IF(COUNTIF($BW7:$BY7, Active!$HH$1)&gt;0, Active!GV$2, 0)</f>
        <v>0</v>
      </c>
      <c r="GW7" s="240">
        <f>IF(COUNTIF($BZ7:$CB7, Active!$HH$1)&gt;0, Active!GW$2, 0)</f>
        <v>0</v>
      </c>
      <c r="GX7" s="240">
        <f>IF(COUNTIF($CC7:$CE7, Active!$HH$1)&gt;0, Active!GX$2, 0)</f>
        <v>0</v>
      </c>
      <c r="GY7" s="240">
        <f>IF(COUNTIF($CF7:$CH7, Active!$HH$1)&gt;0, Active!GY$2, 0)</f>
        <v>0</v>
      </c>
      <c r="GZ7" s="240">
        <f>IF(COUNTIF($CI7:$CK7, Active!$HH$1)&gt;0, Active!GZ$2, 0)</f>
        <v>0</v>
      </c>
      <c r="HA7" s="240">
        <f>IF(COUNTIF($CL7:$CN7, Active!$HH$1)&gt;0, Active!HA$2, 0)</f>
        <v>0</v>
      </c>
      <c r="HB7" s="240">
        <f>IF(COUNTIF($CO7:$CQ7, Active!$HH$1)&gt;0, Active!HB$2, 0)</f>
        <v>0</v>
      </c>
      <c r="HC7" s="240">
        <f>IF(COUNTIF($CR7:$CT7, Active!$HH$1)&gt;0, Active!HC$2, 0)</f>
        <v>0</v>
      </c>
      <c r="HD7" s="240">
        <f>IF(COUNTIF($CU7:$CW7, Active!$HH$1)&gt;0, Active!HD$2, 0)</f>
        <v>0</v>
      </c>
      <c r="HE7" s="240">
        <f>IF(COUNTIF($CX7:$CZ7, Active!$HH$1)&gt;0, Active!HE$2, 0)</f>
        <v>0</v>
      </c>
      <c r="HF7" s="240">
        <f>IF(COUNTIF($DA7:$DC7, Active!$HH$1)&gt;0, Active!HF$2, 0)</f>
        <v>0</v>
      </c>
      <c r="HG7" s="240">
        <f>IF(COUNTIF($DD7:$DF7, Active!$HH$1)&gt;0, Active!HG$2, 0)</f>
        <v>0</v>
      </c>
      <c r="HH7" s="241">
        <f>SUM(GB7:HG7)</f>
        <v>0</v>
      </c>
      <c r="HI7" s="243"/>
      <c r="HJ7" s="242">
        <f>IF(MAX($N7:$Q7)&gt;=40, Active!HJ$2, 0)</f>
        <v>3</v>
      </c>
      <c r="HK7" s="234">
        <f>IF(MAX($R7:$U7)&gt;=40, Active!HK$2, 0)</f>
        <v>0</v>
      </c>
      <c r="HL7" s="234">
        <f>IF(MAX($V7:$Y7)&gt;=40, Active!HL$2, 0)</f>
        <v>3</v>
      </c>
      <c r="HM7" s="234">
        <f>IF(MAX($Z7:$AA7)&gt;=40, Active!HM$2, 0)</f>
        <v>3</v>
      </c>
      <c r="HN7" s="234">
        <f>IF(MAX($AB7:$AC7)&gt;=40, Active!HN$2, 0)</f>
        <v>0</v>
      </c>
      <c r="HO7" s="235">
        <f>IF(MAX($AD7:$AF7)&gt;=40, Active!HO$2, 0)</f>
        <v>20</v>
      </c>
      <c r="HP7" s="236">
        <f>IF(MAX($AG7:$AI7)&gt;=40, Active!HP$2, 0)</f>
        <v>20</v>
      </c>
      <c r="HQ7" s="236">
        <f>IF(MAX($AJ7:$AL7)&gt;=40, Active!HQ$2, 0)</f>
        <v>20</v>
      </c>
      <c r="HR7" s="236">
        <f>IF(MAX($AM7:$AO7)&gt;=40, Active!HR$2, 0)</f>
        <v>20</v>
      </c>
      <c r="HS7" s="236">
        <f>IF(MAX($AP7:$AR7)&gt;=40, Active!HS$2, 0)</f>
        <v>10</v>
      </c>
      <c r="HT7" s="236">
        <f>IF(MAX($AS7:$AU7)&gt;=40, Active!HT$2, 0)</f>
        <v>20</v>
      </c>
      <c r="HU7" s="236">
        <f>IF(MAX($AV7:$AX7)&gt;=40, Active!HU$2, 0)</f>
        <v>10</v>
      </c>
      <c r="HV7" s="237">
        <f>IF(MAX($AY7:$BA7)&gt;=40, Active!HV$2, 0)</f>
        <v>20</v>
      </c>
      <c r="HW7" s="238">
        <f>IF(MAX($BB7:$BD7)&gt;=40, Active!HW$2, 0)</f>
        <v>20</v>
      </c>
      <c r="HX7" s="238">
        <f>IF(MAX($BE7:$BG7)&gt;=40, Active!HX$2, 0)</f>
        <v>20</v>
      </c>
      <c r="HY7" s="238">
        <f>IF(MAX($BH7:$BJ7)&gt;=40, Active!HY$2, 0)</f>
        <v>20</v>
      </c>
      <c r="HZ7" s="238">
        <f>IF(MAX($BK7:$BM7)&gt;=40, Active!HZ$2, 0)</f>
        <v>10</v>
      </c>
      <c r="IA7" s="238">
        <f>IF(MAX($BN7:$BP7)&gt;=40, Active!IA$2, 0)</f>
        <v>20</v>
      </c>
      <c r="IB7" s="238">
        <f>IF(MAX($BQ7:$BS7)&gt;=40, Active!IB$2, 0)</f>
        <v>10</v>
      </c>
      <c r="IC7" s="238">
        <f>IF(MAX($BT7:$BV7)&gt;=40, Active!IC$2, 0)</f>
        <v>0</v>
      </c>
      <c r="ID7" s="239">
        <f>IF(MAX($BW7:$BY7)&gt;=40, Active!ID$2, 0)</f>
        <v>0</v>
      </c>
      <c r="IE7" s="240">
        <f>IF(MAX($BZ7:$CB7)&gt;=40, Active!IE$2, 0)</f>
        <v>0</v>
      </c>
      <c r="IF7" s="240">
        <f>IF(MAX($CC7:$CE7)&gt;=40, Active!IF$2, 0)</f>
        <v>10</v>
      </c>
      <c r="IG7" s="240">
        <f>IF(MAX($CF7:$CH7)&gt;=40, Active!IG$2, 0)</f>
        <v>0</v>
      </c>
      <c r="IH7" s="240">
        <f>IF(MAX($CI7:$CK7)&gt;=40, Active!IH$2, 0)</f>
        <v>0</v>
      </c>
      <c r="II7" s="240">
        <f>IF(MAX($CL7:$CN7)&gt;=40, Active!II$2, 0)</f>
        <v>0</v>
      </c>
      <c r="IJ7" s="240">
        <f>IF(MAX($CO7:$CQ7)&gt;=40, Active!IJ$2, 0)</f>
        <v>0</v>
      </c>
      <c r="IK7" s="240">
        <f>IF(MAX($CR7:$CT7)&gt;=40, Active!IK$2, 0)</f>
        <v>0</v>
      </c>
      <c r="IL7" s="240">
        <f>IF(MAX($CU7:$CW7)&gt;=40, Active!IL$2, 0)</f>
        <v>0</v>
      </c>
      <c r="IM7" s="240">
        <f>IF(MAX($CX7:$CZ7)&gt;=40, Active!IM$2, 0)</f>
        <v>0</v>
      </c>
      <c r="IN7" s="240">
        <f>IF(MAX($DA7:$DC7)&gt;=40, Active!IN$2, 0)</f>
        <v>0</v>
      </c>
      <c r="IO7" s="240">
        <f>IF(MAX($DD7:$DF7)&gt;=40, Active!IO$2, 0)</f>
        <v>0</v>
      </c>
      <c r="IP7" s="416">
        <f>SUM(HO7:IB7, ID7:IO7)</f>
        <v>250</v>
      </c>
      <c r="IQ7" s="416">
        <f>SUM(HJ7:HN7, IC7)</f>
        <v>9</v>
      </c>
    </row>
    <row r="8" spans="1:251" ht="15" customHeight="1" x14ac:dyDescent="0.25">
      <c r="A8" s="14" t="s">
        <v>1624</v>
      </c>
      <c r="B8" s="392">
        <v>17</v>
      </c>
      <c r="C8" s="13" t="s">
        <v>419</v>
      </c>
      <c r="D8" s="423">
        <v>43556</v>
      </c>
      <c r="E8" s="20" t="s">
        <v>1635</v>
      </c>
      <c r="F8" s="6">
        <v>9658749</v>
      </c>
      <c r="G8" s="20">
        <v>1</v>
      </c>
      <c r="H8" s="20"/>
      <c r="I8" s="23"/>
      <c r="J8" s="6" t="s">
        <v>18</v>
      </c>
      <c r="K8" s="6" t="s">
        <v>18</v>
      </c>
      <c r="L8" s="424"/>
      <c r="M8" s="651" t="s">
        <v>526</v>
      </c>
      <c r="N8" s="24">
        <v>67.2</v>
      </c>
      <c r="O8" s="107"/>
      <c r="P8" s="108"/>
      <c r="Q8" s="444"/>
      <c r="R8" s="24" t="s">
        <v>976</v>
      </c>
      <c r="S8" s="107"/>
      <c r="T8" s="108"/>
      <c r="U8" s="649"/>
      <c r="V8" s="24">
        <v>71.3</v>
      </c>
      <c r="W8" s="107"/>
      <c r="X8" s="108"/>
      <c r="Y8" s="444"/>
      <c r="Z8" s="24" t="s">
        <v>16</v>
      </c>
      <c r="AA8" s="273"/>
      <c r="AB8" s="688">
        <v>62.950000762939453</v>
      </c>
      <c r="AC8" s="273"/>
      <c r="AD8" s="272">
        <v>100</v>
      </c>
      <c r="AE8" s="108"/>
      <c r="AF8" s="444"/>
      <c r="AG8" s="272">
        <v>100</v>
      </c>
      <c r="AH8" s="108"/>
      <c r="AI8" s="444"/>
      <c r="AJ8" s="272">
        <v>100</v>
      </c>
      <c r="AK8" s="108"/>
      <c r="AL8" s="444"/>
      <c r="AM8" s="272">
        <v>100</v>
      </c>
      <c r="AN8" s="108"/>
      <c r="AO8" s="444"/>
      <c r="AP8" s="272">
        <v>100</v>
      </c>
      <c r="AQ8" s="108"/>
      <c r="AR8" s="444"/>
      <c r="AS8" s="272">
        <v>100</v>
      </c>
      <c r="AT8" s="108"/>
      <c r="AU8" s="444"/>
      <c r="AV8" s="272">
        <v>100</v>
      </c>
      <c r="AW8" s="108"/>
      <c r="AX8" s="444"/>
      <c r="AY8" s="24">
        <v>53</v>
      </c>
      <c r="AZ8" s="107"/>
      <c r="BA8" s="273"/>
      <c r="BB8" s="24">
        <v>66</v>
      </c>
      <c r="BC8" s="107"/>
      <c r="BD8" s="273"/>
      <c r="BE8" s="24">
        <v>74</v>
      </c>
      <c r="BF8" s="107"/>
      <c r="BG8" s="273"/>
      <c r="BH8" s="24">
        <v>64</v>
      </c>
      <c r="BI8" s="107"/>
      <c r="BJ8" s="273"/>
      <c r="BK8" s="24">
        <v>74</v>
      </c>
      <c r="BL8" s="107"/>
      <c r="BM8" s="273"/>
      <c r="BN8" s="24">
        <v>63</v>
      </c>
      <c r="BO8" s="107"/>
      <c r="BP8" s="273"/>
      <c r="BQ8" s="24">
        <v>57</v>
      </c>
      <c r="BR8" s="107"/>
      <c r="BS8" s="273"/>
      <c r="BT8" s="24">
        <v>67</v>
      </c>
      <c r="BU8" s="291"/>
      <c r="BV8" s="273"/>
      <c r="BW8" s="24">
        <v>55</v>
      </c>
      <c r="BX8" s="107"/>
      <c r="BY8" s="273"/>
      <c r="BZ8" s="24">
        <v>66</v>
      </c>
      <c r="CA8" s="107"/>
      <c r="CB8" s="273"/>
      <c r="CC8" s="24">
        <v>54</v>
      </c>
      <c r="CD8" s="107"/>
      <c r="CE8" s="107"/>
      <c r="CF8" s="107"/>
      <c r="CG8" s="107"/>
      <c r="CH8" s="273"/>
      <c r="CI8" s="24"/>
      <c r="CJ8" s="107"/>
      <c r="CK8" s="273"/>
      <c r="CL8" s="281">
        <v>0</v>
      </c>
      <c r="CM8" s="645">
        <v>29.100000381469727</v>
      </c>
      <c r="CN8" s="699">
        <v>0</v>
      </c>
      <c r="CO8" s="24"/>
      <c r="CP8" s="107"/>
      <c r="CQ8" s="273"/>
      <c r="CR8" s="24"/>
      <c r="CS8" s="107"/>
      <c r="CT8" s="273"/>
      <c r="CU8" s="24">
        <v>65</v>
      </c>
      <c r="CV8" s="107"/>
      <c r="CW8" s="273"/>
      <c r="CX8" s="24"/>
      <c r="CY8" s="107"/>
      <c r="CZ8" s="273"/>
      <c r="DA8" s="24"/>
      <c r="DB8" s="107"/>
      <c r="DC8" s="273"/>
      <c r="DD8" s="24">
        <v>66.099998474121094</v>
      </c>
      <c r="DE8" s="107"/>
      <c r="DF8" s="273"/>
      <c r="DG8" s="218"/>
      <c r="DH8" s="217"/>
      <c r="DI8" s="217" t="s">
        <v>1634</v>
      </c>
      <c r="DJ8" s="286">
        <v>63</v>
      </c>
      <c r="DK8" s="219" t="s">
        <v>124</v>
      </c>
      <c r="DL8" s="220">
        <f>IF(DJ8&gt;80, 4, (DJ8-50)/20+2.5)</f>
        <v>3.15</v>
      </c>
      <c r="DM8" s="650">
        <f>COUNTIF(N8:DF8, Active!DM$1)+COUNTIF(N8:DF8, Active!DM$2)</f>
        <v>0</v>
      </c>
      <c r="DN8" s="233">
        <f>IF(COUNTIF($N8:$Q8, Active!ET$1)&gt;0, Active!DN$2, 0)</f>
        <v>0</v>
      </c>
      <c r="DO8" s="234">
        <f>IF(COUNTIF($R8:$U8, Active!ET$1)&gt;0, Active!DO$2, 0)</f>
        <v>0</v>
      </c>
      <c r="DP8" s="234">
        <f>IF(COUNTIF($V8:$Y8, Active!ET$1)&gt;0, Active!DP$2, 0)</f>
        <v>0</v>
      </c>
      <c r="DQ8" s="234">
        <f>IF(COUNTIF($Z8:$AA8, Active!ET$1)&gt;0, Active!DQ$2, 0)</f>
        <v>0</v>
      </c>
      <c r="DR8" s="234">
        <f>IF(COUNTIF($AB8:$AC8, Active!ET$1)&gt;0, Active!DR$2, 0)</f>
        <v>0</v>
      </c>
      <c r="DS8" s="235">
        <f>IF(COUNTIF($AD8:$AF8, Active!$ET$1)&gt;0, Active!DS$2, 0)</f>
        <v>0</v>
      </c>
      <c r="DT8" s="236">
        <f>IF(COUNTIF($AG8:$AI8, Active!$ET$1)&gt;0, Active!DT$2, 0)</f>
        <v>0</v>
      </c>
      <c r="DU8" s="236">
        <f>IF(COUNTIF($AJ8:$AL8, Active!$ET$1)&gt;0, Active!DU$2, 0)</f>
        <v>0</v>
      </c>
      <c r="DV8" s="236">
        <f>IF(COUNTIF($AM8:$AO8, Active!$ET$1)&gt;0, Active!DV$2, 0)</f>
        <v>0</v>
      </c>
      <c r="DW8" s="236">
        <f>IF(COUNTIF($AP8:$AR8, Active!$ET$1)&gt;0, Active!DW$2, 0)</f>
        <v>0</v>
      </c>
      <c r="DX8" s="236">
        <f>IF(COUNTIF($AS8:$AU8, Active!$ET$1)&gt;0, Active!DX$2, 0)</f>
        <v>0</v>
      </c>
      <c r="DY8" s="236">
        <f>IF(COUNTIF($AV8:$AX8, Active!$ET$1)&gt;0, Active!DY$2, 0)</f>
        <v>0</v>
      </c>
      <c r="DZ8" s="237">
        <f>IF(COUNTIF($AY8:$BA8, Active!$ET$1)&gt;0, Active!DZ$2, 0)</f>
        <v>0</v>
      </c>
      <c r="EA8" s="238">
        <f>IF(COUNTIF($BB8:$BD8, Active!$ET$1)&gt;0, Active!EA$2, 0)</f>
        <v>0</v>
      </c>
      <c r="EB8" s="238">
        <f>IF(COUNTIF($BE8:$BG8, Active!$ET$1)&gt;0, Active!EB$2, 0)</f>
        <v>0</v>
      </c>
      <c r="EC8" s="238">
        <f>IF(COUNTIF($BH8:$BJ8, Active!$ET$1)&gt;0, Active!EC$2, 0)</f>
        <v>0</v>
      </c>
      <c r="ED8" s="238">
        <f>IF(COUNTIF($BK8:$BM8, Active!$ET$1)&gt;0, Active!ED$2, 0)</f>
        <v>0</v>
      </c>
      <c r="EE8" s="238">
        <f>IF(COUNTIF($BN8:$BP8, Active!$ET$1)&gt;0, Active!EE$2, 0)</f>
        <v>0</v>
      </c>
      <c r="EF8" s="238">
        <f>IF(COUNTIF($BQ8:$BS8, Active!$ET$1)&gt;0, Active!EF$2, 0)</f>
        <v>0</v>
      </c>
      <c r="EG8" s="238">
        <f>IF(COUNTIF($BT8:$BV8, Active!$ET$1)&gt;0, Active!EG$2, 0)</f>
        <v>0</v>
      </c>
      <c r="EH8" s="239">
        <f>IF(COUNTIF($BW8:$BY8, Active!$ET$1)&gt;0, Active!EH$2, 0)</f>
        <v>0</v>
      </c>
      <c r="EI8" s="240">
        <f>IF(COUNTIF($BZ8:$CB8, Active!$ET$1)&gt;0, Active!EI$2, 0)</f>
        <v>0</v>
      </c>
      <c r="EJ8" s="240">
        <f>IF(COUNTIF($CC8:$CE8, Active!$ET$1)&gt;0, Active!EJ$2, 0)</f>
        <v>0</v>
      </c>
      <c r="EK8" s="240">
        <f>IF(COUNTIF($CF8:$CH8, Active!$ET$1)&gt;0, Active!EK$2, 0)</f>
        <v>0</v>
      </c>
      <c r="EL8" s="240">
        <f>IF(COUNTIF($CI8:$CK8, Active!$ET$1)&gt;0, Active!EL$2, 0)</f>
        <v>0</v>
      </c>
      <c r="EM8" s="240">
        <f>IF(COUNTIF($CL8:$CN8, Active!$ET$1)&gt;0, Active!EM$2, 0)</f>
        <v>0</v>
      </c>
      <c r="EN8" s="240">
        <f>IF(COUNTIF($CO8:$CQ8, Active!$ET$1)&gt;0, Active!EN$2, 0)</f>
        <v>0</v>
      </c>
      <c r="EO8" s="240">
        <f>IF(COUNTIF($CR8:$CT8, Active!$ET$1)&gt;0, Active!EO$2, 0)</f>
        <v>0</v>
      </c>
      <c r="EP8" s="240">
        <f>IF(COUNTIF($CU8:$CW8, Active!$ET$1)&gt;0, Active!EP$2, 0)</f>
        <v>0</v>
      </c>
      <c r="EQ8" s="240">
        <f>IF(COUNTIF($CX8:$CZ8, Active!$ET$1)&gt;0, Active!EQ$2, 0)</f>
        <v>0</v>
      </c>
      <c r="ER8" s="240">
        <f>IF(COUNTIF($DA8:$DC8, Active!$ET$1)&gt;0, Active!ER$2, 0)</f>
        <v>0</v>
      </c>
      <c r="ES8" s="240">
        <f>IF(COUNTIF($DD8:$DF8, Active!$ET$1)&gt;0, Active!ES$2, 0)</f>
        <v>0</v>
      </c>
      <c r="ET8" s="241">
        <f>SUM(DN8:ES8)</f>
        <v>0</v>
      </c>
      <c r="EU8" s="242">
        <f>IF(COUNTIF($N8:$Q8, Active!GA$1)&gt;0, Active!EU$2, 0)</f>
        <v>0</v>
      </c>
      <c r="EV8" s="234">
        <f>IF(COUNTIF($R8:$U8, Active!GA$1)&gt;0, Active!EV$2, 0)</f>
        <v>0</v>
      </c>
      <c r="EW8" s="234">
        <f>IF(COUNTIF($V8:$Y8, Active!GA$1)&gt;0, Active!EW$2, 0)</f>
        <v>0</v>
      </c>
      <c r="EX8" s="234">
        <f>IF(COUNTIF($Z8:$AA8, Active!GA$1)&gt;0, Active!EX$2, 0)</f>
        <v>0</v>
      </c>
      <c r="EY8" s="234">
        <f>IF(COUNTIF($AB8:$AC8, Active!GA$1)&gt;0, Active!EY$2, 0)</f>
        <v>0</v>
      </c>
      <c r="EZ8" s="235">
        <f>IF(COUNTIF($AD8:$AF8, Active!$GA$1)&gt;0, Active!EZ$2, 0)</f>
        <v>0</v>
      </c>
      <c r="FA8" s="236">
        <f>IF(COUNTIF($AG8:$AI8, Active!$GA$1)&gt;0, Active!FA$2, 0)</f>
        <v>0</v>
      </c>
      <c r="FB8" s="236">
        <f>IF(COUNTIF($AJ8:$AL8, Active!$GA$1)&gt;0, Active!FB$2, 0)</f>
        <v>0</v>
      </c>
      <c r="FC8" s="236">
        <f>IF(COUNTIF($AM8:$AO8, Active!$GA$1)&gt;0, Active!FC$2, 0)</f>
        <v>0</v>
      </c>
      <c r="FD8" s="236">
        <f>IF(COUNTIF($AP8:$AR8, Active!$GA$1)&gt;0, Active!FD$2, 0)</f>
        <v>0</v>
      </c>
      <c r="FE8" s="236">
        <f>IF(COUNTIF($AS8:$AU8, Active!$GA$1)&gt;0, Active!FE$2, 0)</f>
        <v>0</v>
      </c>
      <c r="FF8" s="236">
        <f>IF(COUNTIF($AV8:$AX8, Active!$GA$1)&gt;0, Active!FF$2, 0)</f>
        <v>0</v>
      </c>
      <c r="FG8" s="237">
        <f>IF(COUNTIF($AY8:$BA8, Active!$GA$1)&gt;0, Active!FG$2, 0)</f>
        <v>0</v>
      </c>
      <c r="FH8" s="238">
        <f>IF(COUNTIF($BB8:$BD8, Active!$GA$1)&gt;0, Active!FH$2, 0)</f>
        <v>0</v>
      </c>
      <c r="FI8" s="238">
        <f>IF(COUNTIF($BE8:$BG8, Active!$GA$1)&gt;0, Active!FI$2, 0)</f>
        <v>0</v>
      </c>
      <c r="FJ8" s="238">
        <f>IF(COUNTIF($BH8:$BJ8, Active!$GA$1)&gt;0, Active!FJ$2, 0)</f>
        <v>0</v>
      </c>
      <c r="FK8" s="238">
        <f>IF(COUNTIF($BK8:$BM8, Active!$GA$1)&gt;0, Active!FK$2, 0)</f>
        <v>0</v>
      </c>
      <c r="FL8" s="238">
        <f>IF(COUNTIF($BN8:$BP8, Active!$GA$1)&gt;0, Active!FL$2, 0)</f>
        <v>0</v>
      </c>
      <c r="FM8" s="238">
        <f>IF(COUNTIF($BQ8:$BS8, Active!$GA$1)&gt;0, Active!FM$2, 0)</f>
        <v>0</v>
      </c>
      <c r="FN8" s="238">
        <f>IF(COUNTIF($BT8:$BV8, Active!$GA$1)&gt;0, Active!FN$2, 0)</f>
        <v>0</v>
      </c>
      <c r="FO8" s="239">
        <f>IF(COUNTIF($BW8:$BY8, Active!$GA$1)&gt;0, Active!FO$2, 0)</f>
        <v>0</v>
      </c>
      <c r="FP8" s="240">
        <f>IF(COUNTIF($BZ8:$CB8, Active!$GA$1)&gt;0, Active!FP$2, 0)</f>
        <v>0</v>
      </c>
      <c r="FQ8" s="240">
        <f>IF(COUNTIF($CC8:$CE8, Active!$GA$1)&gt;0, Active!FQ$2, 0)</f>
        <v>0</v>
      </c>
      <c r="FR8" s="240">
        <f>IF(COUNTIF($CF8:$CH8, Active!$GA$1)&gt;0, Active!FR$2, 0)</f>
        <v>0</v>
      </c>
      <c r="FS8" s="240">
        <f>IF(COUNTIF($CI8:$CK8, Active!$GA$1)&gt;0, Active!FS$2, 0)</f>
        <v>0</v>
      </c>
      <c r="FT8" s="240">
        <f>IF(COUNTIF($CL8:$CN8, Active!$GA$1)&gt;0, Active!FT$2, 0)</f>
        <v>0</v>
      </c>
      <c r="FU8" s="240">
        <f>IF(COUNTIF($CO8:$CQ8, Active!$GA$1)&gt;0, Active!FU$2, 0)</f>
        <v>0</v>
      </c>
      <c r="FV8" s="240">
        <f>IF(COUNTIF($CR8:$CT8, Active!$GA$1)&gt;0, Active!FV$2, 0)</f>
        <v>0</v>
      </c>
      <c r="FW8" s="240">
        <f>IF(COUNTIF($CU8:$CW8, Active!$GA$1)&gt;0, Active!FW$2, 0)</f>
        <v>0</v>
      </c>
      <c r="FX8" s="240">
        <f>IF(COUNTIF($CX8:$CZ8, Active!$GA$1)&gt;0, Active!FX$2, 0)</f>
        <v>0</v>
      </c>
      <c r="FY8" s="240">
        <f>IF(COUNTIF($DA8:$DC8, Active!$GA$1)&gt;0, Active!FY$2, 0)</f>
        <v>0</v>
      </c>
      <c r="FZ8" s="240">
        <f>IF(COUNTIF($DD8:$DF8, Active!$GA$1)&gt;0, Active!FZ$2, 0)</f>
        <v>0</v>
      </c>
      <c r="GA8" s="241">
        <f>SUM(EU8:FZ8)</f>
        <v>0</v>
      </c>
      <c r="GB8" s="242">
        <f>IF(COUNTIF($N8:$Q8, Active!HH$1)&gt;0, Active!GB$2, 0)</f>
        <v>0</v>
      </c>
      <c r="GC8" s="234">
        <f>IF(COUNTIF($R8:$U8, Active!HH$1)&gt;0, Active!GC$2, 0)</f>
        <v>0</v>
      </c>
      <c r="GD8" s="234">
        <f>IF(COUNTIF($V8:$Y8, Active!HH$1)&gt;0, Active!GD$2, 0)</f>
        <v>0</v>
      </c>
      <c r="GE8" s="234">
        <f>IF(COUNTIF($Z8:$AA8, Active!HH$1)&gt;0, Active!GE$2, 0)</f>
        <v>0</v>
      </c>
      <c r="GF8" s="234">
        <f>IF(COUNTIF($AB8:$AC8, Active!HH$1)&gt;0, Active!GF$2, 0)</f>
        <v>0</v>
      </c>
      <c r="GG8" s="235">
        <f>IF(COUNTIF($AD8:$AF8, Active!$HH$1)&gt;0, Active!GG$2, 0)</f>
        <v>0</v>
      </c>
      <c r="GH8" s="236">
        <f>IF(COUNTIF($AG8:$AI8, Active!$HH$1)&gt;0, Active!GH$2, 0)</f>
        <v>0</v>
      </c>
      <c r="GI8" s="236">
        <f>IF(COUNTIF($AJ8:$AL8, Active!$HH$1)&gt;0, Active!GI$2, 0)</f>
        <v>0</v>
      </c>
      <c r="GJ8" s="236">
        <f>IF(COUNTIF($AM8:$AO8, Active!$HH$1)&gt;0, Active!GJ$2, 0)</f>
        <v>0</v>
      </c>
      <c r="GK8" s="236">
        <f>IF(COUNTIF($AP8:$AR8, Active!$HH$1)&gt;0, Active!GK$2, 0)</f>
        <v>0</v>
      </c>
      <c r="GL8" s="236">
        <f>IF(COUNTIF($AS8:$AU8, Active!$HH$1)&gt;0, Active!GL$2, 0)</f>
        <v>0</v>
      </c>
      <c r="GM8" s="236">
        <f>IF(COUNTIF($AV8:$AX8, Active!$HH$1)&gt;0, Active!GM$2, 0)</f>
        <v>0</v>
      </c>
      <c r="GN8" s="237">
        <f>IF(COUNTIF($AY8:$BA8, Active!$HH$1)&gt;0, Active!GN$2, 0)</f>
        <v>0</v>
      </c>
      <c r="GO8" s="238">
        <f>IF(COUNTIF($BB8:$BD8, Active!$HH$1)&gt;0, Active!GO$2, 0)</f>
        <v>0</v>
      </c>
      <c r="GP8" s="238">
        <f>IF(COUNTIF($BE8:$BG8, Active!$HH$1)&gt;0, Active!GP$2, 0)</f>
        <v>0</v>
      </c>
      <c r="GQ8" s="238">
        <f>IF(COUNTIF($BH8:$BJ8, Active!$HH$1)&gt;0, Active!GQ$2, 0)</f>
        <v>0</v>
      </c>
      <c r="GR8" s="238">
        <f>IF(COUNTIF($BK8:$BM8, Active!$HH$1)&gt;0, Active!GR$2, 0)</f>
        <v>0</v>
      </c>
      <c r="GS8" s="238">
        <f>IF(COUNTIF($BN8:$BP8, Active!$HH$1)&gt;0, Active!GS$2, 0)</f>
        <v>0</v>
      </c>
      <c r="GT8" s="238">
        <f>IF(COUNTIF($BQ8:$BS8, Active!$HH$1)&gt;0, Active!GT$2, 0)</f>
        <v>0</v>
      </c>
      <c r="GU8" s="238">
        <f>IF(COUNTIF($BT8:$BV8, Active!$HH$1)&gt;0, Active!GU$2, 0)</f>
        <v>0</v>
      </c>
      <c r="GV8" s="239">
        <f>IF(COUNTIF($BW8:$BY8, Active!$HH$1)&gt;0, Active!GV$2, 0)</f>
        <v>0</v>
      </c>
      <c r="GW8" s="240">
        <f>IF(COUNTIF($BZ8:$CB8, Active!$HH$1)&gt;0, Active!GW$2, 0)</f>
        <v>0</v>
      </c>
      <c r="GX8" s="240">
        <f>IF(COUNTIF($CC8:$CE8, Active!$HH$1)&gt;0, Active!GX$2, 0)</f>
        <v>0</v>
      </c>
      <c r="GY8" s="240">
        <f>IF(COUNTIF($CF8:$CH8, Active!$HH$1)&gt;0, Active!GY$2, 0)</f>
        <v>0</v>
      </c>
      <c r="GZ8" s="240">
        <f>IF(COUNTIF($CI8:$CK8, Active!$HH$1)&gt;0, Active!GZ$2, 0)</f>
        <v>0</v>
      </c>
      <c r="HA8" s="240">
        <f>IF(COUNTIF($CL8:$CN8, Active!$HH$1)&gt;0, Active!HA$2, 0)</f>
        <v>0</v>
      </c>
      <c r="HB8" s="240">
        <f>IF(COUNTIF($CO8:$CQ8, Active!$HH$1)&gt;0, Active!HB$2, 0)</f>
        <v>0</v>
      </c>
      <c r="HC8" s="240">
        <f>IF(COUNTIF($CR8:$CT8, Active!$HH$1)&gt;0, Active!HC$2, 0)</f>
        <v>0</v>
      </c>
      <c r="HD8" s="240">
        <f>IF(COUNTIF($CU8:$CW8, Active!$HH$1)&gt;0, Active!HD$2, 0)</f>
        <v>0</v>
      </c>
      <c r="HE8" s="240">
        <f>IF(COUNTIF($CX8:$CZ8, Active!$HH$1)&gt;0, Active!HE$2, 0)</f>
        <v>0</v>
      </c>
      <c r="HF8" s="240">
        <f>IF(COUNTIF($DA8:$DC8, Active!$HH$1)&gt;0, Active!HF$2, 0)</f>
        <v>0</v>
      </c>
      <c r="HG8" s="240">
        <f>IF(COUNTIF($DD8:$DF8, Active!$HH$1)&gt;0, Active!HG$2, 0)</f>
        <v>0</v>
      </c>
      <c r="HH8" s="241">
        <f>SUM(GB8:HG8)</f>
        <v>0</v>
      </c>
      <c r="HI8" s="243"/>
      <c r="HJ8" s="242">
        <f>IF(MAX($N8:$Q8)&gt;=40, Active!HJ$2, 0)</f>
        <v>3</v>
      </c>
      <c r="HK8" s="234">
        <f>IF(MAX($R8:$U8)&gt;=40, Active!HK$2, 0)</f>
        <v>0</v>
      </c>
      <c r="HL8" s="234">
        <f>IF(MAX($V8:$Y8)&gt;=40, Active!HL$2, 0)</f>
        <v>3</v>
      </c>
      <c r="HM8" s="234">
        <f>IF(MAX($Z8:$AA8)&gt;=40, Active!HM$2, 0)</f>
        <v>0</v>
      </c>
      <c r="HN8" s="234">
        <f>IF(MAX($AB8:$AC8)&gt;=40, Active!HN$2, 0)</f>
        <v>2</v>
      </c>
      <c r="HO8" s="235">
        <f>IF(MAX($AD8:$AF8)&gt;=40, Active!HO$2, 0)</f>
        <v>20</v>
      </c>
      <c r="HP8" s="236">
        <f>IF(MAX($AG8:$AI8)&gt;=40, Active!HP$2, 0)</f>
        <v>20</v>
      </c>
      <c r="HQ8" s="236">
        <f>IF(MAX($AJ8:$AL8)&gt;=40, Active!HQ$2, 0)</f>
        <v>20</v>
      </c>
      <c r="HR8" s="236">
        <f>IF(MAX($AM8:$AO8)&gt;=40, Active!HR$2, 0)</f>
        <v>20</v>
      </c>
      <c r="HS8" s="236">
        <f>IF(MAX($AP8:$AR8)&gt;=40, Active!HS$2, 0)</f>
        <v>10</v>
      </c>
      <c r="HT8" s="236">
        <f>IF(MAX($AS8:$AU8)&gt;=40, Active!HT$2, 0)</f>
        <v>20</v>
      </c>
      <c r="HU8" s="236">
        <f>IF(MAX($AV8:$AX8)&gt;=40, Active!HU$2, 0)</f>
        <v>10</v>
      </c>
      <c r="HV8" s="237">
        <f>IF(MAX($AY8:$BA8)&gt;=40, Active!HV$2, 0)</f>
        <v>20</v>
      </c>
      <c r="HW8" s="238">
        <f>IF(MAX($BB8:$BD8)&gt;=40, Active!HW$2, 0)</f>
        <v>20</v>
      </c>
      <c r="HX8" s="238">
        <f>IF(MAX($BE8:$BG8)&gt;=40, Active!HX$2, 0)</f>
        <v>20</v>
      </c>
      <c r="HY8" s="238">
        <f>IF(MAX($BH8:$BJ8)&gt;=40, Active!HY$2, 0)</f>
        <v>20</v>
      </c>
      <c r="HZ8" s="238">
        <f>IF(MAX($BK8:$BM8)&gt;=40, Active!HZ$2, 0)</f>
        <v>10</v>
      </c>
      <c r="IA8" s="238">
        <f>IF(MAX($BN8:$BP8)&gt;=40, Active!IA$2, 0)</f>
        <v>20</v>
      </c>
      <c r="IB8" s="238">
        <f>IF(MAX($BQ8:$BS8)&gt;=40, Active!IB$2, 0)</f>
        <v>10</v>
      </c>
      <c r="IC8" s="238">
        <f>IF(MAX($BT8:$BV8)&gt;=40, Active!IC$2, 0)</f>
        <v>6</v>
      </c>
      <c r="ID8" s="239">
        <f>IF(MAX($BW8:$BY8)&gt;=40, Active!ID$2, 0)</f>
        <v>20</v>
      </c>
      <c r="IE8" s="240">
        <f>IF(MAX($BZ8:$CB8)&gt;=40, Active!IE$2, 0)</f>
        <v>20</v>
      </c>
      <c r="IF8" s="240">
        <f>IF(MAX($CC8:$CE8)&gt;=40, Active!IF$2, 0)</f>
        <v>10</v>
      </c>
      <c r="IG8" s="240">
        <f>IF(MAX($CF8:$CH8)&gt;=40, Active!IG$2, 0)</f>
        <v>0</v>
      </c>
      <c r="IH8" s="240">
        <f>IF(MAX($CI8:$CK8)&gt;=40, Active!IH$2, 0)</f>
        <v>0</v>
      </c>
      <c r="II8" s="240">
        <f>IF(MAX($CL8:$CN8)&gt;=40, Active!II$2, 0)</f>
        <v>0</v>
      </c>
      <c r="IJ8" s="240">
        <f>IF(MAX($CO8:$CQ8)&gt;=40, Active!IJ$2, 0)</f>
        <v>0</v>
      </c>
      <c r="IK8" s="240">
        <f>IF(MAX($CR8:$CT8)&gt;=40, Active!IK$2, 0)</f>
        <v>0</v>
      </c>
      <c r="IL8" s="240">
        <f>IF(MAX($CU8:$CW8)&gt;=40, Active!IL$2, 0)</f>
        <v>20</v>
      </c>
      <c r="IM8" s="240">
        <f>IF(MAX($CX8:$CZ8)&gt;=40, Active!IM$2, 0)</f>
        <v>0</v>
      </c>
      <c r="IN8" s="240">
        <f>IF(MAX($DA8:$DC8)&gt;=40, Active!IN$2, 0)</f>
        <v>0</v>
      </c>
      <c r="IO8" s="240">
        <f>IF(MAX($DD8:$DF8)&gt;=40, Active!IO$2, 0)</f>
        <v>20</v>
      </c>
      <c r="IP8" s="416">
        <f>SUM(HO8:IB8, ID8:IO8)</f>
        <v>330</v>
      </c>
      <c r="IQ8" s="416">
        <f>SUM(HJ8:HN8, IC8)</f>
        <v>14</v>
      </c>
    </row>
    <row r="9" spans="1:251" ht="15" customHeight="1" x14ac:dyDescent="0.25">
      <c r="A9" s="14" t="s">
        <v>1596</v>
      </c>
      <c r="B9" s="392">
        <v>4</v>
      </c>
      <c r="C9" s="13" t="s">
        <v>598</v>
      </c>
      <c r="D9" s="423">
        <v>43101</v>
      </c>
      <c r="E9" s="20" t="s">
        <v>1114</v>
      </c>
      <c r="F9" s="6">
        <v>8748162</v>
      </c>
      <c r="G9" s="20">
        <v>1</v>
      </c>
      <c r="H9" s="20"/>
      <c r="I9" s="23"/>
      <c r="J9" s="6" t="s">
        <v>18</v>
      </c>
      <c r="K9" s="6" t="s">
        <v>18</v>
      </c>
      <c r="L9" s="424"/>
      <c r="M9" s="651" t="s">
        <v>599</v>
      </c>
      <c r="N9" s="24" t="s">
        <v>16</v>
      </c>
      <c r="O9" s="107"/>
      <c r="P9" s="108"/>
      <c r="Q9" s="444"/>
      <c r="R9" s="24" t="s">
        <v>16</v>
      </c>
      <c r="S9" s="107"/>
      <c r="T9" s="107"/>
      <c r="U9" s="290"/>
      <c r="V9" s="24" t="s">
        <v>493</v>
      </c>
      <c r="W9" s="107">
        <v>63.5</v>
      </c>
      <c r="X9" s="695"/>
      <c r="Y9" s="696"/>
      <c r="Z9" s="24" t="s">
        <v>19</v>
      </c>
      <c r="AA9" s="273"/>
      <c r="AB9" s="24">
        <v>54.65</v>
      </c>
      <c r="AC9" s="273"/>
      <c r="AD9" s="24">
        <v>60</v>
      </c>
      <c r="AE9" s="107"/>
      <c r="AF9" s="273"/>
      <c r="AG9" s="24">
        <v>56</v>
      </c>
      <c r="AH9" s="107"/>
      <c r="AI9" s="273"/>
      <c r="AJ9" s="24">
        <v>66</v>
      </c>
      <c r="AK9" s="107"/>
      <c r="AL9" s="273"/>
      <c r="AM9" s="24">
        <v>40</v>
      </c>
      <c r="AN9" s="107"/>
      <c r="AO9" s="273"/>
      <c r="AP9" s="24">
        <v>40</v>
      </c>
      <c r="AQ9" s="107"/>
      <c r="AR9" s="273"/>
      <c r="AS9" s="24">
        <v>40</v>
      </c>
      <c r="AT9" s="107"/>
      <c r="AU9" s="273"/>
      <c r="AV9" s="24">
        <v>40</v>
      </c>
      <c r="AW9" s="107"/>
      <c r="AX9" s="273"/>
      <c r="AY9" s="648">
        <v>10</v>
      </c>
      <c r="AZ9" s="107" t="s">
        <v>1395</v>
      </c>
      <c r="BA9" s="273"/>
      <c r="BB9" s="281">
        <v>30.25</v>
      </c>
      <c r="BC9" s="653" t="s">
        <v>1399</v>
      </c>
      <c r="BD9" s="692" t="s">
        <v>1116</v>
      </c>
      <c r="BE9" s="281">
        <v>8.5</v>
      </c>
      <c r="BF9" s="691" t="s">
        <v>1115</v>
      </c>
      <c r="BG9" s="273"/>
      <c r="BH9" s="281">
        <v>39</v>
      </c>
      <c r="BI9" s="691" t="s">
        <v>1115</v>
      </c>
      <c r="BJ9" s="273"/>
      <c r="BK9" s="24">
        <v>64</v>
      </c>
      <c r="BL9" s="107"/>
      <c r="BM9" s="273"/>
      <c r="BN9" s="648">
        <v>0</v>
      </c>
      <c r="BO9" s="107" t="s">
        <v>1585</v>
      </c>
      <c r="BP9" s="273"/>
      <c r="BQ9" s="24">
        <v>42</v>
      </c>
      <c r="BR9" s="107"/>
      <c r="BS9" s="273"/>
      <c r="BT9" s="24" t="s">
        <v>1386</v>
      </c>
      <c r="BU9" s="291"/>
      <c r="BV9" s="273"/>
      <c r="BW9" s="24" t="s">
        <v>1396</v>
      </c>
      <c r="BX9" s="107"/>
      <c r="BY9" s="273"/>
      <c r="BZ9" s="24" t="s">
        <v>1396</v>
      </c>
      <c r="CA9" s="107"/>
      <c r="CB9" s="273"/>
      <c r="CC9" s="24"/>
      <c r="CD9" s="107"/>
      <c r="CE9" s="107"/>
      <c r="CF9" s="107"/>
      <c r="CG9" s="107"/>
      <c r="CH9" s="273"/>
      <c r="CI9" s="24"/>
      <c r="CJ9" s="107"/>
      <c r="CK9" s="273"/>
      <c r="CL9" s="24"/>
      <c r="CM9" s="107"/>
      <c r="CN9" s="273"/>
      <c r="CO9" s="24"/>
      <c r="CP9" s="107"/>
      <c r="CQ9" s="273"/>
      <c r="CR9" s="24"/>
      <c r="CS9" s="107"/>
      <c r="CT9" s="273"/>
      <c r="CU9" s="24"/>
      <c r="CV9" s="107"/>
      <c r="CW9" s="273"/>
      <c r="CX9" s="24"/>
      <c r="CY9" s="107"/>
      <c r="CZ9" s="273"/>
      <c r="DA9" s="24"/>
      <c r="DB9" s="107"/>
      <c r="DC9" s="273"/>
      <c r="DD9" s="24"/>
      <c r="DE9" s="107"/>
      <c r="DF9" s="273"/>
      <c r="DG9" s="218"/>
      <c r="DH9" s="217"/>
      <c r="DI9" s="217"/>
      <c r="DJ9" s="286">
        <f>AVERAGE(AY9:DF9)</f>
        <v>27.678571428571427</v>
      </c>
      <c r="DK9" s="219"/>
      <c r="DL9" s="220">
        <f>IF(DJ9&gt;80, 4, (DJ9-50)/20+2.5)</f>
        <v>1.3839285714285714</v>
      </c>
      <c r="DM9" s="650">
        <f>COUNTIF(N9:DF9, Active!DM$1)+COUNTIF(N9:DF9, Active!DM$2)</f>
        <v>2</v>
      </c>
      <c r="DN9" s="233">
        <f>IF(COUNTIF($N9:$Q9, Active!ET$1)&gt;0, Active!DN$2, 0)</f>
        <v>0</v>
      </c>
      <c r="DO9" s="234">
        <f>IF(COUNTIF($R9:$U9, Active!ET$1)&gt;0, Active!DO$2, 0)</f>
        <v>0</v>
      </c>
      <c r="DP9" s="234">
        <f>IF(COUNTIF($V9:$Y9, Active!ET$1)&gt;0, Active!DP$2, 0)</f>
        <v>0</v>
      </c>
      <c r="DQ9" s="234">
        <f>IF(COUNTIF($Z9:$AA9, Active!ET$1)&gt;0, Active!DQ$2, 0)</f>
        <v>0</v>
      </c>
      <c r="DR9" s="234">
        <f>IF(COUNTIF($AB9:$AC9, Active!ET$1)&gt;0, Active!DR$2, 0)</f>
        <v>0</v>
      </c>
      <c r="DS9" s="235">
        <f>IF(COUNTIF($AD9:$AF9, Active!$ET$1)&gt;0, Active!DS$2, 0)</f>
        <v>0</v>
      </c>
      <c r="DT9" s="236">
        <f>IF(COUNTIF($AG9:$AI9, Active!$ET$1)&gt;0, Active!DT$2, 0)</f>
        <v>0</v>
      </c>
      <c r="DU9" s="236">
        <f>IF(COUNTIF($AJ9:$AL9, Active!$ET$1)&gt;0, Active!DU$2, 0)</f>
        <v>0</v>
      </c>
      <c r="DV9" s="236">
        <f>IF(COUNTIF($AM9:$AO9, Active!$ET$1)&gt;0, Active!DV$2, 0)</f>
        <v>0</v>
      </c>
      <c r="DW9" s="236">
        <f>IF(COUNTIF($AP9:$AR9, Active!$ET$1)&gt;0, Active!DW$2, 0)</f>
        <v>0</v>
      </c>
      <c r="DX9" s="236">
        <f>IF(COUNTIF($AS9:$AU9, Active!$ET$1)&gt;0, Active!DX$2, 0)</f>
        <v>0</v>
      </c>
      <c r="DY9" s="236">
        <f>IF(COUNTIF($AV9:$AX9, Active!$ET$1)&gt;0, Active!DY$2, 0)</f>
        <v>0</v>
      </c>
      <c r="DZ9" s="237">
        <f>IF(COUNTIF($AY9:$BA9, Active!$ET$1)&gt;0, Active!DZ$2, 0)</f>
        <v>0</v>
      </c>
      <c r="EA9" s="238">
        <f>IF(COUNTIF($BB9:$BD9, Active!$ET$1)&gt;0, Active!EA$2, 0)</f>
        <v>0</v>
      </c>
      <c r="EB9" s="238">
        <f>IF(COUNTIF($BE9:$BG9, Active!$ET$1)&gt;0, Active!EB$2, 0)</f>
        <v>0</v>
      </c>
      <c r="EC9" s="238">
        <f>IF(COUNTIF($BH9:$BJ9, Active!$ET$1)&gt;0, Active!EC$2, 0)</f>
        <v>0</v>
      </c>
      <c r="ED9" s="238">
        <f>IF(COUNTIF($BK9:$BM9, Active!$ET$1)&gt;0, Active!ED$2, 0)</f>
        <v>0</v>
      </c>
      <c r="EE9" s="238">
        <f>IF(COUNTIF($BN9:$BP9, Active!$ET$1)&gt;0, Active!EE$2, 0)</f>
        <v>0</v>
      </c>
      <c r="EF9" s="238">
        <f>IF(COUNTIF($BQ9:$BS9, Active!$ET$1)&gt;0, Active!EF$2, 0)</f>
        <v>0</v>
      </c>
      <c r="EG9" s="238">
        <f>IF(COUNTIF($BT9:$BV9, Active!$ET$1)&gt;0, Active!EG$2, 0)</f>
        <v>0</v>
      </c>
      <c r="EH9" s="239">
        <f>IF(COUNTIF($BW9:$BY9, Active!$ET$1)&gt;0, Active!EH$2, 0)</f>
        <v>0</v>
      </c>
      <c r="EI9" s="240">
        <f>IF(COUNTIF($BZ9:$CB9, Active!$ET$1)&gt;0, Active!EI$2, 0)</f>
        <v>0</v>
      </c>
      <c r="EJ9" s="240">
        <f>IF(COUNTIF($CC9:$CE9, Active!$ET$1)&gt;0, Active!EJ$2, 0)</f>
        <v>0</v>
      </c>
      <c r="EK9" s="240">
        <f>IF(COUNTIF($CF9:$CH9, Active!$ET$1)&gt;0, Active!EK$2, 0)</f>
        <v>0</v>
      </c>
      <c r="EL9" s="240">
        <f>IF(COUNTIF($CI9:$CK9, Active!$ET$1)&gt;0, Active!EL$2, 0)</f>
        <v>0</v>
      </c>
      <c r="EM9" s="240">
        <f>IF(COUNTIF($CL9:$CN9, Active!$ET$1)&gt;0, Active!EM$2, 0)</f>
        <v>0</v>
      </c>
      <c r="EN9" s="240">
        <f>IF(COUNTIF($CO9:$CQ9, Active!$ET$1)&gt;0, Active!EN$2, 0)</f>
        <v>0</v>
      </c>
      <c r="EO9" s="240">
        <f>IF(COUNTIF($CR9:$CT9, Active!$ET$1)&gt;0, Active!EO$2, 0)</f>
        <v>0</v>
      </c>
      <c r="EP9" s="240">
        <f>IF(COUNTIF($CU9:$CW9, Active!$ET$1)&gt;0, Active!EP$2, 0)</f>
        <v>0</v>
      </c>
      <c r="EQ9" s="240">
        <f>IF(COUNTIF($CX9:$CZ9, Active!$ET$1)&gt;0, Active!EQ$2, 0)</f>
        <v>0</v>
      </c>
      <c r="ER9" s="240">
        <f>IF(COUNTIF($DA9:$DC9, Active!$ET$1)&gt;0, Active!ER$2, 0)</f>
        <v>0</v>
      </c>
      <c r="ES9" s="240">
        <f>IF(COUNTIF($DD9:$DF9, Active!$ET$1)&gt;0, Active!ES$2, 0)</f>
        <v>0</v>
      </c>
      <c r="ET9" s="241">
        <f>SUM(DN9:ES9)</f>
        <v>0</v>
      </c>
      <c r="EU9" s="242">
        <f>IF(COUNTIF($N9:$Q9, Active!GA$1)&gt;0, Active!EU$2, 0)</f>
        <v>0</v>
      </c>
      <c r="EV9" s="234">
        <f>IF(COUNTIF($R9:$U9, Active!GA$1)&gt;0, Active!EV$2, 0)</f>
        <v>0</v>
      </c>
      <c r="EW9" s="234">
        <f>IF(COUNTIF($V9:$Y9, Active!GA$1)&gt;0, Active!EW$2, 0)</f>
        <v>0</v>
      </c>
      <c r="EX9" s="234">
        <f>IF(COUNTIF($Z9:$AA9, Active!GA$1)&gt;0, Active!EX$2, 0)</f>
        <v>0</v>
      </c>
      <c r="EY9" s="234">
        <f>IF(COUNTIF($AB9:$AC9, Active!GA$1)&gt;0, Active!EY$2, 0)</f>
        <v>0</v>
      </c>
      <c r="EZ9" s="235">
        <f>IF(COUNTIF($AD9:$AF9, Active!$GA$1)&gt;0, Active!EZ$2, 0)</f>
        <v>0</v>
      </c>
      <c r="FA9" s="236">
        <f>IF(COUNTIF($AG9:$AI9, Active!$GA$1)&gt;0, Active!FA$2, 0)</f>
        <v>0</v>
      </c>
      <c r="FB9" s="236">
        <f>IF(COUNTIF($AJ9:$AL9, Active!$GA$1)&gt;0, Active!FB$2, 0)</f>
        <v>0</v>
      </c>
      <c r="FC9" s="236">
        <f>IF(COUNTIF($AM9:$AO9, Active!$GA$1)&gt;0, Active!FC$2, 0)</f>
        <v>0</v>
      </c>
      <c r="FD9" s="236">
        <f>IF(COUNTIF($AP9:$AR9, Active!$GA$1)&gt;0, Active!FD$2, 0)</f>
        <v>0</v>
      </c>
      <c r="FE9" s="236">
        <f>IF(COUNTIF($AS9:$AU9, Active!$GA$1)&gt;0, Active!FE$2, 0)</f>
        <v>0</v>
      </c>
      <c r="FF9" s="236">
        <f>IF(COUNTIF($AV9:$AX9, Active!$GA$1)&gt;0, Active!FF$2, 0)</f>
        <v>0</v>
      </c>
      <c r="FG9" s="237">
        <f>IF(COUNTIF($AY9:$BA9, Active!$GA$1)&gt;0, Active!FG$2, 0)</f>
        <v>0</v>
      </c>
      <c r="FH9" s="238">
        <f>IF(COUNTIF($BB9:$BD9, Active!$GA$1)&gt;0, Active!FH$2, 0)</f>
        <v>0</v>
      </c>
      <c r="FI9" s="238">
        <f>IF(COUNTIF($BE9:$BG9, Active!$GA$1)&gt;0, Active!FI$2, 0)</f>
        <v>0</v>
      </c>
      <c r="FJ9" s="238">
        <f>IF(COUNTIF($BH9:$BJ9, Active!$GA$1)&gt;0, Active!FJ$2, 0)</f>
        <v>0</v>
      </c>
      <c r="FK9" s="238">
        <f>IF(COUNTIF($BK9:$BM9, Active!$GA$1)&gt;0, Active!FK$2, 0)</f>
        <v>0</v>
      </c>
      <c r="FL9" s="238">
        <f>IF(COUNTIF($BN9:$BP9, Active!$GA$1)&gt;0, Active!FL$2, 0)</f>
        <v>0</v>
      </c>
      <c r="FM9" s="238">
        <f>IF(COUNTIF($BQ9:$BS9, Active!$GA$1)&gt;0, Active!FM$2, 0)</f>
        <v>0</v>
      </c>
      <c r="FN9" s="238">
        <f>IF(COUNTIF($BT9:$BV9, Active!$GA$1)&gt;0, Active!FN$2, 0)</f>
        <v>0</v>
      </c>
      <c r="FO9" s="239">
        <f>IF(COUNTIF($BW9:$BY9, Active!$GA$1)&gt;0, Active!FO$2, 0)</f>
        <v>0</v>
      </c>
      <c r="FP9" s="240">
        <f>IF(COUNTIF($BZ9:$CB9, Active!$GA$1)&gt;0, Active!FP$2, 0)</f>
        <v>0</v>
      </c>
      <c r="FQ9" s="240">
        <f>IF(COUNTIF($CC9:$CE9, Active!$GA$1)&gt;0, Active!FQ$2, 0)</f>
        <v>0</v>
      </c>
      <c r="FR9" s="240">
        <f>IF(COUNTIF($CF9:$CH9, Active!$GA$1)&gt;0, Active!FR$2, 0)</f>
        <v>0</v>
      </c>
      <c r="FS9" s="240">
        <f>IF(COUNTIF($CI9:$CK9, Active!$GA$1)&gt;0, Active!FS$2, 0)</f>
        <v>0</v>
      </c>
      <c r="FT9" s="240">
        <f>IF(COUNTIF($CL9:$CN9, Active!$GA$1)&gt;0, Active!FT$2, 0)</f>
        <v>0</v>
      </c>
      <c r="FU9" s="240">
        <f>IF(COUNTIF($CO9:$CQ9, Active!$GA$1)&gt;0, Active!FU$2, 0)</f>
        <v>0</v>
      </c>
      <c r="FV9" s="240">
        <f>IF(COUNTIF($CR9:$CT9, Active!$GA$1)&gt;0, Active!FV$2, 0)</f>
        <v>0</v>
      </c>
      <c r="FW9" s="240">
        <f>IF(COUNTIF($CU9:$CW9, Active!$GA$1)&gt;0, Active!FW$2, 0)</f>
        <v>0</v>
      </c>
      <c r="FX9" s="240">
        <f>IF(COUNTIF($CX9:$CZ9, Active!$GA$1)&gt;0, Active!FX$2, 0)</f>
        <v>0</v>
      </c>
      <c r="FY9" s="240">
        <f>IF(COUNTIF($DA9:$DC9, Active!$GA$1)&gt;0, Active!FY$2, 0)</f>
        <v>0</v>
      </c>
      <c r="FZ9" s="240">
        <f>IF(COUNTIF($DD9:$DF9, Active!$GA$1)&gt;0, Active!FZ$2, 0)</f>
        <v>0</v>
      </c>
      <c r="GA9" s="241">
        <f>SUM(EU9:FZ9)</f>
        <v>0</v>
      </c>
      <c r="GB9" s="242">
        <f>IF(COUNTIF($N9:$Q9, Active!HH$1)&gt;0, Active!GB$2, 0)</f>
        <v>0</v>
      </c>
      <c r="GC9" s="234">
        <f>IF(COUNTIF($R9:$U9, Active!HH$1)&gt;0, Active!GC$2, 0)</f>
        <v>0</v>
      </c>
      <c r="GD9" s="234">
        <f>IF(COUNTIF($V9:$Y9, Active!HH$1)&gt;0, Active!GD$2, 0)</f>
        <v>0</v>
      </c>
      <c r="GE9" s="234">
        <f>IF(COUNTIF($Z9:$AA9, Active!HH$1)&gt;0, Active!GE$2, 0)</f>
        <v>0</v>
      </c>
      <c r="GF9" s="234">
        <f>IF(COUNTIF($AB9:$AC9, Active!HH$1)&gt;0, Active!GF$2, 0)</f>
        <v>0</v>
      </c>
      <c r="GG9" s="235">
        <f>IF(COUNTIF($AD9:$AF9, Active!$HH$1)&gt;0, Active!GG$2, 0)</f>
        <v>0</v>
      </c>
      <c r="GH9" s="236">
        <f>IF(COUNTIF($AG9:$AI9, Active!$HH$1)&gt;0, Active!GH$2, 0)</f>
        <v>0</v>
      </c>
      <c r="GI9" s="236">
        <f>IF(COUNTIF($AJ9:$AL9, Active!$HH$1)&gt;0, Active!GI$2, 0)</f>
        <v>0</v>
      </c>
      <c r="GJ9" s="236">
        <f>IF(COUNTIF($AM9:$AO9, Active!$HH$1)&gt;0, Active!GJ$2, 0)</f>
        <v>0</v>
      </c>
      <c r="GK9" s="236">
        <f>IF(COUNTIF($AP9:$AR9, Active!$HH$1)&gt;0, Active!GK$2, 0)</f>
        <v>0</v>
      </c>
      <c r="GL9" s="236">
        <f>IF(COUNTIF($AS9:$AU9, Active!$HH$1)&gt;0, Active!GL$2, 0)</f>
        <v>0</v>
      </c>
      <c r="GM9" s="236">
        <f>IF(COUNTIF($AV9:$AX9, Active!$HH$1)&gt;0, Active!GM$2, 0)</f>
        <v>0</v>
      </c>
      <c r="GN9" s="237">
        <f>IF(COUNTIF($AY9:$BA9, Active!$HH$1)&gt;0, Active!GN$2, 0)</f>
        <v>0</v>
      </c>
      <c r="GO9" s="238">
        <f>IF(COUNTIF($BB9:$BD9, Active!$HH$1)&gt;0, Active!GO$2, 0)</f>
        <v>0</v>
      </c>
      <c r="GP9" s="238">
        <f>IF(COUNTIF($BE9:$BG9, Active!$HH$1)&gt;0, Active!GP$2, 0)</f>
        <v>0</v>
      </c>
      <c r="GQ9" s="238">
        <f>IF(COUNTIF($BH9:$BJ9, Active!$HH$1)&gt;0, Active!GQ$2, 0)</f>
        <v>0</v>
      </c>
      <c r="GR9" s="238">
        <f>IF(COUNTIF($BK9:$BM9, Active!$HH$1)&gt;0, Active!GR$2, 0)</f>
        <v>0</v>
      </c>
      <c r="GS9" s="238">
        <f>IF(COUNTIF($BN9:$BP9, Active!$HH$1)&gt;0, Active!GS$2, 0)</f>
        <v>0</v>
      </c>
      <c r="GT9" s="238">
        <f>IF(COUNTIF($BQ9:$BS9, Active!$HH$1)&gt;0, Active!GT$2, 0)</f>
        <v>0</v>
      </c>
      <c r="GU9" s="238">
        <f>IF(COUNTIF($BT9:$BV9, Active!$HH$1)&gt;0, Active!GU$2, 0)</f>
        <v>0</v>
      </c>
      <c r="GV9" s="239">
        <f>IF(COUNTIF($BW9:$BY9, Active!$HH$1)&gt;0, Active!GV$2, 0)</f>
        <v>0</v>
      </c>
      <c r="GW9" s="240">
        <f>IF(COUNTIF($BZ9:$CB9, Active!$HH$1)&gt;0, Active!GW$2, 0)</f>
        <v>0</v>
      </c>
      <c r="GX9" s="240">
        <f>IF(COUNTIF($CC9:$CE9, Active!$HH$1)&gt;0, Active!GX$2, 0)</f>
        <v>0</v>
      </c>
      <c r="GY9" s="240">
        <f>IF(COUNTIF($CF9:$CH9, Active!$HH$1)&gt;0, Active!GY$2, 0)</f>
        <v>0</v>
      </c>
      <c r="GZ9" s="240">
        <f>IF(COUNTIF($CI9:$CK9, Active!$HH$1)&gt;0, Active!GZ$2, 0)</f>
        <v>0</v>
      </c>
      <c r="HA9" s="240">
        <f>IF(COUNTIF($CL9:$CN9, Active!$HH$1)&gt;0, Active!HA$2, 0)</f>
        <v>0</v>
      </c>
      <c r="HB9" s="240">
        <f>IF(COUNTIF($CO9:$CQ9, Active!$HH$1)&gt;0, Active!HB$2, 0)</f>
        <v>0</v>
      </c>
      <c r="HC9" s="240">
        <f>IF(COUNTIF($CR9:$CT9, Active!$HH$1)&gt;0, Active!HC$2, 0)</f>
        <v>0</v>
      </c>
      <c r="HD9" s="240">
        <f>IF(COUNTIF($CU9:$CW9, Active!$HH$1)&gt;0, Active!HD$2, 0)</f>
        <v>0</v>
      </c>
      <c r="HE9" s="240">
        <f>IF(COUNTIF($CX9:$CZ9, Active!$HH$1)&gt;0, Active!HE$2, 0)</f>
        <v>0</v>
      </c>
      <c r="HF9" s="240">
        <f>IF(COUNTIF($DA9:$DC9, Active!$HH$1)&gt;0, Active!HF$2, 0)</f>
        <v>0</v>
      </c>
      <c r="HG9" s="240">
        <f>IF(COUNTIF($DD9:$DF9, Active!$HH$1)&gt;0, Active!HG$2, 0)</f>
        <v>0</v>
      </c>
      <c r="HH9" s="241">
        <f>SUM(GB9:HG9)</f>
        <v>0</v>
      </c>
      <c r="HI9" s="243"/>
      <c r="HJ9" s="242">
        <f>IF(MAX($N9:$Q9)&gt;=40, Active!HJ$2, 0)</f>
        <v>0</v>
      </c>
      <c r="HK9" s="234">
        <f>IF(MAX($R9:$U9)&gt;=40, Active!HK$2, 0)</f>
        <v>0</v>
      </c>
      <c r="HL9" s="234">
        <f>IF(MAX($V9:$Y9)&gt;=40, Active!HL$2, 0)</f>
        <v>3</v>
      </c>
      <c r="HM9" s="234">
        <f>IF(MAX($Z9:$AA9)&gt;=40, Active!HM$2, 0)</f>
        <v>0</v>
      </c>
      <c r="HN9" s="234">
        <f>IF(MAX($AB9:$AC9)&gt;=40, Active!HN$2, 0)</f>
        <v>2</v>
      </c>
      <c r="HO9" s="235">
        <f>IF(MAX($AD9:$AF9)&gt;=40, Active!HO$2, 0)</f>
        <v>20</v>
      </c>
      <c r="HP9" s="236">
        <f>IF(MAX($AG9:$AI9)&gt;=40, Active!HP$2, 0)</f>
        <v>20</v>
      </c>
      <c r="HQ9" s="236">
        <f>IF(MAX($AJ9:$AL9)&gt;=40, Active!HQ$2, 0)</f>
        <v>20</v>
      </c>
      <c r="HR9" s="236">
        <f>IF(MAX($AM9:$AO9)&gt;=40, Active!HR$2, 0)</f>
        <v>20</v>
      </c>
      <c r="HS9" s="236">
        <f>IF(MAX($AP9:$AR9)&gt;=40, Active!HS$2, 0)</f>
        <v>10</v>
      </c>
      <c r="HT9" s="236">
        <f>IF(MAX($AS9:$AU9)&gt;=40, Active!HT$2, 0)</f>
        <v>20</v>
      </c>
      <c r="HU9" s="236">
        <f>IF(MAX($AV9:$AX9)&gt;=40, Active!HU$2, 0)</f>
        <v>10</v>
      </c>
      <c r="HV9" s="237">
        <f>IF(MAX($AY9:$BA9)&gt;=40, Active!HV$2, 0)</f>
        <v>0</v>
      </c>
      <c r="HW9" s="238">
        <f>IF(MAX($BB9:$BD9)&gt;=40, Active!HW$2, 0)</f>
        <v>0</v>
      </c>
      <c r="HX9" s="238">
        <f>IF(MAX($BE9:$BG9)&gt;=40, Active!HX$2, 0)</f>
        <v>0</v>
      </c>
      <c r="HY9" s="238">
        <f>IF(MAX($BH9:$BJ9)&gt;=40, Active!HY$2, 0)</f>
        <v>0</v>
      </c>
      <c r="HZ9" s="238">
        <f>IF(MAX($BK9:$BM9)&gt;=40, Active!HZ$2, 0)</f>
        <v>10</v>
      </c>
      <c r="IA9" s="238">
        <f>IF(MAX($BN9:$BP9)&gt;=40, Active!IA$2, 0)</f>
        <v>0</v>
      </c>
      <c r="IB9" s="238">
        <f>IF(MAX($BQ9:$BS9)&gt;=40, Active!IB$2, 0)</f>
        <v>10</v>
      </c>
      <c r="IC9" s="238">
        <f>IF(MAX($BT9:$BV9)&gt;=40, Active!IC$2, 0)</f>
        <v>0</v>
      </c>
      <c r="ID9" s="239">
        <f>IF(MAX($BW9:$BY9)&gt;=40, Active!ID$2, 0)</f>
        <v>0</v>
      </c>
      <c r="IE9" s="240">
        <f>IF(MAX($BZ9:$CB9)&gt;=40, Active!IE$2, 0)</f>
        <v>0</v>
      </c>
      <c r="IF9" s="240">
        <f>IF(MAX($CC9:$CE9)&gt;=40, Active!IF$2, 0)</f>
        <v>0</v>
      </c>
      <c r="IG9" s="240">
        <f>IF(MAX($CF9:$CH9)&gt;=40, Active!IG$2, 0)</f>
        <v>0</v>
      </c>
      <c r="IH9" s="240">
        <f>IF(MAX($CI9:$CK9)&gt;=40, Active!IH$2, 0)</f>
        <v>0</v>
      </c>
      <c r="II9" s="240">
        <f>IF(MAX($CL9:$CN9)&gt;=40, Active!II$2, 0)</f>
        <v>0</v>
      </c>
      <c r="IJ9" s="240">
        <f>IF(MAX($CO9:$CQ9)&gt;=40, Active!IJ$2, 0)</f>
        <v>0</v>
      </c>
      <c r="IK9" s="240">
        <f>IF(MAX($CR9:$CT9)&gt;=40, Active!IK$2, 0)</f>
        <v>0</v>
      </c>
      <c r="IL9" s="240">
        <f>IF(MAX($CU9:$CW9)&gt;=40, Active!IL$2, 0)</f>
        <v>0</v>
      </c>
      <c r="IM9" s="240">
        <f>IF(MAX($CX9:$CZ9)&gt;=40, Active!IM$2, 0)</f>
        <v>0</v>
      </c>
      <c r="IN9" s="240">
        <f>IF(MAX($DA9:$DC9)&gt;=40, Active!IN$2, 0)</f>
        <v>0</v>
      </c>
      <c r="IO9" s="240">
        <f>IF(MAX($DD9:$DF9)&gt;=40, Active!IO$2, 0)</f>
        <v>0</v>
      </c>
      <c r="IP9" s="416">
        <f>SUM(HO9:IB9, ID9:IO9)</f>
        <v>140</v>
      </c>
      <c r="IQ9" s="416">
        <f>SUM(HJ9:HN9, IC9)</f>
        <v>5</v>
      </c>
    </row>
    <row r="10" spans="1:251" ht="15" customHeight="1" x14ac:dyDescent="0.25">
      <c r="A10" s="14" t="s">
        <v>1595</v>
      </c>
      <c r="B10" s="392">
        <v>18</v>
      </c>
      <c r="C10" s="13" t="s">
        <v>1369</v>
      </c>
      <c r="D10" s="681">
        <v>44217</v>
      </c>
      <c r="E10" s="20">
        <v>5</v>
      </c>
      <c r="F10" s="1">
        <v>11323747</v>
      </c>
      <c r="G10" s="682" t="s">
        <v>1370</v>
      </c>
      <c r="H10" s="682" t="s">
        <v>1371</v>
      </c>
      <c r="I10" s="18"/>
      <c r="J10" s="6" t="s">
        <v>18</v>
      </c>
      <c r="K10" s="6" t="s">
        <v>18</v>
      </c>
      <c r="L10" s="684"/>
      <c r="M10" s="702" t="s">
        <v>1350</v>
      </c>
      <c r="N10" s="24"/>
      <c r="O10" s="107"/>
      <c r="P10" s="108"/>
      <c r="Q10" s="444"/>
      <c r="R10" s="24"/>
      <c r="S10" s="107"/>
      <c r="T10" s="108"/>
      <c r="U10" s="444"/>
      <c r="V10" s="24"/>
      <c r="W10" s="107"/>
      <c r="X10" s="108"/>
      <c r="Y10" s="444"/>
      <c r="Z10" s="24"/>
      <c r="AA10" s="273"/>
      <c r="AB10" s="24"/>
      <c r="AC10" s="273"/>
      <c r="AD10" s="272">
        <v>100</v>
      </c>
      <c r="AE10" s="108"/>
      <c r="AF10" s="444"/>
      <c r="AG10" s="272">
        <v>100</v>
      </c>
      <c r="AH10" s="108"/>
      <c r="AI10" s="444"/>
      <c r="AJ10" s="272">
        <v>100</v>
      </c>
      <c r="AK10" s="108"/>
      <c r="AL10" s="444"/>
      <c r="AM10" s="272">
        <v>100</v>
      </c>
      <c r="AN10" s="108"/>
      <c r="AO10" s="444"/>
      <c r="AP10" s="272">
        <v>100</v>
      </c>
      <c r="AQ10" s="108"/>
      <c r="AR10" s="444"/>
      <c r="AS10" s="272">
        <v>100</v>
      </c>
      <c r="AT10" s="108"/>
      <c r="AU10" s="444"/>
      <c r="AV10" s="272">
        <v>100</v>
      </c>
      <c r="AW10" s="108"/>
      <c r="AX10" s="444"/>
      <c r="AY10" s="24">
        <v>0</v>
      </c>
      <c r="AZ10" s="107"/>
      <c r="BA10" s="273"/>
      <c r="BB10" s="24">
        <v>0</v>
      </c>
      <c r="BC10" s="107"/>
      <c r="BD10" s="273"/>
      <c r="BE10" s="24"/>
      <c r="BF10" s="107"/>
      <c r="BG10" s="273"/>
      <c r="BH10" s="24"/>
      <c r="BI10" s="107"/>
      <c r="BJ10" s="273"/>
      <c r="BK10" s="24"/>
      <c r="BL10" s="107"/>
      <c r="BM10" s="273"/>
      <c r="BN10" s="24"/>
      <c r="BO10" s="107"/>
      <c r="BP10" s="273"/>
      <c r="BQ10" s="24"/>
      <c r="BR10" s="107"/>
      <c r="BS10" s="273"/>
      <c r="BT10" s="24" t="s">
        <v>1386</v>
      </c>
      <c r="BU10" s="291"/>
      <c r="BV10" s="273"/>
      <c r="BW10" s="24"/>
      <c r="BX10" s="107"/>
      <c r="BY10" s="273"/>
      <c r="BZ10" s="24"/>
      <c r="CA10" s="107"/>
      <c r="CB10" s="273"/>
      <c r="CC10" s="24"/>
      <c r="CD10" s="107"/>
      <c r="CE10" s="107"/>
      <c r="CF10" s="107"/>
      <c r="CG10" s="107"/>
      <c r="CH10" s="273"/>
      <c r="CI10" s="24"/>
      <c r="CJ10" s="107"/>
      <c r="CK10" s="273"/>
      <c r="CL10" s="24"/>
      <c r="CM10" s="107"/>
      <c r="CN10" s="273"/>
      <c r="CO10" s="24"/>
      <c r="CP10" s="107"/>
      <c r="CQ10" s="273"/>
      <c r="CR10" s="24"/>
      <c r="CS10" s="107"/>
      <c r="CT10" s="273"/>
      <c r="CU10" s="24"/>
      <c r="CV10" s="107"/>
      <c r="CW10" s="273"/>
      <c r="CX10" s="24"/>
      <c r="CY10" s="107"/>
      <c r="CZ10" s="273"/>
      <c r="DA10" s="24"/>
      <c r="DB10" s="107"/>
      <c r="DC10" s="273"/>
      <c r="DD10" s="24"/>
      <c r="DE10" s="107"/>
      <c r="DF10" s="273"/>
      <c r="DG10" s="222"/>
      <c r="DH10" s="396"/>
      <c r="DI10" s="396"/>
      <c r="DJ10" s="285"/>
      <c r="DK10" s="223"/>
      <c r="DL10" s="421"/>
      <c r="DM10" s="422"/>
      <c r="DN10" s="430"/>
      <c r="DO10" s="225"/>
      <c r="DP10" s="225"/>
      <c r="DQ10" s="225"/>
      <c r="DR10" s="225"/>
      <c r="DS10" s="226"/>
      <c r="DT10" s="227"/>
      <c r="DU10" s="227"/>
      <c r="DV10" s="227"/>
      <c r="DW10" s="227"/>
      <c r="DX10" s="227"/>
      <c r="DY10" s="227"/>
      <c r="DZ10" s="228"/>
      <c r="EA10" s="229"/>
      <c r="EB10" s="229"/>
      <c r="EC10" s="229"/>
      <c r="ED10" s="229"/>
      <c r="EE10" s="229"/>
      <c r="EF10" s="229"/>
      <c r="EG10" s="229"/>
      <c r="EH10" s="230"/>
      <c r="EI10" s="231"/>
      <c r="EJ10" s="231"/>
      <c r="EK10" s="231"/>
      <c r="EL10" s="231"/>
      <c r="EM10" s="231"/>
      <c r="EN10" s="231"/>
      <c r="EO10" s="231"/>
      <c r="EP10" s="231"/>
      <c r="EQ10" s="231"/>
      <c r="ER10" s="231"/>
      <c r="ES10" s="231"/>
      <c r="ET10" s="232"/>
      <c r="EU10" s="224"/>
      <c r="EV10" s="225"/>
      <c r="EW10" s="225"/>
      <c r="EX10" s="225"/>
      <c r="EY10" s="225"/>
      <c r="EZ10" s="226"/>
      <c r="FA10" s="227"/>
      <c r="FB10" s="227"/>
      <c r="FC10" s="227"/>
      <c r="FD10" s="227"/>
      <c r="FE10" s="227"/>
      <c r="FF10" s="227"/>
      <c r="FG10" s="228"/>
      <c r="FH10" s="229"/>
      <c r="FI10" s="229"/>
      <c r="FJ10" s="229"/>
      <c r="FK10" s="229"/>
      <c r="FL10" s="229"/>
      <c r="FM10" s="229"/>
      <c r="FN10" s="229"/>
      <c r="FO10" s="230"/>
      <c r="FP10" s="231"/>
      <c r="FQ10" s="231"/>
      <c r="FR10" s="231"/>
      <c r="FS10" s="231"/>
      <c r="FT10" s="231"/>
      <c r="FU10" s="231"/>
      <c r="FV10" s="231"/>
      <c r="FW10" s="231"/>
      <c r="FX10" s="231"/>
      <c r="FY10" s="231"/>
      <c r="FZ10" s="231"/>
      <c r="GA10" s="232"/>
      <c r="GB10" s="224"/>
      <c r="GC10" s="225"/>
      <c r="GD10" s="225"/>
      <c r="GE10" s="225"/>
      <c r="GF10" s="225"/>
      <c r="GG10" s="226"/>
      <c r="GH10" s="227"/>
      <c r="GI10" s="227"/>
      <c r="GJ10" s="227"/>
      <c r="GK10" s="227"/>
      <c r="GL10" s="227"/>
      <c r="GM10" s="227"/>
      <c r="GN10" s="228"/>
      <c r="GO10" s="229"/>
      <c r="GP10" s="229"/>
      <c r="GQ10" s="229"/>
      <c r="GR10" s="229"/>
      <c r="GS10" s="229"/>
      <c r="GT10" s="229"/>
      <c r="GU10" s="229"/>
      <c r="GV10" s="230"/>
      <c r="GW10" s="231"/>
      <c r="GX10" s="231"/>
      <c r="GY10" s="231"/>
      <c r="GZ10" s="231"/>
      <c r="HA10" s="231"/>
      <c r="HB10" s="231"/>
      <c r="HC10" s="231"/>
      <c r="HD10" s="231"/>
      <c r="HE10" s="231"/>
      <c r="HF10" s="231"/>
      <c r="HG10" s="231"/>
      <c r="HH10" s="232"/>
      <c r="HI10" s="232"/>
      <c r="HJ10" s="224"/>
      <c r="HK10" s="225"/>
      <c r="HL10" s="225"/>
      <c r="HM10" s="225"/>
      <c r="HN10" s="225"/>
      <c r="HO10" s="226"/>
      <c r="HP10" s="227"/>
      <c r="HQ10" s="227"/>
      <c r="HR10" s="227"/>
      <c r="HS10" s="227"/>
      <c r="HT10" s="227"/>
      <c r="HU10" s="227"/>
      <c r="HV10" s="228"/>
      <c r="HW10" s="229"/>
      <c r="HX10" s="229"/>
      <c r="HY10" s="229"/>
      <c r="HZ10" s="229"/>
      <c r="IA10" s="229"/>
      <c r="IB10" s="229"/>
      <c r="IC10" s="229"/>
      <c r="ID10" s="230"/>
      <c r="IE10" s="231"/>
      <c r="IF10" s="231"/>
      <c r="IG10" s="231"/>
      <c r="IH10" s="231"/>
      <c r="II10" s="231"/>
      <c r="IJ10" s="231"/>
      <c r="IK10" s="231"/>
      <c r="IL10" s="231"/>
      <c r="IM10" s="231"/>
      <c r="IN10" s="231"/>
      <c r="IO10" s="231"/>
      <c r="IP10" s="418"/>
      <c r="IQ10" s="418"/>
    </row>
    <row r="11" spans="1:251" ht="15" customHeight="1" x14ac:dyDescent="0.25">
      <c r="A11" s="14" t="s">
        <v>1594</v>
      </c>
      <c r="B11" s="392">
        <v>13</v>
      </c>
      <c r="C11" s="13" t="s">
        <v>1463</v>
      </c>
      <c r="D11" s="423">
        <v>44287</v>
      </c>
      <c r="E11" s="20">
        <v>4</v>
      </c>
      <c r="F11" s="6"/>
      <c r="G11" s="20" t="s">
        <v>1464</v>
      </c>
      <c r="H11" s="20" t="s">
        <v>1465</v>
      </c>
      <c r="I11" s="23" t="s">
        <v>1466</v>
      </c>
      <c r="J11" s="6" t="s">
        <v>18</v>
      </c>
      <c r="K11" s="6" t="s">
        <v>18</v>
      </c>
      <c r="L11" s="424"/>
      <c r="M11" s="651" t="s">
        <v>1467</v>
      </c>
      <c r="N11" s="648" t="s">
        <v>1388</v>
      </c>
      <c r="O11" s="107"/>
      <c r="P11" s="105"/>
      <c r="Q11" s="106"/>
      <c r="R11" s="24" t="s">
        <v>1386</v>
      </c>
      <c r="S11" s="107"/>
      <c r="T11" s="105"/>
      <c r="U11" s="106"/>
      <c r="V11" s="24"/>
      <c r="W11" s="107"/>
      <c r="X11" s="105"/>
      <c r="Y11" s="106"/>
      <c r="Z11" s="694"/>
      <c r="AA11" s="273"/>
      <c r="AB11" s="24"/>
      <c r="AC11" s="273"/>
      <c r="AD11" s="272">
        <v>100</v>
      </c>
      <c r="AE11" s="108"/>
      <c r="AF11" s="444"/>
      <c r="AG11" s="272">
        <v>100</v>
      </c>
      <c r="AH11" s="108"/>
      <c r="AI11" s="444"/>
      <c r="AJ11" s="272">
        <v>100</v>
      </c>
      <c r="AK11" s="108"/>
      <c r="AL11" s="444"/>
      <c r="AM11" s="272">
        <v>100</v>
      </c>
      <c r="AN11" s="108"/>
      <c r="AO11" s="444"/>
      <c r="AP11" s="272">
        <v>100</v>
      </c>
      <c r="AQ11" s="108"/>
      <c r="AR11" s="444"/>
      <c r="AS11" s="272">
        <v>100</v>
      </c>
      <c r="AT11" s="108"/>
      <c r="AU11" s="444"/>
      <c r="AV11" s="272">
        <v>100</v>
      </c>
      <c r="AW11" s="108"/>
      <c r="AX11" s="444"/>
      <c r="AY11" s="24" t="s">
        <v>1386</v>
      </c>
      <c r="AZ11" s="107"/>
      <c r="BA11" s="273"/>
      <c r="BB11" s="694"/>
      <c r="BC11" s="107"/>
      <c r="BD11" s="273"/>
      <c r="BE11" s="694"/>
      <c r="BF11" s="107"/>
      <c r="BG11" s="273"/>
      <c r="BH11" s="694"/>
      <c r="BI11" s="107"/>
      <c r="BJ11" s="273"/>
      <c r="BK11" s="24"/>
      <c r="BL11" s="107"/>
      <c r="BM11" s="273"/>
      <c r="BN11" s="24"/>
      <c r="BO11" s="107"/>
      <c r="BP11" s="273"/>
      <c r="BQ11" s="24"/>
      <c r="BR11" s="107"/>
      <c r="BS11" s="273"/>
      <c r="BT11" s="24"/>
      <c r="BU11" s="291"/>
      <c r="BV11" s="273"/>
      <c r="BW11" s="24"/>
      <c r="BX11" s="107"/>
      <c r="BY11" s="273"/>
      <c r="BZ11" s="24"/>
      <c r="CA11" s="107"/>
      <c r="CB11" s="273"/>
      <c r="CC11" s="24"/>
      <c r="CD11" s="107"/>
      <c r="CE11" s="107"/>
      <c r="CF11" s="107"/>
      <c r="CG11" s="107"/>
      <c r="CH11" s="273"/>
      <c r="CI11" s="24"/>
      <c r="CJ11" s="107"/>
      <c r="CK11" s="273"/>
      <c r="CL11" s="24"/>
      <c r="CM11" s="107"/>
      <c r="CN11" s="273"/>
      <c r="CO11" s="24"/>
      <c r="CP11" s="107"/>
      <c r="CQ11" s="273"/>
      <c r="CR11" s="24"/>
      <c r="CS11" s="107"/>
      <c r="CT11" s="273"/>
      <c r="CU11" s="24"/>
      <c r="CV11" s="107"/>
      <c r="CW11" s="273"/>
      <c r="CX11" s="24"/>
      <c r="CY11" s="107"/>
      <c r="CZ11" s="273"/>
      <c r="DA11" s="24"/>
      <c r="DB11" s="107"/>
      <c r="DC11" s="273"/>
      <c r="DD11" s="24"/>
      <c r="DE11" s="107"/>
      <c r="DF11" s="273"/>
      <c r="DG11" s="218"/>
      <c r="DH11" s="217"/>
      <c r="DI11" s="217"/>
      <c r="DJ11" s="286" t="e">
        <f>AVERAGE(AY11:DF11)</f>
        <v>#DIV/0!</v>
      </c>
      <c r="DK11" s="219"/>
      <c r="DL11" s="220" t="e">
        <f>IF(DJ11&gt;80, 4, (DJ11-50)/20+2.5)</f>
        <v>#DIV/0!</v>
      </c>
      <c r="DM11" s="650">
        <f>COUNTIF(N11:DF11, Active!DM$1)+COUNTIF(N11:DF11, Active!DM$2)</f>
        <v>0</v>
      </c>
      <c r="DN11" s="233">
        <f>IF(COUNTIF($N11:$Q11, Active!ET$1)&gt;0, Active!DN$2, 0)</f>
        <v>0</v>
      </c>
      <c r="DO11" s="234">
        <f>IF(COUNTIF($R11:$U11, Active!ET$1)&gt;0, Active!DO$2, 0)</f>
        <v>0</v>
      </c>
      <c r="DP11" s="234">
        <f>IF(COUNTIF($V11:$Y11, Active!ET$1)&gt;0, Active!DP$2, 0)</f>
        <v>0</v>
      </c>
      <c r="DQ11" s="234">
        <f>IF(COUNTIF($Z11:$AA11, Active!ET$1)&gt;0, Active!DQ$2, 0)</f>
        <v>0</v>
      </c>
      <c r="DR11" s="234">
        <f>IF(COUNTIF($AB11:$AC11, Active!ET$1)&gt;0, Active!DR$2, 0)</f>
        <v>0</v>
      </c>
      <c r="DS11" s="235">
        <f>IF(COUNTIF($AD11:$AF11, Active!$ET$1)&gt;0, Active!DS$2, 0)</f>
        <v>0</v>
      </c>
      <c r="DT11" s="236">
        <f>IF(COUNTIF($AG11:$AI11, Active!$ET$1)&gt;0, Active!DT$2, 0)</f>
        <v>0</v>
      </c>
      <c r="DU11" s="236">
        <f>IF(COUNTIF($AJ11:$AL11, Active!$ET$1)&gt;0, Active!DU$2, 0)</f>
        <v>0</v>
      </c>
      <c r="DV11" s="236">
        <f>IF(COUNTIF($AM11:$AO11, Active!$ET$1)&gt;0, Active!DV$2, 0)</f>
        <v>0</v>
      </c>
      <c r="DW11" s="236">
        <f>IF(COUNTIF($AP11:$AR11, Active!$ET$1)&gt;0, Active!DW$2, 0)</f>
        <v>0</v>
      </c>
      <c r="DX11" s="236">
        <f>IF(COUNTIF($AS11:$AU11, Active!$ET$1)&gt;0, Active!DX$2, 0)</f>
        <v>0</v>
      </c>
      <c r="DY11" s="236">
        <f>IF(COUNTIF($AV11:$AX11, Active!$ET$1)&gt;0, Active!DY$2, 0)</f>
        <v>0</v>
      </c>
      <c r="DZ11" s="237">
        <f>IF(COUNTIF($AY11:$BA11, Active!$ET$1)&gt;0, Active!DZ$2, 0)</f>
        <v>0</v>
      </c>
      <c r="EA11" s="238">
        <f>IF(COUNTIF($BB11:$BD11, Active!$ET$1)&gt;0, Active!EA$2, 0)</f>
        <v>0</v>
      </c>
      <c r="EB11" s="238">
        <f>IF(COUNTIF($BE11:$BG11, Active!$ET$1)&gt;0, Active!EB$2, 0)</f>
        <v>0</v>
      </c>
      <c r="EC11" s="238">
        <f>IF(COUNTIF($BH11:$BJ11, Active!$ET$1)&gt;0, Active!EC$2, 0)</f>
        <v>0</v>
      </c>
      <c r="ED11" s="238">
        <f>IF(COUNTIF($BK11:$BM11, Active!$ET$1)&gt;0, Active!ED$2, 0)</f>
        <v>0</v>
      </c>
      <c r="EE11" s="238">
        <f>IF(COUNTIF($BN11:$BP11, Active!$ET$1)&gt;0, Active!EE$2, 0)</f>
        <v>0</v>
      </c>
      <c r="EF11" s="238">
        <f>IF(COUNTIF($BQ11:$BS11, Active!$ET$1)&gt;0, Active!EF$2, 0)</f>
        <v>0</v>
      </c>
      <c r="EG11" s="238">
        <f>IF(COUNTIF($BT11:$BV11, Active!$ET$1)&gt;0, Active!EG$2, 0)</f>
        <v>0</v>
      </c>
      <c r="EH11" s="239">
        <f>IF(COUNTIF($BW11:$BY11, Active!$ET$1)&gt;0, Active!EH$2, 0)</f>
        <v>0</v>
      </c>
      <c r="EI11" s="240">
        <f>IF(COUNTIF($BZ11:$CB11, Active!$ET$1)&gt;0, Active!EI$2, 0)</f>
        <v>0</v>
      </c>
      <c r="EJ11" s="240">
        <f>IF(COUNTIF($CC11:$CE11, Active!$ET$1)&gt;0, Active!EJ$2, 0)</f>
        <v>0</v>
      </c>
      <c r="EK11" s="240">
        <f>IF(COUNTIF($CF11:$CH11, Active!$ET$1)&gt;0, Active!EK$2, 0)</f>
        <v>0</v>
      </c>
      <c r="EL11" s="240">
        <f>IF(COUNTIF($CI11:$CK11, Active!$ET$1)&gt;0, Active!EL$2, 0)</f>
        <v>0</v>
      </c>
      <c r="EM11" s="240">
        <f>IF(COUNTIF($CL11:$CN11, Active!$ET$1)&gt;0, Active!EM$2, 0)</f>
        <v>0</v>
      </c>
      <c r="EN11" s="240">
        <f>IF(COUNTIF($CO11:$CQ11, Active!$ET$1)&gt;0, Active!EN$2, 0)</f>
        <v>0</v>
      </c>
      <c r="EO11" s="240">
        <f>IF(COUNTIF($CR11:$CT11, Active!$ET$1)&gt;0, Active!EO$2, 0)</f>
        <v>0</v>
      </c>
      <c r="EP11" s="240">
        <f>IF(COUNTIF($CU11:$CW11, Active!$ET$1)&gt;0, Active!EP$2, 0)</f>
        <v>0</v>
      </c>
      <c r="EQ11" s="240">
        <f>IF(COUNTIF($CX11:$CZ11, Active!$ET$1)&gt;0, Active!EQ$2, 0)</f>
        <v>0</v>
      </c>
      <c r="ER11" s="240">
        <f>IF(COUNTIF($DA11:$DC11, Active!$ET$1)&gt;0, Active!ER$2, 0)</f>
        <v>0</v>
      </c>
      <c r="ES11" s="240">
        <f>IF(COUNTIF($DD11:$DF11, Active!$ET$1)&gt;0, Active!ES$2, 0)</f>
        <v>0</v>
      </c>
      <c r="ET11" s="241">
        <f>SUM(DN11:ES11)</f>
        <v>0</v>
      </c>
      <c r="EU11" s="242">
        <f>IF(COUNTIF($N11:$Q11, Active!GA$1)&gt;0, Active!EU$2, 0)</f>
        <v>0</v>
      </c>
      <c r="EV11" s="234">
        <f>IF(COUNTIF($R11:$U11, Active!GA$1)&gt;0, Active!EV$2, 0)</f>
        <v>0</v>
      </c>
      <c r="EW11" s="234">
        <f>IF(COUNTIF($V11:$Y11, Active!GA$1)&gt;0, Active!EW$2, 0)</f>
        <v>0</v>
      </c>
      <c r="EX11" s="234">
        <f>IF(COUNTIF($Z11:$AA11, Active!GA$1)&gt;0, Active!EX$2, 0)</f>
        <v>0</v>
      </c>
      <c r="EY11" s="234">
        <f>IF(COUNTIF($AB11:$AC11, Active!GA$1)&gt;0, Active!EY$2, 0)</f>
        <v>0</v>
      </c>
      <c r="EZ11" s="235">
        <f>IF(COUNTIF($AD11:$AF11, Active!$GA$1)&gt;0, Active!EZ$2, 0)</f>
        <v>0</v>
      </c>
      <c r="FA11" s="236">
        <f>IF(COUNTIF($AG11:$AI11, Active!$GA$1)&gt;0, Active!FA$2, 0)</f>
        <v>0</v>
      </c>
      <c r="FB11" s="236">
        <f>IF(COUNTIF($AJ11:$AL11, Active!$GA$1)&gt;0, Active!FB$2, 0)</f>
        <v>0</v>
      </c>
      <c r="FC11" s="236">
        <f>IF(COUNTIF($AM11:$AO11, Active!$GA$1)&gt;0, Active!FC$2, 0)</f>
        <v>0</v>
      </c>
      <c r="FD11" s="236">
        <f>IF(COUNTIF($AP11:$AR11, Active!$GA$1)&gt;0, Active!FD$2, 0)</f>
        <v>0</v>
      </c>
      <c r="FE11" s="236">
        <f>IF(COUNTIF($AS11:$AU11, Active!$GA$1)&gt;0, Active!FE$2, 0)</f>
        <v>0</v>
      </c>
      <c r="FF11" s="236">
        <f>IF(COUNTIF($AV11:$AX11, Active!$GA$1)&gt;0, Active!FF$2, 0)</f>
        <v>0</v>
      </c>
      <c r="FG11" s="237">
        <f>IF(COUNTIF($AY11:$BA11, Active!$GA$1)&gt;0, Active!FG$2, 0)</f>
        <v>0</v>
      </c>
      <c r="FH11" s="238">
        <f>IF(COUNTIF($BB11:$BD11, Active!$GA$1)&gt;0, Active!FH$2, 0)</f>
        <v>0</v>
      </c>
      <c r="FI11" s="238">
        <f>IF(COUNTIF($BE11:$BG11, Active!$GA$1)&gt;0, Active!FI$2, 0)</f>
        <v>0</v>
      </c>
      <c r="FJ11" s="238">
        <f>IF(COUNTIF($BH11:$BJ11, Active!$GA$1)&gt;0, Active!FJ$2, 0)</f>
        <v>0</v>
      </c>
      <c r="FK11" s="238">
        <f>IF(COUNTIF($BK11:$BM11, Active!$GA$1)&gt;0, Active!FK$2, 0)</f>
        <v>0</v>
      </c>
      <c r="FL11" s="238">
        <f>IF(COUNTIF($BN11:$BP11, Active!$GA$1)&gt;0, Active!FL$2, 0)</f>
        <v>0</v>
      </c>
      <c r="FM11" s="238">
        <f>IF(COUNTIF($BQ11:$BS11, Active!$GA$1)&gt;0, Active!FM$2, 0)</f>
        <v>0</v>
      </c>
      <c r="FN11" s="238">
        <f>IF(COUNTIF($BT11:$BV11, Active!$GA$1)&gt;0, Active!FN$2, 0)</f>
        <v>0</v>
      </c>
      <c r="FO11" s="239">
        <f>IF(COUNTIF($BW11:$BY11, Active!$GA$1)&gt;0, Active!FO$2, 0)</f>
        <v>0</v>
      </c>
      <c r="FP11" s="240">
        <f>IF(COUNTIF($BZ11:$CB11, Active!$GA$1)&gt;0, Active!FP$2, 0)</f>
        <v>0</v>
      </c>
      <c r="FQ11" s="240">
        <f>IF(COUNTIF($CC11:$CE11, Active!$GA$1)&gt;0, Active!FQ$2, 0)</f>
        <v>0</v>
      </c>
      <c r="FR11" s="240">
        <f>IF(COUNTIF($CF11:$CH11, Active!$GA$1)&gt;0, Active!FR$2, 0)</f>
        <v>0</v>
      </c>
      <c r="FS11" s="240">
        <f>IF(COUNTIF($CI11:$CK11, Active!$GA$1)&gt;0, Active!FS$2, 0)</f>
        <v>0</v>
      </c>
      <c r="FT11" s="240">
        <f>IF(COUNTIF($CL11:$CN11, Active!$GA$1)&gt;0, Active!FT$2, 0)</f>
        <v>0</v>
      </c>
      <c r="FU11" s="240">
        <f>IF(COUNTIF($CO11:$CQ11, Active!$GA$1)&gt;0, Active!FU$2, 0)</f>
        <v>0</v>
      </c>
      <c r="FV11" s="240">
        <f>IF(COUNTIF($CR11:$CT11, Active!$GA$1)&gt;0, Active!FV$2, 0)</f>
        <v>0</v>
      </c>
      <c r="FW11" s="240">
        <f>IF(COUNTIF($CU11:$CW11, Active!$GA$1)&gt;0, Active!FW$2, 0)</f>
        <v>0</v>
      </c>
      <c r="FX11" s="240">
        <f>IF(COUNTIF($CX11:$CZ11, Active!$GA$1)&gt;0, Active!FX$2, 0)</f>
        <v>0</v>
      </c>
      <c r="FY11" s="240">
        <f>IF(COUNTIF($DA11:$DC11, Active!$GA$1)&gt;0, Active!FY$2, 0)</f>
        <v>0</v>
      </c>
      <c r="FZ11" s="240">
        <f>IF(COUNTIF($DD11:$DF11, Active!$GA$1)&gt;0, Active!FZ$2, 0)</f>
        <v>0</v>
      </c>
      <c r="GA11" s="241">
        <f>SUM(EU11:FZ11)</f>
        <v>0</v>
      </c>
      <c r="GB11" s="242">
        <f>IF(COUNTIF($N11:$Q11, Active!HH$1)&gt;0, Active!GB$2, 0)</f>
        <v>0</v>
      </c>
      <c r="GC11" s="234">
        <f>IF(COUNTIF($R11:$U11, Active!HH$1)&gt;0, Active!GC$2, 0)</f>
        <v>0</v>
      </c>
      <c r="GD11" s="234">
        <f>IF(COUNTIF($V11:$Y11, Active!HH$1)&gt;0, Active!GD$2, 0)</f>
        <v>0</v>
      </c>
      <c r="GE11" s="234">
        <f>IF(COUNTIF($Z11:$AA11, Active!HH$1)&gt;0, Active!GE$2, 0)</f>
        <v>0</v>
      </c>
      <c r="GF11" s="234">
        <f>IF(COUNTIF($AB11:$AC11, Active!HH$1)&gt;0, Active!GF$2, 0)</f>
        <v>0</v>
      </c>
      <c r="GG11" s="235">
        <f>IF(COUNTIF($AD11:$AF11, Active!$HH$1)&gt;0, Active!GG$2, 0)</f>
        <v>0</v>
      </c>
      <c r="GH11" s="236">
        <f>IF(COUNTIF($AG11:$AI11, Active!$HH$1)&gt;0, Active!GH$2, 0)</f>
        <v>0</v>
      </c>
      <c r="GI11" s="236">
        <f>IF(COUNTIF($AJ11:$AL11, Active!$HH$1)&gt;0, Active!GI$2, 0)</f>
        <v>0</v>
      </c>
      <c r="GJ11" s="236">
        <f>IF(COUNTIF($AM11:$AO11, Active!$HH$1)&gt;0, Active!GJ$2, 0)</f>
        <v>0</v>
      </c>
      <c r="GK11" s="236">
        <f>IF(COUNTIF($AP11:$AR11, Active!$HH$1)&gt;0, Active!GK$2, 0)</f>
        <v>0</v>
      </c>
      <c r="GL11" s="236">
        <f>IF(COUNTIF($AS11:$AU11, Active!$HH$1)&gt;0, Active!GL$2, 0)</f>
        <v>0</v>
      </c>
      <c r="GM11" s="236">
        <f>IF(COUNTIF($AV11:$AX11, Active!$HH$1)&gt;0, Active!GM$2, 0)</f>
        <v>0</v>
      </c>
      <c r="GN11" s="237">
        <f>IF(COUNTIF($AY11:$BA11, Active!$HH$1)&gt;0, Active!GN$2, 0)</f>
        <v>0</v>
      </c>
      <c r="GO11" s="238">
        <f>IF(COUNTIF($BB11:$BD11, Active!$HH$1)&gt;0, Active!GO$2, 0)</f>
        <v>0</v>
      </c>
      <c r="GP11" s="238">
        <f>IF(COUNTIF($BE11:$BG11, Active!$HH$1)&gt;0, Active!GP$2, 0)</f>
        <v>0</v>
      </c>
      <c r="GQ11" s="238">
        <f>IF(COUNTIF($BH11:$BJ11, Active!$HH$1)&gt;0, Active!GQ$2, 0)</f>
        <v>0</v>
      </c>
      <c r="GR11" s="238">
        <f>IF(COUNTIF($BK11:$BM11, Active!$HH$1)&gt;0, Active!GR$2, 0)</f>
        <v>0</v>
      </c>
      <c r="GS11" s="238">
        <f>IF(COUNTIF($BN11:$BP11, Active!$HH$1)&gt;0, Active!GS$2, 0)</f>
        <v>0</v>
      </c>
      <c r="GT11" s="238">
        <f>IF(COUNTIF($BQ11:$BS11, Active!$HH$1)&gt;0, Active!GT$2, 0)</f>
        <v>0</v>
      </c>
      <c r="GU11" s="238">
        <f>IF(COUNTIF($BT11:$BV11, Active!$HH$1)&gt;0, Active!GU$2, 0)</f>
        <v>0</v>
      </c>
      <c r="GV11" s="239">
        <f>IF(COUNTIF($BW11:$BY11, Active!$HH$1)&gt;0, Active!GV$2, 0)</f>
        <v>0</v>
      </c>
      <c r="GW11" s="240">
        <f>IF(COUNTIF($BZ11:$CB11, Active!$HH$1)&gt;0, Active!GW$2, 0)</f>
        <v>0</v>
      </c>
      <c r="GX11" s="240">
        <f>IF(COUNTIF($CC11:$CE11, Active!$HH$1)&gt;0, Active!GX$2, 0)</f>
        <v>0</v>
      </c>
      <c r="GY11" s="240">
        <f>IF(COUNTIF($CF11:$CH11, Active!$HH$1)&gt;0, Active!GY$2, 0)</f>
        <v>0</v>
      </c>
      <c r="GZ11" s="240">
        <f>IF(COUNTIF($CI11:$CK11, Active!$HH$1)&gt;0, Active!GZ$2, 0)</f>
        <v>0</v>
      </c>
      <c r="HA11" s="240">
        <f>IF(COUNTIF($CL11:$CN11, Active!$HH$1)&gt;0, Active!HA$2, 0)</f>
        <v>0</v>
      </c>
      <c r="HB11" s="240">
        <f>IF(COUNTIF($CO11:$CQ11, Active!$HH$1)&gt;0, Active!HB$2, 0)</f>
        <v>0</v>
      </c>
      <c r="HC11" s="240">
        <f>IF(COUNTIF($CR11:$CT11, Active!$HH$1)&gt;0, Active!HC$2, 0)</f>
        <v>0</v>
      </c>
      <c r="HD11" s="240">
        <f>IF(COUNTIF($CU11:$CW11, Active!$HH$1)&gt;0, Active!HD$2, 0)</f>
        <v>0</v>
      </c>
      <c r="HE11" s="240">
        <f>IF(COUNTIF($CX11:$CZ11, Active!$HH$1)&gt;0, Active!HE$2, 0)</f>
        <v>0</v>
      </c>
      <c r="HF11" s="240">
        <f>IF(COUNTIF($DA11:$DC11, Active!$HH$1)&gt;0, Active!HF$2, 0)</f>
        <v>0</v>
      </c>
      <c r="HG11" s="240">
        <f>IF(COUNTIF($DD11:$DF11, Active!$HH$1)&gt;0, Active!HG$2, 0)</f>
        <v>0</v>
      </c>
      <c r="HH11" s="241">
        <f>SUM(GB11:HG11)</f>
        <v>0</v>
      </c>
      <c r="HI11" s="243"/>
      <c r="HJ11" s="242">
        <f>IF(MAX($N11:$Q11)&gt;=40, Active!HJ$2, 0)</f>
        <v>0</v>
      </c>
      <c r="HK11" s="234">
        <f>IF(MAX($R11:$U11)&gt;=40, Active!HK$2, 0)</f>
        <v>0</v>
      </c>
      <c r="HL11" s="234">
        <f>IF(MAX($V11:$Y11)&gt;=40, Active!HL$2, 0)</f>
        <v>0</v>
      </c>
      <c r="HM11" s="234">
        <f>IF(MAX($Z11:$AA11)&gt;=40, Active!HM$2, 0)</f>
        <v>0</v>
      </c>
      <c r="HN11" s="234">
        <f>IF(MAX($AB11:$AC11)&gt;=40, Active!HN$2, 0)</f>
        <v>0</v>
      </c>
      <c r="HO11" s="235">
        <f>IF(MAX($AD11:$AF11)&gt;=40, Active!HO$2, 0)</f>
        <v>20</v>
      </c>
      <c r="HP11" s="236">
        <f>IF(MAX($AG11:$AI11)&gt;=40, Active!HP$2, 0)</f>
        <v>20</v>
      </c>
      <c r="HQ11" s="236">
        <f>IF(MAX($AJ11:$AL11)&gt;=40, Active!HQ$2, 0)</f>
        <v>20</v>
      </c>
      <c r="HR11" s="236">
        <f>IF(MAX($AM11:$AO11)&gt;=40, Active!HR$2, 0)</f>
        <v>20</v>
      </c>
      <c r="HS11" s="236">
        <f>IF(MAX($AP11:$AR11)&gt;=40, Active!HS$2, 0)</f>
        <v>10</v>
      </c>
      <c r="HT11" s="236">
        <f>IF(MAX($AS11:$AU11)&gt;=40, Active!HT$2, 0)</f>
        <v>20</v>
      </c>
      <c r="HU11" s="236">
        <f>IF(MAX($AV11:$AX11)&gt;=40, Active!HU$2, 0)</f>
        <v>10</v>
      </c>
      <c r="HV11" s="237">
        <f>IF(MAX($AY11:$BA11)&gt;=40, Active!HV$2, 0)</f>
        <v>0</v>
      </c>
      <c r="HW11" s="238">
        <f>IF(MAX($BB11:$BD11)&gt;=40, Active!HW$2, 0)</f>
        <v>0</v>
      </c>
      <c r="HX11" s="238">
        <f>IF(MAX($BE11:$BG11)&gt;=40, Active!HX$2, 0)</f>
        <v>0</v>
      </c>
      <c r="HY11" s="238">
        <f>IF(MAX($BH11:$BJ11)&gt;=40, Active!HY$2, 0)</f>
        <v>0</v>
      </c>
      <c r="HZ11" s="238">
        <f>IF(MAX($BK11:$BM11)&gt;=40, Active!HZ$2, 0)</f>
        <v>0</v>
      </c>
      <c r="IA11" s="238">
        <f>IF(MAX($BN11:$BP11)&gt;=40, Active!IA$2, 0)</f>
        <v>0</v>
      </c>
      <c r="IB11" s="238">
        <f>IF(MAX($BQ11:$BS11)&gt;=40, Active!IB$2, 0)</f>
        <v>0</v>
      </c>
      <c r="IC11" s="238">
        <f>IF(MAX($BT11:$BV11)&gt;=40, Active!IC$2, 0)</f>
        <v>0</v>
      </c>
      <c r="ID11" s="239">
        <f>IF(MAX($BW11:$BY11)&gt;=40, Active!ID$2, 0)</f>
        <v>0</v>
      </c>
      <c r="IE11" s="240">
        <f>IF(MAX($BZ11:$CB11)&gt;=40, Active!IE$2, 0)</f>
        <v>0</v>
      </c>
      <c r="IF11" s="240">
        <f>IF(MAX($CC11:$CE11)&gt;=40, Active!IF$2, 0)</f>
        <v>0</v>
      </c>
      <c r="IG11" s="240">
        <f>IF(MAX($CF11:$CH11)&gt;=40, Active!IG$2, 0)</f>
        <v>0</v>
      </c>
      <c r="IH11" s="240">
        <f>IF(MAX($CI11:$CK11)&gt;=40, Active!IH$2, 0)</f>
        <v>0</v>
      </c>
      <c r="II11" s="240">
        <f>IF(MAX($CL11:$CN11)&gt;=40, Active!II$2, 0)</f>
        <v>0</v>
      </c>
      <c r="IJ11" s="240">
        <f>IF(MAX($CO11:$CQ11)&gt;=40, Active!IJ$2, 0)</f>
        <v>0</v>
      </c>
      <c r="IK11" s="240">
        <f>IF(MAX($CR11:$CT11)&gt;=40, Active!IK$2, 0)</f>
        <v>0</v>
      </c>
      <c r="IL11" s="240">
        <f>IF(MAX($CU11:$CW11)&gt;=40, Active!IL$2, 0)</f>
        <v>0</v>
      </c>
      <c r="IM11" s="240">
        <f>IF(MAX($CX11:$CZ11)&gt;=40, Active!IM$2, 0)</f>
        <v>0</v>
      </c>
      <c r="IN11" s="240">
        <f>IF(MAX($DA11:$DC11)&gt;=40, Active!IN$2, 0)</f>
        <v>0</v>
      </c>
      <c r="IO11" s="240">
        <f>IF(MAX($DD11:$DF11)&gt;=40, Active!IO$2, 0)</f>
        <v>0</v>
      </c>
      <c r="IP11" s="416">
        <f>SUM(HO11:IB11, ID11:IO11)</f>
        <v>120</v>
      </c>
      <c r="IQ11" s="416">
        <f>SUM(HJ11:HN11, IC11)</f>
        <v>0</v>
      </c>
    </row>
    <row r="12" spans="1:251" ht="15" customHeight="1" x14ac:dyDescent="0.25">
      <c r="A12" s="14" t="s">
        <v>983</v>
      </c>
      <c r="B12" s="392">
        <v>96</v>
      </c>
      <c r="C12" s="13" t="s">
        <v>840</v>
      </c>
      <c r="D12" s="423">
        <v>43922</v>
      </c>
      <c r="E12" s="20">
        <v>7</v>
      </c>
      <c r="F12" s="6">
        <v>10674325</v>
      </c>
      <c r="G12" s="20">
        <v>1</v>
      </c>
      <c r="H12" s="20"/>
      <c r="I12" s="23"/>
      <c r="J12" s="6" t="s">
        <v>18</v>
      </c>
      <c r="K12" s="6" t="s">
        <v>18</v>
      </c>
      <c r="L12" s="424"/>
      <c r="M12" s="651" t="s">
        <v>841</v>
      </c>
      <c r="N12" s="24"/>
      <c r="O12" s="107"/>
      <c r="P12" s="105"/>
      <c r="Q12" s="106"/>
      <c r="R12" s="24"/>
      <c r="S12" s="107"/>
      <c r="T12" s="105"/>
      <c r="U12" s="106"/>
      <c r="V12" s="24"/>
      <c r="W12" s="107"/>
      <c r="X12" s="105"/>
      <c r="Y12" s="106"/>
      <c r="Z12" s="24"/>
      <c r="AA12" s="273"/>
      <c r="AB12" s="24"/>
      <c r="AC12" s="273"/>
      <c r="AD12" s="272">
        <v>100</v>
      </c>
      <c r="AE12" s="108"/>
      <c r="AF12" s="444"/>
      <c r="AG12" s="272">
        <v>100</v>
      </c>
      <c r="AH12" s="108"/>
      <c r="AI12" s="444"/>
      <c r="AJ12" s="272">
        <v>100</v>
      </c>
      <c r="AK12" s="108"/>
      <c r="AL12" s="444"/>
      <c r="AM12" s="272">
        <v>100</v>
      </c>
      <c r="AN12" s="108"/>
      <c r="AO12" s="444"/>
      <c r="AP12" s="272">
        <v>100</v>
      </c>
      <c r="AQ12" s="108"/>
      <c r="AR12" s="444"/>
      <c r="AS12" s="272">
        <v>100</v>
      </c>
      <c r="AT12" s="108"/>
      <c r="AU12" s="444"/>
      <c r="AV12" s="272">
        <v>100</v>
      </c>
      <c r="AW12" s="108"/>
      <c r="AX12" s="444"/>
      <c r="AY12" s="648" t="s">
        <v>1398</v>
      </c>
      <c r="AZ12" s="107"/>
      <c r="BA12" s="273"/>
      <c r="BB12" s="24">
        <v>71</v>
      </c>
      <c r="BC12" s="107"/>
      <c r="BD12" s="273"/>
      <c r="BE12" s="24">
        <v>64</v>
      </c>
      <c r="BF12" s="107"/>
      <c r="BG12" s="273"/>
      <c r="BH12" s="24">
        <v>72</v>
      </c>
      <c r="BI12" s="107"/>
      <c r="BJ12" s="273"/>
      <c r="BK12" s="24"/>
      <c r="BL12" s="107"/>
      <c r="BM12" s="273"/>
      <c r="BN12" s="24"/>
      <c r="BO12" s="107"/>
      <c r="BP12" s="273"/>
      <c r="BQ12" s="24"/>
      <c r="BR12" s="107"/>
      <c r="BS12" s="273"/>
      <c r="BT12" s="24"/>
      <c r="BU12" s="291"/>
      <c r="BV12" s="273"/>
      <c r="BW12" s="24"/>
      <c r="BX12" s="107"/>
      <c r="BY12" s="273"/>
      <c r="BZ12" s="24"/>
      <c r="CA12" s="107"/>
      <c r="CB12" s="273"/>
      <c r="CC12" s="24"/>
      <c r="CD12" s="107"/>
      <c r="CE12" s="107"/>
      <c r="CF12" s="107"/>
      <c r="CG12" s="107"/>
      <c r="CH12" s="273"/>
      <c r="CI12" s="24"/>
      <c r="CJ12" s="107"/>
      <c r="CK12" s="273"/>
      <c r="CL12" s="24"/>
      <c r="CM12" s="107"/>
      <c r="CN12" s="273"/>
      <c r="CO12" s="24"/>
      <c r="CP12" s="107"/>
      <c r="CQ12" s="273"/>
      <c r="CR12" s="24"/>
      <c r="CS12" s="107"/>
      <c r="CT12" s="273"/>
      <c r="CU12" s="24"/>
      <c r="CV12" s="107"/>
      <c r="CW12" s="273"/>
      <c r="CX12" s="24"/>
      <c r="CY12" s="107"/>
      <c r="CZ12" s="273"/>
      <c r="DA12" s="24"/>
      <c r="DB12" s="107"/>
      <c r="DC12" s="273"/>
      <c r="DD12" s="24"/>
      <c r="DE12" s="107"/>
      <c r="DF12" s="273"/>
      <c r="DG12" s="218"/>
      <c r="DH12" s="217"/>
      <c r="DI12" s="217"/>
      <c r="DJ12" s="286">
        <f>AVERAGE(AY12:DF12)</f>
        <v>69</v>
      </c>
      <c r="DK12" s="219"/>
      <c r="DL12" s="220">
        <f>IF(DJ12&gt;80, 4, (DJ12-50)/20+2.5)</f>
        <v>3.45</v>
      </c>
      <c r="DM12" s="650">
        <f>COUNTIF(N12:DF12, Active!DM$1)+COUNTIF(N12:DF12, Active!DM$2)</f>
        <v>0</v>
      </c>
      <c r="DN12" s="233">
        <f>IF(COUNTIF($N12:$Q12, Active!ET$1)&gt;0, Active!DN$2, 0)</f>
        <v>0</v>
      </c>
      <c r="DO12" s="234">
        <f>IF(COUNTIF($R12:$U12, Active!ET$1)&gt;0, Active!DO$2, 0)</f>
        <v>0</v>
      </c>
      <c r="DP12" s="234">
        <f>IF(COUNTIF($V12:$Y12, Active!ET$1)&gt;0, Active!DP$2, 0)</f>
        <v>0</v>
      </c>
      <c r="DQ12" s="234">
        <f>IF(COUNTIF($Z12:$AA12, Active!ET$1)&gt;0, Active!DQ$2, 0)</f>
        <v>0</v>
      </c>
      <c r="DR12" s="234">
        <f>IF(COUNTIF($AB12:$AC12, Active!ET$1)&gt;0, Active!DR$2, 0)</f>
        <v>0</v>
      </c>
      <c r="DS12" s="235">
        <f>IF(COUNTIF($AD12:$AF12, Active!$ET$1)&gt;0, Active!DS$2, 0)</f>
        <v>0</v>
      </c>
      <c r="DT12" s="236">
        <f>IF(COUNTIF($AG12:$AI12, Active!$ET$1)&gt;0, Active!DT$2, 0)</f>
        <v>0</v>
      </c>
      <c r="DU12" s="236">
        <f>IF(COUNTIF($AJ12:$AL12, Active!$ET$1)&gt;0, Active!DU$2, 0)</f>
        <v>0</v>
      </c>
      <c r="DV12" s="236">
        <f>IF(COUNTIF($AM12:$AO12, Active!$ET$1)&gt;0, Active!DV$2, 0)</f>
        <v>0</v>
      </c>
      <c r="DW12" s="236">
        <f>IF(COUNTIF($AP12:$AR12, Active!$ET$1)&gt;0, Active!DW$2, 0)</f>
        <v>0</v>
      </c>
      <c r="DX12" s="236">
        <f>IF(COUNTIF($AS12:$AU12, Active!$ET$1)&gt;0, Active!DX$2, 0)</f>
        <v>0</v>
      </c>
      <c r="DY12" s="236">
        <f>IF(COUNTIF($AV12:$AX12, Active!$ET$1)&gt;0, Active!DY$2, 0)</f>
        <v>0</v>
      </c>
      <c r="DZ12" s="237">
        <f>IF(COUNTIF($AY12:$BA12, Active!$ET$1)&gt;0, Active!DZ$2, 0)</f>
        <v>0</v>
      </c>
      <c r="EA12" s="238">
        <f>IF(COUNTIF($BB12:$BD12, Active!$ET$1)&gt;0, Active!EA$2, 0)</f>
        <v>0</v>
      </c>
      <c r="EB12" s="238">
        <f>IF(COUNTIF($BE12:$BG12, Active!$ET$1)&gt;0, Active!EB$2, 0)</f>
        <v>0</v>
      </c>
      <c r="EC12" s="238">
        <f>IF(COUNTIF($BH12:$BJ12, Active!$ET$1)&gt;0, Active!EC$2, 0)</f>
        <v>0</v>
      </c>
      <c r="ED12" s="238">
        <f>IF(COUNTIF($BK12:$BM12, Active!$ET$1)&gt;0, Active!ED$2, 0)</f>
        <v>0</v>
      </c>
      <c r="EE12" s="238">
        <f>IF(COUNTIF($BN12:$BP12, Active!$ET$1)&gt;0, Active!EE$2, 0)</f>
        <v>0</v>
      </c>
      <c r="EF12" s="238">
        <f>IF(COUNTIF($BQ12:$BS12, Active!$ET$1)&gt;0, Active!EF$2, 0)</f>
        <v>0</v>
      </c>
      <c r="EG12" s="238">
        <f>IF(COUNTIF($BT12:$BV12, Active!$ET$1)&gt;0, Active!EG$2, 0)</f>
        <v>0</v>
      </c>
      <c r="EH12" s="239">
        <f>IF(COUNTIF($BW12:$BY12, Active!$ET$1)&gt;0, Active!EH$2, 0)</f>
        <v>0</v>
      </c>
      <c r="EI12" s="240">
        <f>IF(COUNTIF($BZ12:$CB12, Active!$ET$1)&gt;0, Active!EI$2, 0)</f>
        <v>0</v>
      </c>
      <c r="EJ12" s="240">
        <f>IF(COUNTIF($CC12:$CE12, Active!$ET$1)&gt;0, Active!EJ$2, 0)</f>
        <v>0</v>
      </c>
      <c r="EK12" s="240">
        <f>IF(COUNTIF($CF12:$CH12, Active!$ET$1)&gt;0, Active!EK$2, 0)</f>
        <v>0</v>
      </c>
      <c r="EL12" s="240">
        <f>IF(COUNTIF($CI12:$CK12, Active!$ET$1)&gt;0, Active!EL$2, 0)</f>
        <v>0</v>
      </c>
      <c r="EM12" s="240">
        <f>IF(COUNTIF($CL12:$CN12, Active!$ET$1)&gt;0, Active!EM$2, 0)</f>
        <v>0</v>
      </c>
      <c r="EN12" s="240">
        <f>IF(COUNTIF($CO12:$CQ12, Active!$ET$1)&gt;0, Active!EN$2, 0)</f>
        <v>0</v>
      </c>
      <c r="EO12" s="240">
        <f>IF(COUNTIF($CR12:$CT12, Active!$ET$1)&gt;0, Active!EO$2, 0)</f>
        <v>0</v>
      </c>
      <c r="EP12" s="240">
        <f>IF(COUNTIF($CU12:$CW12, Active!$ET$1)&gt;0, Active!EP$2, 0)</f>
        <v>0</v>
      </c>
      <c r="EQ12" s="240">
        <f>IF(COUNTIF($CX12:$CZ12, Active!$ET$1)&gt;0, Active!EQ$2, 0)</f>
        <v>0</v>
      </c>
      <c r="ER12" s="240">
        <f>IF(COUNTIF($DA12:$DC12, Active!$ET$1)&gt;0, Active!ER$2, 0)</f>
        <v>0</v>
      </c>
      <c r="ES12" s="240">
        <f>IF(COUNTIF($DD12:$DF12, Active!$ET$1)&gt;0, Active!ES$2, 0)</f>
        <v>0</v>
      </c>
      <c r="ET12" s="241">
        <f>SUM(DN12:ES12)</f>
        <v>0</v>
      </c>
      <c r="EU12" s="242">
        <f>IF(COUNTIF($N12:$Q12, Active!GA$1)&gt;0, Active!EU$2, 0)</f>
        <v>0</v>
      </c>
      <c r="EV12" s="234">
        <f>IF(COUNTIF($R12:$U12, Active!GA$1)&gt;0, Active!EV$2, 0)</f>
        <v>0</v>
      </c>
      <c r="EW12" s="234">
        <f>IF(COUNTIF($V12:$Y12, Active!GA$1)&gt;0, Active!EW$2, 0)</f>
        <v>0</v>
      </c>
      <c r="EX12" s="234">
        <f>IF(COUNTIF($Z12:$AA12, Active!GA$1)&gt;0, Active!EX$2, 0)</f>
        <v>0</v>
      </c>
      <c r="EY12" s="234">
        <f>IF(COUNTIF($AB12:$AC12, Active!GA$1)&gt;0, Active!EY$2, 0)</f>
        <v>0</v>
      </c>
      <c r="EZ12" s="235">
        <f>IF(COUNTIF($AD12:$AF12, Active!$GA$1)&gt;0, Active!EZ$2, 0)</f>
        <v>0</v>
      </c>
      <c r="FA12" s="236">
        <f>IF(COUNTIF($AG12:$AI12, Active!$GA$1)&gt;0, Active!FA$2, 0)</f>
        <v>0</v>
      </c>
      <c r="FB12" s="236">
        <f>IF(COUNTIF($AJ12:$AL12, Active!$GA$1)&gt;0, Active!FB$2, 0)</f>
        <v>0</v>
      </c>
      <c r="FC12" s="236">
        <f>IF(COUNTIF($AM12:$AO12, Active!$GA$1)&gt;0, Active!FC$2, 0)</f>
        <v>0</v>
      </c>
      <c r="FD12" s="236">
        <f>IF(COUNTIF($AP12:$AR12, Active!$GA$1)&gt;0, Active!FD$2, 0)</f>
        <v>0</v>
      </c>
      <c r="FE12" s="236">
        <f>IF(COUNTIF($AS12:$AU12, Active!$GA$1)&gt;0, Active!FE$2, 0)</f>
        <v>0</v>
      </c>
      <c r="FF12" s="236">
        <f>IF(COUNTIF($AV12:$AX12, Active!$GA$1)&gt;0, Active!FF$2, 0)</f>
        <v>0</v>
      </c>
      <c r="FG12" s="237">
        <f>IF(COUNTIF($AY12:$BA12, Active!$GA$1)&gt;0, Active!FG$2, 0)</f>
        <v>0</v>
      </c>
      <c r="FH12" s="238">
        <f>IF(COUNTIF($BB12:$BD12, Active!$GA$1)&gt;0, Active!FH$2, 0)</f>
        <v>0</v>
      </c>
      <c r="FI12" s="238">
        <f>IF(COUNTIF($BE12:$BG12, Active!$GA$1)&gt;0, Active!FI$2, 0)</f>
        <v>0</v>
      </c>
      <c r="FJ12" s="238">
        <f>IF(COUNTIF($BH12:$BJ12, Active!$GA$1)&gt;0, Active!FJ$2, 0)</f>
        <v>0</v>
      </c>
      <c r="FK12" s="238">
        <f>IF(COUNTIF($BK12:$BM12, Active!$GA$1)&gt;0, Active!FK$2, 0)</f>
        <v>0</v>
      </c>
      <c r="FL12" s="238">
        <f>IF(COUNTIF($BN12:$BP12, Active!$GA$1)&gt;0, Active!FL$2, 0)</f>
        <v>0</v>
      </c>
      <c r="FM12" s="238">
        <f>IF(COUNTIF($BQ12:$BS12, Active!$GA$1)&gt;0, Active!FM$2, 0)</f>
        <v>0</v>
      </c>
      <c r="FN12" s="238">
        <f>IF(COUNTIF($BT12:$BV12, Active!$GA$1)&gt;0, Active!FN$2, 0)</f>
        <v>0</v>
      </c>
      <c r="FO12" s="239">
        <f>IF(COUNTIF($BW12:$BY12, Active!$GA$1)&gt;0, Active!FO$2, 0)</f>
        <v>0</v>
      </c>
      <c r="FP12" s="240">
        <f>IF(COUNTIF($BZ12:$CB12, Active!$GA$1)&gt;0, Active!FP$2, 0)</f>
        <v>0</v>
      </c>
      <c r="FQ12" s="240">
        <f>IF(COUNTIF($CC12:$CE12, Active!$GA$1)&gt;0, Active!FQ$2, 0)</f>
        <v>0</v>
      </c>
      <c r="FR12" s="240">
        <f>IF(COUNTIF($CF12:$CH12, Active!$GA$1)&gt;0, Active!FR$2, 0)</f>
        <v>0</v>
      </c>
      <c r="FS12" s="240">
        <f>IF(COUNTIF($CI12:$CK12, Active!$GA$1)&gt;0, Active!FS$2, 0)</f>
        <v>0</v>
      </c>
      <c r="FT12" s="240">
        <f>IF(COUNTIF($CL12:$CN12, Active!$GA$1)&gt;0, Active!FT$2, 0)</f>
        <v>0</v>
      </c>
      <c r="FU12" s="240">
        <f>IF(COUNTIF($CO12:$CQ12, Active!$GA$1)&gt;0, Active!FU$2, 0)</f>
        <v>0</v>
      </c>
      <c r="FV12" s="240">
        <f>IF(COUNTIF($CR12:$CT12, Active!$GA$1)&gt;0, Active!FV$2, 0)</f>
        <v>0</v>
      </c>
      <c r="FW12" s="240">
        <f>IF(COUNTIF($CU12:$CW12, Active!$GA$1)&gt;0, Active!FW$2, 0)</f>
        <v>0</v>
      </c>
      <c r="FX12" s="240">
        <f>IF(COUNTIF($CX12:$CZ12, Active!$GA$1)&gt;0, Active!FX$2, 0)</f>
        <v>0</v>
      </c>
      <c r="FY12" s="240">
        <f>IF(COUNTIF($DA12:$DC12, Active!$GA$1)&gt;0, Active!FY$2, 0)</f>
        <v>0</v>
      </c>
      <c r="FZ12" s="240">
        <f>IF(COUNTIF($DD12:$DF12, Active!$GA$1)&gt;0, Active!FZ$2, 0)</f>
        <v>0</v>
      </c>
      <c r="GA12" s="241">
        <f>SUM(EU12:FZ12)</f>
        <v>0</v>
      </c>
      <c r="GB12" s="242">
        <f>IF(COUNTIF($N12:$Q12, Active!HH$1)&gt;0, Active!GB$2, 0)</f>
        <v>0</v>
      </c>
      <c r="GC12" s="234">
        <f>IF(COUNTIF($R12:$U12, Active!HH$1)&gt;0, Active!GC$2, 0)</f>
        <v>0</v>
      </c>
      <c r="GD12" s="234">
        <f>IF(COUNTIF($V12:$Y12, Active!HH$1)&gt;0, Active!GD$2, 0)</f>
        <v>0</v>
      </c>
      <c r="GE12" s="234">
        <f>IF(COUNTIF($Z12:$AA12, Active!HH$1)&gt;0, Active!GE$2, 0)</f>
        <v>0</v>
      </c>
      <c r="GF12" s="234">
        <f>IF(COUNTIF($AB12:$AC12, Active!HH$1)&gt;0, Active!GF$2, 0)</f>
        <v>0</v>
      </c>
      <c r="GG12" s="235">
        <f>IF(COUNTIF($AD12:$AF12, Active!$HH$1)&gt;0, Active!GG$2, 0)</f>
        <v>0</v>
      </c>
      <c r="GH12" s="236">
        <f>IF(COUNTIF($AG12:$AI12, Active!$HH$1)&gt;0, Active!GH$2, 0)</f>
        <v>0</v>
      </c>
      <c r="GI12" s="236">
        <f>IF(COUNTIF($AJ12:$AL12, Active!$HH$1)&gt;0, Active!GI$2, 0)</f>
        <v>0</v>
      </c>
      <c r="GJ12" s="236">
        <f>IF(COUNTIF($AM12:$AO12, Active!$HH$1)&gt;0, Active!GJ$2, 0)</f>
        <v>0</v>
      </c>
      <c r="GK12" s="236">
        <f>IF(COUNTIF($AP12:$AR12, Active!$HH$1)&gt;0, Active!GK$2, 0)</f>
        <v>0</v>
      </c>
      <c r="GL12" s="236">
        <f>IF(COUNTIF($AS12:$AU12, Active!$HH$1)&gt;0, Active!GL$2, 0)</f>
        <v>0</v>
      </c>
      <c r="GM12" s="236">
        <f>IF(COUNTIF($AV12:$AX12, Active!$HH$1)&gt;0, Active!GM$2, 0)</f>
        <v>0</v>
      </c>
      <c r="GN12" s="237">
        <f>IF(COUNTIF($AY12:$BA12, Active!$HH$1)&gt;0, Active!GN$2, 0)</f>
        <v>0</v>
      </c>
      <c r="GO12" s="238">
        <f>IF(COUNTIF($BB12:$BD12, Active!$HH$1)&gt;0, Active!GO$2, 0)</f>
        <v>0</v>
      </c>
      <c r="GP12" s="238">
        <f>IF(COUNTIF($BE12:$BG12, Active!$HH$1)&gt;0, Active!GP$2, 0)</f>
        <v>0</v>
      </c>
      <c r="GQ12" s="238">
        <f>IF(COUNTIF($BH12:$BJ12, Active!$HH$1)&gt;0, Active!GQ$2, 0)</f>
        <v>0</v>
      </c>
      <c r="GR12" s="238">
        <f>IF(COUNTIF($BK12:$BM12, Active!$HH$1)&gt;0, Active!GR$2, 0)</f>
        <v>0</v>
      </c>
      <c r="GS12" s="238">
        <f>IF(COUNTIF($BN12:$BP12, Active!$HH$1)&gt;0, Active!GS$2, 0)</f>
        <v>0</v>
      </c>
      <c r="GT12" s="238">
        <f>IF(COUNTIF($BQ12:$BS12, Active!$HH$1)&gt;0, Active!GT$2, 0)</f>
        <v>0</v>
      </c>
      <c r="GU12" s="238">
        <f>IF(COUNTIF($BT12:$BV12, Active!$HH$1)&gt;0, Active!GU$2, 0)</f>
        <v>0</v>
      </c>
      <c r="GV12" s="239">
        <f>IF(COUNTIF($BW12:$BY12, Active!$HH$1)&gt;0, Active!GV$2, 0)</f>
        <v>0</v>
      </c>
      <c r="GW12" s="240">
        <f>IF(COUNTIF($BZ12:$CB12, Active!$HH$1)&gt;0, Active!GW$2, 0)</f>
        <v>0</v>
      </c>
      <c r="GX12" s="240">
        <f>IF(COUNTIF($CC12:$CE12, Active!$HH$1)&gt;0, Active!GX$2, 0)</f>
        <v>0</v>
      </c>
      <c r="GY12" s="240">
        <f>IF(COUNTIF($CF12:$CH12, Active!$HH$1)&gt;0, Active!GY$2, 0)</f>
        <v>0</v>
      </c>
      <c r="GZ12" s="240">
        <f>IF(COUNTIF($CI12:$CK12, Active!$HH$1)&gt;0, Active!GZ$2, 0)</f>
        <v>0</v>
      </c>
      <c r="HA12" s="240">
        <f>IF(COUNTIF($CL12:$CN12, Active!$HH$1)&gt;0, Active!HA$2, 0)</f>
        <v>0</v>
      </c>
      <c r="HB12" s="240">
        <f>IF(COUNTIF($CO12:$CQ12, Active!$HH$1)&gt;0, Active!HB$2, 0)</f>
        <v>0</v>
      </c>
      <c r="HC12" s="240">
        <f>IF(COUNTIF($CR12:$CT12, Active!$HH$1)&gt;0, Active!HC$2, 0)</f>
        <v>0</v>
      </c>
      <c r="HD12" s="240">
        <f>IF(COUNTIF($CU12:$CW12, Active!$HH$1)&gt;0, Active!HD$2, 0)</f>
        <v>0</v>
      </c>
      <c r="HE12" s="240">
        <f>IF(COUNTIF($CX12:$CZ12, Active!$HH$1)&gt;0, Active!HE$2, 0)</f>
        <v>0</v>
      </c>
      <c r="HF12" s="240">
        <f>IF(COUNTIF($DA12:$DC12, Active!$HH$1)&gt;0, Active!HF$2, 0)</f>
        <v>0</v>
      </c>
      <c r="HG12" s="240">
        <f>IF(COUNTIF($DD12:$DF12, Active!$HH$1)&gt;0, Active!HG$2, 0)</f>
        <v>0</v>
      </c>
      <c r="HH12" s="241">
        <f>SUM(GB12:HG12)</f>
        <v>0</v>
      </c>
      <c r="HI12" s="243"/>
      <c r="HJ12" s="242">
        <f>IF(MAX($N12:$Q12)&gt;=40, Active!HJ$2, 0)</f>
        <v>0</v>
      </c>
      <c r="HK12" s="234">
        <f>IF(MAX($R12:$U12)&gt;=40, Active!HK$2, 0)</f>
        <v>0</v>
      </c>
      <c r="HL12" s="234">
        <f>IF(MAX($V12:$Y12)&gt;=40, Active!HL$2, 0)</f>
        <v>0</v>
      </c>
      <c r="HM12" s="234">
        <f>IF(MAX($Z12:$AA12)&gt;=40, Active!HM$2, 0)</f>
        <v>0</v>
      </c>
      <c r="HN12" s="234">
        <f>IF(MAX($AB12:$AC12)&gt;=40, Active!HN$2, 0)</f>
        <v>0</v>
      </c>
      <c r="HO12" s="235">
        <f>IF(MAX($AD12:$AF12)&gt;=40, Active!HO$2, 0)</f>
        <v>20</v>
      </c>
      <c r="HP12" s="236">
        <f>IF(MAX($AG12:$AI12)&gt;=40, Active!HP$2, 0)</f>
        <v>20</v>
      </c>
      <c r="HQ12" s="236">
        <f>IF(MAX($AJ12:$AL12)&gt;=40, Active!HQ$2, 0)</f>
        <v>20</v>
      </c>
      <c r="HR12" s="236">
        <f>IF(MAX($AM12:$AO12)&gt;=40, Active!HR$2, 0)</f>
        <v>20</v>
      </c>
      <c r="HS12" s="236">
        <f>IF(MAX($AP12:$AR12)&gt;=40, Active!HS$2, 0)</f>
        <v>10</v>
      </c>
      <c r="HT12" s="236">
        <f>IF(MAX($AS12:$AU12)&gt;=40, Active!HT$2, 0)</f>
        <v>20</v>
      </c>
      <c r="HU12" s="236">
        <f>IF(MAX($AV12:$AX12)&gt;=40, Active!HU$2, 0)</f>
        <v>10</v>
      </c>
      <c r="HV12" s="237">
        <f>IF(MAX($AY12:$BA12)&gt;=40, Active!HV$2, 0)</f>
        <v>0</v>
      </c>
      <c r="HW12" s="238">
        <f>IF(MAX($BB12:$BD12)&gt;=40, Active!HW$2, 0)</f>
        <v>20</v>
      </c>
      <c r="HX12" s="238">
        <f>IF(MAX($BE12:$BG12)&gt;=40, Active!HX$2, 0)</f>
        <v>20</v>
      </c>
      <c r="HY12" s="238">
        <f>IF(MAX($BH12:$BJ12)&gt;=40, Active!HY$2, 0)</f>
        <v>20</v>
      </c>
      <c r="HZ12" s="238">
        <f>IF(MAX($BK12:$BM12)&gt;=40, Active!HZ$2, 0)</f>
        <v>0</v>
      </c>
      <c r="IA12" s="238">
        <f>IF(MAX($BN12:$BP12)&gt;=40, Active!IA$2, 0)</f>
        <v>0</v>
      </c>
      <c r="IB12" s="238">
        <f>IF(MAX($BQ12:$BS12)&gt;=40, Active!IB$2, 0)</f>
        <v>0</v>
      </c>
      <c r="IC12" s="238">
        <f>IF(MAX($BT12:$BV12)&gt;=40, Active!IC$2, 0)</f>
        <v>0</v>
      </c>
      <c r="ID12" s="239">
        <f>IF(MAX($BW12:$BY12)&gt;=40, Active!ID$2, 0)</f>
        <v>0</v>
      </c>
      <c r="IE12" s="240">
        <f>IF(MAX($BZ12:$CB12)&gt;=40, Active!IE$2, 0)</f>
        <v>0</v>
      </c>
      <c r="IF12" s="240">
        <f>IF(MAX($CC12:$CE12)&gt;=40, Active!IF$2, 0)</f>
        <v>0</v>
      </c>
      <c r="IG12" s="240">
        <f>IF(MAX($CF12:$CH12)&gt;=40, Active!IG$2, 0)</f>
        <v>0</v>
      </c>
      <c r="IH12" s="240">
        <f>IF(MAX($CI12:$CK12)&gt;=40, Active!IH$2, 0)</f>
        <v>0</v>
      </c>
      <c r="II12" s="240">
        <f>IF(MAX($CL12:$CN12)&gt;=40, Active!II$2, 0)</f>
        <v>0</v>
      </c>
      <c r="IJ12" s="240">
        <f>IF(MAX($CO12:$CQ12)&gt;=40, Active!IJ$2, 0)</f>
        <v>0</v>
      </c>
      <c r="IK12" s="240">
        <f>IF(MAX($CR12:$CT12)&gt;=40, Active!IK$2, 0)</f>
        <v>0</v>
      </c>
      <c r="IL12" s="240">
        <f>IF(MAX($CU12:$CW12)&gt;=40, Active!IL$2, 0)</f>
        <v>0</v>
      </c>
      <c r="IM12" s="240">
        <f>IF(MAX($CX12:$CZ12)&gt;=40, Active!IM$2, 0)</f>
        <v>0</v>
      </c>
      <c r="IN12" s="240">
        <f>IF(MAX($DA12:$DC12)&gt;=40, Active!IN$2, 0)</f>
        <v>0</v>
      </c>
      <c r="IO12" s="240">
        <f>IF(MAX($DD12:$DF12)&gt;=40, Active!IO$2, 0)</f>
        <v>0</v>
      </c>
      <c r="IP12" s="416">
        <f>SUM(HO12:IB12, ID12:IO12)</f>
        <v>180</v>
      </c>
      <c r="IQ12" s="416">
        <f>SUM(HJ12:HN12, IC12)</f>
        <v>0</v>
      </c>
    </row>
    <row r="13" spans="1:251" ht="15" customHeight="1" x14ac:dyDescent="0.25">
      <c r="A13" s="14" t="s">
        <v>983</v>
      </c>
      <c r="B13" s="392">
        <v>101</v>
      </c>
      <c r="C13" s="13" t="s">
        <v>849</v>
      </c>
      <c r="D13" s="423">
        <v>43922</v>
      </c>
      <c r="E13" s="20">
        <v>7</v>
      </c>
      <c r="F13" s="6">
        <v>10674428</v>
      </c>
      <c r="G13" s="20">
        <v>1</v>
      </c>
      <c r="H13" s="20"/>
      <c r="I13" s="23"/>
      <c r="J13" s="6" t="s">
        <v>18</v>
      </c>
      <c r="K13" s="6" t="s">
        <v>18</v>
      </c>
      <c r="L13" s="424"/>
      <c r="M13" s="651" t="s">
        <v>850</v>
      </c>
      <c r="N13" s="24"/>
      <c r="O13" s="107"/>
      <c r="P13" s="105"/>
      <c r="Q13" s="106"/>
      <c r="R13" s="24"/>
      <c r="S13" s="107"/>
      <c r="T13" s="105"/>
      <c r="U13" s="106"/>
      <c r="V13" s="24"/>
      <c r="W13" s="107"/>
      <c r="X13" s="105"/>
      <c r="Y13" s="106"/>
      <c r="Z13" s="24"/>
      <c r="AA13" s="273"/>
      <c r="AB13" s="24"/>
      <c r="AC13" s="273"/>
      <c r="AD13" s="272">
        <v>100</v>
      </c>
      <c r="AE13" s="108"/>
      <c r="AF13" s="444"/>
      <c r="AG13" s="272">
        <v>100</v>
      </c>
      <c r="AH13" s="108"/>
      <c r="AI13" s="444"/>
      <c r="AJ13" s="272">
        <v>100</v>
      </c>
      <c r="AK13" s="108"/>
      <c r="AL13" s="444"/>
      <c r="AM13" s="272">
        <v>100</v>
      </c>
      <c r="AN13" s="108"/>
      <c r="AO13" s="444"/>
      <c r="AP13" s="272">
        <v>100</v>
      </c>
      <c r="AQ13" s="108"/>
      <c r="AR13" s="444"/>
      <c r="AS13" s="272">
        <v>100</v>
      </c>
      <c r="AT13" s="108"/>
      <c r="AU13" s="444"/>
      <c r="AV13" s="272">
        <v>100</v>
      </c>
      <c r="AW13" s="108"/>
      <c r="AX13" s="444"/>
      <c r="AY13" s="648" t="s">
        <v>1398</v>
      </c>
      <c r="AZ13" s="107"/>
      <c r="BA13" s="273"/>
      <c r="BB13" s="24"/>
      <c r="BC13" s="107"/>
      <c r="BD13" s="273"/>
      <c r="BE13" s="24"/>
      <c r="BF13" s="107"/>
      <c r="BG13" s="273"/>
      <c r="BH13" s="24"/>
      <c r="BI13" s="107"/>
      <c r="BJ13" s="273"/>
      <c r="BK13" s="24"/>
      <c r="BL13" s="107"/>
      <c r="BM13" s="273"/>
      <c r="BN13" s="24"/>
      <c r="BO13" s="107"/>
      <c r="BP13" s="273"/>
      <c r="BQ13" s="24"/>
      <c r="BR13" s="107"/>
      <c r="BS13" s="273"/>
      <c r="BT13" s="24"/>
      <c r="BU13" s="291"/>
      <c r="BV13" s="273"/>
      <c r="BW13" s="24"/>
      <c r="BX13" s="107"/>
      <c r="BY13" s="273"/>
      <c r="BZ13" s="24"/>
      <c r="CA13" s="107"/>
      <c r="CB13" s="273"/>
      <c r="CC13" s="24"/>
      <c r="CD13" s="107"/>
      <c r="CE13" s="107"/>
      <c r="CF13" s="107"/>
      <c r="CG13" s="107"/>
      <c r="CH13" s="273"/>
      <c r="CI13" s="24"/>
      <c r="CJ13" s="107"/>
      <c r="CK13" s="273"/>
      <c r="CL13" s="24"/>
      <c r="CM13" s="107"/>
      <c r="CN13" s="273"/>
      <c r="CO13" s="24"/>
      <c r="CP13" s="107"/>
      <c r="CQ13" s="273"/>
      <c r="CR13" s="24"/>
      <c r="CS13" s="107"/>
      <c r="CT13" s="273"/>
      <c r="CU13" s="24"/>
      <c r="CV13" s="107"/>
      <c r="CW13" s="273"/>
      <c r="CX13" s="24"/>
      <c r="CY13" s="107"/>
      <c r="CZ13" s="273"/>
      <c r="DA13" s="24"/>
      <c r="DB13" s="107"/>
      <c r="DC13" s="273"/>
      <c r="DD13" s="24"/>
      <c r="DE13" s="107"/>
      <c r="DF13" s="273"/>
      <c r="DG13" s="218"/>
      <c r="DH13" s="217"/>
      <c r="DI13" s="217"/>
      <c r="DJ13" s="286" t="e">
        <f>AVERAGE(AY13:DF13)</f>
        <v>#DIV/0!</v>
      </c>
      <c r="DK13" s="219"/>
      <c r="DL13" s="220" t="e">
        <f>IF(DJ13&gt;80, 4, (DJ13-50)/20+2.5)</f>
        <v>#DIV/0!</v>
      </c>
      <c r="DM13" s="650">
        <f>COUNTIF(N13:DF13, Active!DM$1)+COUNTIF(N13:DF13, Active!DM$2)</f>
        <v>0</v>
      </c>
      <c r="DN13" s="233">
        <f>IF(COUNTIF($N13:$Q13, Active!ET$1)&gt;0, Active!DN$2, 0)</f>
        <v>0</v>
      </c>
      <c r="DO13" s="234">
        <f>IF(COUNTIF($R13:$U13, Active!ET$1)&gt;0, Active!DO$2, 0)</f>
        <v>0</v>
      </c>
      <c r="DP13" s="234">
        <f>IF(COUNTIF($V13:$Y13, Active!ET$1)&gt;0, Active!DP$2, 0)</f>
        <v>0</v>
      </c>
      <c r="DQ13" s="234">
        <f>IF(COUNTIF($Z13:$AA13, Active!ET$1)&gt;0, Active!DQ$2, 0)</f>
        <v>0</v>
      </c>
      <c r="DR13" s="234">
        <f>IF(COUNTIF($AB13:$AC13, Active!ET$1)&gt;0, Active!DR$2, 0)</f>
        <v>0</v>
      </c>
      <c r="DS13" s="235">
        <f>IF(COUNTIF($AD13:$AF13, Active!$ET$1)&gt;0, Active!DS$2, 0)</f>
        <v>0</v>
      </c>
      <c r="DT13" s="236">
        <f>IF(COUNTIF($AG13:$AI13, Active!$ET$1)&gt;0, Active!DT$2, 0)</f>
        <v>0</v>
      </c>
      <c r="DU13" s="236">
        <f>IF(COUNTIF($AJ13:$AL13, Active!$ET$1)&gt;0, Active!DU$2, 0)</f>
        <v>0</v>
      </c>
      <c r="DV13" s="236">
        <f>IF(COUNTIF($AM13:$AO13, Active!$ET$1)&gt;0, Active!DV$2, 0)</f>
        <v>0</v>
      </c>
      <c r="DW13" s="236">
        <f>IF(COUNTIF($AP13:$AR13, Active!$ET$1)&gt;0, Active!DW$2, 0)</f>
        <v>0</v>
      </c>
      <c r="DX13" s="236">
        <f>IF(COUNTIF($AS13:$AU13, Active!$ET$1)&gt;0, Active!DX$2, 0)</f>
        <v>0</v>
      </c>
      <c r="DY13" s="236">
        <f>IF(COUNTIF($AV13:$AX13, Active!$ET$1)&gt;0, Active!DY$2, 0)</f>
        <v>0</v>
      </c>
      <c r="DZ13" s="237">
        <f>IF(COUNTIF($AY13:$BA13, Active!$ET$1)&gt;0, Active!DZ$2, 0)</f>
        <v>0</v>
      </c>
      <c r="EA13" s="238">
        <f>IF(COUNTIF($BB13:$BD13, Active!$ET$1)&gt;0, Active!EA$2, 0)</f>
        <v>0</v>
      </c>
      <c r="EB13" s="238">
        <f>IF(COUNTIF($BE13:$BG13, Active!$ET$1)&gt;0, Active!EB$2, 0)</f>
        <v>0</v>
      </c>
      <c r="EC13" s="238">
        <f>IF(COUNTIF($BH13:$BJ13, Active!$ET$1)&gt;0, Active!EC$2, 0)</f>
        <v>0</v>
      </c>
      <c r="ED13" s="238">
        <f>IF(COUNTIF($BK13:$BM13, Active!$ET$1)&gt;0, Active!ED$2, 0)</f>
        <v>0</v>
      </c>
      <c r="EE13" s="238">
        <f>IF(COUNTIF($BN13:$BP13, Active!$ET$1)&gt;0, Active!EE$2, 0)</f>
        <v>0</v>
      </c>
      <c r="EF13" s="238">
        <f>IF(COUNTIF($BQ13:$BS13, Active!$ET$1)&gt;0, Active!EF$2, 0)</f>
        <v>0</v>
      </c>
      <c r="EG13" s="238">
        <f>IF(COUNTIF($BT13:$BV13, Active!$ET$1)&gt;0, Active!EG$2, 0)</f>
        <v>0</v>
      </c>
      <c r="EH13" s="239">
        <f>IF(COUNTIF($BW13:$BY13, Active!$ET$1)&gt;0, Active!EH$2, 0)</f>
        <v>0</v>
      </c>
      <c r="EI13" s="240">
        <f>IF(COUNTIF($BZ13:$CB13, Active!$ET$1)&gt;0, Active!EI$2, 0)</f>
        <v>0</v>
      </c>
      <c r="EJ13" s="240">
        <f>IF(COUNTIF($CC13:$CE13, Active!$ET$1)&gt;0, Active!EJ$2, 0)</f>
        <v>0</v>
      </c>
      <c r="EK13" s="240">
        <f>IF(COUNTIF($CF13:$CH13, Active!$ET$1)&gt;0, Active!EK$2, 0)</f>
        <v>0</v>
      </c>
      <c r="EL13" s="240">
        <f>IF(COUNTIF($CI13:$CK13, Active!$ET$1)&gt;0, Active!EL$2, 0)</f>
        <v>0</v>
      </c>
      <c r="EM13" s="240">
        <f>IF(COUNTIF($CL13:$CN13, Active!$ET$1)&gt;0, Active!EM$2, 0)</f>
        <v>0</v>
      </c>
      <c r="EN13" s="240">
        <f>IF(COUNTIF($CO13:$CQ13, Active!$ET$1)&gt;0, Active!EN$2, 0)</f>
        <v>0</v>
      </c>
      <c r="EO13" s="240">
        <f>IF(COUNTIF($CR13:$CT13, Active!$ET$1)&gt;0, Active!EO$2, 0)</f>
        <v>0</v>
      </c>
      <c r="EP13" s="240">
        <f>IF(COUNTIF($CU13:$CW13, Active!$ET$1)&gt;0, Active!EP$2, 0)</f>
        <v>0</v>
      </c>
      <c r="EQ13" s="240">
        <f>IF(COUNTIF($CX13:$CZ13, Active!$ET$1)&gt;0, Active!EQ$2, 0)</f>
        <v>0</v>
      </c>
      <c r="ER13" s="240">
        <f>IF(COUNTIF($DA13:$DC13, Active!$ET$1)&gt;0, Active!ER$2, 0)</f>
        <v>0</v>
      </c>
      <c r="ES13" s="240">
        <f>IF(COUNTIF($DD13:$DF13, Active!$ET$1)&gt;0, Active!ES$2, 0)</f>
        <v>0</v>
      </c>
      <c r="ET13" s="241">
        <f>SUM(DN13:ES13)</f>
        <v>0</v>
      </c>
      <c r="EU13" s="242">
        <f>IF(COUNTIF($N13:$Q13, Active!GA$1)&gt;0, Active!EU$2, 0)</f>
        <v>0</v>
      </c>
      <c r="EV13" s="234">
        <f>IF(COUNTIF($R13:$U13, Active!GA$1)&gt;0, Active!EV$2, 0)</f>
        <v>0</v>
      </c>
      <c r="EW13" s="234">
        <f>IF(COUNTIF($V13:$Y13, Active!GA$1)&gt;0, Active!EW$2, 0)</f>
        <v>0</v>
      </c>
      <c r="EX13" s="234">
        <f>IF(COUNTIF($Z13:$AA13, Active!GA$1)&gt;0, Active!EX$2, 0)</f>
        <v>0</v>
      </c>
      <c r="EY13" s="234">
        <f>IF(COUNTIF($AB13:$AC13, Active!GA$1)&gt;0, Active!EY$2, 0)</f>
        <v>0</v>
      </c>
      <c r="EZ13" s="235">
        <f>IF(COUNTIF($AD13:$AF13, Active!$GA$1)&gt;0, Active!EZ$2, 0)</f>
        <v>0</v>
      </c>
      <c r="FA13" s="236">
        <f>IF(COUNTIF($AG13:$AI13, Active!$GA$1)&gt;0, Active!FA$2, 0)</f>
        <v>0</v>
      </c>
      <c r="FB13" s="236">
        <f>IF(COUNTIF($AJ13:$AL13, Active!$GA$1)&gt;0, Active!FB$2, 0)</f>
        <v>0</v>
      </c>
      <c r="FC13" s="236">
        <f>IF(COUNTIF($AM13:$AO13, Active!$GA$1)&gt;0, Active!FC$2, 0)</f>
        <v>0</v>
      </c>
      <c r="FD13" s="236">
        <f>IF(COUNTIF($AP13:$AR13, Active!$GA$1)&gt;0, Active!FD$2, 0)</f>
        <v>0</v>
      </c>
      <c r="FE13" s="236">
        <f>IF(COUNTIF($AS13:$AU13, Active!$GA$1)&gt;0, Active!FE$2, 0)</f>
        <v>0</v>
      </c>
      <c r="FF13" s="236">
        <f>IF(COUNTIF($AV13:$AX13, Active!$GA$1)&gt;0, Active!FF$2, 0)</f>
        <v>0</v>
      </c>
      <c r="FG13" s="237">
        <f>IF(COUNTIF($AY13:$BA13, Active!$GA$1)&gt;0, Active!FG$2, 0)</f>
        <v>0</v>
      </c>
      <c r="FH13" s="238">
        <f>IF(COUNTIF($BB13:$BD13, Active!$GA$1)&gt;0, Active!FH$2, 0)</f>
        <v>0</v>
      </c>
      <c r="FI13" s="238">
        <f>IF(COUNTIF($BE13:$BG13, Active!$GA$1)&gt;0, Active!FI$2, 0)</f>
        <v>0</v>
      </c>
      <c r="FJ13" s="238">
        <f>IF(COUNTIF($BH13:$BJ13, Active!$GA$1)&gt;0, Active!FJ$2, 0)</f>
        <v>0</v>
      </c>
      <c r="FK13" s="238">
        <f>IF(COUNTIF($BK13:$BM13, Active!$GA$1)&gt;0, Active!FK$2, 0)</f>
        <v>0</v>
      </c>
      <c r="FL13" s="238">
        <f>IF(COUNTIF($BN13:$BP13, Active!$GA$1)&gt;0, Active!FL$2, 0)</f>
        <v>0</v>
      </c>
      <c r="FM13" s="238">
        <f>IF(COUNTIF($BQ13:$BS13, Active!$GA$1)&gt;0, Active!FM$2, 0)</f>
        <v>0</v>
      </c>
      <c r="FN13" s="238">
        <f>IF(COUNTIF($BT13:$BV13, Active!$GA$1)&gt;0, Active!FN$2, 0)</f>
        <v>0</v>
      </c>
      <c r="FO13" s="239">
        <f>IF(COUNTIF($BW13:$BY13, Active!$GA$1)&gt;0, Active!FO$2, 0)</f>
        <v>0</v>
      </c>
      <c r="FP13" s="240">
        <f>IF(COUNTIF($BZ13:$CB13, Active!$GA$1)&gt;0, Active!FP$2, 0)</f>
        <v>0</v>
      </c>
      <c r="FQ13" s="240">
        <f>IF(COUNTIF($CC13:$CE13, Active!$GA$1)&gt;0, Active!FQ$2, 0)</f>
        <v>0</v>
      </c>
      <c r="FR13" s="240">
        <f>IF(COUNTIF($CF13:$CH13, Active!$GA$1)&gt;0, Active!FR$2, 0)</f>
        <v>0</v>
      </c>
      <c r="FS13" s="240">
        <f>IF(COUNTIF($CI13:$CK13, Active!$GA$1)&gt;0, Active!FS$2, 0)</f>
        <v>0</v>
      </c>
      <c r="FT13" s="240">
        <f>IF(COUNTIF($CL13:$CN13, Active!$GA$1)&gt;0, Active!FT$2, 0)</f>
        <v>0</v>
      </c>
      <c r="FU13" s="240">
        <f>IF(COUNTIF($CO13:$CQ13, Active!$GA$1)&gt;0, Active!FU$2, 0)</f>
        <v>0</v>
      </c>
      <c r="FV13" s="240">
        <f>IF(COUNTIF($CR13:$CT13, Active!$GA$1)&gt;0, Active!FV$2, 0)</f>
        <v>0</v>
      </c>
      <c r="FW13" s="240">
        <f>IF(COUNTIF($CU13:$CW13, Active!$GA$1)&gt;0, Active!FW$2, 0)</f>
        <v>0</v>
      </c>
      <c r="FX13" s="240">
        <f>IF(COUNTIF($CX13:$CZ13, Active!$GA$1)&gt;0, Active!FX$2, 0)</f>
        <v>0</v>
      </c>
      <c r="FY13" s="240">
        <f>IF(COUNTIF($DA13:$DC13, Active!$GA$1)&gt;0, Active!FY$2, 0)</f>
        <v>0</v>
      </c>
      <c r="FZ13" s="240">
        <f>IF(COUNTIF($DD13:$DF13, Active!$GA$1)&gt;0, Active!FZ$2, 0)</f>
        <v>0</v>
      </c>
      <c r="GA13" s="241">
        <f>SUM(EU13:FZ13)</f>
        <v>0</v>
      </c>
      <c r="GB13" s="242">
        <f>IF(COUNTIF($N13:$Q13, Active!HH$1)&gt;0, Active!GB$2, 0)</f>
        <v>0</v>
      </c>
      <c r="GC13" s="234">
        <f>IF(COUNTIF($R13:$U13, Active!HH$1)&gt;0, Active!GC$2, 0)</f>
        <v>0</v>
      </c>
      <c r="GD13" s="234">
        <f>IF(COUNTIF($V13:$Y13, Active!HH$1)&gt;0, Active!GD$2, 0)</f>
        <v>0</v>
      </c>
      <c r="GE13" s="234">
        <f>IF(COUNTIF($Z13:$AA13, Active!HH$1)&gt;0, Active!GE$2, 0)</f>
        <v>0</v>
      </c>
      <c r="GF13" s="234">
        <f>IF(COUNTIF($AB13:$AC13, Active!HH$1)&gt;0, Active!GF$2, 0)</f>
        <v>0</v>
      </c>
      <c r="GG13" s="235">
        <f>IF(COUNTIF($AD13:$AF13, Active!$HH$1)&gt;0, Active!GG$2, 0)</f>
        <v>0</v>
      </c>
      <c r="GH13" s="236">
        <f>IF(COUNTIF($AG13:$AI13, Active!$HH$1)&gt;0, Active!GH$2, 0)</f>
        <v>0</v>
      </c>
      <c r="GI13" s="236">
        <f>IF(COUNTIF($AJ13:$AL13, Active!$HH$1)&gt;0, Active!GI$2, 0)</f>
        <v>0</v>
      </c>
      <c r="GJ13" s="236">
        <f>IF(COUNTIF($AM13:$AO13, Active!$HH$1)&gt;0, Active!GJ$2, 0)</f>
        <v>0</v>
      </c>
      <c r="GK13" s="236">
        <f>IF(COUNTIF($AP13:$AR13, Active!$HH$1)&gt;0, Active!GK$2, 0)</f>
        <v>0</v>
      </c>
      <c r="GL13" s="236">
        <f>IF(COUNTIF($AS13:$AU13, Active!$HH$1)&gt;0, Active!GL$2, 0)</f>
        <v>0</v>
      </c>
      <c r="GM13" s="236">
        <f>IF(COUNTIF($AV13:$AX13, Active!$HH$1)&gt;0, Active!GM$2, 0)</f>
        <v>0</v>
      </c>
      <c r="GN13" s="237">
        <f>IF(COUNTIF($AY13:$BA13, Active!$HH$1)&gt;0, Active!GN$2, 0)</f>
        <v>0</v>
      </c>
      <c r="GO13" s="238">
        <f>IF(COUNTIF($BB13:$BD13, Active!$HH$1)&gt;0, Active!GO$2, 0)</f>
        <v>0</v>
      </c>
      <c r="GP13" s="238">
        <f>IF(COUNTIF($BE13:$BG13, Active!$HH$1)&gt;0, Active!GP$2, 0)</f>
        <v>0</v>
      </c>
      <c r="GQ13" s="238">
        <f>IF(COUNTIF($BH13:$BJ13, Active!$HH$1)&gt;0, Active!GQ$2, 0)</f>
        <v>0</v>
      </c>
      <c r="GR13" s="238">
        <f>IF(COUNTIF($BK13:$BM13, Active!$HH$1)&gt;0, Active!GR$2, 0)</f>
        <v>0</v>
      </c>
      <c r="GS13" s="238">
        <f>IF(COUNTIF($BN13:$BP13, Active!$HH$1)&gt;0, Active!GS$2, 0)</f>
        <v>0</v>
      </c>
      <c r="GT13" s="238">
        <f>IF(COUNTIF($BQ13:$BS13, Active!$HH$1)&gt;0, Active!GT$2, 0)</f>
        <v>0</v>
      </c>
      <c r="GU13" s="238">
        <f>IF(COUNTIF($BT13:$BV13, Active!$HH$1)&gt;0, Active!GU$2, 0)</f>
        <v>0</v>
      </c>
      <c r="GV13" s="239">
        <f>IF(COUNTIF($BW13:$BY13, Active!$HH$1)&gt;0, Active!GV$2, 0)</f>
        <v>0</v>
      </c>
      <c r="GW13" s="240">
        <f>IF(COUNTIF($BZ13:$CB13, Active!$HH$1)&gt;0, Active!GW$2, 0)</f>
        <v>0</v>
      </c>
      <c r="GX13" s="240">
        <f>IF(COUNTIF($CC13:$CE13, Active!$HH$1)&gt;0, Active!GX$2, 0)</f>
        <v>0</v>
      </c>
      <c r="GY13" s="240">
        <f>IF(COUNTIF($CF13:$CH13, Active!$HH$1)&gt;0, Active!GY$2, 0)</f>
        <v>0</v>
      </c>
      <c r="GZ13" s="240">
        <f>IF(COUNTIF($CI13:$CK13, Active!$HH$1)&gt;0, Active!GZ$2, 0)</f>
        <v>0</v>
      </c>
      <c r="HA13" s="240">
        <f>IF(COUNTIF($CL13:$CN13, Active!$HH$1)&gt;0, Active!HA$2, 0)</f>
        <v>0</v>
      </c>
      <c r="HB13" s="240">
        <f>IF(COUNTIF($CO13:$CQ13, Active!$HH$1)&gt;0, Active!HB$2, 0)</f>
        <v>0</v>
      </c>
      <c r="HC13" s="240">
        <f>IF(COUNTIF($CR13:$CT13, Active!$HH$1)&gt;0, Active!HC$2, 0)</f>
        <v>0</v>
      </c>
      <c r="HD13" s="240">
        <f>IF(COUNTIF($CU13:$CW13, Active!$HH$1)&gt;0, Active!HD$2, 0)</f>
        <v>0</v>
      </c>
      <c r="HE13" s="240">
        <f>IF(COUNTIF($CX13:$CZ13, Active!$HH$1)&gt;0, Active!HE$2, 0)</f>
        <v>0</v>
      </c>
      <c r="HF13" s="240">
        <f>IF(COUNTIF($DA13:$DC13, Active!$HH$1)&gt;0, Active!HF$2, 0)</f>
        <v>0</v>
      </c>
      <c r="HG13" s="240">
        <f>IF(COUNTIF($DD13:$DF13, Active!$HH$1)&gt;0, Active!HG$2, 0)</f>
        <v>0</v>
      </c>
      <c r="HH13" s="241">
        <f>SUM(GB13:HG13)</f>
        <v>0</v>
      </c>
      <c r="HI13" s="243"/>
      <c r="HJ13" s="242">
        <f>IF(MAX($N13:$Q13)&gt;=40, Active!HJ$2, 0)</f>
        <v>0</v>
      </c>
      <c r="HK13" s="234">
        <f>IF(MAX($R13:$U13)&gt;=40, Active!HK$2, 0)</f>
        <v>0</v>
      </c>
      <c r="HL13" s="234">
        <f>IF(MAX($V13:$Y13)&gt;=40, Active!HL$2, 0)</f>
        <v>0</v>
      </c>
      <c r="HM13" s="234">
        <f>IF(MAX($Z13:$AA13)&gt;=40, Active!HM$2, 0)</f>
        <v>0</v>
      </c>
      <c r="HN13" s="234">
        <f>IF(MAX($AB13:$AC13)&gt;=40, Active!HN$2, 0)</f>
        <v>0</v>
      </c>
      <c r="HO13" s="235">
        <f>IF(MAX($AD13:$AF13)&gt;=40, Active!HO$2, 0)</f>
        <v>20</v>
      </c>
      <c r="HP13" s="236">
        <f>IF(MAX($AG13:$AI13)&gt;=40, Active!HP$2, 0)</f>
        <v>20</v>
      </c>
      <c r="HQ13" s="236">
        <f>IF(MAX($AJ13:$AL13)&gt;=40, Active!HQ$2, 0)</f>
        <v>20</v>
      </c>
      <c r="HR13" s="236">
        <f>IF(MAX($AM13:$AO13)&gt;=40, Active!HR$2, 0)</f>
        <v>20</v>
      </c>
      <c r="HS13" s="236">
        <f>IF(MAX($AP13:$AR13)&gt;=40, Active!HS$2, 0)</f>
        <v>10</v>
      </c>
      <c r="HT13" s="236">
        <f>IF(MAX($AS13:$AU13)&gt;=40, Active!HT$2, 0)</f>
        <v>20</v>
      </c>
      <c r="HU13" s="236">
        <f>IF(MAX($AV13:$AX13)&gt;=40, Active!HU$2, 0)</f>
        <v>10</v>
      </c>
      <c r="HV13" s="237">
        <f>IF(MAX($AY13:$BA13)&gt;=40, Active!HV$2, 0)</f>
        <v>0</v>
      </c>
      <c r="HW13" s="238">
        <f>IF(MAX($BB13:$BD13)&gt;=40, Active!HW$2, 0)</f>
        <v>0</v>
      </c>
      <c r="HX13" s="238">
        <f>IF(MAX($BE13:$BG13)&gt;=40, Active!HX$2, 0)</f>
        <v>0</v>
      </c>
      <c r="HY13" s="238">
        <f>IF(MAX($BH13:$BJ13)&gt;=40, Active!HY$2, 0)</f>
        <v>0</v>
      </c>
      <c r="HZ13" s="238">
        <f>IF(MAX($BK13:$BM13)&gt;=40, Active!HZ$2, 0)</f>
        <v>0</v>
      </c>
      <c r="IA13" s="238">
        <f>IF(MAX($BN13:$BP13)&gt;=40, Active!IA$2, 0)</f>
        <v>0</v>
      </c>
      <c r="IB13" s="238">
        <f>IF(MAX($BQ13:$BS13)&gt;=40, Active!IB$2, 0)</f>
        <v>0</v>
      </c>
      <c r="IC13" s="238">
        <f>IF(MAX($BT13:$BV13)&gt;=40, Active!IC$2, 0)</f>
        <v>0</v>
      </c>
      <c r="ID13" s="239">
        <f>IF(MAX($BW13:$BY13)&gt;=40, Active!ID$2, 0)</f>
        <v>0</v>
      </c>
      <c r="IE13" s="240">
        <f>IF(MAX($BZ13:$CB13)&gt;=40, Active!IE$2, 0)</f>
        <v>0</v>
      </c>
      <c r="IF13" s="240">
        <f>IF(MAX($CC13:$CE13)&gt;=40, Active!IF$2, 0)</f>
        <v>0</v>
      </c>
      <c r="IG13" s="240">
        <f>IF(MAX($CF13:$CH13)&gt;=40, Active!IG$2, 0)</f>
        <v>0</v>
      </c>
      <c r="IH13" s="240">
        <f>IF(MAX($CI13:$CK13)&gt;=40, Active!IH$2, 0)</f>
        <v>0</v>
      </c>
      <c r="II13" s="240">
        <f>IF(MAX($CL13:$CN13)&gt;=40, Active!II$2, 0)</f>
        <v>0</v>
      </c>
      <c r="IJ13" s="240">
        <f>IF(MAX($CO13:$CQ13)&gt;=40, Active!IJ$2, 0)</f>
        <v>0</v>
      </c>
      <c r="IK13" s="240">
        <f>IF(MAX($CR13:$CT13)&gt;=40, Active!IK$2, 0)</f>
        <v>0</v>
      </c>
      <c r="IL13" s="240">
        <f>IF(MAX($CU13:$CW13)&gt;=40, Active!IL$2, 0)</f>
        <v>0</v>
      </c>
      <c r="IM13" s="240">
        <f>IF(MAX($CX13:$CZ13)&gt;=40, Active!IM$2, 0)</f>
        <v>0</v>
      </c>
      <c r="IN13" s="240">
        <f>IF(MAX($DA13:$DC13)&gt;=40, Active!IN$2, 0)</f>
        <v>0</v>
      </c>
      <c r="IO13" s="240">
        <f>IF(MAX($DD13:$DF13)&gt;=40, Active!IO$2, 0)</f>
        <v>0</v>
      </c>
      <c r="IP13" s="416">
        <f>SUM(HO13:IB13, ID13:IO13)</f>
        <v>120</v>
      </c>
      <c r="IQ13" s="416">
        <f>SUM(HJ13:HN13, IC13)</f>
        <v>0</v>
      </c>
    </row>
    <row r="14" spans="1:251" ht="15" customHeight="1" x14ac:dyDescent="0.25">
      <c r="B14" s="392">
        <v>2</v>
      </c>
      <c r="C14" s="13"/>
      <c r="D14" s="423"/>
      <c r="E14" s="20"/>
      <c r="F14" s="6"/>
      <c r="G14" s="20"/>
      <c r="H14" s="20"/>
      <c r="I14" s="23"/>
      <c r="J14" s="6"/>
      <c r="K14" s="6"/>
      <c r="L14" s="424"/>
      <c r="M14" s="425"/>
      <c r="N14" s="24"/>
      <c r="O14" s="107"/>
      <c r="P14" s="107"/>
      <c r="Q14" s="273"/>
      <c r="R14" s="24"/>
      <c r="S14" s="107"/>
      <c r="T14" s="107"/>
      <c r="U14" s="290"/>
      <c r="V14" s="24"/>
      <c r="W14" s="107"/>
      <c r="X14" s="107"/>
      <c r="Y14" s="273"/>
      <c r="Z14" s="24"/>
      <c r="AA14" s="273"/>
      <c r="AB14" s="24"/>
      <c r="AC14" s="273"/>
      <c r="AD14" s="24"/>
      <c r="AE14" s="107"/>
      <c r="AF14" s="273"/>
      <c r="AG14" s="24"/>
      <c r="AH14" s="107"/>
      <c r="AI14" s="273"/>
      <c r="AJ14" s="24"/>
      <c r="AK14" s="107"/>
      <c r="AL14" s="273"/>
      <c r="AM14" s="24"/>
      <c r="AN14" s="107"/>
      <c r="AO14" s="273"/>
      <c r="AP14" s="24"/>
      <c r="AQ14" s="107"/>
      <c r="AR14" s="273"/>
      <c r="AS14" s="24"/>
      <c r="AT14" s="107"/>
      <c r="AU14" s="273"/>
      <c r="AV14" s="24"/>
      <c r="AW14" s="107"/>
      <c r="AX14" s="273"/>
      <c r="AY14" s="24"/>
      <c r="AZ14" s="107"/>
      <c r="BA14" s="273"/>
      <c r="BB14" s="24"/>
      <c r="BC14" s="107"/>
      <c r="BD14" s="273"/>
      <c r="BE14" s="24"/>
      <c r="BF14" s="107"/>
      <c r="BG14" s="273"/>
      <c r="BH14" s="24"/>
      <c r="BI14" s="107"/>
      <c r="BJ14" s="273"/>
      <c r="BK14" s="24"/>
      <c r="BL14" s="107"/>
      <c r="BM14" s="273"/>
      <c r="BN14" s="24"/>
      <c r="BO14" s="107"/>
      <c r="BP14" s="273"/>
      <c r="BQ14" s="24"/>
      <c r="BR14" s="107"/>
      <c r="BS14" s="273"/>
      <c r="BT14" s="24"/>
      <c r="BU14" s="291"/>
      <c r="BV14" s="273"/>
      <c r="BW14" s="24"/>
      <c r="BX14" s="107"/>
      <c r="BY14" s="273"/>
      <c r="BZ14" s="24"/>
      <c r="CA14" s="107"/>
      <c r="CB14" s="273"/>
      <c r="CC14" s="24"/>
      <c r="CD14" s="107"/>
      <c r="CE14" s="107"/>
      <c r="CF14" s="107"/>
      <c r="CG14" s="107"/>
      <c r="CH14" s="273"/>
      <c r="CI14" s="24"/>
      <c r="CJ14" s="107"/>
      <c r="CK14" s="273"/>
      <c r="CL14" s="24"/>
      <c r="CM14" s="107"/>
      <c r="CN14" s="273"/>
      <c r="CO14" s="24"/>
      <c r="CP14" s="107"/>
      <c r="CQ14" s="273"/>
      <c r="CR14" s="24"/>
      <c r="CS14" s="107"/>
      <c r="CT14" s="273"/>
      <c r="CU14" s="24"/>
      <c r="CV14" s="107"/>
      <c r="CW14" s="273"/>
      <c r="CX14" s="24"/>
      <c r="CY14" s="107"/>
      <c r="CZ14" s="273"/>
      <c r="DA14" s="24"/>
      <c r="DB14" s="107"/>
      <c r="DC14" s="273"/>
      <c r="DD14" s="24"/>
      <c r="DE14" s="107"/>
      <c r="DF14" s="273"/>
      <c r="DG14" s="218"/>
      <c r="DH14" s="217"/>
      <c r="DI14" s="217"/>
      <c r="DJ14" s="286" t="e">
        <f>AVERAGE(AY14:CZ14)</f>
        <v>#DIV/0!</v>
      </c>
      <c r="DK14" s="219"/>
      <c r="DL14" s="220" t="e">
        <f>IF(DJ14&gt;80, 4, (DJ14-50)/20+2.5)</f>
        <v>#DIV/0!</v>
      </c>
      <c r="DM14" s="61">
        <f>COUNTIF(N14:CZ14, DM$1)+COUNTIF(N14:CZ14, DM$2)</f>
        <v>0</v>
      </c>
      <c r="DN14" s="233">
        <f>IF(COUNTIF($N14:$Q14, ET$1)&gt;0, DN$2, 0)</f>
        <v>0</v>
      </c>
      <c r="DO14" s="234">
        <f>IF(COUNTIF($R14:$U14, ET$1)&gt;0, DO$2, 0)</f>
        <v>0</v>
      </c>
      <c r="DP14" s="234">
        <f>IF(COUNTIF($V14:$Y14, ET$1)&gt;0, DP$2, 0)</f>
        <v>0</v>
      </c>
      <c r="DQ14" s="234">
        <f>IF(COUNTIF($Z14:$AA14, ET$1)&gt;0, DQ$2, 0)</f>
        <v>0</v>
      </c>
      <c r="DR14" s="234">
        <f>IF(COUNTIF($AB14:$AC14, ET$1)&gt;0, DR$2, 0)</f>
        <v>0</v>
      </c>
      <c r="DS14" s="235">
        <f>IF(COUNTIF($AD14:$AF14, $ET$1)&gt;0, DS$2, 0)</f>
        <v>0</v>
      </c>
      <c r="DT14" s="236">
        <f>IF(COUNTIF($AG14:$AI14, $ET$1)&gt;0, DT$2, 0)</f>
        <v>0</v>
      </c>
      <c r="DU14" s="236">
        <f>IF(COUNTIF($AJ14:$AL14, $ET$1)&gt;0, DU$2, 0)</f>
        <v>0</v>
      </c>
      <c r="DV14" s="236">
        <f>IF(COUNTIF($AM14:$AO14, $ET$1)&gt;0, DV$2, 0)</f>
        <v>0</v>
      </c>
      <c r="DW14" s="236">
        <f>IF(COUNTIF($AP14:$AR14, $ET$1)&gt;0, DW$2, 0)</f>
        <v>0</v>
      </c>
      <c r="DX14" s="236">
        <f>IF(COUNTIF($AS14:$AU14, $ET$1)&gt;0, DX$2, 0)</f>
        <v>0</v>
      </c>
      <c r="DY14" s="236">
        <f>IF(COUNTIF($AV14:$AX14, $ET$1)&gt;0, DY$2, 0)</f>
        <v>0</v>
      </c>
      <c r="DZ14" s="237">
        <f>IF(COUNTIF($AY14:$BA14, $ET$1)&gt;0, DZ$2, 0)</f>
        <v>0</v>
      </c>
      <c r="EA14" s="238">
        <f>IF(COUNTIF($BB14:$BD14, $ET$1)&gt;0, EA$2, 0)</f>
        <v>0</v>
      </c>
      <c r="EB14" s="238">
        <f>IF(COUNTIF($BE14:$BG14, $ET$1)&gt;0, EB$2, 0)</f>
        <v>0</v>
      </c>
      <c r="EC14" s="238">
        <f>IF(COUNTIF($BH14:$BJ14, $ET$1)&gt;0, EC$2, 0)</f>
        <v>0</v>
      </c>
      <c r="ED14" s="238">
        <f>IF(COUNTIF($BK14:$BM14, $ET$1)&gt;0, ED$2, 0)</f>
        <v>0</v>
      </c>
      <c r="EE14" s="238">
        <f>IF(COUNTIF($BN14:$BP14, $ET$1)&gt;0, EE$2, 0)</f>
        <v>0</v>
      </c>
      <c r="EF14" s="238">
        <f>IF(COUNTIF($BQ14:$BS14, $ET$1)&gt;0, EF$2, 0)</f>
        <v>0</v>
      </c>
      <c r="EG14" s="238">
        <f>IF(COUNTIF($BT14:$BV14, $ET$1)&gt;0, EG$2, 0)</f>
        <v>0</v>
      </c>
      <c r="EH14" s="239">
        <f>IF(COUNTIF($BW14:$BY14, $ET$1)&gt;0, EH$2, 0)</f>
        <v>0</v>
      </c>
      <c r="EI14" s="240">
        <f>IF(COUNTIF($BZ14:$CB14, $ET$1)&gt;0, EI$2, 0)</f>
        <v>0</v>
      </c>
      <c r="EJ14" s="240">
        <f>IF(COUNTIF($CC14:$CE14, $ET$1)&gt;0, EJ$2, 0)</f>
        <v>0</v>
      </c>
      <c r="EK14" s="240">
        <f>IF(COUNTIF($CF14:$CH14, $ET$1)&gt;0, EK$2, 0)</f>
        <v>0</v>
      </c>
      <c r="EL14" s="240">
        <f>IF(COUNTIF($CI14:$CK14, $ET$1)&gt;0, EL$2, 0)</f>
        <v>0</v>
      </c>
      <c r="EM14" s="240">
        <f>IF(COUNTIF($CL14:$CN14, $ET$1)&gt;0, EM$2, 0)</f>
        <v>0</v>
      </c>
      <c r="EN14" s="240">
        <f>IF(COUNTIF($CO14:$CQ14, $ET$1)&gt;0, EN$2, 0)</f>
        <v>0</v>
      </c>
      <c r="EO14" s="240">
        <f>IF(COUNTIF($CR14:$CT14, $ET$1)&gt;0, EO$2, 0)</f>
        <v>0</v>
      </c>
      <c r="EP14" s="240">
        <f>IF(COUNTIF($CU14:$CW14, $ET$1)&gt;0, EP$2, 0)</f>
        <v>0</v>
      </c>
      <c r="EQ14" s="240">
        <f>IF(COUNTIF($CX14:$CZ14, $ET$1)&gt;0, EQ$2, 0)</f>
        <v>0</v>
      </c>
      <c r="ER14" s="240">
        <f>IF(COUNTIF($DA14:$DC14, $ET$1)&gt;0, ER$2, 0)</f>
        <v>0</v>
      </c>
      <c r="ES14" s="240">
        <f>IF(COUNTIF($DD14:$DF14, $ET$1)&gt;0, ES$2, 0)</f>
        <v>0</v>
      </c>
      <c r="ET14" s="241">
        <f>SUM(DN14:ES14)</f>
        <v>0</v>
      </c>
      <c r="EU14" s="242">
        <f>IF(COUNTIF($N14:$Q14, GA$1)&gt;0, EU$2, 0)</f>
        <v>0</v>
      </c>
      <c r="EV14" s="234">
        <f>IF(COUNTIF($R14:$U14, GA$1)&gt;0, EV$2, 0)</f>
        <v>0</v>
      </c>
      <c r="EW14" s="234">
        <f>IF(COUNTIF($V14:$Y14, GA$1)&gt;0, EW$2, 0)</f>
        <v>0</v>
      </c>
      <c r="EX14" s="234">
        <f>IF(COUNTIF($Z14:$AA14, GA$1)&gt;0, EX$2, 0)</f>
        <v>0</v>
      </c>
      <c r="EY14" s="234">
        <f>IF(COUNTIF($AB14:$AC14, GA$1)&gt;0, EY$2, 0)</f>
        <v>0</v>
      </c>
      <c r="EZ14" s="235">
        <f>IF(COUNTIF($AD14:$AF14, $GA$1)&gt;0, EZ$2, 0)</f>
        <v>0</v>
      </c>
      <c r="FA14" s="236">
        <f>IF(COUNTIF($AG14:$AI14, $GA$1)&gt;0, FA$2, 0)</f>
        <v>0</v>
      </c>
      <c r="FB14" s="236">
        <f>IF(COUNTIF($AJ14:$AL14, $GA$1)&gt;0, FB$2, 0)</f>
        <v>0</v>
      </c>
      <c r="FC14" s="236">
        <f>IF(COUNTIF($AM14:$AO14, $GA$1)&gt;0, FC$2, 0)</f>
        <v>0</v>
      </c>
      <c r="FD14" s="236">
        <f>IF(COUNTIF($AP14:$AR14, $GA$1)&gt;0, FD$2, 0)</f>
        <v>0</v>
      </c>
      <c r="FE14" s="236">
        <f>IF(COUNTIF($AS14:$AU14, $GA$1)&gt;0, FE$2, 0)</f>
        <v>0</v>
      </c>
      <c r="FF14" s="236">
        <f>IF(COUNTIF($AV14:$AX14, $GA$1)&gt;0, FF$2, 0)</f>
        <v>0</v>
      </c>
      <c r="FG14" s="237">
        <f>IF(COUNTIF($AY14:$BA14, $GA$1)&gt;0, FG$2, 0)</f>
        <v>0</v>
      </c>
      <c r="FH14" s="238">
        <f>IF(COUNTIF($BB14:$BD14, $GA$1)&gt;0, FH$2, 0)</f>
        <v>0</v>
      </c>
      <c r="FI14" s="238">
        <f>IF(COUNTIF($BE14:$BG14, $GA$1)&gt;0, FI$2, 0)</f>
        <v>0</v>
      </c>
      <c r="FJ14" s="238">
        <f>IF(COUNTIF($BH14:$BJ14, $GA$1)&gt;0, FJ$2, 0)</f>
        <v>0</v>
      </c>
      <c r="FK14" s="238">
        <f>IF(COUNTIF($BK14:$BM14, $GA$1)&gt;0, FK$2, 0)</f>
        <v>0</v>
      </c>
      <c r="FL14" s="238">
        <f>IF(COUNTIF($BN14:$BP14, $GA$1)&gt;0, FL$2, 0)</f>
        <v>0</v>
      </c>
      <c r="FM14" s="238">
        <f>IF(COUNTIF($BQ14:$BS14, $GA$1)&gt;0, FM$2, 0)</f>
        <v>0</v>
      </c>
      <c r="FN14" s="238">
        <f>IF(COUNTIF($BT14:$BV14, $GA$1)&gt;0, FN$2, 0)</f>
        <v>0</v>
      </c>
      <c r="FO14" s="239">
        <f>IF(COUNTIF($BW14:$BY14, $GA$1)&gt;0, FO$2, 0)</f>
        <v>0</v>
      </c>
      <c r="FP14" s="240">
        <f>IF(COUNTIF($BZ14:$CB14, $GA$1)&gt;0, FP$2, 0)</f>
        <v>0</v>
      </c>
      <c r="FQ14" s="240">
        <f>IF(COUNTIF($CC14:$CE14, $GA$1)&gt;0, FQ$2, 0)</f>
        <v>0</v>
      </c>
      <c r="FR14" s="240">
        <f>IF(COUNTIF($CF14:$CH14, $GA$1)&gt;0, FR$2, 0)</f>
        <v>0</v>
      </c>
      <c r="FS14" s="240">
        <f>IF(COUNTIF($CI14:$CK14, $GA$1)&gt;0, FS$2, 0)</f>
        <v>0</v>
      </c>
      <c r="FT14" s="240">
        <f>IF(COUNTIF($CL14:$CN14, $GA$1)&gt;0, FT$2, 0)</f>
        <v>0</v>
      </c>
      <c r="FU14" s="240">
        <f>IF(COUNTIF($CO14:$CQ14, $GA$1)&gt;0, FU$2, 0)</f>
        <v>0</v>
      </c>
      <c r="FV14" s="240">
        <f>IF(COUNTIF($CR14:$CT14, $GA$1)&gt;0, FV$2, 0)</f>
        <v>0</v>
      </c>
      <c r="FW14" s="240">
        <f>IF(COUNTIF($CU14:$CW14, $GA$1)&gt;0, FW$2, 0)</f>
        <v>0</v>
      </c>
      <c r="FX14" s="240">
        <f>IF(COUNTIF($CX14:$CZ14, $GA$1)&gt;0, FX$2, 0)</f>
        <v>0</v>
      </c>
      <c r="FY14" s="240">
        <f>IF(COUNTIF($DA14:$DC14, $GA$1)&gt;0, FY$2, 0)</f>
        <v>0</v>
      </c>
      <c r="FZ14" s="240">
        <f>IF(COUNTIF($DD14:$DF14, $GA$1)&gt;0, FZ$2, 0)</f>
        <v>0</v>
      </c>
      <c r="GA14" s="241">
        <f>SUM(EU14:FZ14)</f>
        <v>0</v>
      </c>
      <c r="GB14" s="242">
        <f>IF(COUNTIF($N14:$Q14, HH$1)&gt;0, GB$2, 0)</f>
        <v>0</v>
      </c>
      <c r="GC14" s="234">
        <f>IF(COUNTIF($R14:$U14, HH$1)&gt;0, GC$2, 0)</f>
        <v>0</v>
      </c>
      <c r="GD14" s="234">
        <f>IF(COUNTIF($V14:$Y14, HH$1)&gt;0, GD$2, 0)</f>
        <v>0</v>
      </c>
      <c r="GE14" s="234">
        <f>IF(COUNTIF($Z14:$AA14, HH$1)&gt;0, GE$2, 0)</f>
        <v>0</v>
      </c>
      <c r="GF14" s="234">
        <f>IF(COUNTIF($AB14:$AC14, HH$1)&gt;0, GF$2, 0)</f>
        <v>0</v>
      </c>
      <c r="GG14" s="235">
        <f>IF(COUNTIF($AD14:$AF14, $HH$1)&gt;0, GG$2, 0)</f>
        <v>0</v>
      </c>
      <c r="GH14" s="236">
        <f>IF(COUNTIF($AG14:$AI14, $HH$1)&gt;0, GH$2, 0)</f>
        <v>0</v>
      </c>
      <c r="GI14" s="236">
        <f>IF(COUNTIF($AJ14:$AL14, $HH$1)&gt;0, GI$2, 0)</f>
        <v>0</v>
      </c>
      <c r="GJ14" s="236">
        <f>IF(COUNTIF($AM14:$AO14, $HH$1)&gt;0, GJ$2, 0)</f>
        <v>0</v>
      </c>
      <c r="GK14" s="236">
        <f>IF(COUNTIF($AP14:$AR14, $HH$1)&gt;0, GK$2, 0)</f>
        <v>0</v>
      </c>
      <c r="GL14" s="236">
        <f>IF(COUNTIF($AS14:$AU14, $HH$1)&gt;0, GL$2, 0)</f>
        <v>0</v>
      </c>
      <c r="GM14" s="236">
        <f>IF(COUNTIF($AV14:$AX14, $HH$1)&gt;0, GM$2, 0)</f>
        <v>0</v>
      </c>
      <c r="GN14" s="237">
        <f>IF(COUNTIF($AY14:$BA14, $HH$1)&gt;0, GN$2, 0)</f>
        <v>0</v>
      </c>
      <c r="GO14" s="238">
        <f>IF(COUNTIF($BB14:$BD14, $HH$1)&gt;0, GO$2, 0)</f>
        <v>0</v>
      </c>
      <c r="GP14" s="238">
        <f>IF(COUNTIF($BE14:$BG14, $HH$1)&gt;0, GP$2, 0)</f>
        <v>0</v>
      </c>
      <c r="GQ14" s="238">
        <f>IF(COUNTIF($BH14:$BJ14, $HH$1)&gt;0, GQ$2, 0)</f>
        <v>0</v>
      </c>
      <c r="GR14" s="238">
        <f>IF(COUNTIF($BK14:$BM14, $HH$1)&gt;0, GR$2, 0)</f>
        <v>0</v>
      </c>
      <c r="GS14" s="238">
        <f>IF(COUNTIF($BN14:$BP14, $HH$1)&gt;0, GS$2, 0)</f>
        <v>0</v>
      </c>
      <c r="GT14" s="238">
        <f>IF(COUNTIF($BQ14:$BS14, $HH$1)&gt;0, GT$2, 0)</f>
        <v>0</v>
      </c>
      <c r="GU14" s="238">
        <f>IF(COUNTIF($BT14:$BV14, $HH$1)&gt;0, GU$2, 0)</f>
        <v>0</v>
      </c>
      <c r="GV14" s="239">
        <f>IF(COUNTIF($BW14:$BY14, $HH$1)&gt;0, GV$2, 0)</f>
        <v>0</v>
      </c>
      <c r="GW14" s="240">
        <f>IF(COUNTIF($BZ14:$CB14, $HH$1)&gt;0, GW$2, 0)</f>
        <v>0</v>
      </c>
      <c r="GX14" s="240">
        <f>IF(COUNTIF($CC14:$CE14, $HH$1)&gt;0, GX$2, 0)</f>
        <v>0</v>
      </c>
      <c r="GY14" s="240">
        <f>IF(COUNTIF($CF14:$CH14, $HH$1)&gt;0, GY$2, 0)</f>
        <v>0</v>
      </c>
      <c r="GZ14" s="240">
        <f>IF(COUNTIF($CI14:$CK14, $HH$1)&gt;0, GZ$2, 0)</f>
        <v>0</v>
      </c>
      <c r="HA14" s="240">
        <f>IF(COUNTIF($CL14:$CN14, $HH$1)&gt;0, HA$2, 0)</f>
        <v>0</v>
      </c>
      <c r="HB14" s="240">
        <f>IF(COUNTIF($CO14:$CQ14, $HH$1)&gt;0, HB$2, 0)</f>
        <v>0</v>
      </c>
      <c r="HC14" s="240">
        <f>IF(COUNTIF($CR14:$CT14, $HH$1)&gt;0, HC$2, 0)</f>
        <v>0</v>
      </c>
      <c r="HD14" s="240">
        <f>IF(COUNTIF($CU14:$CW14, $HH$1)&gt;0, HD$2, 0)</f>
        <v>0</v>
      </c>
      <c r="HE14" s="240">
        <f>IF(COUNTIF($CX14:$CZ14, $HH$1)&gt;0, HE$2, 0)</f>
        <v>0</v>
      </c>
      <c r="HF14" s="240">
        <f>IF(COUNTIF($DA14:$DC14, $HH$1)&gt;0, HF$2, 0)</f>
        <v>0</v>
      </c>
      <c r="HG14" s="240">
        <f>IF(COUNTIF($DD14:$DF14, $HH$1)&gt;0, HG$2, 0)</f>
        <v>0</v>
      </c>
      <c r="HH14" s="241">
        <f>SUM(GB14:HG14)</f>
        <v>0</v>
      </c>
      <c r="HI14" s="243"/>
      <c r="HJ14" s="242">
        <f>IF(MAX($N14:$Q14)&gt;=40, HJ$2, 0)</f>
        <v>0</v>
      </c>
      <c r="HK14" s="234">
        <f>IF(MAX($R14:$U14)&gt;=40, HK$2, 0)</f>
        <v>0</v>
      </c>
      <c r="HL14" s="234">
        <f>IF(MAX($V14:$Y14)&gt;=40, HL$2, 0)</f>
        <v>0</v>
      </c>
      <c r="HM14" s="234">
        <f>IF(MAX($Z14:$AA14)&gt;=40, HM$2, 0)</f>
        <v>0</v>
      </c>
      <c r="HN14" s="234">
        <f>IF(MAX($AB14:$AC14)&gt;=40, HN$2, 0)</f>
        <v>0</v>
      </c>
      <c r="HO14" s="235">
        <f>IF(MAX($AD14:$AF14)&gt;=40, HO$2, 0)</f>
        <v>0</v>
      </c>
      <c r="HP14" s="236">
        <f>IF(MAX($AG14:$AI14)&gt;=40, HP$2, 0)</f>
        <v>0</v>
      </c>
      <c r="HQ14" s="236">
        <f>IF(MAX($AJ14:$AL14)&gt;=40, HQ$2, 0)</f>
        <v>0</v>
      </c>
      <c r="HR14" s="236">
        <f>IF(MAX($AM14:$AO14)&gt;=40, HR$2, 0)</f>
        <v>0</v>
      </c>
      <c r="HS14" s="236">
        <f>IF(MAX($AP14:$AR14)&gt;=40, HS$2, 0)</f>
        <v>0</v>
      </c>
      <c r="HT14" s="236">
        <f>IF(MAX($AS14:$AU14)&gt;=40, HT$2, 0)</f>
        <v>0</v>
      </c>
      <c r="HU14" s="236">
        <f>IF(MAX($AV14:$AX14)&gt;=40, HU$2, 0)</f>
        <v>0</v>
      </c>
      <c r="HV14" s="237">
        <f>IF(MAX($AY14:$BA14)&gt;=40, HV$2, 0)</f>
        <v>0</v>
      </c>
      <c r="HW14" s="238">
        <f>IF(MAX($BB14:$BD14)&gt;=40, HW$2, 0)</f>
        <v>0</v>
      </c>
      <c r="HX14" s="238">
        <f>IF(MAX($BE14:$BG14)&gt;=40, HX$2, 0)</f>
        <v>0</v>
      </c>
      <c r="HY14" s="238">
        <f>IF(MAX($BH14:$BJ14)&gt;=40, HY$2, 0)</f>
        <v>0</v>
      </c>
      <c r="HZ14" s="238">
        <f>IF(MAX($BK14:$BM14)&gt;=40, HZ$2, 0)</f>
        <v>0</v>
      </c>
      <c r="IA14" s="238">
        <f>IF(MAX($BN14:$BP14)&gt;=40, IA$2, 0)</f>
        <v>0</v>
      </c>
      <c r="IB14" s="238">
        <f>IF(MAX($BQ14:$BS14)&gt;=40, IB$2, 0)</f>
        <v>0</v>
      </c>
      <c r="IC14" s="238">
        <f>IF(MAX($BT14:$BV14)&gt;=40, IC$2, 0)</f>
        <v>0</v>
      </c>
      <c r="ID14" s="239">
        <f>IF(MAX($BW14:$BY14)&gt;=40, ID$2, 0)</f>
        <v>0</v>
      </c>
      <c r="IE14" s="240">
        <f>IF(MAX($BZ14:$CB14)&gt;=40, IE$2, 0)</f>
        <v>0</v>
      </c>
      <c r="IF14" s="240">
        <f>IF(MAX($CC14:$CE14)&gt;=40, IF$2, 0)</f>
        <v>0</v>
      </c>
      <c r="IG14" s="240">
        <f>IF(MAX($CF14:$CH14)&gt;=40, IG$2, 0)</f>
        <v>0</v>
      </c>
      <c r="IH14" s="240">
        <f>IF(MAX($CI14:$CK14)&gt;=40, IH$2, 0)</f>
        <v>0</v>
      </c>
      <c r="II14" s="240">
        <f>IF(MAX($CL14:$CN14)&gt;=40, II$2, 0)</f>
        <v>0</v>
      </c>
      <c r="IJ14" s="240">
        <f>IF(MAX($CO14:$CQ14)&gt;=40, IJ$2, 0)</f>
        <v>0</v>
      </c>
      <c r="IK14" s="240">
        <f>IF(MAX($CR14:$CT14)&gt;=40, IK$2, 0)</f>
        <v>0</v>
      </c>
      <c r="IL14" s="240">
        <f>IF(MAX($CU14:$CW14)&gt;=40, IL$2, 0)</f>
        <v>0</v>
      </c>
      <c r="IM14" s="240">
        <f>IF(MAX($CX14:$CZ14)&gt;=40, IM$2, 0)</f>
        <v>0</v>
      </c>
      <c r="IN14" s="240">
        <f>IF(MAX($DA14:$DC14)&gt;=40, IN$2, 0)</f>
        <v>0</v>
      </c>
      <c r="IO14" s="240">
        <f>IF(MAX($DD14:$DF14)&gt;=40, IO$2, 0)</f>
        <v>0</v>
      </c>
      <c r="IP14" s="416">
        <f>SUM(HO14:IB14, ID14:IO14)</f>
        <v>0</v>
      </c>
      <c r="IQ14" s="416">
        <f>SUM(HJ14:HN14, IC14)</f>
        <v>0</v>
      </c>
    </row>
    <row r="15" spans="1:251" ht="15" customHeight="1" x14ac:dyDescent="0.25">
      <c r="B15" s="392">
        <v>3</v>
      </c>
      <c r="C15" s="13"/>
      <c r="D15" s="423"/>
      <c r="E15" s="20"/>
      <c r="F15" s="6"/>
      <c r="G15" s="20"/>
      <c r="H15" s="20"/>
      <c r="I15" s="23"/>
      <c r="J15" s="6"/>
      <c r="K15" s="6"/>
      <c r="L15" s="424"/>
      <c r="M15" s="425"/>
      <c r="N15" s="24"/>
      <c r="O15" s="107"/>
      <c r="P15" s="107"/>
      <c r="Q15" s="273"/>
      <c r="R15" s="24"/>
      <c r="S15" s="107"/>
      <c r="T15" s="107"/>
      <c r="U15" s="290"/>
      <c r="V15" s="24"/>
      <c r="W15" s="107"/>
      <c r="X15" s="107"/>
      <c r="Y15" s="273"/>
      <c r="Z15" s="24"/>
      <c r="AA15" s="273"/>
      <c r="AB15" s="24"/>
      <c r="AC15" s="273"/>
      <c r="AD15" s="24"/>
      <c r="AE15" s="107"/>
      <c r="AF15" s="273"/>
      <c r="AG15" s="24"/>
      <c r="AH15" s="107"/>
      <c r="AI15" s="273"/>
      <c r="AJ15" s="24"/>
      <c r="AK15" s="107"/>
      <c r="AL15" s="273"/>
      <c r="AM15" s="24"/>
      <c r="AN15" s="107"/>
      <c r="AO15" s="273"/>
      <c r="AP15" s="24"/>
      <c r="AQ15" s="107"/>
      <c r="AR15" s="273"/>
      <c r="AS15" s="24"/>
      <c r="AT15" s="107"/>
      <c r="AU15" s="273"/>
      <c r="AV15" s="24"/>
      <c r="AW15" s="107"/>
      <c r="AX15" s="273"/>
      <c r="AY15" s="24"/>
      <c r="AZ15" s="107"/>
      <c r="BA15" s="273"/>
      <c r="BB15" s="24"/>
      <c r="BC15" s="107"/>
      <c r="BD15" s="273"/>
      <c r="BE15" s="24"/>
      <c r="BF15" s="107"/>
      <c r="BG15" s="273"/>
      <c r="BH15" s="24"/>
      <c r="BI15" s="107"/>
      <c r="BJ15" s="273"/>
      <c r="BK15" s="24"/>
      <c r="BL15" s="107"/>
      <c r="BM15" s="273"/>
      <c r="BN15" s="24"/>
      <c r="BO15" s="107"/>
      <c r="BP15" s="273"/>
      <c r="BQ15" s="24"/>
      <c r="BR15" s="107"/>
      <c r="BS15" s="273"/>
      <c r="BT15" s="24"/>
      <c r="BU15" s="291"/>
      <c r="BV15" s="273"/>
      <c r="BW15" s="24"/>
      <c r="BX15" s="107"/>
      <c r="BY15" s="273"/>
      <c r="BZ15" s="24"/>
      <c r="CA15" s="107"/>
      <c r="CB15" s="273"/>
      <c r="CC15" s="24"/>
      <c r="CD15" s="107"/>
      <c r="CE15" s="107"/>
      <c r="CF15" s="107"/>
      <c r="CG15" s="107"/>
      <c r="CH15" s="273"/>
      <c r="CI15" s="24"/>
      <c r="CJ15" s="107"/>
      <c r="CK15" s="273"/>
      <c r="CL15" s="24"/>
      <c r="CM15" s="107"/>
      <c r="CN15" s="273"/>
      <c r="CO15" s="24"/>
      <c r="CP15" s="107"/>
      <c r="CQ15" s="273"/>
      <c r="CR15" s="24"/>
      <c r="CS15" s="107"/>
      <c r="CT15" s="273"/>
      <c r="CU15" s="24"/>
      <c r="CV15" s="107"/>
      <c r="CW15" s="273"/>
      <c r="CX15" s="24"/>
      <c r="CY15" s="107"/>
      <c r="CZ15" s="273"/>
      <c r="DA15" s="24"/>
      <c r="DB15" s="107"/>
      <c r="DC15" s="273"/>
      <c r="DD15" s="24"/>
      <c r="DE15" s="107"/>
      <c r="DF15" s="273"/>
      <c r="DG15" s="218"/>
      <c r="DH15" s="217"/>
      <c r="DI15" s="217"/>
      <c r="DJ15" s="286" t="e">
        <f>AVERAGE(AY15:CZ15)</f>
        <v>#DIV/0!</v>
      </c>
      <c r="DK15" s="219"/>
      <c r="DL15" s="220" t="e">
        <f>IF(DJ15&gt;80, 4, (DJ15-50)/20+2.5)</f>
        <v>#DIV/0!</v>
      </c>
      <c r="DM15" s="61">
        <f>COUNTIF(N15:CZ15, DM$1)+COUNTIF(N15:CZ15, DM$2)</f>
        <v>0</v>
      </c>
      <c r="DN15" s="233">
        <f>IF(COUNTIF($N15:$Q15, ET$1)&gt;0, DN$2, 0)</f>
        <v>0</v>
      </c>
      <c r="DO15" s="234">
        <f>IF(COUNTIF($R15:$U15, ET$1)&gt;0, DO$2, 0)</f>
        <v>0</v>
      </c>
      <c r="DP15" s="234">
        <f>IF(COUNTIF($V15:$Y15, ET$1)&gt;0, DP$2, 0)</f>
        <v>0</v>
      </c>
      <c r="DQ15" s="234">
        <f>IF(COUNTIF($Z15:$AA15, ET$1)&gt;0, DQ$2, 0)</f>
        <v>0</v>
      </c>
      <c r="DR15" s="234">
        <f>IF(COUNTIF($AB15:$AC15, ET$1)&gt;0, DR$2, 0)</f>
        <v>0</v>
      </c>
      <c r="DS15" s="235">
        <f>IF(COUNTIF($AD15:$AF15, $ET$1)&gt;0, DS$2, 0)</f>
        <v>0</v>
      </c>
      <c r="DT15" s="236">
        <f>IF(COUNTIF($AG15:$AI15, $ET$1)&gt;0, DT$2, 0)</f>
        <v>0</v>
      </c>
      <c r="DU15" s="236">
        <f>IF(COUNTIF($AJ15:$AL15, $ET$1)&gt;0, DU$2, 0)</f>
        <v>0</v>
      </c>
      <c r="DV15" s="236">
        <f>IF(COUNTIF($AM15:$AO15, $ET$1)&gt;0, DV$2, 0)</f>
        <v>0</v>
      </c>
      <c r="DW15" s="236">
        <f>IF(COUNTIF($AP15:$AR15, $ET$1)&gt;0, DW$2, 0)</f>
        <v>0</v>
      </c>
      <c r="DX15" s="236">
        <f>IF(COUNTIF($AS15:$AU15, $ET$1)&gt;0, DX$2, 0)</f>
        <v>0</v>
      </c>
      <c r="DY15" s="236">
        <f>IF(COUNTIF($AV15:$AX15, $ET$1)&gt;0, DY$2, 0)</f>
        <v>0</v>
      </c>
      <c r="DZ15" s="237">
        <f>IF(COUNTIF($AY15:$BA15, $ET$1)&gt;0, DZ$2, 0)</f>
        <v>0</v>
      </c>
      <c r="EA15" s="238">
        <f>IF(COUNTIF($BB15:$BD15, $ET$1)&gt;0, EA$2, 0)</f>
        <v>0</v>
      </c>
      <c r="EB15" s="238">
        <f>IF(COUNTIF($BE15:$BG15, $ET$1)&gt;0, EB$2, 0)</f>
        <v>0</v>
      </c>
      <c r="EC15" s="238">
        <f>IF(COUNTIF($BH15:$BJ15, $ET$1)&gt;0, EC$2, 0)</f>
        <v>0</v>
      </c>
      <c r="ED15" s="238">
        <f>IF(COUNTIF($BK15:$BM15, $ET$1)&gt;0, ED$2, 0)</f>
        <v>0</v>
      </c>
      <c r="EE15" s="238">
        <f>IF(COUNTIF($BN15:$BP15, $ET$1)&gt;0, EE$2, 0)</f>
        <v>0</v>
      </c>
      <c r="EF15" s="238">
        <f>IF(COUNTIF($BQ15:$BS15, $ET$1)&gt;0, EF$2, 0)</f>
        <v>0</v>
      </c>
      <c r="EG15" s="238">
        <f>IF(COUNTIF($BT15:$BV15, $ET$1)&gt;0, EG$2, 0)</f>
        <v>0</v>
      </c>
      <c r="EH15" s="239">
        <f>IF(COUNTIF($BW15:$BY15, $ET$1)&gt;0, EH$2, 0)</f>
        <v>0</v>
      </c>
      <c r="EI15" s="240">
        <f>IF(COUNTIF($BZ15:$CB15, $ET$1)&gt;0, EI$2, 0)</f>
        <v>0</v>
      </c>
      <c r="EJ15" s="240">
        <f>IF(COUNTIF($CC15:$CE15, $ET$1)&gt;0, EJ$2, 0)</f>
        <v>0</v>
      </c>
      <c r="EK15" s="240">
        <f>IF(COUNTIF($CF15:$CH15, $ET$1)&gt;0, EK$2, 0)</f>
        <v>0</v>
      </c>
      <c r="EL15" s="240">
        <f>IF(COUNTIF($CI15:$CK15, $ET$1)&gt;0, EL$2, 0)</f>
        <v>0</v>
      </c>
      <c r="EM15" s="240">
        <f>IF(COUNTIF($CL15:$CN15, $ET$1)&gt;0, EM$2, 0)</f>
        <v>0</v>
      </c>
      <c r="EN15" s="240">
        <f>IF(COUNTIF($CO15:$CQ15, $ET$1)&gt;0, EN$2, 0)</f>
        <v>0</v>
      </c>
      <c r="EO15" s="240">
        <f>IF(COUNTIF($CR15:$CT15, $ET$1)&gt;0, EO$2, 0)</f>
        <v>0</v>
      </c>
      <c r="EP15" s="240">
        <f>IF(COUNTIF($CU15:$CW15, $ET$1)&gt;0, EP$2, 0)</f>
        <v>0</v>
      </c>
      <c r="EQ15" s="240">
        <f>IF(COUNTIF($CX15:$CZ15, $ET$1)&gt;0, EQ$2, 0)</f>
        <v>0</v>
      </c>
      <c r="ER15" s="240">
        <f>IF(COUNTIF($DA15:$DC15, $ET$1)&gt;0, ER$2, 0)</f>
        <v>0</v>
      </c>
      <c r="ES15" s="240">
        <f>IF(COUNTIF($DD15:$DF15, $ET$1)&gt;0, ES$2, 0)</f>
        <v>0</v>
      </c>
      <c r="ET15" s="241">
        <f>SUM(DN15:ES15)</f>
        <v>0</v>
      </c>
      <c r="EU15" s="242">
        <f>IF(COUNTIF($N15:$Q15, GA$1)&gt;0, EU$2, 0)</f>
        <v>0</v>
      </c>
      <c r="EV15" s="234">
        <f>IF(COUNTIF($R15:$U15, GA$1)&gt;0, EV$2, 0)</f>
        <v>0</v>
      </c>
      <c r="EW15" s="234">
        <f>IF(COUNTIF($V15:$Y15, GA$1)&gt;0, EW$2, 0)</f>
        <v>0</v>
      </c>
      <c r="EX15" s="234">
        <f>IF(COUNTIF($Z15:$AA15, GA$1)&gt;0, EX$2, 0)</f>
        <v>0</v>
      </c>
      <c r="EY15" s="234">
        <f>IF(COUNTIF($AB15:$AC15, GA$1)&gt;0, EY$2, 0)</f>
        <v>0</v>
      </c>
      <c r="EZ15" s="235">
        <f>IF(COUNTIF($AD15:$AF15, $GA$1)&gt;0, EZ$2, 0)</f>
        <v>0</v>
      </c>
      <c r="FA15" s="236">
        <f>IF(COUNTIF($AG15:$AI15, $GA$1)&gt;0, FA$2, 0)</f>
        <v>0</v>
      </c>
      <c r="FB15" s="236">
        <f>IF(COUNTIF($AJ15:$AL15, $GA$1)&gt;0, FB$2, 0)</f>
        <v>0</v>
      </c>
      <c r="FC15" s="236">
        <f>IF(COUNTIF($AM15:$AO15, $GA$1)&gt;0, FC$2, 0)</f>
        <v>0</v>
      </c>
      <c r="FD15" s="236">
        <f>IF(COUNTIF($AP15:$AR15, $GA$1)&gt;0, FD$2, 0)</f>
        <v>0</v>
      </c>
      <c r="FE15" s="236">
        <f>IF(COUNTIF($AS15:$AU15, $GA$1)&gt;0, FE$2, 0)</f>
        <v>0</v>
      </c>
      <c r="FF15" s="236">
        <f>IF(COUNTIF($AV15:$AX15, $GA$1)&gt;0, FF$2, 0)</f>
        <v>0</v>
      </c>
      <c r="FG15" s="237">
        <f>IF(COUNTIF($AY15:$BA15, $GA$1)&gt;0, FG$2, 0)</f>
        <v>0</v>
      </c>
      <c r="FH15" s="238">
        <f>IF(COUNTIF($BB15:$BD15, $GA$1)&gt;0, FH$2, 0)</f>
        <v>0</v>
      </c>
      <c r="FI15" s="238">
        <f>IF(COUNTIF($BE15:$BG15, $GA$1)&gt;0, FI$2, 0)</f>
        <v>0</v>
      </c>
      <c r="FJ15" s="238">
        <f>IF(COUNTIF($BH15:$BJ15, $GA$1)&gt;0, FJ$2, 0)</f>
        <v>0</v>
      </c>
      <c r="FK15" s="238">
        <f>IF(COUNTIF($BK15:$BM15, $GA$1)&gt;0, FK$2, 0)</f>
        <v>0</v>
      </c>
      <c r="FL15" s="238">
        <f>IF(COUNTIF($BN15:$BP15, $GA$1)&gt;0, FL$2, 0)</f>
        <v>0</v>
      </c>
      <c r="FM15" s="238">
        <f>IF(COUNTIF($BQ15:$BS15, $GA$1)&gt;0, FM$2, 0)</f>
        <v>0</v>
      </c>
      <c r="FN15" s="238">
        <f>IF(COUNTIF($BT15:$BV15, $GA$1)&gt;0, FN$2, 0)</f>
        <v>0</v>
      </c>
      <c r="FO15" s="239">
        <f>IF(COUNTIF($BW15:$BY15, $GA$1)&gt;0, FO$2, 0)</f>
        <v>0</v>
      </c>
      <c r="FP15" s="240">
        <f>IF(COUNTIF($BZ15:$CB15, $GA$1)&gt;0, FP$2, 0)</f>
        <v>0</v>
      </c>
      <c r="FQ15" s="240">
        <f>IF(COUNTIF($CC15:$CE15, $GA$1)&gt;0, FQ$2, 0)</f>
        <v>0</v>
      </c>
      <c r="FR15" s="240">
        <f>IF(COUNTIF($CF15:$CH15, $GA$1)&gt;0, FR$2, 0)</f>
        <v>0</v>
      </c>
      <c r="FS15" s="240">
        <f>IF(COUNTIF($CI15:$CK15, $GA$1)&gt;0, FS$2, 0)</f>
        <v>0</v>
      </c>
      <c r="FT15" s="240">
        <f>IF(COUNTIF($CL15:$CN15, $GA$1)&gt;0, FT$2, 0)</f>
        <v>0</v>
      </c>
      <c r="FU15" s="240">
        <f>IF(COUNTIF($CO15:$CQ15, $GA$1)&gt;0, FU$2, 0)</f>
        <v>0</v>
      </c>
      <c r="FV15" s="240">
        <f>IF(COUNTIF($CR15:$CT15, $GA$1)&gt;0, FV$2, 0)</f>
        <v>0</v>
      </c>
      <c r="FW15" s="240">
        <f>IF(COUNTIF($CU15:$CW15, $GA$1)&gt;0, FW$2, 0)</f>
        <v>0</v>
      </c>
      <c r="FX15" s="240">
        <f>IF(COUNTIF($CX15:$CZ15, $GA$1)&gt;0, FX$2, 0)</f>
        <v>0</v>
      </c>
      <c r="FY15" s="240">
        <f>IF(COUNTIF($DA15:$DC15, $GA$1)&gt;0, FY$2, 0)</f>
        <v>0</v>
      </c>
      <c r="FZ15" s="240">
        <f>IF(COUNTIF($DD15:$DF15, $GA$1)&gt;0, FZ$2, 0)</f>
        <v>0</v>
      </c>
      <c r="GA15" s="241">
        <f>SUM(EU15:FZ15)</f>
        <v>0</v>
      </c>
      <c r="GB15" s="242">
        <f>IF(COUNTIF($N15:$Q15, HH$1)&gt;0, GB$2, 0)</f>
        <v>0</v>
      </c>
      <c r="GC15" s="234">
        <f>IF(COUNTIF($R15:$U15, HH$1)&gt;0, GC$2, 0)</f>
        <v>0</v>
      </c>
      <c r="GD15" s="234">
        <f>IF(COUNTIF($V15:$Y15, HH$1)&gt;0, GD$2, 0)</f>
        <v>0</v>
      </c>
      <c r="GE15" s="234">
        <f>IF(COUNTIF($Z15:$AA15, HH$1)&gt;0, GE$2, 0)</f>
        <v>0</v>
      </c>
      <c r="GF15" s="234">
        <f>IF(COUNTIF($AB15:$AC15, HH$1)&gt;0, GF$2, 0)</f>
        <v>0</v>
      </c>
      <c r="GG15" s="235">
        <f>IF(COUNTIF($AD15:$AF15, $HH$1)&gt;0, GG$2, 0)</f>
        <v>0</v>
      </c>
      <c r="GH15" s="236">
        <f>IF(COUNTIF($AG15:$AI15, $HH$1)&gt;0, GH$2, 0)</f>
        <v>0</v>
      </c>
      <c r="GI15" s="236">
        <f>IF(COUNTIF($AJ15:$AL15, $HH$1)&gt;0, GI$2, 0)</f>
        <v>0</v>
      </c>
      <c r="GJ15" s="236">
        <f>IF(COUNTIF($AM15:$AO15, $HH$1)&gt;0, GJ$2, 0)</f>
        <v>0</v>
      </c>
      <c r="GK15" s="236">
        <f>IF(COUNTIF($AP15:$AR15, $HH$1)&gt;0, GK$2, 0)</f>
        <v>0</v>
      </c>
      <c r="GL15" s="236">
        <f>IF(COUNTIF($AS15:$AU15, $HH$1)&gt;0, GL$2, 0)</f>
        <v>0</v>
      </c>
      <c r="GM15" s="236">
        <f>IF(COUNTIF($AV15:$AX15, $HH$1)&gt;0, GM$2, 0)</f>
        <v>0</v>
      </c>
      <c r="GN15" s="237">
        <f>IF(COUNTIF($AY15:$BA15, $HH$1)&gt;0, GN$2, 0)</f>
        <v>0</v>
      </c>
      <c r="GO15" s="238">
        <f>IF(COUNTIF($BB15:$BD15, $HH$1)&gt;0, GO$2, 0)</f>
        <v>0</v>
      </c>
      <c r="GP15" s="238">
        <f>IF(COUNTIF($BE15:$BG15, $HH$1)&gt;0, GP$2, 0)</f>
        <v>0</v>
      </c>
      <c r="GQ15" s="238">
        <f>IF(COUNTIF($BH15:$BJ15, $HH$1)&gt;0, GQ$2, 0)</f>
        <v>0</v>
      </c>
      <c r="GR15" s="238">
        <f>IF(COUNTIF($BK15:$BM15, $HH$1)&gt;0, GR$2, 0)</f>
        <v>0</v>
      </c>
      <c r="GS15" s="238">
        <f>IF(COUNTIF($BN15:$BP15, $HH$1)&gt;0, GS$2, 0)</f>
        <v>0</v>
      </c>
      <c r="GT15" s="238">
        <f>IF(COUNTIF($BQ15:$BS15, $HH$1)&gt;0, GT$2, 0)</f>
        <v>0</v>
      </c>
      <c r="GU15" s="238">
        <f>IF(COUNTIF($BT15:$BV15, $HH$1)&gt;0, GU$2, 0)</f>
        <v>0</v>
      </c>
      <c r="GV15" s="239">
        <f>IF(COUNTIF($BW15:$BY15, $HH$1)&gt;0, GV$2, 0)</f>
        <v>0</v>
      </c>
      <c r="GW15" s="240">
        <f>IF(COUNTIF($BZ15:$CB15, $HH$1)&gt;0, GW$2, 0)</f>
        <v>0</v>
      </c>
      <c r="GX15" s="240">
        <f>IF(COUNTIF($CC15:$CE15, $HH$1)&gt;0, GX$2, 0)</f>
        <v>0</v>
      </c>
      <c r="GY15" s="240">
        <f>IF(COUNTIF($CF15:$CH15, $HH$1)&gt;0, GY$2, 0)</f>
        <v>0</v>
      </c>
      <c r="GZ15" s="240">
        <f>IF(COUNTIF($CI15:$CK15, $HH$1)&gt;0, GZ$2, 0)</f>
        <v>0</v>
      </c>
      <c r="HA15" s="240">
        <f>IF(COUNTIF($CL15:$CN15, $HH$1)&gt;0, HA$2, 0)</f>
        <v>0</v>
      </c>
      <c r="HB15" s="240">
        <f>IF(COUNTIF($CO15:$CQ15, $HH$1)&gt;0, HB$2, 0)</f>
        <v>0</v>
      </c>
      <c r="HC15" s="240">
        <f>IF(COUNTIF($CR15:$CT15, $HH$1)&gt;0, HC$2, 0)</f>
        <v>0</v>
      </c>
      <c r="HD15" s="240">
        <f>IF(COUNTIF($CU15:$CW15, $HH$1)&gt;0, HD$2, 0)</f>
        <v>0</v>
      </c>
      <c r="HE15" s="240">
        <f>IF(COUNTIF($CX15:$CZ15, $HH$1)&gt;0, HE$2, 0)</f>
        <v>0</v>
      </c>
      <c r="HF15" s="240">
        <f>IF(COUNTIF($DA15:$DC15, $HH$1)&gt;0, HF$2, 0)</f>
        <v>0</v>
      </c>
      <c r="HG15" s="240">
        <f>IF(COUNTIF($DD15:$DF15, $HH$1)&gt;0, HG$2, 0)</f>
        <v>0</v>
      </c>
      <c r="HH15" s="241">
        <f>SUM(GB15:HG15)</f>
        <v>0</v>
      </c>
      <c r="HI15" s="243"/>
      <c r="HJ15" s="242">
        <f>IF(MAX($N15:$Q15)&gt;=40, HJ$2, 0)</f>
        <v>0</v>
      </c>
      <c r="HK15" s="234">
        <f>IF(MAX($R15:$U15)&gt;=40, HK$2, 0)</f>
        <v>0</v>
      </c>
      <c r="HL15" s="234">
        <f>IF(MAX($V15:$Y15)&gt;=40, HL$2, 0)</f>
        <v>0</v>
      </c>
      <c r="HM15" s="234">
        <f>IF(MAX($Z15:$AA15)&gt;=40, HM$2, 0)</f>
        <v>0</v>
      </c>
      <c r="HN15" s="234">
        <f>IF(MAX($AB15:$AC15)&gt;=40, HN$2, 0)</f>
        <v>0</v>
      </c>
      <c r="HO15" s="235">
        <f>IF(MAX($AD15:$AF15)&gt;=40, HO$2, 0)</f>
        <v>0</v>
      </c>
      <c r="HP15" s="236">
        <f>IF(MAX($AG15:$AI15)&gt;=40, HP$2, 0)</f>
        <v>0</v>
      </c>
      <c r="HQ15" s="236">
        <f>IF(MAX($AJ15:$AL15)&gt;=40, HQ$2, 0)</f>
        <v>0</v>
      </c>
      <c r="HR15" s="236">
        <f>IF(MAX($AM15:$AO15)&gt;=40, HR$2, 0)</f>
        <v>0</v>
      </c>
      <c r="HS15" s="236">
        <f>IF(MAX($AP15:$AR15)&gt;=40, HS$2, 0)</f>
        <v>0</v>
      </c>
      <c r="HT15" s="236">
        <f>IF(MAX($AS15:$AU15)&gt;=40, HT$2, 0)</f>
        <v>0</v>
      </c>
      <c r="HU15" s="236">
        <f>IF(MAX($AV15:$AX15)&gt;=40, HU$2, 0)</f>
        <v>0</v>
      </c>
      <c r="HV15" s="237">
        <f>IF(MAX($AY15:$BA15)&gt;=40, HV$2, 0)</f>
        <v>0</v>
      </c>
      <c r="HW15" s="238">
        <f>IF(MAX($BB15:$BD15)&gt;=40, HW$2, 0)</f>
        <v>0</v>
      </c>
      <c r="HX15" s="238">
        <f>IF(MAX($BE15:$BG15)&gt;=40, HX$2, 0)</f>
        <v>0</v>
      </c>
      <c r="HY15" s="238">
        <f>IF(MAX($BH15:$BJ15)&gt;=40, HY$2, 0)</f>
        <v>0</v>
      </c>
      <c r="HZ15" s="238">
        <f>IF(MAX($BK15:$BM15)&gt;=40, HZ$2, 0)</f>
        <v>0</v>
      </c>
      <c r="IA15" s="238">
        <f>IF(MAX($BN15:$BP15)&gt;=40, IA$2, 0)</f>
        <v>0</v>
      </c>
      <c r="IB15" s="238">
        <f>IF(MAX($BQ15:$BS15)&gt;=40, IB$2, 0)</f>
        <v>0</v>
      </c>
      <c r="IC15" s="238">
        <f>IF(MAX($BT15:$BV15)&gt;=40, IC$2, 0)</f>
        <v>0</v>
      </c>
      <c r="ID15" s="239">
        <f>IF(MAX($BW15:$BY15)&gt;=40, ID$2, 0)</f>
        <v>0</v>
      </c>
      <c r="IE15" s="240">
        <f>IF(MAX($BZ15:$CB15)&gt;=40, IE$2, 0)</f>
        <v>0</v>
      </c>
      <c r="IF15" s="240">
        <f>IF(MAX($CC15:$CE15)&gt;=40, IF$2, 0)</f>
        <v>0</v>
      </c>
      <c r="IG15" s="240">
        <f>IF(MAX($CF15:$CH15)&gt;=40, IG$2, 0)</f>
        <v>0</v>
      </c>
      <c r="IH15" s="240">
        <f>IF(MAX($CI15:$CK15)&gt;=40, IH$2, 0)</f>
        <v>0</v>
      </c>
      <c r="II15" s="240">
        <f>IF(MAX($CL15:$CN15)&gt;=40, II$2, 0)</f>
        <v>0</v>
      </c>
      <c r="IJ15" s="240">
        <f>IF(MAX($CO15:$CQ15)&gt;=40, IJ$2, 0)</f>
        <v>0</v>
      </c>
      <c r="IK15" s="240">
        <f>IF(MAX($CR15:$CT15)&gt;=40, IK$2, 0)</f>
        <v>0</v>
      </c>
      <c r="IL15" s="240">
        <f>IF(MAX($CU15:$CW15)&gt;=40, IL$2, 0)</f>
        <v>0</v>
      </c>
      <c r="IM15" s="240">
        <f>IF(MAX($CX15:$CZ15)&gt;=40, IM$2, 0)</f>
        <v>0</v>
      </c>
      <c r="IN15" s="240">
        <f>IF(MAX($DA15:$DC15)&gt;=40, IN$2, 0)</f>
        <v>0</v>
      </c>
      <c r="IO15" s="240">
        <f>IF(MAX($DD15:$DF15)&gt;=40, IO$2, 0)</f>
        <v>0</v>
      </c>
      <c r="IP15" s="416">
        <f>SUM(HO15:IB15, ID15:IO15)</f>
        <v>0</v>
      </c>
      <c r="IQ15" s="416">
        <f>SUM(HJ15:HN15, IC15)</f>
        <v>0</v>
      </c>
    </row>
    <row r="16" spans="1:251" ht="15" customHeight="1" x14ac:dyDescent="0.25">
      <c r="B16" s="337"/>
      <c r="C16" s="393"/>
      <c r="D16" s="339"/>
      <c r="E16" s="337"/>
      <c r="F16" s="337"/>
      <c r="G16" s="337"/>
      <c r="H16" s="337"/>
      <c r="I16" s="340"/>
      <c r="J16" s="341"/>
      <c r="K16" s="341"/>
      <c r="L16" s="342"/>
      <c r="M16" s="343"/>
      <c r="N16" s="344"/>
      <c r="O16" s="345"/>
      <c r="P16" s="345"/>
      <c r="Q16" s="346"/>
      <c r="R16" s="344"/>
      <c r="S16" s="345"/>
      <c r="T16" s="345"/>
      <c r="U16" s="395"/>
      <c r="V16" s="344"/>
      <c r="W16" s="345"/>
      <c r="X16" s="345"/>
      <c r="Y16" s="346"/>
      <c r="Z16" s="344"/>
      <c r="AA16" s="346"/>
      <c r="AB16" s="344"/>
      <c r="AC16" s="346"/>
      <c r="AD16" s="344"/>
      <c r="AE16" s="345"/>
      <c r="AF16" s="346"/>
      <c r="AG16" s="344"/>
      <c r="AH16" s="345"/>
      <c r="AI16" s="346"/>
      <c r="AJ16" s="344"/>
      <c r="AK16" s="345"/>
      <c r="AL16" s="346"/>
      <c r="AM16" s="344"/>
      <c r="AN16" s="345"/>
      <c r="AO16" s="346"/>
      <c r="AP16" s="344"/>
      <c r="AQ16" s="345"/>
      <c r="AR16" s="346"/>
      <c r="AS16" s="344"/>
      <c r="AT16" s="345"/>
      <c r="AU16" s="346"/>
      <c r="AV16" s="344"/>
      <c r="AW16" s="345"/>
      <c r="AX16" s="346"/>
      <c r="AY16" s="344"/>
      <c r="AZ16" s="345"/>
      <c r="BA16" s="346"/>
      <c r="BB16" s="344"/>
      <c r="BC16" s="345"/>
      <c r="BD16" s="346"/>
      <c r="BE16" s="344"/>
      <c r="BF16" s="345"/>
      <c r="BG16" s="346"/>
      <c r="BH16" s="344"/>
      <c r="BI16" s="345"/>
      <c r="BJ16" s="346"/>
      <c r="BK16" s="344"/>
      <c r="BL16" s="345"/>
      <c r="BM16" s="346"/>
      <c r="BN16" s="344"/>
      <c r="BO16" s="345"/>
      <c r="BP16" s="346"/>
      <c r="BQ16" s="344"/>
      <c r="BR16" s="345"/>
      <c r="BS16" s="346"/>
      <c r="BT16" s="344"/>
      <c r="BU16" s="347"/>
      <c r="BV16" s="346"/>
      <c r="BW16" s="344"/>
      <c r="BX16" s="345"/>
      <c r="BY16" s="346"/>
      <c r="BZ16" s="344"/>
      <c r="CA16" s="345"/>
      <c r="CB16" s="346"/>
      <c r="CC16" s="344"/>
      <c r="CD16" s="345"/>
      <c r="CE16" s="345"/>
      <c r="CF16" s="345"/>
      <c r="CG16" s="345"/>
      <c r="CH16" s="346"/>
      <c r="CI16" s="344"/>
      <c r="CJ16" s="345"/>
      <c r="CK16" s="346"/>
      <c r="CL16" s="344"/>
      <c r="CM16" s="345"/>
      <c r="CN16" s="346"/>
      <c r="CO16" s="344"/>
      <c r="CP16" s="345"/>
      <c r="CQ16" s="346"/>
      <c r="CR16" s="344"/>
      <c r="CS16" s="345"/>
      <c r="CT16" s="346"/>
      <c r="CU16" s="344"/>
      <c r="CV16" s="345"/>
      <c r="CW16" s="346"/>
      <c r="CX16" s="344"/>
      <c r="CY16" s="345"/>
      <c r="CZ16" s="346"/>
      <c r="DA16" s="344"/>
      <c r="DB16" s="345"/>
      <c r="DC16" s="346"/>
      <c r="DD16" s="344"/>
      <c r="DE16" s="345"/>
      <c r="DF16" s="346"/>
      <c r="DG16" s="338"/>
      <c r="DH16" s="348"/>
      <c r="DI16" s="348"/>
      <c r="DJ16" s="349"/>
      <c r="DK16" s="343"/>
      <c r="DL16" s="350"/>
      <c r="DM16" s="351"/>
      <c r="DN16" s="352"/>
      <c r="DO16" s="353"/>
      <c r="DP16" s="353"/>
      <c r="DQ16" s="353"/>
      <c r="DR16" s="353"/>
      <c r="DS16" s="354"/>
      <c r="DT16" s="355"/>
      <c r="DU16" s="355"/>
      <c r="DV16" s="355"/>
      <c r="DW16" s="355"/>
      <c r="DX16" s="355"/>
      <c r="DY16" s="355"/>
      <c r="DZ16" s="356"/>
      <c r="EA16" s="357"/>
      <c r="EB16" s="357"/>
      <c r="EC16" s="357"/>
      <c r="ED16" s="357"/>
      <c r="EE16" s="357"/>
      <c r="EF16" s="357"/>
      <c r="EG16" s="357"/>
      <c r="EH16" s="358"/>
      <c r="EI16" s="359"/>
      <c r="EJ16" s="359"/>
      <c r="EK16" s="359"/>
      <c r="EL16" s="359"/>
      <c r="EM16" s="359"/>
      <c r="EN16" s="359"/>
      <c r="EO16" s="359"/>
      <c r="EP16" s="359"/>
      <c r="EQ16" s="359"/>
      <c r="ER16" s="359"/>
      <c r="ES16" s="359"/>
      <c r="ET16" s="360"/>
      <c r="EU16" s="352"/>
      <c r="EV16" s="353"/>
      <c r="EW16" s="353"/>
      <c r="EX16" s="353"/>
      <c r="EY16" s="353"/>
      <c r="EZ16" s="354"/>
      <c r="FA16" s="355"/>
      <c r="FB16" s="355"/>
      <c r="FC16" s="355"/>
      <c r="FD16" s="355"/>
      <c r="FE16" s="355"/>
      <c r="FF16" s="355"/>
      <c r="FG16" s="356"/>
      <c r="FH16" s="357"/>
      <c r="FI16" s="357"/>
      <c r="FJ16" s="357"/>
      <c r="FK16" s="357"/>
      <c r="FL16" s="357"/>
      <c r="FM16" s="357"/>
      <c r="FN16" s="357"/>
      <c r="FO16" s="358"/>
      <c r="FP16" s="359"/>
      <c r="FQ16" s="359"/>
      <c r="FR16" s="359"/>
      <c r="FS16" s="359"/>
      <c r="FT16" s="359"/>
      <c r="FU16" s="359"/>
      <c r="FV16" s="359"/>
      <c r="FW16" s="359"/>
      <c r="FX16" s="359"/>
      <c r="FY16" s="359"/>
      <c r="FZ16" s="359"/>
      <c r="GA16" s="360"/>
      <c r="GB16" s="352"/>
      <c r="GC16" s="353"/>
      <c r="GD16" s="353"/>
      <c r="GE16" s="353"/>
      <c r="GF16" s="353"/>
      <c r="GG16" s="354"/>
      <c r="GH16" s="355"/>
      <c r="GI16" s="355"/>
      <c r="GJ16" s="355"/>
      <c r="GK16" s="355"/>
      <c r="GL16" s="355"/>
      <c r="GM16" s="355"/>
      <c r="GN16" s="356"/>
      <c r="GO16" s="357"/>
      <c r="GP16" s="357"/>
      <c r="GQ16" s="357"/>
      <c r="GR16" s="357"/>
      <c r="GS16" s="357"/>
      <c r="GT16" s="357"/>
      <c r="GU16" s="357"/>
      <c r="GV16" s="358"/>
      <c r="GW16" s="359"/>
      <c r="GX16" s="359"/>
      <c r="GY16" s="359"/>
      <c r="GZ16" s="359"/>
      <c r="HA16" s="359"/>
      <c r="HB16" s="359"/>
      <c r="HC16" s="359"/>
      <c r="HD16" s="359"/>
      <c r="HE16" s="359"/>
      <c r="HF16" s="359"/>
      <c r="HG16" s="359"/>
      <c r="HH16" s="360"/>
      <c r="HI16" s="361"/>
      <c r="HJ16" s="352"/>
      <c r="HK16" s="353"/>
      <c r="HL16" s="353"/>
      <c r="HM16" s="353"/>
      <c r="HN16" s="353"/>
      <c r="HO16" s="354"/>
      <c r="HP16" s="355"/>
      <c r="HQ16" s="355"/>
      <c r="HR16" s="355"/>
      <c r="HS16" s="355"/>
      <c r="HT16" s="355"/>
      <c r="HU16" s="355"/>
      <c r="HV16" s="356"/>
      <c r="HW16" s="357"/>
      <c r="HX16" s="357"/>
      <c r="HY16" s="357"/>
      <c r="HZ16" s="357"/>
      <c r="IA16" s="357"/>
      <c r="IB16" s="357"/>
      <c r="IC16" s="357"/>
      <c r="ID16" s="358"/>
      <c r="IE16" s="359"/>
      <c r="IF16" s="359"/>
      <c r="IG16" s="359"/>
      <c r="IH16" s="359"/>
      <c r="II16" s="359"/>
      <c r="IJ16" s="359"/>
      <c r="IK16" s="359"/>
      <c r="IL16" s="359"/>
      <c r="IM16" s="359"/>
      <c r="IN16" s="359"/>
      <c r="IO16" s="359"/>
      <c r="IP16" s="415"/>
      <c r="IQ16" s="415"/>
    </row>
    <row r="17" spans="2:251" ht="15" x14ac:dyDescent="0.25">
      <c r="C17" s="363" t="s">
        <v>918</v>
      </c>
      <c r="D17" s="317"/>
      <c r="E17" s="362">
        <f>COUNTIF(E4:E16, "G")</f>
        <v>0</v>
      </c>
      <c r="F17" s="318"/>
      <c r="G17" s="330"/>
      <c r="H17" s="318"/>
      <c r="I17" s="330"/>
      <c r="J17" s="330"/>
      <c r="K17" s="330"/>
      <c r="L17" s="330"/>
      <c r="M17" s="419"/>
      <c r="N17" s="331"/>
      <c r="O17" s="332"/>
      <c r="P17" s="332"/>
      <c r="Q17" s="333"/>
      <c r="R17" s="331"/>
      <c r="S17" s="332"/>
      <c r="T17" s="332"/>
      <c r="U17" s="332"/>
      <c r="V17" s="331"/>
      <c r="W17" s="332"/>
      <c r="X17" s="332"/>
      <c r="Y17" s="333"/>
      <c r="Z17" s="331"/>
      <c r="AA17" s="333"/>
      <c r="AB17" s="331"/>
      <c r="AC17" s="333"/>
      <c r="AD17" s="331"/>
      <c r="AE17" s="332"/>
      <c r="AF17" s="333"/>
      <c r="AG17" s="331"/>
      <c r="AH17" s="332"/>
      <c r="AI17" s="333"/>
      <c r="AJ17" s="331"/>
      <c r="AK17" s="332"/>
      <c r="AL17" s="333"/>
      <c r="AM17" s="331"/>
      <c r="AN17" s="332"/>
      <c r="AO17" s="333"/>
      <c r="AP17" s="331"/>
      <c r="AQ17" s="332"/>
      <c r="AR17" s="333"/>
      <c r="AS17" s="331"/>
      <c r="AT17" s="332"/>
      <c r="AU17" s="333"/>
      <c r="AV17" s="331"/>
      <c r="AW17" s="332"/>
      <c r="AX17" s="333"/>
      <c r="AY17" s="331"/>
      <c r="AZ17" s="332"/>
      <c r="BA17" s="333"/>
      <c r="BB17" s="331"/>
      <c r="BC17" s="332"/>
      <c r="BD17" s="333"/>
      <c r="BE17" s="331"/>
      <c r="BF17" s="332"/>
      <c r="BG17" s="333"/>
      <c r="BH17" s="331"/>
      <c r="BI17" s="332"/>
      <c r="BJ17" s="333"/>
      <c r="BK17" s="331"/>
      <c r="BL17" s="332"/>
      <c r="BM17" s="333"/>
      <c r="BN17" s="331"/>
      <c r="BO17" s="332"/>
      <c r="BP17" s="333"/>
      <c r="BQ17" s="331"/>
      <c r="BR17" s="332"/>
      <c r="BS17" s="333"/>
      <c r="BT17" s="331"/>
      <c r="BU17" s="332"/>
      <c r="BV17" s="332"/>
      <c r="BW17" s="331"/>
      <c r="BX17" s="332"/>
      <c r="BY17" s="333"/>
      <c r="BZ17" s="331"/>
      <c r="CA17" s="332"/>
      <c r="CB17" s="333"/>
      <c r="CC17" s="331" t="s">
        <v>900</v>
      </c>
      <c r="CD17" s="332"/>
      <c r="CE17" s="332"/>
      <c r="CF17" s="332"/>
      <c r="CG17" s="332"/>
      <c r="CH17" s="333"/>
      <c r="CI17" s="331"/>
      <c r="CJ17" s="332"/>
      <c r="CK17" s="333"/>
      <c r="CL17" s="331"/>
      <c r="CM17" s="332"/>
      <c r="CN17" s="333"/>
      <c r="CO17" s="331" t="s">
        <v>899</v>
      </c>
      <c r="CP17" s="332"/>
      <c r="CQ17" s="332"/>
      <c r="CR17" s="457"/>
      <c r="CS17" s="332"/>
      <c r="CT17" s="332"/>
      <c r="CU17" s="332"/>
      <c r="CV17" s="332"/>
      <c r="CW17" s="332"/>
      <c r="CX17" s="332"/>
      <c r="CY17" s="332"/>
      <c r="CZ17" s="332"/>
      <c r="DA17" s="332"/>
      <c r="DB17" s="332"/>
      <c r="DC17" s="332"/>
      <c r="DD17" s="332"/>
      <c r="DE17" s="332"/>
      <c r="DF17" s="333"/>
      <c r="DG17" s="480"/>
      <c r="DH17" s="372"/>
      <c r="DI17" s="481"/>
      <c r="DJ17" s="481"/>
      <c r="DK17" s="481"/>
      <c r="DL17" s="482"/>
      <c r="DM17" s="319"/>
      <c r="DN17" s="320"/>
      <c r="DO17" s="321"/>
      <c r="DP17" s="321"/>
      <c r="DQ17" s="321"/>
      <c r="DR17" s="321"/>
      <c r="DS17" s="322"/>
      <c r="DT17" s="323"/>
      <c r="DU17" s="323"/>
      <c r="DV17" s="323"/>
      <c r="DW17" s="323"/>
      <c r="DX17" s="323"/>
      <c r="DY17" s="323"/>
      <c r="DZ17" s="324"/>
      <c r="EA17" s="325"/>
      <c r="EB17" s="325"/>
      <c r="EC17" s="325"/>
      <c r="ED17" s="325"/>
      <c r="EE17" s="325"/>
      <c r="EF17" s="325"/>
      <c r="EG17" s="325"/>
      <c r="EH17" s="326"/>
      <c r="EI17" s="327"/>
      <c r="EJ17" s="327"/>
      <c r="EK17" s="327"/>
      <c r="EL17" s="327"/>
      <c r="EM17" s="327"/>
      <c r="EN17" s="327"/>
      <c r="EO17" s="327"/>
      <c r="EP17" s="327"/>
      <c r="EQ17" s="327"/>
      <c r="ER17" s="327"/>
      <c r="ES17" s="327"/>
      <c r="ET17" s="328"/>
      <c r="EU17" s="320"/>
      <c r="EV17" s="321"/>
      <c r="EW17" s="321"/>
      <c r="EX17" s="321"/>
      <c r="EY17" s="321"/>
      <c r="EZ17" s="322"/>
      <c r="FA17" s="323"/>
      <c r="FB17" s="323"/>
      <c r="FC17" s="323"/>
      <c r="FD17" s="323"/>
      <c r="FE17" s="323"/>
      <c r="FF17" s="323"/>
      <c r="FG17" s="324"/>
      <c r="FH17" s="325"/>
      <c r="FI17" s="325"/>
      <c r="FJ17" s="325"/>
      <c r="FK17" s="325"/>
      <c r="FL17" s="325"/>
      <c r="FM17" s="325"/>
      <c r="FN17" s="325"/>
      <c r="FO17" s="326"/>
      <c r="FP17" s="327"/>
      <c r="FQ17" s="327"/>
      <c r="FR17" s="327"/>
      <c r="FS17" s="327"/>
      <c r="FT17" s="327"/>
      <c r="FU17" s="327"/>
      <c r="FV17" s="327"/>
      <c r="FW17" s="327"/>
      <c r="FX17" s="327"/>
      <c r="FY17" s="327"/>
      <c r="FZ17" s="327"/>
      <c r="GA17" s="328"/>
      <c r="GB17" s="320"/>
      <c r="GC17" s="321"/>
      <c r="GD17" s="321"/>
      <c r="GE17" s="321"/>
      <c r="GF17" s="321"/>
      <c r="GG17" s="322"/>
      <c r="GH17" s="323"/>
      <c r="GI17" s="323"/>
      <c r="GJ17" s="323"/>
      <c r="GK17" s="323"/>
      <c r="GL17" s="323"/>
      <c r="GM17" s="323"/>
      <c r="GN17" s="324"/>
      <c r="GO17" s="325"/>
      <c r="GP17" s="325"/>
      <c r="GQ17" s="325"/>
      <c r="GR17" s="325"/>
      <c r="GS17" s="325"/>
      <c r="GT17" s="325"/>
      <c r="GU17" s="325"/>
      <c r="GV17" s="326"/>
      <c r="GW17" s="327"/>
      <c r="GX17" s="327"/>
      <c r="GY17" s="327"/>
      <c r="GZ17" s="327"/>
      <c r="HA17" s="327"/>
      <c r="HB17" s="327"/>
      <c r="HC17" s="327"/>
      <c r="HD17" s="327"/>
      <c r="HE17" s="327"/>
      <c r="HF17" s="327"/>
      <c r="HG17" s="327"/>
      <c r="HH17" s="328"/>
      <c r="HI17" s="329"/>
      <c r="HJ17" s="320"/>
      <c r="HK17" s="321"/>
      <c r="HL17" s="321"/>
      <c r="HM17" s="321"/>
      <c r="HN17" s="321"/>
      <c r="HO17" s="322"/>
      <c r="HP17" s="323"/>
      <c r="HQ17" s="323"/>
      <c r="HR17" s="323"/>
      <c r="HS17" s="323"/>
      <c r="HT17" s="323"/>
      <c r="HU17" s="323"/>
      <c r="HV17" s="324"/>
      <c r="HW17" s="325"/>
      <c r="HX17" s="325"/>
      <c r="HY17" s="325"/>
      <c r="HZ17" s="325"/>
      <c r="IA17" s="325"/>
      <c r="IB17" s="325"/>
      <c r="IC17" s="325"/>
      <c r="ID17" s="326"/>
      <c r="IE17" s="327"/>
      <c r="IF17" s="327"/>
      <c r="IG17" s="327"/>
      <c r="IH17" s="327"/>
      <c r="II17" s="327"/>
      <c r="IJ17" s="327"/>
      <c r="IK17" s="327"/>
      <c r="IL17" s="327"/>
      <c r="IM17" s="327"/>
      <c r="IN17" s="327"/>
      <c r="IO17" s="327"/>
      <c r="IP17" s="417"/>
      <c r="IQ17" s="417"/>
    </row>
    <row r="20" spans="2:251" ht="15" x14ac:dyDescent="0.25">
      <c r="B20" s="56" t="s">
        <v>375</v>
      </c>
    </row>
  </sheetData>
  <autoFilter ref="B3:M3" xr:uid="{00000000-0009-0000-0000-000004000000}"/>
  <mergeCells count="35">
    <mergeCell ref="X1:Y1"/>
    <mergeCell ref="N1:O1"/>
    <mergeCell ref="P1:Q1"/>
    <mergeCell ref="R1:S1"/>
    <mergeCell ref="T1:U1"/>
    <mergeCell ref="V1:W1"/>
    <mergeCell ref="BE1:BG1"/>
    <mergeCell ref="Z1:AA1"/>
    <mergeCell ref="AB1:AC1"/>
    <mergeCell ref="AD1:AF1"/>
    <mergeCell ref="AG1:AI1"/>
    <mergeCell ref="AJ1:AL1"/>
    <mergeCell ref="AM1:AO1"/>
    <mergeCell ref="AP1:AR1"/>
    <mergeCell ref="AS1:AU1"/>
    <mergeCell ref="AV1:AX1"/>
    <mergeCell ref="AY1:BA1"/>
    <mergeCell ref="BB1:BD1"/>
    <mergeCell ref="CO1:CQ1"/>
    <mergeCell ref="BH1:BJ1"/>
    <mergeCell ref="BK1:BM1"/>
    <mergeCell ref="BN1:BP1"/>
    <mergeCell ref="BQ1:BS1"/>
    <mergeCell ref="BT1:BV1"/>
    <mergeCell ref="BW1:BY1"/>
    <mergeCell ref="BZ1:CB1"/>
    <mergeCell ref="CC1:CE1"/>
    <mergeCell ref="CF1:CH1"/>
    <mergeCell ref="CI1:CK1"/>
    <mergeCell ref="CL1:CN1"/>
    <mergeCell ref="CR1:CT1"/>
    <mergeCell ref="CU1:CW1"/>
    <mergeCell ref="CX1:CZ1"/>
    <mergeCell ref="DA1:DC1"/>
    <mergeCell ref="DD1:DF1"/>
  </mergeCells>
  <conditionalFormatting sqref="N4:AC5 N14:AC16">
    <cfRule type="cellIs" dxfId="43" priority="57" operator="lessThan">
      <formula>50</formula>
    </cfRule>
  </conditionalFormatting>
  <conditionalFormatting sqref="AD4:DF5 AD14:DF16">
    <cfRule type="cellIs" dxfId="42" priority="58" operator="lessThan">
      <formula>40</formula>
    </cfRule>
  </conditionalFormatting>
  <conditionalFormatting sqref="DM4:DM5 DM14:DM16">
    <cfRule type="expression" dxfId="41" priority="59">
      <formula>DM4&lt;$DM$3</formula>
    </cfRule>
  </conditionalFormatting>
  <conditionalFormatting sqref="ET4:ET5 GA4:GA5 HH4:HH5 HH14:HH16 GA14:GA16 ET14:ET16">
    <cfRule type="expression" dxfId="40" priority="60">
      <formula>ET4&gt;ET$2</formula>
    </cfRule>
  </conditionalFormatting>
  <conditionalFormatting sqref="N9:AC9">
    <cfRule type="cellIs" dxfId="39" priority="32" operator="lessThan">
      <formula>50</formula>
    </cfRule>
  </conditionalFormatting>
  <conditionalFormatting sqref="AD9:DF9">
    <cfRule type="cellIs" dxfId="38" priority="33" operator="lessThan">
      <formula>40</formula>
    </cfRule>
  </conditionalFormatting>
  <conditionalFormatting sqref="N10:S10 V10:W10 Z10:AC10">
    <cfRule type="cellIs" dxfId="37" priority="28" operator="lessThan">
      <formula>50</formula>
    </cfRule>
  </conditionalFormatting>
  <conditionalFormatting sqref="AD10:DF10">
    <cfRule type="cellIs" dxfId="36" priority="29" operator="lessThan">
      <formula>40</formula>
    </cfRule>
  </conditionalFormatting>
  <conditionalFormatting sqref="T10:U10">
    <cfRule type="cellIs" dxfId="35" priority="27" operator="lessThan">
      <formula>50</formula>
    </cfRule>
  </conditionalFormatting>
  <conditionalFormatting sqref="X10:Y10">
    <cfRule type="cellIs" dxfId="34" priority="26" operator="lessThan">
      <formula>50</formula>
    </cfRule>
  </conditionalFormatting>
  <conditionalFormatting sqref="N11:AC11">
    <cfRule type="cellIs" dxfId="33" priority="22" operator="lessThan">
      <formula>50</formula>
    </cfRule>
  </conditionalFormatting>
  <conditionalFormatting sqref="AY11:DF11">
    <cfRule type="cellIs" dxfId="32" priority="23" operator="lessThan">
      <formula>40</formula>
    </cfRule>
  </conditionalFormatting>
  <conditionalFormatting sqref="AD11:AX11">
    <cfRule type="cellIs" dxfId="31" priority="21" operator="lessThan">
      <formula>40</formula>
    </cfRule>
  </conditionalFormatting>
  <conditionalFormatting sqref="N12:AC12">
    <cfRule type="cellIs" dxfId="30" priority="17" operator="lessThan">
      <formula>50</formula>
    </cfRule>
  </conditionalFormatting>
  <conditionalFormatting sqref="AD12:DF12">
    <cfRule type="cellIs" dxfId="29" priority="18" operator="lessThan">
      <formula>40</formula>
    </cfRule>
  </conditionalFormatting>
  <conditionalFormatting sqref="N13:AC13">
    <cfRule type="cellIs" dxfId="28" priority="13" operator="lessThan">
      <formula>50</formula>
    </cfRule>
  </conditionalFormatting>
  <conditionalFormatting sqref="AD13:DF13">
    <cfRule type="cellIs" dxfId="27" priority="14" operator="lessThan">
      <formula>40</formula>
    </cfRule>
  </conditionalFormatting>
  <conditionalFormatting sqref="N8:AC8">
    <cfRule type="cellIs" dxfId="26" priority="9" operator="lessThan">
      <formula>50</formula>
    </cfRule>
  </conditionalFormatting>
  <conditionalFormatting sqref="AD8:DF8">
    <cfRule type="cellIs" dxfId="25" priority="10" operator="lessThan">
      <formula>40</formula>
    </cfRule>
  </conditionalFormatting>
  <conditionalFormatting sqref="AD7:DF7">
    <cfRule type="cellIs" dxfId="24" priority="5" operator="lessThan">
      <formula>40</formula>
    </cfRule>
  </conditionalFormatting>
  <conditionalFormatting sqref="N7:AC7">
    <cfRule type="cellIs" dxfId="23" priority="6" operator="lessThan">
      <formula>50</formula>
    </cfRule>
  </conditionalFormatting>
  <conditionalFormatting sqref="AD6:DF6">
    <cfRule type="cellIs" dxfId="22" priority="1" operator="lessThan">
      <formula>40</formula>
    </cfRule>
  </conditionalFormatting>
  <conditionalFormatting sqref="N6:AC6">
    <cfRule type="cellIs" dxfId="21" priority="2" operator="lessThan">
      <formula>50</formula>
    </cfRule>
  </conditionalFormatting>
  <dataValidations count="1">
    <dataValidation type="custom" allowBlank="1" showInputMessage="1" showErrorMessage="1" errorTitle="Wrong format" error="Please entry S##-M Semester Code format " sqref="DM1" xr:uid="{00000000-0002-0000-0400-000000000000}">
      <formula1>COUNTIF(DM1,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6561"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6562" r:id="rId5" name="Button 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6563" r:id="rId6" name="Button 3">
              <controlPr defaultSize="0" print="0" autoFill="0" autoPict="0" macro="[0]!Goto_TopOfTable">
                <anchor moveWithCells="1" sizeWithCells="1">
                  <from>
                    <xdr:col>12</xdr:col>
                    <xdr:colOff>66675</xdr:colOff>
                    <xdr:row>0</xdr:row>
                    <xdr:rowOff>0</xdr:rowOff>
                  </from>
                  <to>
                    <xdr:col>12</xdr:col>
                    <xdr:colOff>304800</xdr:colOff>
                    <xdr:row>1</xdr:row>
                    <xdr:rowOff>0</xdr:rowOff>
                  </to>
                </anchor>
              </controlPr>
            </control>
          </mc:Choice>
        </mc:AlternateContent>
        <mc:AlternateContent xmlns:mc="http://schemas.openxmlformats.org/markup-compatibility/2006">
          <mc:Choice Requires="x14">
            <control shapeId="66564" r:id="rId7" name="Button 4">
              <controlPr defaultSize="0" print="0" autoFill="0" autoPict="0" macro="[0]!Goto_EndOfColumn">
                <anchor moveWithCells="1" sizeWithCells="1">
                  <from>
                    <xdr:col>12</xdr:col>
                    <xdr:colOff>619125</xdr:colOff>
                    <xdr:row>0</xdr:row>
                    <xdr:rowOff>0</xdr:rowOff>
                  </from>
                  <to>
                    <xdr:col>12</xdr:col>
                    <xdr:colOff>847725</xdr:colOff>
                    <xdr:row>1</xdr:row>
                    <xdr:rowOff>0</xdr:rowOff>
                  </to>
                </anchor>
              </controlPr>
            </control>
          </mc:Choice>
        </mc:AlternateContent>
        <mc:AlternateContent xmlns:mc="http://schemas.openxmlformats.org/markup-compatibility/2006">
          <mc:Choice Requires="x14">
            <control shapeId="66565" r:id="rId8" name="Button 5">
              <controlPr defaultSize="0" print="0" autoFill="0" autoPict="0" macro="[0]!Goto_EndOfTable">
                <anchor moveWithCells="1" sizeWithCells="1">
                  <from>
                    <xdr:col>12</xdr:col>
                    <xdr:colOff>352425</xdr:colOff>
                    <xdr:row>0</xdr:row>
                    <xdr:rowOff>0</xdr:rowOff>
                  </from>
                  <to>
                    <xdr:col>12</xdr:col>
                    <xdr:colOff>581025</xdr:colOff>
                    <xdr:row>1</xdr:row>
                    <xdr:rowOff>0</xdr:rowOff>
                  </to>
                </anchor>
              </controlPr>
            </control>
          </mc:Choice>
        </mc:AlternateContent>
        <mc:AlternateContent xmlns:mc="http://schemas.openxmlformats.org/markup-compatibility/2006">
          <mc:Choice Requires="x14">
            <control shapeId="66566"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6567"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6568" r:id="rId11" name="Button 8">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6569" r:id="rId12" name="Button 9">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6570" r:id="rId13" name="Button 1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4" id="{69C27738-04F5-41BE-8997-80A3866C5929}">
            <xm:f>Active!DM6&lt;Active!$DM$3</xm:f>
            <x14:dxf>
              <font>
                <b/>
                <i val="0"/>
                <color rgb="FFFF0000"/>
              </font>
            </x14:dxf>
          </x14:cfRule>
          <xm:sqref>DM9:DM12</xm:sqref>
        </x14:conditionalFormatting>
        <x14:conditionalFormatting xmlns:xm="http://schemas.microsoft.com/office/excel/2006/main">
          <x14:cfRule type="expression" priority="35" id="{04493A2B-E5FB-4422-8C0C-0C555F9D394C}">
            <xm:f>Active!ET6&gt;Active!ET$2</xm:f>
            <x14:dxf>
              <font>
                <b/>
                <i val="0"/>
                <color rgb="FFFF0000"/>
              </font>
            </x14:dxf>
          </x14:cfRule>
          <xm:sqref>ET9:ET12 GA9:GA12 HH9:HH12</xm:sqref>
        </x14:conditionalFormatting>
        <x14:conditionalFormatting xmlns:xm="http://schemas.microsoft.com/office/excel/2006/main">
          <x14:cfRule type="expression" priority="13636" id="{2459BDFF-F518-4AE0-81F2-D51645200ED1}">
            <xm:f>Active!DM6&lt;Active!DM$3</xm:f>
            <x14:dxf>
              <font>
                <b/>
                <i val="0"/>
                <color rgb="FFFF0000"/>
              </font>
            </x14:dxf>
          </x14:cfRule>
          <xm:sqref>DM8</xm:sqref>
        </x14:conditionalFormatting>
        <x14:conditionalFormatting xmlns:xm="http://schemas.microsoft.com/office/excel/2006/main">
          <x14:cfRule type="expression" priority="13637" id="{29369438-C79A-4C6A-A87C-C8D14EB5E4BC}">
            <xm:f>Active!ET6&gt;Active!ET$2</xm:f>
            <x14:dxf>
              <font>
                <b/>
                <i val="0"/>
                <color rgb="FFFF0000"/>
              </font>
            </x14:dxf>
          </x14:cfRule>
          <xm:sqref>ET8 GA8 HH8</xm:sqref>
        </x14:conditionalFormatting>
        <x14:conditionalFormatting xmlns:xm="http://schemas.microsoft.com/office/excel/2006/main">
          <x14:cfRule type="expression" priority="32984" id="{69C27738-04F5-41BE-8997-80A3866C5929}">
            <xm:f>Active!DM27&lt;Active!$DM$3</xm:f>
            <x14:dxf>
              <font>
                <b/>
                <i val="0"/>
                <color rgb="FFFF0000"/>
              </font>
            </x14:dxf>
          </x14:cfRule>
          <xm:sqref>DM13</xm:sqref>
        </x14:conditionalFormatting>
        <x14:conditionalFormatting xmlns:xm="http://schemas.microsoft.com/office/excel/2006/main">
          <x14:cfRule type="expression" priority="33290" id="{04493A2B-E5FB-4422-8C0C-0C555F9D394C}">
            <xm:f>Active!ET27&gt;Active!ET$2</xm:f>
            <x14:dxf>
              <font>
                <b/>
                <i val="0"/>
                <color rgb="FFFF0000"/>
              </font>
            </x14:dxf>
          </x14:cfRule>
          <xm:sqref>ET13 GA13 HH13</xm:sqref>
        </x14:conditionalFormatting>
        <x14:conditionalFormatting xmlns:xm="http://schemas.microsoft.com/office/excel/2006/main">
          <x14:cfRule type="expression" priority="7" id="{7EFE704D-7D79-4230-A531-E32256A18FCD}">
            <xm:f>Active!DM6&lt;Active!DM$3</xm:f>
            <x14:dxf>
              <font>
                <b/>
                <i val="0"/>
                <color rgb="FFFF0000"/>
              </font>
            </x14:dxf>
          </x14:cfRule>
          <xm:sqref>DM7</xm:sqref>
        </x14:conditionalFormatting>
        <x14:conditionalFormatting xmlns:xm="http://schemas.microsoft.com/office/excel/2006/main">
          <x14:cfRule type="expression" priority="8" id="{84F04F70-E220-4CC6-8385-E6C792D043D7}">
            <xm:f>Active!ET6&gt;Active!ET$2</xm:f>
            <x14:dxf>
              <font>
                <b/>
                <i val="0"/>
                <color rgb="FFFF0000"/>
              </font>
            </x14:dxf>
          </x14:cfRule>
          <xm:sqref>ET7 GA7 HH7</xm:sqref>
        </x14:conditionalFormatting>
        <x14:conditionalFormatting xmlns:xm="http://schemas.microsoft.com/office/excel/2006/main">
          <x14:cfRule type="expression" priority="3" id="{9AE5E951-D680-463D-8493-531CFAB53944}">
            <xm:f>Active!DM6&lt;Active!DM$3</xm:f>
            <x14:dxf>
              <font>
                <b/>
                <i val="0"/>
                <color rgb="FFFF0000"/>
              </font>
            </x14:dxf>
          </x14:cfRule>
          <xm:sqref>DM6</xm:sqref>
        </x14:conditionalFormatting>
        <x14:conditionalFormatting xmlns:xm="http://schemas.microsoft.com/office/excel/2006/main">
          <x14:cfRule type="expression" priority="4" id="{FC0052E3-E9A4-42F2-90AF-92FFBDB6B5A2}">
            <xm:f>Active!ET6&gt;Active!ET$2</xm:f>
            <x14:dxf>
              <font>
                <b/>
                <i val="0"/>
                <color rgb="FFFF0000"/>
              </font>
            </x14:dxf>
          </x14:cfRule>
          <xm:sqref>HH6 GA6 ET6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pageSetUpPr fitToPage="1"/>
  </sheetPr>
  <dimension ref="A1:IQ12"/>
  <sheetViews>
    <sheetView zoomScale="85" zoomScaleNormal="85" workbookViewId="0">
      <pane xSplit="13" ySplit="3" topLeftCell="N4" activePane="bottomRight" state="frozen"/>
      <selection pane="topRight" activeCell="M1" sqref="M1"/>
      <selection pane="bottomLeft" activeCell="A4" sqref="A4"/>
      <selection pane="bottomRight" activeCell="T44" sqref="T44"/>
    </sheetView>
  </sheetViews>
  <sheetFormatPr defaultColWidth="9.140625" defaultRowHeight="14.25" x14ac:dyDescent="0.2"/>
  <cols>
    <col min="1" max="1" width="3.28515625" style="14" customWidth="1"/>
    <col min="2" max="2" width="4.42578125" style="14" customWidth="1"/>
    <col min="3" max="3" width="38.42578125" style="14" bestFit="1" customWidth="1"/>
    <col min="4" max="4" width="8" style="14" customWidth="1"/>
    <col min="5" max="5" width="5.42578125" style="14" customWidth="1"/>
    <col min="6" max="6" width="10.7109375" style="14" hidden="1" customWidth="1"/>
    <col min="7" max="7" width="18.7109375" style="14" hidden="1" customWidth="1"/>
    <col min="8" max="8" width="15.7109375" style="17" hidden="1" customWidth="1"/>
    <col min="9" max="9" width="30.7109375" style="14" hidden="1" customWidth="1"/>
    <col min="10" max="11" width="9.7109375" style="14" hidden="1" customWidth="1"/>
    <col min="12" max="12" width="25.7109375" style="14" hidden="1" customWidth="1"/>
    <col min="13" max="13" width="13.7109375" style="17" customWidth="1"/>
    <col min="14" max="110" width="5.7109375" style="14" customWidth="1"/>
    <col min="111" max="113" width="6.7109375" style="14" customWidth="1"/>
    <col min="114" max="114" width="6.7109375" style="282" customWidth="1"/>
    <col min="115" max="116" width="6.7109375" style="14" customWidth="1"/>
    <col min="117" max="117" width="8.7109375" style="14" hidden="1" customWidth="1"/>
    <col min="118" max="149" width="4.7109375" style="14" hidden="1" customWidth="1"/>
    <col min="150" max="150" width="6.7109375" style="14" hidden="1" customWidth="1"/>
    <col min="151" max="182" width="4.7109375" style="14" hidden="1" customWidth="1"/>
    <col min="183" max="183" width="6.7109375" style="14" hidden="1" customWidth="1"/>
    <col min="184" max="215" width="4.7109375" style="14" hidden="1" customWidth="1"/>
    <col min="216" max="216" width="6.7109375" style="14" hidden="1" customWidth="1"/>
    <col min="217" max="217" width="7.140625" style="17" bestFit="1" customWidth="1"/>
    <col min="218" max="249" width="4.7109375" style="14" hidden="1" customWidth="1"/>
    <col min="250" max="251" width="7.7109375" style="17" customWidth="1"/>
    <col min="252" max="255" width="5.7109375" style="14" customWidth="1"/>
    <col min="256" max="16384" width="9.140625" style="14"/>
  </cols>
  <sheetData>
    <row r="1" spans="1:251" ht="16.5" customHeight="1" thickBot="1" x14ac:dyDescent="0.3">
      <c r="A1" s="274"/>
      <c r="C1" s="16"/>
      <c r="J1" s="15"/>
      <c r="K1" s="15"/>
      <c r="L1" s="8"/>
      <c r="M1" s="397"/>
      <c r="N1" s="746" t="s">
        <v>0</v>
      </c>
      <c r="O1" s="747"/>
      <c r="P1" s="747" t="s">
        <v>1</v>
      </c>
      <c r="Q1" s="748"/>
      <c r="R1" s="749" t="s">
        <v>2</v>
      </c>
      <c r="S1" s="750"/>
      <c r="T1" s="750" t="s">
        <v>3</v>
      </c>
      <c r="U1" s="751"/>
      <c r="V1" s="752" t="s">
        <v>23</v>
      </c>
      <c r="W1" s="737"/>
      <c r="X1" s="737" t="s">
        <v>4</v>
      </c>
      <c r="Y1" s="738"/>
      <c r="Z1" s="742" t="s">
        <v>24</v>
      </c>
      <c r="AA1" s="743"/>
      <c r="AB1" s="744" t="s">
        <v>112</v>
      </c>
      <c r="AC1" s="745"/>
      <c r="AD1" s="739" t="s">
        <v>618</v>
      </c>
      <c r="AE1" s="740"/>
      <c r="AF1" s="741"/>
      <c r="AG1" s="739" t="s">
        <v>619</v>
      </c>
      <c r="AH1" s="740"/>
      <c r="AI1" s="741"/>
      <c r="AJ1" s="739" t="s">
        <v>620</v>
      </c>
      <c r="AK1" s="740"/>
      <c r="AL1" s="741"/>
      <c r="AM1" s="739" t="s">
        <v>621</v>
      </c>
      <c r="AN1" s="740"/>
      <c r="AO1" s="741"/>
      <c r="AP1" s="739" t="s">
        <v>622</v>
      </c>
      <c r="AQ1" s="740"/>
      <c r="AR1" s="741"/>
      <c r="AS1" s="739" t="s">
        <v>623</v>
      </c>
      <c r="AT1" s="740"/>
      <c r="AU1" s="741"/>
      <c r="AV1" s="739" t="s">
        <v>895</v>
      </c>
      <c r="AW1" s="740"/>
      <c r="AX1" s="741"/>
      <c r="AY1" s="753" t="s">
        <v>624</v>
      </c>
      <c r="AZ1" s="754"/>
      <c r="BA1" s="755"/>
      <c r="BB1" s="753" t="s">
        <v>625</v>
      </c>
      <c r="BC1" s="754"/>
      <c r="BD1" s="755"/>
      <c r="BE1" s="759" t="s">
        <v>626</v>
      </c>
      <c r="BF1" s="759"/>
      <c r="BG1" s="759"/>
      <c r="BH1" s="759" t="s">
        <v>627</v>
      </c>
      <c r="BI1" s="759"/>
      <c r="BJ1" s="759"/>
      <c r="BK1" s="753" t="s">
        <v>628</v>
      </c>
      <c r="BL1" s="754"/>
      <c r="BM1" s="755"/>
      <c r="BN1" s="753" t="s">
        <v>629</v>
      </c>
      <c r="BO1" s="754"/>
      <c r="BP1" s="755"/>
      <c r="BQ1" s="753" t="s">
        <v>896</v>
      </c>
      <c r="BR1" s="754"/>
      <c r="BS1" s="755"/>
      <c r="BT1" s="756" t="s">
        <v>59</v>
      </c>
      <c r="BU1" s="757"/>
      <c r="BV1" s="758"/>
      <c r="BW1" s="731" t="s">
        <v>630</v>
      </c>
      <c r="BX1" s="732"/>
      <c r="BY1" s="733"/>
      <c r="BZ1" s="731" t="s">
        <v>631</v>
      </c>
      <c r="CA1" s="732"/>
      <c r="CB1" s="733"/>
      <c r="CC1" s="731" t="s">
        <v>897</v>
      </c>
      <c r="CD1" s="732"/>
      <c r="CE1" s="732"/>
      <c r="CF1" s="732" t="s">
        <v>898</v>
      </c>
      <c r="CG1" s="732"/>
      <c r="CH1" s="733"/>
      <c r="CI1" s="731" t="s">
        <v>902</v>
      </c>
      <c r="CJ1" s="732"/>
      <c r="CK1" s="733"/>
      <c r="CL1" s="731" t="s">
        <v>632</v>
      </c>
      <c r="CM1" s="732"/>
      <c r="CN1" s="733"/>
      <c r="CO1" s="731" t="s">
        <v>635</v>
      </c>
      <c r="CP1" s="732"/>
      <c r="CQ1" s="733"/>
      <c r="CR1" s="731" t="s">
        <v>640</v>
      </c>
      <c r="CS1" s="732"/>
      <c r="CT1" s="733"/>
      <c r="CU1" s="731" t="s">
        <v>633</v>
      </c>
      <c r="CV1" s="732"/>
      <c r="CW1" s="733"/>
      <c r="CX1" s="731" t="s">
        <v>634</v>
      </c>
      <c r="CY1" s="732" t="s">
        <v>606</v>
      </c>
      <c r="CZ1" s="733"/>
      <c r="DA1" s="731" t="s">
        <v>636</v>
      </c>
      <c r="DB1" s="732"/>
      <c r="DC1" s="733"/>
      <c r="DD1" s="731" t="s">
        <v>637</v>
      </c>
      <c r="DE1" s="732"/>
      <c r="DF1" s="733"/>
      <c r="DG1" s="211" t="s">
        <v>120</v>
      </c>
      <c r="DH1" s="212" t="s">
        <v>119</v>
      </c>
      <c r="DI1" s="212" t="s">
        <v>106</v>
      </c>
      <c r="DJ1" s="283" t="s">
        <v>139</v>
      </c>
      <c r="DK1" s="212" t="s">
        <v>107</v>
      </c>
      <c r="DL1" s="213" t="s">
        <v>138</v>
      </c>
      <c r="DM1" s="288" t="str">
        <f>Active!DM1</f>
        <v>S22-8</v>
      </c>
      <c r="DN1" s="435"/>
      <c r="DO1" s="435"/>
      <c r="DP1" s="435"/>
      <c r="DQ1" s="435"/>
      <c r="DR1" s="436"/>
      <c r="DS1" s="435"/>
      <c r="ES1" s="100" t="s">
        <v>920</v>
      </c>
      <c r="ET1" s="98"/>
      <c r="EU1" s="56"/>
      <c r="FZ1" s="100" t="s">
        <v>920</v>
      </c>
      <c r="GA1" s="98"/>
      <c r="GB1" s="435"/>
      <c r="GC1" s="435"/>
      <c r="GD1" s="435"/>
      <c r="GE1" s="435"/>
      <c r="GF1" s="436"/>
      <c r="GG1" s="435"/>
      <c r="HG1" s="100" t="s">
        <v>920</v>
      </c>
      <c r="HH1" s="98"/>
      <c r="HI1" s="197" t="s">
        <v>376</v>
      </c>
      <c r="HJ1" s="56"/>
      <c r="HO1" s="459">
        <f>COLUMN()</f>
        <v>223</v>
      </c>
      <c r="HQ1" s="56" t="s">
        <v>922</v>
      </c>
      <c r="IP1" s="445" t="s">
        <v>360</v>
      </c>
    </row>
    <row r="2" spans="1:251" ht="15" customHeight="1" thickBot="1" x14ac:dyDescent="0.3">
      <c r="B2" s="4" t="s">
        <v>6</v>
      </c>
      <c r="C2" s="2" t="s">
        <v>7</v>
      </c>
      <c r="D2" s="3" t="s">
        <v>8</v>
      </c>
      <c r="E2" s="3" t="s">
        <v>9</v>
      </c>
      <c r="F2" s="3" t="s">
        <v>20</v>
      </c>
      <c r="G2" s="3" t="s">
        <v>10</v>
      </c>
      <c r="H2" s="3" t="s">
        <v>11</v>
      </c>
      <c r="I2" s="3" t="s">
        <v>12</v>
      </c>
      <c r="J2" s="3" t="s">
        <v>13</v>
      </c>
      <c r="K2" s="3" t="s">
        <v>14</v>
      </c>
      <c r="L2" s="8" t="s">
        <v>244</v>
      </c>
      <c r="M2" s="5" t="s">
        <v>15</v>
      </c>
      <c r="N2" s="9">
        <v>1</v>
      </c>
      <c r="O2" s="10">
        <v>2</v>
      </c>
      <c r="P2" s="10">
        <v>1</v>
      </c>
      <c r="Q2" s="11">
        <v>2</v>
      </c>
      <c r="R2" s="9">
        <v>1</v>
      </c>
      <c r="S2" s="10">
        <v>2</v>
      </c>
      <c r="T2" s="10">
        <v>1</v>
      </c>
      <c r="U2" s="394">
        <v>2</v>
      </c>
      <c r="V2" s="9">
        <v>1</v>
      </c>
      <c r="W2" s="10">
        <v>2</v>
      </c>
      <c r="X2" s="10">
        <v>1</v>
      </c>
      <c r="Y2" s="11">
        <v>2</v>
      </c>
      <c r="Z2" s="9">
        <v>1</v>
      </c>
      <c r="AA2" s="11">
        <v>2</v>
      </c>
      <c r="AB2" s="9">
        <v>1</v>
      </c>
      <c r="AC2" s="11">
        <v>2</v>
      </c>
      <c r="AD2" s="9">
        <v>1</v>
      </c>
      <c r="AE2" s="10">
        <v>2</v>
      </c>
      <c r="AF2" s="11">
        <v>3</v>
      </c>
      <c r="AG2" s="9">
        <v>1</v>
      </c>
      <c r="AH2" s="10">
        <v>2</v>
      </c>
      <c r="AI2" s="11">
        <v>3</v>
      </c>
      <c r="AJ2" s="9">
        <v>1</v>
      </c>
      <c r="AK2" s="10">
        <v>2</v>
      </c>
      <c r="AL2" s="11">
        <v>3</v>
      </c>
      <c r="AM2" s="9">
        <v>1</v>
      </c>
      <c r="AN2" s="10">
        <v>2</v>
      </c>
      <c r="AO2" s="11">
        <v>3</v>
      </c>
      <c r="AP2" s="9">
        <v>1</v>
      </c>
      <c r="AQ2" s="10">
        <v>2</v>
      </c>
      <c r="AR2" s="11">
        <v>3</v>
      </c>
      <c r="AS2" s="9">
        <v>1</v>
      </c>
      <c r="AT2" s="10">
        <v>2</v>
      </c>
      <c r="AU2" s="11">
        <v>3</v>
      </c>
      <c r="AV2" s="9">
        <v>1</v>
      </c>
      <c r="AW2" s="10">
        <v>2</v>
      </c>
      <c r="AX2" s="11">
        <v>3</v>
      </c>
      <c r="AY2" s="9">
        <v>1</v>
      </c>
      <c r="AZ2" s="10">
        <v>2</v>
      </c>
      <c r="BA2" s="11">
        <v>3</v>
      </c>
      <c r="BB2" s="9">
        <v>1</v>
      </c>
      <c r="BC2" s="10">
        <v>2</v>
      </c>
      <c r="BD2" s="11">
        <v>3</v>
      </c>
      <c r="BE2" s="9">
        <v>1</v>
      </c>
      <c r="BF2" s="10">
        <v>2</v>
      </c>
      <c r="BG2" s="11">
        <v>3</v>
      </c>
      <c r="BH2" s="9">
        <v>1</v>
      </c>
      <c r="BI2" s="10">
        <v>2</v>
      </c>
      <c r="BJ2" s="11">
        <v>3</v>
      </c>
      <c r="BK2" s="9">
        <v>1</v>
      </c>
      <c r="BL2" s="10">
        <v>2</v>
      </c>
      <c r="BM2" s="11">
        <v>3</v>
      </c>
      <c r="BN2" s="9">
        <v>1</v>
      </c>
      <c r="BO2" s="10">
        <v>2</v>
      </c>
      <c r="BP2" s="11">
        <v>3</v>
      </c>
      <c r="BQ2" s="9">
        <v>1</v>
      </c>
      <c r="BR2" s="10">
        <v>2</v>
      </c>
      <c r="BS2" s="11">
        <v>3</v>
      </c>
      <c r="BT2" s="9">
        <v>1</v>
      </c>
      <c r="BU2" s="289">
        <v>2</v>
      </c>
      <c r="BV2" s="11">
        <v>3</v>
      </c>
      <c r="BW2" s="9">
        <v>1</v>
      </c>
      <c r="BX2" s="10">
        <v>2</v>
      </c>
      <c r="BY2" s="11">
        <v>3</v>
      </c>
      <c r="BZ2" s="9">
        <v>1</v>
      </c>
      <c r="CA2" s="10">
        <v>2</v>
      </c>
      <c r="CB2" s="11">
        <v>3</v>
      </c>
      <c r="CC2" s="9">
        <v>1</v>
      </c>
      <c r="CD2" s="10">
        <v>2</v>
      </c>
      <c r="CE2" s="10">
        <v>3</v>
      </c>
      <c r="CF2" s="10">
        <v>1</v>
      </c>
      <c r="CG2" s="10">
        <v>2</v>
      </c>
      <c r="CH2" s="11">
        <v>3</v>
      </c>
      <c r="CI2" s="9">
        <v>1</v>
      </c>
      <c r="CJ2" s="10">
        <v>2</v>
      </c>
      <c r="CK2" s="11">
        <v>3</v>
      </c>
      <c r="CL2" s="9">
        <v>1</v>
      </c>
      <c r="CM2" s="10">
        <v>2</v>
      </c>
      <c r="CN2" s="11">
        <v>3</v>
      </c>
      <c r="CO2" s="9">
        <v>1</v>
      </c>
      <c r="CP2" s="10">
        <v>2</v>
      </c>
      <c r="CQ2" s="11">
        <v>3</v>
      </c>
      <c r="CR2" s="9">
        <v>1</v>
      </c>
      <c r="CS2" s="10">
        <v>2</v>
      </c>
      <c r="CT2" s="11">
        <v>3</v>
      </c>
      <c r="CU2" s="9">
        <v>1</v>
      </c>
      <c r="CV2" s="10">
        <v>2</v>
      </c>
      <c r="CW2" s="11">
        <v>3</v>
      </c>
      <c r="CX2" s="9">
        <v>1</v>
      </c>
      <c r="CY2" s="10">
        <v>2</v>
      </c>
      <c r="CZ2" s="11">
        <v>3</v>
      </c>
      <c r="DA2" s="9">
        <v>1</v>
      </c>
      <c r="DB2" s="10">
        <v>2</v>
      </c>
      <c r="DC2" s="11">
        <v>3</v>
      </c>
      <c r="DD2" s="9">
        <v>1</v>
      </c>
      <c r="DE2" s="10">
        <v>2</v>
      </c>
      <c r="DF2" s="11">
        <v>3</v>
      </c>
      <c r="DG2" s="214">
        <v>1</v>
      </c>
      <c r="DH2" s="215"/>
      <c r="DI2" s="215"/>
      <c r="DJ2" s="284"/>
      <c r="DK2" s="215"/>
      <c r="DL2" s="216"/>
      <c r="DM2" s="391" t="str">
        <f>"r"&amp;MID(DM1, 2, 4)</f>
        <v>r22-8</v>
      </c>
      <c r="DN2" s="14">
        <v>3</v>
      </c>
      <c r="DO2" s="14">
        <v>3</v>
      </c>
      <c r="DP2" s="14">
        <v>3</v>
      </c>
      <c r="DQ2" s="14">
        <v>3</v>
      </c>
      <c r="DR2" s="14">
        <v>2</v>
      </c>
      <c r="DS2" s="14">
        <v>6</v>
      </c>
      <c r="DT2" s="14">
        <v>6</v>
      </c>
      <c r="DU2" s="14">
        <v>5</v>
      </c>
      <c r="DV2" s="14">
        <v>6</v>
      </c>
      <c r="DW2" s="14">
        <v>3</v>
      </c>
      <c r="DX2" s="14">
        <v>5</v>
      </c>
      <c r="DY2" s="14">
        <v>4</v>
      </c>
      <c r="DZ2" s="14">
        <v>5</v>
      </c>
      <c r="EA2" s="14">
        <v>5</v>
      </c>
      <c r="EB2" s="14">
        <v>5</v>
      </c>
      <c r="EC2" s="14">
        <v>5</v>
      </c>
      <c r="ED2" s="14">
        <v>3</v>
      </c>
      <c r="EE2" s="14">
        <v>5</v>
      </c>
      <c r="EF2" s="14">
        <v>4</v>
      </c>
      <c r="EG2" s="14">
        <v>6</v>
      </c>
      <c r="EH2" s="14">
        <v>6</v>
      </c>
      <c r="EI2" s="14">
        <v>6</v>
      </c>
      <c r="EJ2" s="14">
        <v>4</v>
      </c>
      <c r="EK2" s="14">
        <v>4</v>
      </c>
      <c r="EL2" s="14">
        <v>3</v>
      </c>
      <c r="EM2" s="14">
        <v>6</v>
      </c>
      <c r="EN2" s="14">
        <v>6</v>
      </c>
      <c r="EO2" s="14">
        <v>6</v>
      </c>
      <c r="EP2" s="14">
        <v>6</v>
      </c>
      <c r="EQ2" s="14">
        <v>6</v>
      </c>
      <c r="ER2" s="14">
        <v>6</v>
      </c>
      <c r="ES2" s="14">
        <v>6</v>
      </c>
      <c r="ET2" s="14">
        <f>IF(RIGHT(ET1, 1)="1", 10, 20)</f>
        <v>20</v>
      </c>
      <c r="EU2" s="14">
        <v>3</v>
      </c>
      <c r="EV2" s="14">
        <v>3</v>
      </c>
      <c r="EW2" s="14">
        <v>3</v>
      </c>
      <c r="EX2" s="14">
        <v>3</v>
      </c>
      <c r="EY2" s="14">
        <v>2</v>
      </c>
      <c r="EZ2" s="14">
        <v>6</v>
      </c>
      <c r="FA2" s="14">
        <v>6</v>
      </c>
      <c r="FB2" s="14">
        <v>5</v>
      </c>
      <c r="FC2" s="14">
        <v>6</v>
      </c>
      <c r="FD2" s="14">
        <v>3</v>
      </c>
      <c r="FE2" s="14">
        <v>5</v>
      </c>
      <c r="FF2" s="14">
        <v>4</v>
      </c>
      <c r="FG2" s="14">
        <v>5</v>
      </c>
      <c r="FH2" s="14">
        <v>5</v>
      </c>
      <c r="FI2" s="14">
        <v>5</v>
      </c>
      <c r="FJ2" s="14">
        <v>5</v>
      </c>
      <c r="FK2" s="14">
        <v>3</v>
      </c>
      <c r="FL2" s="14">
        <v>5</v>
      </c>
      <c r="FM2" s="14">
        <v>4</v>
      </c>
      <c r="FN2" s="14">
        <v>6</v>
      </c>
      <c r="FO2" s="14">
        <v>6</v>
      </c>
      <c r="FP2" s="14">
        <v>6</v>
      </c>
      <c r="FQ2" s="14">
        <v>4</v>
      </c>
      <c r="FR2" s="14">
        <v>4</v>
      </c>
      <c r="FS2" s="14">
        <v>3</v>
      </c>
      <c r="FT2" s="14">
        <v>6</v>
      </c>
      <c r="FU2" s="14">
        <v>6</v>
      </c>
      <c r="FV2" s="14">
        <v>6</v>
      </c>
      <c r="FW2" s="14">
        <v>6</v>
      </c>
      <c r="FX2" s="14">
        <v>6</v>
      </c>
      <c r="FY2" s="14">
        <v>6</v>
      </c>
      <c r="FZ2" s="14">
        <v>6</v>
      </c>
      <c r="GA2" s="14">
        <f>IF(RIGHT(GA1, 1)="1", 10, 20)</f>
        <v>20</v>
      </c>
      <c r="GB2" s="14">
        <v>3</v>
      </c>
      <c r="GC2" s="14">
        <v>3</v>
      </c>
      <c r="GD2" s="14">
        <v>3</v>
      </c>
      <c r="GE2" s="14">
        <v>3</v>
      </c>
      <c r="GF2" s="14">
        <v>2</v>
      </c>
      <c r="GG2" s="14">
        <v>6</v>
      </c>
      <c r="GH2" s="14">
        <v>6</v>
      </c>
      <c r="GI2" s="14">
        <v>5</v>
      </c>
      <c r="GJ2" s="14">
        <v>6</v>
      </c>
      <c r="GK2" s="14">
        <v>3</v>
      </c>
      <c r="GL2" s="14">
        <v>5</v>
      </c>
      <c r="GM2" s="14">
        <v>4</v>
      </c>
      <c r="GN2" s="14">
        <v>5</v>
      </c>
      <c r="GO2" s="14">
        <v>5</v>
      </c>
      <c r="GP2" s="14">
        <v>5</v>
      </c>
      <c r="GQ2" s="14">
        <v>5</v>
      </c>
      <c r="GR2" s="14">
        <v>3</v>
      </c>
      <c r="GS2" s="14">
        <v>5</v>
      </c>
      <c r="GT2" s="14">
        <v>4</v>
      </c>
      <c r="GU2" s="14">
        <v>6</v>
      </c>
      <c r="GV2" s="14">
        <v>6</v>
      </c>
      <c r="GW2" s="14">
        <v>6</v>
      </c>
      <c r="GX2" s="14">
        <v>4</v>
      </c>
      <c r="GY2" s="14">
        <v>4</v>
      </c>
      <c r="GZ2" s="14">
        <v>3</v>
      </c>
      <c r="HA2" s="14">
        <v>6</v>
      </c>
      <c r="HB2" s="14">
        <v>6</v>
      </c>
      <c r="HC2" s="14">
        <v>6</v>
      </c>
      <c r="HD2" s="14">
        <v>6</v>
      </c>
      <c r="HE2" s="14">
        <v>6</v>
      </c>
      <c r="HF2" s="14">
        <v>6</v>
      </c>
      <c r="HG2" s="14">
        <v>6</v>
      </c>
      <c r="HH2" s="14">
        <f>IF(RIGHT(HH1, 1)="1", 10, 20)</f>
        <v>20</v>
      </c>
      <c r="HI2" s="197"/>
      <c r="HJ2" s="14">
        <v>3</v>
      </c>
      <c r="HK2" s="14">
        <v>3</v>
      </c>
      <c r="HL2" s="14">
        <v>3</v>
      </c>
      <c r="HM2" s="14">
        <v>3</v>
      </c>
      <c r="HN2" s="14">
        <v>2</v>
      </c>
      <c r="HO2" s="14">
        <v>20</v>
      </c>
      <c r="HP2" s="14">
        <v>20</v>
      </c>
      <c r="HQ2" s="14">
        <v>20</v>
      </c>
      <c r="HR2" s="14">
        <v>20</v>
      </c>
      <c r="HS2" s="14">
        <v>10</v>
      </c>
      <c r="HT2" s="14">
        <v>20</v>
      </c>
      <c r="HU2" s="14">
        <v>10</v>
      </c>
      <c r="HV2" s="14">
        <v>20</v>
      </c>
      <c r="HW2" s="14">
        <v>20</v>
      </c>
      <c r="HX2" s="14">
        <v>20</v>
      </c>
      <c r="HY2" s="14">
        <v>20</v>
      </c>
      <c r="HZ2" s="14">
        <v>10</v>
      </c>
      <c r="IA2" s="14">
        <v>20</v>
      </c>
      <c r="IB2" s="14">
        <v>10</v>
      </c>
      <c r="IC2" s="14">
        <v>6</v>
      </c>
      <c r="ID2" s="14">
        <v>20</v>
      </c>
      <c r="IE2" s="14">
        <v>20</v>
      </c>
      <c r="IF2" s="14">
        <v>10</v>
      </c>
      <c r="IG2" s="14">
        <v>10</v>
      </c>
      <c r="IH2" s="14">
        <v>0</v>
      </c>
      <c r="II2" s="14">
        <v>30</v>
      </c>
      <c r="IJ2" s="14">
        <v>20</v>
      </c>
      <c r="IK2" s="14">
        <v>20</v>
      </c>
      <c r="IL2" s="14">
        <v>20</v>
      </c>
      <c r="IM2" s="14">
        <v>20</v>
      </c>
      <c r="IN2" s="14">
        <v>20</v>
      </c>
      <c r="IO2" s="14">
        <v>20</v>
      </c>
      <c r="IP2" s="17">
        <f>SUM(HO2:IB2, ID2:IO2)-90</f>
        <v>360</v>
      </c>
      <c r="IQ2" s="17">
        <f>SUM(HJ2:HN2, IC2)</f>
        <v>20</v>
      </c>
    </row>
    <row r="3" spans="1:251" ht="15" x14ac:dyDescent="0.25">
      <c r="A3" s="401"/>
      <c r="B3" s="73"/>
      <c r="C3" s="443" t="s">
        <v>645</v>
      </c>
      <c r="D3" s="73">
        <f>COLUMN()</f>
        <v>4</v>
      </c>
      <c r="E3" s="73">
        <f>COLUMN()</f>
        <v>5</v>
      </c>
      <c r="F3" s="73">
        <f>COLUMN()</f>
        <v>6</v>
      </c>
      <c r="G3" s="73">
        <f>COLUMN()</f>
        <v>7</v>
      </c>
      <c r="H3" s="73">
        <f>COLUMN()</f>
        <v>8</v>
      </c>
      <c r="I3" s="73">
        <f>COLUMN()</f>
        <v>9</v>
      </c>
      <c r="J3" s="73">
        <f>COLUMN()</f>
        <v>10</v>
      </c>
      <c r="K3" s="73">
        <f>COLUMN()</f>
        <v>11</v>
      </c>
      <c r="L3" s="73">
        <f>COLUMN()</f>
        <v>12</v>
      </c>
      <c r="M3" s="73">
        <f>COLUMN()</f>
        <v>13</v>
      </c>
      <c r="N3" s="72">
        <f>COLUMN()</f>
        <v>14</v>
      </c>
      <c r="O3" s="426">
        <f>COLUMN()</f>
        <v>15</v>
      </c>
      <c r="P3" s="427">
        <f>COLUMN()</f>
        <v>16</v>
      </c>
      <c r="Q3" s="74">
        <f>COLUMN()</f>
        <v>17</v>
      </c>
      <c r="R3" s="72">
        <f>COLUMN()</f>
        <v>18</v>
      </c>
      <c r="S3" s="426">
        <f>COLUMN()</f>
        <v>19</v>
      </c>
      <c r="T3" s="427">
        <f>COLUMN()</f>
        <v>20</v>
      </c>
      <c r="U3" s="73">
        <f>COLUMN()</f>
        <v>21</v>
      </c>
      <c r="V3" s="72">
        <f>COLUMN()</f>
        <v>22</v>
      </c>
      <c r="W3" s="426">
        <f>COLUMN()</f>
        <v>23</v>
      </c>
      <c r="X3" s="427">
        <f>COLUMN()</f>
        <v>24</v>
      </c>
      <c r="Y3" s="74">
        <f>COLUMN()</f>
        <v>25</v>
      </c>
      <c r="Z3" s="72">
        <f>COLUMN()</f>
        <v>26</v>
      </c>
      <c r="AA3" s="74">
        <f>COLUMN()</f>
        <v>27</v>
      </c>
      <c r="AB3" s="72">
        <f>COLUMN()</f>
        <v>28</v>
      </c>
      <c r="AC3" s="74">
        <f>COLUMN()</f>
        <v>29</v>
      </c>
      <c r="AD3" s="72">
        <f>COLUMN()</f>
        <v>30</v>
      </c>
      <c r="AE3" s="73">
        <f>COLUMN()</f>
        <v>31</v>
      </c>
      <c r="AF3" s="74">
        <f>COLUMN()</f>
        <v>32</v>
      </c>
      <c r="AG3" s="72">
        <f>COLUMN()</f>
        <v>33</v>
      </c>
      <c r="AH3" s="73">
        <f>COLUMN()</f>
        <v>34</v>
      </c>
      <c r="AI3" s="74">
        <f>COLUMN()</f>
        <v>35</v>
      </c>
      <c r="AJ3" s="72">
        <f>COLUMN()</f>
        <v>36</v>
      </c>
      <c r="AK3" s="73">
        <f>COLUMN()</f>
        <v>37</v>
      </c>
      <c r="AL3" s="74">
        <f>COLUMN()</f>
        <v>38</v>
      </c>
      <c r="AM3" s="72">
        <f>COLUMN()</f>
        <v>39</v>
      </c>
      <c r="AN3" s="73">
        <f>COLUMN()</f>
        <v>40</v>
      </c>
      <c r="AO3" s="74">
        <f>COLUMN()</f>
        <v>41</v>
      </c>
      <c r="AP3" s="72">
        <f>COLUMN()</f>
        <v>42</v>
      </c>
      <c r="AQ3" s="73">
        <f>COLUMN()</f>
        <v>43</v>
      </c>
      <c r="AR3" s="74">
        <f>COLUMN()</f>
        <v>44</v>
      </c>
      <c r="AS3" s="72">
        <f>COLUMN()</f>
        <v>45</v>
      </c>
      <c r="AT3" s="73">
        <f>COLUMN()</f>
        <v>46</v>
      </c>
      <c r="AU3" s="74">
        <f>COLUMN()</f>
        <v>47</v>
      </c>
      <c r="AV3" s="72">
        <f>COLUMN()</f>
        <v>48</v>
      </c>
      <c r="AW3" s="73">
        <f>COLUMN()</f>
        <v>49</v>
      </c>
      <c r="AX3" s="74">
        <f>COLUMN()</f>
        <v>50</v>
      </c>
      <c r="AY3" s="72">
        <f>COLUMN()</f>
        <v>51</v>
      </c>
      <c r="AZ3" s="73">
        <f>COLUMN()</f>
        <v>52</v>
      </c>
      <c r="BA3" s="74">
        <f>COLUMN()</f>
        <v>53</v>
      </c>
      <c r="BB3" s="72">
        <f>COLUMN()</f>
        <v>54</v>
      </c>
      <c r="BC3" s="73">
        <f>COLUMN()</f>
        <v>55</v>
      </c>
      <c r="BD3" s="74">
        <f>COLUMN()</f>
        <v>56</v>
      </c>
      <c r="BE3" s="72">
        <f>COLUMN()</f>
        <v>57</v>
      </c>
      <c r="BF3" s="73">
        <f>COLUMN()</f>
        <v>58</v>
      </c>
      <c r="BG3" s="74">
        <f>COLUMN()</f>
        <v>59</v>
      </c>
      <c r="BH3" s="72">
        <f>COLUMN()</f>
        <v>60</v>
      </c>
      <c r="BI3" s="73">
        <f>COLUMN()</f>
        <v>61</v>
      </c>
      <c r="BJ3" s="74">
        <f>COLUMN()</f>
        <v>62</v>
      </c>
      <c r="BK3" s="72">
        <f>COLUMN()</f>
        <v>63</v>
      </c>
      <c r="BL3" s="73">
        <f>COLUMN()</f>
        <v>64</v>
      </c>
      <c r="BM3" s="74">
        <f>COLUMN()</f>
        <v>65</v>
      </c>
      <c r="BN3" s="72">
        <f>COLUMN()</f>
        <v>66</v>
      </c>
      <c r="BO3" s="73">
        <f>COLUMN()</f>
        <v>67</v>
      </c>
      <c r="BP3" s="74">
        <f>COLUMN()</f>
        <v>68</v>
      </c>
      <c r="BQ3" s="72">
        <f>COLUMN()</f>
        <v>69</v>
      </c>
      <c r="BR3" s="73">
        <f>COLUMN()</f>
        <v>70</v>
      </c>
      <c r="BS3" s="74">
        <f>COLUMN()</f>
        <v>71</v>
      </c>
      <c r="BT3" s="72">
        <f>COLUMN()</f>
        <v>72</v>
      </c>
      <c r="BU3" s="73">
        <f>COLUMN()</f>
        <v>73</v>
      </c>
      <c r="BV3" s="74">
        <f>COLUMN()</f>
        <v>74</v>
      </c>
      <c r="BW3" s="72">
        <f>COLUMN()</f>
        <v>75</v>
      </c>
      <c r="BX3" s="73">
        <f>COLUMN()</f>
        <v>76</v>
      </c>
      <c r="BY3" s="74">
        <f>COLUMN()</f>
        <v>77</v>
      </c>
      <c r="BZ3" s="72">
        <f>COLUMN()</f>
        <v>78</v>
      </c>
      <c r="CA3" s="73">
        <f>COLUMN()</f>
        <v>79</v>
      </c>
      <c r="CB3" s="74">
        <f>COLUMN()</f>
        <v>80</v>
      </c>
      <c r="CC3" s="72">
        <f>COLUMN()</f>
        <v>81</v>
      </c>
      <c r="CD3" s="73">
        <f>COLUMN()</f>
        <v>82</v>
      </c>
      <c r="CE3" s="73">
        <f>COLUMN()</f>
        <v>83</v>
      </c>
      <c r="CF3" s="73">
        <f>COLUMN()</f>
        <v>84</v>
      </c>
      <c r="CG3" s="73">
        <f>COLUMN()</f>
        <v>85</v>
      </c>
      <c r="CH3" s="74">
        <f>COLUMN()</f>
        <v>86</v>
      </c>
      <c r="CI3" s="72">
        <f>COLUMN()</f>
        <v>87</v>
      </c>
      <c r="CJ3" s="73">
        <f>COLUMN()</f>
        <v>88</v>
      </c>
      <c r="CK3" s="74">
        <f>COLUMN()</f>
        <v>89</v>
      </c>
      <c r="CL3" s="72">
        <f>COLUMN()</f>
        <v>90</v>
      </c>
      <c r="CM3" s="73">
        <f>COLUMN()</f>
        <v>91</v>
      </c>
      <c r="CN3" s="74">
        <f>COLUMN()</f>
        <v>92</v>
      </c>
      <c r="CO3" s="72">
        <f>COLUMN()</f>
        <v>93</v>
      </c>
      <c r="CP3" s="73">
        <f>COLUMN()</f>
        <v>94</v>
      </c>
      <c r="CQ3" s="74">
        <f>COLUMN()</f>
        <v>95</v>
      </c>
      <c r="CR3" s="72">
        <f>COLUMN()</f>
        <v>96</v>
      </c>
      <c r="CS3" s="73">
        <f>COLUMN()</f>
        <v>97</v>
      </c>
      <c r="CT3" s="74">
        <f>COLUMN()</f>
        <v>98</v>
      </c>
      <c r="CU3" s="72">
        <f>COLUMN()</f>
        <v>99</v>
      </c>
      <c r="CV3" s="73">
        <f>COLUMN()</f>
        <v>100</v>
      </c>
      <c r="CW3" s="74">
        <f>COLUMN()</f>
        <v>101</v>
      </c>
      <c r="CX3" s="72">
        <f>COLUMN()</f>
        <v>102</v>
      </c>
      <c r="CY3" s="73">
        <f>COLUMN()</f>
        <v>103</v>
      </c>
      <c r="CZ3" s="74">
        <f>COLUMN()</f>
        <v>104</v>
      </c>
      <c r="DA3" s="72">
        <f>COLUMN()</f>
        <v>105</v>
      </c>
      <c r="DB3" s="73">
        <f>COLUMN()</f>
        <v>106</v>
      </c>
      <c r="DC3" s="74">
        <f>COLUMN()</f>
        <v>107</v>
      </c>
      <c r="DD3" s="72">
        <f>COLUMN()</f>
        <v>108</v>
      </c>
      <c r="DE3" s="73">
        <f>COLUMN()</f>
        <v>109</v>
      </c>
      <c r="DF3" s="74">
        <f>COLUMN()</f>
        <v>110</v>
      </c>
      <c r="DG3" s="402">
        <f>COLUMN()</f>
        <v>111</v>
      </c>
      <c r="DH3" s="402">
        <f>COLUMN()</f>
        <v>112</v>
      </c>
      <c r="DI3" s="402">
        <f>COLUMN()</f>
        <v>113</v>
      </c>
      <c r="DJ3" s="402">
        <f>COLUMN()</f>
        <v>114</v>
      </c>
      <c r="DK3" s="402">
        <f>COLUMN()</f>
        <v>115</v>
      </c>
      <c r="DL3" s="403">
        <f>COLUMN()</f>
        <v>116</v>
      </c>
      <c r="DM3" s="403">
        <f>IF(RIGHT(DM1, 1)="1", 1, 3)</f>
        <v>3</v>
      </c>
      <c r="DN3" s="35" t="s">
        <v>71</v>
      </c>
      <c r="DO3" s="36" t="s">
        <v>70</v>
      </c>
      <c r="DP3" s="36" t="s">
        <v>72</v>
      </c>
      <c r="DQ3" s="36" t="s">
        <v>73</v>
      </c>
      <c r="DR3" s="36" t="s">
        <v>74</v>
      </c>
      <c r="DS3" s="437" t="s">
        <v>75</v>
      </c>
      <c r="DT3" s="438" t="s">
        <v>76</v>
      </c>
      <c r="DU3" s="438" t="s">
        <v>77</v>
      </c>
      <c r="DV3" s="438" t="s">
        <v>78</v>
      </c>
      <c r="DW3" s="438" t="s">
        <v>79</v>
      </c>
      <c r="DX3" s="438" t="s">
        <v>80</v>
      </c>
      <c r="DY3" s="438" t="s">
        <v>81</v>
      </c>
      <c r="DZ3" s="439" t="s">
        <v>82</v>
      </c>
      <c r="EA3" s="440" t="s">
        <v>83</v>
      </c>
      <c r="EB3" s="440" t="s">
        <v>84</v>
      </c>
      <c r="EC3" s="440" t="s">
        <v>85</v>
      </c>
      <c r="ED3" s="440" t="s">
        <v>86</v>
      </c>
      <c r="EE3" s="440" t="s">
        <v>87</v>
      </c>
      <c r="EF3" s="440" t="s">
        <v>88</v>
      </c>
      <c r="EG3" s="440" t="s">
        <v>639</v>
      </c>
      <c r="EH3" s="441" t="s">
        <v>89</v>
      </c>
      <c r="EI3" s="442" t="s">
        <v>90</v>
      </c>
      <c r="EJ3" s="442" t="s">
        <v>91</v>
      </c>
      <c r="EK3" s="442" t="s">
        <v>92</v>
      </c>
      <c r="EL3" s="42" t="s">
        <v>94</v>
      </c>
      <c r="EM3" s="442" t="s">
        <v>93</v>
      </c>
      <c r="EN3" s="442" t="s">
        <v>114</v>
      </c>
      <c r="EO3" s="442" t="s">
        <v>115</v>
      </c>
      <c r="EP3" s="442" t="s">
        <v>642</v>
      </c>
      <c r="EQ3" s="442" t="s">
        <v>643</v>
      </c>
      <c r="ER3" s="442" t="s">
        <v>644</v>
      </c>
      <c r="ES3" s="442" t="s">
        <v>923</v>
      </c>
      <c r="ET3" s="98" t="s">
        <v>248</v>
      </c>
      <c r="EU3" s="35" t="s">
        <v>71</v>
      </c>
      <c r="EV3" s="36" t="s">
        <v>70</v>
      </c>
      <c r="EW3" s="36" t="s">
        <v>72</v>
      </c>
      <c r="EX3" s="36" t="s">
        <v>73</v>
      </c>
      <c r="EY3" s="36" t="s">
        <v>74</v>
      </c>
      <c r="EZ3" s="37" t="s">
        <v>75</v>
      </c>
      <c r="FA3" s="38" t="s">
        <v>76</v>
      </c>
      <c r="FB3" s="38" t="s">
        <v>77</v>
      </c>
      <c r="FC3" s="38" t="s">
        <v>78</v>
      </c>
      <c r="FD3" s="38" t="s">
        <v>79</v>
      </c>
      <c r="FE3" s="38" t="s">
        <v>80</v>
      </c>
      <c r="FF3" s="38" t="s">
        <v>81</v>
      </c>
      <c r="FG3" s="39" t="s">
        <v>82</v>
      </c>
      <c r="FH3" s="40" t="s">
        <v>83</v>
      </c>
      <c r="FI3" s="40" t="s">
        <v>84</v>
      </c>
      <c r="FJ3" s="40" t="s">
        <v>85</v>
      </c>
      <c r="FK3" s="40" t="s">
        <v>86</v>
      </c>
      <c r="FL3" s="40" t="s">
        <v>87</v>
      </c>
      <c r="FM3" s="40" t="s">
        <v>88</v>
      </c>
      <c r="FN3" s="40" t="s">
        <v>639</v>
      </c>
      <c r="FO3" s="41" t="s">
        <v>89</v>
      </c>
      <c r="FP3" s="42" t="s">
        <v>90</v>
      </c>
      <c r="FQ3" s="42" t="s">
        <v>91</v>
      </c>
      <c r="FR3" s="42" t="s">
        <v>92</v>
      </c>
      <c r="FS3" s="42" t="s">
        <v>94</v>
      </c>
      <c r="FT3" s="42" t="s">
        <v>93</v>
      </c>
      <c r="FU3" s="42" t="s">
        <v>114</v>
      </c>
      <c r="FV3" s="42" t="s">
        <v>115</v>
      </c>
      <c r="FW3" s="42" t="s">
        <v>642</v>
      </c>
      <c r="FX3" s="42" t="s">
        <v>643</v>
      </c>
      <c r="FY3" s="42" t="s">
        <v>644</v>
      </c>
      <c r="FZ3" s="42" t="s">
        <v>923</v>
      </c>
      <c r="GA3" s="98" t="s">
        <v>248</v>
      </c>
      <c r="GB3" s="35" t="s">
        <v>71</v>
      </c>
      <c r="GC3" s="36" t="s">
        <v>70</v>
      </c>
      <c r="GD3" s="36" t="s">
        <v>72</v>
      </c>
      <c r="GE3" s="36" t="s">
        <v>73</v>
      </c>
      <c r="GF3" s="36" t="s">
        <v>74</v>
      </c>
      <c r="GG3" s="37" t="s">
        <v>75</v>
      </c>
      <c r="GH3" s="38" t="s">
        <v>76</v>
      </c>
      <c r="GI3" s="38" t="s">
        <v>77</v>
      </c>
      <c r="GJ3" s="38" t="s">
        <v>78</v>
      </c>
      <c r="GK3" s="38" t="s">
        <v>79</v>
      </c>
      <c r="GL3" s="38" t="s">
        <v>80</v>
      </c>
      <c r="GM3" s="38" t="s">
        <v>81</v>
      </c>
      <c r="GN3" s="39" t="s">
        <v>82</v>
      </c>
      <c r="GO3" s="40" t="s">
        <v>83</v>
      </c>
      <c r="GP3" s="40" t="s">
        <v>84</v>
      </c>
      <c r="GQ3" s="40" t="s">
        <v>85</v>
      </c>
      <c r="GR3" s="40" t="s">
        <v>86</v>
      </c>
      <c r="GS3" s="40" t="s">
        <v>87</v>
      </c>
      <c r="GT3" s="40" t="s">
        <v>88</v>
      </c>
      <c r="GU3" s="40" t="s">
        <v>639</v>
      </c>
      <c r="GV3" s="41" t="s">
        <v>89</v>
      </c>
      <c r="GW3" s="42" t="s">
        <v>90</v>
      </c>
      <c r="GX3" s="42" t="s">
        <v>91</v>
      </c>
      <c r="GY3" s="42" t="s">
        <v>92</v>
      </c>
      <c r="GZ3" s="42" t="s">
        <v>94</v>
      </c>
      <c r="HA3" s="42" t="s">
        <v>93</v>
      </c>
      <c r="HB3" s="42" t="s">
        <v>114</v>
      </c>
      <c r="HC3" s="42" t="s">
        <v>115</v>
      </c>
      <c r="HD3" s="42" t="s">
        <v>642</v>
      </c>
      <c r="HE3" s="42" t="s">
        <v>643</v>
      </c>
      <c r="HF3" s="42" t="s">
        <v>644</v>
      </c>
      <c r="HG3" s="42" t="s">
        <v>923</v>
      </c>
      <c r="HH3" s="98" t="s">
        <v>248</v>
      </c>
      <c r="HI3" s="198"/>
      <c r="HJ3" s="35" t="s">
        <v>71</v>
      </c>
      <c r="HK3" s="36" t="s">
        <v>70</v>
      </c>
      <c r="HL3" s="36" t="s">
        <v>72</v>
      </c>
      <c r="HM3" s="36" t="s">
        <v>73</v>
      </c>
      <c r="HN3" s="36" t="s">
        <v>74</v>
      </c>
      <c r="HO3" s="37" t="s">
        <v>75</v>
      </c>
      <c r="HP3" s="38" t="s">
        <v>76</v>
      </c>
      <c r="HQ3" s="38" t="s">
        <v>77</v>
      </c>
      <c r="HR3" s="38" t="s">
        <v>78</v>
      </c>
      <c r="HS3" s="38" t="s">
        <v>79</v>
      </c>
      <c r="HT3" s="38" t="s">
        <v>80</v>
      </c>
      <c r="HU3" s="38" t="s">
        <v>81</v>
      </c>
      <c r="HV3" s="39" t="s">
        <v>82</v>
      </c>
      <c r="HW3" s="40" t="s">
        <v>83</v>
      </c>
      <c r="HX3" s="40" t="s">
        <v>84</v>
      </c>
      <c r="HY3" s="40" t="s">
        <v>85</v>
      </c>
      <c r="HZ3" s="40" t="s">
        <v>86</v>
      </c>
      <c r="IA3" s="40" t="s">
        <v>87</v>
      </c>
      <c r="IB3" s="40" t="s">
        <v>88</v>
      </c>
      <c r="IC3" s="40" t="s">
        <v>639</v>
      </c>
      <c r="ID3" s="41" t="s">
        <v>89</v>
      </c>
      <c r="IE3" s="42" t="s">
        <v>90</v>
      </c>
      <c r="IF3" s="42" t="s">
        <v>91</v>
      </c>
      <c r="IG3" s="42" t="s">
        <v>92</v>
      </c>
      <c r="IH3" s="42" t="s">
        <v>94</v>
      </c>
      <c r="II3" s="42" t="s">
        <v>93</v>
      </c>
      <c r="IJ3" s="42" t="s">
        <v>114</v>
      </c>
      <c r="IK3" s="42" t="s">
        <v>115</v>
      </c>
      <c r="IL3" s="42" t="s">
        <v>642</v>
      </c>
      <c r="IM3" s="42" t="s">
        <v>643</v>
      </c>
      <c r="IN3" s="42" t="s">
        <v>644</v>
      </c>
      <c r="IO3" s="42" t="s">
        <v>923</v>
      </c>
      <c r="IP3" s="43" t="s">
        <v>359</v>
      </c>
      <c r="IQ3" s="43" t="s">
        <v>367</v>
      </c>
    </row>
    <row r="4" spans="1:251" ht="15" customHeight="1" x14ac:dyDescent="0.25">
      <c r="B4" s="337"/>
      <c r="C4" s="393"/>
      <c r="D4" s="339"/>
      <c r="E4" s="337"/>
      <c r="F4" s="337"/>
      <c r="G4" s="337"/>
      <c r="H4" s="337"/>
      <c r="I4" s="340"/>
      <c r="J4" s="341"/>
      <c r="K4" s="341"/>
      <c r="L4" s="342"/>
      <c r="M4" s="343"/>
      <c r="N4" s="344"/>
      <c r="O4" s="345"/>
      <c r="P4" s="345"/>
      <c r="Q4" s="346"/>
      <c r="R4" s="344"/>
      <c r="S4" s="345"/>
      <c r="T4" s="345"/>
      <c r="U4" s="395"/>
      <c r="V4" s="344"/>
      <c r="W4" s="345"/>
      <c r="X4" s="345"/>
      <c r="Y4" s="346"/>
      <c r="Z4" s="344"/>
      <c r="AA4" s="346"/>
      <c r="AB4" s="344"/>
      <c r="AC4" s="346"/>
      <c r="AD4" s="344"/>
      <c r="AE4" s="345"/>
      <c r="AF4" s="346"/>
      <c r="AG4" s="344"/>
      <c r="AH4" s="345"/>
      <c r="AI4" s="346"/>
      <c r="AJ4" s="344"/>
      <c r="AK4" s="345"/>
      <c r="AL4" s="346"/>
      <c r="AM4" s="344"/>
      <c r="AN4" s="345"/>
      <c r="AO4" s="346"/>
      <c r="AP4" s="344"/>
      <c r="AQ4" s="345"/>
      <c r="AR4" s="346"/>
      <c r="AS4" s="344"/>
      <c r="AT4" s="345"/>
      <c r="AU4" s="346"/>
      <c r="AV4" s="344"/>
      <c r="AW4" s="345"/>
      <c r="AX4" s="346"/>
      <c r="AY4" s="344"/>
      <c r="AZ4" s="345"/>
      <c r="BA4" s="346"/>
      <c r="BB4" s="344"/>
      <c r="BC4" s="345"/>
      <c r="BD4" s="346"/>
      <c r="BE4" s="344"/>
      <c r="BF4" s="345"/>
      <c r="BG4" s="346"/>
      <c r="BH4" s="344"/>
      <c r="BI4" s="345"/>
      <c r="BJ4" s="346"/>
      <c r="BK4" s="344"/>
      <c r="BL4" s="345"/>
      <c r="BM4" s="346"/>
      <c r="BN4" s="344"/>
      <c r="BO4" s="345"/>
      <c r="BP4" s="346"/>
      <c r="BQ4" s="344"/>
      <c r="BR4" s="345"/>
      <c r="BS4" s="346"/>
      <c r="BT4" s="344"/>
      <c r="BU4" s="347"/>
      <c r="BV4" s="346"/>
      <c r="BW4" s="344"/>
      <c r="BX4" s="345"/>
      <c r="BY4" s="346"/>
      <c r="BZ4" s="344"/>
      <c r="CA4" s="345"/>
      <c r="CB4" s="346"/>
      <c r="CC4" s="344"/>
      <c r="CD4" s="345"/>
      <c r="CE4" s="345"/>
      <c r="CF4" s="345"/>
      <c r="CG4" s="345"/>
      <c r="CH4" s="346"/>
      <c r="CI4" s="344"/>
      <c r="CJ4" s="345"/>
      <c r="CK4" s="346"/>
      <c r="CL4" s="344"/>
      <c r="CM4" s="345"/>
      <c r="CN4" s="346"/>
      <c r="CO4" s="344"/>
      <c r="CP4" s="345"/>
      <c r="CQ4" s="346"/>
      <c r="CR4" s="344"/>
      <c r="CS4" s="345"/>
      <c r="CT4" s="346"/>
      <c r="CU4" s="344"/>
      <c r="CV4" s="345"/>
      <c r="CW4" s="346"/>
      <c r="CX4" s="344"/>
      <c r="CY4" s="345"/>
      <c r="CZ4" s="346"/>
      <c r="DA4" s="344"/>
      <c r="DB4" s="345"/>
      <c r="DC4" s="346"/>
      <c r="DD4" s="344"/>
      <c r="DE4" s="345"/>
      <c r="DF4" s="346"/>
      <c r="DG4" s="338"/>
      <c r="DH4" s="348"/>
      <c r="DI4" s="348"/>
      <c r="DJ4" s="349"/>
      <c r="DK4" s="343"/>
      <c r="DL4" s="350"/>
      <c r="DM4" s="351"/>
      <c r="DN4" s="352"/>
      <c r="DO4" s="353"/>
      <c r="DP4" s="353"/>
      <c r="DQ4" s="353"/>
      <c r="DR4" s="353"/>
      <c r="DS4" s="354"/>
      <c r="DT4" s="355"/>
      <c r="DU4" s="355"/>
      <c r="DV4" s="355"/>
      <c r="DW4" s="355"/>
      <c r="DX4" s="355"/>
      <c r="DY4" s="355"/>
      <c r="DZ4" s="356"/>
      <c r="EA4" s="357"/>
      <c r="EB4" s="357"/>
      <c r="EC4" s="357"/>
      <c r="ED4" s="357"/>
      <c r="EE4" s="357"/>
      <c r="EF4" s="357"/>
      <c r="EG4" s="357"/>
      <c r="EH4" s="358"/>
      <c r="EI4" s="359"/>
      <c r="EJ4" s="359"/>
      <c r="EK4" s="359"/>
      <c r="EL4" s="359"/>
      <c r="EM4" s="359"/>
      <c r="EN4" s="359"/>
      <c r="EO4" s="359"/>
      <c r="EP4" s="359"/>
      <c r="EQ4" s="359"/>
      <c r="ER4" s="359"/>
      <c r="ES4" s="359"/>
      <c r="ET4" s="360"/>
      <c r="EU4" s="352"/>
      <c r="EV4" s="353"/>
      <c r="EW4" s="353"/>
      <c r="EX4" s="353"/>
      <c r="EY4" s="353"/>
      <c r="EZ4" s="354"/>
      <c r="FA4" s="355"/>
      <c r="FB4" s="355"/>
      <c r="FC4" s="355"/>
      <c r="FD4" s="355"/>
      <c r="FE4" s="355"/>
      <c r="FF4" s="355"/>
      <c r="FG4" s="356"/>
      <c r="FH4" s="357"/>
      <c r="FI4" s="357"/>
      <c r="FJ4" s="357"/>
      <c r="FK4" s="357"/>
      <c r="FL4" s="357"/>
      <c r="FM4" s="357"/>
      <c r="FN4" s="357"/>
      <c r="FO4" s="358"/>
      <c r="FP4" s="359"/>
      <c r="FQ4" s="359"/>
      <c r="FR4" s="359"/>
      <c r="FS4" s="359"/>
      <c r="FT4" s="359"/>
      <c r="FU4" s="359"/>
      <c r="FV4" s="359"/>
      <c r="FW4" s="359"/>
      <c r="FX4" s="359"/>
      <c r="FY4" s="359"/>
      <c r="FZ4" s="359"/>
      <c r="GA4" s="360"/>
      <c r="GB4" s="352"/>
      <c r="GC4" s="353"/>
      <c r="GD4" s="353"/>
      <c r="GE4" s="353"/>
      <c r="GF4" s="353"/>
      <c r="GG4" s="354"/>
      <c r="GH4" s="355"/>
      <c r="GI4" s="355"/>
      <c r="GJ4" s="355"/>
      <c r="GK4" s="355"/>
      <c r="GL4" s="355"/>
      <c r="GM4" s="355"/>
      <c r="GN4" s="356"/>
      <c r="GO4" s="357"/>
      <c r="GP4" s="357"/>
      <c r="GQ4" s="357"/>
      <c r="GR4" s="357"/>
      <c r="GS4" s="357"/>
      <c r="GT4" s="357"/>
      <c r="GU4" s="357"/>
      <c r="GV4" s="358"/>
      <c r="GW4" s="359"/>
      <c r="GX4" s="359"/>
      <c r="GY4" s="359"/>
      <c r="GZ4" s="359"/>
      <c r="HA4" s="359"/>
      <c r="HB4" s="359"/>
      <c r="HC4" s="359"/>
      <c r="HD4" s="359"/>
      <c r="HE4" s="359"/>
      <c r="HF4" s="359"/>
      <c r="HG4" s="359"/>
      <c r="HH4" s="360"/>
      <c r="HI4" s="361"/>
      <c r="HJ4" s="352"/>
      <c r="HK4" s="353"/>
      <c r="HL4" s="353"/>
      <c r="HM4" s="353"/>
      <c r="HN4" s="353"/>
      <c r="HO4" s="354"/>
      <c r="HP4" s="355"/>
      <c r="HQ4" s="355"/>
      <c r="HR4" s="355"/>
      <c r="HS4" s="355"/>
      <c r="HT4" s="355"/>
      <c r="HU4" s="355"/>
      <c r="HV4" s="356"/>
      <c r="HW4" s="357"/>
      <c r="HX4" s="357"/>
      <c r="HY4" s="357"/>
      <c r="HZ4" s="357"/>
      <c r="IA4" s="357"/>
      <c r="IB4" s="357"/>
      <c r="IC4" s="357"/>
      <c r="ID4" s="358"/>
      <c r="IE4" s="359"/>
      <c r="IF4" s="359"/>
      <c r="IG4" s="359"/>
      <c r="IH4" s="359"/>
      <c r="II4" s="359"/>
      <c r="IJ4" s="359"/>
      <c r="IK4" s="359"/>
      <c r="IL4" s="359"/>
      <c r="IM4" s="359"/>
      <c r="IN4" s="359"/>
      <c r="IO4" s="359"/>
      <c r="IP4" s="415"/>
      <c r="IQ4" s="415"/>
    </row>
    <row r="5" spans="1:251" ht="15" customHeight="1" x14ac:dyDescent="0.25">
      <c r="B5" s="392">
        <v>1</v>
      </c>
      <c r="C5" s="13"/>
      <c r="D5" s="423"/>
      <c r="E5" s="20"/>
      <c r="F5" s="6"/>
      <c r="G5" s="20"/>
      <c r="H5" s="20"/>
      <c r="I5" s="23"/>
      <c r="J5" s="6"/>
      <c r="K5" s="6"/>
      <c r="L5" s="424"/>
      <c r="M5" s="425"/>
      <c r="N5" s="24"/>
      <c r="O5" s="107"/>
      <c r="P5" s="107"/>
      <c r="Q5" s="273"/>
      <c r="R5" s="24"/>
      <c r="S5" s="107"/>
      <c r="T5" s="107"/>
      <c r="U5" s="290"/>
      <c r="V5" s="24"/>
      <c r="W5" s="107"/>
      <c r="X5" s="107"/>
      <c r="Y5" s="273"/>
      <c r="Z5" s="24"/>
      <c r="AA5" s="273"/>
      <c r="AB5" s="24"/>
      <c r="AC5" s="273"/>
      <c r="AD5" s="24"/>
      <c r="AE5" s="107"/>
      <c r="AF5" s="273"/>
      <c r="AG5" s="24"/>
      <c r="AH5" s="107"/>
      <c r="AI5" s="273"/>
      <c r="AJ5" s="24"/>
      <c r="AK5" s="107"/>
      <c r="AL5" s="273"/>
      <c r="AM5" s="24"/>
      <c r="AN5" s="107"/>
      <c r="AO5" s="273"/>
      <c r="AP5" s="24"/>
      <c r="AQ5" s="107"/>
      <c r="AR5" s="273"/>
      <c r="AS5" s="24"/>
      <c r="AT5" s="107"/>
      <c r="AU5" s="273"/>
      <c r="AV5" s="24"/>
      <c r="AW5" s="107"/>
      <c r="AX5" s="273"/>
      <c r="AY5" s="24"/>
      <c r="AZ5" s="107"/>
      <c r="BA5" s="273"/>
      <c r="BB5" s="24"/>
      <c r="BC5" s="107"/>
      <c r="BD5" s="273"/>
      <c r="BE5" s="24"/>
      <c r="BF5" s="107"/>
      <c r="BG5" s="273"/>
      <c r="BH5" s="24"/>
      <c r="BI5" s="107"/>
      <c r="BJ5" s="273"/>
      <c r="BK5" s="24"/>
      <c r="BL5" s="107"/>
      <c r="BM5" s="273"/>
      <c r="BN5" s="24"/>
      <c r="BO5" s="107"/>
      <c r="BP5" s="273"/>
      <c r="BQ5" s="24"/>
      <c r="BR5" s="107"/>
      <c r="BS5" s="273"/>
      <c r="BT5" s="24"/>
      <c r="BU5" s="291"/>
      <c r="BV5" s="273"/>
      <c r="BW5" s="24"/>
      <c r="BX5" s="107"/>
      <c r="BY5" s="273"/>
      <c r="BZ5" s="24"/>
      <c r="CA5" s="107"/>
      <c r="CB5" s="273"/>
      <c r="CC5" s="24"/>
      <c r="CD5" s="107"/>
      <c r="CE5" s="107"/>
      <c r="CF5" s="107"/>
      <c r="CG5" s="107"/>
      <c r="CH5" s="273"/>
      <c r="CI5" s="24"/>
      <c r="CJ5" s="107"/>
      <c r="CK5" s="273"/>
      <c r="CL5" s="24"/>
      <c r="CM5" s="107"/>
      <c r="CN5" s="273"/>
      <c r="CO5" s="24"/>
      <c r="CP5" s="107"/>
      <c r="CQ5" s="273"/>
      <c r="CR5" s="24"/>
      <c r="CS5" s="107"/>
      <c r="CT5" s="273"/>
      <c r="CU5" s="24"/>
      <c r="CV5" s="107"/>
      <c r="CW5" s="273"/>
      <c r="CX5" s="24"/>
      <c r="CY5" s="107"/>
      <c r="CZ5" s="273"/>
      <c r="DA5" s="24"/>
      <c r="DB5" s="107"/>
      <c r="DC5" s="273"/>
      <c r="DD5" s="24"/>
      <c r="DE5" s="107"/>
      <c r="DF5" s="273"/>
      <c r="DG5" s="218"/>
      <c r="DH5" s="217"/>
      <c r="DI5" s="217"/>
      <c r="DJ5" s="286" t="e">
        <f>AVERAGE(AY5:CZ5)</f>
        <v>#DIV/0!</v>
      </c>
      <c r="DK5" s="219"/>
      <c r="DL5" s="220" t="e">
        <f>IF(DJ5&gt;80, 4, (DJ5-50)/20+2.5)</f>
        <v>#DIV/0!</v>
      </c>
      <c r="DM5" s="61">
        <f>COUNTIF(N5:CZ5, DM$1)+COUNTIF(N5:CZ5, DM$2)</f>
        <v>0</v>
      </c>
      <c r="DN5" s="233">
        <f>IF(COUNTIF($N5:$Q5, ET$1)&gt;0, DN$2, 0)</f>
        <v>0</v>
      </c>
      <c r="DO5" s="234">
        <f>IF(COUNTIF($R5:$U5, ET$1)&gt;0, DO$2, 0)</f>
        <v>0</v>
      </c>
      <c r="DP5" s="234">
        <f>IF(COUNTIF($V5:$Y5, ET$1)&gt;0, DP$2, 0)</f>
        <v>0</v>
      </c>
      <c r="DQ5" s="234">
        <f>IF(COUNTIF($Z5:$AA5, ET$1)&gt;0, DQ$2, 0)</f>
        <v>0</v>
      </c>
      <c r="DR5" s="234">
        <f>IF(COUNTIF($AB5:$AC5, ET$1)&gt;0, DR$2, 0)</f>
        <v>0</v>
      </c>
      <c r="DS5" s="235">
        <f>IF(COUNTIF($AD5:$AF5, $ET$1)&gt;0, DS$2, 0)</f>
        <v>0</v>
      </c>
      <c r="DT5" s="236">
        <f>IF(COUNTIF($AG5:$AI5, $ET$1)&gt;0, DT$2, 0)</f>
        <v>0</v>
      </c>
      <c r="DU5" s="236">
        <f>IF(COUNTIF($AJ5:$AL5, $ET$1)&gt;0, DU$2, 0)</f>
        <v>0</v>
      </c>
      <c r="DV5" s="236">
        <f>IF(COUNTIF($AM5:$AO5, $ET$1)&gt;0, DV$2, 0)</f>
        <v>0</v>
      </c>
      <c r="DW5" s="236">
        <f>IF(COUNTIF($AP5:$AR5, $ET$1)&gt;0, DW$2, 0)</f>
        <v>0</v>
      </c>
      <c r="DX5" s="236">
        <f>IF(COUNTIF($AS5:$AU5, $ET$1)&gt;0, DX$2, 0)</f>
        <v>0</v>
      </c>
      <c r="DY5" s="236">
        <f>IF(COUNTIF($AV5:$AX5, $ET$1)&gt;0, DY$2, 0)</f>
        <v>0</v>
      </c>
      <c r="DZ5" s="237">
        <f>IF(COUNTIF($AY5:$BA5, $ET$1)&gt;0, DZ$2, 0)</f>
        <v>0</v>
      </c>
      <c r="EA5" s="238">
        <f>IF(COUNTIF($BB5:$BD5, $ET$1)&gt;0, EA$2, 0)</f>
        <v>0</v>
      </c>
      <c r="EB5" s="238">
        <f>IF(COUNTIF($BE5:$BG5, $ET$1)&gt;0, EB$2, 0)</f>
        <v>0</v>
      </c>
      <c r="EC5" s="238">
        <f>IF(COUNTIF($BH5:$BJ5, $ET$1)&gt;0, EC$2, 0)</f>
        <v>0</v>
      </c>
      <c r="ED5" s="238">
        <f>IF(COUNTIF($BK5:$BM5, $ET$1)&gt;0, ED$2, 0)</f>
        <v>0</v>
      </c>
      <c r="EE5" s="238">
        <f>IF(COUNTIF($BN5:$BP5, $ET$1)&gt;0, EE$2, 0)</f>
        <v>0</v>
      </c>
      <c r="EF5" s="238">
        <f>IF(COUNTIF($BQ5:$BS5, $ET$1)&gt;0, EF$2, 0)</f>
        <v>0</v>
      </c>
      <c r="EG5" s="238">
        <f>IF(COUNTIF($BT5:$BV5, $ET$1)&gt;0, EG$2, 0)</f>
        <v>0</v>
      </c>
      <c r="EH5" s="239">
        <f>IF(COUNTIF($BW5:$BY5, $ET$1)&gt;0, EH$2, 0)</f>
        <v>0</v>
      </c>
      <c r="EI5" s="240">
        <f>IF(COUNTIF($BZ5:$CB5, $ET$1)&gt;0, EI$2, 0)</f>
        <v>0</v>
      </c>
      <c r="EJ5" s="240">
        <f>IF(COUNTIF($CC5:$CE5, $ET$1)&gt;0, EJ$2, 0)</f>
        <v>0</v>
      </c>
      <c r="EK5" s="240">
        <f>IF(COUNTIF($CF5:$CH5, $ET$1)&gt;0, EK$2, 0)</f>
        <v>0</v>
      </c>
      <c r="EL5" s="240">
        <f>IF(COUNTIF($CI5:$CK5, $ET$1)&gt;0, EL$2, 0)</f>
        <v>0</v>
      </c>
      <c r="EM5" s="240">
        <f>IF(COUNTIF($CL5:$CN5, $ET$1)&gt;0, EM$2, 0)</f>
        <v>0</v>
      </c>
      <c r="EN5" s="240">
        <f>IF(COUNTIF($CO5:$CQ5, $ET$1)&gt;0, EN$2, 0)</f>
        <v>0</v>
      </c>
      <c r="EO5" s="240">
        <f>IF(COUNTIF($CR5:$CT5, $ET$1)&gt;0, EO$2, 0)</f>
        <v>0</v>
      </c>
      <c r="EP5" s="240">
        <f>IF(COUNTIF($CU5:$CW5, $ET$1)&gt;0, EP$2, 0)</f>
        <v>0</v>
      </c>
      <c r="EQ5" s="240">
        <f>IF(COUNTIF($CX5:$CZ5, $ET$1)&gt;0, EQ$2, 0)</f>
        <v>0</v>
      </c>
      <c r="ER5" s="240">
        <f>IF(COUNTIF($DA5:$DC5, $ET$1)&gt;0, ER$2, 0)</f>
        <v>0</v>
      </c>
      <c r="ES5" s="240">
        <f>IF(COUNTIF($DD5:$DF5, $ET$1)&gt;0, ES$2, 0)</f>
        <v>0</v>
      </c>
      <c r="ET5" s="241">
        <f>SUM(DN5:ES5)</f>
        <v>0</v>
      </c>
      <c r="EU5" s="242">
        <f>IF(COUNTIF($N5:$Q5, GA$1)&gt;0, EU$2, 0)</f>
        <v>0</v>
      </c>
      <c r="EV5" s="234">
        <f>IF(COUNTIF($R5:$U5, GA$1)&gt;0, EV$2, 0)</f>
        <v>0</v>
      </c>
      <c r="EW5" s="234">
        <f>IF(COUNTIF($V5:$Y5, GA$1)&gt;0, EW$2, 0)</f>
        <v>0</v>
      </c>
      <c r="EX5" s="234">
        <f>IF(COUNTIF($Z5:$AA5, GA$1)&gt;0, EX$2, 0)</f>
        <v>0</v>
      </c>
      <c r="EY5" s="234">
        <f>IF(COUNTIF($AB5:$AC5, GA$1)&gt;0, EY$2, 0)</f>
        <v>0</v>
      </c>
      <c r="EZ5" s="235">
        <f>IF(COUNTIF($AD5:$AF5, $GA$1)&gt;0, EZ$2, 0)</f>
        <v>0</v>
      </c>
      <c r="FA5" s="236">
        <f>IF(COUNTIF($AG5:$AI5, $GA$1)&gt;0, FA$2, 0)</f>
        <v>0</v>
      </c>
      <c r="FB5" s="236">
        <f>IF(COUNTIF($AJ5:$AL5, $GA$1)&gt;0, FB$2, 0)</f>
        <v>0</v>
      </c>
      <c r="FC5" s="236">
        <f>IF(COUNTIF($AM5:$AO5, $GA$1)&gt;0, FC$2, 0)</f>
        <v>0</v>
      </c>
      <c r="FD5" s="236">
        <f>IF(COUNTIF($AP5:$AR5, $GA$1)&gt;0, FD$2, 0)</f>
        <v>0</v>
      </c>
      <c r="FE5" s="236">
        <f>IF(COUNTIF($AS5:$AU5, $GA$1)&gt;0, FE$2, 0)</f>
        <v>0</v>
      </c>
      <c r="FF5" s="236">
        <f>IF(COUNTIF($AV5:$AX5, $GA$1)&gt;0, FF$2, 0)</f>
        <v>0</v>
      </c>
      <c r="FG5" s="237">
        <f>IF(COUNTIF($AY5:$BA5, $GA$1)&gt;0, FG$2, 0)</f>
        <v>0</v>
      </c>
      <c r="FH5" s="238">
        <f>IF(COUNTIF($BB5:$BD5, $GA$1)&gt;0, FH$2, 0)</f>
        <v>0</v>
      </c>
      <c r="FI5" s="238">
        <f>IF(COUNTIF($BE5:$BG5, $GA$1)&gt;0, FI$2, 0)</f>
        <v>0</v>
      </c>
      <c r="FJ5" s="238">
        <f>IF(COUNTIF($BH5:$BJ5, $GA$1)&gt;0, FJ$2, 0)</f>
        <v>0</v>
      </c>
      <c r="FK5" s="238">
        <f>IF(COUNTIF($BK5:$BM5, $GA$1)&gt;0, FK$2, 0)</f>
        <v>0</v>
      </c>
      <c r="FL5" s="238">
        <f>IF(COUNTIF($BN5:$BP5, $GA$1)&gt;0, FL$2, 0)</f>
        <v>0</v>
      </c>
      <c r="FM5" s="238">
        <f>IF(COUNTIF($BQ5:$BS5, $GA$1)&gt;0, FM$2, 0)</f>
        <v>0</v>
      </c>
      <c r="FN5" s="238">
        <f>IF(COUNTIF($BT5:$BV5, $GA$1)&gt;0, FN$2, 0)</f>
        <v>0</v>
      </c>
      <c r="FO5" s="239">
        <f>IF(COUNTIF($BW5:$BY5, $GA$1)&gt;0, FO$2, 0)</f>
        <v>0</v>
      </c>
      <c r="FP5" s="240">
        <f>IF(COUNTIF($BZ5:$CB5, $GA$1)&gt;0, FP$2, 0)</f>
        <v>0</v>
      </c>
      <c r="FQ5" s="240">
        <f>IF(COUNTIF($CC5:$CE5, $GA$1)&gt;0, FQ$2, 0)</f>
        <v>0</v>
      </c>
      <c r="FR5" s="240">
        <f>IF(COUNTIF($CF5:$CH5, $GA$1)&gt;0, FR$2, 0)</f>
        <v>0</v>
      </c>
      <c r="FS5" s="240">
        <f>IF(COUNTIF($CI5:$CK5, $GA$1)&gt;0, FS$2, 0)</f>
        <v>0</v>
      </c>
      <c r="FT5" s="240">
        <f>IF(COUNTIF($CL5:$CN5, $GA$1)&gt;0, FT$2, 0)</f>
        <v>0</v>
      </c>
      <c r="FU5" s="240">
        <f>IF(COUNTIF($CO5:$CQ5, $GA$1)&gt;0, FU$2, 0)</f>
        <v>0</v>
      </c>
      <c r="FV5" s="240">
        <f>IF(COUNTIF($CR5:$CT5, $GA$1)&gt;0, FV$2, 0)</f>
        <v>0</v>
      </c>
      <c r="FW5" s="240">
        <f>IF(COUNTIF($CU5:$CW5, $GA$1)&gt;0, FW$2, 0)</f>
        <v>0</v>
      </c>
      <c r="FX5" s="240">
        <f>IF(COUNTIF($CX5:$CZ5, $GA$1)&gt;0, FX$2, 0)</f>
        <v>0</v>
      </c>
      <c r="FY5" s="240">
        <f>IF(COUNTIF($DA5:$DC5, $GA$1)&gt;0, FY$2, 0)</f>
        <v>0</v>
      </c>
      <c r="FZ5" s="240">
        <f>IF(COUNTIF($DD5:$DF5, $GA$1)&gt;0, FZ$2, 0)</f>
        <v>0</v>
      </c>
      <c r="GA5" s="241">
        <f>SUM(EU5:FZ5)</f>
        <v>0</v>
      </c>
      <c r="GB5" s="242">
        <f>IF(COUNTIF($N5:$Q5, HH$1)&gt;0, GB$2, 0)</f>
        <v>0</v>
      </c>
      <c r="GC5" s="234">
        <f>IF(COUNTIF($R5:$U5, HH$1)&gt;0, GC$2, 0)</f>
        <v>0</v>
      </c>
      <c r="GD5" s="234">
        <f>IF(COUNTIF($V5:$Y5, HH$1)&gt;0, GD$2, 0)</f>
        <v>0</v>
      </c>
      <c r="GE5" s="234">
        <f>IF(COUNTIF($Z5:$AA5, HH$1)&gt;0, GE$2, 0)</f>
        <v>0</v>
      </c>
      <c r="GF5" s="234">
        <f>IF(COUNTIF($AB5:$AC5, HH$1)&gt;0, GF$2, 0)</f>
        <v>0</v>
      </c>
      <c r="GG5" s="235">
        <f>IF(COUNTIF($AD5:$AF5, $HH$1)&gt;0, GG$2, 0)</f>
        <v>0</v>
      </c>
      <c r="GH5" s="236">
        <f>IF(COUNTIF($AG5:$AI5, $HH$1)&gt;0, GH$2, 0)</f>
        <v>0</v>
      </c>
      <c r="GI5" s="236">
        <f>IF(COUNTIF($AJ5:$AL5, $HH$1)&gt;0, GI$2, 0)</f>
        <v>0</v>
      </c>
      <c r="GJ5" s="236">
        <f>IF(COUNTIF($AM5:$AO5, $HH$1)&gt;0, GJ$2, 0)</f>
        <v>0</v>
      </c>
      <c r="GK5" s="236">
        <f>IF(COUNTIF($AP5:$AR5, $HH$1)&gt;0, GK$2, 0)</f>
        <v>0</v>
      </c>
      <c r="GL5" s="236">
        <f>IF(COUNTIF($AS5:$AU5, $HH$1)&gt;0, GL$2, 0)</f>
        <v>0</v>
      </c>
      <c r="GM5" s="236">
        <f>IF(COUNTIF($AV5:$AX5, $HH$1)&gt;0, GM$2, 0)</f>
        <v>0</v>
      </c>
      <c r="GN5" s="237">
        <f>IF(COUNTIF($AY5:$BA5, $HH$1)&gt;0, GN$2, 0)</f>
        <v>0</v>
      </c>
      <c r="GO5" s="238">
        <f>IF(COUNTIF($BB5:$BD5, $HH$1)&gt;0, GO$2, 0)</f>
        <v>0</v>
      </c>
      <c r="GP5" s="238">
        <f>IF(COUNTIF($BE5:$BG5, $HH$1)&gt;0, GP$2, 0)</f>
        <v>0</v>
      </c>
      <c r="GQ5" s="238">
        <f>IF(COUNTIF($BH5:$BJ5, $HH$1)&gt;0, GQ$2, 0)</f>
        <v>0</v>
      </c>
      <c r="GR5" s="238">
        <f>IF(COUNTIF($BK5:$BM5, $HH$1)&gt;0, GR$2, 0)</f>
        <v>0</v>
      </c>
      <c r="GS5" s="238">
        <f>IF(COUNTIF($BN5:$BP5, $HH$1)&gt;0, GS$2, 0)</f>
        <v>0</v>
      </c>
      <c r="GT5" s="238">
        <f>IF(COUNTIF($BQ5:$BS5, $HH$1)&gt;0, GT$2, 0)</f>
        <v>0</v>
      </c>
      <c r="GU5" s="238">
        <f>IF(COUNTIF($BT5:$BV5, $HH$1)&gt;0, GU$2, 0)</f>
        <v>0</v>
      </c>
      <c r="GV5" s="239">
        <f>IF(COUNTIF($BW5:$BY5, $HH$1)&gt;0, GV$2, 0)</f>
        <v>0</v>
      </c>
      <c r="GW5" s="240">
        <f>IF(COUNTIF($BZ5:$CB5, $HH$1)&gt;0, GW$2, 0)</f>
        <v>0</v>
      </c>
      <c r="GX5" s="240">
        <f>IF(COUNTIF($CC5:$CE5, $HH$1)&gt;0, GX$2, 0)</f>
        <v>0</v>
      </c>
      <c r="GY5" s="240">
        <f>IF(COUNTIF($CF5:$CH5, $HH$1)&gt;0, GY$2, 0)</f>
        <v>0</v>
      </c>
      <c r="GZ5" s="240">
        <f>IF(COUNTIF($CI5:$CK5, $HH$1)&gt;0, GZ$2, 0)</f>
        <v>0</v>
      </c>
      <c r="HA5" s="240">
        <f>IF(COUNTIF($CL5:$CN5, $HH$1)&gt;0, HA$2, 0)</f>
        <v>0</v>
      </c>
      <c r="HB5" s="240">
        <f>IF(COUNTIF($CO5:$CQ5, $HH$1)&gt;0, HB$2, 0)</f>
        <v>0</v>
      </c>
      <c r="HC5" s="240">
        <f>IF(COUNTIF($CR5:$CT5, $HH$1)&gt;0, HC$2, 0)</f>
        <v>0</v>
      </c>
      <c r="HD5" s="240">
        <f>IF(COUNTIF($CU5:$CW5, $HH$1)&gt;0, HD$2, 0)</f>
        <v>0</v>
      </c>
      <c r="HE5" s="240">
        <f>IF(COUNTIF($CX5:$CZ5, $HH$1)&gt;0, HE$2, 0)</f>
        <v>0</v>
      </c>
      <c r="HF5" s="240">
        <f>IF(COUNTIF($DA5:$DC5, $HH$1)&gt;0, HF$2, 0)</f>
        <v>0</v>
      </c>
      <c r="HG5" s="240">
        <f>IF(COUNTIF($DD5:$DF5, $HH$1)&gt;0, HG$2, 0)</f>
        <v>0</v>
      </c>
      <c r="HH5" s="241">
        <f>SUM(GB5:HG5)</f>
        <v>0</v>
      </c>
      <c r="HI5" s="243"/>
      <c r="HJ5" s="242">
        <f>IF(MAX($N5:$Q5)&gt;=40, HJ$2, 0)</f>
        <v>0</v>
      </c>
      <c r="HK5" s="234">
        <f>IF(MAX($R5:$U5)&gt;=40, HK$2, 0)</f>
        <v>0</v>
      </c>
      <c r="HL5" s="234">
        <f>IF(MAX($V5:$Y5)&gt;=40, HL$2, 0)</f>
        <v>0</v>
      </c>
      <c r="HM5" s="234">
        <f>IF(MAX($Z5:$AA5)&gt;=40, HM$2, 0)</f>
        <v>0</v>
      </c>
      <c r="HN5" s="234">
        <f>IF(MAX($AB5:$AC5)&gt;=40, HN$2, 0)</f>
        <v>0</v>
      </c>
      <c r="HO5" s="235">
        <f>IF(MAX($AD5:$AF5)&gt;=40, HO$2, 0)</f>
        <v>0</v>
      </c>
      <c r="HP5" s="236">
        <f>IF(MAX($AG5:$AI5)&gt;=40, HP$2, 0)</f>
        <v>0</v>
      </c>
      <c r="HQ5" s="236">
        <f>IF(MAX($AJ5:$AL5)&gt;=40, HQ$2, 0)</f>
        <v>0</v>
      </c>
      <c r="HR5" s="236">
        <f>IF(MAX($AM5:$AO5)&gt;=40, HR$2, 0)</f>
        <v>0</v>
      </c>
      <c r="HS5" s="236">
        <f>IF(MAX($AP5:$AR5)&gt;=40, HS$2, 0)</f>
        <v>0</v>
      </c>
      <c r="HT5" s="236">
        <f>IF(MAX($AS5:$AU5)&gt;=40, HT$2, 0)</f>
        <v>0</v>
      </c>
      <c r="HU5" s="236">
        <f>IF(MAX($AV5:$AX5)&gt;=40, HU$2, 0)</f>
        <v>0</v>
      </c>
      <c r="HV5" s="237">
        <f>IF(MAX($AY5:$BA5)&gt;=40, HV$2, 0)</f>
        <v>0</v>
      </c>
      <c r="HW5" s="238">
        <f>IF(MAX($BB5:$BD5)&gt;=40, HW$2, 0)</f>
        <v>0</v>
      </c>
      <c r="HX5" s="238">
        <f>IF(MAX($BE5:$BG5)&gt;=40, HX$2, 0)</f>
        <v>0</v>
      </c>
      <c r="HY5" s="238">
        <f>IF(MAX($BH5:$BJ5)&gt;=40, HY$2, 0)</f>
        <v>0</v>
      </c>
      <c r="HZ5" s="238">
        <f>IF(MAX($BK5:$BM5)&gt;=40, HZ$2, 0)</f>
        <v>0</v>
      </c>
      <c r="IA5" s="238">
        <f>IF(MAX($BN5:$BP5)&gt;=40, IA$2, 0)</f>
        <v>0</v>
      </c>
      <c r="IB5" s="238">
        <f>IF(MAX($BQ5:$BS5)&gt;=40, IB$2, 0)</f>
        <v>0</v>
      </c>
      <c r="IC5" s="238">
        <f>IF(MAX($BT5:$BV5)&gt;=40, IC$2, 0)</f>
        <v>0</v>
      </c>
      <c r="ID5" s="239">
        <f>IF(MAX($BW5:$BY5)&gt;=40, ID$2, 0)</f>
        <v>0</v>
      </c>
      <c r="IE5" s="240">
        <f>IF(MAX($BZ5:$CB5)&gt;=40, IE$2, 0)</f>
        <v>0</v>
      </c>
      <c r="IF5" s="240">
        <f>IF(MAX($CC5:$CE5)&gt;=40, IF$2, 0)</f>
        <v>0</v>
      </c>
      <c r="IG5" s="240">
        <f>IF(MAX($CF5:$CH5)&gt;=40, IG$2, 0)</f>
        <v>0</v>
      </c>
      <c r="IH5" s="240">
        <f>IF(MAX($CI5:$CK5)&gt;=40, IH$2, 0)</f>
        <v>0</v>
      </c>
      <c r="II5" s="240">
        <f>IF(MAX($CL5:$CN5)&gt;=40, II$2, 0)</f>
        <v>0</v>
      </c>
      <c r="IJ5" s="240">
        <f>IF(MAX($CO5:$CQ5)&gt;=40, IJ$2, 0)</f>
        <v>0</v>
      </c>
      <c r="IK5" s="240">
        <f>IF(MAX($CR5:$CT5)&gt;=40, IK$2, 0)</f>
        <v>0</v>
      </c>
      <c r="IL5" s="240">
        <f>IF(MAX($CU5:$CW5)&gt;=40, IL$2, 0)</f>
        <v>0</v>
      </c>
      <c r="IM5" s="240">
        <f>IF(MAX($CX5:$CZ5)&gt;=40, IM$2, 0)</f>
        <v>0</v>
      </c>
      <c r="IN5" s="240">
        <f>IF(MAX($DA5:$DC5)&gt;=40, IN$2, 0)</f>
        <v>0</v>
      </c>
      <c r="IO5" s="240">
        <f>IF(MAX($DD5:$DF5)&gt;=40, IO$2, 0)</f>
        <v>0</v>
      </c>
      <c r="IP5" s="416">
        <f>SUM(HO5:IB5, ID5:IO5)</f>
        <v>0</v>
      </c>
      <c r="IQ5" s="416">
        <f>SUM(HJ5:HN5, IC5)</f>
        <v>0</v>
      </c>
    </row>
    <row r="6" spans="1:251" ht="15" customHeight="1" x14ac:dyDescent="0.25">
      <c r="B6" s="392">
        <v>2</v>
      </c>
      <c r="C6" s="13"/>
      <c r="D6" s="423"/>
      <c r="E6" s="20"/>
      <c r="F6" s="6"/>
      <c r="G6" s="20"/>
      <c r="H6" s="20"/>
      <c r="I6" s="23"/>
      <c r="J6" s="6"/>
      <c r="K6" s="6"/>
      <c r="L6" s="424"/>
      <c r="M6" s="425"/>
      <c r="N6" s="24"/>
      <c r="O6" s="107"/>
      <c r="P6" s="107"/>
      <c r="Q6" s="273"/>
      <c r="R6" s="24"/>
      <c r="S6" s="107"/>
      <c r="T6" s="107"/>
      <c r="U6" s="290"/>
      <c r="V6" s="24"/>
      <c r="W6" s="107"/>
      <c r="X6" s="107"/>
      <c r="Y6" s="273"/>
      <c r="Z6" s="24"/>
      <c r="AA6" s="273"/>
      <c r="AB6" s="24"/>
      <c r="AC6" s="273"/>
      <c r="AD6" s="24"/>
      <c r="AE6" s="107"/>
      <c r="AF6" s="273"/>
      <c r="AG6" s="24"/>
      <c r="AH6" s="107"/>
      <c r="AI6" s="273"/>
      <c r="AJ6" s="24"/>
      <c r="AK6" s="107"/>
      <c r="AL6" s="273"/>
      <c r="AM6" s="24"/>
      <c r="AN6" s="107"/>
      <c r="AO6" s="273"/>
      <c r="AP6" s="24"/>
      <c r="AQ6" s="107"/>
      <c r="AR6" s="273"/>
      <c r="AS6" s="24"/>
      <c r="AT6" s="107"/>
      <c r="AU6" s="273"/>
      <c r="AV6" s="24"/>
      <c r="AW6" s="107"/>
      <c r="AX6" s="273"/>
      <c r="AY6" s="24"/>
      <c r="AZ6" s="107"/>
      <c r="BA6" s="273"/>
      <c r="BB6" s="24"/>
      <c r="BC6" s="107"/>
      <c r="BD6" s="273"/>
      <c r="BE6" s="24"/>
      <c r="BF6" s="107"/>
      <c r="BG6" s="273"/>
      <c r="BH6" s="24"/>
      <c r="BI6" s="107"/>
      <c r="BJ6" s="273"/>
      <c r="BK6" s="24"/>
      <c r="BL6" s="107"/>
      <c r="BM6" s="273"/>
      <c r="BN6" s="24"/>
      <c r="BO6" s="107"/>
      <c r="BP6" s="273"/>
      <c r="BQ6" s="24"/>
      <c r="BR6" s="107"/>
      <c r="BS6" s="273"/>
      <c r="BT6" s="24"/>
      <c r="BU6" s="291"/>
      <c r="BV6" s="273"/>
      <c r="BW6" s="24"/>
      <c r="BX6" s="107"/>
      <c r="BY6" s="273"/>
      <c r="BZ6" s="24"/>
      <c r="CA6" s="107"/>
      <c r="CB6" s="273"/>
      <c r="CC6" s="24"/>
      <c r="CD6" s="107"/>
      <c r="CE6" s="107"/>
      <c r="CF6" s="107"/>
      <c r="CG6" s="107"/>
      <c r="CH6" s="273"/>
      <c r="CI6" s="24"/>
      <c r="CJ6" s="107"/>
      <c r="CK6" s="273"/>
      <c r="CL6" s="24"/>
      <c r="CM6" s="107"/>
      <c r="CN6" s="273"/>
      <c r="CO6" s="24"/>
      <c r="CP6" s="107"/>
      <c r="CQ6" s="273"/>
      <c r="CR6" s="24"/>
      <c r="CS6" s="107"/>
      <c r="CT6" s="273"/>
      <c r="CU6" s="24"/>
      <c r="CV6" s="107"/>
      <c r="CW6" s="273"/>
      <c r="CX6" s="24"/>
      <c r="CY6" s="107"/>
      <c r="CZ6" s="273"/>
      <c r="DA6" s="24"/>
      <c r="DB6" s="107"/>
      <c r="DC6" s="273"/>
      <c r="DD6" s="24"/>
      <c r="DE6" s="107"/>
      <c r="DF6" s="273"/>
      <c r="DG6" s="218"/>
      <c r="DH6" s="217"/>
      <c r="DI6" s="217"/>
      <c r="DJ6" s="286" t="e">
        <f>AVERAGE(AY6:CZ6)</f>
        <v>#DIV/0!</v>
      </c>
      <c r="DK6" s="219"/>
      <c r="DL6" s="220" t="e">
        <f>IF(DJ6&gt;80, 4, (DJ6-50)/20+2.5)</f>
        <v>#DIV/0!</v>
      </c>
      <c r="DM6" s="61">
        <f>COUNTIF(N6:CZ6, DM$1)+COUNTIF(N6:CZ6, DM$2)</f>
        <v>0</v>
      </c>
      <c r="DN6" s="233">
        <f>IF(COUNTIF($N6:$Q6, ET$1)&gt;0, DN$2, 0)</f>
        <v>0</v>
      </c>
      <c r="DO6" s="234">
        <f>IF(COUNTIF($R6:$U6, ET$1)&gt;0, DO$2, 0)</f>
        <v>0</v>
      </c>
      <c r="DP6" s="234">
        <f>IF(COUNTIF($V6:$Y6, ET$1)&gt;0, DP$2, 0)</f>
        <v>0</v>
      </c>
      <c r="DQ6" s="234">
        <f>IF(COUNTIF($Z6:$AA6, ET$1)&gt;0, DQ$2, 0)</f>
        <v>0</v>
      </c>
      <c r="DR6" s="234">
        <f>IF(COUNTIF($AB6:$AC6, ET$1)&gt;0, DR$2, 0)</f>
        <v>0</v>
      </c>
      <c r="DS6" s="235">
        <f>IF(COUNTIF($AD6:$AF6, $ET$1)&gt;0, DS$2, 0)</f>
        <v>0</v>
      </c>
      <c r="DT6" s="236">
        <f>IF(COUNTIF($AG6:$AI6, $ET$1)&gt;0, DT$2, 0)</f>
        <v>0</v>
      </c>
      <c r="DU6" s="236">
        <f>IF(COUNTIF($AJ6:$AL6, $ET$1)&gt;0, DU$2, 0)</f>
        <v>0</v>
      </c>
      <c r="DV6" s="236">
        <f>IF(COUNTIF($AM6:$AO6, $ET$1)&gt;0, DV$2, 0)</f>
        <v>0</v>
      </c>
      <c r="DW6" s="236">
        <f>IF(COUNTIF($AP6:$AR6, $ET$1)&gt;0, DW$2, 0)</f>
        <v>0</v>
      </c>
      <c r="DX6" s="236">
        <f>IF(COUNTIF($AS6:$AU6, $ET$1)&gt;0, DX$2, 0)</f>
        <v>0</v>
      </c>
      <c r="DY6" s="236">
        <f>IF(COUNTIF($AV6:$AX6, $ET$1)&gt;0, DY$2, 0)</f>
        <v>0</v>
      </c>
      <c r="DZ6" s="237">
        <f>IF(COUNTIF($AY6:$BA6, $ET$1)&gt;0, DZ$2, 0)</f>
        <v>0</v>
      </c>
      <c r="EA6" s="238">
        <f>IF(COUNTIF($BB6:$BD6, $ET$1)&gt;0, EA$2, 0)</f>
        <v>0</v>
      </c>
      <c r="EB6" s="238">
        <f>IF(COUNTIF($BE6:$BG6, $ET$1)&gt;0, EB$2, 0)</f>
        <v>0</v>
      </c>
      <c r="EC6" s="238">
        <f>IF(COUNTIF($BH6:$BJ6, $ET$1)&gt;0, EC$2, 0)</f>
        <v>0</v>
      </c>
      <c r="ED6" s="238">
        <f>IF(COUNTIF($BK6:$BM6, $ET$1)&gt;0, ED$2, 0)</f>
        <v>0</v>
      </c>
      <c r="EE6" s="238">
        <f>IF(COUNTIF($BN6:$BP6, $ET$1)&gt;0, EE$2, 0)</f>
        <v>0</v>
      </c>
      <c r="EF6" s="238">
        <f>IF(COUNTIF($BQ6:$BS6, $ET$1)&gt;0, EF$2, 0)</f>
        <v>0</v>
      </c>
      <c r="EG6" s="238">
        <f>IF(COUNTIF($BT6:$BV6, $ET$1)&gt;0, EG$2, 0)</f>
        <v>0</v>
      </c>
      <c r="EH6" s="239">
        <f>IF(COUNTIF($BW6:$BY6, $ET$1)&gt;0, EH$2, 0)</f>
        <v>0</v>
      </c>
      <c r="EI6" s="240">
        <f>IF(COUNTIF($BZ6:$CB6, $ET$1)&gt;0, EI$2, 0)</f>
        <v>0</v>
      </c>
      <c r="EJ6" s="240">
        <f>IF(COUNTIF($CC6:$CE6, $ET$1)&gt;0, EJ$2, 0)</f>
        <v>0</v>
      </c>
      <c r="EK6" s="240">
        <f>IF(COUNTIF($CF6:$CH6, $ET$1)&gt;0, EK$2, 0)</f>
        <v>0</v>
      </c>
      <c r="EL6" s="240">
        <f>IF(COUNTIF($CI6:$CK6, $ET$1)&gt;0, EL$2, 0)</f>
        <v>0</v>
      </c>
      <c r="EM6" s="240">
        <f>IF(COUNTIF($CL6:$CN6, $ET$1)&gt;0, EM$2, 0)</f>
        <v>0</v>
      </c>
      <c r="EN6" s="240">
        <f>IF(COUNTIF($CO6:$CQ6, $ET$1)&gt;0, EN$2, 0)</f>
        <v>0</v>
      </c>
      <c r="EO6" s="240">
        <f>IF(COUNTIF($CR6:$CT6, $ET$1)&gt;0, EO$2, 0)</f>
        <v>0</v>
      </c>
      <c r="EP6" s="240">
        <f>IF(COUNTIF($CU6:$CW6, $ET$1)&gt;0, EP$2, 0)</f>
        <v>0</v>
      </c>
      <c r="EQ6" s="240">
        <f>IF(COUNTIF($CX6:$CZ6, $ET$1)&gt;0, EQ$2, 0)</f>
        <v>0</v>
      </c>
      <c r="ER6" s="240">
        <f>IF(COUNTIF($DA6:$DC6, $ET$1)&gt;0, ER$2, 0)</f>
        <v>0</v>
      </c>
      <c r="ES6" s="240">
        <f>IF(COUNTIF($DD6:$DF6, $ET$1)&gt;0, ES$2, 0)</f>
        <v>0</v>
      </c>
      <c r="ET6" s="241">
        <f>SUM(DN6:ES6)</f>
        <v>0</v>
      </c>
      <c r="EU6" s="242">
        <f>IF(COUNTIF($N6:$Q6, GA$1)&gt;0, EU$2, 0)</f>
        <v>0</v>
      </c>
      <c r="EV6" s="234">
        <f>IF(COUNTIF($R6:$U6, GA$1)&gt;0, EV$2, 0)</f>
        <v>0</v>
      </c>
      <c r="EW6" s="234">
        <f>IF(COUNTIF($V6:$Y6, GA$1)&gt;0, EW$2, 0)</f>
        <v>0</v>
      </c>
      <c r="EX6" s="234">
        <f>IF(COUNTIF($Z6:$AA6, GA$1)&gt;0, EX$2, 0)</f>
        <v>0</v>
      </c>
      <c r="EY6" s="234">
        <f>IF(COUNTIF($AB6:$AC6, GA$1)&gt;0, EY$2, 0)</f>
        <v>0</v>
      </c>
      <c r="EZ6" s="235">
        <f>IF(COUNTIF($AD6:$AF6, $GA$1)&gt;0, EZ$2, 0)</f>
        <v>0</v>
      </c>
      <c r="FA6" s="236">
        <f>IF(COUNTIF($AG6:$AI6, $GA$1)&gt;0, FA$2, 0)</f>
        <v>0</v>
      </c>
      <c r="FB6" s="236">
        <f>IF(COUNTIF($AJ6:$AL6, $GA$1)&gt;0, FB$2, 0)</f>
        <v>0</v>
      </c>
      <c r="FC6" s="236">
        <f>IF(COUNTIF($AM6:$AO6, $GA$1)&gt;0, FC$2, 0)</f>
        <v>0</v>
      </c>
      <c r="FD6" s="236">
        <f>IF(COUNTIF($AP6:$AR6, $GA$1)&gt;0, FD$2, 0)</f>
        <v>0</v>
      </c>
      <c r="FE6" s="236">
        <f>IF(COUNTIF($AS6:$AU6, $GA$1)&gt;0, FE$2, 0)</f>
        <v>0</v>
      </c>
      <c r="FF6" s="236">
        <f>IF(COUNTIF($AV6:$AX6, $GA$1)&gt;0, FF$2, 0)</f>
        <v>0</v>
      </c>
      <c r="FG6" s="237">
        <f>IF(COUNTIF($AY6:$BA6, $GA$1)&gt;0, FG$2, 0)</f>
        <v>0</v>
      </c>
      <c r="FH6" s="238">
        <f>IF(COUNTIF($BB6:$BD6, $GA$1)&gt;0, FH$2, 0)</f>
        <v>0</v>
      </c>
      <c r="FI6" s="238">
        <f>IF(COUNTIF($BE6:$BG6, $GA$1)&gt;0, FI$2, 0)</f>
        <v>0</v>
      </c>
      <c r="FJ6" s="238">
        <f>IF(COUNTIF($BH6:$BJ6, $GA$1)&gt;0, FJ$2, 0)</f>
        <v>0</v>
      </c>
      <c r="FK6" s="238">
        <f>IF(COUNTIF($BK6:$BM6, $GA$1)&gt;0, FK$2, 0)</f>
        <v>0</v>
      </c>
      <c r="FL6" s="238">
        <f>IF(COUNTIF($BN6:$BP6, $GA$1)&gt;0, FL$2, 0)</f>
        <v>0</v>
      </c>
      <c r="FM6" s="238">
        <f>IF(COUNTIF($BQ6:$BS6, $GA$1)&gt;0, FM$2, 0)</f>
        <v>0</v>
      </c>
      <c r="FN6" s="238">
        <f>IF(COUNTIF($BT6:$BV6, $GA$1)&gt;0, FN$2, 0)</f>
        <v>0</v>
      </c>
      <c r="FO6" s="239">
        <f>IF(COUNTIF($BW6:$BY6, $GA$1)&gt;0, FO$2, 0)</f>
        <v>0</v>
      </c>
      <c r="FP6" s="240">
        <f>IF(COUNTIF($BZ6:$CB6, $GA$1)&gt;0, FP$2, 0)</f>
        <v>0</v>
      </c>
      <c r="FQ6" s="240">
        <f>IF(COUNTIF($CC6:$CE6, $GA$1)&gt;0, FQ$2, 0)</f>
        <v>0</v>
      </c>
      <c r="FR6" s="240">
        <f>IF(COUNTIF($CF6:$CH6, $GA$1)&gt;0, FR$2, 0)</f>
        <v>0</v>
      </c>
      <c r="FS6" s="240">
        <f>IF(COUNTIF($CI6:$CK6, $GA$1)&gt;0, FS$2, 0)</f>
        <v>0</v>
      </c>
      <c r="FT6" s="240">
        <f>IF(COUNTIF($CL6:$CN6, $GA$1)&gt;0, FT$2, 0)</f>
        <v>0</v>
      </c>
      <c r="FU6" s="240">
        <f>IF(COUNTIF($CO6:$CQ6, $GA$1)&gt;0, FU$2, 0)</f>
        <v>0</v>
      </c>
      <c r="FV6" s="240">
        <f>IF(COUNTIF($CR6:$CT6, $GA$1)&gt;0, FV$2, 0)</f>
        <v>0</v>
      </c>
      <c r="FW6" s="240">
        <f>IF(COUNTIF($CU6:$CW6, $GA$1)&gt;0, FW$2, 0)</f>
        <v>0</v>
      </c>
      <c r="FX6" s="240">
        <f>IF(COUNTIF($CX6:$CZ6, $GA$1)&gt;0, FX$2, 0)</f>
        <v>0</v>
      </c>
      <c r="FY6" s="240">
        <f>IF(COUNTIF($DA6:$DC6, $GA$1)&gt;0, FY$2, 0)</f>
        <v>0</v>
      </c>
      <c r="FZ6" s="240">
        <f>IF(COUNTIF($DD6:$DF6, $GA$1)&gt;0, FZ$2, 0)</f>
        <v>0</v>
      </c>
      <c r="GA6" s="241">
        <f>SUM(EU6:FZ6)</f>
        <v>0</v>
      </c>
      <c r="GB6" s="242">
        <f>IF(COUNTIF($N6:$Q6, HH$1)&gt;0, GB$2, 0)</f>
        <v>0</v>
      </c>
      <c r="GC6" s="234">
        <f>IF(COUNTIF($R6:$U6, HH$1)&gt;0, GC$2, 0)</f>
        <v>0</v>
      </c>
      <c r="GD6" s="234">
        <f>IF(COUNTIF($V6:$Y6, HH$1)&gt;0, GD$2, 0)</f>
        <v>0</v>
      </c>
      <c r="GE6" s="234">
        <f>IF(COUNTIF($Z6:$AA6, HH$1)&gt;0, GE$2, 0)</f>
        <v>0</v>
      </c>
      <c r="GF6" s="234">
        <f>IF(COUNTIF($AB6:$AC6, HH$1)&gt;0, GF$2, 0)</f>
        <v>0</v>
      </c>
      <c r="GG6" s="235">
        <f>IF(COUNTIF($AD6:$AF6, $HH$1)&gt;0, GG$2, 0)</f>
        <v>0</v>
      </c>
      <c r="GH6" s="236">
        <f>IF(COUNTIF($AG6:$AI6, $HH$1)&gt;0, GH$2, 0)</f>
        <v>0</v>
      </c>
      <c r="GI6" s="236">
        <f>IF(COUNTIF($AJ6:$AL6, $HH$1)&gt;0, GI$2, 0)</f>
        <v>0</v>
      </c>
      <c r="GJ6" s="236">
        <f>IF(COUNTIF($AM6:$AO6, $HH$1)&gt;0, GJ$2, 0)</f>
        <v>0</v>
      </c>
      <c r="GK6" s="236">
        <f>IF(COUNTIF($AP6:$AR6, $HH$1)&gt;0, GK$2, 0)</f>
        <v>0</v>
      </c>
      <c r="GL6" s="236">
        <f>IF(COUNTIF($AS6:$AU6, $HH$1)&gt;0, GL$2, 0)</f>
        <v>0</v>
      </c>
      <c r="GM6" s="236">
        <f>IF(COUNTIF($AV6:$AX6, $HH$1)&gt;0, GM$2, 0)</f>
        <v>0</v>
      </c>
      <c r="GN6" s="237">
        <f>IF(COUNTIF($AY6:$BA6, $HH$1)&gt;0, GN$2, 0)</f>
        <v>0</v>
      </c>
      <c r="GO6" s="238">
        <f>IF(COUNTIF($BB6:$BD6, $HH$1)&gt;0, GO$2, 0)</f>
        <v>0</v>
      </c>
      <c r="GP6" s="238">
        <f>IF(COUNTIF($BE6:$BG6, $HH$1)&gt;0, GP$2, 0)</f>
        <v>0</v>
      </c>
      <c r="GQ6" s="238">
        <f>IF(COUNTIF($BH6:$BJ6, $HH$1)&gt;0, GQ$2, 0)</f>
        <v>0</v>
      </c>
      <c r="GR6" s="238">
        <f>IF(COUNTIF($BK6:$BM6, $HH$1)&gt;0, GR$2, 0)</f>
        <v>0</v>
      </c>
      <c r="GS6" s="238">
        <f>IF(COUNTIF($BN6:$BP6, $HH$1)&gt;0, GS$2, 0)</f>
        <v>0</v>
      </c>
      <c r="GT6" s="238">
        <f>IF(COUNTIF($BQ6:$BS6, $HH$1)&gt;0, GT$2, 0)</f>
        <v>0</v>
      </c>
      <c r="GU6" s="238">
        <f>IF(COUNTIF($BT6:$BV6, $HH$1)&gt;0, GU$2, 0)</f>
        <v>0</v>
      </c>
      <c r="GV6" s="239">
        <f>IF(COUNTIF($BW6:$BY6, $HH$1)&gt;0, GV$2, 0)</f>
        <v>0</v>
      </c>
      <c r="GW6" s="240">
        <f>IF(COUNTIF($BZ6:$CB6, $HH$1)&gt;0, GW$2, 0)</f>
        <v>0</v>
      </c>
      <c r="GX6" s="240">
        <f>IF(COUNTIF($CC6:$CE6, $HH$1)&gt;0, GX$2, 0)</f>
        <v>0</v>
      </c>
      <c r="GY6" s="240">
        <f>IF(COUNTIF($CF6:$CH6, $HH$1)&gt;0, GY$2, 0)</f>
        <v>0</v>
      </c>
      <c r="GZ6" s="240">
        <f>IF(COUNTIF($CI6:$CK6, $HH$1)&gt;0, GZ$2, 0)</f>
        <v>0</v>
      </c>
      <c r="HA6" s="240">
        <f>IF(COUNTIF($CL6:$CN6, $HH$1)&gt;0, HA$2, 0)</f>
        <v>0</v>
      </c>
      <c r="HB6" s="240">
        <f>IF(COUNTIF($CO6:$CQ6, $HH$1)&gt;0, HB$2, 0)</f>
        <v>0</v>
      </c>
      <c r="HC6" s="240">
        <f>IF(COUNTIF($CR6:$CT6, $HH$1)&gt;0, HC$2, 0)</f>
        <v>0</v>
      </c>
      <c r="HD6" s="240">
        <f>IF(COUNTIF($CU6:$CW6, $HH$1)&gt;0, HD$2, 0)</f>
        <v>0</v>
      </c>
      <c r="HE6" s="240">
        <f>IF(COUNTIF($CX6:$CZ6, $HH$1)&gt;0, HE$2, 0)</f>
        <v>0</v>
      </c>
      <c r="HF6" s="240">
        <f>IF(COUNTIF($DA6:$DC6, $HH$1)&gt;0, HF$2, 0)</f>
        <v>0</v>
      </c>
      <c r="HG6" s="240">
        <f>IF(COUNTIF($DD6:$DF6, $HH$1)&gt;0, HG$2, 0)</f>
        <v>0</v>
      </c>
      <c r="HH6" s="241">
        <f>SUM(GB6:HG6)</f>
        <v>0</v>
      </c>
      <c r="HI6" s="243"/>
      <c r="HJ6" s="242">
        <f>IF(MAX($N6:$Q6)&gt;=40, HJ$2, 0)</f>
        <v>0</v>
      </c>
      <c r="HK6" s="234">
        <f>IF(MAX($R6:$U6)&gt;=40, HK$2, 0)</f>
        <v>0</v>
      </c>
      <c r="HL6" s="234">
        <f>IF(MAX($V6:$Y6)&gt;=40, HL$2, 0)</f>
        <v>0</v>
      </c>
      <c r="HM6" s="234">
        <f>IF(MAX($Z6:$AA6)&gt;=40, HM$2, 0)</f>
        <v>0</v>
      </c>
      <c r="HN6" s="234">
        <f>IF(MAX($AB6:$AC6)&gt;=40, HN$2, 0)</f>
        <v>0</v>
      </c>
      <c r="HO6" s="235">
        <f>IF(MAX($AD6:$AF6)&gt;=40, HO$2, 0)</f>
        <v>0</v>
      </c>
      <c r="HP6" s="236">
        <f>IF(MAX($AG6:$AI6)&gt;=40, HP$2, 0)</f>
        <v>0</v>
      </c>
      <c r="HQ6" s="236">
        <f>IF(MAX($AJ6:$AL6)&gt;=40, HQ$2, 0)</f>
        <v>0</v>
      </c>
      <c r="HR6" s="236">
        <f>IF(MAX($AM6:$AO6)&gt;=40, HR$2, 0)</f>
        <v>0</v>
      </c>
      <c r="HS6" s="236">
        <f>IF(MAX($AP6:$AR6)&gt;=40, HS$2, 0)</f>
        <v>0</v>
      </c>
      <c r="HT6" s="236">
        <f>IF(MAX($AS6:$AU6)&gt;=40, HT$2, 0)</f>
        <v>0</v>
      </c>
      <c r="HU6" s="236">
        <f>IF(MAX($AV6:$AX6)&gt;=40, HU$2, 0)</f>
        <v>0</v>
      </c>
      <c r="HV6" s="237">
        <f>IF(MAX($AY6:$BA6)&gt;=40, HV$2, 0)</f>
        <v>0</v>
      </c>
      <c r="HW6" s="238">
        <f>IF(MAX($BB6:$BD6)&gt;=40, HW$2, 0)</f>
        <v>0</v>
      </c>
      <c r="HX6" s="238">
        <f>IF(MAX($BE6:$BG6)&gt;=40, HX$2, 0)</f>
        <v>0</v>
      </c>
      <c r="HY6" s="238">
        <f>IF(MAX($BH6:$BJ6)&gt;=40, HY$2, 0)</f>
        <v>0</v>
      </c>
      <c r="HZ6" s="238">
        <f>IF(MAX($BK6:$BM6)&gt;=40, HZ$2, 0)</f>
        <v>0</v>
      </c>
      <c r="IA6" s="238">
        <f>IF(MAX($BN6:$BP6)&gt;=40, IA$2, 0)</f>
        <v>0</v>
      </c>
      <c r="IB6" s="238">
        <f>IF(MAX($BQ6:$BS6)&gt;=40, IB$2, 0)</f>
        <v>0</v>
      </c>
      <c r="IC6" s="238">
        <f>IF(MAX($BT6:$BV6)&gt;=40, IC$2, 0)</f>
        <v>0</v>
      </c>
      <c r="ID6" s="239">
        <f>IF(MAX($BW6:$BY6)&gt;=40, ID$2, 0)</f>
        <v>0</v>
      </c>
      <c r="IE6" s="240">
        <f>IF(MAX($BZ6:$CB6)&gt;=40, IE$2, 0)</f>
        <v>0</v>
      </c>
      <c r="IF6" s="240">
        <f>IF(MAX($CC6:$CE6)&gt;=40, IF$2, 0)</f>
        <v>0</v>
      </c>
      <c r="IG6" s="240">
        <f>IF(MAX($CF6:$CH6)&gt;=40, IG$2, 0)</f>
        <v>0</v>
      </c>
      <c r="IH6" s="240">
        <f>IF(MAX($CI6:$CK6)&gt;=40, IH$2, 0)</f>
        <v>0</v>
      </c>
      <c r="II6" s="240">
        <f>IF(MAX($CL6:$CN6)&gt;=40, II$2, 0)</f>
        <v>0</v>
      </c>
      <c r="IJ6" s="240">
        <f>IF(MAX($CO6:$CQ6)&gt;=40, IJ$2, 0)</f>
        <v>0</v>
      </c>
      <c r="IK6" s="240">
        <f>IF(MAX($CR6:$CT6)&gt;=40, IK$2, 0)</f>
        <v>0</v>
      </c>
      <c r="IL6" s="240">
        <f>IF(MAX($CU6:$CW6)&gt;=40, IL$2, 0)</f>
        <v>0</v>
      </c>
      <c r="IM6" s="240">
        <f>IF(MAX($CX6:$CZ6)&gt;=40, IM$2, 0)</f>
        <v>0</v>
      </c>
      <c r="IN6" s="240">
        <f>IF(MAX($DA6:$DC6)&gt;=40, IN$2, 0)</f>
        <v>0</v>
      </c>
      <c r="IO6" s="240">
        <f>IF(MAX($DD6:$DF6)&gt;=40, IO$2, 0)</f>
        <v>0</v>
      </c>
      <c r="IP6" s="416">
        <f>SUM(HO6:IB6, ID6:IO6)</f>
        <v>0</v>
      </c>
      <c r="IQ6" s="416">
        <f>SUM(HJ6:HN6, IC6)</f>
        <v>0</v>
      </c>
    </row>
    <row r="7" spans="1:251" ht="15" customHeight="1" x14ac:dyDescent="0.25">
      <c r="B7" s="392">
        <v>3</v>
      </c>
      <c r="C7" s="13"/>
      <c r="D7" s="423"/>
      <c r="E7" s="20"/>
      <c r="F7" s="6"/>
      <c r="G7" s="20"/>
      <c r="H7" s="20"/>
      <c r="I7" s="23"/>
      <c r="J7" s="6"/>
      <c r="K7" s="6"/>
      <c r="L7" s="424"/>
      <c r="M7" s="425"/>
      <c r="N7" s="24"/>
      <c r="O7" s="107"/>
      <c r="P7" s="107"/>
      <c r="Q7" s="273"/>
      <c r="R7" s="24"/>
      <c r="S7" s="107"/>
      <c r="T7" s="107"/>
      <c r="U7" s="290"/>
      <c r="V7" s="24"/>
      <c r="W7" s="107"/>
      <c r="X7" s="107"/>
      <c r="Y7" s="273"/>
      <c r="Z7" s="24"/>
      <c r="AA7" s="273"/>
      <c r="AB7" s="24"/>
      <c r="AC7" s="273"/>
      <c r="AD7" s="24"/>
      <c r="AE7" s="107"/>
      <c r="AF7" s="273"/>
      <c r="AG7" s="24"/>
      <c r="AH7" s="107"/>
      <c r="AI7" s="273"/>
      <c r="AJ7" s="24"/>
      <c r="AK7" s="107"/>
      <c r="AL7" s="273"/>
      <c r="AM7" s="24"/>
      <c r="AN7" s="107"/>
      <c r="AO7" s="273"/>
      <c r="AP7" s="24"/>
      <c r="AQ7" s="107"/>
      <c r="AR7" s="273"/>
      <c r="AS7" s="24"/>
      <c r="AT7" s="107"/>
      <c r="AU7" s="273"/>
      <c r="AV7" s="24"/>
      <c r="AW7" s="107"/>
      <c r="AX7" s="273"/>
      <c r="AY7" s="24"/>
      <c r="AZ7" s="107"/>
      <c r="BA7" s="273"/>
      <c r="BB7" s="24"/>
      <c r="BC7" s="107"/>
      <c r="BD7" s="273"/>
      <c r="BE7" s="24"/>
      <c r="BF7" s="107"/>
      <c r="BG7" s="273"/>
      <c r="BH7" s="24"/>
      <c r="BI7" s="107"/>
      <c r="BJ7" s="273"/>
      <c r="BK7" s="24"/>
      <c r="BL7" s="107"/>
      <c r="BM7" s="273"/>
      <c r="BN7" s="24"/>
      <c r="BO7" s="107"/>
      <c r="BP7" s="273"/>
      <c r="BQ7" s="24"/>
      <c r="BR7" s="107"/>
      <c r="BS7" s="273"/>
      <c r="BT7" s="24"/>
      <c r="BU7" s="291"/>
      <c r="BV7" s="273"/>
      <c r="BW7" s="24"/>
      <c r="BX7" s="107"/>
      <c r="BY7" s="273"/>
      <c r="BZ7" s="24"/>
      <c r="CA7" s="107"/>
      <c r="CB7" s="273"/>
      <c r="CC7" s="24"/>
      <c r="CD7" s="107"/>
      <c r="CE7" s="107"/>
      <c r="CF7" s="107"/>
      <c r="CG7" s="107"/>
      <c r="CH7" s="273"/>
      <c r="CI7" s="24"/>
      <c r="CJ7" s="107"/>
      <c r="CK7" s="273"/>
      <c r="CL7" s="24"/>
      <c r="CM7" s="107"/>
      <c r="CN7" s="273"/>
      <c r="CO7" s="24"/>
      <c r="CP7" s="107"/>
      <c r="CQ7" s="273"/>
      <c r="CR7" s="24"/>
      <c r="CS7" s="107"/>
      <c r="CT7" s="273"/>
      <c r="CU7" s="24"/>
      <c r="CV7" s="107"/>
      <c r="CW7" s="273"/>
      <c r="CX7" s="24"/>
      <c r="CY7" s="107"/>
      <c r="CZ7" s="273"/>
      <c r="DA7" s="24"/>
      <c r="DB7" s="107"/>
      <c r="DC7" s="273"/>
      <c r="DD7" s="24"/>
      <c r="DE7" s="107"/>
      <c r="DF7" s="273"/>
      <c r="DG7" s="218"/>
      <c r="DH7" s="217"/>
      <c r="DI7" s="217"/>
      <c r="DJ7" s="286" t="e">
        <f>AVERAGE(AY7:CZ7)</f>
        <v>#DIV/0!</v>
      </c>
      <c r="DK7" s="219"/>
      <c r="DL7" s="220" t="e">
        <f>IF(DJ7&gt;80, 4, (DJ7-50)/20+2.5)</f>
        <v>#DIV/0!</v>
      </c>
      <c r="DM7" s="61">
        <f>COUNTIF(N7:CZ7, DM$1)+COUNTIF(N7:CZ7, DM$2)</f>
        <v>0</v>
      </c>
      <c r="DN7" s="233">
        <f>IF(COUNTIF($N7:$Q7, ET$1)&gt;0, DN$2, 0)</f>
        <v>0</v>
      </c>
      <c r="DO7" s="234">
        <f>IF(COUNTIF($R7:$U7, ET$1)&gt;0, DO$2, 0)</f>
        <v>0</v>
      </c>
      <c r="DP7" s="234">
        <f>IF(COUNTIF($V7:$Y7, ET$1)&gt;0, DP$2, 0)</f>
        <v>0</v>
      </c>
      <c r="DQ7" s="234">
        <f>IF(COUNTIF($Z7:$AA7, ET$1)&gt;0, DQ$2, 0)</f>
        <v>0</v>
      </c>
      <c r="DR7" s="234">
        <f>IF(COUNTIF($AB7:$AC7, ET$1)&gt;0, DR$2, 0)</f>
        <v>0</v>
      </c>
      <c r="DS7" s="235">
        <f>IF(COUNTIF($AD7:$AF7, $ET$1)&gt;0, DS$2, 0)</f>
        <v>0</v>
      </c>
      <c r="DT7" s="236">
        <f>IF(COUNTIF($AG7:$AI7, $ET$1)&gt;0, DT$2, 0)</f>
        <v>0</v>
      </c>
      <c r="DU7" s="236">
        <f>IF(COUNTIF($AJ7:$AL7, $ET$1)&gt;0, DU$2, 0)</f>
        <v>0</v>
      </c>
      <c r="DV7" s="236">
        <f>IF(COUNTIF($AM7:$AO7, $ET$1)&gt;0, DV$2, 0)</f>
        <v>0</v>
      </c>
      <c r="DW7" s="236">
        <f>IF(COUNTIF($AP7:$AR7, $ET$1)&gt;0, DW$2, 0)</f>
        <v>0</v>
      </c>
      <c r="DX7" s="236">
        <f>IF(COUNTIF($AS7:$AU7, $ET$1)&gt;0, DX$2, 0)</f>
        <v>0</v>
      </c>
      <c r="DY7" s="236">
        <f>IF(COUNTIF($AV7:$AX7, $ET$1)&gt;0, DY$2, 0)</f>
        <v>0</v>
      </c>
      <c r="DZ7" s="237">
        <f>IF(COUNTIF($AY7:$BA7, $ET$1)&gt;0, DZ$2, 0)</f>
        <v>0</v>
      </c>
      <c r="EA7" s="238">
        <f>IF(COUNTIF($BB7:$BD7, $ET$1)&gt;0, EA$2, 0)</f>
        <v>0</v>
      </c>
      <c r="EB7" s="238">
        <f>IF(COUNTIF($BE7:$BG7, $ET$1)&gt;0, EB$2, 0)</f>
        <v>0</v>
      </c>
      <c r="EC7" s="238">
        <f>IF(COUNTIF($BH7:$BJ7, $ET$1)&gt;0, EC$2, 0)</f>
        <v>0</v>
      </c>
      <c r="ED7" s="238">
        <f>IF(COUNTIF($BK7:$BM7, $ET$1)&gt;0, ED$2, 0)</f>
        <v>0</v>
      </c>
      <c r="EE7" s="238">
        <f>IF(COUNTIF($BN7:$BP7, $ET$1)&gt;0, EE$2, 0)</f>
        <v>0</v>
      </c>
      <c r="EF7" s="238">
        <f>IF(COUNTIF($BQ7:$BS7, $ET$1)&gt;0, EF$2, 0)</f>
        <v>0</v>
      </c>
      <c r="EG7" s="238">
        <f>IF(COUNTIF($BT7:$BV7, $ET$1)&gt;0, EG$2, 0)</f>
        <v>0</v>
      </c>
      <c r="EH7" s="239">
        <f>IF(COUNTIF($BW7:$BY7, $ET$1)&gt;0, EH$2, 0)</f>
        <v>0</v>
      </c>
      <c r="EI7" s="240">
        <f>IF(COUNTIF($BZ7:$CB7, $ET$1)&gt;0, EI$2, 0)</f>
        <v>0</v>
      </c>
      <c r="EJ7" s="240">
        <f>IF(COUNTIF($CC7:$CE7, $ET$1)&gt;0, EJ$2, 0)</f>
        <v>0</v>
      </c>
      <c r="EK7" s="240">
        <f>IF(COUNTIF($CF7:$CH7, $ET$1)&gt;0, EK$2, 0)</f>
        <v>0</v>
      </c>
      <c r="EL7" s="240">
        <f>IF(COUNTIF($CI7:$CK7, $ET$1)&gt;0, EL$2, 0)</f>
        <v>0</v>
      </c>
      <c r="EM7" s="240">
        <f>IF(COUNTIF($CL7:$CN7, $ET$1)&gt;0, EM$2, 0)</f>
        <v>0</v>
      </c>
      <c r="EN7" s="240">
        <f>IF(COUNTIF($CO7:$CQ7, $ET$1)&gt;0, EN$2, 0)</f>
        <v>0</v>
      </c>
      <c r="EO7" s="240">
        <f>IF(COUNTIF($CR7:$CT7, $ET$1)&gt;0, EO$2, 0)</f>
        <v>0</v>
      </c>
      <c r="EP7" s="240">
        <f>IF(COUNTIF($CU7:$CW7, $ET$1)&gt;0, EP$2, 0)</f>
        <v>0</v>
      </c>
      <c r="EQ7" s="240">
        <f>IF(COUNTIF($CX7:$CZ7, $ET$1)&gt;0, EQ$2, 0)</f>
        <v>0</v>
      </c>
      <c r="ER7" s="240">
        <f>IF(COUNTIF($DA7:$DC7, $ET$1)&gt;0, ER$2, 0)</f>
        <v>0</v>
      </c>
      <c r="ES7" s="240">
        <f>IF(COUNTIF($DD7:$DF7, $ET$1)&gt;0, ES$2, 0)</f>
        <v>0</v>
      </c>
      <c r="ET7" s="241">
        <f>SUM(DN7:ES7)</f>
        <v>0</v>
      </c>
      <c r="EU7" s="242">
        <f>IF(COUNTIF($N7:$Q7, GA$1)&gt;0, EU$2, 0)</f>
        <v>0</v>
      </c>
      <c r="EV7" s="234">
        <f>IF(COUNTIF($R7:$U7, GA$1)&gt;0, EV$2, 0)</f>
        <v>0</v>
      </c>
      <c r="EW7" s="234">
        <f>IF(COUNTIF($V7:$Y7, GA$1)&gt;0, EW$2, 0)</f>
        <v>0</v>
      </c>
      <c r="EX7" s="234">
        <f>IF(COUNTIF($Z7:$AA7, GA$1)&gt;0, EX$2, 0)</f>
        <v>0</v>
      </c>
      <c r="EY7" s="234">
        <f>IF(COUNTIF($AB7:$AC7, GA$1)&gt;0, EY$2, 0)</f>
        <v>0</v>
      </c>
      <c r="EZ7" s="235">
        <f>IF(COUNTIF($AD7:$AF7, $GA$1)&gt;0, EZ$2, 0)</f>
        <v>0</v>
      </c>
      <c r="FA7" s="236">
        <f>IF(COUNTIF($AG7:$AI7, $GA$1)&gt;0, FA$2, 0)</f>
        <v>0</v>
      </c>
      <c r="FB7" s="236">
        <f>IF(COUNTIF($AJ7:$AL7, $GA$1)&gt;0, FB$2, 0)</f>
        <v>0</v>
      </c>
      <c r="FC7" s="236">
        <f>IF(COUNTIF($AM7:$AO7, $GA$1)&gt;0, FC$2, 0)</f>
        <v>0</v>
      </c>
      <c r="FD7" s="236">
        <f>IF(COUNTIF($AP7:$AR7, $GA$1)&gt;0, FD$2, 0)</f>
        <v>0</v>
      </c>
      <c r="FE7" s="236">
        <f>IF(COUNTIF($AS7:$AU7, $GA$1)&gt;0, FE$2, 0)</f>
        <v>0</v>
      </c>
      <c r="FF7" s="236">
        <f>IF(COUNTIF($AV7:$AX7, $GA$1)&gt;0, FF$2, 0)</f>
        <v>0</v>
      </c>
      <c r="FG7" s="237">
        <f>IF(COUNTIF($AY7:$BA7, $GA$1)&gt;0, FG$2, 0)</f>
        <v>0</v>
      </c>
      <c r="FH7" s="238">
        <f>IF(COUNTIF($BB7:$BD7, $GA$1)&gt;0, FH$2, 0)</f>
        <v>0</v>
      </c>
      <c r="FI7" s="238">
        <f>IF(COUNTIF($BE7:$BG7, $GA$1)&gt;0, FI$2, 0)</f>
        <v>0</v>
      </c>
      <c r="FJ7" s="238">
        <f>IF(COUNTIF($BH7:$BJ7, $GA$1)&gt;0, FJ$2, 0)</f>
        <v>0</v>
      </c>
      <c r="FK7" s="238">
        <f>IF(COUNTIF($BK7:$BM7, $GA$1)&gt;0, FK$2, 0)</f>
        <v>0</v>
      </c>
      <c r="FL7" s="238">
        <f>IF(COUNTIF($BN7:$BP7, $GA$1)&gt;0, FL$2, 0)</f>
        <v>0</v>
      </c>
      <c r="FM7" s="238">
        <f>IF(COUNTIF($BQ7:$BS7, $GA$1)&gt;0, FM$2, 0)</f>
        <v>0</v>
      </c>
      <c r="FN7" s="238">
        <f>IF(COUNTIF($BT7:$BV7, $GA$1)&gt;0, FN$2, 0)</f>
        <v>0</v>
      </c>
      <c r="FO7" s="239">
        <f>IF(COUNTIF($BW7:$BY7, $GA$1)&gt;0, FO$2, 0)</f>
        <v>0</v>
      </c>
      <c r="FP7" s="240">
        <f>IF(COUNTIF($BZ7:$CB7, $GA$1)&gt;0, FP$2, 0)</f>
        <v>0</v>
      </c>
      <c r="FQ7" s="240">
        <f>IF(COUNTIF($CC7:$CE7, $GA$1)&gt;0, FQ$2, 0)</f>
        <v>0</v>
      </c>
      <c r="FR7" s="240">
        <f>IF(COUNTIF($CF7:$CH7, $GA$1)&gt;0, FR$2, 0)</f>
        <v>0</v>
      </c>
      <c r="FS7" s="240">
        <f>IF(COUNTIF($CI7:$CK7, $GA$1)&gt;0, FS$2, 0)</f>
        <v>0</v>
      </c>
      <c r="FT7" s="240">
        <f>IF(COUNTIF($CL7:$CN7, $GA$1)&gt;0, FT$2, 0)</f>
        <v>0</v>
      </c>
      <c r="FU7" s="240">
        <f>IF(COUNTIF($CO7:$CQ7, $GA$1)&gt;0, FU$2, 0)</f>
        <v>0</v>
      </c>
      <c r="FV7" s="240">
        <f>IF(COUNTIF($CR7:$CT7, $GA$1)&gt;0, FV$2, 0)</f>
        <v>0</v>
      </c>
      <c r="FW7" s="240">
        <f>IF(COUNTIF($CU7:$CW7, $GA$1)&gt;0, FW$2, 0)</f>
        <v>0</v>
      </c>
      <c r="FX7" s="240">
        <f>IF(COUNTIF($CX7:$CZ7, $GA$1)&gt;0, FX$2, 0)</f>
        <v>0</v>
      </c>
      <c r="FY7" s="240">
        <f>IF(COUNTIF($DA7:$DC7, $GA$1)&gt;0, FY$2, 0)</f>
        <v>0</v>
      </c>
      <c r="FZ7" s="240">
        <f>IF(COUNTIF($DD7:$DF7, $GA$1)&gt;0, FZ$2, 0)</f>
        <v>0</v>
      </c>
      <c r="GA7" s="241">
        <f>SUM(EU7:FZ7)</f>
        <v>0</v>
      </c>
      <c r="GB7" s="242">
        <f>IF(COUNTIF($N7:$Q7, HH$1)&gt;0, GB$2, 0)</f>
        <v>0</v>
      </c>
      <c r="GC7" s="234">
        <f>IF(COUNTIF($R7:$U7, HH$1)&gt;0, GC$2, 0)</f>
        <v>0</v>
      </c>
      <c r="GD7" s="234">
        <f>IF(COUNTIF($V7:$Y7, HH$1)&gt;0, GD$2, 0)</f>
        <v>0</v>
      </c>
      <c r="GE7" s="234">
        <f>IF(COUNTIF($Z7:$AA7, HH$1)&gt;0, GE$2, 0)</f>
        <v>0</v>
      </c>
      <c r="GF7" s="234">
        <f>IF(COUNTIF($AB7:$AC7, HH$1)&gt;0, GF$2, 0)</f>
        <v>0</v>
      </c>
      <c r="GG7" s="235">
        <f>IF(COUNTIF($AD7:$AF7, $HH$1)&gt;0, GG$2, 0)</f>
        <v>0</v>
      </c>
      <c r="GH7" s="236">
        <f>IF(COUNTIF($AG7:$AI7, $HH$1)&gt;0, GH$2, 0)</f>
        <v>0</v>
      </c>
      <c r="GI7" s="236">
        <f>IF(COUNTIF($AJ7:$AL7, $HH$1)&gt;0, GI$2, 0)</f>
        <v>0</v>
      </c>
      <c r="GJ7" s="236">
        <f>IF(COUNTIF($AM7:$AO7, $HH$1)&gt;0, GJ$2, 0)</f>
        <v>0</v>
      </c>
      <c r="GK7" s="236">
        <f>IF(COUNTIF($AP7:$AR7, $HH$1)&gt;0, GK$2, 0)</f>
        <v>0</v>
      </c>
      <c r="GL7" s="236">
        <f>IF(COUNTIF($AS7:$AU7, $HH$1)&gt;0, GL$2, 0)</f>
        <v>0</v>
      </c>
      <c r="GM7" s="236">
        <f>IF(COUNTIF($AV7:$AX7, $HH$1)&gt;0, GM$2, 0)</f>
        <v>0</v>
      </c>
      <c r="GN7" s="237">
        <f>IF(COUNTIF($AY7:$BA7, $HH$1)&gt;0, GN$2, 0)</f>
        <v>0</v>
      </c>
      <c r="GO7" s="238">
        <f>IF(COUNTIF($BB7:$BD7, $HH$1)&gt;0, GO$2, 0)</f>
        <v>0</v>
      </c>
      <c r="GP7" s="238">
        <f>IF(COUNTIF($BE7:$BG7, $HH$1)&gt;0, GP$2, 0)</f>
        <v>0</v>
      </c>
      <c r="GQ7" s="238">
        <f>IF(COUNTIF($BH7:$BJ7, $HH$1)&gt;0, GQ$2, 0)</f>
        <v>0</v>
      </c>
      <c r="GR7" s="238">
        <f>IF(COUNTIF($BK7:$BM7, $HH$1)&gt;0, GR$2, 0)</f>
        <v>0</v>
      </c>
      <c r="GS7" s="238">
        <f>IF(COUNTIF($BN7:$BP7, $HH$1)&gt;0, GS$2, 0)</f>
        <v>0</v>
      </c>
      <c r="GT7" s="238">
        <f>IF(COUNTIF($BQ7:$BS7, $HH$1)&gt;0, GT$2, 0)</f>
        <v>0</v>
      </c>
      <c r="GU7" s="238">
        <f>IF(COUNTIF($BT7:$BV7, $HH$1)&gt;0, GU$2, 0)</f>
        <v>0</v>
      </c>
      <c r="GV7" s="239">
        <f>IF(COUNTIF($BW7:$BY7, $HH$1)&gt;0, GV$2, 0)</f>
        <v>0</v>
      </c>
      <c r="GW7" s="240">
        <f>IF(COUNTIF($BZ7:$CB7, $HH$1)&gt;0, GW$2, 0)</f>
        <v>0</v>
      </c>
      <c r="GX7" s="240">
        <f>IF(COUNTIF($CC7:$CE7, $HH$1)&gt;0, GX$2, 0)</f>
        <v>0</v>
      </c>
      <c r="GY7" s="240">
        <f>IF(COUNTIF($CF7:$CH7, $HH$1)&gt;0, GY$2, 0)</f>
        <v>0</v>
      </c>
      <c r="GZ7" s="240">
        <f>IF(COUNTIF($CI7:$CK7, $HH$1)&gt;0, GZ$2, 0)</f>
        <v>0</v>
      </c>
      <c r="HA7" s="240">
        <f>IF(COUNTIF($CL7:$CN7, $HH$1)&gt;0, HA$2, 0)</f>
        <v>0</v>
      </c>
      <c r="HB7" s="240">
        <f>IF(COUNTIF($CO7:$CQ7, $HH$1)&gt;0, HB$2, 0)</f>
        <v>0</v>
      </c>
      <c r="HC7" s="240">
        <f>IF(COUNTIF($CR7:$CT7, $HH$1)&gt;0, HC$2, 0)</f>
        <v>0</v>
      </c>
      <c r="HD7" s="240">
        <f>IF(COUNTIF($CU7:$CW7, $HH$1)&gt;0, HD$2, 0)</f>
        <v>0</v>
      </c>
      <c r="HE7" s="240">
        <f>IF(COUNTIF($CX7:$CZ7, $HH$1)&gt;0, HE$2, 0)</f>
        <v>0</v>
      </c>
      <c r="HF7" s="240">
        <f>IF(COUNTIF($DA7:$DC7, $HH$1)&gt;0, HF$2, 0)</f>
        <v>0</v>
      </c>
      <c r="HG7" s="240">
        <f>IF(COUNTIF($DD7:$DF7, $HH$1)&gt;0, HG$2, 0)</f>
        <v>0</v>
      </c>
      <c r="HH7" s="241">
        <f>SUM(GB7:HG7)</f>
        <v>0</v>
      </c>
      <c r="HI7" s="243"/>
      <c r="HJ7" s="242">
        <f>IF(MAX($N7:$Q7)&gt;=40, HJ$2, 0)</f>
        <v>0</v>
      </c>
      <c r="HK7" s="234">
        <f>IF(MAX($R7:$U7)&gt;=40, HK$2, 0)</f>
        <v>0</v>
      </c>
      <c r="HL7" s="234">
        <f>IF(MAX($V7:$Y7)&gt;=40, HL$2, 0)</f>
        <v>0</v>
      </c>
      <c r="HM7" s="234">
        <f>IF(MAX($Z7:$AA7)&gt;=40, HM$2, 0)</f>
        <v>0</v>
      </c>
      <c r="HN7" s="234">
        <f>IF(MAX($AB7:$AC7)&gt;=40, HN$2, 0)</f>
        <v>0</v>
      </c>
      <c r="HO7" s="235">
        <f>IF(MAX($AD7:$AF7)&gt;=40, HO$2, 0)</f>
        <v>0</v>
      </c>
      <c r="HP7" s="236">
        <f>IF(MAX($AG7:$AI7)&gt;=40, HP$2, 0)</f>
        <v>0</v>
      </c>
      <c r="HQ7" s="236">
        <f>IF(MAX($AJ7:$AL7)&gt;=40, HQ$2, 0)</f>
        <v>0</v>
      </c>
      <c r="HR7" s="236">
        <f>IF(MAX($AM7:$AO7)&gt;=40, HR$2, 0)</f>
        <v>0</v>
      </c>
      <c r="HS7" s="236">
        <f>IF(MAX($AP7:$AR7)&gt;=40, HS$2, 0)</f>
        <v>0</v>
      </c>
      <c r="HT7" s="236">
        <f>IF(MAX($AS7:$AU7)&gt;=40, HT$2, 0)</f>
        <v>0</v>
      </c>
      <c r="HU7" s="236">
        <f>IF(MAX($AV7:$AX7)&gt;=40, HU$2, 0)</f>
        <v>0</v>
      </c>
      <c r="HV7" s="237">
        <f>IF(MAX($AY7:$BA7)&gt;=40, HV$2, 0)</f>
        <v>0</v>
      </c>
      <c r="HW7" s="238">
        <f>IF(MAX($BB7:$BD7)&gt;=40, HW$2, 0)</f>
        <v>0</v>
      </c>
      <c r="HX7" s="238">
        <f>IF(MAX($BE7:$BG7)&gt;=40, HX$2, 0)</f>
        <v>0</v>
      </c>
      <c r="HY7" s="238">
        <f>IF(MAX($BH7:$BJ7)&gt;=40, HY$2, 0)</f>
        <v>0</v>
      </c>
      <c r="HZ7" s="238">
        <f>IF(MAX($BK7:$BM7)&gt;=40, HZ$2, 0)</f>
        <v>0</v>
      </c>
      <c r="IA7" s="238">
        <f>IF(MAX($BN7:$BP7)&gt;=40, IA$2, 0)</f>
        <v>0</v>
      </c>
      <c r="IB7" s="238">
        <f>IF(MAX($BQ7:$BS7)&gt;=40, IB$2, 0)</f>
        <v>0</v>
      </c>
      <c r="IC7" s="238">
        <f>IF(MAX($BT7:$BV7)&gt;=40, IC$2, 0)</f>
        <v>0</v>
      </c>
      <c r="ID7" s="239">
        <f>IF(MAX($BW7:$BY7)&gt;=40, ID$2, 0)</f>
        <v>0</v>
      </c>
      <c r="IE7" s="240">
        <f>IF(MAX($BZ7:$CB7)&gt;=40, IE$2, 0)</f>
        <v>0</v>
      </c>
      <c r="IF7" s="240">
        <f>IF(MAX($CC7:$CE7)&gt;=40, IF$2, 0)</f>
        <v>0</v>
      </c>
      <c r="IG7" s="240">
        <f>IF(MAX($CF7:$CH7)&gt;=40, IG$2, 0)</f>
        <v>0</v>
      </c>
      <c r="IH7" s="240">
        <f>IF(MAX($CI7:$CK7)&gt;=40, IH$2, 0)</f>
        <v>0</v>
      </c>
      <c r="II7" s="240">
        <f>IF(MAX($CL7:$CN7)&gt;=40, II$2, 0)</f>
        <v>0</v>
      </c>
      <c r="IJ7" s="240">
        <f>IF(MAX($CO7:$CQ7)&gt;=40, IJ$2, 0)</f>
        <v>0</v>
      </c>
      <c r="IK7" s="240">
        <f>IF(MAX($CR7:$CT7)&gt;=40, IK$2, 0)</f>
        <v>0</v>
      </c>
      <c r="IL7" s="240">
        <f>IF(MAX($CU7:$CW7)&gt;=40, IL$2, 0)</f>
        <v>0</v>
      </c>
      <c r="IM7" s="240">
        <f>IF(MAX($CX7:$CZ7)&gt;=40, IM$2, 0)</f>
        <v>0</v>
      </c>
      <c r="IN7" s="240">
        <f>IF(MAX($DA7:$DC7)&gt;=40, IN$2, 0)</f>
        <v>0</v>
      </c>
      <c r="IO7" s="240">
        <f>IF(MAX($DD7:$DF7)&gt;=40, IO$2, 0)</f>
        <v>0</v>
      </c>
      <c r="IP7" s="416">
        <f>SUM(HO7:IB7, ID7:IO7)</f>
        <v>0</v>
      </c>
      <c r="IQ7" s="416">
        <f>SUM(HJ7:HN7, IC7)</f>
        <v>0</v>
      </c>
    </row>
    <row r="8" spans="1:251" ht="15" customHeight="1" x14ac:dyDescent="0.25">
      <c r="B8" s="337"/>
      <c r="C8" s="393"/>
      <c r="D8" s="339"/>
      <c r="E8" s="337"/>
      <c r="F8" s="337"/>
      <c r="G8" s="337"/>
      <c r="H8" s="337"/>
      <c r="I8" s="340"/>
      <c r="J8" s="341"/>
      <c r="K8" s="341"/>
      <c r="L8" s="342"/>
      <c r="M8" s="343"/>
      <c r="N8" s="344"/>
      <c r="O8" s="345"/>
      <c r="P8" s="345"/>
      <c r="Q8" s="346"/>
      <c r="R8" s="344"/>
      <c r="S8" s="345"/>
      <c r="T8" s="345"/>
      <c r="U8" s="395"/>
      <c r="V8" s="344"/>
      <c r="W8" s="345"/>
      <c r="X8" s="345"/>
      <c r="Y8" s="346"/>
      <c r="Z8" s="344"/>
      <c r="AA8" s="346"/>
      <c r="AB8" s="344"/>
      <c r="AC8" s="346"/>
      <c r="AD8" s="344"/>
      <c r="AE8" s="345"/>
      <c r="AF8" s="346"/>
      <c r="AG8" s="344"/>
      <c r="AH8" s="345"/>
      <c r="AI8" s="346"/>
      <c r="AJ8" s="344"/>
      <c r="AK8" s="345"/>
      <c r="AL8" s="346"/>
      <c r="AM8" s="344"/>
      <c r="AN8" s="345"/>
      <c r="AO8" s="346"/>
      <c r="AP8" s="344"/>
      <c r="AQ8" s="345"/>
      <c r="AR8" s="346"/>
      <c r="AS8" s="344"/>
      <c r="AT8" s="345"/>
      <c r="AU8" s="346"/>
      <c r="AV8" s="344"/>
      <c r="AW8" s="345"/>
      <c r="AX8" s="346"/>
      <c r="AY8" s="344"/>
      <c r="AZ8" s="345"/>
      <c r="BA8" s="346"/>
      <c r="BB8" s="344"/>
      <c r="BC8" s="345"/>
      <c r="BD8" s="346"/>
      <c r="BE8" s="344"/>
      <c r="BF8" s="345"/>
      <c r="BG8" s="346"/>
      <c r="BH8" s="344"/>
      <c r="BI8" s="345"/>
      <c r="BJ8" s="346"/>
      <c r="BK8" s="344"/>
      <c r="BL8" s="345"/>
      <c r="BM8" s="346"/>
      <c r="BN8" s="344"/>
      <c r="BO8" s="345"/>
      <c r="BP8" s="346"/>
      <c r="BQ8" s="344"/>
      <c r="BR8" s="345"/>
      <c r="BS8" s="346"/>
      <c r="BT8" s="344"/>
      <c r="BU8" s="347"/>
      <c r="BV8" s="346"/>
      <c r="BW8" s="344"/>
      <c r="BX8" s="345"/>
      <c r="BY8" s="346"/>
      <c r="BZ8" s="344"/>
      <c r="CA8" s="345"/>
      <c r="CB8" s="346"/>
      <c r="CC8" s="344"/>
      <c r="CD8" s="345"/>
      <c r="CE8" s="345"/>
      <c r="CF8" s="345"/>
      <c r="CG8" s="345"/>
      <c r="CH8" s="346"/>
      <c r="CI8" s="344"/>
      <c r="CJ8" s="345"/>
      <c r="CK8" s="346"/>
      <c r="CL8" s="344"/>
      <c r="CM8" s="345"/>
      <c r="CN8" s="346"/>
      <c r="CO8" s="344"/>
      <c r="CP8" s="345"/>
      <c r="CQ8" s="346"/>
      <c r="CR8" s="344"/>
      <c r="CS8" s="345"/>
      <c r="CT8" s="346"/>
      <c r="CU8" s="344"/>
      <c r="CV8" s="345"/>
      <c r="CW8" s="346"/>
      <c r="CX8" s="344"/>
      <c r="CY8" s="345"/>
      <c r="CZ8" s="346"/>
      <c r="DA8" s="344"/>
      <c r="DB8" s="345"/>
      <c r="DC8" s="346"/>
      <c r="DD8" s="344"/>
      <c r="DE8" s="345"/>
      <c r="DF8" s="346"/>
      <c r="DG8" s="338"/>
      <c r="DH8" s="348"/>
      <c r="DI8" s="348"/>
      <c r="DJ8" s="349"/>
      <c r="DK8" s="343"/>
      <c r="DL8" s="350"/>
      <c r="DM8" s="351"/>
      <c r="DN8" s="352"/>
      <c r="DO8" s="353"/>
      <c r="DP8" s="353"/>
      <c r="DQ8" s="353"/>
      <c r="DR8" s="353"/>
      <c r="DS8" s="354"/>
      <c r="DT8" s="355"/>
      <c r="DU8" s="355"/>
      <c r="DV8" s="355"/>
      <c r="DW8" s="355"/>
      <c r="DX8" s="355"/>
      <c r="DY8" s="355"/>
      <c r="DZ8" s="356"/>
      <c r="EA8" s="357"/>
      <c r="EB8" s="357"/>
      <c r="EC8" s="357"/>
      <c r="ED8" s="357"/>
      <c r="EE8" s="357"/>
      <c r="EF8" s="357"/>
      <c r="EG8" s="357"/>
      <c r="EH8" s="358"/>
      <c r="EI8" s="359"/>
      <c r="EJ8" s="359"/>
      <c r="EK8" s="359"/>
      <c r="EL8" s="359"/>
      <c r="EM8" s="359"/>
      <c r="EN8" s="359"/>
      <c r="EO8" s="359"/>
      <c r="EP8" s="359"/>
      <c r="EQ8" s="359"/>
      <c r="ER8" s="359"/>
      <c r="ES8" s="359"/>
      <c r="ET8" s="360"/>
      <c r="EU8" s="352"/>
      <c r="EV8" s="353"/>
      <c r="EW8" s="353"/>
      <c r="EX8" s="353"/>
      <c r="EY8" s="353"/>
      <c r="EZ8" s="354"/>
      <c r="FA8" s="355"/>
      <c r="FB8" s="355"/>
      <c r="FC8" s="355"/>
      <c r="FD8" s="355"/>
      <c r="FE8" s="355"/>
      <c r="FF8" s="355"/>
      <c r="FG8" s="356"/>
      <c r="FH8" s="357"/>
      <c r="FI8" s="357"/>
      <c r="FJ8" s="357"/>
      <c r="FK8" s="357"/>
      <c r="FL8" s="357"/>
      <c r="FM8" s="357"/>
      <c r="FN8" s="357"/>
      <c r="FO8" s="358"/>
      <c r="FP8" s="359"/>
      <c r="FQ8" s="359"/>
      <c r="FR8" s="359"/>
      <c r="FS8" s="359"/>
      <c r="FT8" s="359"/>
      <c r="FU8" s="359"/>
      <c r="FV8" s="359"/>
      <c r="FW8" s="359"/>
      <c r="FX8" s="359"/>
      <c r="FY8" s="359"/>
      <c r="FZ8" s="359"/>
      <c r="GA8" s="360"/>
      <c r="GB8" s="352"/>
      <c r="GC8" s="353"/>
      <c r="GD8" s="353"/>
      <c r="GE8" s="353"/>
      <c r="GF8" s="353"/>
      <c r="GG8" s="354"/>
      <c r="GH8" s="355"/>
      <c r="GI8" s="355"/>
      <c r="GJ8" s="355"/>
      <c r="GK8" s="355"/>
      <c r="GL8" s="355"/>
      <c r="GM8" s="355"/>
      <c r="GN8" s="356"/>
      <c r="GO8" s="357"/>
      <c r="GP8" s="357"/>
      <c r="GQ8" s="357"/>
      <c r="GR8" s="357"/>
      <c r="GS8" s="357"/>
      <c r="GT8" s="357"/>
      <c r="GU8" s="357"/>
      <c r="GV8" s="358"/>
      <c r="GW8" s="359"/>
      <c r="GX8" s="359"/>
      <c r="GY8" s="359"/>
      <c r="GZ8" s="359"/>
      <c r="HA8" s="359"/>
      <c r="HB8" s="359"/>
      <c r="HC8" s="359"/>
      <c r="HD8" s="359"/>
      <c r="HE8" s="359"/>
      <c r="HF8" s="359"/>
      <c r="HG8" s="359"/>
      <c r="HH8" s="360"/>
      <c r="HI8" s="361"/>
      <c r="HJ8" s="352"/>
      <c r="HK8" s="353"/>
      <c r="HL8" s="353"/>
      <c r="HM8" s="353"/>
      <c r="HN8" s="353"/>
      <c r="HO8" s="354"/>
      <c r="HP8" s="355"/>
      <c r="HQ8" s="355"/>
      <c r="HR8" s="355"/>
      <c r="HS8" s="355"/>
      <c r="HT8" s="355"/>
      <c r="HU8" s="355"/>
      <c r="HV8" s="356"/>
      <c r="HW8" s="357"/>
      <c r="HX8" s="357"/>
      <c r="HY8" s="357"/>
      <c r="HZ8" s="357"/>
      <c r="IA8" s="357"/>
      <c r="IB8" s="357"/>
      <c r="IC8" s="357"/>
      <c r="ID8" s="358"/>
      <c r="IE8" s="359"/>
      <c r="IF8" s="359"/>
      <c r="IG8" s="359"/>
      <c r="IH8" s="359"/>
      <c r="II8" s="359"/>
      <c r="IJ8" s="359"/>
      <c r="IK8" s="359"/>
      <c r="IL8" s="359"/>
      <c r="IM8" s="359"/>
      <c r="IN8" s="359"/>
      <c r="IO8" s="359"/>
      <c r="IP8" s="415"/>
      <c r="IQ8" s="415"/>
    </row>
    <row r="9" spans="1:251" ht="15" x14ac:dyDescent="0.25">
      <c r="C9" s="363" t="s">
        <v>919</v>
      </c>
      <c r="D9" s="317"/>
      <c r="E9" s="362">
        <f>COUNTIF(E4:E8, "G")</f>
        <v>0</v>
      </c>
      <c r="F9" s="318"/>
      <c r="G9" s="330"/>
      <c r="H9" s="318"/>
      <c r="I9" s="330"/>
      <c r="J9" s="330"/>
      <c r="K9" s="330"/>
      <c r="L9" s="330"/>
      <c r="M9" s="419"/>
      <c r="N9" s="331"/>
      <c r="O9" s="332"/>
      <c r="P9" s="332"/>
      <c r="Q9" s="333"/>
      <c r="R9" s="331"/>
      <c r="S9" s="332"/>
      <c r="T9" s="332"/>
      <c r="U9" s="332"/>
      <c r="V9" s="331"/>
      <c r="W9" s="332"/>
      <c r="X9" s="332"/>
      <c r="Y9" s="333"/>
      <c r="Z9" s="331"/>
      <c r="AA9" s="333"/>
      <c r="AB9" s="331"/>
      <c r="AC9" s="333"/>
      <c r="AD9" s="331"/>
      <c r="AE9" s="332"/>
      <c r="AF9" s="333"/>
      <c r="AG9" s="331"/>
      <c r="AH9" s="332"/>
      <c r="AI9" s="333"/>
      <c r="AJ9" s="331"/>
      <c r="AK9" s="332"/>
      <c r="AL9" s="333"/>
      <c r="AM9" s="331"/>
      <c r="AN9" s="332"/>
      <c r="AO9" s="333"/>
      <c r="AP9" s="331"/>
      <c r="AQ9" s="332"/>
      <c r="AR9" s="333"/>
      <c r="AS9" s="331"/>
      <c r="AT9" s="332"/>
      <c r="AU9" s="333"/>
      <c r="AV9" s="331"/>
      <c r="AW9" s="332"/>
      <c r="AX9" s="333"/>
      <c r="AY9" s="331"/>
      <c r="AZ9" s="332"/>
      <c r="BA9" s="333"/>
      <c r="BB9" s="331"/>
      <c r="BC9" s="332"/>
      <c r="BD9" s="333"/>
      <c r="BE9" s="331"/>
      <c r="BF9" s="332"/>
      <c r="BG9" s="333"/>
      <c r="BH9" s="331"/>
      <c r="BI9" s="332"/>
      <c r="BJ9" s="333"/>
      <c r="BK9" s="331"/>
      <c r="BL9" s="332"/>
      <c r="BM9" s="333"/>
      <c r="BN9" s="331"/>
      <c r="BO9" s="332"/>
      <c r="BP9" s="333"/>
      <c r="BQ9" s="331"/>
      <c r="BR9" s="332"/>
      <c r="BS9" s="333"/>
      <c r="BT9" s="331"/>
      <c r="BU9" s="332"/>
      <c r="BV9" s="332"/>
      <c r="BW9" s="331"/>
      <c r="BX9" s="332"/>
      <c r="BY9" s="333"/>
      <c r="BZ9" s="331"/>
      <c r="CA9" s="332"/>
      <c r="CB9" s="333"/>
      <c r="CC9" s="331" t="s">
        <v>900</v>
      </c>
      <c r="CD9" s="332"/>
      <c r="CE9" s="332"/>
      <c r="CF9" s="332"/>
      <c r="CG9" s="332"/>
      <c r="CH9" s="333"/>
      <c r="CI9" s="331"/>
      <c r="CJ9" s="332"/>
      <c r="CK9" s="333"/>
      <c r="CL9" s="331"/>
      <c r="CM9" s="332"/>
      <c r="CN9" s="333"/>
      <c r="CO9" s="331" t="s">
        <v>899</v>
      </c>
      <c r="CP9" s="332"/>
      <c r="CQ9" s="332"/>
      <c r="CR9" s="457"/>
      <c r="CS9" s="332"/>
      <c r="CT9" s="332"/>
      <c r="CU9" s="332"/>
      <c r="CV9" s="332"/>
      <c r="CW9" s="332"/>
      <c r="CX9" s="332"/>
      <c r="CY9" s="332"/>
      <c r="CZ9" s="332"/>
      <c r="DA9" s="332"/>
      <c r="DB9" s="332"/>
      <c r="DC9" s="332"/>
      <c r="DD9" s="332"/>
      <c r="DE9" s="332"/>
      <c r="DF9" s="333"/>
      <c r="DG9" s="480"/>
      <c r="DH9" s="372"/>
      <c r="DI9" s="481"/>
      <c r="DJ9" s="481"/>
      <c r="DK9" s="481"/>
      <c r="DL9" s="482"/>
      <c r="DM9" s="319"/>
      <c r="DN9" s="320"/>
      <c r="DO9" s="321"/>
      <c r="DP9" s="321"/>
      <c r="DQ9" s="321"/>
      <c r="DR9" s="321"/>
      <c r="DS9" s="322"/>
      <c r="DT9" s="323"/>
      <c r="DU9" s="323"/>
      <c r="DV9" s="323"/>
      <c r="DW9" s="323"/>
      <c r="DX9" s="323"/>
      <c r="DY9" s="323"/>
      <c r="DZ9" s="324"/>
      <c r="EA9" s="325"/>
      <c r="EB9" s="325"/>
      <c r="EC9" s="325"/>
      <c r="ED9" s="325"/>
      <c r="EE9" s="325"/>
      <c r="EF9" s="325"/>
      <c r="EG9" s="325"/>
      <c r="EH9" s="326"/>
      <c r="EI9" s="327"/>
      <c r="EJ9" s="327"/>
      <c r="EK9" s="327"/>
      <c r="EL9" s="327"/>
      <c r="EM9" s="327"/>
      <c r="EN9" s="327"/>
      <c r="EO9" s="327"/>
      <c r="EP9" s="327"/>
      <c r="EQ9" s="327"/>
      <c r="ER9" s="327"/>
      <c r="ES9" s="327"/>
      <c r="ET9" s="328"/>
      <c r="EU9" s="320"/>
      <c r="EV9" s="321"/>
      <c r="EW9" s="321"/>
      <c r="EX9" s="321"/>
      <c r="EY9" s="321"/>
      <c r="EZ9" s="322"/>
      <c r="FA9" s="323"/>
      <c r="FB9" s="323"/>
      <c r="FC9" s="323"/>
      <c r="FD9" s="323"/>
      <c r="FE9" s="323"/>
      <c r="FF9" s="323"/>
      <c r="FG9" s="324"/>
      <c r="FH9" s="325"/>
      <c r="FI9" s="325"/>
      <c r="FJ9" s="325"/>
      <c r="FK9" s="325"/>
      <c r="FL9" s="325"/>
      <c r="FM9" s="325"/>
      <c r="FN9" s="325"/>
      <c r="FO9" s="326"/>
      <c r="FP9" s="327"/>
      <c r="FQ9" s="327"/>
      <c r="FR9" s="327"/>
      <c r="FS9" s="327"/>
      <c r="FT9" s="327"/>
      <c r="FU9" s="327"/>
      <c r="FV9" s="327"/>
      <c r="FW9" s="327"/>
      <c r="FX9" s="327"/>
      <c r="FY9" s="327"/>
      <c r="FZ9" s="327"/>
      <c r="GA9" s="328"/>
      <c r="GB9" s="320"/>
      <c r="GC9" s="321"/>
      <c r="GD9" s="321"/>
      <c r="GE9" s="321"/>
      <c r="GF9" s="321"/>
      <c r="GG9" s="322"/>
      <c r="GH9" s="323"/>
      <c r="GI9" s="323"/>
      <c r="GJ9" s="323"/>
      <c r="GK9" s="323"/>
      <c r="GL9" s="323"/>
      <c r="GM9" s="323"/>
      <c r="GN9" s="324"/>
      <c r="GO9" s="325"/>
      <c r="GP9" s="325"/>
      <c r="GQ9" s="325"/>
      <c r="GR9" s="325"/>
      <c r="GS9" s="325"/>
      <c r="GT9" s="325"/>
      <c r="GU9" s="325"/>
      <c r="GV9" s="326"/>
      <c r="GW9" s="327"/>
      <c r="GX9" s="327"/>
      <c r="GY9" s="327"/>
      <c r="GZ9" s="327"/>
      <c r="HA9" s="327"/>
      <c r="HB9" s="327"/>
      <c r="HC9" s="327"/>
      <c r="HD9" s="327"/>
      <c r="HE9" s="327"/>
      <c r="HF9" s="327"/>
      <c r="HG9" s="327"/>
      <c r="HH9" s="328"/>
      <c r="HI9" s="329"/>
      <c r="HJ9" s="320"/>
      <c r="HK9" s="321"/>
      <c r="HL9" s="321"/>
      <c r="HM9" s="321"/>
      <c r="HN9" s="321"/>
      <c r="HO9" s="322"/>
      <c r="HP9" s="323"/>
      <c r="HQ9" s="323"/>
      <c r="HR9" s="323"/>
      <c r="HS9" s="323"/>
      <c r="HT9" s="323"/>
      <c r="HU9" s="323"/>
      <c r="HV9" s="324"/>
      <c r="HW9" s="325"/>
      <c r="HX9" s="325"/>
      <c r="HY9" s="325"/>
      <c r="HZ9" s="325"/>
      <c r="IA9" s="325"/>
      <c r="IB9" s="325"/>
      <c r="IC9" s="325"/>
      <c r="ID9" s="326"/>
      <c r="IE9" s="327"/>
      <c r="IF9" s="327"/>
      <c r="IG9" s="327"/>
      <c r="IH9" s="327"/>
      <c r="II9" s="327"/>
      <c r="IJ9" s="327"/>
      <c r="IK9" s="327"/>
      <c r="IL9" s="327"/>
      <c r="IM9" s="327"/>
      <c r="IN9" s="327"/>
      <c r="IO9" s="327"/>
      <c r="IP9" s="417"/>
      <c r="IQ9" s="417"/>
    </row>
    <row r="12" spans="1:251" ht="15" x14ac:dyDescent="0.25">
      <c r="B12" s="56" t="s">
        <v>375</v>
      </c>
    </row>
  </sheetData>
  <autoFilter ref="B3:M3" xr:uid="{00000000-0009-0000-0000-000005000000}"/>
  <mergeCells count="35">
    <mergeCell ref="X1:Y1"/>
    <mergeCell ref="N1:O1"/>
    <mergeCell ref="P1:Q1"/>
    <mergeCell ref="R1:S1"/>
    <mergeCell ref="T1:U1"/>
    <mergeCell ref="V1:W1"/>
    <mergeCell ref="BE1:BG1"/>
    <mergeCell ref="Z1:AA1"/>
    <mergeCell ref="AB1:AC1"/>
    <mergeCell ref="AD1:AF1"/>
    <mergeCell ref="AG1:AI1"/>
    <mergeCell ref="AJ1:AL1"/>
    <mergeCell ref="AM1:AO1"/>
    <mergeCell ref="AP1:AR1"/>
    <mergeCell ref="AS1:AU1"/>
    <mergeCell ref="AV1:AX1"/>
    <mergeCell ref="AY1:BA1"/>
    <mergeCell ref="BB1:BD1"/>
    <mergeCell ref="CO1:CQ1"/>
    <mergeCell ref="BH1:BJ1"/>
    <mergeCell ref="BK1:BM1"/>
    <mergeCell ref="BN1:BP1"/>
    <mergeCell ref="BQ1:BS1"/>
    <mergeCell ref="BT1:BV1"/>
    <mergeCell ref="BW1:BY1"/>
    <mergeCell ref="BZ1:CB1"/>
    <mergeCell ref="CC1:CE1"/>
    <mergeCell ref="CF1:CH1"/>
    <mergeCell ref="CI1:CK1"/>
    <mergeCell ref="CL1:CN1"/>
    <mergeCell ref="CR1:CT1"/>
    <mergeCell ref="CU1:CW1"/>
    <mergeCell ref="CX1:CZ1"/>
    <mergeCell ref="DA1:DC1"/>
    <mergeCell ref="DD1:DF1"/>
  </mergeCells>
  <conditionalFormatting sqref="N4:AC8">
    <cfRule type="cellIs" dxfId="10" priority="10" operator="lessThan">
      <formula>50</formula>
    </cfRule>
  </conditionalFormatting>
  <conditionalFormatting sqref="AD4:DF8">
    <cfRule type="cellIs" dxfId="9" priority="11" operator="lessThan">
      <formula>40</formula>
    </cfRule>
  </conditionalFormatting>
  <conditionalFormatting sqref="DM4:DM8">
    <cfRule type="expression" dxfId="8" priority="12">
      <formula>DM4&lt;$DM$3</formula>
    </cfRule>
  </conditionalFormatting>
  <conditionalFormatting sqref="ET4:ET8 GA4:GA8 HH4:HH8">
    <cfRule type="expression" dxfId="7" priority="13">
      <formula>ET4&gt;ET$2</formula>
    </cfRule>
  </conditionalFormatting>
  <dataValidations count="1">
    <dataValidation type="custom" allowBlank="1" showInputMessage="1" showErrorMessage="1" errorTitle="Wrong format" error="Please entry S##-M Semester Code format " sqref="DM1" xr:uid="{00000000-0002-0000-0500-000000000000}">
      <formula1>COUNTIF(DM1, "S??-?")&gt;0</formula1>
    </dataValidation>
  </dataValidations>
  <pageMargins left="0.23622047244094491" right="0.23622047244094491" top="0.74803149606299213" bottom="0.74803149606299213" header="0.31496062992125984" footer="0.31496062992125984"/>
  <pageSetup paperSize="8" scale="22" orientation="landscape" r:id="rId1"/>
  <headerFooter>
    <oddHeader>&amp;CBEECU Student Master List 2019-8_1.Sem Start.xlsm&amp;R03/09/2019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67585" r:id="rId4" name="Button 1">
              <controlPr defaultSize="0" print="0" autoFill="0" autoPict="0" macro="[0]!Column_HideUnHide">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67586" r:id="rId5" name="Button 2">
              <controlPr defaultSize="0" print="0" autoFill="0" autoPict="0" macro="[0]!Send_GroupMail">
                <anchor moveWithCells="1" sizeWithCells="1">
                  <from>
                    <xdr:col>216</xdr:col>
                    <xdr:colOff>0</xdr:colOff>
                    <xdr:row>0</xdr:row>
                    <xdr:rowOff>0</xdr:rowOff>
                  </from>
                  <to>
                    <xdr:col>217</xdr:col>
                    <xdr:colOff>0</xdr:colOff>
                    <xdr:row>2</xdr:row>
                    <xdr:rowOff>0</xdr:rowOff>
                  </to>
                </anchor>
              </controlPr>
            </control>
          </mc:Choice>
        </mc:AlternateContent>
        <mc:AlternateContent xmlns:mc="http://schemas.openxmlformats.org/markup-compatibility/2006">
          <mc:Choice Requires="x14">
            <control shapeId="67587" r:id="rId6" name="Button 3">
              <controlPr defaultSize="0" print="0" autoFill="0" autoPict="0" macro="[0]!Goto_TopOfTable">
                <anchor moveWithCells="1" sizeWithCells="1">
                  <from>
                    <xdr:col>12</xdr:col>
                    <xdr:colOff>66675</xdr:colOff>
                    <xdr:row>0</xdr:row>
                    <xdr:rowOff>0</xdr:rowOff>
                  </from>
                  <to>
                    <xdr:col>12</xdr:col>
                    <xdr:colOff>304800</xdr:colOff>
                    <xdr:row>0</xdr:row>
                    <xdr:rowOff>209550</xdr:rowOff>
                  </to>
                </anchor>
              </controlPr>
            </control>
          </mc:Choice>
        </mc:AlternateContent>
        <mc:AlternateContent xmlns:mc="http://schemas.openxmlformats.org/markup-compatibility/2006">
          <mc:Choice Requires="x14">
            <control shapeId="67588" r:id="rId7" name="Button 4">
              <controlPr defaultSize="0" print="0" autoFill="0" autoPict="0" macro="[0]!Goto_EndOfColumn">
                <anchor moveWithCells="1" sizeWithCells="1">
                  <from>
                    <xdr:col>12</xdr:col>
                    <xdr:colOff>619125</xdr:colOff>
                    <xdr:row>0</xdr:row>
                    <xdr:rowOff>0</xdr:rowOff>
                  </from>
                  <to>
                    <xdr:col>12</xdr:col>
                    <xdr:colOff>847725</xdr:colOff>
                    <xdr:row>0</xdr:row>
                    <xdr:rowOff>209550</xdr:rowOff>
                  </to>
                </anchor>
              </controlPr>
            </control>
          </mc:Choice>
        </mc:AlternateContent>
        <mc:AlternateContent xmlns:mc="http://schemas.openxmlformats.org/markup-compatibility/2006">
          <mc:Choice Requires="x14">
            <control shapeId="67589" r:id="rId8" name="Button 5">
              <controlPr defaultSize="0" print="0" autoFill="0" autoPict="0" macro="[0]!Goto_EndOfTable">
                <anchor moveWithCells="1" sizeWithCells="1">
                  <from>
                    <xdr:col>12</xdr:col>
                    <xdr:colOff>352425</xdr:colOff>
                    <xdr:row>0</xdr:row>
                    <xdr:rowOff>0</xdr:rowOff>
                  </from>
                  <to>
                    <xdr:col>12</xdr:col>
                    <xdr:colOff>581025</xdr:colOff>
                    <xdr:row>0</xdr:row>
                    <xdr:rowOff>209550</xdr:rowOff>
                  </to>
                </anchor>
              </controlPr>
            </control>
          </mc:Choice>
        </mc:AlternateContent>
        <mc:AlternateContent xmlns:mc="http://schemas.openxmlformats.org/markup-compatibility/2006">
          <mc:Choice Requires="x14">
            <control shapeId="67590" r:id="rId9" name="Button 6">
              <controlPr defaultSize="0" print="0" autoFill="0" autoPict="0" macro="[0]!Formula_NoCrossSheet">
                <anchor moveWithCells="1" sizeWithCells="1">
                  <from>
                    <xdr:col>2</xdr:col>
                    <xdr:colOff>866775</xdr:colOff>
                    <xdr:row>0</xdr:row>
                    <xdr:rowOff>0</xdr:rowOff>
                  </from>
                  <to>
                    <xdr:col>2</xdr:col>
                    <xdr:colOff>2419350</xdr:colOff>
                    <xdr:row>1</xdr:row>
                    <xdr:rowOff>0</xdr:rowOff>
                  </to>
                </anchor>
              </controlPr>
            </control>
          </mc:Choice>
        </mc:AlternateContent>
        <mc:AlternateContent xmlns:mc="http://schemas.openxmlformats.org/markup-compatibility/2006">
          <mc:Choice Requires="x14">
            <control shapeId="67591" r:id="rId10" name="Button 7">
              <controlPr defaultSize="0" print="0" autoFill="0" autoPict="0" macro="[0]!UnColor_MarkedCells">
                <anchor moveWithCells="1" sizeWithCells="1">
                  <from>
                    <xdr:col>1</xdr:col>
                    <xdr:colOff>0</xdr:colOff>
                    <xdr:row>0</xdr:row>
                    <xdr:rowOff>0</xdr:rowOff>
                  </from>
                  <to>
                    <xdr:col>2</xdr:col>
                    <xdr:colOff>714375</xdr:colOff>
                    <xdr:row>1</xdr:row>
                    <xdr:rowOff>0</xdr:rowOff>
                  </to>
                </anchor>
              </controlPr>
            </control>
          </mc:Choice>
        </mc:AlternateContent>
        <mc:AlternateContent xmlns:mc="http://schemas.openxmlformats.org/markup-compatibility/2006">
          <mc:Choice Requires="x14">
            <control shapeId="67592" r:id="rId11" name="Button 8">
              <controlPr defaultSize="0" print="0" autoFill="0" autoPict="0" macro="[0]!HideCreditColumn">
                <anchor moveWithCells="1" sizeWithCells="1">
                  <from>
                    <xdr:col>122</xdr:col>
                    <xdr:colOff>0</xdr:colOff>
                    <xdr:row>0</xdr:row>
                    <xdr:rowOff>0</xdr:rowOff>
                  </from>
                  <to>
                    <xdr:col>125</xdr:col>
                    <xdr:colOff>0</xdr:colOff>
                    <xdr:row>1</xdr:row>
                    <xdr:rowOff>0</xdr:rowOff>
                  </to>
                </anchor>
              </controlPr>
            </control>
          </mc:Choice>
        </mc:AlternateContent>
        <mc:AlternateContent xmlns:mc="http://schemas.openxmlformats.org/markup-compatibility/2006">
          <mc:Choice Requires="x14">
            <control shapeId="67593" r:id="rId12" name="Button 9">
              <controlPr defaultSize="0" print="0" autoFill="0" autoPict="0" macro="[0]!ClearGroupMail">
                <anchor moveWithCells="1" sizeWithCells="1">
                  <from>
                    <xdr:col>216</xdr:col>
                    <xdr:colOff>0</xdr:colOff>
                    <xdr:row>2</xdr:row>
                    <xdr:rowOff>0</xdr:rowOff>
                  </from>
                  <to>
                    <xdr:col>217</xdr:col>
                    <xdr:colOff>0</xdr:colOff>
                    <xdr:row>3</xdr:row>
                    <xdr:rowOff>0</xdr:rowOff>
                  </to>
                </anchor>
              </controlPr>
            </control>
          </mc:Choice>
        </mc:AlternateContent>
        <mc:AlternateContent xmlns:mc="http://schemas.openxmlformats.org/markup-compatibility/2006">
          <mc:Choice Requires="x14">
            <control shapeId="67594" r:id="rId13" name="Button 10">
              <controlPr defaultSize="0" print="0" autoFill="0" autoPict="0" macro="[0]!Color_SemesterCells">
                <anchor moveWithCells="1" sizeWithCells="1">
                  <from>
                    <xdr:col>116</xdr:col>
                    <xdr:colOff>0</xdr:colOff>
                    <xdr:row>1</xdr:row>
                    <xdr:rowOff>0</xdr:rowOff>
                  </from>
                  <to>
                    <xdr:col>117</xdr:col>
                    <xdr:colOff>0</xdr:colOff>
                    <xdr:row>2</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pageSetUpPr fitToPage="1"/>
  </sheetPr>
  <dimension ref="A1:X136"/>
  <sheetViews>
    <sheetView zoomScaleNormal="100" workbookViewId="0">
      <pane xSplit="4" ySplit="1" topLeftCell="E20" activePane="bottomRight" state="frozen"/>
      <selection pane="topRight" activeCell="E1" sqref="E1"/>
      <selection pane="bottomLeft" activeCell="A2" sqref="A2"/>
      <selection pane="bottomRight" activeCell="B37" sqref="B37"/>
    </sheetView>
  </sheetViews>
  <sheetFormatPr defaultColWidth="9.140625" defaultRowHeight="15" x14ac:dyDescent="0.25"/>
  <cols>
    <col min="1" max="1" width="11.42578125" bestFit="1" customWidth="1"/>
    <col min="2" max="2" width="40" bestFit="1" customWidth="1"/>
    <col min="3" max="4" width="12.7109375" customWidth="1"/>
    <col min="5" max="10" width="8.7109375" style="484" customWidth="1"/>
    <col min="11" max="12" width="9.140625" style="484"/>
    <col min="13" max="13" width="8.7109375" style="484" customWidth="1"/>
    <col min="14" max="14" width="35.7109375" customWidth="1"/>
    <col min="15" max="16" width="5.7109375" customWidth="1"/>
  </cols>
  <sheetData>
    <row r="1" spans="1:24" ht="30.75" thickBot="1" x14ac:dyDescent="0.3">
      <c r="A1" s="81" t="s">
        <v>197</v>
      </c>
      <c r="B1" s="104" t="s">
        <v>198</v>
      </c>
      <c r="C1" s="82" t="s">
        <v>176</v>
      </c>
      <c r="D1" s="83" t="s">
        <v>177</v>
      </c>
      <c r="E1" s="84" t="s">
        <v>232</v>
      </c>
      <c r="F1" s="84" t="s">
        <v>178</v>
      </c>
      <c r="G1" s="82" t="s">
        <v>179</v>
      </c>
      <c r="H1" s="82" t="s">
        <v>180</v>
      </c>
      <c r="I1" s="85" t="s">
        <v>181</v>
      </c>
      <c r="J1" s="102" t="s">
        <v>233</v>
      </c>
      <c r="K1" s="103" t="s">
        <v>930</v>
      </c>
      <c r="L1" s="85" t="s">
        <v>931</v>
      </c>
      <c r="M1" s="82" t="s">
        <v>182</v>
      </c>
      <c r="N1" s="85" t="s">
        <v>174</v>
      </c>
      <c r="O1" s="483"/>
      <c r="Q1" s="487" t="s">
        <v>946</v>
      </c>
      <c r="R1" s="483"/>
      <c r="S1" s="483"/>
      <c r="T1" s="483"/>
      <c r="U1" s="483"/>
      <c r="V1" s="483"/>
      <c r="W1" s="483"/>
      <c r="X1" s="483"/>
    </row>
    <row r="2" spans="1:24" ht="15.75" thickTop="1" x14ac:dyDescent="0.25">
      <c r="A2" s="488" t="s">
        <v>140</v>
      </c>
      <c r="B2" s="489"/>
      <c r="C2" s="490"/>
      <c r="D2" s="491"/>
      <c r="E2" s="492">
        <f>SUM(E3:E9)</f>
        <v>35</v>
      </c>
      <c r="F2" s="493"/>
      <c r="G2" s="494"/>
      <c r="H2" s="494"/>
      <c r="I2" s="495"/>
      <c r="J2" s="496"/>
      <c r="K2" s="497">
        <f>SUM(K3:L10)</f>
        <v>120</v>
      </c>
      <c r="L2" s="498"/>
      <c r="M2" s="499"/>
      <c r="N2" s="500"/>
      <c r="Q2" s="579">
        <v>5</v>
      </c>
      <c r="R2" t="s">
        <v>927</v>
      </c>
    </row>
    <row r="3" spans="1:24" x14ac:dyDescent="0.25">
      <c r="A3" s="501" t="s">
        <v>618</v>
      </c>
      <c r="B3" s="502" t="s">
        <v>377</v>
      </c>
      <c r="C3" s="503" t="s">
        <v>133</v>
      </c>
      <c r="D3" s="504" t="s">
        <v>947</v>
      </c>
      <c r="E3" s="505">
        <v>6</v>
      </c>
      <c r="F3" s="506" t="s">
        <v>183</v>
      </c>
      <c r="G3" s="507" t="s">
        <v>183</v>
      </c>
      <c r="H3" s="507">
        <v>0</v>
      </c>
      <c r="I3" s="508" t="s">
        <v>183</v>
      </c>
      <c r="J3" s="509">
        <f>VALUE(LEFT(F3, 1))+VALUE(LEFT(G3, 1))+VALUE(LEFT(H3, 1))+VALUE(LEFT(I3, 1))</f>
        <v>3</v>
      </c>
      <c r="K3" s="510"/>
      <c r="L3" s="511">
        <v>20</v>
      </c>
      <c r="M3" s="512">
        <v>1</v>
      </c>
      <c r="N3" s="513" t="s">
        <v>638</v>
      </c>
      <c r="Q3" s="579">
        <f>7+7+12+1</f>
        <v>27</v>
      </c>
      <c r="R3" t="s">
        <v>928</v>
      </c>
    </row>
    <row r="4" spans="1:24" x14ac:dyDescent="0.25">
      <c r="A4" s="501" t="s">
        <v>619</v>
      </c>
      <c r="B4" s="502" t="s">
        <v>378</v>
      </c>
      <c r="C4" s="503" t="s">
        <v>133</v>
      </c>
      <c r="D4" s="504" t="s">
        <v>947</v>
      </c>
      <c r="E4" s="505">
        <v>6</v>
      </c>
      <c r="F4" s="506" t="s">
        <v>183</v>
      </c>
      <c r="G4" s="507" t="s">
        <v>183</v>
      </c>
      <c r="H4" s="507">
        <v>0</v>
      </c>
      <c r="I4" s="508" t="s">
        <v>183</v>
      </c>
      <c r="J4" s="509">
        <f t="shared" ref="J4:J9" si="0">VALUE(LEFT(F4, 1))+VALUE(LEFT(G4, 1))+VALUE(LEFT(H4, 1))+VALUE(LEFT(I4, 1))</f>
        <v>3</v>
      </c>
      <c r="K4" s="514"/>
      <c r="L4" s="511">
        <v>20</v>
      </c>
      <c r="M4" s="512">
        <v>1</v>
      </c>
      <c r="N4" s="513" t="s">
        <v>638</v>
      </c>
      <c r="Q4" s="579">
        <v>50</v>
      </c>
      <c r="R4" t="s">
        <v>948</v>
      </c>
    </row>
    <row r="5" spans="1:24" x14ac:dyDescent="0.25">
      <c r="A5" s="501" t="s">
        <v>620</v>
      </c>
      <c r="B5" s="502" t="s">
        <v>379</v>
      </c>
      <c r="C5" s="503" t="s">
        <v>133</v>
      </c>
      <c r="D5" s="504" t="s">
        <v>947</v>
      </c>
      <c r="E5" s="505">
        <v>5</v>
      </c>
      <c r="F5" s="506" t="s">
        <v>184</v>
      </c>
      <c r="G5" s="507" t="s">
        <v>184</v>
      </c>
      <c r="H5" s="507" t="s">
        <v>183</v>
      </c>
      <c r="I5" s="508" t="s">
        <v>183</v>
      </c>
      <c r="J5" s="509">
        <f t="shared" si="0"/>
        <v>6</v>
      </c>
      <c r="K5" s="514"/>
      <c r="L5" s="511">
        <v>20</v>
      </c>
      <c r="M5" s="512">
        <v>1</v>
      </c>
      <c r="N5" s="513" t="s">
        <v>638</v>
      </c>
      <c r="Q5" s="579" t="s">
        <v>944</v>
      </c>
      <c r="R5" t="s">
        <v>945</v>
      </c>
    </row>
    <row r="6" spans="1:24" x14ac:dyDescent="0.25">
      <c r="A6" s="501" t="s">
        <v>621</v>
      </c>
      <c r="B6" s="502" t="s">
        <v>380</v>
      </c>
      <c r="C6" s="503" t="s">
        <v>133</v>
      </c>
      <c r="D6" s="504" t="s">
        <v>947</v>
      </c>
      <c r="E6" s="505">
        <v>6</v>
      </c>
      <c r="F6" s="506" t="s">
        <v>183</v>
      </c>
      <c r="G6" s="507" t="s">
        <v>185</v>
      </c>
      <c r="H6" s="507" t="s">
        <v>183</v>
      </c>
      <c r="I6" s="508" t="s">
        <v>183</v>
      </c>
      <c r="J6" s="509">
        <f t="shared" si="0"/>
        <v>6</v>
      </c>
      <c r="K6" s="514"/>
      <c r="L6" s="511">
        <v>20</v>
      </c>
      <c r="M6" s="512">
        <v>1</v>
      </c>
      <c r="N6" s="513" t="s">
        <v>638</v>
      </c>
      <c r="Q6" s="579"/>
    </row>
    <row r="7" spans="1:24" x14ac:dyDescent="0.25">
      <c r="A7" s="501" t="s">
        <v>622</v>
      </c>
      <c r="B7" s="502" t="s">
        <v>381</v>
      </c>
      <c r="C7" s="503" t="s">
        <v>133</v>
      </c>
      <c r="D7" s="504" t="s">
        <v>947</v>
      </c>
      <c r="E7" s="505">
        <v>3</v>
      </c>
      <c r="F7" s="506" t="s">
        <v>184</v>
      </c>
      <c r="G7" s="507" t="s">
        <v>183</v>
      </c>
      <c r="H7" s="507" t="s">
        <v>183</v>
      </c>
      <c r="I7" s="508" t="s">
        <v>183</v>
      </c>
      <c r="J7" s="509">
        <f t="shared" si="0"/>
        <v>5</v>
      </c>
      <c r="K7" s="514"/>
      <c r="L7" s="511">
        <v>10</v>
      </c>
      <c r="M7" s="512">
        <v>1</v>
      </c>
      <c r="N7" s="513" t="s">
        <v>638</v>
      </c>
      <c r="Q7" s="110" t="s">
        <v>940</v>
      </c>
    </row>
    <row r="8" spans="1:24" x14ac:dyDescent="0.25">
      <c r="A8" s="501" t="s">
        <v>623</v>
      </c>
      <c r="B8" s="502" t="s">
        <v>382</v>
      </c>
      <c r="C8" s="503" t="s">
        <v>133</v>
      </c>
      <c r="D8" s="504" t="s">
        <v>947</v>
      </c>
      <c r="E8" s="505">
        <v>5</v>
      </c>
      <c r="F8" s="506" t="s">
        <v>183</v>
      </c>
      <c r="G8" s="507">
        <v>0</v>
      </c>
      <c r="H8" s="507" t="s">
        <v>185</v>
      </c>
      <c r="I8" s="508" t="s">
        <v>183</v>
      </c>
      <c r="J8" s="509">
        <f t="shared" si="0"/>
        <v>5</v>
      </c>
      <c r="K8" s="514"/>
      <c r="L8" s="511">
        <v>20</v>
      </c>
      <c r="M8" s="512">
        <v>1</v>
      </c>
      <c r="N8" s="513" t="s">
        <v>638</v>
      </c>
      <c r="Q8" t="s">
        <v>929</v>
      </c>
    </row>
    <row r="9" spans="1:24" x14ac:dyDescent="0.25">
      <c r="A9" s="501" t="s">
        <v>895</v>
      </c>
      <c r="B9" s="502" t="s">
        <v>383</v>
      </c>
      <c r="C9" s="503" t="s">
        <v>617</v>
      </c>
      <c r="D9" s="504" t="s">
        <v>947</v>
      </c>
      <c r="E9" s="505">
        <v>4</v>
      </c>
      <c r="F9" s="506" t="s">
        <v>184</v>
      </c>
      <c r="G9" s="507" t="s">
        <v>183</v>
      </c>
      <c r="H9" s="507">
        <v>0</v>
      </c>
      <c r="I9" s="508" t="s">
        <v>183</v>
      </c>
      <c r="J9" s="509">
        <f t="shared" si="0"/>
        <v>4</v>
      </c>
      <c r="K9" s="514"/>
      <c r="L9" s="511">
        <v>10</v>
      </c>
      <c r="M9" s="512">
        <v>1</v>
      </c>
      <c r="N9" s="697" t="s">
        <v>1589</v>
      </c>
      <c r="Q9" t="s">
        <v>950</v>
      </c>
    </row>
    <row r="10" spans="1:24" ht="15.75" thickBot="1" x14ac:dyDescent="0.3">
      <c r="A10" s="515"/>
      <c r="B10" s="516"/>
      <c r="C10" s="517"/>
      <c r="D10" s="518"/>
      <c r="E10" s="519"/>
      <c r="F10" s="520"/>
      <c r="G10" s="521"/>
      <c r="H10" s="521"/>
      <c r="I10" s="522"/>
      <c r="J10" s="523"/>
      <c r="K10" s="524"/>
      <c r="L10" s="525"/>
      <c r="M10" s="526"/>
      <c r="N10" s="527"/>
      <c r="Q10" t="s">
        <v>951</v>
      </c>
    </row>
    <row r="11" spans="1:24" x14ac:dyDescent="0.25">
      <c r="A11" s="488" t="s">
        <v>141</v>
      </c>
      <c r="B11" s="489"/>
      <c r="C11" s="490"/>
      <c r="D11" s="491"/>
      <c r="E11" s="492">
        <f>SUM(E12:E18)</f>
        <v>32</v>
      </c>
      <c r="F11" s="493"/>
      <c r="G11" s="494"/>
      <c r="H11" s="494"/>
      <c r="I11" s="495"/>
      <c r="J11" s="496"/>
      <c r="K11" s="528">
        <f>SUM(K12:L19)</f>
        <v>120</v>
      </c>
      <c r="L11" s="529"/>
      <c r="M11" s="530"/>
      <c r="N11" s="531"/>
      <c r="Q11" t="s">
        <v>932</v>
      </c>
    </row>
    <row r="12" spans="1:24" x14ac:dyDescent="0.25">
      <c r="A12" s="501" t="s">
        <v>624</v>
      </c>
      <c r="B12" s="502" t="s">
        <v>384</v>
      </c>
      <c r="C12" s="503" t="s">
        <v>133</v>
      </c>
      <c r="D12" s="504"/>
      <c r="E12" s="505">
        <v>5</v>
      </c>
      <c r="F12" s="506" t="s">
        <v>183</v>
      </c>
      <c r="G12" s="507" t="s">
        <v>183</v>
      </c>
      <c r="H12" s="507">
        <v>0</v>
      </c>
      <c r="I12" s="508" t="s">
        <v>183</v>
      </c>
      <c r="J12" s="509">
        <f t="shared" ref="J12:J18" si="1">VALUE(LEFT(F12, 1))+VALUE(LEFT(G12, 1))+VALUE(LEFT(H12, 1))+VALUE(LEFT(I12, 1))</f>
        <v>3</v>
      </c>
      <c r="K12" s="514"/>
      <c r="L12" s="511">
        <v>20</v>
      </c>
      <c r="M12" s="512">
        <v>2</v>
      </c>
      <c r="N12" s="532" t="s">
        <v>1607</v>
      </c>
      <c r="Q12" t="s">
        <v>933</v>
      </c>
    </row>
    <row r="13" spans="1:24" x14ac:dyDescent="0.25">
      <c r="A13" s="501" t="s">
        <v>625</v>
      </c>
      <c r="B13" s="502" t="s">
        <v>385</v>
      </c>
      <c r="C13" s="503" t="s">
        <v>133</v>
      </c>
      <c r="D13" s="504" t="s">
        <v>947</v>
      </c>
      <c r="E13" s="505">
        <v>5</v>
      </c>
      <c r="F13" s="506" t="s">
        <v>183</v>
      </c>
      <c r="G13" s="507" t="s">
        <v>183</v>
      </c>
      <c r="H13" s="507" t="s">
        <v>184</v>
      </c>
      <c r="I13" s="508" t="s">
        <v>183</v>
      </c>
      <c r="J13" s="509">
        <f t="shared" si="1"/>
        <v>5</v>
      </c>
      <c r="K13" s="514"/>
      <c r="L13" s="511">
        <v>20</v>
      </c>
      <c r="M13" s="512">
        <v>2</v>
      </c>
      <c r="N13" s="532" t="s">
        <v>1587</v>
      </c>
    </row>
    <row r="14" spans="1:24" x14ac:dyDescent="0.25">
      <c r="A14" s="501" t="s">
        <v>626</v>
      </c>
      <c r="B14" s="502" t="s">
        <v>386</v>
      </c>
      <c r="C14" s="503" t="s">
        <v>133</v>
      </c>
      <c r="D14" s="504" t="s">
        <v>947</v>
      </c>
      <c r="E14" s="505">
        <v>5</v>
      </c>
      <c r="F14" s="506" t="s">
        <v>183</v>
      </c>
      <c r="G14" s="507">
        <v>0</v>
      </c>
      <c r="H14" s="507" t="s">
        <v>185</v>
      </c>
      <c r="I14" s="508" t="s">
        <v>183</v>
      </c>
      <c r="J14" s="509">
        <f t="shared" si="1"/>
        <v>5</v>
      </c>
      <c r="K14" s="514"/>
      <c r="L14" s="511">
        <v>20</v>
      </c>
      <c r="M14" s="512">
        <v>2</v>
      </c>
      <c r="N14" s="532" t="s">
        <v>1586</v>
      </c>
      <c r="Q14" s="110" t="s">
        <v>942</v>
      </c>
    </row>
    <row r="15" spans="1:24" x14ac:dyDescent="0.25">
      <c r="A15" s="501" t="s">
        <v>627</v>
      </c>
      <c r="B15" s="502" t="s">
        <v>387</v>
      </c>
      <c r="C15" s="503" t="s">
        <v>133</v>
      </c>
      <c r="D15" s="504"/>
      <c r="E15" s="505">
        <v>5</v>
      </c>
      <c r="F15" s="506" t="s">
        <v>183</v>
      </c>
      <c r="G15" s="507">
        <v>0</v>
      </c>
      <c r="H15" s="507" t="s">
        <v>185</v>
      </c>
      <c r="I15" s="508" t="s">
        <v>183</v>
      </c>
      <c r="J15" s="509">
        <f t="shared" si="1"/>
        <v>5</v>
      </c>
      <c r="K15" s="514"/>
      <c r="L15" s="511">
        <v>20</v>
      </c>
      <c r="M15" s="512">
        <v>2</v>
      </c>
      <c r="N15" s="532" t="s">
        <v>1588</v>
      </c>
      <c r="Q15" t="s">
        <v>935</v>
      </c>
    </row>
    <row r="16" spans="1:24" x14ac:dyDescent="0.25">
      <c r="A16" s="501" t="s">
        <v>628</v>
      </c>
      <c r="B16" s="502" t="s">
        <v>388</v>
      </c>
      <c r="C16" s="503" t="s">
        <v>133</v>
      </c>
      <c r="D16" s="504" t="s">
        <v>947</v>
      </c>
      <c r="E16" s="505">
        <v>3</v>
      </c>
      <c r="F16" s="506" t="s">
        <v>183</v>
      </c>
      <c r="G16" s="507" t="s">
        <v>183</v>
      </c>
      <c r="H16" s="507">
        <v>0</v>
      </c>
      <c r="I16" s="508" t="s">
        <v>183</v>
      </c>
      <c r="J16" s="509">
        <f t="shared" si="1"/>
        <v>3</v>
      </c>
      <c r="K16" s="514"/>
      <c r="L16" s="511">
        <v>10</v>
      </c>
      <c r="M16" s="512">
        <v>2</v>
      </c>
      <c r="N16" s="532" t="s">
        <v>1590</v>
      </c>
      <c r="Q16" t="s">
        <v>936</v>
      </c>
    </row>
    <row r="17" spans="1:17" x14ac:dyDescent="0.25">
      <c r="A17" s="501" t="s">
        <v>629</v>
      </c>
      <c r="B17" s="502" t="s">
        <v>389</v>
      </c>
      <c r="C17" s="503" t="s">
        <v>133</v>
      </c>
      <c r="D17" s="504" t="s">
        <v>947</v>
      </c>
      <c r="E17" s="505">
        <v>5</v>
      </c>
      <c r="F17" s="506" t="s">
        <v>184</v>
      </c>
      <c r="G17" s="507" t="s">
        <v>184</v>
      </c>
      <c r="H17" s="507">
        <v>0</v>
      </c>
      <c r="I17" s="508" t="s">
        <v>183</v>
      </c>
      <c r="J17" s="509">
        <f t="shared" si="1"/>
        <v>5</v>
      </c>
      <c r="K17" s="514"/>
      <c r="L17" s="511">
        <v>20</v>
      </c>
      <c r="M17" s="512">
        <v>2</v>
      </c>
      <c r="N17" s="532" t="s">
        <v>1588</v>
      </c>
      <c r="Q17" t="s">
        <v>934</v>
      </c>
    </row>
    <row r="18" spans="1:17" x14ac:dyDescent="0.25">
      <c r="A18" s="501" t="s">
        <v>896</v>
      </c>
      <c r="B18" s="502" t="s">
        <v>390</v>
      </c>
      <c r="C18" s="503" t="s">
        <v>617</v>
      </c>
      <c r="D18" s="504" t="s">
        <v>947</v>
      </c>
      <c r="E18" s="505">
        <v>4</v>
      </c>
      <c r="F18" s="506" t="s">
        <v>183</v>
      </c>
      <c r="G18" s="507">
        <v>0</v>
      </c>
      <c r="H18" s="507" t="s">
        <v>184</v>
      </c>
      <c r="I18" s="508" t="s">
        <v>183</v>
      </c>
      <c r="J18" s="509">
        <f t="shared" si="1"/>
        <v>4</v>
      </c>
      <c r="K18" s="514"/>
      <c r="L18" s="511">
        <v>10</v>
      </c>
      <c r="M18" s="512">
        <v>2</v>
      </c>
      <c r="N18" s="532" t="s">
        <v>1586</v>
      </c>
    </row>
    <row r="19" spans="1:17" ht="15.75" thickBot="1" x14ac:dyDescent="0.3">
      <c r="A19" s="533"/>
      <c r="B19" s="534"/>
      <c r="C19" s="535"/>
      <c r="D19" s="536"/>
      <c r="E19" s="537"/>
      <c r="F19" s="537"/>
      <c r="G19" s="535"/>
      <c r="H19" s="535"/>
      <c r="I19" s="538"/>
      <c r="J19" s="539"/>
      <c r="K19" s="540"/>
      <c r="L19" s="541"/>
      <c r="M19" s="542"/>
      <c r="N19" s="543"/>
    </row>
    <row r="20" spans="1:17" x14ac:dyDescent="0.25">
      <c r="A20" s="488" t="s">
        <v>148</v>
      </c>
      <c r="B20" s="489"/>
      <c r="C20" s="490"/>
      <c r="D20" s="491"/>
      <c r="E20" s="492">
        <f>SUM(E21:E33)-4-6*4</f>
        <v>37</v>
      </c>
      <c r="F20" s="493"/>
      <c r="G20" s="494"/>
      <c r="H20" s="494"/>
      <c r="I20" s="495"/>
      <c r="J20" s="496"/>
      <c r="K20" s="528">
        <f>SUM(K21:L33)-10-20*4</f>
        <v>120</v>
      </c>
      <c r="L20" s="529"/>
      <c r="M20" s="530"/>
      <c r="N20" s="531"/>
    </row>
    <row r="21" spans="1:17" x14ac:dyDescent="0.25">
      <c r="A21" s="501" t="s">
        <v>630</v>
      </c>
      <c r="B21" s="502" t="s">
        <v>391</v>
      </c>
      <c r="C21" s="503" t="s">
        <v>133</v>
      </c>
      <c r="D21" s="504"/>
      <c r="E21" s="505">
        <v>6</v>
      </c>
      <c r="F21" s="506" t="s">
        <v>184</v>
      </c>
      <c r="G21" s="507" t="s">
        <v>185</v>
      </c>
      <c r="H21" s="507">
        <v>0</v>
      </c>
      <c r="I21" s="508" t="s">
        <v>183</v>
      </c>
      <c r="J21" s="509">
        <f t="shared" ref="J21:J32" si="2">VALUE(LEFT(F21, 1))+VALUE(LEFT(G21, 1))+VALUE(LEFT(H21, 1))+VALUE(LEFT(I21, 1))</f>
        <v>6</v>
      </c>
      <c r="K21" s="514"/>
      <c r="L21" s="511">
        <v>20</v>
      </c>
      <c r="M21" s="512">
        <v>3</v>
      </c>
      <c r="N21" s="532" t="s">
        <v>1591</v>
      </c>
    </row>
    <row r="22" spans="1:17" x14ac:dyDescent="0.25">
      <c r="A22" s="501" t="s">
        <v>631</v>
      </c>
      <c r="B22" s="502" t="s">
        <v>392</v>
      </c>
      <c r="C22" s="503" t="s">
        <v>133</v>
      </c>
      <c r="D22" s="504"/>
      <c r="E22" s="505">
        <v>6</v>
      </c>
      <c r="F22" s="506" t="s">
        <v>183</v>
      </c>
      <c r="G22" s="507" t="s">
        <v>184</v>
      </c>
      <c r="H22" s="507" t="s">
        <v>184</v>
      </c>
      <c r="I22" s="508" t="s">
        <v>183</v>
      </c>
      <c r="J22" s="509">
        <f t="shared" si="2"/>
        <v>6</v>
      </c>
      <c r="K22" s="514"/>
      <c r="L22" s="511">
        <v>20</v>
      </c>
      <c r="M22" s="512">
        <v>3</v>
      </c>
      <c r="N22" s="532" t="s">
        <v>1591</v>
      </c>
    </row>
    <row r="23" spans="1:17" x14ac:dyDescent="0.25">
      <c r="A23" s="501" t="s">
        <v>897</v>
      </c>
      <c r="B23" s="502" t="s">
        <v>393</v>
      </c>
      <c r="C23" s="503" t="s">
        <v>949</v>
      </c>
      <c r="D23" s="504" t="s">
        <v>947</v>
      </c>
      <c r="E23" s="505">
        <v>4</v>
      </c>
      <c r="F23" s="506" t="s">
        <v>183</v>
      </c>
      <c r="G23" s="507" t="s">
        <v>184</v>
      </c>
      <c r="H23" s="507">
        <v>0</v>
      </c>
      <c r="I23" s="508" t="s">
        <v>183</v>
      </c>
      <c r="J23" s="509">
        <f t="shared" si="2"/>
        <v>4</v>
      </c>
      <c r="K23" s="514"/>
      <c r="L23" s="511">
        <v>10</v>
      </c>
      <c r="M23" s="512">
        <v>3</v>
      </c>
      <c r="N23" s="532" t="s">
        <v>1631</v>
      </c>
      <c r="Q23" s="110" t="s">
        <v>941</v>
      </c>
    </row>
    <row r="24" spans="1:17" x14ac:dyDescent="0.25">
      <c r="A24" s="501" t="s">
        <v>898</v>
      </c>
      <c r="B24" s="502" t="s">
        <v>394</v>
      </c>
      <c r="C24" s="503" t="s">
        <v>949</v>
      </c>
      <c r="D24" s="504" t="s">
        <v>947</v>
      </c>
      <c r="E24" s="505">
        <v>4</v>
      </c>
      <c r="F24" s="506" t="s">
        <v>183</v>
      </c>
      <c r="G24" s="507" t="s">
        <v>184</v>
      </c>
      <c r="H24" s="507">
        <v>0</v>
      </c>
      <c r="I24" s="508" t="s">
        <v>183</v>
      </c>
      <c r="J24" s="509">
        <f t="shared" si="2"/>
        <v>4</v>
      </c>
      <c r="K24" s="514"/>
      <c r="L24" s="511">
        <v>10</v>
      </c>
      <c r="M24" s="512">
        <v>3</v>
      </c>
      <c r="N24" s="532" t="s">
        <v>1631</v>
      </c>
      <c r="Q24" t="s">
        <v>937</v>
      </c>
    </row>
    <row r="25" spans="1:17" x14ac:dyDescent="0.25">
      <c r="A25" s="501" t="s">
        <v>902</v>
      </c>
      <c r="B25" s="502" t="s">
        <v>921</v>
      </c>
      <c r="C25" s="503" t="s">
        <v>133</v>
      </c>
      <c r="D25" s="504" t="s">
        <v>947</v>
      </c>
      <c r="E25" s="505">
        <v>3</v>
      </c>
      <c r="F25" s="506" t="s">
        <v>183</v>
      </c>
      <c r="G25" s="507"/>
      <c r="H25" s="507"/>
      <c r="I25" s="508"/>
      <c r="J25" s="509">
        <v>3</v>
      </c>
      <c r="K25" s="514"/>
      <c r="L25" s="511">
        <v>0</v>
      </c>
      <c r="M25" s="512">
        <v>3</v>
      </c>
      <c r="N25" s="532" t="s">
        <v>1592</v>
      </c>
      <c r="Q25" t="s">
        <v>938</v>
      </c>
    </row>
    <row r="26" spans="1:17" x14ac:dyDescent="0.25">
      <c r="A26" s="544" t="s">
        <v>632</v>
      </c>
      <c r="B26" s="545" t="s">
        <v>151</v>
      </c>
      <c r="C26" s="503" t="s">
        <v>133</v>
      </c>
      <c r="D26" s="504" t="s">
        <v>947</v>
      </c>
      <c r="E26" s="505">
        <v>6</v>
      </c>
      <c r="F26" s="506" t="s">
        <v>183</v>
      </c>
      <c r="G26" s="507">
        <v>0</v>
      </c>
      <c r="H26" s="507">
        <v>0</v>
      </c>
      <c r="I26" s="508">
        <v>0</v>
      </c>
      <c r="J26" s="509">
        <v>6</v>
      </c>
      <c r="K26" s="514"/>
      <c r="L26" s="511">
        <v>30</v>
      </c>
      <c r="M26" s="512">
        <v>3</v>
      </c>
      <c r="N26" s="532" t="s">
        <v>1592</v>
      </c>
      <c r="Q26" t="s">
        <v>939</v>
      </c>
    </row>
    <row r="27" spans="1:17" x14ac:dyDescent="0.25">
      <c r="A27" s="501" t="s">
        <v>635</v>
      </c>
      <c r="B27" s="502" t="s">
        <v>397</v>
      </c>
      <c r="C27" s="503" t="s">
        <v>186</v>
      </c>
      <c r="D27" s="504" t="s">
        <v>947</v>
      </c>
      <c r="E27" s="505">
        <v>6</v>
      </c>
      <c r="F27" s="506" t="s">
        <v>183</v>
      </c>
      <c r="G27" s="507" t="s">
        <v>183</v>
      </c>
      <c r="H27" s="507" t="s">
        <v>185</v>
      </c>
      <c r="I27" s="508" t="s">
        <v>183</v>
      </c>
      <c r="J27" s="509">
        <f t="shared" si="2"/>
        <v>6</v>
      </c>
      <c r="K27" s="514"/>
      <c r="L27" s="511">
        <v>20</v>
      </c>
      <c r="M27" s="512">
        <v>3</v>
      </c>
      <c r="N27" s="532" t="s">
        <v>1632</v>
      </c>
    </row>
    <row r="28" spans="1:17" x14ac:dyDescent="0.25">
      <c r="A28" s="501" t="s">
        <v>640</v>
      </c>
      <c r="B28" s="502" t="s">
        <v>641</v>
      </c>
      <c r="C28" s="503" t="s">
        <v>186</v>
      </c>
      <c r="D28" s="504" t="s">
        <v>947</v>
      </c>
      <c r="E28" s="505">
        <v>6</v>
      </c>
      <c r="F28" s="506"/>
      <c r="G28" s="507"/>
      <c r="H28" s="507"/>
      <c r="I28" s="508"/>
      <c r="J28" s="509" t="e">
        <f t="shared" si="2"/>
        <v>#VALUE!</v>
      </c>
      <c r="K28" s="514"/>
      <c r="L28" s="511">
        <v>20</v>
      </c>
      <c r="M28" s="512">
        <v>3</v>
      </c>
      <c r="N28" s="532" t="s">
        <v>1588</v>
      </c>
    </row>
    <row r="29" spans="1:17" x14ac:dyDescent="0.25">
      <c r="A29" s="501" t="s">
        <v>633</v>
      </c>
      <c r="B29" s="502" t="s">
        <v>395</v>
      </c>
      <c r="C29" s="503" t="s">
        <v>186</v>
      </c>
      <c r="D29" s="504"/>
      <c r="E29" s="505">
        <v>6</v>
      </c>
      <c r="F29" s="506" t="s">
        <v>183</v>
      </c>
      <c r="G29" s="507" t="s">
        <v>184</v>
      </c>
      <c r="H29" s="507" t="s">
        <v>184</v>
      </c>
      <c r="I29" s="508" t="s">
        <v>183</v>
      </c>
      <c r="J29" s="509">
        <f t="shared" si="2"/>
        <v>6</v>
      </c>
      <c r="K29" s="514"/>
      <c r="L29" s="511">
        <v>20</v>
      </c>
      <c r="M29" s="512">
        <v>3</v>
      </c>
      <c r="N29" s="532" t="s">
        <v>1607</v>
      </c>
    </row>
    <row r="30" spans="1:17" x14ac:dyDescent="0.25">
      <c r="A30" s="501" t="s">
        <v>634</v>
      </c>
      <c r="B30" s="502" t="s">
        <v>396</v>
      </c>
      <c r="C30" s="503" t="s">
        <v>186</v>
      </c>
      <c r="D30" s="504"/>
      <c r="E30" s="505">
        <v>6</v>
      </c>
      <c r="F30" s="506" t="s">
        <v>183</v>
      </c>
      <c r="G30" s="507">
        <v>0</v>
      </c>
      <c r="H30" s="507">
        <v>0</v>
      </c>
      <c r="I30" s="508">
        <v>0</v>
      </c>
      <c r="J30" s="509">
        <f t="shared" si="2"/>
        <v>1</v>
      </c>
      <c r="K30" s="514"/>
      <c r="L30" s="511">
        <v>20</v>
      </c>
      <c r="M30" s="512">
        <v>3</v>
      </c>
      <c r="N30" s="532" t="s">
        <v>638</v>
      </c>
    </row>
    <row r="31" spans="1:17" x14ac:dyDescent="0.25">
      <c r="A31" s="501" t="s">
        <v>636</v>
      </c>
      <c r="B31" s="502" t="s">
        <v>398</v>
      </c>
      <c r="C31" s="503" t="s">
        <v>186</v>
      </c>
      <c r="D31" s="504" t="s">
        <v>947</v>
      </c>
      <c r="E31" s="505">
        <v>6</v>
      </c>
      <c r="F31" s="506" t="s">
        <v>183</v>
      </c>
      <c r="G31" s="507" t="s">
        <v>183</v>
      </c>
      <c r="H31" s="507" t="s">
        <v>185</v>
      </c>
      <c r="I31" s="508" t="s">
        <v>183</v>
      </c>
      <c r="J31" s="509">
        <f t="shared" si="2"/>
        <v>6</v>
      </c>
      <c r="K31" s="514"/>
      <c r="L31" s="511">
        <v>20</v>
      </c>
      <c r="M31" s="512">
        <v>3</v>
      </c>
      <c r="N31" s="532" t="s">
        <v>1588</v>
      </c>
    </row>
    <row r="32" spans="1:17" x14ac:dyDescent="0.25">
      <c r="A32" s="501" t="s">
        <v>637</v>
      </c>
      <c r="B32" s="502" t="s">
        <v>399</v>
      </c>
      <c r="C32" s="503" t="s">
        <v>186</v>
      </c>
      <c r="D32" s="504" t="s">
        <v>947</v>
      </c>
      <c r="E32" s="505">
        <v>6</v>
      </c>
      <c r="F32" s="506" t="s">
        <v>184</v>
      </c>
      <c r="G32" s="507" t="s">
        <v>183</v>
      </c>
      <c r="H32" s="507" t="s">
        <v>184</v>
      </c>
      <c r="I32" s="508" t="s">
        <v>183</v>
      </c>
      <c r="J32" s="509">
        <f t="shared" si="2"/>
        <v>6</v>
      </c>
      <c r="K32" s="514"/>
      <c r="L32" s="511">
        <v>20</v>
      </c>
      <c r="M32" s="512">
        <v>3</v>
      </c>
      <c r="N32" s="532" t="s">
        <v>1607</v>
      </c>
    </row>
    <row r="33" spans="1:14" ht="15.75" thickBot="1" x14ac:dyDescent="0.3">
      <c r="A33" s="515"/>
      <c r="B33" s="516"/>
      <c r="C33" s="517"/>
      <c r="D33" s="518"/>
      <c r="E33" s="519"/>
      <c r="F33" s="520"/>
      <c r="G33" s="521"/>
      <c r="H33" s="521"/>
      <c r="I33" s="522"/>
      <c r="J33" s="523"/>
      <c r="K33" s="524"/>
      <c r="L33" s="525"/>
      <c r="M33" s="526"/>
      <c r="N33" s="527"/>
    </row>
    <row r="34" spans="1:14" x14ac:dyDescent="0.25">
      <c r="A34" s="546" t="s">
        <v>155</v>
      </c>
      <c r="B34" s="547"/>
      <c r="C34" s="499"/>
      <c r="D34" s="548"/>
      <c r="E34" s="492">
        <f>SUM(E35:E47)-3*3</f>
        <v>20</v>
      </c>
      <c r="F34" s="549"/>
      <c r="G34" s="499"/>
      <c r="H34" s="499"/>
      <c r="I34" s="498"/>
      <c r="J34" s="496"/>
      <c r="K34" s="550"/>
      <c r="L34" s="551"/>
      <c r="M34" s="530"/>
      <c r="N34" s="531"/>
    </row>
    <row r="35" spans="1:14" x14ac:dyDescent="0.25">
      <c r="A35" s="501" t="s">
        <v>59</v>
      </c>
      <c r="B35" s="502" t="s">
        <v>156</v>
      </c>
      <c r="C35" s="503" t="s">
        <v>155</v>
      </c>
      <c r="D35" s="504"/>
      <c r="E35" s="505">
        <v>6</v>
      </c>
      <c r="F35" s="505">
        <v>0</v>
      </c>
      <c r="G35" s="503">
        <v>0</v>
      </c>
      <c r="H35" s="503" t="s">
        <v>183</v>
      </c>
      <c r="I35" s="552">
        <v>0</v>
      </c>
      <c r="J35" s="509">
        <f>VALUE(LEFT(F35, 1))+VALUE(LEFT(G35, 1))+VALUE(LEFT(H35, 1))+VALUE(LEFT(I35, 1))</f>
        <v>1</v>
      </c>
      <c r="K35" s="510">
        <v>1</v>
      </c>
      <c r="L35" s="553"/>
      <c r="M35" s="512">
        <v>2</v>
      </c>
      <c r="N35" s="513" t="s">
        <v>1592</v>
      </c>
    </row>
    <row r="36" spans="1:14" x14ac:dyDescent="0.25">
      <c r="A36" s="554" t="s">
        <v>157</v>
      </c>
      <c r="B36" s="502"/>
      <c r="C36" s="503"/>
      <c r="D36" s="504"/>
      <c r="E36" s="505"/>
      <c r="F36" s="505"/>
      <c r="G36" s="503"/>
      <c r="H36" s="503"/>
      <c r="I36" s="552"/>
      <c r="J36" s="509"/>
      <c r="K36" s="510"/>
      <c r="L36" s="553"/>
      <c r="M36" s="512"/>
      <c r="N36" s="513"/>
    </row>
    <row r="37" spans="1:14" x14ac:dyDescent="0.25">
      <c r="A37" s="501" t="s">
        <v>2</v>
      </c>
      <c r="B37" s="502" t="s">
        <v>158</v>
      </c>
      <c r="C37" s="503" t="s">
        <v>155</v>
      </c>
      <c r="D37" s="504"/>
      <c r="E37" s="505">
        <v>3</v>
      </c>
      <c r="F37" s="505" t="s">
        <v>187</v>
      </c>
      <c r="G37" s="503">
        <v>0</v>
      </c>
      <c r="H37" s="503">
        <v>0</v>
      </c>
      <c r="I37" s="552" t="s">
        <v>188</v>
      </c>
      <c r="J37" s="509">
        <f t="shared" ref="J37:J47" si="3">VALUE(LEFT(F37, 1))+VALUE(LEFT(G37, 1))+VALUE(LEFT(H37, 1))+VALUE(LEFT(I37, 1))</f>
        <v>4</v>
      </c>
      <c r="K37" s="510"/>
      <c r="L37" s="553">
        <v>1</v>
      </c>
      <c r="M37" s="512">
        <v>1</v>
      </c>
      <c r="N37" s="513" t="s">
        <v>234</v>
      </c>
    </row>
    <row r="38" spans="1:14" x14ac:dyDescent="0.25">
      <c r="A38" s="501" t="s">
        <v>0</v>
      </c>
      <c r="B38" s="502" t="s">
        <v>159</v>
      </c>
      <c r="C38" s="503" t="s">
        <v>155</v>
      </c>
      <c r="D38" s="504"/>
      <c r="E38" s="505">
        <v>3</v>
      </c>
      <c r="F38" s="505" t="s">
        <v>184</v>
      </c>
      <c r="G38" s="503">
        <v>0</v>
      </c>
      <c r="H38" s="503">
        <v>0</v>
      </c>
      <c r="I38" s="552" t="s">
        <v>183</v>
      </c>
      <c r="J38" s="509">
        <f t="shared" si="3"/>
        <v>3</v>
      </c>
      <c r="K38" s="510"/>
      <c r="L38" s="553">
        <v>1</v>
      </c>
      <c r="M38" s="512">
        <v>1</v>
      </c>
      <c r="N38" s="513" t="s">
        <v>234</v>
      </c>
    </row>
    <row r="39" spans="1:14" x14ac:dyDescent="0.25">
      <c r="A39" s="501" t="s">
        <v>3</v>
      </c>
      <c r="B39" s="502" t="s">
        <v>160</v>
      </c>
      <c r="C39" s="503" t="s">
        <v>155</v>
      </c>
      <c r="D39" s="504"/>
      <c r="E39" s="505">
        <v>3</v>
      </c>
      <c r="F39" s="505" t="s">
        <v>183</v>
      </c>
      <c r="G39" s="503">
        <v>0</v>
      </c>
      <c r="H39" s="503">
        <v>0</v>
      </c>
      <c r="I39" s="552">
        <v>0</v>
      </c>
      <c r="J39" s="509">
        <f t="shared" si="3"/>
        <v>1</v>
      </c>
      <c r="K39" s="510"/>
      <c r="L39" s="553">
        <v>1</v>
      </c>
      <c r="M39" s="512">
        <v>1</v>
      </c>
      <c r="N39" s="513" t="s">
        <v>235</v>
      </c>
    </row>
    <row r="40" spans="1:14" x14ac:dyDescent="0.25">
      <c r="A40" s="501" t="s">
        <v>1</v>
      </c>
      <c r="B40" s="502" t="s">
        <v>161</v>
      </c>
      <c r="C40" s="503" t="s">
        <v>155</v>
      </c>
      <c r="D40" s="504"/>
      <c r="E40" s="505">
        <v>3</v>
      </c>
      <c r="F40" s="505" t="s">
        <v>184</v>
      </c>
      <c r="G40" s="503">
        <v>0</v>
      </c>
      <c r="H40" s="503">
        <v>0</v>
      </c>
      <c r="I40" s="552" t="s">
        <v>183</v>
      </c>
      <c r="J40" s="509">
        <f t="shared" si="3"/>
        <v>3</v>
      </c>
      <c r="K40" s="510"/>
      <c r="L40" s="553">
        <v>1</v>
      </c>
      <c r="M40" s="512">
        <v>1</v>
      </c>
      <c r="N40" s="513" t="s">
        <v>236</v>
      </c>
    </row>
    <row r="41" spans="1:14" x14ac:dyDescent="0.25">
      <c r="A41" s="501" t="s">
        <v>4</v>
      </c>
      <c r="B41" s="502" t="s">
        <v>162</v>
      </c>
      <c r="C41" s="503" t="s">
        <v>155</v>
      </c>
      <c r="D41" s="504"/>
      <c r="E41" s="505">
        <v>3</v>
      </c>
      <c r="F41" s="505" t="s">
        <v>183</v>
      </c>
      <c r="G41" s="503">
        <v>0</v>
      </c>
      <c r="H41" s="503">
        <v>0</v>
      </c>
      <c r="I41" s="552" t="s">
        <v>183</v>
      </c>
      <c r="J41" s="509">
        <f t="shared" si="3"/>
        <v>2</v>
      </c>
      <c r="K41" s="510"/>
      <c r="L41" s="553">
        <v>1</v>
      </c>
      <c r="M41" s="512">
        <v>2</v>
      </c>
      <c r="N41" s="513" t="s">
        <v>237</v>
      </c>
    </row>
    <row r="42" spans="1:14" hidden="1" x14ac:dyDescent="0.25">
      <c r="A42" s="501" t="s">
        <v>163</v>
      </c>
      <c r="B42" s="555" t="s">
        <v>164</v>
      </c>
      <c r="C42" s="556" t="s">
        <v>155</v>
      </c>
      <c r="D42" s="504"/>
      <c r="E42" s="557">
        <v>0</v>
      </c>
      <c r="F42" s="557" t="s">
        <v>184</v>
      </c>
      <c r="G42" s="556">
        <v>0</v>
      </c>
      <c r="H42" s="556">
        <v>0</v>
      </c>
      <c r="I42" s="558" t="s">
        <v>183</v>
      </c>
      <c r="J42" s="559">
        <f t="shared" si="3"/>
        <v>3</v>
      </c>
      <c r="K42" s="560"/>
      <c r="L42" s="561">
        <v>1</v>
      </c>
      <c r="M42" s="562">
        <v>2</v>
      </c>
      <c r="N42" s="563" t="s">
        <v>238</v>
      </c>
    </row>
    <row r="43" spans="1:14" x14ac:dyDescent="0.25">
      <c r="A43" s="501" t="s">
        <v>23</v>
      </c>
      <c r="B43" s="502" t="s">
        <v>165</v>
      </c>
      <c r="C43" s="503" t="s">
        <v>155</v>
      </c>
      <c r="D43" s="504"/>
      <c r="E43" s="505">
        <v>3</v>
      </c>
      <c r="F43" s="505" t="s">
        <v>189</v>
      </c>
      <c r="G43" s="503">
        <v>0</v>
      </c>
      <c r="H43" s="503">
        <v>0</v>
      </c>
      <c r="I43" s="552" t="s">
        <v>190</v>
      </c>
      <c r="J43" s="509">
        <f t="shared" si="3"/>
        <v>3</v>
      </c>
      <c r="K43" s="510">
        <v>1</v>
      </c>
      <c r="L43" s="553"/>
      <c r="M43" s="512">
        <v>2</v>
      </c>
      <c r="N43" s="513" t="s">
        <v>239</v>
      </c>
    </row>
    <row r="44" spans="1:14" hidden="1" x14ac:dyDescent="0.25">
      <c r="A44" s="501" t="s">
        <v>166</v>
      </c>
      <c r="B44" s="555" t="s">
        <v>167</v>
      </c>
      <c r="C44" s="556" t="s">
        <v>155</v>
      </c>
      <c r="D44" s="504"/>
      <c r="E44" s="557">
        <v>0</v>
      </c>
      <c r="F44" s="557" t="s">
        <v>184</v>
      </c>
      <c r="G44" s="556">
        <v>0</v>
      </c>
      <c r="H44" s="556">
        <v>0</v>
      </c>
      <c r="I44" s="558" t="s">
        <v>183</v>
      </c>
      <c r="J44" s="559">
        <f t="shared" si="3"/>
        <v>3</v>
      </c>
      <c r="K44" s="560"/>
      <c r="L44" s="561">
        <v>1</v>
      </c>
      <c r="M44" s="562">
        <v>2</v>
      </c>
      <c r="N44" s="563" t="s">
        <v>240</v>
      </c>
    </row>
    <row r="45" spans="1:14" x14ac:dyDescent="0.25">
      <c r="A45" s="501" t="s">
        <v>24</v>
      </c>
      <c r="B45" s="502" t="s">
        <v>168</v>
      </c>
      <c r="C45" s="503" t="s">
        <v>155</v>
      </c>
      <c r="D45" s="504"/>
      <c r="E45" s="505">
        <v>3</v>
      </c>
      <c r="F45" s="505" t="s">
        <v>191</v>
      </c>
      <c r="G45" s="503">
        <v>0</v>
      </c>
      <c r="H45" s="503">
        <v>0</v>
      </c>
      <c r="I45" s="552" t="s">
        <v>192</v>
      </c>
      <c r="J45" s="509">
        <f t="shared" si="3"/>
        <v>6</v>
      </c>
      <c r="K45" s="510"/>
      <c r="L45" s="553">
        <v>1</v>
      </c>
      <c r="M45" s="512">
        <v>2</v>
      </c>
      <c r="N45" s="513" t="s">
        <v>193</v>
      </c>
    </row>
    <row r="46" spans="1:14" hidden="1" x14ac:dyDescent="0.25">
      <c r="A46" s="501" t="s">
        <v>5</v>
      </c>
      <c r="B46" s="555" t="s">
        <v>169</v>
      </c>
      <c r="C46" s="556" t="s">
        <v>155</v>
      </c>
      <c r="D46" s="504"/>
      <c r="E46" s="557">
        <v>0</v>
      </c>
      <c r="F46" s="557">
        <v>0</v>
      </c>
      <c r="G46" s="556" t="s">
        <v>183</v>
      </c>
      <c r="H46" s="556">
        <v>0</v>
      </c>
      <c r="I46" s="558" t="s">
        <v>183</v>
      </c>
      <c r="J46" s="559">
        <f t="shared" si="3"/>
        <v>2</v>
      </c>
      <c r="K46" s="560"/>
      <c r="L46" s="561">
        <v>1</v>
      </c>
      <c r="M46" s="562">
        <v>2</v>
      </c>
      <c r="N46" s="563" t="s">
        <v>241</v>
      </c>
    </row>
    <row r="47" spans="1:14" x14ac:dyDescent="0.25">
      <c r="A47" s="501" t="s">
        <v>112</v>
      </c>
      <c r="B47" s="502" t="s">
        <v>170</v>
      </c>
      <c r="C47" s="503" t="s">
        <v>155</v>
      </c>
      <c r="D47" s="504"/>
      <c r="E47" s="505">
        <v>2</v>
      </c>
      <c r="F47" s="505" t="s">
        <v>187</v>
      </c>
      <c r="G47" s="503">
        <v>0</v>
      </c>
      <c r="H47" s="503">
        <v>0</v>
      </c>
      <c r="I47" s="552" t="s">
        <v>194</v>
      </c>
      <c r="J47" s="509">
        <f t="shared" si="3"/>
        <v>4</v>
      </c>
      <c r="K47" s="510"/>
      <c r="L47" s="553">
        <v>1</v>
      </c>
      <c r="M47" s="512">
        <v>2</v>
      </c>
      <c r="N47" s="513" t="s">
        <v>195</v>
      </c>
    </row>
    <row r="48" spans="1:14" x14ac:dyDescent="0.25">
      <c r="A48" s="564"/>
      <c r="B48" s="565"/>
      <c r="C48" s="566"/>
      <c r="D48" s="567"/>
      <c r="E48" s="568"/>
      <c r="F48" s="568"/>
      <c r="G48" s="566"/>
      <c r="H48" s="566"/>
      <c r="I48" s="569"/>
      <c r="J48" s="570"/>
      <c r="K48" s="571"/>
      <c r="L48" s="572"/>
      <c r="M48" s="573"/>
      <c r="N48" s="574"/>
    </row>
    <row r="49" spans="1:14" x14ac:dyDescent="0.25">
      <c r="A49" s="564"/>
      <c r="B49" s="565"/>
      <c r="C49" s="566"/>
      <c r="D49" s="567"/>
      <c r="E49" s="568"/>
      <c r="F49" s="568"/>
      <c r="G49" s="566"/>
      <c r="H49" s="566"/>
      <c r="I49" s="569"/>
      <c r="J49" s="570"/>
      <c r="K49" s="571"/>
      <c r="L49" s="572"/>
      <c r="M49" s="573"/>
      <c r="N49" s="574"/>
    </row>
    <row r="50" spans="1:14" x14ac:dyDescent="0.25">
      <c r="A50" s="564"/>
      <c r="B50" s="565"/>
      <c r="C50" s="566"/>
      <c r="D50" s="567"/>
      <c r="E50" s="568"/>
      <c r="F50" s="568"/>
      <c r="G50" s="566"/>
      <c r="H50" s="566"/>
      <c r="I50" s="569"/>
      <c r="J50" s="570"/>
      <c r="K50" s="571"/>
      <c r="L50" s="572"/>
      <c r="M50" s="573"/>
      <c r="N50" s="574"/>
    </row>
    <row r="51" spans="1:14" ht="15.75" thickBot="1" x14ac:dyDescent="0.3">
      <c r="A51" s="575" t="s">
        <v>196</v>
      </c>
      <c r="B51" s="516"/>
      <c r="C51" s="517"/>
      <c r="D51" s="518"/>
      <c r="E51" s="519"/>
      <c r="F51" s="519"/>
      <c r="G51" s="517"/>
      <c r="H51" s="517"/>
      <c r="I51" s="576"/>
      <c r="J51" s="523"/>
      <c r="K51" s="577"/>
      <c r="L51" s="578"/>
      <c r="M51" s="526"/>
      <c r="N51" s="527"/>
    </row>
    <row r="52" spans="1:14" x14ac:dyDescent="0.25">
      <c r="C52" s="80"/>
    </row>
    <row r="136" spans="2:2" x14ac:dyDescent="0.25">
      <c r="B136" s="485"/>
    </row>
  </sheetData>
  <conditionalFormatting sqref="A3:N8 A12:N18 A35:N50 A21:N32 A9:M9">
    <cfRule type="expression" dxfId="6" priority="8">
      <formula>MOD(ROW(),2)=0</formula>
    </cfRule>
  </conditionalFormatting>
  <pageMargins left="0.25" right="0.25" top="0.75" bottom="0.75" header="0.3" footer="0.3"/>
  <pageSetup paperSize="9"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525" r:id="rId4" name="Button 93">
              <controlPr defaultSize="0" print="0" autoFill="0" autoPict="0" macro="[0]!Label_St_Info_and_Compare_Header">
                <anchor moveWithCells="1" sizeWithCells="1">
                  <from>
                    <xdr:col>16</xdr:col>
                    <xdr:colOff>0</xdr:colOff>
                    <xdr:row>26</xdr:row>
                    <xdr:rowOff>0</xdr:rowOff>
                  </from>
                  <to>
                    <xdr:col>21</xdr:col>
                    <xdr:colOff>0</xdr:colOff>
                    <xdr:row>27</xdr:row>
                    <xdr:rowOff>0</xdr:rowOff>
                  </to>
                </anchor>
              </controlPr>
            </control>
          </mc:Choice>
        </mc:AlternateContent>
        <mc:AlternateContent xmlns:mc="http://schemas.openxmlformats.org/markup-compatibility/2006">
          <mc:Choice Requires="x14">
            <control shapeId="18526" r:id="rId5" name="Button 94">
              <controlPr defaultSize="0" print="0" autoFill="0" autoPict="0" macro="[0]!LabelTablesHeader">
                <anchor moveWithCells="1" sizeWithCells="1">
                  <from>
                    <xdr:col>16</xdr:col>
                    <xdr:colOff>0</xdr:colOff>
                    <xdr:row>17</xdr:row>
                    <xdr:rowOff>0</xdr:rowOff>
                  </from>
                  <to>
                    <xdr:col>21</xdr:col>
                    <xdr:colOff>0</xdr:colOff>
                    <xdr:row>18</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CF302"/>
  <sheetViews>
    <sheetView zoomScale="110" zoomScaleNormal="110" workbookViewId="0">
      <pane xSplit="5" ySplit="3" topLeftCell="AR4" activePane="bottomRight" state="frozen"/>
      <selection pane="topRight" activeCell="M1" sqref="M1"/>
      <selection pane="bottomLeft" activeCell="A4" sqref="A4"/>
      <selection pane="bottomRight" activeCell="C98" sqref="C98"/>
    </sheetView>
  </sheetViews>
  <sheetFormatPr defaultColWidth="9.140625" defaultRowHeight="14.25" x14ac:dyDescent="0.2"/>
  <cols>
    <col min="1" max="1" width="6.7109375" style="14" customWidth="1"/>
    <col min="2" max="2" width="4.42578125" style="14" customWidth="1"/>
    <col min="3" max="3" width="38.42578125" style="14" bestFit="1" customWidth="1"/>
    <col min="4" max="4" width="5.42578125" style="14" customWidth="1"/>
    <col min="5" max="5" width="13.7109375" style="14" customWidth="1"/>
    <col min="6" max="75" width="5.7109375" style="14" customWidth="1"/>
    <col min="76" max="81" width="6.7109375" style="14" customWidth="1"/>
    <col min="82" max="87" width="5.7109375" style="14" customWidth="1"/>
    <col min="88" max="16384" width="9.140625" style="14"/>
  </cols>
  <sheetData>
    <row r="1" spans="1:84" ht="16.5" customHeight="1" thickBot="1" x14ac:dyDescent="0.3">
      <c r="C1" s="16"/>
      <c r="F1" s="762" t="s">
        <v>0</v>
      </c>
      <c r="G1" s="763"/>
      <c r="H1" s="764" t="s">
        <v>1</v>
      </c>
      <c r="I1" s="765"/>
      <c r="J1" s="766" t="s">
        <v>2</v>
      </c>
      <c r="K1" s="767"/>
      <c r="L1" s="768" t="s">
        <v>3</v>
      </c>
      <c r="M1" s="769"/>
      <c r="N1" s="770" t="s">
        <v>23</v>
      </c>
      <c r="O1" s="771"/>
      <c r="P1" s="772" t="s">
        <v>4</v>
      </c>
      <c r="Q1" s="773"/>
      <c r="R1" s="774" t="s">
        <v>24</v>
      </c>
      <c r="S1" s="775"/>
      <c r="T1" s="744" t="s">
        <v>112</v>
      </c>
      <c r="U1" s="745"/>
      <c r="V1" s="760" t="s">
        <v>618</v>
      </c>
      <c r="W1" s="761"/>
      <c r="X1" s="760" t="s">
        <v>619</v>
      </c>
      <c r="Y1" s="761"/>
      <c r="Z1" s="760" t="s">
        <v>620</v>
      </c>
      <c r="AA1" s="761"/>
      <c r="AB1" s="760" t="s">
        <v>621</v>
      </c>
      <c r="AC1" s="761"/>
      <c r="AD1" s="760" t="s">
        <v>622</v>
      </c>
      <c r="AE1" s="761"/>
      <c r="AF1" s="760" t="s">
        <v>623</v>
      </c>
      <c r="AG1" s="761"/>
      <c r="AH1" s="760" t="s">
        <v>895</v>
      </c>
      <c r="AI1" s="761"/>
      <c r="AJ1" s="752" t="s">
        <v>624</v>
      </c>
      <c r="AK1" s="738"/>
      <c r="AL1" s="752" t="s">
        <v>625</v>
      </c>
      <c r="AM1" s="738"/>
      <c r="AN1" s="752" t="s">
        <v>626</v>
      </c>
      <c r="AO1" s="738"/>
      <c r="AP1" s="737" t="s">
        <v>627</v>
      </c>
      <c r="AQ1" s="738"/>
      <c r="AR1" s="752" t="s">
        <v>628</v>
      </c>
      <c r="AS1" s="738"/>
      <c r="AT1" s="752" t="s">
        <v>629</v>
      </c>
      <c r="AU1" s="738"/>
      <c r="AV1" s="752" t="s">
        <v>896</v>
      </c>
      <c r="AW1" s="738"/>
      <c r="AX1" s="770" t="s">
        <v>59</v>
      </c>
      <c r="AY1" s="773"/>
      <c r="AZ1" s="760" t="s">
        <v>630</v>
      </c>
      <c r="BA1" s="761"/>
      <c r="BB1" s="760" t="s">
        <v>631</v>
      </c>
      <c r="BC1" s="761"/>
      <c r="BD1" s="760" t="s">
        <v>897</v>
      </c>
      <c r="BE1" s="776"/>
      <c r="BF1" s="776" t="s">
        <v>898</v>
      </c>
      <c r="BG1" s="761"/>
      <c r="BH1" s="760" t="s">
        <v>902</v>
      </c>
      <c r="BI1" s="761"/>
      <c r="BJ1" s="760" t="s">
        <v>632</v>
      </c>
      <c r="BK1" s="761"/>
      <c r="BL1" s="760" t="s">
        <v>635</v>
      </c>
      <c r="BM1" s="761"/>
      <c r="BN1" s="760" t="s">
        <v>640</v>
      </c>
      <c r="BO1" s="761"/>
      <c r="BP1" s="760" t="s">
        <v>633</v>
      </c>
      <c r="BQ1" s="761"/>
      <c r="BR1" s="760" t="s">
        <v>634</v>
      </c>
      <c r="BS1" s="761"/>
      <c r="BT1" s="760" t="s">
        <v>636</v>
      </c>
      <c r="BU1" s="761"/>
      <c r="BV1" s="760" t="s">
        <v>637</v>
      </c>
      <c r="BW1" s="761"/>
      <c r="BX1" s="62" t="s">
        <v>120</v>
      </c>
      <c r="BY1" s="63" t="s">
        <v>119</v>
      </c>
      <c r="BZ1" s="64" t="s">
        <v>106</v>
      </c>
      <c r="CA1" s="78" t="s">
        <v>139</v>
      </c>
      <c r="CB1" s="78" t="s">
        <v>107</v>
      </c>
      <c r="CC1" s="65" t="s">
        <v>138</v>
      </c>
      <c r="CD1" s="760" t="s">
        <v>1385</v>
      </c>
      <c r="CE1" s="761"/>
    </row>
    <row r="2" spans="1:84" ht="15" customHeight="1" thickBot="1" x14ac:dyDescent="0.3">
      <c r="B2" s="2" t="s">
        <v>6</v>
      </c>
      <c r="C2" s="2" t="s">
        <v>7</v>
      </c>
      <c r="D2" s="3" t="s">
        <v>9</v>
      </c>
      <c r="E2" s="5" t="s">
        <v>15</v>
      </c>
      <c r="F2" s="9" t="s">
        <v>129</v>
      </c>
      <c r="G2" s="10" t="s">
        <v>130</v>
      </c>
      <c r="H2" s="10" t="s">
        <v>129</v>
      </c>
      <c r="I2" s="11" t="s">
        <v>130</v>
      </c>
      <c r="J2" s="9" t="s">
        <v>129</v>
      </c>
      <c r="K2" s="10" t="s">
        <v>130</v>
      </c>
      <c r="L2" s="10" t="s">
        <v>129</v>
      </c>
      <c r="M2" s="11" t="s">
        <v>130</v>
      </c>
      <c r="N2" s="9" t="s">
        <v>129</v>
      </c>
      <c r="O2" s="10" t="s">
        <v>130</v>
      </c>
      <c r="P2" s="10" t="s">
        <v>129</v>
      </c>
      <c r="Q2" s="11" t="s">
        <v>130</v>
      </c>
      <c r="R2" s="9" t="s">
        <v>129</v>
      </c>
      <c r="S2" s="11" t="s">
        <v>130</v>
      </c>
      <c r="T2" s="9" t="s">
        <v>129</v>
      </c>
      <c r="U2" s="11" t="s">
        <v>130</v>
      </c>
      <c r="V2" s="9" t="s">
        <v>129</v>
      </c>
      <c r="W2" s="11" t="s">
        <v>130</v>
      </c>
      <c r="X2" s="9" t="s">
        <v>129</v>
      </c>
      <c r="Y2" s="11" t="s">
        <v>130</v>
      </c>
      <c r="Z2" s="9" t="s">
        <v>129</v>
      </c>
      <c r="AA2" s="11" t="s">
        <v>130</v>
      </c>
      <c r="AB2" s="9" t="s">
        <v>129</v>
      </c>
      <c r="AC2" s="11" t="s">
        <v>130</v>
      </c>
      <c r="AD2" s="9" t="s">
        <v>129</v>
      </c>
      <c r="AE2" s="11" t="s">
        <v>130</v>
      </c>
      <c r="AF2" s="9" t="s">
        <v>129</v>
      </c>
      <c r="AG2" s="11" t="s">
        <v>130</v>
      </c>
      <c r="AH2" s="9" t="s">
        <v>129</v>
      </c>
      <c r="AI2" s="11" t="s">
        <v>130</v>
      </c>
      <c r="AJ2" s="9" t="s">
        <v>129</v>
      </c>
      <c r="AK2" s="11" t="s">
        <v>130</v>
      </c>
      <c r="AL2" s="9" t="s">
        <v>129</v>
      </c>
      <c r="AM2" s="11" t="s">
        <v>130</v>
      </c>
      <c r="AN2" s="9" t="s">
        <v>129</v>
      </c>
      <c r="AO2" s="11" t="s">
        <v>130</v>
      </c>
      <c r="AP2" s="9" t="s">
        <v>129</v>
      </c>
      <c r="AQ2" s="11" t="s">
        <v>130</v>
      </c>
      <c r="AR2" s="9" t="s">
        <v>129</v>
      </c>
      <c r="AS2" s="11" t="s">
        <v>130</v>
      </c>
      <c r="AT2" s="9" t="s">
        <v>129</v>
      </c>
      <c r="AU2" s="11" t="s">
        <v>130</v>
      </c>
      <c r="AV2" s="9" t="s">
        <v>129</v>
      </c>
      <c r="AW2" s="11" t="s">
        <v>130</v>
      </c>
      <c r="AX2" s="9" t="s">
        <v>129</v>
      </c>
      <c r="AY2" s="11" t="s">
        <v>130</v>
      </c>
      <c r="AZ2" s="9" t="s">
        <v>129</v>
      </c>
      <c r="BA2" s="11" t="s">
        <v>130</v>
      </c>
      <c r="BB2" s="9" t="s">
        <v>129</v>
      </c>
      <c r="BC2" s="11" t="s">
        <v>130</v>
      </c>
      <c r="BD2" s="9" t="s">
        <v>129</v>
      </c>
      <c r="BE2" s="10" t="s">
        <v>130</v>
      </c>
      <c r="BF2" s="10" t="s">
        <v>129</v>
      </c>
      <c r="BG2" s="11" t="s">
        <v>130</v>
      </c>
      <c r="BH2" s="9" t="s">
        <v>129</v>
      </c>
      <c r="BI2" s="11" t="s">
        <v>130</v>
      </c>
      <c r="BJ2" s="9" t="s">
        <v>129</v>
      </c>
      <c r="BK2" s="11" t="s">
        <v>130</v>
      </c>
      <c r="BL2" s="9" t="s">
        <v>129</v>
      </c>
      <c r="BM2" s="11" t="s">
        <v>130</v>
      </c>
      <c r="BN2" s="9" t="s">
        <v>129</v>
      </c>
      <c r="BO2" s="11" t="s">
        <v>130</v>
      </c>
      <c r="BP2" s="9" t="s">
        <v>129</v>
      </c>
      <c r="BQ2" s="11" t="s">
        <v>130</v>
      </c>
      <c r="BR2" s="9" t="s">
        <v>129</v>
      </c>
      <c r="BS2" s="11" t="s">
        <v>130</v>
      </c>
      <c r="BT2" s="9" t="s">
        <v>129</v>
      </c>
      <c r="BU2" s="11" t="s">
        <v>130</v>
      </c>
      <c r="BV2" s="9" t="s">
        <v>129</v>
      </c>
      <c r="BW2" s="11" t="s">
        <v>130</v>
      </c>
      <c r="BX2" s="66">
        <v>1</v>
      </c>
      <c r="BY2" s="67"/>
      <c r="BZ2" s="67"/>
      <c r="CA2" s="79"/>
      <c r="CB2" s="79"/>
      <c r="CC2" s="68"/>
      <c r="CD2" s="9" t="s">
        <v>129</v>
      </c>
      <c r="CE2" s="11" t="s">
        <v>130</v>
      </c>
    </row>
    <row r="3" spans="1:84" ht="15" x14ac:dyDescent="0.25">
      <c r="D3" s="7"/>
      <c r="F3" s="72">
        <f>COLUMN()</f>
        <v>6</v>
      </c>
      <c r="G3" s="73">
        <f>COLUMN()</f>
        <v>7</v>
      </c>
      <c r="H3" s="73">
        <f>COLUMN()</f>
        <v>8</v>
      </c>
      <c r="I3" s="74">
        <f>COLUMN()</f>
        <v>9</v>
      </c>
      <c r="J3" s="72">
        <f>COLUMN()</f>
        <v>10</v>
      </c>
      <c r="K3" s="73">
        <f>COLUMN()</f>
        <v>11</v>
      </c>
      <c r="L3" s="73">
        <f>COLUMN()</f>
        <v>12</v>
      </c>
      <c r="M3" s="74">
        <f>COLUMN()</f>
        <v>13</v>
      </c>
      <c r="N3" s="72">
        <f>COLUMN()</f>
        <v>14</v>
      </c>
      <c r="O3" s="73">
        <f>COLUMN()</f>
        <v>15</v>
      </c>
      <c r="P3" s="73">
        <f>COLUMN()</f>
        <v>16</v>
      </c>
      <c r="Q3" s="74">
        <f>COLUMN()</f>
        <v>17</v>
      </c>
      <c r="R3" s="72">
        <f>COLUMN()</f>
        <v>18</v>
      </c>
      <c r="S3" s="74">
        <f>COLUMN()</f>
        <v>19</v>
      </c>
      <c r="T3" s="72">
        <f>COLUMN()</f>
        <v>20</v>
      </c>
      <c r="U3" s="74">
        <f>COLUMN()</f>
        <v>21</v>
      </c>
      <c r="V3" s="72">
        <f>COLUMN()</f>
        <v>22</v>
      </c>
      <c r="W3" s="74">
        <f>COLUMN()</f>
        <v>23</v>
      </c>
      <c r="X3" s="72">
        <f>COLUMN()</f>
        <v>24</v>
      </c>
      <c r="Y3" s="74">
        <f>COLUMN()</f>
        <v>25</v>
      </c>
      <c r="Z3" s="72">
        <f>COLUMN()</f>
        <v>26</v>
      </c>
      <c r="AA3" s="74">
        <f>COLUMN()</f>
        <v>27</v>
      </c>
      <c r="AB3" s="72">
        <f>COLUMN()</f>
        <v>28</v>
      </c>
      <c r="AC3" s="74">
        <f>COLUMN()</f>
        <v>29</v>
      </c>
      <c r="AD3" s="72">
        <f>COLUMN()</f>
        <v>30</v>
      </c>
      <c r="AE3" s="74">
        <f>COLUMN()</f>
        <v>31</v>
      </c>
      <c r="AF3" s="72">
        <f>COLUMN()</f>
        <v>32</v>
      </c>
      <c r="AG3" s="74">
        <f>COLUMN()</f>
        <v>33</v>
      </c>
      <c r="AH3" s="72">
        <f>COLUMN()</f>
        <v>34</v>
      </c>
      <c r="AI3" s="74">
        <f>COLUMN()</f>
        <v>35</v>
      </c>
      <c r="AJ3" s="72">
        <f>COLUMN()</f>
        <v>36</v>
      </c>
      <c r="AK3" s="74">
        <f>COLUMN()</f>
        <v>37</v>
      </c>
      <c r="AL3" s="72">
        <f>COLUMN()</f>
        <v>38</v>
      </c>
      <c r="AM3" s="74">
        <f>COLUMN()</f>
        <v>39</v>
      </c>
      <c r="AN3" s="72">
        <f>COLUMN()</f>
        <v>40</v>
      </c>
      <c r="AO3" s="74">
        <f>COLUMN()</f>
        <v>41</v>
      </c>
      <c r="AP3" s="72">
        <f>COLUMN()</f>
        <v>42</v>
      </c>
      <c r="AQ3" s="74">
        <f>COLUMN()</f>
        <v>43</v>
      </c>
      <c r="AR3" s="72">
        <f>COLUMN()</f>
        <v>44</v>
      </c>
      <c r="AS3" s="74">
        <f>COLUMN()</f>
        <v>45</v>
      </c>
      <c r="AT3" s="72">
        <f>COLUMN()</f>
        <v>46</v>
      </c>
      <c r="AU3" s="74">
        <f>COLUMN()</f>
        <v>47</v>
      </c>
      <c r="AV3" s="72">
        <f>COLUMN()</f>
        <v>48</v>
      </c>
      <c r="AW3" s="74">
        <f>COLUMN()</f>
        <v>49</v>
      </c>
      <c r="AX3" s="75">
        <f>COLUMN()</f>
        <v>50</v>
      </c>
      <c r="AY3" s="76">
        <f>COLUMN()</f>
        <v>51</v>
      </c>
      <c r="AZ3" s="72">
        <f>COLUMN()</f>
        <v>52</v>
      </c>
      <c r="BA3" s="74">
        <f>COLUMN()</f>
        <v>53</v>
      </c>
      <c r="BB3" s="72">
        <f>COLUMN()</f>
        <v>54</v>
      </c>
      <c r="BC3" s="74">
        <f>COLUMN()</f>
        <v>55</v>
      </c>
      <c r="BD3" s="72">
        <f>COLUMN()</f>
        <v>56</v>
      </c>
      <c r="BE3" s="73">
        <f>COLUMN()</f>
        <v>57</v>
      </c>
      <c r="BF3" s="73">
        <f>COLUMN()</f>
        <v>58</v>
      </c>
      <c r="BG3" s="74">
        <f>COLUMN()</f>
        <v>59</v>
      </c>
      <c r="BH3" s="72">
        <f>COLUMN()</f>
        <v>60</v>
      </c>
      <c r="BI3" s="74">
        <f>COLUMN()</f>
        <v>61</v>
      </c>
      <c r="BJ3" s="72">
        <f>COLUMN()</f>
        <v>62</v>
      </c>
      <c r="BK3" s="74">
        <f>COLUMN()</f>
        <v>63</v>
      </c>
      <c r="BL3" s="72">
        <f>COLUMN()</f>
        <v>64</v>
      </c>
      <c r="BM3" s="74">
        <f>COLUMN()</f>
        <v>65</v>
      </c>
      <c r="BN3" s="72">
        <f>COLUMN()</f>
        <v>66</v>
      </c>
      <c r="BO3" s="74">
        <f>COLUMN()</f>
        <v>67</v>
      </c>
      <c r="BP3" s="72">
        <f>COLUMN()</f>
        <v>68</v>
      </c>
      <c r="BQ3" s="74">
        <f>COLUMN()</f>
        <v>69</v>
      </c>
      <c r="BR3" s="72">
        <f>COLUMN()</f>
        <v>70</v>
      </c>
      <c r="BS3" s="74">
        <f>COLUMN()</f>
        <v>71</v>
      </c>
      <c r="BT3" s="72">
        <f>COLUMN()</f>
        <v>72</v>
      </c>
      <c r="BU3" s="74">
        <f>COLUMN()</f>
        <v>73</v>
      </c>
      <c r="BV3" s="72">
        <f>COLUMN()</f>
        <v>74</v>
      </c>
      <c r="BW3" s="74">
        <f>COLUMN()</f>
        <v>75</v>
      </c>
      <c r="BY3" s="26"/>
      <c r="BZ3" s="26"/>
      <c r="CA3" s="26"/>
      <c r="CB3" s="26"/>
      <c r="CC3" s="27"/>
      <c r="CD3" s="72">
        <f>COLUMN()</f>
        <v>82</v>
      </c>
      <c r="CE3" s="74">
        <f>COLUMN()</f>
        <v>83</v>
      </c>
    </row>
    <row r="4" spans="1:84" ht="15" customHeight="1" x14ac:dyDescent="0.2">
      <c r="B4" s="1">
        <v>99</v>
      </c>
      <c r="C4" s="12" t="s">
        <v>901</v>
      </c>
      <c r="D4" s="20"/>
      <c r="E4" s="21"/>
      <c r="F4" s="77"/>
      <c r="G4" s="1"/>
      <c r="H4" s="1"/>
      <c r="I4" s="25"/>
      <c r="J4" s="77"/>
      <c r="K4" s="1"/>
      <c r="L4" s="1"/>
      <c r="M4" s="25"/>
      <c r="N4" s="77"/>
      <c r="O4" s="1"/>
      <c r="P4" s="1"/>
      <c r="Q4" s="25"/>
      <c r="R4" s="77"/>
      <c r="S4" s="25"/>
      <c r="T4" s="77"/>
      <c r="U4" s="25"/>
      <c r="V4" s="77"/>
      <c r="W4" s="25"/>
      <c r="X4" s="77"/>
      <c r="Y4" s="25"/>
      <c r="Z4" s="77"/>
      <c r="AA4" s="25"/>
      <c r="AB4" s="77"/>
      <c r="AC4" s="25"/>
      <c r="AD4" s="77"/>
      <c r="AE4" s="25"/>
      <c r="AF4" s="77"/>
      <c r="AG4" s="25"/>
      <c r="AH4" s="77"/>
      <c r="AI4" s="25"/>
      <c r="AJ4" s="77"/>
      <c r="AK4" s="25"/>
      <c r="AL4" s="77"/>
      <c r="AM4" s="25"/>
      <c r="AN4" s="77"/>
      <c r="AO4" s="25"/>
      <c r="AP4" s="77"/>
      <c r="AQ4" s="25"/>
      <c r="AR4" s="77"/>
      <c r="AS4" s="25"/>
      <c r="AT4" s="77"/>
      <c r="AU4" s="25"/>
      <c r="AV4" s="77"/>
      <c r="AW4" s="25"/>
      <c r="AX4" s="77"/>
      <c r="AY4" s="25"/>
      <c r="AZ4" s="77"/>
      <c r="BA4" s="25"/>
      <c r="BB4" s="77"/>
      <c r="BC4" s="25"/>
      <c r="BD4" s="77"/>
      <c r="BE4" s="1"/>
      <c r="BF4" s="1"/>
      <c r="BG4" s="25"/>
      <c r="BH4" s="77"/>
      <c r="BI4" s="25"/>
      <c r="BJ4" s="77"/>
      <c r="BK4" s="25"/>
      <c r="BL4" s="77"/>
      <c r="BM4" s="25"/>
      <c r="BN4" s="77"/>
      <c r="BO4" s="25"/>
      <c r="BP4" s="77"/>
      <c r="BQ4" s="25"/>
      <c r="BR4" s="77"/>
      <c r="BS4" s="25"/>
      <c r="BT4" s="77"/>
      <c r="BU4" s="25"/>
      <c r="BV4" s="77"/>
      <c r="BW4" s="25"/>
      <c r="BX4" s="677"/>
      <c r="BY4" s="677"/>
      <c r="BZ4" s="13"/>
      <c r="CA4" s="677"/>
      <c r="CB4" s="677"/>
      <c r="CC4" s="678"/>
      <c r="CD4" s="77"/>
      <c r="CE4" s="25"/>
    </row>
    <row r="5" spans="1:84" ht="15" customHeight="1" x14ac:dyDescent="0.2">
      <c r="A5" s="101" t="s">
        <v>1755</v>
      </c>
      <c r="B5" s="1">
        <v>1</v>
      </c>
      <c r="C5" s="19" t="s">
        <v>1117</v>
      </c>
      <c r="D5" s="20">
        <v>6</v>
      </c>
      <c r="E5" s="21" t="s">
        <v>980</v>
      </c>
      <c r="F5" s="77" t="s">
        <v>1756</v>
      </c>
      <c r="G5" s="1" t="s">
        <v>1756</v>
      </c>
      <c r="H5" s="1"/>
      <c r="I5" s="25"/>
      <c r="J5" s="77"/>
      <c r="K5" s="1"/>
      <c r="L5" s="1"/>
      <c r="M5" s="25"/>
      <c r="N5" s="77"/>
      <c r="O5" s="1"/>
      <c r="P5" s="1"/>
      <c r="Q5" s="25"/>
      <c r="R5" s="77"/>
      <c r="S5" s="25"/>
      <c r="T5" s="77"/>
      <c r="U5" s="25"/>
      <c r="V5" s="77"/>
      <c r="W5" s="25"/>
      <c r="X5" s="77"/>
      <c r="Y5" s="25"/>
      <c r="Z5" s="77"/>
      <c r="AA5" s="25"/>
      <c r="AB5" s="77"/>
      <c r="AC5" s="25"/>
      <c r="AD5" s="77"/>
      <c r="AE5" s="25"/>
      <c r="AF5" s="77"/>
      <c r="AG5" s="25"/>
      <c r="AH5" s="77"/>
      <c r="AI5" s="25"/>
      <c r="AJ5" s="77"/>
      <c r="AK5" s="25"/>
      <c r="AL5" s="77"/>
      <c r="AM5" s="25"/>
      <c r="AN5" s="77"/>
      <c r="AO5" s="25"/>
      <c r="AP5" s="77"/>
      <c r="AQ5" s="25"/>
      <c r="AR5" s="77"/>
      <c r="AS5" s="25"/>
      <c r="AT5" s="77"/>
      <c r="AU5" s="25"/>
      <c r="AV5" s="77" t="s">
        <v>1756</v>
      </c>
      <c r="AW5" s="25" t="s">
        <v>1756</v>
      </c>
      <c r="AX5" s="77"/>
      <c r="AY5" s="25"/>
      <c r="AZ5" s="77" t="s">
        <v>1756</v>
      </c>
      <c r="BA5" s="25" t="s">
        <v>1756</v>
      </c>
      <c r="BB5" s="77" t="s">
        <v>1756</v>
      </c>
      <c r="BC5" s="25" t="s">
        <v>1756</v>
      </c>
      <c r="BD5" s="77"/>
      <c r="BE5" s="1"/>
      <c r="BF5" s="1"/>
      <c r="BG5" s="25"/>
      <c r="BH5" s="77"/>
      <c r="BI5" s="25"/>
      <c r="BJ5" s="77"/>
      <c r="BK5" s="25"/>
      <c r="BL5" s="77"/>
      <c r="BM5" s="25"/>
      <c r="BN5" s="77"/>
      <c r="BO5" s="25"/>
      <c r="BP5" s="77"/>
      <c r="BQ5" s="25"/>
      <c r="BR5" s="77"/>
      <c r="BS5" s="25"/>
      <c r="BT5" s="77"/>
      <c r="BU5" s="25"/>
      <c r="BV5" s="673" t="s">
        <v>1755</v>
      </c>
      <c r="BW5" s="674"/>
      <c r="BX5" s="677"/>
      <c r="BY5" s="677"/>
      <c r="BZ5" s="13"/>
      <c r="CA5" s="677"/>
      <c r="CB5" s="677"/>
      <c r="CC5" s="678"/>
      <c r="CD5" s="77"/>
      <c r="CE5" s="25"/>
    </row>
    <row r="6" spans="1:84" ht="15" customHeight="1" x14ac:dyDescent="0.2">
      <c r="B6" s="1">
        <v>2</v>
      </c>
      <c r="C6" s="13" t="s">
        <v>855</v>
      </c>
      <c r="D6" s="20">
        <v>6</v>
      </c>
      <c r="E6" s="22" t="s">
        <v>856</v>
      </c>
      <c r="F6" s="77"/>
      <c r="G6" s="1"/>
      <c r="H6" s="1"/>
      <c r="I6" s="25"/>
      <c r="J6" s="77"/>
      <c r="K6" s="1"/>
      <c r="L6" s="1"/>
      <c r="M6" s="25"/>
      <c r="N6" s="77"/>
      <c r="O6" s="1"/>
      <c r="P6" s="1"/>
      <c r="Q6" s="25"/>
      <c r="R6" s="77"/>
      <c r="S6" s="25"/>
      <c r="T6" s="77"/>
      <c r="U6" s="25"/>
      <c r="V6" s="77"/>
      <c r="W6" s="25"/>
      <c r="X6" s="77"/>
      <c r="Y6" s="25"/>
      <c r="Z6" s="77"/>
      <c r="AA6" s="25"/>
      <c r="AB6" s="77"/>
      <c r="AC6" s="25"/>
      <c r="AD6" s="77"/>
      <c r="AE6" s="25"/>
      <c r="AF6" s="77"/>
      <c r="AG6" s="25"/>
      <c r="AH6" s="77"/>
      <c r="AI6" s="25"/>
      <c r="AJ6" s="77"/>
      <c r="AK6" s="25"/>
      <c r="AL6" s="77"/>
      <c r="AM6" s="25"/>
      <c r="AN6" s="77"/>
      <c r="AO6" s="25"/>
      <c r="AP6" s="77"/>
      <c r="AQ6" s="25"/>
      <c r="AR6" s="77"/>
      <c r="AS6" s="25"/>
      <c r="AT6" s="77"/>
      <c r="AU6" s="25"/>
      <c r="AV6" s="77"/>
      <c r="AW6" s="25"/>
      <c r="AX6" s="77"/>
      <c r="AY6" s="25"/>
      <c r="AZ6" s="77" t="s">
        <v>1756</v>
      </c>
      <c r="BA6" s="25" t="s">
        <v>1756</v>
      </c>
      <c r="BB6" s="77" t="s">
        <v>1756</v>
      </c>
      <c r="BC6" s="25" t="s">
        <v>1756</v>
      </c>
      <c r="BD6" s="77"/>
      <c r="BE6" s="1"/>
      <c r="BF6" s="1"/>
      <c r="BG6" s="25"/>
      <c r="BH6" s="77"/>
      <c r="BI6" s="25"/>
      <c r="BJ6" s="77" t="s">
        <v>1756</v>
      </c>
      <c r="BK6" s="25" t="s">
        <v>1756</v>
      </c>
      <c r="BL6" s="77"/>
      <c r="BM6" s="25"/>
      <c r="BN6" s="77"/>
      <c r="BO6" s="25"/>
      <c r="BP6" s="77"/>
      <c r="BQ6" s="25"/>
      <c r="BR6" s="77"/>
      <c r="BS6" s="25"/>
      <c r="BT6" s="77"/>
      <c r="BU6" s="25"/>
      <c r="BV6" s="77"/>
      <c r="BW6" s="25"/>
      <c r="BX6" s="677"/>
      <c r="BY6" s="677"/>
      <c r="BZ6" s="13"/>
      <c r="CA6" s="677"/>
      <c r="CB6" s="677"/>
      <c r="CC6" s="678"/>
      <c r="CD6" s="77"/>
      <c r="CE6" s="25"/>
    </row>
    <row r="7" spans="1:84" ht="15" customHeight="1" x14ac:dyDescent="0.2">
      <c r="B7" s="1">
        <v>3</v>
      </c>
      <c r="C7" s="13" t="s">
        <v>857</v>
      </c>
      <c r="D7" s="20">
        <v>6</v>
      </c>
      <c r="E7" s="22" t="s">
        <v>858</v>
      </c>
      <c r="F7" s="77"/>
      <c r="G7" s="1"/>
      <c r="H7" s="1"/>
      <c r="I7" s="25"/>
      <c r="J7" s="77"/>
      <c r="K7" s="1"/>
      <c r="L7" s="1"/>
      <c r="M7" s="25"/>
      <c r="N7" s="77"/>
      <c r="O7" s="1"/>
      <c r="P7" s="1"/>
      <c r="Q7" s="25"/>
      <c r="R7" s="77"/>
      <c r="S7" s="25"/>
      <c r="T7" s="77"/>
      <c r="U7" s="25"/>
      <c r="V7" s="77"/>
      <c r="W7" s="25"/>
      <c r="X7" s="77"/>
      <c r="Y7" s="25"/>
      <c r="Z7" s="77"/>
      <c r="AA7" s="25"/>
      <c r="AB7" s="77"/>
      <c r="AC7" s="25"/>
      <c r="AD7" s="77"/>
      <c r="AE7" s="25"/>
      <c r="AF7" s="77"/>
      <c r="AG7" s="25"/>
      <c r="AH7" s="77"/>
      <c r="AI7" s="25"/>
      <c r="AJ7" s="77"/>
      <c r="AK7" s="25"/>
      <c r="AL7" s="77"/>
      <c r="AM7" s="25"/>
      <c r="AN7" s="77"/>
      <c r="AO7" s="25"/>
      <c r="AP7" s="77"/>
      <c r="AQ7" s="25"/>
      <c r="AR7" s="77"/>
      <c r="AS7" s="25"/>
      <c r="AT7" s="77"/>
      <c r="AU7" s="25"/>
      <c r="AV7" s="77"/>
      <c r="AW7" s="25"/>
      <c r="AX7" s="77"/>
      <c r="AY7" s="25"/>
      <c r="AZ7" s="77" t="s">
        <v>1756</v>
      </c>
      <c r="BA7" s="25" t="s">
        <v>1756</v>
      </c>
      <c r="BB7" s="77" t="s">
        <v>1756</v>
      </c>
      <c r="BC7" s="25" t="s">
        <v>1756</v>
      </c>
      <c r="BD7" s="77"/>
      <c r="BE7" s="1"/>
      <c r="BF7" s="1"/>
      <c r="BG7" s="25"/>
      <c r="BH7" s="77"/>
      <c r="BI7" s="25"/>
      <c r="BJ7" s="77" t="s">
        <v>1756</v>
      </c>
      <c r="BK7" s="25" t="s">
        <v>1756</v>
      </c>
      <c r="BL7" s="77"/>
      <c r="BM7" s="25"/>
      <c r="BN7" s="77"/>
      <c r="BO7" s="25"/>
      <c r="BP7" s="77"/>
      <c r="BQ7" s="25"/>
      <c r="BR7" s="77"/>
      <c r="BS7" s="25"/>
      <c r="BT7" s="77"/>
      <c r="BU7" s="25"/>
      <c r="BV7" s="77"/>
      <c r="BW7" s="25"/>
      <c r="BX7" s="677"/>
      <c r="BY7" s="677"/>
      <c r="BZ7" s="13"/>
      <c r="CA7" s="677"/>
      <c r="CB7" s="677"/>
      <c r="CC7" s="678"/>
      <c r="CD7" s="77"/>
      <c r="CE7" s="25"/>
    </row>
    <row r="8" spans="1:84" ht="15" customHeight="1" x14ac:dyDescent="0.2">
      <c r="B8" s="1">
        <v>106</v>
      </c>
      <c r="C8" s="13" t="s">
        <v>859</v>
      </c>
      <c r="D8" s="20">
        <v>6</v>
      </c>
      <c r="E8" s="22" t="s">
        <v>860</v>
      </c>
      <c r="F8" s="77"/>
      <c r="G8" s="1"/>
      <c r="H8" s="1"/>
      <c r="I8" s="25"/>
      <c r="J8" s="77"/>
      <c r="K8" s="1"/>
      <c r="L8" s="1"/>
      <c r="M8" s="25"/>
      <c r="N8" s="77"/>
      <c r="O8" s="1"/>
      <c r="P8" s="1"/>
      <c r="Q8" s="25"/>
      <c r="R8" s="77"/>
      <c r="S8" s="25"/>
      <c r="T8" s="77"/>
      <c r="U8" s="25"/>
      <c r="V8" s="77"/>
      <c r="W8" s="25"/>
      <c r="X8" s="77"/>
      <c r="Y8" s="25"/>
      <c r="Z8" s="77"/>
      <c r="AA8" s="25"/>
      <c r="AB8" s="77"/>
      <c r="AC8" s="25"/>
      <c r="AD8" s="77"/>
      <c r="AE8" s="25"/>
      <c r="AF8" s="77"/>
      <c r="AG8" s="25"/>
      <c r="AH8" s="77"/>
      <c r="AI8" s="25"/>
      <c r="AJ8" s="77"/>
      <c r="AK8" s="25"/>
      <c r="AL8" s="77"/>
      <c r="AM8" s="25"/>
      <c r="AN8" s="77"/>
      <c r="AO8" s="25"/>
      <c r="AP8" s="77"/>
      <c r="AQ8" s="25"/>
      <c r="AR8" s="77"/>
      <c r="AS8" s="25"/>
      <c r="AT8" s="77"/>
      <c r="AU8" s="25"/>
      <c r="AV8" s="77"/>
      <c r="AW8" s="25"/>
      <c r="AX8" s="77"/>
      <c r="AY8" s="25"/>
      <c r="AZ8" s="77" t="s">
        <v>1756</v>
      </c>
      <c r="BA8" s="25" t="s">
        <v>1756</v>
      </c>
      <c r="BB8" s="77" t="s">
        <v>1756</v>
      </c>
      <c r="BC8" s="25" t="s">
        <v>1756</v>
      </c>
      <c r="BD8" s="77"/>
      <c r="BE8" s="1"/>
      <c r="BF8" s="1"/>
      <c r="BG8" s="25"/>
      <c r="BH8" s="77"/>
      <c r="BI8" s="25"/>
      <c r="BJ8" s="77" t="s">
        <v>1756</v>
      </c>
      <c r="BK8" s="25" t="s">
        <v>1756</v>
      </c>
      <c r="BL8" s="77"/>
      <c r="BM8" s="25"/>
      <c r="BN8" s="77"/>
      <c r="BO8" s="25"/>
      <c r="BP8" s="77"/>
      <c r="BQ8" s="25"/>
      <c r="BR8" s="77"/>
      <c r="BS8" s="25"/>
      <c r="BT8" s="77"/>
      <c r="BU8" s="25"/>
      <c r="BV8" s="77"/>
      <c r="BW8" s="25"/>
      <c r="BX8" s="677"/>
      <c r="BY8" s="677"/>
      <c r="BZ8" s="13"/>
      <c r="CA8" s="677"/>
      <c r="CB8" s="677"/>
      <c r="CC8" s="678"/>
      <c r="CD8" s="77"/>
      <c r="CE8" s="25"/>
      <c r="CF8" s="693"/>
    </row>
    <row r="9" spans="1:84" ht="15" customHeight="1" x14ac:dyDescent="0.2">
      <c r="A9" s="101" t="s">
        <v>1828</v>
      </c>
      <c r="B9" s="1">
        <v>4</v>
      </c>
      <c r="C9" s="13" t="s">
        <v>1608</v>
      </c>
      <c r="D9" s="20">
        <v>6</v>
      </c>
      <c r="E9" s="22" t="s">
        <v>1604</v>
      </c>
      <c r="F9" s="77"/>
      <c r="G9" s="1"/>
      <c r="H9" s="1"/>
      <c r="I9" s="25"/>
      <c r="J9" s="77"/>
      <c r="K9" s="1"/>
      <c r="L9" s="1"/>
      <c r="M9" s="25"/>
      <c r="N9" s="77"/>
      <c r="O9" s="1"/>
      <c r="P9" s="1"/>
      <c r="Q9" s="25"/>
      <c r="R9" s="77"/>
      <c r="S9" s="25"/>
      <c r="T9" s="77"/>
      <c r="U9" s="25"/>
      <c r="V9" s="77"/>
      <c r="W9" s="25"/>
      <c r="X9" s="77"/>
      <c r="Y9" s="25"/>
      <c r="Z9" s="77"/>
      <c r="AA9" s="25"/>
      <c r="AB9" s="77"/>
      <c r="AC9" s="25"/>
      <c r="AD9" s="77"/>
      <c r="AE9" s="25"/>
      <c r="AF9" s="77"/>
      <c r="AG9" s="25"/>
      <c r="AH9" s="77"/>
      <c r="AI9" s="25"/>
      <c r="AJ9" s="77"/>
      <c r="AK9" s="25"/>
      <c r="AL9" s="77"/>
      <c r="AM9" s="25"/>
      <c r="AN9" s="77"/>
      <c r="AO9" s="25"/>
      <c r="AP9" s="77"/>
      <c r="AQ9" s="25"/>
      <c r="AR9" s="77"/>
      <c r="AS9" s="25"/>
      <c r="AT9" s="77"/>
      <c r="AU9" s="25"/>
      <c r="AV9" s="673" t="s">
        <v>1755</v>
      </c>
      <c r="AW9" s="674"/>
      <c r="AX9" s="77"/>
      <c r="AY9" s="25"/>
      <c r="AZ9" s="77" t="s">
        <v>1756</v>
      </c>
      <c r="BA9" s="25" t="s">
        <v>1756</v>
      </c>
      <c r="BB9" s="77" t="s">
        <v>1756</v>
      </c>
      <c r="BC9" s="25" t="s">
        <v>1756</v>
      </c>
      <c r="BD9" s="673" t="s">
        <v>1755</v>
      </c>
      <c r="BE9" s="707"/>
      <c r="BF9" s="1"/>
      <c r="BG9" s="25"/>
      <c r="BH9" s="77"/>
      <c r="BI9" s="25"/>
      <c r="BJ9" s="77"/>
      <c r="BK9" s="25"/>
      <c r="BL9" s="77"/>
      <c r="BM9" s="25"/>
      <c r="BN9" s="77"/>
      <c r="BO9" s="25"/>
      <c r="BP9" s="77"/>
      <c r="BQ9" s="25"/>
      <c r="BR9" s="77"/>
      <c r="BS9" s="25"/>
      <c r="BT9" s="673" t="s">
        <v>1755</v>
      </c>
      <c r="BU9" s="674"/>
      <c r="BV9" s="673" t="s">
        <v>1755</v>
      </c>
      <c r="BW9" s="674"/>
      <c r="BX9" s="677"/>
      <c r="BY9" s="677"/>
      <c r="BZ9" s="13"/>
      <c r="CA9" s="677"/>
      <c r="CB9" s="677"/>
      <c r="CC9" s="678"/>
      <c r="CD9" s="77"/>
      <c r="CE9" s="25"/>
      <c r="CF9" s="693"/>
    </row>
    <row r="10" spans="1:84" ht="15" customHeight="1" x14ac:dyDescent="0.2">
      <c r="B10" s="1">
        <v>5</v>
      </c>
      <c r="C10" s="13" t="s">
        <v>1612</v>
      </c>
      <c r="D10" s="20">
        <v>6</v>
      </c>
      <c r="E10" s="22" t="s">
        <v>1605</v>
      </c>
      <c r="F10" s="77"/>
      <c r="G10" s="1"/>
      <c r="H10" s="1"/>
      <c r="I10" s="25"/>
      <c r="J10" s="77"/>
      <c r="K10" s="1"/>
      <c r="L10" s="1"/>
      <c r="M10" s="25"/>
      <c r="N10" s="77"/>
      <c r="O10" s="1"/>
      <c r="P10" s="1"/>
      <c r="Q10" s="25"/>
      <c r="R10" s="77"/>
      <c r="S10" s="25"/>
      <c r="T10" s="77" t="s">
        <v>1756</v>
      </c>
      <c r="U10" s="25" t="s">
        <v>1756</v>
      </c>
      <c r="V10" s="77"/>
      <c r="W10" s="25"/>
      <c r="X10" s="77"/>
      <c r="Y10" s="25"/>
      <c r="Z10" s="77"/>
      <c r="AA10" s="25"/>
      <c r="AB10" s="77"/>
      <c r="AC10" s="25"/>
      <c r="AD10" s="77"/>
      <c r="AE10" s="25"/>
      <c r="AF10" s="77"/>
      <c r="AG10" s="25"/>
      <c r="AH10" s="77"/>
      <c r="AI10" s="25"/>
      <c r="AJ10" s="77"/>
      <c r="AK10" s="25"/>
      <c r="AL10" s="77"/>
      <c r="AM10" s="25"/>
      <c r="AN10" s="77"/>
      <c r="AO10" s="25"/>
      <c r="AP10" s="77"/>
      <c r="AQ10" s="25"/>
      <c r="AR10" s="77"/>
      <c r="AS10" s="25"/>
      <c r="AT10" s="77"/>
      <c r="AU10" s="25"/>
      <c r="AV10" s="77"/>
      <c r="AW10" s="25"/>
      <c r="AX10" s="77"/>
      <c r="AY10" s="25"/>
      <c r="AZ10" s="77" t="s">
        <v>1756</v>
      </c>
      <c r="BA10" s="25" t="s">
        <v>1756</v>
      </c>
      <c r="BB10" s="77" t="s">
        <v>1756</v>
      </c>
      <c r="BC10" s="25" t="s">
        <v>1756</v>
      </c>
      <c r="BD10" s="77"/>
      <c r="BE10" s="1"/>
      <c r="BF10" s="1"/>
      <c r="BG10" s="25"/>
      <c r="BH10" s="77"/>
      <c r="BI10" s="25"/>
      <c r="BJ10" s="77" t="s">
        <v>1756</v>
      </c>
      <c r="BK10" s="25" t="s">
        <v>1756</v>
      </c>
      <c r="BL10" s="77"/>
      <c r="BM10" s="25"/>
      <c r="BN10" s="77"/>
      <c r="BO10" s="25"/>
      <c r="BP10" s="77"/>
      <c r="BQ10" s="25"/>
      <c r="BR10" s="77"/>
      <c r="BS10" s="25"/>
      <c r="BT10" s="77"/>
      <c r="BU10" s="25"/>
      <c r="BV10" s="77"/>
      <c r="BW10" s="25"/>
      <c r="BX10" s="677"/>
      <c r="BY10" s="677"/>
      <c r="BZ10" s="13"/>
      <c r="CA10" s="677"/>
      <c r="CB10" s="677"/>
      <c r="CC10" s="678"/>
      <c r="CD10" s="77"/>
      <c r="CE10" s="25"/>
      <c r="CF10" s="693"/>
    </row>
    <row r="11" spans="1:84" ht="15" customHeight="1" x14ac:dyDescent="0.2">
      <c r="B11" s="1">
        <v>6</v>
      </c>
      <c r="C11" s="13" t="s">
        <v>1616</v>
      </c>
      <c r="D11" s="20">
        <v>6</v>
      </c>
      <c r="E11" s="22" t="s">
        <v>1606</v>
      </c>
      <c r="F11" s="77"/>
      <c r="G11" s="1"/>
      <c r="H11" s="1"/>
      <c r="I11" s="25"/>
      <c r="J11" s="77"/>
      <c r="K11" s="1"/>
      <c r="L11" s="1"/>
      <c r="M11" s="25"/>
      <c r="N11" s="77"/>
      <c r="O11" s="1"/>
      <c r="P11" s="1"/>
      <c r="Q11" s="25"/>
      <c r="R11" s="77"/>
      <c r="S11" s="25"/>
      <c r="T11" s="77" t="s">
        <v>1756</v>
      </c>
      <c r="U11" s="25" t="s">
        <v>1756</v>
      </c>
      <c r="V11" s="77"/>
      <c r="W11" s="25"/>
      <c r="X11" s="77"/>
      <c r="Y11" s="25"/>
      <c r="Z11" s="77"/>
      <c r="AA11" s="25"/>
      <c r="AB11" s="77"/>
      <c r="AC11" s="25"/>
      <c r="AD11" s="77"/>
      <c r="AE11" s="25"/>
      <c r="AF11" s="77"/>
      <c r="AG11" s="25"/>
      <c r="AH11" s="77"/>
      <c r="AI11" s="25"/>
      <c r="AJ11" s="77"/>
      <c r="AK11" s="25"/>
      <c r="AL11" s="77"/>
      <c r="AM11" s="25"/>
      <c r="AN11" s="77"/>
      <c r="AO11" s="25"/>
      <c r="AP11" s="77"/>
      <c r="AQ11" s="25"/>
      <c r="AR11" s="77"/>
      <c r="AS11" s="25"/>
      <c r="AT11" s="77"/>
      <c r="AU11" s="25"/>
      <c r="AV11" s="77"/>
      <c r="AW11" s="25"/>
      <c r="AX11" s="77"/>
      <c r="AY11" s="25"/>
      <c r="AZ11" s="77" t="s">
        <v>1756</v>
      </c>
      <c r="BA11" s="25" t="s">
        <v>1756</v>
      </c>
      <c r="BB11" s="77" t="s">
        <v>1756</v>
      </c>
      <c r="BC11" s="25" t="s">
        <v>1756</v>
      </c>
      <c r="BD11" s="77"/>
      <c r="BE11" s="1"/>
      <c r="BF11" s="1"/>
      <c r="BG11" s="25"/>
      <c r="BH11" s="77"/>
      <c r="BI11" s="25"/>
      <c r="BJ11" s="77" t="s">
        <v>1756</v>
      </c>
      <c r="BK11" s="25" t="s">
        <v>1756</v>
      </c>
      <c r="BL11" s="77"/>
      <c r="BM11" s="25"/>
      <c r="BN11" s="77"/>
      <c r="BO11" s="25"/>
      <c r="BP11" s="77"/>
      <c r="BQ11" s="25"/>
      <c r="BR11" s="77"/>
      <c r="BS11" s="25"/>
      <c r="BT11" s="77"/>
      <c r="BU11" s="25"/>
      <c r="BV11" s="77"/>
      <c r="BW11" s="25"/>
      <c r="BX11" s="677"/>
      <c r="BY11" s="677"/>
      <c r="BZ11" s="13"/>
      <c r="CA11" s="677"/>
      <c r="CB11" s="677"/>
      <c r="CC11" s="678"/>
      <c r="CD11" s="77"/>
      <c r="CE11" s="25"/>
      <c r="CF11" s="693"/>
    </row>
    <row r="12" spans="1:84" ht="15" customHeight="1" x14ac:dyDescent="0.2">
      <c r="B12" s="1">
        <v>1</v>
      </c>
      <c r="C12" s="13" t="s">
        <v>1403</v>
      </c>
      <c r="D12" s="20">
        <v>7</v>
      </c>
      <c r="E12" s="22" t="s">
        <v>1407</v>
      </c>
      <c r="F12" s="77"/>
      <c r="G12" s="1"/>
      <c r="H12" s="1"/>
      <c r="I12" s="25"/>
      <c r="J12" s="77"/>
      <c r="K12" s="1"/>
      <c r="L12" s="1"/>
      <c r="M12" s="25"/>
      <c r="N12" s="77"/>
      <c r="O12" s="1"/>
      <c r="P12" s="1"/>
      <c r="Q12" s="25"/>
      <c r="R12" s="77"/>
      <c r="S12" s="25"/>
      <c r="T12" s="77" t="s">
        <v>1756</v>
      </c>
      <c r="U12" s="25" t="s">
        <v>1756</v>
      </c>
      <c r="V12" s="77"/>
      <c r="W12" s="25"/>
      <c r="X12" s="77"/>
      <c r="Y12" s="25"/>
      <c r="Z12" s="77"/>
      <c r="AA12" s="25"/>
      <c r="AB12" s="77"/>
      <c r="AC12" s="25"/>
      <c r="AD12" s="77"/>
      <c r="AE12" s="25"/>
      <c r="AF12" s="77"/>
      <c r="AG12" s="25"/>
      <c r="AH12" s="77"/>
      <c r="AI12" s="25"/>
      <c r="AJ12" s="77"/>
      <c r="AK12" s="25"/>
      <c r="AL12" s="77"/>
      <c r="AM12" s="25"/>
      <c r="AN12" s="77"/>
      <c r="AO12" s="25"/>
      <c r="AP12" s="77"/>
      <c r="AQ12" s="25"/>
      <c r="AR12" s="77"/>
      <c r="AS12" s="25"/>
      <c r="AT12" s="77"/>
      <c r="AU12" s="25"/>
      <c r="AV12" s="77"/>
      <c r="AW12" s="25"/>
      <c r="AX12" s="77"/>
      <c r="AY12" s="25"/>
      <c r="AZ12" s="77" t="s">
        <v>1756</v>
      </c>
      <c r="BA12" s="25" t="s">
        <v>1756</v>
      </c>
      <c r="BB12" s="77" t="s">
        <v>1756</v>
      </c>
      <c r="BC12" s="25" t="s">
        <v>1756</v>
      </c>
      <c r="BD12" s="77"/>
      <c r="BE12" s="1"/>
      <c r="BF12" s="1"/>
      <c r="BG12" s="25"/>
      <c r="BH12" s="77"/>
      <c r="BI12" s="25"/>
      <c r="BJ12" s="77" t="s">
        <v>1756</v>
      </c>
      <c r="BK12" s="25" t="s">
        <v>1756</v>
      </c>
      <c r="BL12" s="77"/>
      <c r="BM12" s="25"/>
      <c r="BN12" s="77"/>
      <c r="BO12" s="25"/>
      <c r="BP12" s="77"/>
      <c r="BQ12" s="25"/>
      <c r="BR12" s="77"/>
      <c r="BS12" s="25"/>
      <c r="BT12" s="77"/>
      <c r="BU12" s="25"/>
      <c r="BV12" s="77"/>
      <c r="BW12" s="25"/>
      <c r="BX12" s="677"/>
      <c r="BY12" s="677"/>
      <c r="BZ12" s="13"/>
      <c r="CA12" s="677"/>
      <c r="CB12" s="677"/>
      <c r="CC12" s="678"/>
      <c r="CD12" s="77"/>
      <c r="CE12" s="25"/>
    </row>
    <row r="13" spans="1:84" ht="15" customHeight="1" x14ac:dyDescent="0.2">
      <c r="B13" s="1">
        <v>2</v>
      </c>
      <c r="C13" s="13" t="s">
        <v>1408</v>
      </c>
      <c r="D13" s="20">
        <v>7</v>
      </c>
      <c r="E13" s="22" t="s">
        <v>1412</v>
      </c>
      <c r="F13" s="77"/>
      <c r="G13" s="1"/>
      <c r="H13" s="1"/>
      <c r="I13" s="25"/>
      <c r="J13" s="77"/>
      <c r="K13" s="1"/>
      <c r="L13" s="1"/>
      <c r="M13" s="25"/>
      <c r="N13" s="77"/>
      <c r="O13" s="1"/>
      <c r="P13" s="1"/>
      <c r="Q13" s="25"/>
      <c r="R13" s="77"/>
      <c r="S13" s="25"/>
      <c r="T13" s="77" t="s">
        <v>1756</v>
      </c>
      <c r="U13" s="25" t="s">
        <v>1756</v>
      </c>
      <c r="V13" s="77"/>
      <c r="W13" s="25"/>
      <c r="X13" s="77"/>
      <c r="Y13" s="25"/>
      <c r="Z13" s="77"/>
      <c r="AA13" s="25"/>
      <c r="AB13" s="77"/>
      <c r="AC13" s="25"/>
      <c r="AD13" s="77"/>
      <c r="AE13" s="25"/>
      <c r="AF13" s="77"/>
      <c r="AG13" s="25"/>
      <c r="AH13" s="77"/>
      <c r="AI13" s="25"/>
      <c r="AJ13" s="77"/>
      <c r="AK13" s="25"/>
      <c r="AL13" s="77"/>
      <c r="AM13" s="25"/>
      <c r="AN13" s="77"/>
      <c r="AO13" s="25"/>
      <c r="AP13" s="77"/>
      <c r="AQ13" s="25"/>
      <c r="AR13" s="77"/>
      <c r="AS13" s="25"/>
      <c r="AT13" s="77"/>
      <c r="AU13" s="25"/>
      <c r="AV13" s="77"/>
      <c r="AW13" s="25"/>
      <c r="AX13" s="77"/>
      <c r="AY13" s="25"/>
      <c r="AZ13" s="77" t="s">
        <v>1756</v>
      </c>
      <c r="BA13" s="25" t="s">
        <v>1756</v>
      </c>
      <c r="BB13" s="77" t="s">
        <v>1756</v>
      </c>
      <c r="BC13" s="25" t="s">
        <v>1756</v>
      </c>
      <c r="BD13" s="77"/>
      <c r="BE13" s="1"/>
      <c r="BF13" s="1"/>
      <c r="BG13" s="25"/>
      <c r="BH13" s="77"/>
      <c r="BI13" s="25"/>
      <c r="BJ13" s="77" t="s">
        <v>1756</v>
      </c>
      <c r="BK13" s="25" t="s">
        <v>1756</v>
      </c>
      <c r="BL13" s="77"/>
      <c r="BM13" s="25"/>
      <c r="BN13" s="77"/>
      <c r="BO13" s="25"/>
      <c r="BP13" s="77"/>
      <c r="BQ13" s="25"/>
      <c r="BR13" s="77"/>
      <c r="BS13" s="25"/>
      <c r="BT13" s="77"/>
      <c r="BU13" s="25"/>
      <c r="BV13" s="77"/>
      <c r="BW13" s="25"/>
      <c r="BX13" s="677"/>
      <c r="BY13" s="677"/>
      <c r="BZ13" s="13"/>
      <c r="CA13" s="677"/>
      <c r="CB13" s="677"/>
      <c r="CC13" s="678"/>
      <c r="CD13" s="77"/>
      <c r="CE13" s="25"/>
    </row>
    <row r="14" spans="1:84" ht="15" customHeight="1" x14ac:dyDescent="0.2">
      <c r="B14" s="1">
        <v>3</v>
      </c>
      <c r="C14" s="13" t="s">
        <v>1413</v>
      </c>
      <c r="D14" s="20">
        <v>7</v>
      </c>
      <c r="E14" s="22" t="s">
        <v>1417</v>
      </c>
      <c r="F14" s="77"/>
      <c r="G14" s="1"/>
      <c r="H14" s="1"/>
      <c r="I14" s="25"/>
      <c r="J14" s="77"/>
      <c r="K14" s="1"/>
      <c r="L14" s="1"/>
      <c r="M14" s="25"/>
      <c r="N14" s="77"/>
      <c r="O14" s="1"/>
      <c r="P14" s="1"/>
      <c r="Q14" s="25"/>
      <c r="R14" s="77"/>
      <c r="S14" s="25"/>
      <c r="T14" s="77" t="s">
        <v>1756</v>
      </c>
      <c r="U14" s="25" t="s">
        <v>1756</v>
      </c>
      <c r="V14" s="77"/>
      <c r="W14" s="25"/>
      <c r="X14" s="77"/>
      <c r="Y14" s="25"/>
      <c r="Z14" s="77"/>
      <c r="AA14" s="25"/>
      <c r="AB14" s="77"/>
      <c r="AC14" s="25"/>
      <c r="AD14" s="77"/>
      <c r="AE14" s="25"/>
      <c r="AF14" s="77"/>
      <c r="AG14" s="25"/>
      <c r="AH14" s="77"/>
      <c r="AI14" s="25"/>
      <c r="AJ14" s="77"/>
      <c r="AK14" s="25"/>
      <c r="AL14" s="77"/>
      <c r="AM14" s="25"/>
      <c r="AN14" s="77"/>
      <c r="AO14" s="25"/>
      <c r="AP14" s="77"/>
      <c r="AQ14" s="25"/>
      <c r="AR14" s="77"/>
      <c r="AS14" s="25"/>
      <c r="AT14" s="77"/>
      <c r="AU14" s="25"/>
      <c r="AV14" s="77"/>
      <c r="AW14" s="25"/>
      <c r="AX14" s="77"/>
      <c r="AY14" s="25"/>
      <c r="AZ14" s="77" t="s">
        <v>1756</v>
      </c>
      <c r="BA14" s="25" t="s">
        <v>1756</v>
      </c>
      <c r="BB14" s="77" t="s">
        <v>1756</v>
      </c>
      <c r="BC14" s="25" t="s">
        <v>1756</v>
      </c>
      <c r="BD14" s="77"/>
      <c r="BE14" s="1"/>
      <c r="BF14" s="1"/>
      <c r="BG14" s="25"/>
      <c r="BH14" s="77"/>
      <c r="BI14" s="25"/>
      <c r="BJ14" s="77" t="s">
        <v>1756</v>
      </c>
      <c r="BK14" s="25" t="s">
        <v>1756</v>
      </c>
      <c r="BL14" s="77"/>
      <c r="BM14" s="25"/>
      <c r="BN14" s="77"/>
      <c r="BO14" s="25"/>
      <c r="BP14" s="77"/>
      <c r="BQ14" s="25"/>
      <c r="BR14" s="77"/>
      <c r="BS14" s="25"/>
      <c r="BT14" s="77"/>
      <c r="BU14" s="25"/>
      <c r="BV14" s="77"/>
      <c r="BW14" s="25"/>
      <c r="BX14" s="677"/>
      <c r="BY14" s="677"/>
      <c r="BZ14" s="13"/>
      <c r="CA14" s="677"/>
      <c r="CB14" s="677"/>
      <c r="CC14" s="678"/>
      <c r="CD14" s="77"/>
      <c r="CE14" s="25"/>
    </row>
    <row r="15" spans="1:84" ht="15" customHeight="1" x14ac:dyDescent="0.2">
      <c r="B15" s="1">
        <v>4</v>
      </c>
      <c r="C15" s="13" t="s">
        <v>1418</v>
      </c>
      <c r="D15" s="20">
        <v>7</v>
      </c>
      <c r="E15" s="22" t="s">
        <v>1422</v>
      </c>
      <c r="F15" s="77"/>
      <c r="G15" s="1"/>
      <c r="H15" s="1"/>
      <c r="I15" s="25"/>
      <c r="J15" s="77"/>
      <c r="K15" s="1"/>
      <c r="L15" s="1"/>
      <c r="M15" s="25"/>
      <c r="N15" s="77"/>
      <c r="O15" s="1"/>
      <c r="P15" s="1"/>
      <c r="Q15" s="25"/>
      <c r="R15" s="77"/>
      <c r="S15" s="25"/>
      <c r="T15" s="77" t="s">
        <v>1756</v>
      </c>
      <c r="U15" s="25" t="s">
        <v>1756</v>
      </c>
      <c r="V15" s="77"/>
      <c r="W15" s="25"/>
      <c r="X15" s="77"/>
      <c r="Y15" s="25"/>
      <c r="Z15" s="77"/>
      <c r="AA15" s="25"/>
      <c r="AB15" s="77"/>
      <c r="AC15" s="25"/>
      <c r="AD15" s="77"/>
      <c r="AE15" s="25"/>
      <c r="AF15" s="77"/>
      <c r="AG15" s="25"/>
      <c r="AH15" s="77"/>
      <c r="AI15" s="25"/>
      <c r="AJ15" s="77"/>
      <c r="AK15" s="25"/>
      <c r="AL15" s="77"/>
      <c r="AM15" s="25"/>
      <c r="AN15" s="77"/>
      <c r="AO15" s="25"/>
      <c r="AP15" s="77"/>
      <c r="AQ15" s="25"/>
      <c r="AR15" s="77"/>
      <c r="AS15" s="25"/>
      <c r="AT15" s="77"/>
      <c r="AU15" s="25"/>
      <c r="AV15" s="77"/>
      <c r="AW15" s="25"/>
      <c r="AX15" s="77"/>
      <c r="AY15" s="25"/>
      <c r="AZ15" s="77" t="s">
        <v>1756</v>
      </c>
      <c r="BA15" s="25" t="s">
        <v>1756</v>
      </c>
      <c r="BB15" s="77" t="s">
        <v>1756</v>
      </c>
      <c r="BC15" s="25" t="s">
        <v>1756</v>
      </c>
      <c r="BD15" s="77"/>
      <c r="BE15" s="1"/>
      <c r="BF15" s="1"/>
      <c r="BG15" s="25"/>
      <c r="BH15" s="77"/>
      <c r="BI15" s="25"/>
      <c r="BJ15" s="77" t="s">
        <v>1756</v>
      </c>
      <c r="BK15" s="25" t="s">
        <v>1756</v>
      </c>
      <c r="BL15" s="77"/>
      <c r="BM15" s="25"/>
      <c r="BN15" s="77"/>
      <c r="BO15" s="25"/>
      <c r="BP15" s="77"/>
      <c r="BQ15" s="25"/>
      <c r="BR15" s="77"/>
      <c r="BS15" s="25"/>
      <c r="BT15" s="77"/>
      <c r="BU15" s="25"/>
      <c r="BV15" s="77"/>
      <c r="BW15" s="25"/>
      <c r="BX15" s="677"/>
      <c r="BY15" s="677"/>
      <c r="BZ15" s="13"/>
      <c r="CA15" s="677"/>
      <c r="CB15" s="677"/>
      <c r="CC15" s="678"/>
      <c r="CD15" s="77"/>
      <c r="CE15" s="25"/>
    </row>
    <row r="16" spans="1:84" ht="15" customHeight="1" x14ac:dyDescent="0.2">
      <c r="B16" s="1">
        <v>5</v>
      </c>
      <c r="C16" s="13" t="s">
        <v>1423</v>
      </c>
      <c r="D16" s="20">
        <v>7</v>
      </c>
      <c r="E16" s="22" t="s">
        <v>1427</v>
      </c>
      <c r="F16" s="77"/>
      <c r="G16" s="1"/>
      <c r="H16" s="1"/>
      <c r="I16" s="25"/>
      <c r="J16" s="77"/>
      <c r="K16" s="1"/>
      <c r="L16" s="1"/>
      <c r="M16" s="25"/>
      <c r="N16" s="77"/>
      <c r="O16" s="1"/>
      <c r="P16" s="1"/>
      <c r="Q16" s="25"/>
      <c r="R16" s="77"/>
      <c r="S16" s="25"/>
      <c r="T16" s="77" t="s">
        <v>1756</v>
      </c>
      <c r="U16" s="25" t="s">
        <v>1756</v>
      </c>
      <c r="V16" s="77"/>
      <c r="W16" s="25"/>
      <c r="X16" s="77"/>
      <c r="Y16" s="25"/>
      <c r="Z16" s="77"/>
      <c r="AA16" s="25"/>
      <c r="AB16" s="77"/>
      <c r="AC16" s="25"/>
      <c r="AD16" s="77"/>
      <c r="AE16" s="25"/>
      <c r="AF16" s="77"/>
      <c r="AG16" s="25"/>
      <c r="AH16" s="77"/>
      <c r="AI16" s="25"/>
      <c r="AJ16" s="77"/>
      <c r="AK16" s="25"/>
      <c r="AL16" s="77"/>
      <c r="AM16" s="25"/>
      <c r="AN16" s="77"/>
      <c r="AO16" s="25"/>
      <c r="AP16" s="77"/>
      <c r="AQ16" s="25"/>
      <c r="AR16" s="77"/>
      <c r="AS16" s="25"/>
      <c r="AT16" s="77"/>
      <c r="AU16" s="25"/>
      <c r="AV16" s="77"/>
      <c r="AW16" s="25"/>
      <c r="AX16" s="77"/>
      <c r="AY16" s="25"/>
      <c r="AZ16" s="77" t="s">
        <v>1756</v>
      </c>
      <c r="BA16" s="25" t="s">
        <v>1756</v>
      </c>
      <c r="BB16" s="77" t="s">
        <v>1756</v>
      </c>
      <c r="BC16" s="25" t="s">
        <v>1756</v>
      </c>
      <c r="BD16" s="77"/>
      <c r="BE16" s="1"/>
      <c r="BF16" s="1"/>
      <c r="BG16" s="25"/>
      <c r="BH16" s="77"/>
      <c r="BI16" s="25"/>
      <c r="BJ16" s="77" t="s">
        <v>1756</v>
      </c>
      <c r="BK16" s="25" t="s">
        <v>1756</v>
      </c>
      <c r="BL16" s="77"/>
      <c r="BM16" s="25"/>
      <c r="BN16" s="77"/>
      <c r="BO16" s="25"/>
      <c r="BP16" s="77"/>
      <c r="BQ16" s="25"/>
      <c r="BR16" s="77"/>
      <c r="BS16" s="25"/>
      <c r="BT16" s="77"/>
      <c r="BU16" s="25"/>
      <c r="BV16" s="77"/>
      <c r="BW16" s="25"/>
      <c r="BX16" s="677"/>
      <c r="BY16" s="677"/>
      <c r="BZ16" s="13"/>
      <c r="CA16" s="677"/>
      <c r="CB16" s="677"/>
      <c r="CC16" s="678"/>
      <c r="CD16" s="77"/>
      <c r="CE16" s="25"/>
    </row>
    <row r="17" spans="1:83" ht="15" customHeight="1" x14ac:dyDescent="0.2">
      <c r="B17" s="1">
        <v>6</v>
      </c>
      <c r="C17" s="13" t="s">
        <v>1428</v>
      </c>
      <c r="D17" s="20">
        <v>7</v>
      </c>
      <c r="E17" s="22" t="s">
        <v>1432</v>
      </c>
      <c r="F17" s="77"/>
      <c r="G17" s="1"/>
      <c r="H17" s="1"/>
      <c r="I17" s="25"/>
      <c r="J17" s="77"/>
      <c r="K17" s="1"/>
      <c r="L17" s="1"/>
      <c r="M17" s="25"/>
      <c r="N17" s="77"/>
      <c r="O17" s="1"/>
      <c r="P17" s="1"/>
      <c r="Q17" s="25"/>
      <c r="R17" s="77"/>
      <c r="S17" s="25"/>
      <c r="T17" s="77" t="s">
        <v>1756</v>
      </c>
      <c r="U17" s="25" t="s">
        <v>1756</v>
      </c>
      <c r="V17" s="77"/>
      <c r="W17" s="25"/>
      <c r="X17" s="77"/>
      <c r="Y17" s="25"/>
      <c r="Z17" s="77"/>
      <c r="AA17" s="25"/>
      <c r="AB17" s="77"/>
      <c r="AC17" s="25"/>
      <c r="AD17" s="77"/>
      <c r="AE17" s="25"/>
      <c r="AF17" s="77"/>
      <c r="AG17" s="25"/>
      <c r="AH17" s="77"/>
      <c r="AI17" s="25"/>
      <c r="AJ17" s="77"/>
      <c r="AK17" s="25"/>
      <c r="AL17" s="77"/>
      <c r="AM17" s="25"/>
      <c r="AN17" s="77"/>
      <c r="AO17" s="25"/>
      <c r="AP17" s="77"/>
      <c r="AQ17" s="25"/>
      <c r="AR17" s="77"/>
      <c r="AS17" s="25"/>
      <c r="AT17" s="77"/>
      <c r="AU17" s="25"/>
      <c r="AV17" s="77"/>
      <c r="AW17" s="25"/>
      <c r="AX17" s="77"/>
      <c r="AY17" s="25"/>
      <c r="AZ17" s="77" t="s">
        <v>1756</v>
      </c>
      <c r="BA17" s="25" t="s">
        <v>1756</v>
      </c>
      <c r="BB17" s="77" t="s">
        <v>1756</v>
      </c>
      <c r="BC17" s="25" t="s">
        <v>1756</v>
      </c>
      <c r="BD17" s="77"/>
      <c r="BE17" s="1"/>
      <c r="BF17" s="1"/>
      <c r="BG17" s="25"/>
      <c r="BH17" s="77"/>
      <c r="BI17" s="25"/>
      <c r="BJ17" s="77" t="s">
        <v>1756</v>
      </c>
      <c r="BK17" s="25" t="s">
        <v>1756</v>
      </c>
      <c r="BL17" s="77"/>
      <c r="BM17" s="25"/>
      <c r="BN17" s="77"/>
      <c r="BO17" s="25"/>
      <c r="BP17" s="77"/>
      <c r="BQ17" s="25"/>
      <c r="BR17" s="77"/>
      <c r="BS17" s="25"/>
      <c r="BT17" s="77"/>
      <c r="BU17" s="25"/>
      <c r="BV17" s="77"/>
      <c r="BW17" s="25"/>
      <c r="BX17" s="677"/>
      <c r="BY17" s="677"/>
      <c r="BZ17" s="13"/>
      <c r="CA17" s="677"/>
      <c r="CB17" s="677"/>
      <c r="CC17" s="678"/>
      <c r="CD17" s="77"/>
      <c r="CE17" s="25"/>
    </row>
    <row r="18" spans="1:83" ht="15" customHeight="1" x14ac:dyDescent="0.2">
      <c r="B18" s="1">
        <v>7</v>
      </c>
      <c r="C18" s="13" t="s">
        <v>1433</v>
      </c>
      <c r="D18" s="20">
        <v>7</v>
      </c>
      <c r="E18" s="22" t="s">
        <v>1437</v>
      </c>
      <c r="F18" s="77"/>
      <c r="G18" s="1"/>
      <c r="H18" s="1"/>
      <c r="I18" s="25"/>
      <c r="J18" s="77"/>
      <c r="K18" s="1"/>
      <c r="L18" s="1"/>
      <c r="M18" s="25"/>
      <c r="N18" s="77"/>
      <c r="O18" s="1"/>
      <c r="P18" s="1"/>
      <c r="Q18" s="25"/>
      <c r="R18" s="77"/>
      <c r="S18" s="25"/>
      <c r="T18" s="77" t="s">
        <v>1756</v>
      </c>
      <c r="U18" s="25" t="s">
        <v>1756</v>
      </c>
      <c r="V18" s="77"/>
      <c r="W18" s="25"/>
      <c r="X18" s="77"/>
      <c r="Y18" s="25"/>
      <c r="Z18" s="77"/>
      <c r="AA18" s="25"/>
      <c r="AB18" s="77"/>
      <c r="AC18" s="25"/>
      <c r="AD18" s="77"/>
      <c r="AE18" s="25"/>
      <c r="AF18" s="77"/>
      <c r="AG18" s="25"/>
      <c r="AH18" s="77"/>
      <c r="AI18" s="25"/>
      <c r="AJ18" s="77"/>
      <c r="AK18" s="25"/>
      <c r="AL18" s="77"/>
      <c r="AM18" s="25"/>
      <c r="AN18" s="77"/>
      <c r="AO18" s="25"/>
      <c r="AP18" s="77"/>
      <c r="AQ18" s="25"/>
      <c r="AR18" s="77"/>
      <c r="AS18" s="25"/>
      <c r="AT18" s="77"/>
      <c r="AU18" s="25"/>
      <c r="AV18" s="77"/>
      <c r="AW18" s="25"/>
      <c r="AX18" s="77"/>
      <c r="AY18" s="25"/>
      <c r="AZ18" s="77" t="s">
        <v>1756</v>
      </c>
      <c r="BA18" s="25" t="s">
        <v>1756</v>
      </c>
      <c r="BB18" s="77" t="s">
        <v>1756</v>
      </c>
      <c r="BC18" s="25" t="s">
        <v>1756</v>
      </c>
      <c r="BD18" s="77"/>
      <c r="BE18" s="1"/>
      <c r="BF18" s="1"/>
      <c r="BG18" s="25"/>
      <c r="BH18" s="77"/>
      <c r="BI18" s="25"/>
      <c r="BJ18" s="77" t="s">
        <v>1756</v>
      </c>
      <c r="BK18" s="25" t="s">
        <v>1756</v>
      </c>
      <c r="BL18" s="77"/>
      <c r="BM18" s="25"/>
      <c r="BN18" s="77"/>
      <c r="BO18" s="25"/>
      <c r="BP18" s="77"/>
      <c r="BQ18" s="25"/>
      <c r="BR18" s="77"/>
      <c r="BS18" s="25"/>
      <c r="BT18" s="77"/>
      <c r="BU18" s="25"/>
      <c r="BV18" s="77"/>
      <c r="BW18" s="25"/>
      <c r="BX18" s="677"/>
      <c r="BY18" s="677"/>
      <c r="BZ18" s="13"/>
      <c r="CA18" s="677"/>
      <c r="CB18" s="677"/>
      <c r="CC18" s="678"/>
      <c r="CD18" s="77"/>
      <c r="CE18" s="25"/>
    </row>
    <row r="19" spans="1:83" ht="15" customHeight="1" x14ac:dyDescent="0.2">
      <c r="B19" s="1">
        <v>8</v>
      </c>
      <c r="C19" s="13" t="s">
        <v>1438</v>
      </c>
      <c r="D19" s="20">
        <v>7</v>
      </c>
      <c r="E19" s="22" t="s">
        <v>1442</v>
      </c>
      <c r="F19" s="77"/>
      <c r="G19" s="1"/>
      <c r="H19" s="1"/>
      <c r="I19" s="25"/>
      <c r="J19" s="77"/>
      <c r="K19" s="1"/>
      <c r="L19" s="1"/>
      <c r="M19" s="25"/>
      <c r="N19" s="77"/>
      <c r="O19" s="1"/>
      <c r="P19" s="1"/>
      <c r="Q19" s="25"/>
      <c r="R19" s="77"/>
      <c r="S19" s="25"/>
      <c r="T19" s="77" t="s">
        <v>1756</v>
      </c>
      <c r="U19" s="25" t="s">
        <v>1756</v>
      </c>
      <c r="V19" s="77"/>
      <c r="W19" s="25"/>
      <c r="X19" s="77"/>
      <c r="Y19" s="25"/>
      <c r="Z19" s="77"/>
      <c r="AA19" s="25"/>
      <c r="AB19" s="77"/>
      <c r="AC19" s="25"/>
      <c r="AD19" s="77"/>
      <c r="AE19" s="25"/>
      <c r="AF19" s="77"/>
      <c r="AG19" s="25"/>
      <c r="AH19" s="77"/>
      <c r="AI19" s="25"/>
      <c r="AJ19" s="77"/>
      <c r="AK19" s="25"/>
      <c r="AL19" s="77"/>
      <c r="AM19" s="25"/>
      <c r="AN19" s="77"/>
      <c r="AO19" s="25"/>
      <c r="AP19" s="77"/>
      <c r="AQ19" s="25"/>
      <c r="AR19" s="77"/>
      <c r="AS19" s="25"/>
      <c r="AT19" s="77"/>
      <c r="AU19" s="25"/>
      <c r="AV19" s="77"/>
      <c r="AW19" s="25"/>
      <c r="AX19" s="77"/>
      <c r="AY19" s="25"/>
      <c r="AZ19" s="77" t="s">
        <v>1756</v>
      </c>
      <c r="BA19" s="25" t="s">
        <v>1756</v>
      </c>
      <c r="BB19" s="77" t="s">
        <v>1756</v>
      </c>
      <c r="BC19" s="25" t="s">
        <v>1756</v>
      </c>
      <c r="BD19" s="77"/>
      <c r="BE19" s="1"/>
      <c r="BF19" s="1"/>
      <c r="BG19" s="25"/>
      <c r="BH19" s="77"/>
      <c r="BI19" s="25"/>
      <c r="BJ19" s="77" t="s">
        <v>1756</v>
      </c>
      <c r="BK19" s="25" t="s">
        <v>1756</v>
      </c>
      <c r="BL19" s="77"/>
      <c r="BM19" s="25"/>
      <c r="BN19" s="77"/>
      <c r="BO19" s="25"/>
      <c r="BP19" s="77"/>
      <c r="BQ19" s="25"/>
      <c r="BR19" s="77"/>
      <c r="BS19" s="25"/>
      <c r="BT19" s="77"/>
      <c r="BU19" s="25"/>
      <c r="BV19" s="77"/>
      <c r="BW19" s="25"/>
      <c r="BX19" s="677"/>
      <c r="BY19" s="677"/>
      <c r="BZ19" s="13"/>
      <c r="CA19" s="677"/>
      <c r="CB19" s="677"/>
      <c r="CC19" s="678"/>
      <c r="CD19" s="77"/>
      <c r="CE19" s="25"/>
    </row>
    <row r="20" spans="1:83" ht="15" customHeight="1" x14ac:dyDescent="0.2">
      <c r="B20" s="1">
        <v>9</v>
      </c>
      <c r="C20" s="13" t="s">
        <v>1443</v>
      </c>
      <c r="D20" s="20">
        <v>7</v>
      </c>
      <c r="E20" s="22" t="s">
        <v>1447</v>
      </c>
      <c r="F20" s="77"/>
      <c r="G20" s="1"/>
      <c r="H20" s="1"/>
      <c r="I20" s="25"/>
      <c r="J20" s="77"/>
      <c r="K20" s="1"/>
      <c r="L20" s="1"/>
      <c r="M20" s="25"/>
      <c r="N20" s="77"/>
      <c r="O20" s="1"/>
      <c r="P20" s="1"/>
      <c r="Q20" s="25"/>
      <c r="R20" s="77"/>
      <c r="S20" s="25"/>
      <c r="T20" s="77" t="s">
        <v>1756</v>
      </c>
      <c r="U20" s="25" t="s">
        <v>1756</v>
      </c>
      <c r="V20" s="77"/>
      <c r="W20" s="25"/>
      <c r="X20" s="77"/>
      <c r="Y20" s="25"/>
      <c r="Z20" s="77"/>
      <c r="AA20" s="25"/>
      <c r="AB20" s="77"/>
      <c r="AC20" s="25"/>
      <c r="AD20" s="77"/>
      <c r="AE20" s="25"/>
      <c r="AF20" s="77"/>
      <c r="AG20" s="25"/>
      <c r="AH20" s="77"/>
      <c r="AI20" s="25"/>
      <c r="AJ20" s="77"/>
      <c r="AK20" s="25"/>
      <c r="AL20" s="77"/>
      <c r="AM20" s="25"/>
      <c r="AN20" s="77"/>
      <c r="AO20" s="25"/>
      <c r="AP20" s="77"/>
      <c r="AQ20" s="25"/>
      <c r="AR20" s="77"/>
      <c r="AS20" s="25"/>
      <c r="AT20" s="77"/>
      <c r="AU20" s="25"/>
      <c r="AV20" s="77"/>
      <c r="AW20" s="25"/>
      <c r="AX20" s="77"/>
      <c r="AY20" s="25"/>
      <c r="AZ20" s="77" t="s">
        <v>1756</v>
      </c>
      <c r="BA20" s="25" t="s">
        <v>1756</v>
      </c>
      <c r="BB20" s="77" t="s">
        <v>1756</v>
      </c>
      <c r="BC20" s="25" t="s">
        <v>1756</v>
      </c>
      <c r="BD20" s="77"/>
      <c r="BE20" s="1"/>
      <c r="BF20" s="1"/>
      <c r="BG20" s="25"/>
      <c r="BH20" s="77"/>
      <c r="BI20" s="25"/>
      <c r="BJ20" s="77" t="s">
        <v>1756</v>
      </c>
      <c r="BK20" s="25" t="s">
        <v>1756</v>
      </c>
      <c r="BL20" s="77"/>
      <c r="BM20" s="25"/>
      <c r="BN20" s="77"/>
      <c r="BO20" s="25"/>
      <c r="BP20" s="77"/>
      <c r="BQ20" s="25"/>
      <c r="BR20" s="77"/>
      <c r="BS20" s="25"/>
      <c r="BT20" s="77"/>
      <c r="BU20" s="25"/>
      <c r="BV20" s="77"/>
      <c r="BW20" s="25"/>
      <c r="BX20" s="677"/>
      <c r="BY20" s="677"/>
      <c r="BZ20" s="13"/>
      <c r="CA20" s="677"/>
      <c r="CB20" s="677"/>
      <c r="CC20" s="678"/>
      <c r="CD20" s="77"/>
      <c r="CE20" s="25"/>
    </row>
    <row r="21" spans="1:83" ht="15" customHeight="1" x14ac:dyDescent="0.2">
      <c r="B21" s="1">
        <v>10</v>
      </c>
      <c r="C21" s="13" t="s">
        <v>1448</v>
      </c>
      <c r="D21" s="20">
        <v>7</v>
      </c>
      <c r="E21" s="22" t="s">
        <v>1452</v>
      </c>
      <c r="F21" s="77"/>
      <c r="G21" s="1"/>
      <c r="H21" s="1"/>
      <c r="I21" s="25"/>
      <c r="J21" s="77"/>
      <c r="K21" s="1"/>
      <c r="L21" s="1"/>
      <c r="M21" s="25"/>
      <c r="N21" s="77"/>
      <c r="O21" s="1"/>
      <c r="P21" s="1"/>
      <c r="Q21" s="25"/>
      <c r="R21" s="77"/>
      <c r="S21" s="25"/>
      <c r="T21" s="77" t="s">
        <v>1756</v>
      </c>
      <c r="U21" s="25" t="s">
        <v>1756</v>
      </c>
      <c r="V21" s="77"/>
      <c r="W21" s="25"/>
      <c r="X21" s="77"/>
      <c r="Y21" s="25"/>
      <c r="Z21" s="77"/>
      <c r="AA21" s="25"/>
      <c r="AB21" s="77"/>
      <c r="AC21" s="25"/>
      <c r="AD21" s="77"/>
      <c r="AE21" s="25"/>
      <c r="AF21" s="77"/>
      <c r="AG21" s="25"/>
      <c r="AH21" s="77"/>
      <c r="AI21" s="25"/>
      <c r="AJ21" s="77"/>
      <c r="AK21" s="25"/>
      <c r="AL21" s="77"/>
      <c r="AM21" s="25"/>
      <c r="AN21" s="77"/>
      <c r="AO21" s="25"/>
      <c r="AP21" s="77"/>
      <c r="AQ21" s="25"/>
      <c r="AR21" s="77"/>
      <c r="AS21" s="25"/>
      <c r="AT21" s="77"/>
      <c r="AU21" s="25"/>
      <c r="AV21" s="77"/>
      <c r="AW21" s="25"/>
      <c r="AX21" s="77"/>
      <c r="AY21" s="25"/>
      <c r="AZ21" s="77" t="s">
        <v>1756</v>
      </c>
      <c r="BA21" s="25" t="s">
        <v>1756</v>
      </c>
      <c r="BB21" s="77" t="s">
        <v>1756</v>
      </c>
      <c r="BC21" s="25" t="s">
        <v>1756</v>
      </c>
      <c r="BD21" s="77"/>
      <c r="BE21" s="1"/>
      <c r="BF21" s="1"/>
      <c r="BG21" s="25"/>
      <c r="BH21" s="77"/>
      <c r="BI21" s="25"/>
      <c r="BJ21" s="77" t="s">
        <v>1756</v>
      </c>
      <c r="BK21" s="25" t="s">
        <v>1756</v>
      </c>
      <c r="BL21" s="77"/>
      <c r="BM21" s="25"/>
      <c r="BN21" s="77"/>
      <c r="BO21" s="25"/>
      <c r="BP21" s="77"/>
      <c r="BQ21" s="25"/>
      <c r="BR21" s="77"/>
      <c r="BS21" s="25"/>
      <c r="BT21" s="77"/>
      <c r="BU21" s="25"/>
      <c r="BV21" s="77"/>
      <c r="BW21" s="25"/>
      <c r="BX21" s="677"/>
      <c r="BY21" s="677"/>
      <c r="BZ21" s="13"/>
      <c r="CA21" s="677"/>
      <c r="CB21" s="677"/>
      <c r="CC21" s="678"/>
      <c r="CD21" s="77"/>
      <c r="CE21" s="25"/>
    </row>
    <row r="22" spans="1:83" ht="15" customHeight="1" x14ac:dyDescent="0.2">
      <c r="B22" s="1">
        <v>11</v>
      </c>
      <c r="C22" s="13" t="s">
        <v>1453</v>
      </c>
      <c r="D22" s="20">
        <v>7</v>
      </c>
      <c r="E22" s="22" t="s">
        <v>1457</v>
      </c>
      <c r="F22" s="77"/>
      <c r="G22" s="1"/>
      <c r="H22" s="1"/>
      <c r="I22" s="25"/>
      <c r="J22" s="77"/>
      <c r="K22" s="1"/>
      <c r="L22" s="1"/>
      <c r="M22" s="25"/>
      <c r="N22" s="77"/>
      <c r="O22" s="1"/>
      <c r="P22" s="1"/>
      <c r="Q22" s="25"/>
      <c r="R22" s="77"/>
      <c r="S22" s="25"/>
      <c r="T22" s="77" t="s">
        <v>1756</v>
      </c>
      <c r="U22" s="25" t="s">
        <v>1756</v>
      </c>
      <c r="V22" s="77"/>
      <c r="W22" s="25"/>
      <c r="X22" s="77"/>
      <c r="Y22" s="25"/>
      <c r="Z22" s="77"/>
      <c r="AA22" s="25"/>
      <c r="AB22" s="77"/>
      <c r="AC22" s="25"/>
      <c r="AD22" s="77"/>
      <c r="AE22" s="25"/>
      <c r="AF22" s="77"/>
      <c r="AG22" s="25"/>
      <c r="AH22" s="77"/>
      <c r="AI22" s="25"/>
      <c r="AJ22" s="77"/>
      <c r="AK22" s="25"/>
      <c r="AL22" s="77"/>
      <c r="AM22" s="25"/>
      <c r="AN22" s="77"/>
      <c r="AO22" s="25"/>
      <c r="AP22" s="77"/>
      <c r="AQ22" s="25"/>
      <c r="AR22" s="77"/>
      <c r="AS22" s="25"/>
      <c r="AT22" s="77"/>
      <c r="AU22" s="25"/>
      <c r="AV22" s="77"/>
      <c r="AW22" s="25"/>
      <c r="AX22" s="77"/>
      <c r="AY22" s="25"/>
      <c r="AZ22" s="77" t="s">
        <v>1756</v>
      </c>
      <c r="BA22" s="25" t="s">
        <v>1756</v>
      </c>
      <c r="BB22" s="77" t="s">
        <v>1756</v>
      </c>
      <c r="BC22" s="25" t="s">
        <v>1756</v>
      </c>
      <c r="BD22" s="77"/>
      <c r="BE22" s="1"/>
      <c r="BF22" s="1"/>
      <c r="BG22" s="25"/>
      <c r="BH22" s="77"/>
      <c r="BI22" s="25"/>
      <c r="BJ22" s="77" t="s">
        <v>1756</v>
      </c>
      <c r="BK22" s="25" t="s">
        <v>1756</v>
      </c>
      <c r="BL22" s="77"/>
      <c r="BM22" s="25"/>
      <c r="BN22" s="77"/>
      <c r="BO22" s="25"/>
      <c r="BP22" s="77"/>
      <c r="BQ22" s="25"/>
      <c r="BR22" s="77"/>
      <c r="BS22" s="25"/>
      <c r="BT22" s="77"/>
      <c r="BU22" s="25"/>
      <c r="BV22" s="77"/>
      <c r="BW22" s="25"/>
      <c r="BX22" s="677"/>
      <c r="BY22" s="677"/>
      <c r="BZ22" s="13"/>
      <c r="CA22" s="677"/>
      <c r="CB22" s="677"/>
      <c r="CC22" s="678"/>
      <c r="CD22" s="77"/>
      <c r="CE22" s="25"/>
    </row>
    <row r="23" spans="1:83" ht="15" customHeight="1" x14ac:dyDescent="0.2">
      <c r="B23" s="1">
        <v>12</v>
      </c>
      <c r="C23" s="13" t="s">
        <v>1458</v>
      </c>
      <c r="D23" s="20">
        <v>7</v>
      </c>
      <c r="E23" s="22" t="s">
        <v>1462</v>
      </c>
      <c r="F23" s="77"/>
      <c r="G23" s="1"/>
      <c r="H23" s="1"/>
      <c r="I23" s="25"/>
      <c r="J23" s="77"/>
      <c r="K23" s="1"/>
      <c r="L23" s="1"/>
      <c r="M23" s="25"/>
      <c r="N23" s="77"/>
      <c r="O23" s="1"/>
      <c r="P23" s="1"/>
      <c r="Q23" s="25"/>
      <c r="R23" s="77"/>
      <c r="S23" s="25"/>
      <c r="T23" s="77" t="s">
        <v>1756</v>
      </c>
      <c r="U23" s="25" t="s">
        <v>1756</v>
      </c>
      <c r="V23" s="77"/>
      <c r="W23" s="25"/>
      <c r="X23" s="77"/>
      <c r="Y23" s="25"/>
      <c r="Z23" s="77"/>
      <c r="AA23" s="25"/>
      <c r="AB23" s="77"/>
      <c r="AC23" s="25"/>
      <c r="AD23" s="77"/>
      <c r="AE23" s="25"/>
      <c r="AF23" s="77"/>
      <c r="AG23" s="25"/>
      <c r="AH23" s="77"/>
      <c r="AI23" s="25"/>
      <c r="AJ23" s="77"/>
      <c r="AK23" s="25"/>
      <c r="AL23" s="77"/>
      <c r="AM23" s="25"/>
      <c r="AN23" s="77"/>
      <c r="AO23" s="25"/>
      <c r="AP23" s="77"/>
      <c r="AQ23" s="25"/>
      <c r="AR23" s="77"/>
      <c r="AS23" s="25"/>
      <c r="AT23" s="77"/>
      <c r="AU23" s="25"/>
      <c r="AV23" s="77"/>
      <c r="AW23" s="25"/>
      <c r="AX23" s="77"/>
      <c r="AY23" s="25"/>
      <c r="AZ23" s="77" t="s">
        <v>1756</v>
      </c>
      <c r="BA23" s="25" t="s">
        <v>1756</v>
      </c>
      <c r="BB23" s="77" t="s">
        <v>1756</v>
      </c>
      <c r="BC23" s="25" t="s">
        <v>1756</v>
      </c>
      <c r="BD23" s="77"/>
      <c r="BE23" s="1"/>
      <c r="BF23" s="1"/>
      <c r="BG23" s="25"/>
      <c r="BH23" s="77"/>
      <c r="BI23" s="25"/>
      <c r="BJ23" s="77"/>
      <c r="BK23" s="25"/>
      <c r="BL23" s="77"/>
      <c r="BM23" s="25"/>
      <c r="BN23" s="77"/>
      <c r="BO23" s="25"/>
      <c r="BP23" s="77"/>
      <c r="BQ23" s="25"/>
      <c r="BR23" s="77"/>
      <c r="BS23" s="25"/>
      <c r="BT23" s="77"/>
      <c r="BU23" s="25"/>
      <c r="BV23" s="77"/>
      <c r="BW23" s="25"/>
      <c r="BX23" s="677"/>
      <c r="BY23" s="677"/>
      <c r="BZ23" s="13"/>
      <c r="CA23" s="677"/>
      <c r="CB23" s="677"/>
      <c r="CC23" s="678"/>
      <c r="CD23" s="77"/>
      <c r="CE23" s="25"/>
    </row>
    <row r="24" spans="1:83" ht="15" customHeight="1" x14ac:dyDescent="0.2">
      <c r="B24" s="1">
        <v>14</v>
      </c>
      <c r="C24" s="13" t="s">
        <v>1468</v>
      </c>
      <c r="D24" s="20">
        <v>7</v>
      </c>
      <c r="E24" s="22" t="s">
        <v>1472</v>
      </c>
      <c r="F24" s="77"/>
      <c r="G24" s="1"/>
      <c r="H24" s="1"/>
      <c r="I24" s="25"/>
      <c r="J24" s="77"/>
      <c r="K24" s="1"/>
      <c r="L24" s="1"/>
      <c r="M24" s="25"/>
      <c r="N24" s="77"/>
      <c r="O24" s="1"/>
      <c r="P24" s="1"/>
      <c r="Q24" s="25"/>
      <c r="R24" s="77"/>
      <c r="S24" s="25"/>
      <c r="T24" s="77" t="s">
        <v>1756</v>
      </c>
      <c r="U24" s="25" t="s">
        <v>1756</v>
      </c>
      <c r="V24" s="77"/>
      <c r="W24" s="25"/>
      <c r="X24" s="77"/>
      <c r="Y24" s="25"/>
      <c r="Z24" s="77"/>
      <c r="AA24" s="25"/>
      <c r="AB24" s="77"/>
      <c r="AC24" s="25"/>
      <c r="AD24" s="77"/>
      <c r="AE24" s="25"/>
      <c r="AF24" s="77"/>
      <c r="AG24" s="25"/>
      <c r="AH24" s="77"/>
      <c r="AI24" s="25"/>
      <c r="AJ24" s="77"/>
      <c r="AK24" s="25"/>
      <c r="AL24" s="77"/>
      <c r="AM24" s="25"/>
      <c r="AN24" s="77"/>
      <c r="AO24" s="25"/>
      <c r="AP24" s="77"/>
      <c r="AQ24" s="25"/>
      <c r="AR24" s="77"/>
      <c r="AS24" s="25"/>
      <c r="AT24" s="77"/>
      <c r="AU24" s="25"/>
      <c r="AV24" s="77"/>
      <c r="AW24" s="25"/>
      <c r="AX24" s="77"/>
      <c r="AY24" s="25"/>
      <c r="AZ24" s="77" t="s">
        <v>1756</v>
      </c>
      <c r="BA24" s="25" t="s">
        <v>1756</v>
      </c>
      <c r="BB24" s="77" t="s">
        <v>1756</v>
      </c>
      <c r="BC24" s="25" t="s">
        <v>1756</v>
      </c>
      <c r="BD24" s="77"/>
      <c r="BE24" s="1"/>
      <c r="BF24" s="1"/>
      <c r="BG24" s="25"/>
      <c r="BH24" s="77"/>
      <c r="BI24" s="25"/>
      <c r="BJ24" s="77" t="s">
        <v>1756</v>
      </c>
      <c r="BK24" s="25" t="s">
        <v>1756</v>
      </c>
      <c r="BL24" s="77"/>
      <c r="BM24" s="25"/>
      <c r="BN24" s="77"/>
      <c r="BO24" s="25"/>
      <c r="BP24" s="77"/>
      <c r="BQ24" s="25"/>
      <c r="BR24" s="77"/>
      <c r="BS24" s="25"/>
      <c r="BT24" s="77"/>
      <c r="BU24" s="25"/>
      <c r="BV24" s="77"/>
      <c r="BW24" s="25"/>
      <c r="BX24" s="677"/>
      <c r="BY24" s="677"/>
      <c r="BZ24" s="13"/>
      <c r="CA24" s="677"/>
      <c r="CB24" s="677"/>
      <c r="CC24" s="678"/>
      <c r="CD24" s="77"/>
      <c r="CE24" s="25"/>
    </row>
    <row r="25" spans="1:83" ht="15" customHeight="1" x14ac:dyDescent="0.2">
      <c r="B25" s="1">
        <v>15</v>
      </c>
      <c r="C25" s="13" t="s">
        <v>1473</v>
      </c>
      <c r="D25" s="20">
        <v>7</v>
      </c>
      <c r="E25" s="22" t="s">
        <v>1477</v>
      </c>
      <c r="F25" s="77"/>
      <c r="G25" s="1"/>
      <c r="H25" s="1"/>
      <c r="I25" s="25"/>
      <c r="J25" s="77"/>
      <c r="K25" s="1"/>
      <c r="L25" s="1"/>
      <c r="M25" s="25"/>
      <c r="N25" s="77"/>
      <c r="O25" s="1"/>
      <c r="P25" s="1"/>
      <c r="Q25" s="25"/>
      <c r="R25" s="77"/>
      <c r="S25" s="25"/>
      <c r="T25" s="77" t="s">
        <v>1756</v>
      </c>
      <c r="U25" s="25" t="s">
        <v>1756</v>
      </c>
      <c r="V25" s="77"/>
      <c r="W25" s="25"/>
      <c r="X25" s="77"/>
      <c r="Y25" s="25"/>
      <c r="Z25" s="77"/>
      <c r="AA25" s="25"/>
      <c r="AB25" s="77"/>
      <c r="AC25" s="25"/>
      <c r="AD25" s="77"/>
      <c r="AE25" s="25"/>
      <c r="AF25" s="77"/>
      <c r="AG25" s="25"/>
      <c r="AH25" s="77"/>
      <c r="AI25" s="25"/>
      <c r="AJ25" s="77"/>
      <c r="AK25" s="25"/>
      <c r="AL25" s="77"/>
      <c r="AM25" s="25"/>
      <c r="AN25" s="77"/>
      <c r="AO25" s="25"/>
      <c r="AP25" s="77"/>
      <c r="AQ25" s="25"/>
      <c r="AR25" s="77"/>
      <c r="AS25" s="25"/>
      <c r="AT25" s="77"/>
      <c r="AU25" s="25"/>
      <c r="AV25" s="77"/>
      <c r="AW25" s="25"/>
      <c r="AX25" s="77"/>
      <c r="AY25" s="25"/>
      <c r="AZ25" s="77" t="s">
        <v>1756</v>
      </c>
      <c r="BA25" s="25" t="s">
        <v>1756</v>
      </c>
      <c r="BB25" s="77" t="s">
        <v>1756</v>
      </c>
      <c r="BC25" s="25" t="s">
        <v>1756</v>
      </c>
      <c r="BD25" s="77"/>
      <c r="BE25" s="1"/>
      <c r="BF25" s="1"/>
      <c r="BG25" s="25"/>
      <c r="BH25" s="77"/>
      <c r="BI25" s="25"/>
      <c r="BJ25" s="77" t="s">
        <v>1756</v>
      </c>
      <c r="BK25" s="25" t="s">
        <v>1756</v>
      </c>
      <c r="BL25" s="77"/>
      <c r="BM25" s="25"/>
      <c r="BN25" s="77"/>
      <c r="BO25" s="25"/>
      <c r="BP25" s="77"/>
      <c r="BQ25" s="25"/>
      <c r="BR25" s="77"/>
      <c r="BS25" s="25"/>
      <c r="BT25" s="77"/>
      <c r="BU25" s="25"/>
      <c r="BV25" s="77"/>
      <c r="BW25" s="25"/>
      <c r="BX25" s="677"/>
      <c r="BY25" s="677"/>
      <c r="BZ25" s="13"/>
      <c r="CA25" s="677"/>
      <c r="CB25" s="677"/>
      <c r="CC25" s="678"/>
      <c r="CD25" s="77"/>
      <c r="CE25" s="25"/>
    </row>
    <row r="26" spans="1:83" ht="15" customHeight="1" x14ac:dyDescent="0.2">
      <c r="B26" s="1">
        <v>16</v>
      </c>
      <c r="C26" s="13" t="s">
        <v>1478</v>
      </c>
      <c r="D26" s="20">
        <v>7</v>
      </c>
      <c r="E26" s="22" t="s">
        <v>1482</v>
      </c>
      <c r="F26" s="77"/>
      <c r="G26" s="1"/>
      <c r="H26" s="1"/>
      <c r="I26" s="25"/>
      <c r="J26" s="77"/>
      <c r="K26" s="1"/>
      <c r="L26" s="1"/>
      <c r="M26" s="25"/>
      <c r="N26" s="77"/>
      <c r="O26" s="1"/>
      <c r="P26" s="1"/>
      <c r="Q26" s="25"/>
      <c r="R26" s="77"/>
      <c r="S26" s="25"/>
      <c r="T26" s="77" t="s">
        <v>1756</v>
      </c>
      <c r="U26" s="25" t="s">
        <v>1756</v>
      </c>
      <c r="V26" s="77"/>
      <c r="W26" s="25"/>
      <c r="X26" s="77"/>
      <c r="Y26" s="25"/>
      <c r="Z26" s="77"/>
      <c r="AA26" s="25"/>
      <c r="AB26" s="77"/>
      <c r="AC26" s="25"/>
      <c r="AD26" s="77"/>
      <c r="AE26" s="25"/>
      <c r="AF26" s="77"/>
      <c r="AG26" s="25"/>
      <c r="AH26" s="77"/>
      <c r="AI26" s="25"/>
      <c r="AJ26" s="77"/>
      <c r="AK26" s="25"/>
      <c r="AL26" s="77"/>
      <c r="AM26" s="25"/>
      <c r="AN26" s="77"/>
      <c r="AO26" s="25"/>
      <c r="AP26" s="77"/>
      <c r="AQ26" s="25"/>
      <c r="AR26" s="77"/>
      <c r="AS26" s="25"/>
      <c r="AT26" s="77"/>
      <c r="AU26" s="25"/>
      <c r="AV26" s="77"/>
      <c r="AW26" s="25"/>
      <c r="AX26" s="77"/>
      <c r="AY26" s="25"/>
      <c r="AZ26" s="77" t="s">
        <v>1756</v>
      </c>
      <c r="BA26" s="25" t="s">
        <v>1756</v>
      </c>
      <c r="BB26" s="77" t="s">
        <v>1756</v>
      </c>
      <c r="BC26" s="25" t="s">
        <v>1756</v>
      </c>
      <c r="BD26" s="77"/>
      <c r="BE26" s="1"/>
      <c r="BF26" s="1"/>
      <c r="BG26" s="25"/>
      <c r="BH26" s="77"/>
      <c r="BI26" s="25"/>
      <c r="BJ26" s="77" t="s">
        <v>1756</v>
      </c>
      <c r="BK26" s="25" t="s">
        <v>1756</v>
      </c>
      <c r="BL26" s="77"/>
      <c r="BM26" s="25"/>
      <c r="BN26" s="77"/>
      <c r="BO26" s="25"/>
      <c r="BP26" s="77"/>
      <c r="BQ26" s="25"/>
      <c r="BR26" s="77"/>
      <c r="BS26" s="25"/>
      <c r="BT26" s="77"/>
      <c r="BU26" s="25"/>
      <c r="BV26" s="77"/>
      <c r="BW26" s="25"/>
      <c r="BX26" s="677"/>
      <c r="BY26" s="677"/>
      <c r="BZ26" s="13"/>
      <c r="CA26" s="677"/>
      <c r="CB26" s="677"/>
      <c r="CC26" s="678"/>
      <c r="CD26" s="77"/>
      <c r="CE26" s="25"/>
    </row>
    <row r="27" spans="1:83" ht="15" customHeight="1" x14ac:dyDescent="0.2">
      <c r="A27" s="101" t="s">
        <v>1755</v>
      </c>
      <c r="B27" s="1">
        <v>17</v>
      </c>
      <c r="C27" s="13" t="s">
        <v>1483</v>
      </c>
      <c r="D27" s="20">
        <v>7</v>
      </c>
      <c r="E27" s="22" t="s">
        <v>1583</v>
      </c>
      <c r="F27" s="77"/>
      <c r="G27" s="1"/>
      <c r="H27" s="1"/>
      <c r="I27" s="25"/>
      <c r="J27" s="77"/>
      <c r="K27" s="1"/>
      <c r="L27" s="1"/>
      <c r="M27" s="25"/>
      <c r="N27" s="77"/>
      <c r="O27" s="1"/>
      <c r="P27" s="1"/>
      <c r="Q27" s="25"/>
      <c r="R27" s="77"/>
      <c r="S27" s="25"/>
      <c r="T27" s="77" t="s">
        <v>1756</v>
      </c>
      <c r="U27" s="25" t="s">
        <v>1756</v>
      </c>
      <c r="V27" s="77"/>
      <c r="W27" s="25"/>
      <c r="X27" s="77"/>
      <c r="Y27" s="25"/>
      <c r="Z27" s="77"/>
      <c r="AA27" s="25"/>
      <c r="AB27" s="77"/>
      <c r="AC27" s="25"/>
      <c r="AD27" s="77"/>
      <c r="AE27" s="25"/>
      <c r="AF27" s="77"/>
      <c r="AG27" s="25"/>
      <c r="AH27" s="77"/>
      <c r="AI27" s="25"/>
      <c r="AJ27" s="77"/>
      <c r="AK27" s="25"/>
      <c r="AL27" s="77"/>
      <c r="AM27" s="25"/>
      <c r="AN27" s="77"/>
      <c r="AO27" s="25"/>
      <c r="AP27" s="77"/>
      <c r="AQ27" s="25"/>
      <c r="AR27" s="77"/>
      <c r="AS27" s="25"/>
      <c r="AT27" s="77"/>
      <c r="AU27" s="25"/>
      <c r="AV27" s="77"/>
      <c r="AW27" s="25"/>
      <c r="AX27" s="77"/>
      <c r="AY27" s="25"/>
      <c r="AZ27" s="77" t="s">
        <v>1756</v>
      </c>
      <c r="BA27" s="25" t="s">
        <v>1756</v>
      </c>
      <c r="BB27" s="77" t="s">
        <v>1756</v>
      </c>
      <c r="BC27" s="25" t="s">
        <v>1756</v>
      </c>
      <c r="BD27" s="673" t="s">
        <v>1755</v>
      </c>
      <c r="BE27" s="707"/>
      <c r="BF27" s="1"/>
      <c r="BG27" s="25"/>
      <c r="BH27" s="77"/>
      <c r="BI27" s="25"/>
      <c r="BJ27" s="77" t="s">
        <v>1756</v>
      </c>
      <c r="BK27" s="25" t="s">
        <v>1756</v>
      </c>
      <c r="BL27" s="77"/>
      <c r="BM27" s="25"/>
      <c r="BN27" s="77"/>
      <c r="BO27" s="25"/>
      <c r="BP27" s="77"/>
      <c r="BQ27" s="25"/>
      <c r="BR27" s="77"/>
      <c r="BS27" s="25"/>
      <c r="BT27" s="77"/>
      <c r="BU27" s="25"/>
      <c r="BV27" s="77"/>
      <c r="BW27" s="25"/>
      <c r="BX27" s="677"/>
      <c r="BY27" s="677"/>
      <c r="BZ27" s="13"/>
      <c r="CA27" s="677"/>
      <c r="CB27" s="677"/>
      <c r="CC27" s="678"/>
      <c r="CD27" s="77"/>
      <c r="CE27" s="25"/>
    </row>
    <row r="28" spans="1:83" ht="15" customHeight="1" x14ac:dyDescent="0.2">
      <c r="B28" s="1">
        <v>18</v>
      </c>
      <c r="C28" s="13" t="s">
        <v>1487</v>
      </c>
      <c r="D28" s="20">
        <v>7</v>
      </c>
      <c r="E28" s="22" t="s">
        <v>1491</v>
      </c>
      <c r="F28" s="77"/>
      <c r="G28" s="1"/>
      <c r="H28" s="1"/>
      <c r="I28" s="25"/>
      <c r="J28" s="77"/>
      <c r="K28" s="1"/>
      <c r="L28" s="1"/>
      <c r="M28" s="25"/>
      <c r="N28" s="77"/>
      <c r="O28" s="1"/>
      <c r="P28" s="1"/>
      <c r="Q28" s="25"/>
      <c r="R28" s="77"/>
      <c r="S28" s="25"/>
      <c r="T28" s="77" t="s">
        <v>1756</v>
      </c>
      <c r="U28" s="25" t="s">
        <v>1756</v>
      </c>
      <c r="V28" s="77"/>
      <c r="W28" s="25"/>
      <c r="X28" s="77"/>
      <c r="Y28" s="25"/>
      <c r="Z28" s="77"/>
      <c r="AA28" s="25"/>
      <c r="AB28" s="77"/>
      <c r="AC28" s="25"/>
      <c r="AD28" s="77"/>
      <c r="AE28" s="25"/>
      <c r="AF28" s="77"/>
      <c r="AG28" s="25"/>
      <c r="AH28" s="77"/>
      <c r="AI28" s="25"/>
      <c r="AJ28" s="77"/>
      <c r="AK28" s="25"/>
      <c r="AL28" s="77"/>
      <c r="AM28" s="25"/>
      <c r="AN28" s="77"/>
      <c r="AO28" s="25"/>
      <c r="AP28" s="77"/>
      <c r="AQ28" s="25"/>
      <c r="AR28" s="77"/>
      <c r="AS28" s="25"/>
      <c r="AT28" s="77"/>
      <c r="AU28" s="25"/>
      <c r="AV28" s="77"/>
      <c r="AW28" s="25"/>
      <c r="AX28" s="77"/>
      <c r="AY28" s="25"/>
      <c r="AZ28" s="77" t="s">
        <v>1756</v>
      </c>
      <c r="BA28" s="25" t="s">
        <v>1756</v>
      </c>
      <c r="BB28" s="77" t="s">
        <v>1756</v>
      </c>
      <c r="BC28" s="25" t="s">
        <v>1756</v>
      </c>
      <c r="BD28" s="77"/>
      <c r="BE28" s="1"/>
      <c r="BF28" s="1"/>
      <c r="BG28" s="25"/>
      <c r="BH28" s="77"/>
      <c r="BI28" s="25"/>
      <c r="BJ28" s="77" t="s">
        <v>1756</v>
      </c>
      <c r="BK28" s="25" t="s">
        <v>1756</v>
      </c>
      <c r="BL28" s="77"/>
      <c r="BM28" s="25"/>
      <c r="BN28" s="77"/>
      <c r="BO28" s="25"/>
      <c r="BP28" s="77"/>
      <c r="BQ28" s="25"/>
      <c r="BR28" s="77"/>
      <c r="BS28" s="25"/>
      <c r="BT28" s="77"/>
      <c r="BU28" s="25"/>
      <c r="BV28" s="77"/>
      <c r="BW28" s="25"/>
      <c r="BX28" s="677"/>
      <c r="BY28" s="677"/>
      <c r="BZ28" s="13"/>
      <c r="CA28" s="677"/>
      <c r="CB28" s="677"/>
      <c r="CC28" s="678"/>
      <c r="CD28" s="77"/>
      <c r="CE28" s="25"/>
    </row>
    <row r="29" spans="1:83" ht="15" customHeight="1" x14ac:dyDescent="0.2">
      <c r="B29" s="1">
        <v>19</v>
      </c>
      <c r="C29" s="13" t="s">
        <v>1492</v>
      </c>
      <c r="D29" s="20">
        <v>7</v>
      </c>
      <c r="E29" s="22" t="s">
        <v>1496</v>
      </c>
      <c r="F29" s="77"/>
      <c r="G29" s="1"/>
      <c r="H29" s="1"/>
      <c r="I29" s="25"/>
      <c r="J29" s="77"/>
      <c r="K29" s="1"/>
      <c r="L29" s="1"/>
      <c r="M29" s="25"/>
      <c r="N29" s="77"/>
      <c r="O29" s="1"/>
      <c r="P29" s="1"/>
      <c r="Q29" s="25"/>
      <c r="R29" s="77"/>
      <c r="S29" s="25"/>
      <c r="T29" s="77" t="s">
        <v>1756</v>
      </c>
      <c r="U29" s="25" t="s">
        <v>1756</v>
      </c>
      <c r="V29" s="77"/>
      <c r="W29" s="25"/>
      <c r="X29" s="77"/>
      <c r="Y29" s="25"/>
      <c r="Z29" s="77"/>
      <c r="AA29" s="25"/>
      <c r="AB29" s="77"/>
      <c r="AC29" s="25"/>
      <c r="AD29" s="77"/>
      <c r="AE29" s="25"/>
      <c r="AF29" s="77"/>
      <c r="AG29" s="25"/>
      <c r="AH29" s="77"/>
      <c r="AI29" s="25"/>
      <c r="AJ29" s="77"/>
      <c r="AK29" s="25"/>
      <c r="AL29" s="77"/>
      <c r="AM29" s="25"/>
      <c r="AN29" s="77"/>
      <c r="AO29" s="25"/>
      <c r="AP29" s="77"/>
      <c r="AQ29" s="25"/>
      <c r="AR29" s="77"/>
      <c r="AS29" s="25"/>
      <c r="AT29" s="77"/>
      <c r="AU29" s="25"/>
      <c r="AV29" s="77"/>
      <c r="AW29" s="25"/>
      <c r="AX29" s="77"/>
      <c r="AY29" s="25"/>
      <c r="AZ29" s="77" t="s">
        <v>1756</v>
      </c>
      <c r="BA29" s="25" t="s">
        <v>1756</v>
      </c>
      <c r="BB29" s="77" t="s">
        <v>1756</v>
      </c>
      <c r="BC29" s="25" t="s">
        <v>1756</v>
      </c>
      <c r="BD29" s="77"/>
      <c r="BE29" s="1"/>
      <c r="BF29" s="1"/>
      <c r="BG29" s="25"/>
      <c r="BH29" s="77"/>
      <c r="BI29" s="25"/>
      <c r="BJ29" s="77" t="s">
        <v>1756</v>
      </c>
      <c r="BK29" s="25" t="s">
        <v>1756</v>
      </c>
      <c r="BL29" s="77"/>
      <c r="BM29" s="25"/>
      <c r="BN29" s="77"/>
      <c r="BO29" s="25"/>
      <c r="BP29" s="77"/>
      <c r="BQ29" s="25"/>
      <c r="BR29" s="77"/>
      <c r="BS29" s="25"/>
      <c r="BT29" s="77"/>
      <c r="BU29" s="25"/>
      <c r="BV29" s="77"/>
      <c r="BW29" s="25"/>
      <c r="BX29" s="677"/>
      <c r="BY29" s="677"/>
      <c r="BZ29" s="13"/>
      <c r="CA29" s="677"/>
      <c r="CB29" s="677"/>
      <c r="CC29" s="678"/>
      <c r="CD29" s="77"/>
      <c r="CE29" s="25"/>
    </row>
    <row r="30" spans="1:83" ht="15" customHeight="1" x14ac:dyDescent="0.2">
      <c r="B30" s="1">
        <v>20</v>
      </c>
      <c r="C30" s="13" t="s">
        <v>1497</v>
      </c>
      <c r="D30" s="20">
        <v>7</v>
      </c>
      <c r="E30" s="22" t="s">
        <v>1501</v>
      </c>
      <c r="F30" s="77"/>
      <c r="G30" s="1"/>
      <c r="H30" s="1"/>
      <c r="I30" s="25"/>
      <c r="J30" s="77"/>
      <c r="K30" s="1"/>
      <c r="L30" s="1"/>
      <c r="M30" s="25"/>
      <c r="N30" s="77"/>
      <c r="O30" s="1"/>
      <c r="P30" s="1"/>
      <c r="Q30" s="25"/>
      <c r="R30" s="77"/>
      <c r="S30" s="25"/>
      <c r="T30" s="77" t="s">
        <v>1756</v>
      </c>
      <c r="U30" s="25" t="s">
        <v>1756</v>
      </c>
      <c r="V30" s="77"/>
      <c r="W30" s="25"/>
      <c r="X30" s="77"/>
      <c r="Y30" s="25"/>
      <c r="Z30" s="77"/>
      <c r="AA30" s="25"/>
      <c r="AB30" s="77"/>
      <c r="AC30" s="25"/>
      <c r="AD30" s="77"/>
      <c r="AE30" s="25"/>
      <c r="AF30" s="77"/>
      <c r="AG30" s="25"/>
      <c r="AH30" s="77"/>
      <c r="AI30" s="25"/>
      <c r="AJ30" s="77"/>
      <c r="AK30" s="25"/>
      <c r="AL30" s="77"/>
      <c r="AM30" s="25"/>
      <c r="AN30" s="77"/>
      <c r="AO30" s="25"/>
      <c r="AP30" s="77"/>
      <c r="AQ30" s="25"/>
      <c r="AR30" s="77"/>
      <c r="AS30" s="25"/>
      <c r="AT30" s="77"/>
      <c r="AU30" s="25"/>
      <c r="AV30" s="77"/>
      <c r="AW30" s="25"/>
      <c r="AX30" s="77"/>
      <c r="AY30" s="25"/>
      <c r="AZ30" s="77" t="s">
        <v>1756</v>
      </c>
      <c r="BA30" s="25" t="s">
        <v>1756</v>
      </c>
      <c r="BB30" s="77" t="s">
        <v>1756</v>
      </c>
      <c r="BC30" s="25" t="s">
        <v>1756</v>
      </c>
      <c r="BD30" s="77"/>
      <c r="BE30" s="1"/>
      <c r="BF30" s="1"/>
      <c r="BG30" s="25"/>
      <c r="BH30" s="77"/>
      <c r="BI30" s="25"/>
      <c r="BJ30" s="77" t="s">
        <v>1756</v>
      </c>
      <c r="BK30" s="25" t="s">
        <v>1756</v>
      </c>
      <c r="BL30" s="77"/>
      <c r="BM30" s="25"/>
      <c r="BN30" s="77"/>
      <c r="BO30" s="25"/>
      <c r="BP30" s="77"/>
      <c r="BQ30" s="25"/>
      <c r="BR30" s="77"/>
      <c r="BS30" s="25"/>
      <c r="BT30" s="77"/>
      <c r="BU30" s="25"/>
      <c r="BV30" s="77"/>
      <c r="BW30" s="25"/>
      <c r="BX30" s="677"/>
      <c r="BY30" s="677"/>
      <c r="BZ30" s="13"/>
      <c r="CA30" s="677"/>
      <c r="CB30" s="677"/>
      <c r="CC30" s="678"/>
      <c r="CD30" s="77"/>
      <c r="CE30" s="25"/>
    </row>
    <row r="31" spans="1:83" ht="15" customHeight="1" x14ac:dyDescent="0.2">
      <c r="B31" s="1">
        <v>21</v>
      </c>
      <c r="C31" s="13" t="s">
        <v>1502</v>
      </c>
      <c r="D31" s="20">
        <v>7</v>
      </c>
      <c r="E31" s="22" t="s">
        <v>1506</v>
      </c>
      <c r="F31" s="77"/>
      <c r="G31" s="1"/>
      <c r="H31" s="1"/>
      <c r="I31" s="25"/>
      <c r="J31" s="77"/>
      <c r="K31" s="1"/>
      <c r="L31" s="1"/>
      <c r="M31" s="25"/>
      <c r="N31" s="77"/>
      <c r="O31" s="1"/>
      <c r="P31" s="1"/>
      <c r="Q31" s="25"/>
      <c r="R31" s="77"/>
      <c r="S31" s="25"/>
      <c r="T31" s="77" t="s">
        <v>1756</v>
      </c>
      <c r="U31" s="25" t="s">
        <v>1756</v>
      </c>
      <c r="V31" s="77"/>
      <c r="W31" s="25"/>
      <c r="X31" s="77"/>
      <c r="Y31" s="25"/>
      <c r="Z31" s="77"/>
      <c r="AA31" s="25"/>
      <c r="AB31" s="77"/>
      <c r="AC31" s="25"/>
      <c r="AD31" s="77"/>
      <c r="AE31" s="25"/>
      <c r="AF31" s="77"/>
      <c r="AG31" s="25"/>
      <c r="AH31" s="77"/>
      <c r="AI31" s="25"/>
      <c r="AJ31" s="77"/>
      <c r="AK31" s="25"/>
      <c r="AL31" s="77"/>
      <c r="AM31" s="25"/>
      <c r="AN31" s="77"/>
      <c r="AO31" s="25"/>
      <c r="AP31" s="77"/>
      <c r="AQ31" s="25"/>
      <c r="AR31" s="77"/>
      <c r="AS31" s="25"/>
      <c r="AT31" s="77"/>
      <c r="AU31" s="25"/>
      <c r="AV31" s="77"/>
      <c r="AW31" s="25"/>
      <c r="AX31" s="77"/>
      <c r="AY31" s="25"/>
      <c r="AZ31" s="77" t="s">
        <v>1756</v>
      </c>
      <c r="BA31" s="25" t="s">
        <v>1756</v>
      </c>
      <c r="BB31" s="77" t="s">
        <v>1756</v>
      </c>
      <c r="BC31" s="25" t="s">
        <v>1756</v>
      </c>
      <c r="BD31" s="77"/>
      <c r="BE31" s="1"/>
      <c r="BF31" s="1"/>
      <c r="BG31" s="25"/>
      <c r="BH31" s="77"/>
      <c r="BI31" s="25"/>
      <c r="BJ31" s="77" t="s">
        <v>1756</v>
      </c>
      <c r="BK31" s="25" t="s">
        <v>1756</v>
      </c>
      <c r="BL31" s="77"/>
      <c r="BM31" s="25"/>
      <c r="BN31" s="77"/>
      <c r="BO31" s="25"/>
      <c r="BP31" s="77"/>
      <c r="BQ31" s="25"/>
      <c r="BR31" s="77"/>
      <c r="BS31" s="25"/>
      <c r="BT31" s="77"/>
      <c r="BU31" s="25"/>
      <c r="BV31" s="77"/>
      <c r="BW31" s="25"/>
      <c r="BX31" s="677"/>
      <c r="BY31" s="677"/>
      <c r="BZ31" s="13"/>
      <c r="CA31" s="677"/>
      <c r="CB31" s="677"/>
      <c r="CC31" s="678"/>
      <c r="CD31" s="77"/>
      <c r="CE31" s="25"/>
    </row>
    <row r="32" spans="1:83" ht="15" customHeight="1" x14ac:dyDescent="0.2">
      <c r="B32" s="1">
        <v>22</v>
      </c>
      <c r="C32" s="13" t="s">
        <v>1507</v>
      </c>
      <c r="D32" s="20">
        <v>7</v>
      </c>
      <c r="E32" s="22" t="s">
        <v>1511</v>
      </c>
      <c r="F32" s="77"/>
      <c r="G32" s="1"/>
      <c r="H32" s="1"/>
      <c r="I32" s="25"/>
      <c r="J32" s="77"/>
      <c r="K32" s="1"/>
      <c r="L32" s="1"/>
      <c r="M32" s="25"/>
      <c r="N32" s="77"/>
      <c r="O32" s="1"/>
      <c r="P32" s="1"/>
      <c r="Q32" s="25"/>
      <c r="R32" s="77"/>
      <c r="S32" s="25"/>
      <c r="T32" s="77" t="s">
        <v>1756</v>
      </c>
      <c r="U32" s="25" t="s">
        <v>1756</v>
      </c>
      <c r="V32" s="77"/>
      <c r="W32" s="25"/>
      <c r="X32" s="77"/>
      <c r="Y32" s="25"/>
      <c r="Z32" s="77"/>
      <c r="AA32" s="25"/>
      <c r="AB32" s="77"/>
      <c r="AC32" s="25"/>
      <c r="AD32" s="77"/>
      <c r="AE32" s="25"/>
      <c r="AF32" s="77"/>
      <c r="AG32" s="25"/>
      <c r="AH32" s="77"/>
      <c r="AI32" s="25"/>
      <c r="AJ32" s="77"/>
      <c r="AK32" s="25"/>
      <c r="AL32" s="77"/>
      <c r="AM32" s="25"/>
      <c r="AN32" s="77"/>
      <c r="AO32" s="25"/>
      <c r="AP32" s="77"/>
      <c r="AQ32" s="25"/>
      <c r="AR32" s="77"/>
      <c r="AS32" s="25"/>
      <c r="AT32" s="77"/>
      <c r="AU32" s="25"/>
      <c r="AV32" s="77"/>
      <c r="AW32" s="25"/>
      <c r="AX32" s="77"/>
      <c r="AY32" s="25"/>
      <c r="AZ32" s="77" t="s">
        <v>1756</v>
      </c>
      <c r="BA32" s="25" t="s">
        <v>1756</v>
      </c>
      <c r="BB32" s="77" t="s">
        <v>1756</v>
      </c>
      <c r="BC32" s="25" t="s">
        <v>1756</v>
      </c>
      <c r="BD32" s="77"/>
      <c r="BE32" s="1"/>
      <c r="BF32" s="1"/>
      <c r="BG32" s="25"/>
      <c r="BH32" s="77"/>
      <c r="BI32" s="25"/>
      <c r="BJ32" s="77" t="s">
        <v>1756</v>
      </c>
      <c r="BK32" s="25" t="s">
        <v>1756</v>
      </c>
      <c r="BL32" s="77"/>
      <c r="BM32" s="25"/>
      <c r="BN32" s="77"/>
      <c r="BO32" s="25"/>
      <c r="BP32" s="77"/>
      <c r="BQ32" s="25"/>
      <c r="BR32" s="77"/>
      <c r="BS32" s="25"/>
      <c r="BT32" s="77"/>
      <c r="BU32" s="25"/>
      <c r="BV32" s="77"/>
      <c r="BW32" s="25"/>
      <c r="BX32" s="677"/>
      <c r="BY32" s="677"/>
      <c r="BZ32" s="13"/>
      <c r="CA32" s="677"/>
      <c r="CB32" s="677"/>
      <c r="CC32" s="678"/>
      <c r="CD32" s="77"/>
      <c r="CE32" s="25"/>
    </row>
    <row r="33" spans="1:83" ht="15" customHeight="1" x14ac:dyDescent="0.2">
      <c r="A33" s="101" t="s">
        <v>1755</v>
      </c>
      <c r="B33" s="1">
        <v>23</v>
      </c>
      <c r="C33" s="13" t="s">
        <v>1512</v>
      </c>
      <c r="D33" s="20">
        <v>7</v>
      </c>
      <c r="E33" s="22" t="s">
        <v>1516</v>
      </c>
      <c r="F33" s="77"/>
      <c r="G33" s="1"/>
      <c r="H33" s="1"/>
      <c r="I33" s="25"/>
      <c r="J33" s="77"/>
      <c r="K33" s="1"/>
      <c r="L33" s="1"/>
      <c r="M33" s="25"/>
      <c r="N33" s="77"/>
      <c r="O33" s="1"/>
      <c r="P33" s="1"/>
      <c r="Q33" s="25"/>
      <c r="R33" s="77"/>
      <c r="S33" s="25"/>
      <c r="T33" s="77" t="s">
        <v>1756</v>
      </c>
      <c r="U33" s="25" t="s">
        <v>1756</v>
      </c>
      <c r="V33" s="77"/>
      <c r="W33" s="25"/>
      <c r="X33" s="77"/>
      <c r="Y33" s="25"/>
      <c r="Z33" s="77"/>
      <c r="AA33" s="25"/>
      <c r="AB33" s="77"/>
      <c r="AC33" s="25"/>
      <c r="AD33" s="77"/>
      <c r="AE33" s="25"/>
      <c r="AF33" s="77"/>
      <c r="AG33" s="25"/>
      <c r="AH33" s="77"/>
      <c r="AI33" s="25"/>
      <c r="AJ33" s="77"/>
      <c r="AK33" s="25"/>
      <c r="AL33" s="77"/>
      <c r="AM33" s="25"/>
      <c r="AN33" s="77"/>
      <c r="AO33" s="25"/>
      <c r="AP33" s="77"/>
      <c r="AQ33" s="25"/>
      <c r="AR33" s="77"/>
      <c r="AS33" s="25"/>
      <c r="AT33" s="77"/>
      <c r="AU33" s="25"/>
      <c r="AV33" s="77"/>
      <c r="AW33" s="25"/>
      <c r="AX33" s="77"/>
      <c r="AY33" s="25"/>
      <c r="AZ33" s="77" t="s">
        <v>1756</v>
      </c>
      <c r="BA33" s="25" t="s">
        <v>1756</v>
      </c>
      <c r="BB33" s="77" t="s">
        <v>1756</v>
      </c>
      <c r="BC33" s="25" t="s">
        <v>1756</v>
      </c>
      <c r="BD33" s="77"/>
      <c r="BE33" s="1"/>
      <c r="BF33" s="1"/>
      <c r="BG33" s="25"/>
      <c r="BH33" s="77"/>
      <c r="BI33" s="25"/>
      <c r="BJ33" s="77" t="s">
        <v>1756</v>
      </c>
      <c r="BK33" s="25" t="s">
        <v>1756</v>
      </c>
      <c r="BL33" s="77"/>
      <c r="BM33" s="25"/>
      <c r="BN33" s="77"/>
      <c r="BO33" s="25"/>
      <c r="BP33" s="77"/>
      <c r="BQ33" s="25"/>
      <c r="BR33" s="77"/>
      <c r="BS33" s="25"/>
      <c r="BT33" s="673" t="s">
        <v>1755</v>
      </c>
      <c r="BU33" s="674"/>
      <c r="BV33" s="77"/>
      <c r="BW33" s="25"/>
      <c r="BX33" s="677"/>
      <c r="BY33" s="677"/>
      <c r="BZ33" s="13"/>
      <c r="CA33" s="677"/>
      <c r="CB33" s="677"/>
      <c r="CC33" s="678"/>
      <c r="CD33" s="77"/>
      <c r="CE33" s="25"/>
    </row>
    <row r="34" spans="1:83" ht="15" customHeight="1" x14ac:dyDescent="0.2">
      <c r="B34" s="1">
        <v>24</v>
      </c>
      <c r="C34" s="13" t="s">
        <v>1517</v>
      </c>
      <c r="D34" s="20">
        <v>7</v>
      </c>
      <c r="E34" s="22" t="s">
        <v>1521</v>
      </c>
      <c r="F34" s="77"/>
      <c r="G34" s="1"/>
      <c r="H34" s="1"/>
      <c r="I34" s="25"/>
      <c r="J34" s="77"/>
      <c r="K34" s="1"/>
      <c r="L34" s="1"/>
      <c r="M34" s="25"/>
      <c r="N34" s="77"/>
      <c r="O34" s="1"/>
      <c r="P34" s="1"/>
      <c r="Q34" s="25"/>
      <c r="R34" s="77"/>
      <c r="S34" s="25"/>
      <c r="T34" s="77" t="s">
        <v>1756</v>
      </c>
      <c r="U34" s="25" t="s">
        <v>1756</v>
      </c>
      <c r="V34" s="77"/>
      <c r="W34" s="25"/>
      <c r="X34" s="77"/>
      <c r="Y34" s="25"/>
      <c r="Z34" s="77"/>
      <c r="AA34" s="25"/>
      <c r="AB34" s="77"/>
      <c r="AC34" s="25"/>
      <c r="AD34" s="77"/>
      <c r="AE34" s="25"/>
      <c r="AF34" s="77"/>
      <c r="AG34" s="25"/>
      <c r="AH34" s="77"/>
      <c r="AI34" s="25"/>
      <c r="AJ34" s="77"/>
      <c r="AK34" s="25"/>
      <c r="AL34" s="77"/>
      <c r="AM34" s="25"/>
      <c r="AN34" s="77"/>
      <c r="AO34" s="25"/>
      <c r="AP34" s="77"/>
      <c r="AQ34" s="25"/>
      <c r="AR34" s="77"/>
      <c r="AS34" s="25"/>
      <c r="AT34" s="77"/>
      <c r="AU34" s="25"/>
      <c r="AV34" s="77"/>
      <c r="AW34" s="25"/>
      <c r="AX34" s="77"/>
      <c r="AY34" s="25"/>
      <c r="AZ34" s="77" t="s">
        <v>1756</v>
      </c>
      <c r="BA34" s="25" t="s">
        <v>1756</v>
      </c>
      <c r="BB34" s="77" t="s">
        <v>1756</v>
      </c>
      <c r="BC34" s="25" t="s">
        <v>1756</v>
      </c>
      <c r="BD34" s="77"/>
      <c r="BE34" s="1"/>
      <c r="BF34" s="1"/>
      <c r="BG34" s="25"/>
      <c r="BH34" s="77"/>
      <c r="BI34" s="25"/>
      <c r="BJ34" s="77" t="s">
        <v>1756</v>
      </c>
      <c r="BK34" s="25" t="s">
        <v>1756</v>
      </c>
      <c r="BL34" s="77"/>
      <c r="BM34" s="25"/>
      <c r="BN34" s="77"/>
      <c r="BO34" s="25"/>
      <c r="BP34" s="77"/>
      <c r="BQ34" s="25"/>
      <c r="BR34" s="77"/>
      <c r="BS34" s="25"/>
      <c r="BT34" s="77"/>
      <c r="BU34" s="25"/>
      <c r="BV34" s="77"/>
      <c r="BW34" s="25"/>
      <c r="BX34" s="677"/>
      <c r="BY34" s="677"/>
      <c r="BZ34" s="13"/>
      <c r="CA34" s="677"/>
      <c r="CB34" s="677"/>
      <c r="CC34" s="678"/>
      <c r="CD34" s="77"/>
      <c r="CE34" s="25"/>
    </row>
    <row r="35" spans="1:83" ht="15" customHeight="1" x14ac:dyDescent="0.2">
      <c r="B35" s="1">
        <v>25</v>
      </c>
      <c r="C35" s="13" t="s">
        <v>1522</v>
      </c>
      <c r="D35" s="20">
        <v>7</v>
      </c>
      <c r="E35" s="22" t="s">
        <v>1526</v>
      </c>
      <c r="F35" s="77"/>
      <c r="G35" s="1"/>
      <c r="H35" s="1"/>
      <c r="I35" s="25"/>
      <c r="J35" s="77"/>
      <c r="K35" s="1"/>
      <c r="L35" s="1"/>
      <c r="M35" s="25"/>
      <c r="N35" s="77"/>
      <c r="O35" s="1"/>
      <c r="P35" s="1"/>
      <c r="Q35" s="25"/>
      <c r="R35" s="77"/>
      <c r="S35" s="25"/>
      <c r="T35" s="77" t="s">
        <v>1756</v>
      </c>
      <c r="U35" s="25" t="s">
        <v>1756</v>
      </c>
      <c r="V35" s="77"/>
      <c r="W35" s="25"/>
      <c r="X35" s="77"/>
      <c r="Y35" s="25"/>
      <c r="Z35" s="77"/>
      <c r="AA35" s="25"/>
      <c r="AB35" s="77"/>
      <c r="AC35" s="25"/>
      <c r="AD35" s="77"/>
      <c r="AE35" s="25"/>
      <c r="AF35" s="77"/>
      <c r="AG35" s="25"/>
      <c r="AH35" s="77"/>
      <c r="AI35" s="25"/>
      <c r="AJ35" s="77"/>
      <c r="AK35" s="25"/>
      <c r="AL35" s="77"/>
      <c r="AM35" s="25"/>
      <c r="AN35" s="77"/>
      <c r="AO35" s="25"/>
      <c r="AP35" s="77"/>
      <c r="AQ35" s="25"/>
      <c r="AR35" s="77"/>
      <c r="AS35" s="25"/>
      <c r="AT35" s="77"/>
      <c r="AU35" s="25"/>
      <c r="AV35" s="77"/>
      <c r="AW35" s="25"/>
      <c r="AX35" s="77"/>
      <c r="AY35" s="25"/>
      <c r="AZ35" s="77" t="s">
        <v>1756</v>
      </c>
      <c r="BA35" s="25" t="s">
        <v>1756</v>
      </c>
      <c r="BB35" s="77" t="s">
        <v>1756</v>
      </c>
      <c r="BC35" s="25" t="s">
        <v>1756</v>
      </c>
      <c r="BD35" s="77"/>
      <c r="BE35" s="1"/>
      <c r="BF35" s="1"/>
      <c r="BG35" s="25"/>
      <c r="BH35" s="77"/>
      <c r="BI35" s="25"/>
      <c r="BJ35" s="77" t="s">
        <v>1756</v>
      </c>
      <c r="BK35" s="25" t="s">
        <v>1756</v>
      </c>
      <c r="BL35" s="77"/>
      <c r="BM35" s="25"/>
      <c r="BN35" s="77"/>
      <c r="BO35" s="25"/>
      <c r="BP35" s="77"/>
      <c r="BQ35" s="25"/>
      <c r="BR35" s="77"/>
      <c r="BS35" s="25"/>
      <c r="BT35" s="77"/>
      <c r="BU35" s="25"/>
      <c r="BV35" s="77"/>
      <c r="BW35" s="25"/>
      <c r="BX35" s="677"/>
      <c r="BY35" s="677"/>
      <c r="BZ35" s="13"/>
      <c r="CA35" s="677"/>
      <c r="CB35" s="677"/>
      <c r="CC35" s="678"/>
      <c r="CD35" s="77"/>
      <c r="CE35" s="25"/>
    </row>
    <row r="36" spans="1:83" ht="15" customHeight="1" x14ac:dyDescent="0.2">
      <c r="B36" s="1">
        <v>26</v>
      </c>
      <c r="C36" s="13" t="s">
        <v>1527</v>
      </c>
      <c r="D36" s="20">
        <v>7</v>
      </c>
      <c r="E36" s="22" t="s">
        <v>1531</v>
      </c>
      <c r="F36" s="77"/>
      <c r="G36" s="1"/>
      <c r="H36" s="1"/>
      <c r="I36" s="25"/>
      <c r="J36" s="77"/>
      <c r="K36" s="1"/>
      <c r="L36" s="1"/>
      <c r="M36" s="25"/>
      <c r="N36" s="77"/>
      <c r="O36" s="1"/>
      <c r="P36" s="1"/>
      <c r="Q36" s="25"/>
      <c r="R36" s="77"/>
      <c r="S36" s="25"/>
      <c r="T36" s="77" t="s">
        <v>1756</v>
      </c>
      <c r="U36" s="25" t="s">
        <v>1756</v>
      </c>
      <c r="V36" s="77"/>
      <c r="W36" s="25"/>
      <c r="X36" s="77"/>
      <c r="Y36" s="25"/>
      <c r="Z36" s="77"/>
      <c r="AA36" s="25"/>
      <c r="AB36" s="77"/>
      <c r="AC36" s="25"/>
      <c r="AD36" s="77"/>
      <c r="AE36" s="25"/>
      <c r="AF36" s="77"/>
      <c r="AG36" s="25"/>
      <c r="AH36" s="77"/>
      <c r="AI36" s="25"/>
      <c r="AJ36" s="77"/>
      <c r="AK36" s="25"/>
      <c r="AL36" s="77"/>
      <c r="AM36" s="25"/>
      <c r="AN36" s="77"/>
      <c r="AO36" s="25"/>
      <c r="AP36" s="77"/>
      <c r="AQ36" s="25"/>
      <c r="AR36" s="77"/>
      <c r="AS36" s="25"/>
      <c r="AT36" s="77"/>
      <c r="AU36" s="25"/>
      <c r="AV36" s="77"/>
      <c r="AW36" s="25"/>
      <c r="AX36" s="77"/>
      <c r="AY36" s="25"/>
      <c r="AZ36" s="77" t="s">
        <v>1756</v>
      </c>
      <c r="BA36" s="25" t="s">
        <v>1756</v>
      </c>
      <c r="BB36" s="77" t="s">
        <v>1756</v>
      </c>
      <c r="BC36" s="25" t="s">
        <v>1756</v>
      </c>
      <c r="BD36" s="77"/>
      <c r="BE36" s="1"/>
      <c r="BF36" s="1"/>
      <c r="BG36" s="25"/>
      <c r="BH36" s="77"/>
      <c r="BI36" s="25"/>
      <c r="BJ36" s="77" t="s">
        <v>1756</v>
      </c>
      <c r="BK36" s="25" t="s">
        <v>1756</v>
      </c>
      <c r="BL36" s="77"/>
      <c r="BM36" s="25"/>
      <c r="BN36" s="77"/>
      <c r="BO36" s="25"/>
      <c r="BP36" s="77"/>
      <c r="BQ36" s="25"/>
      <c r="BR36" s="77"/>
      <c r="BS36" s="25"/>
      <c r="BT36" s="77"/>
      <c r="BU36" s="25"/>
      <c r="BV36" s="77"/>
      <c r="BW36" s="25"/>
      <c r="BX36" s="677"/>
      <c r="BY36" s="677"/>
      <c r="BZ36" s="13"/>
      <c r="CA36" s="677"/>
      <c r="CB36" s="677"/>
      <c r="CC36" s="678"/>
      <c r="CD36" s="77"/>
      <c r="CE36" s="25"/>
    </row>
    <row r="37" spans="1:83" ht="15" customHeight="1" x14ac:dyDescent="0.2">
      <c r="B37" s="1">
        <v>27</v>
      </c>
      <c r="C37" s="13" t="s">
        <v>1532</v>
      </c>
      <c r="D37" s="20">
        <v>7</v>
      </c>
      <c r="E37" s="22" t="s">
        <v>1536</v>
      </c>
      <c r="F37" s="77"/>
      <c r="G37" s="1"/>
      <c r="H37" s="1"/>
      <c r="I37" s="25"/>
      <c r="J37" s="77"/>
      <c r="K37" s="1"/>
      <c r="L37" s="1"/>
      <c r="M37" s="25"/>
      <c r="N37" s="77"/>
      <c r="O37" s="1"/>
      <c r="P37" s="1"/>
      <c r="Q37" s="25"/>
      <c r="R37" s="77"/>
      <c r="S37" s="25"/>
      <c r="T37" s="77" t="s">
        <v>1756</v>
      </c>
      <c r="U37" s="25" t="s">
        <v>1756</v>
      </c>
      <c r="V37" s="77"/>
      <c r="W37" s="25"/>
      <c r="X37" s="77"/>
      <c r="Y37" s="25"/>
      <c r="Z37" s="77"/>
      <c r="AA37" s="25"/>
      <c r="AB37" s="77"/>
      <c r="AC37" s="25"/>
      <c r="AD37" s="77"/>
      <c r="AE37" s="25"/>
      <c r="AF37" s="77"/>
      <c r="AG37" s="25"/>
      <c r="AH37" s="77"/>
      <c r="AI37" s="25"/>
      <c r="AJ37" s="77"/>
      <c r="AK37" s="25"/>
      <c r="AL37" s="77"/>
      <c r="AM37" s="25"/>
      <c r="AN37" s="77"/>
      <c r="AO37" s="25"/>
      <c r="AP37" s="77"/>
      <c r="AQ37" s="25"/>
      <c r="AR37" s="77"/>
      <c r="AS37" s="25"/>
      <c r="AT37" s="77"/>
      <c r="AU37" s="25"/>
      <c r="AV37" s="77"/>
      <c r="AW37" s="25"/>
      <c r="AX37" s="77"/>
      <c r="AY37" s="25"/>
      <c r="AZ37" s="77" t="s">
        <v>1756</v>
      </c>
      <c r="BA37" s="25" t="s">
        <v>1756</v>
      </c>
      <c r="BB37" s="77" t="s">
        <v>1756</v>
      </c>
      <c r="BC37" s="25" t="s">
        <v>1756</v>
      </c>
      <c r="BD37" s="77"/>
      <c r="BE37" s="1"/>
      <c r="BF37" s="1"/>
      <c r="BG37" s="25"/>
      <c r="BH37" s="77"/>
      <c r="BI37" s="25"/>
      <c r="BJ37" s="77" t="s">
        <v>1756</v>
      </c>
      <c r="BK37" s="25" t="s">
        <v>1756</v>
      </c>
      <c r="BL37" s="77"/>
      <c r="BM37" s="25"/>
      <c r="BN37" s="77"/>
      <c r="BO37" s="25"/>
      <c r="BP37" s="77"/>
      <c r="BQ37" s="25"/>
      <c r="BR37" s="77"/>
      <c r="BS37" s="25"/>
      <c r="BT37" s="77"/>
      <c r="BU37" s="25"/>
      <c r="BV37" s="77"/>
      <c r="BW37" s="25"/>
      <c r="BX37" s="677"/>
      <c r="BY37" s="677"/>
      <c r="BZ37" s="13"/>
      <c r="CA37" s="677"/>
      <c r="CB37" s="677"/>
      <c r="CC37" s="678"/>
      <c r="CD37" s="77"/>
      <c r="CE37" s="25"/>
    </row>
    <row r="38" spans="1:83" ht="15" customHeight="1" x14ac:dyDescent="0.2">
      <c r="B38" s="1">
        <v>28</v>
      </c>
      <c r="C38" s="13" t="s">
        <v>1537</v>
      </c>
      <c r="D38" s="20">
        <v>7</v>
      </c>
      <c r="E38" s="22" t="s">
        <v>1541</v>
      </c>
      <c r="F38" s="77"/>
      <c r="G38" s="1"/>
      <c r="H38" s="1"/>
      <c r="I38" s="25"/>
      <c r="J38" s="77"/>
      <c r="K38" s="1"/>
      <c r="L38" s="1"/>
      <c r="M38" s="25"/>
      <c r="N38" s="77"/>
      <c r="O38" s="1"/>
      <c r="P38" s="1"/>
      <c r="Q38" s="25"/>
      <c r="R38" s="77"/>
      <c r="S38" s="25"/>
      <c r="T38" s="77" t="s">
        <v>1756</v>
      </c>
      <c r="U38" s="25" t="s">
        <v>1756</v>
      </c>
      <c r="V38" s="77"/>
      <c r="W38" s="25"/>
      <c r="X38" s="77"/>
      <c r="Y38" s="25"/>
      <c r="Z38" s="77"/>
      <c r="AA38" s="25"/>
      <c r="AB38" s="77"/>
      <c r="AC38" s="25"/>
      <c r="AD38" s="77"/>
      <c r="AE38" s="25"/>
      <c r="AF38" s="77"/>
      <c r="AG38" s="25"/>
      <c r="AH38" s="77"/>
      <c r="AI38" s="25"/>
      <c r="AJ38" s="77"/>
      <c r="AK38" s="25"/>
      <c r="AL38" s="77"/>
      <c r="AM38" s="25"/>
      <c r="AN38" s="77"/>
      <c r="AO38" s="25"/>
      <c r="AP38" s="77"/>
      <c r="AQ38" s="25"/>
      <c r="AR38" s="77"/>
      <c r="AS38" s="25"/>
      <c r="AT38" s="77"/>
      <c r="AU38" s="25"/>
      <c r="AV38" s="77"/>
      <c r="AW38" s="25"/>
      <c r="AX38" s="77"/>
      <c r="AY38" s="25"/>
      <c r="AZ38" s="77" t="s">
        <v>1756</v>
      </c>
      <c r="BA38" s="25" t="s">
        <v>1756</v>
      </c>
      <c r="BB38" s="77" t="s">
        <v>1756</v>
      </c>
      <c r="BC38" s="25" t="s">
        <v>1756</v>
      </c>
      <c r="BD38" s="77"/>
      <c r="BE38" s="1"/>
      <c r="BF38" s="1"/>
      <c r="BG38" s="25"/>
      <c r="BH38" s="77"/>
      <c r="BI38" s="25"/>
      <c r="BJ38" s="77"/>
      <c r="BK38" s="25"/>
      <c r="BL38" s="77"/>
      <c r="BM38" s="25"/>
      <c r="BN38" s="77"/>
      <c r="BO38" s="25"/>
      <c r="BP38" s="77"/>
      <c r="BQ38" s="25"/>
      <c r="BR38" s="77"/>
      <c r="BS38" s="25"/>
      <c r="BT38" s="77"/>
      <c r="BU38" s="25"/>
      <c r="BV38" s="77"/>
      <c r="BW38" s="25"/>
      <c r="BX38" s="677"/>
      <c r="BY38" s="677"/>
      <c r="BZ38" s="13"/>
      <c r="CA38" s="677"/>
      <c r="CB38" s="677"/>
      <c r="CC38" s="678"/>
      <c r="CD38" s="77"/>
      <c r="CE38" s="25"/>
    </row>
    <row r="39" spans="1:83" ht="15" customHeight="1" x14ac:dyDescent="0.2">
      <c r="B39" s="1">
        <v>29</v>
      </c>
      <c r="C39" s="13" t="s">
        <v>1542</v>
      </c>
      <c r="D39" s="20">
        <v>7</v>
      </c>
      <c r="E39" s="22" t="s">
        <v>1546</v>
      </c>
      <c r="F39" s="77"/>
      <c r="G39" s="1"/>
      <c r="H39" s="1"/>
      <c r="I39" s="25"/>
      <c r="J39" s="77"/>
      <c r="K39" s="1"/>
      <c r="L39" s="1"/>
      <c r="M39" s="25"/>
      <c r="N39" s="77"/>
      <c r="O39" s="1"/>
      <c r="P39" s="1"/>
      <c r="Q39" s="25"/>
      <c r="R39" s="77"/>
      <c r="S39" s="25"/>
      <c r="T39" s="77" t="s">
        <v>1756</v>
      </c>
      <c r="U39" s="25" t="s">
        <v>1756</v>
      </c>
      <c r="V39" s="77"/>
      <c r="W39" s="25"/>
      <c r="X39" s="77"/>
      <c r="Y39" s="25"/>
      <c r="Z39" s="77"/>
      <c r="AA39" s="25"/>
      <c r="AB39" s="77"/>
      <c r="AC39" s="25"/>
      <c r="AD39" s="77"/>
      <c r="AE39" s="25"/>
      <c r="AF39" s="77"/>
      <c r="AG39" s="25"/>
      <c r="AH39" s="77"/>
      <c r="AI39" s="25"/>
      <c r="AJ39" s="77"/>
      <c r="AK39" s="25"/>
      <c r="AL39" s="77"/>
      <c r="AM39" s="25"/>
      <c r="AN39" s="77"/>
      <c r="AO39" s="25"/>
      <c r="AP39" s="77"/>
      <c r="AQ39" s="25"/>
      <c r="AR39" s="77"/>
      <c r="AS39" s="25"/>
      <c r="AT39" s="77"/>
      <c r="AU39" s="25"/>
      <c r="AV39" s="77"/>
      <c r="AW39" s="25"/>
      <c r="AX39" s="77"/>
      <c r="AY39" s="25"/>
      <c r="AZ39" s="77" t="s">
        <v>1756</v>
      </c>
      <c r="BA39" s="25" t="s">
        <v>1756</v>
      </c>
      <c r="BB39" s="77" t="s">
        <v>1756</v>
      </c>
      <c r="BC39" s="25" t="s">
        <v>1756</v>
      </c>
      <c r="BD39" s="77"/>
      <c r="BE39" s="1"/>
      <c r="BF39" s="1"/>
      <c r="BG39" s="25"/>
      <c r="BH39" s="77"/>
      <c r="BI39" s="25"/>
      <c r="BJ39" s="77" t="s">
        <v>1756</v>
      </c>
      <c r="BK39" s="25" t="s">
        <v>1756</v>
      </c>
      <c r="BL39" s="77"/>
      <c r="BM39" s="25"/>
      <c r="BN39" s="77"/>
      <c r="BO39" s="25"/>
      <c r="BP39" s="77"/>
      <c r="BQ39" s="25"/>
      <c r="BR39" s="77"/>
      <c r="BS39" s="25"/>
      <c r="BT39" s="77"/>
      <c r="BU39" s="25"/>
      <c r="BV39" s="77"/>
      <c r="BW39" s="25"/>
      <c r="BX39" s="677"/>
      <c r="BY39" s="677"/>
      <c r="BZ39" s="13"/>
      <c r="CA39" s="677"/>
      <c r="CB39" s="677"/>
      <c r="CC39" s="678"/>
      <c r="CD39" s="77"/>
      <c r="CE39" s="25"/>
    </row>
    <row r="40" spans="1:83" ht="15" customHeight="1" x14ac:dyDescent="0.2">
      <c r="B40" s="1">
        <v>30</v>
      </c>
      <c r="C40" s="13" t="s">
        <v>1547</v>
      </c>
      <c r="D40" s="20">
        <v>7</v>
      </c>
      <c r="E40" s="22" t="s">
        <v>1551</v>
      </c>
      <c r="F40" s="77"/>
      <c r="G40" s="1"/>
      <c r="H40" s="1"/>
      <c r="I40" s="25"/>
      <c r="J40" s="77"/>
      <c r="K40" s="1"/>
      <c r="L40" s="1"/>
      <c r="M40" s="25"/>
      <c r="N40" s="77"/>
      <c r="O40" s="1"/>
      <c r="P40" s="1"/>
      <c r="Q40" s="25"/>
      <c r="R40" s="77"/>
      <c r="S40" s="25"/>
      <c r="T40" s="77" t="s">
        <v>1756</v>
      </c>
      <c r="U40" s="25" t="s">
        <v>1756</v>
      </c>
      <c r="V40" s="77"/>
      <c r="W40" s="25"/>
      <c r="X40" s="77"/>
      <c r="Y40" s="25"/>
      <c r="Z40" s="77"/>
      <c r="AA40" s="25"/>
      <c r="AB40" s="77"/>
      <c r="AC40" s="25"/>
      <c r="AD40" s="77"/>
      <c r="AE40" s="25"/>
      <c r="AF40" s="77"/>
      <c r="AG40" s="25"/>
      <c r="AH40" s="77"/>
      <c r="AI40" s="25"/>
      <c r="AJ40" s="77"/>
      <c r="AK40" s="25"/>
      <c r="AL40" s="77"/>
      <c r="AM40" s="25"/>
      <c r="AN40" s="77"/>
      <c r="AO40" s="25"/>
      <c r="AP40" s="77"/>
      <c r="AQ40" s="25"/>
      <c r="AR40" s="77"/>
      <c r="AS40" s="25"/>
      <c r="AT40" s="77"/>
      <c r="AU40" s="25"/>
      <c r="AV40" s="77"/>
      <c r="AW40" s="25"/>
      <c r="AX40" s="77"/>
      <c r="AY40" s="25"/>
      <c r="AZ40" s="77" t="s">
        <v>1756</v>
      </c>
      <c r="BA40" s="25" t="s">
        <v>1756</v>
      </c>
      <c r="BB40" s="77" t="s">
        <v>1756</v>
      </c>
      <c r="BC40" s="25" t="s">
        <v>1756</v>
      </c>
      <c r="BD40" s="77"/>
      <c r="BE40" s="1"/>
      <c r="BF40" s="1"/>
      <c r="BG40" s="25"/>
      <c r="BH40" s="77"/>
      <c r="BI40" s="25"/>
      <c r="BJ40" s="77" t="s">
        <v>1756</v>
      </c>
      <c r="BK40" s="25" t="s">
        <v>1756</v>
      </c>
      <c r="BL40" s="77"/>
      <c r="BM40" s="25"/>
      <c r="BN40" s="77"/>
      <c r="BO40" s="25"/>
      <c r="BP40" s="77"/>
      <c r="BQ40" s="25"/>
      <c r="BR40" s="77"/>
      <c r="BS40" s="25"/>
      <c r="BT40" s="77"/>
      <c r="BU40" s="25"/>
      <c r="BV40" s="77"/>
      <c r="BW40" s="25"/>
      <c r="BX40" s="677"/>
      <c r="BY40" s="677"/>
      <c r="BZ40" s="13"/>
      <c r="CA40" s="677"/>
      <c r="CB40" s="677"/>
      <c r="CC40" s="678"/>
      <c r="CD40" s="77"/>
      <c r="CE40" s="25"/>
    </row>
    <row r="41" spans="1:83" ht="15" customHeight="1" x14ac:dyDescent="0.2">
      <c r="B41" s="1">
        <v>31</v>
      </c>
      <c r="C41" s="13" t="s">
        <v>1552</v>
      </c>
      <c r="D41" s="20">
        <v>7</v>
      </c>
      <c r="E41" s="22" t="s">
        <v>1556</v>
      </c>
      <c r="F41" s="77"/>
      <c r="G41" s="1"/>
      <c r="H41" s="1"/>
      <c r="I41" s="25"/>
      <c r="J41" s="77"/>
      <c r="K41" s="1"/>
      <c r="L41" s="1"/>
      <c r="M41" s="25"/>
      <c r="N41" s="77"/>
      <c r="O41" s="1"/>
      <c r="P41" s="1"/>
      <c r="Q41" s="25"/>
      <c r="R41" s="77"/>
      <c r="S41" s="25"/>
      <c r="T41" s="77" t="s">
        <v>1756</v>
      </c>
      <c r="U41" s="25" t="s">
        <v>1756</v>
      </c>
      <c r="V41" s="77"/>
      <c r="W41" s="25"/>
      <c r="X41" s="77"/>
      <c r="Y41" s="25"/>
      <c r="Z41" s="77"/>
      <c r="AA41" s="25"/>
      <c r="AB41" s="77"/>
      <c r="AC41" s="25"/>
      <c r="AD41" s="77"/>
      <c r="AE41" s="25"/>
      <c r="AF41" s="77"/>
      <c r="AG41" s="25"/>
      <c r="AH41" s="77"/>
      <c r="AI41" s="25"/>
      <c r="AJ41" s="77"/>
      <c r="AK41" s="25"/>
      <c r="AL41" s="77"/>
      <c r="AM41" s="25"/>
      <c r="AN41" s="77"/>
      <c r="AO41" s="25"/>
      <c r="AP41" s="77"/>
      <c r="AQ41" s="25"/>
      <c r="AR41" s="77"/>
      <c r="AS41" s="25"/>
      <c r="AT41" s="77"/>
      <c r="AU41" s="25"/>
      <c r="AV41" s="77"/>
      <c r="AW41" s="25"/>
      <c r="AX41" s="77"/>
      <c r="AY41" s="25"/>
      <c r="AZ41" s="77" t="s">
        <v>1756</v>
      </c>
      <c r="BA41" s="25" t="s">
        <v>1756</v>
      </c>
      <c r="BB41" s="77" t="s">
        <v>1756</v>
      </c>
      <c r="BC41" s="25" t="s">
        <v>1756</v>
      </c>
      <c r="BD41" s="77"/>
      <c r="BE41" s="1"/>
      <c r="BF41" s="1"/>
      <c r="BG41" s="25"/>
      <c r="BH41" s="77"/>
      <c r="BI41" s="25"/>
      <c r="BJ41" s="77" t="s">
        <v>1756</v>
      </c>
      <c r="BK41" s="25" t="s">
        <v>1756</v>
      </c>
      <c r="BL41" s="77"/>
      <c r="BM41" s="25"/>
      <c r="BN41" s="77"/>
      <c r="BO41" s="25"/>
      <c r="BP41" s="77"/>
      <c r="BQ41" s="25"/>
      <c r="BR41" s="77"/>
      <c r="BS41" s="25"/>
      <c r="BT41" s="77"/>
      <c r="BU41" s="25"/>
      <c r="BV41" s="77"/>
      <c r="BW41" s="25"/>
      <c r="BX41" s="677"/>
      <c r="BY41" s="677"/>
      <c r="BZ41" s="13"/>
      <c r="CA41" s="677"/>
      <c r="CB41" s="677"/>
      <c r="CC41" s="678"/>
      <c r="CD41" s="77"/>
      <c r="CE41" s="25"/>
    </row>
    <row r="42" spans="1:83" ht="15" customHeight="1" x14ac:dyDescent="0.2">
      <c r="B42" s="1">
        <v>32</v>
      </c>
      <c r="C42" s="13" t="s">
        <v>1557</v>
      </c>
      <c r="D42" s="20">
        <v>7</v>
      </c>
      <c r="E42" s="22" t="s">
        <v>1561</v>
      </c>
      <c r="F42" s="77"/>
      <c r="G42" s="1"/>
      <c r="H42" s="1"/>
      <c r="I42" s="25"/>
      <c r="J42" s="77"/>
      <c r="K42" s="1"/>
      <c r="L42" s="1"/>
      <c r="M42" s="25"/>
      <c r="N42" s="77"/>
      <c r="O42" s="1"/>
      <c r="P42" s="1"/>
      <c r="Q42" s="25"/>
      <c r="R42" s="77"/>
      <c r="S42" s="25"/>
      <c r="T42" s="77" t="s">
        <v>1756</v>
      </c>
      <c r="U42" s="25" t="s">
        <v>1756</v>
      </c>
      <c r="V42" s="77"/>
      <c r="W42" s="25"/>
      <c r="X42" s="77"/>
      <c r="Y42" s="25"/>
      <c r="Z42" s="77"/>
      <c r="AA42" s="25"/>
      <c r="AB42" s="77"/>
      <c r="AC42" s="25"/>
      <c r="AD42" s="77"/>
      <c r="AE42" s="25"/>
      <c r="AF42" s="77"/>
      <c r="AG42" s="25"/>
      <c r="AH42" s="77"/>
      <c r="AI42" s="25"/>
      <c r="AJ42" s="77"/>
      <c r="AK42" s="25"/>
      <c r="AL42" s="77"/>
      <c r="AM42" s="25"/>
      <c r="AN42" s="77"/>
      <c r="AO42" s="25"/>
      <c r="AP42" s="77"/>
      <c r="AQ42" s="25"/>
      <c r="AR42" s="77"/>
      <c r="AS42" s="25"/>
      <c r="AT42" s="77"/>
      <c r="AU42" s="25"/>
      <c r="AV42" s="77"/>
      <c r="AW42" s="25"/>
      <c r="AX42" s="77"/>
      <c r="AY42" s="25"/>
      <c r="AZ42" s="77" t="s">
        <v>1756</v>
      </c>
      <c r="BA42" s="25" t="s">
        <v>1756</v>
      </c>
      <c r="BB42" s="77" t="s">
        <v>1756</v>
      </c>
      <c r="BC42" s="25" t="s">
        <v>1756</v>
      </c>
      <c r="BD42" s="77"/>
      <c r="BE42" s="1"/>
      <c r="BF42" s="1"/>
      <c r="BG42" s="25"/>
      <c r="BH42" s="77"/>
      <c r="BI42" s="25"/>
      <c r="BJ42" s="77" t="s">
        <v>1756</v>
      </c>
      <c r="BK42" s="25" t="s">
        <v>1756</v>
      </c>
      <c r="BL42" s="77"/>
      <c r="BM42" s="25"/>
      <c r="BN42" s="77"/>
      <c r="BO42" s="25"/>
      <c r="BP42" s="77"/>
      <c r="BQ42" s="25"/>
      <c r="BR42" s="77"/>
      <c r="BS42" s="25"/>
      <c r="BT42" s="77"/>
      <c r="BU42" s="25"/>
      <c r="BV42" s="77"/>
      <c r="BW42" s="25"/>
      <c r="BX42" s="677"/>
      <c r="BY42" s="677"/>
      <c r="BZ42" s="13"/>
      <c r="CA42" s="677"/>
      <c r="CB42" s="677"/>
      <c r="CC42" s="678"/>
      <c r="CD42" s="77"/>
      <c r="CE42" s="25"/>
    </row>
    <row r="43" spans="1:83" ht="15" customHeight="1" x14ac:dyDescent="0.2">
      <c r="B43" s="1">
        <v>33</v>
      </c>
      <c r="C43" s="13" t="s">
        <v>1562</v>
      </c>
      <c r="D43" s="20">
        <v>7</v>
      </c>
      <c r="E43" s="22" t="s">
        <v>1566</v>
      </c>
      <c r="F43" s="77"/>
      <c r="G43" s="1"/>
      <c r="H43" s="1"/>
      <c r="I43" s="25"/>
      <c r="J43" s="77"/>
      <c r="K43" s="1"/>
      <c r="L43" s="1"/>
      <c r="M43" s="25"/>
      <c r="N43" s="77"/>
      <c r="O43" s="1"/>
      <c r="P43" s="1"/>
      <c r="Q43" s="25"/>
      <c r="R43" s="77"/>
      <c r="S43" s="25"/>
      <c r="T43" s="77" t="s">
        <v>1756</v>
      </c>
      <c r="U43" s="25" t="s">
        <v>1756</v>
      </c>
      <c r="V43" s="77"/>
      <c r="W43" s="25"/>
      <c r="X43" s="77"/>
      <c r="Y43" s="25"/>
      <c r="Z43" s="77"/>
      <c r="AA43" s="25"/>
      <c r="AB43" s="77"/>
      <c r="AC43" s="25"/>
      <c r="AD43" s="77"/>
      <c r="AE43" s="25"/>
      <c r="AF43" s="77"/>
      <c r="AG43" s="25"/>
      <c r="AH43" s="77"/>
      <c r="AI43" s="25"/>
      <c r="AJ43" s="77"/>
      <c r="AK43" s="25"/>
      <c r="AL43" s="77"/>
      <c r="AM43" s="25"/>
      <c r="AN43" s="77"/>
      <c r="AO43" s="25"/>
      <c r="AP43" s="77"/>
      <c r="AQ43" s="25"/>
      <c r="AR43" s="77"/>
      <c r="AS43" s="25"/>
      <c r="AT43" s="77"/>
      <c r="AU43" s="25"/>
      <c r="AV43" s="77"/>
      <c r="AW43" s="25"/>
      <c r="AX43" s="77"/>
      <c r="AY43" s="25"/>
      <c r="AZ43" s="77" t="s">
        <v>1756</v>
      </c>
      <c r="BA43" s="25" t="s">
        <v>1756</v>
      </c>
      <c r="BB43" s="77" t="s">
        <v>1756</v>
      </c>
      <c r="BC43" s="25" t="s">
        <v>1756</v>
      </c>
      <c r="BD43" s="77"/>
      <c r="BE43" s="1"/>
      <c r="BF43" s="1"/>
      <c r="BG43" s="25"/>
      <c r="BH43" s="77"/>
      <c r="BI43" s="25"/>
      <c r="BJ43" s="77" t="s">
        <v>1756</v>
      </c>
      <c r="BK43" s="25" t="s">
        <v>1756</v>
      </c>
      <c r="BL43" s="77"/>
      <c r="BM43" s="25"/>
      <c r="BN43" s="77"/>
      <c r="BO43" s="25"/>
      <c r="BP43" s="77"/>
      <c r="BQ43" s="25"/>
      <c r="BR43" s="77"/>
      <c r="BS43" s="25"/>
      <c r="BT43" s="77"/>
      <c r="BU43" s="25"/>
      <c r="BV43" s="77"/>
      <c r="BW43" s="25"/>
      <c r="BX43" s="677"/>
      <c r="BY43" s="677"/>
      <c r="BZ43" s="13"/>
      <c r="CA43" s="677"/>
      <c r="CB43" s="677"/>
      <c r="CC43" s="678"/>
      <c r="CD43" s="77"/>
      <c r="CE43" s="25"/>
    </row>
    <row r="44" spans="1:83" ht="15" customHeight="1" x14ac:dyDescent="0.2">
      <c r="B44" s="1">
        <v>34</v>
      </c>
      <c r="C44" s="13" t="s">
        <v>1567</v>
      </c>
      <c r="D44" s="20">
        <v>7</v>
      </c>
      <c r="E44" s="22" t="s">
        <v>1571</v>
      </c>
      <c r="F44" s="77"/>
      <c r="G44" s="1"/>
      <c r="H44" s="1"/>
      <c r="I44" s="25"/>
      <c r="J44" s="77"/>
      <c r="K44" s="1"/>
      <c r="L44" s="1"/>
      <c r="M44" s="25"/>
      <c r="N44" s="77"/>
      <c r="O44" s="1"/>
      <c r="P44" s="1"/>
      <c r="Q44" s="25"/>
      <c r="R44" s="77"/>
      <c r="S44" s="25"/>
      <c r="T44" s="77" t="s">
        <v>1756</v>
      </c>
      <c r="U44" s="25" t="s">
        <v>1756</v>
      </c>
      <c r="V44" s="77"/>
      <c r="W44" s="25"/>
      <c r="X44" s="77"/>
      <c r="Y44" s="25"/>
      <c r="Z44" s="77"/>
      <c r="AA44" s="25"/>
      <c r="AB44" s="77"/>
      <c r="AC44" s="25"/>
      <c r="AD44" s="77"/>
      <c r="AE44" s="25"/>
      <c r="AF44" s="77"/>
      <c r="AG44" s="25"/>
      <c r="AH44" s="77"/>
      <c r="AI44" s="25"/>
      <c r="AJ44" s="77"/>
      <c r="AK44" s="25"/>
      <c r="AL44" s="77"/>
      <c r="AM44" s="25"/>
      <c r="AN44" s="77"/>
      <c r="AO44" s="25"/>
      <c r="AP44" s="77"/>
      <c r="AQ44" s="25"/>
      <c r="AR44" s="77"/>
      <c r="AS44" s="25"/>
      <c r="AT44" s="77"/>
      <c r="AU44" s="25"/>
      <c r="AV44" s="77"/>
      <c r="AW44" s="25"/>
      <c r="AX44" s="77"/>
      <c r="AY44" s="25"/>
      <c r="AZ44" s="77" t="s">
        <v>1756</v>
      </c>
      <c r="BA44" s="25" t="s">
        <v>1756</v>
      </c>
      <c r="BB44" s="77" t="s">
        <v>1756</v>
      </c>
      <c r="BC44" s="25" t="s">
        <v>1756</v>
      </c>
      <c r="BD44" s="77"/>
      <c r="BE44" s="1"/>
      <c r="BF44" s="1"/>
      <c r="BG44" s="25"/>
      <c r="BH44" s="77"/>
      <c r="BI44" s="25"/>
      <c r="BJ44" s="77" t="s">
        <v>1756</v>
      </c>
      <c r="BK44" s="25" t="s">
        <v>1756</v>
      </c>
      <c r="BL44" s="77"/>
      <c r="BM44" s="25"/>
      <c r="BN44" s="77"/>
      <c r="BO44" s="25"/>
      <c r="BP44" s="77"/>
      <c r="BQ44" s="25"/>
      <c r="BR44" s="77"/>
      <c r="BS44" s="25"/>
      <c r="BT44" s="77"/>
      <c r="BU44" s="25"/>
      <c r="BV44" s="77"/>
      <c r="BW44" s="25"/>
      <c r="BX44" s="677"/>
      <c r="BY44" s="677"/>
      <c r="BZ44" s="13"/>
      <c r="CA44" s="677"/>
      <c r="CB44" s="677"/>
      <c r="CC44" s="678"/>
      <c r="CD44" s="77"/>
      <c r="CE44" s="25"/>
    </row>
    <row r="45" spans="1:83" ht="15" customHeight="1" x14ac:dyDescent="0.2">
      <c r="B45" s="1">
        <v>35</v>
      </c>
      <c r="C45" s="13" t="s">
        <v>1572</v>
      </c>
      <c r="D45" s="20">
        <v>7</v>
      </c>
      <c r="E45" s="22" t="s">
        <v>1576</v>
      </c>
      <c r="F45" s="77"/>
      <c r="G45" s="1"/>
      <c r="H45" s="1"/>
      <c r="I45" s="25"/>
      <c r="J45" s="77"/>
      <c r="K45" s="1"/>
      <c r="L45" s="1"/>
      <c r="M45" s="25"/>
      <c r="N45" s="77"/>
      <c r="O45" s="1"/>
      <c r="P45" s="1"/>
      <c r="Q45" s="25"/>
      <c r="R45" s="77"/>
      <c r="S45" s="25"/>
      <c r="T45" s="77" t="s">
        <v>1756</v>
      </c>
      <c r="U45" s="25" t="s">
        <v>1756</v>
      </c>
      <c r="V45" s="77"/>
      <c r="W45" s="25"/>
      <c r="X45" s="77"/>
      <c r="Y45" s="25"/>
      <c r="Z45" s="77"/>
      <c r="AA45" s="25"/>
      <c r="AB45" s="77"/>
      <c r="AC45" s="25"/>
      <c r="AD45" s="77"/>
      <c r="AE45" s="25"/>
      <c r="AF45" s="77"/>
      <c r="AG45" s="25"/>
      <c r="AH45" s="77"/>
      <c r="AI45" s="25"/>
      <c r="AJ45" s="77"/>
      <c r="AK45" s="25"/>
      <c r="AL45" s="77"/>
      <c r="AM45" s="25"/>
      <c r="AN45" s="77"/>
      <c r="AO45" s="25"/>
      <c r="AP45" s="77"/>
      <c r="AQ45" s="25"/>
      <c r="AR45" s="77"/>
      <c r="AS45" s="25"/>
      <c r="AT45" s="77"/>
      <c r="AU45" s="25"/>
      <c r="AV45" s="77"/>
      <c r="AW45" s="25"/>
      <c r="AX45" s="77"/>
      <c r="AY45" s="25"/>
      <c r="AZ45" s="77" t="s">
        <v>1756</v>
      </c>
      <c r="BA45" s="25" t="s">
        <v>1756</v>
      </c>
      <c r="BB45" s="77" t="s">
        <v>1756</v>
      </c>
      <c r="BC45" s="25" t="s">
        <v>1756</v>
      </c>
      <c r="BD45" s="77"/>
      <c r="BE45" s="1"/>
      <c r="BF45" s="1"/>
      <c r="BG45" s="25"/>
      <c r="BH45" s="77"/>
      <c r="BI45" s="25"/>
      <c r="BJ45" s="77" t="s">
        <v>1756</v>
      </c>
      <c r="BK45" s="25" t="s">
        <v>1756</v>
      </c>
      <c r="BL45" s="77"/>
      <c r="BM45" s="25"/>
      <c r="BN45" s="77"/>
      <c r="BO45" s="25"/>
      <c r="BP45" s="77"/>
      <c r="BQ45" s="25"/>
      <c r="BR45" s="77"/>
      <c r="BS45" s="25"/>
      <c r="BT45" s="77"/>
      <c r="BU45" s="25"/>
      <c r="BV45" s="77"/>
      <c r="BW45" s="25"/>
      <c r="BX45" s="677"/>
      <c r="BY45" s="677"/>
      <c r="BZ45" s="13"/>
      <c r="CA45" s="677"/>
      <c r="CB45" s="677"/>
      <c r="CC45" s="678"/>
      <c r="CD45" s="77"/>
      <c r="CE45" s="25"/>
    </row>
    <row r="46" spans="1:83" ht="15" customHeight="1" x14ac:dyDescent="0.2">
      <c r="B46" s="1">
        <v>36</v>
      </c>
      <c r="C46" s="13" t="s">
        <v>1577</v>
      </c>
      <c r="D46" s="20">
        <v>7</v>
      </c>
      <c r="E46" s="22" t="s">
        <v>1581</v>
      </c>
      <c r="F46" s="77"/>
      <c r="G46" s="1"/>
      <c r="H46" s="1"/>
      <c r="I46" s="25"/>
      <c r="J46" s="77"/>
      <c r="K46" s="1"/>
      <c r="L46" s="1"/>
      <c r="M46" s="25"/>
      <c r="N46" s="77"/>
      <c r="O46" s="1"/>
      <c r="P46" s="1"/>
      <c r="Q46" s="25"/>
      <c r="R46" s="77"/>
      <c r="S46" s="25"/>
      <c r="T46" s="77" t="s">
        <v>1756</v>
      </c>
      <c r="U46" s="25" t="s">
        <v>1756</v>
      </c>
      <c r="V46" s="77"/>
      <c r="W46" s="25"/>
      <c r="X46" s="77"/>
      <c r="Y46" s="25"/>
      <c r="Z46" s="77"/>
      <c r="AA46" s="25"/>
      <c r="AB46" s="77"/>
      <c r="AC46" s="25"/>
      <c r="AD46" s="77"/>
      <c r="AE46" s="25"/>
      <c r="AF46" s="77"/>
      <c r="AG46" s="25"/>
      <c r="AH46" s="77"/>
      <c r="AI46" s="25"/>
      <c r="AJ46" s="77"/>
      <c r="AK46" s="25"/>
      <c r="AL46" s="77"/>
      <c r="AM46" s="25"/>
      <c r="AN46" s="77"/>
      <c r="AO46" s="25"/>
      <c r="AP46" s="77"/>
      <c r="AQ46" s="25"/>
      <c r="AR46" s="77"/>
      <c r="AS46" s="25"/>
      <c r="AT46" s="77"/>
      <c r="AU46" s="25"/>
      <c r="AV46" s="77"/>
      <c r="AW46" s="25"/>
      <c r="AX46" s="77"/>
      <c r="AY46" s="25"/>
      <c r="AZ46" s="77" t="s">
        <v>1756</v>
      </c>
      <c r="BA46" s="25" t="s">
        <v>1756</v>
      </c>
      <c r="BB46" s="77" t="s">
        <v>1756</v>
      </c>
      <c r="BC46" s="25" t="s">
        <v>1756</v>
      </c>
      <c r="BD46" s="77"/>
      <c r="BE46" s="1"/>
      <c r="BF46" s="1"/>
      <c r="BG46" s="25"/>
      <c r="BH46" s="77"/>
      <c r="BI46" s="25"/>
      <c r="BJ46" s="77" t="s">
        <v>1756</v>
      </c>
      <c r="BK46" s="25" t="s">
        <v>1756</v>
      </c>
      <c r="BL46" s="77"/>
      <c r="BM46" s="25"/>
      <c r="BN46" s="77"/>
      <c r="BO46" s="25"/>
      <c r="BP46" s="77"/>
      <c r="BQ46" s="25"/>
      <c r="BR46" s="77"/>
      <c r="BS46" s="25"/>
      <c r="BT46" s="77"/>
      <c r="BU46" s="25"/>
      <c r="BV46" s="77"/>
      <c r="BW46" s="25"/>
      <c r="BX46" s="677"/>
      <c r="BY46" s="677"/>
      <c r="BZ46" s="13"/>
      <c r="CA46" s="677"/>
      <c r="CB46" s="677"/>
      <c r="CC46" s="678"/>
      <c r="CD46" s="77"/>
      <c r="CE46" s="25"/>
    </row>
    <row r="47" spans="1:83" ht="15" customHeight="1" x14ac:dyDescent="0.2">
      <c r="B47" s="1">
        <v>73</v>
      </c>
      <c r="C47" s="13" t="s">
        <v>794</v>
      </c>
      <c r="D47" s="20">
        <v>7</v>
      </c>
      <c r="E47" s="22" t="s">
        <v>795</v>
      </c>
      <c r="F47" s="77"/>
      <c r="G47" s="1"/>
      <c r="H47" s="1"/>
      <c r="I47" s="25"/>
      <c r="J47" s="77"/>
      <c r="K47" s="1"/>
      <c r="L47" s="1"/>
      <c r="M47" s="25"/>
      <c r="N47" s="77"/>
      <c r="O47" s="1"/>
      <c r="P47" s="1"/>
      <c r="Q47" s="25"/>
      <c r="R47" s="77"/>
      <c r="S47" s="25"/>
      <c r="T47" s="77"/>
      <c r="U47" s="25"/>
      <c r="V47" s="77"/>
      <c r="W47" s="25"/>
      <c r="X47" s="77"/>
      <c r="Y47" s="25"/>
      <c r="Z47" s="77"/>
      <c r="AA47" s="25"/>
      <c r="AB47" s="77"/>
      <c r="AC47" s="25"/>
      <c r="AD47" s="77"/>
      <c r="AE47" s="25"/>
      <c r="AF47" s="77"/>
      <c r="AG47" s="25"/>
      <c r="AH47" s="77"/>
      <c r="AI47" s="25"/>
      <c r="AJ47" s="77"/>
      <c r="AK47" s="25"/>
      <c r="AL47" s="77"/>
      <c r="AM47" s="25"/>
      <c r="AN47" s="77"/>
      <c r="AO47" s="25"/>
      <c r="AP47" s="77"/>
      <c r="AQ47" s="25"/>
      <c r="AR47" s="77"/>
      <c r="AS47" s="25"/>
      <c r="AT47" s="77"/>
      <c r="AU47" s="25"/>
      <c r="AV47" s="77"/>
      <c r="AW47" s="25"/>
      <c r="AX47" s="77"/>
      <c r="AY47" s="25"/>
      <c r="AZ47" s="77" t="s">
        <v>1756</v>
      </c>
      <c r="BA47" s="25" t="s">
        <v>1756</v>
      </c>
      <c r="BB47" s="77" t="s">
        <v>1756</v>
      </c>
      <c r="BC47" s="25" t="s">
        <v>1756</v>
      </c>
      <c r="BD47" s="77"/>
      <c r="BE47" s="1"/>
      <c r="BF47" s="1"/>
      <c r="BG47" s="25"/>
      <c r="BH47" s="77"/>
      <c r="BI47" s="25"/>
      <c r="BJ47" s="77" t="s">
        <v>1756</v>
      </c>
      <c r="BK47" s="25" t="s">
        <v>1756</v>
      </c>
      <c r="BL47" s="77"/>
      <c r="BM47" s="25"/>
      <c r="BN47" s="77"/>
      <c r="BO47" s="25"/>
      <c r="BP47" s="77"/>
      <c r="BQ47" s="25"/>
      <c r="BR47" s="77"/>
      <c r="BS47" s="25"/>
      <c r="BT47" s="77"/>
      <c r="BU47" s="25"/>
      <c r="BV47" s="77"/>
      <c r="BW47" s="25"/>
      <c r="BX47" s="677"/>
      <c r="BY47" s="677"/>
      <c r="BZ47" s="13"/>
      <c r="CA47" s="677"/>
      <c r="CB47" s="677"/>
      <c r="CC47" s="678"/>
      <c r="CD47" s="77"/>
      <c r="CE47" s="25"/>
    </row>
    <row r="48" spans="1:83" ht="15" customHeight="1" x14ac:dyDescent="0.2">
      <c r="B48" s="1">
        <v>74</v>
      </c>
      <c r="C48" s="13" t="s">
        <v>796</v>
      </c>
      <c r="D48" s="20">
        <v>7</v>
      </c>
      <c r="E48" s="22" t="s">
        <v>797</v>
      </c>
      <c r="F48" s="77"/>
      <c r="G48" s="1"/>
      <c r="H48" s="1"/>
      <c r="I48" s="25"/>
      <c r="J48" s="77"/>
      <c r="K48" s="1"/>
      <c r="L48" s="1"/>
      <c r="M48" s="25"/>
      <c r="N48" s="77"/>
      <c r="O48" s="1"/>
      <c r="P48" s="1"/>
      <c r="Q48" s="25"/>
      <c r="R48" s="77"/>
      <c r="S48" s="25"/>
      <c r="T48" s="77"/>
      <c r="U48" s="25"/>
      <c r="V48" s="77"/>
      <c r="W48" s="25"/>
      <c r="X48" s="77"/>
      <c r="Y48" s="25"/>
      <c r="Z48" s="77"/>
      <c r="AA48" s="25"/>
      <c r="AB48" s="77"/>
      <c r="AC48" s="25"/>
      <c r="AD48" s="77"/>
      <c r="AE48" s="25"/>
      <c r="AF48" s="77"/>
      <c r="AG48" s="25"/>
      <c r="AH48" s="77"/>
      <c r="AI48" s="25"/>
      <c r="AJ48" s="77"/>
      <c r="AK48" s="25"/>
      <c r="AL48" s="77"/>
      <c r="AM48" s="25"/>
      <c r="AN48" s="77"/>
      <c r="AO48" s="25"/>
      <c r="AP48" s="77"/>
      <c r="AQ48" s="25"/>
      <c r="AR48" s="77"/>
      <c r="AS48" s="25"/>
      <c r="AT48" s="77"/>
      <c r="AU48" s="25"/>
      <c r="AV48" s="77"/>
      <c r="AW48" s="25"/>
      <c r="AX48" s="77"/>
      <c r="AY48" s="25"/>
      <c r="AZ48" s="77" t="s">
        <v>1756</v>
      </c>
      <c r="BA48" s="25" t="s">
        <v>1756</v>
      </c>
      <c r="BB48" s="77" t="s">
        <v>1756</v>
      </c>
      <c r="BC48" s="25" t="s">
        <v>1756</v>
      </c>
      <c r="BD48" s="77"/>
      <c r="BE48" s="1"/>
      <c r="BF48" s="1"/>
      <c r="BG48" s="25"/>
      <c r="BH48" s="77"/>
      <c r="BI48" s="25"/>
      <c r="BJ48" s="77" t="s">
        <v>1756</v>
      </c>
      <c r="BK48" s="25" t="s">
        <v>1756</v>
      </c>
      <c r="BL48" s="77"/>
      <c r="BM48" s="25"/>
      <c r="BN48" s="77"/>
      <c r="BO48" s="25"/>
      <c r="BP48" s="77"/>
      <c r="BQ48" s="25"/>
      <c r="BR48" s="77"/>
      <c r="BS48" s="25"/>
      <c r="BT48" s="77"/>
      <c r="BU48" s="25"/>
      <c r="BV48" s="77"/>
      <c r="BW48" s="25"/>
      <c r="BX48" s="677"/>
      <c r="BY48" s="677"/>
      <c r="BZ48" s="13"/>
      <c r="CA48" s="677"/>
      <c r="CB48" s="677"/>
      <c r="CC48" s="678"/>
      <c r="CD48" s="77"/>
      <c r="CE48" s="25"/>
    </row>
    <row r="49" spans="1:83" ht="15" customHeight="1" x14ac:dyDescent="0.2">
      <c r="B49" s="1">
        <v>75</v>
      </c>
      <c r="C49" s="13" t="s">
        <v>798</v>
      </c>
      <c r="D49" s="20">
        <v>7</v>
      </c>
      <c r="E49" s="22" t="s">
        <v>799</v>
      </c>
      <c r="F49" s="77"/>
      <c r="G49" s="1"/>
      <c r="H49" s="1"/>
      <c r="I49" s="25"/>
      <c r="J49" s="77"/>
      <c r="K49" s="1"/>
      <c r="L49" s="1"/>
      <c r="M49" s="25"/>
      <c r="N49" s="77"/>
      <c r="O49" s="1"/>
      <c r="P49" s="1"/>
      <c r="Q49" s="25"/>
      <c r="R49" s="77"/>
      <c r="S49" s="25"/>
      <c r="T49" s="77"/>
      <c r="U49" s="25"/>
      <c r="V49" s="77"/>
      <c r="W49" s="25"/>
      <c r="X49" s="77"/>
      <c r="Y49" s="25"/>
      <c r="Z49" s="77"/>
      <c r="AA49" s="25"/>
      <c r="AB49" s="77"/>
      <c r="AC49" s="25"/>
      <c r="AD49" s="77"/>
      <c r="AE49" s="25"/>
      <c r="AF49" s="77"/>
      <c r="AG49" s="25"/>
      <c r="AH49" s="77"/>
      <c r="AI49" s="25"/>
      <c r="AJ49" s="77"/>
      <c r="AK49" s="25"/>
      <c r="AL49" s="77"/>
      <c r="AM49" s="25"/>
      <c r="AN49" s="77"/>
      <c r="AO49" s="25"/>
      <c r="AP49" s="77"/>
      <c r="AQ49" s="25"/>
      <c r="AR49" s="77"/>
      <c r="AS49" s="25"/>
      <c r="AT49" s="77"/>
      <c r="AU49" s="25"/>
      <c r="AV49" s="77"/>
      <c r="AW49" s="25"/>
      <c r="AX49" s="77"/>
      <c r="AY49" s="25"/>
      <c r="AZ49" s="77" t="s">
        <v>1756</v>
      </c>
      <c r="BA49" s="25" t="s">
        <v>1756</v>
      </c>
      <c r="BB49" s="77" t="s">
        <v>1756</v>
      </c>
      <c r="BC49" s="25" t="s">
        <v>1756</v>
      </c>
      <c r="BD49" s="77"/>
      <c r="BE49" s="1"/>
      <c r="BF49" s="1"/>
      <c r="BG49" s="25"/>
      <c r="BH49" s="77"/>
      <c r="BI49" s="25"/>
      <c r="BJ49" s="77" t="s">
        <v>1756</v>
      </c>
      <c r="BK49" s="25" t="s">
        <v>1756</v>
      </c>
      <c r="BL49" s="77"/>
      <c r="BM49" s="25"/>
      <c r="BN49" s="77"/>
      <c r="BO49" s="25"/>
      <c r="BP49" s="77"/>
      <c r="BQ49" s="25"/>
      <c r="BR49" s="77"/>
      <c r="BS49" s="25"/>
      <c r="BT49" s="77"/>
      <c r="BU49" s="25"/>
      <c r="BV49" s="77"/>
      <c r="BW49" s="25"/>
      <c r="BX49" s="677"/>
      <c r="BY49" s="677"/>
      <c r="BZ49" s="13"/>
      <c r="CA49" s="677"/>
      <c r="CB49" s="677"/>
      <c r="CC49" s="678"/>
      <c r="CD49" s="77"/>
      <c r="CE49" s="25"/>
    </row>
    <row r="50" spans="1:83" ht="15" customHeight="1" x14ac:dyDescent="0.2">
      <c r="B50" s="1">
        <v>76</v>
      </c>
      <c r="C50" s="13" t="s">
        <v>800</v>
      </c>
      <c r="D50" s="20">
        <v>7</v>
      </c>
      <c r="E50" s="22" t="s">
        <v>801</v>
      </c>
      <c r="F50" s="77"/>
      <c r="G50" s="1"/>
      <c r="H50" s="1"/>
      <c r="I50" s="25"/>
      <c r="J50" s="77"/>
      <c r="K50" s="1"/>
      <c r="L50" s="1"/>
      <c r="M50" s="25"/>
      <c r="N50" s="77"/>
      <c r="O50" s="1"/>
      <c r="P50" s="1"/>
      <c r="Q50" s="25"/>
      <c r="R50" s="77"/>
      <c r="S50" s="25"/>
      <c r="T50" s="77"/>
      <c r="U50" s="25"/>
      <c r="V50" s="77"/>
      <c r="W50" s="25"/>
      <c r="X50" s="77"/>
      <c r="Y50" s="25"/>
      <c r="Z50" s="77"/>
      <c r="AA50" s="25"/>
      <c r="AB50" s="77"/>
      <c r="AC50" s="25"/>
      <c r="AD50" s="77"/>
      <c r="AE50" s="25"/>
      <c r="AF50" s="77"/>
      <c r="AG50" s="25"/>
      <c r="AH50" s="77"/>
      <c r="AI50" s="25"/>
      <c r="AJ50" s="77"/>
      <c r="AK50" s="25"/>
      <c r="AL50" s="77"/>
      <c r="AM50" s="25"/>
      <c r="AN50" s="77"/>
      <c r="AO50" s="25"/>
      <c r="AP50" s="77"/>
      <c r="AQ50" s="25"/>
      <c r="AR50" s="77"/>
      <c r="AS50" s="25"/>
      <c r="AT50" s="77"/>
      <c r="AU50" s="25"/>
      <c r="AV50" s="77"/>
      <c r="AW50" s="25"/>
      <c r="AX50" s="77"/>
      <c r="AY50" s="25"/>
      <c r="AZ50" s="77" t="s">
        <v>1756</v>
      </c>
      <c r="BA50" s="25" t="s">
        <v>1756</v>
      </c>
      <c r="BB50" s="77" t="s">
        <v>1756</v>
      </c>
      <c r="BC50" s="25" t="s">
        <v>1756</v>
      </c>
      <c r="BD50" s="77"/>
      <c r="BE50" s="1"/>
      <c r="BF50" s="1"/>
      <c r="BG50" s="25"/>
      <c r="BH50" s="77"/>
      <c r="BI50" s="25"/>
      <c r="BJ50" s="77" t="s">
        <v>1756</v>
      </c>
      <c r="BK50" s="25" t="s">
        <v>1756</v>
      </c>
      <c r="BL50" s="77"/>
      <c r="BM50" s="25"/>
      <c r="BN50" s="77"/>
      <c r="BO50" s="25"/>
      <c r="BP50" s="77"/>
      <c r="BQ50" s="25"/>
      <c r="BR50" s="77"/>
      <c r="BS50" s="25"/>
      <c r="BT50" s="77"/>
      <c r="BU50" s="25"/>
      <c r="BV50" s="77"/>
      <c r="BW50" s="25"/>
      <c r="BX50" s="677"/>
      <c r="BY50" s="677"/>
      <c r="BZ50" s="13"/>
      <c r="CA50" s="677"/>
      <c r="CB50" s="677"/>
      <c r="CC50" s="678"/>
      <c r="CD50" s="77"/>
      <c r="CE50" s="25"/>
    </row>
    <row r="51" spans="1:83" ht="15" customHeight="1" x14ac:dyDescent="0.2">
      <c r="B51" s="1">
        <v>3</v>
      </c>
      <c r="C51" s="13" t="s">
        <v>600</v>
      </c>
      <c r="D51" s="20">
        <v>8</v>
      </c>
      <c r="E51" s="22" t="s">
        <v>601</v>
      </c>
      <c r="F51" s="77"/>
      <c r="G51" s="1"/>
      <c r="H51" s="1"/>
      <c r="I51" s="25"/>
      <c r="J51" s="77"/>
      <c r="K51" s="1"/>
      <c r="L51" s="1"/>
      <c r="M51" s="25"/>
      <c r="N51" s="77"/>
      <c r="O51" s="1"/>
      <c r="P51" s="1"/>
      <c r="Q51" s="25"/>
      <c r="R51" s="77"/>
      <c r="S51" s="25"/>
      <c r="T51" s="77"/>
      <c r="U51" s="25"/>
      <c r="V51" s="77"/>
      <c r="W51" s="25"/>
      <c r="X51" s="77"/>
      <c r="Y51" s="25"/>
      <c r="Z51" s="77"/>
      <c r="AA51" s="25"/>
      <c r="AB51" s="77"/>
      <c r="AC51" s="25"/>
      <c r="AD51" s="77"/>
      <c r="AE51" s="25"/>
      <c r="AF51" s="77"/>
      <c r="AG51" s="25"/>
      <c r="AH51" s="77"/>
      <c r="AI51" s="25"/>
      <c r="AJ51" s="77"/>
      <c r="AK51" s="25"/>
      <c r="AL51" s="77"/>
      <c r="AM51" s="25"/>
      <c r="AN51" s="77"/>
      <c r="AO51" s="25"/>
      <c r="AP51" s="77"/>
      <c r="AQ51" s="25"/>
      <c r="AR51" s="77"/>
      <c r="AS51" s="25"/>
      <c r="AT51" s="77"/>
      <c r="AU51" s="25"/>
      <c r="AV51" s="77"/>
      <c r="AW51" s="25"/>
      <c r="AX51" s="77"/>
      <c r="AY51" s="25"/>
      <c r="AZ51" s="77" t="s">
        <v>1756</v>
      </c>
      <c r="BA51" s="25" t="s">
        <v>1756</v>
      </c>
      <c r="BB51" s="77" t="s">
        <v>1756</v>
      </c>
      <c r="BC51" s="25" t="s">
        <v>1756</v>
      </c>
      <c r="BD51" s="77"/>
      <c r="BE51" s="1"/>
      <c r="BF51" s="1"/>
      <c r="BG51" s="25"/>
      <c r="BH51" s="77"/>
      <c r="BI51" s="25"/>
      <c r="BJ51" s="77" t="s">
        <v>1756</v>
      </c>
      <c r="BK51" s="25" t="s">
        <v>1756</v>
      </c>
      <c r="BL51" s="77"/>
      <c r="BM51" s="25"/>
      <c r="BN51" s="77"/>
      <c r="BO51" s="25"/>
      <c r="BP51" s="77"/>
      <c r="BQ51" s="25"/>
      <c r="BR51" s="77"/>
      <c r="BS51" s="25"/>
      <c r="BT51" s="77"/>
      <c r="BU51" s="25"/>
      <c r="BV51" s="77"/>
      <c r="BW51" s="25"/>
      <c r="BX51" s="677"/>
      <c r="BY51" s="677"/>
      <c r="BZ51" s="13"/>
      <c r="CA51" s="677"/>
      <c r="CB51" s="677"/>
      <c r="CC51" s="678"/>
      <c r="CD51" s="77"/>
      <c r="CE51" s="25"/>
    </row>
    <row r="52" spans="1:83" ht="15" customHeight="1" x14ac:dyDescent="0.2">
      <c r="B52" s="1">
        <v>4</v>
      </c>
      <c r="C52" s="13" t="s">
        <v>602</v>
      </c>
      <c r="D52" s="20">
        <v>8</v>
      </c>
      <c r="E52" s="22" t="s">
        <v>603</v>
      </c>
      <c r="F52" s="77"/>
      <c r="G52" s="1"/>
      <c r="H52" s="1"/>
      <c r="I52" s="25"/>
      <c r="J52" s="77"/>
      <c r="K52" s="1"/>
      <c r="L52" s="1"/>
      <c r="M52" s="25"/>
      <c r="N52" s="77"/>
      <c r="O52" s="1"/>
      <c r="P52" s="1"/>
      <c r="Q52" s="25"/>
      <c r="R52" s="77"/>
      <c r="S52" s="25"/>
      <c r="T52" s="77"/>
      <c r="U52" s="25"/>
      <c r="V52" s="77"/>
      <c r="W52" s="25"/>
      <c r="X52" s="77"/>
      <c r="Y52" s="25"/>
      <c r="Z52" s="77"/>
      <c r="AA52" s="25"/>
      <c r="AB52" s="77"/>
      <c r="AC52" s="25"/>
      <c r="AD52" s="77"/>
      <c r="AE52" s="25"/>
      <c r="AF52" s="77"/>
      <c r="AG52" s="25"/>
      <c r="AH52" s="77"/>
      <c r="AI52" s="25"/>
      <c r="AJ52" s="77"/>
      <c r="AK52" s="25"/>
      <c r="AL52" s="77"/>
      <c r="AM52" s="25"/>
      <c r="AN52" s="77"/>
      <c r="AO52" s="25"/>
      <c r="AP52" s="77"/>
      <c r="AQ52" s="25"/>
      <c r="AR52" s="77"/>
      <c r="AS52" s="25"/>
      <c r="AT52" s="77"/>
      <c r="AU52" s="25"/>
      <c r="AV52" s="77"/>
      <c r="AW52" s="25"/>
      <c r="AX52" s="77"/>
      <c r="AY52" s="25"/>
      <c r="AZ52" s="77" t="s">
        <v>1756</v>
      </c>
      <c r="BA52" s="25" t="s">
        <v>1756</v>
      </c>
      <c r="BB52" s="77" t="s">
        <v>1756</v>
      </c>
      <c r="BC52" s="25" t="s">
        <v>1756</v>
      </c>
      <c r="BD52" s="77"/>
      <c r="BE52" s="1"/>
      <c r="BF52" s="1"/>
      <c r="BG52" s="25"/>
      <c r="BH52" s="77"/>
      <c r="BI52" s="25"/>
      <c r="BJ52" s="77" t="s">
        <v>1756</v>
      </c>
      <c r="BK52" s="25" t="s">
        <v>1756</v>
      </c>
      <c r="BL52" s="77"/>
      <c r="BM52" s="25"/>
      <c r="BN52" s="77"/>
      <c r="BO52" s="25"/>
      <c r="BP52" s="77"/>
      <c r="BQ52" s="25"/>
      <c r="BR52" s="77"/>
      <c r="BS52" s="25"/>
      <c r="BT52" s="77"/>
      <c r="BU52" s="25"/>
      <c r="BV52" s="77"/>
      <c r="BW52" s="25"/>
      <c r="BX52" s="677"/>
      <c r="BY52" s="677"/>
      <c r="BZ52" s="13"/>
      <c r="CA52" s="677"/>
      <c r="CB52" s="677"/>
      <c r="CC52" s="678"/>
      <c r="CD52" s="77"/>
      <c r="CE52" s="25"/>
    </row>
    <row r="53" spans="1:83" ht="15" customHeight="1" x14ac:dyDescent="0.2">
      <c r="B53" s="1">
        <v>5</v>
      </c>
      <c r="C53" s="13" t="s">
        <v>790</v>
      </c>
      <c r="D53" s="20">
        <v>8</v>
      </c>
      <c r="E53" s="22" t="s">
        <v>791</v>
      </c>
      <c r="F53" s="77"/>
      <c r="G53" s="1"/>
      <c r="H53" s="1"/>
      <c r="I53" s="25"/>
      <c r="J53" s="77"/>
      <c r="K53" s="1"/>
      <c r="L53" s="1"/>
      <c r="M53" s="25"/>
      <c r="N53" s="77"/>
      <c r="O53" s="1"/>
      <c r="P53" s="1"/>
      <c r="Q53" s="25"/>
      <c r="R53" s="77"/>
      <c r="S53" s="25"/>
      <c r="T53" s="77"/>
      <c r="U53" s="25"/>
      <c r="V53" s="77"/>
      <c r="W53" s="25"/>
      <c r="X53" s="77"/>
      <c r="Y53" s="25"/>
      <c r="Z53" s="77"/>
      <c r="AA53" s="25"/>
      <c r="AB53" s="77"/>
      <c r="AC53" s="25"/>
      <c r="AD53" s="77"/>
      <c r="AE53" s="25"/>
      <c r="AF53" s="77"/>
      <c r="AG53" s="25"/>
      <c r="AH53" s="77"/>
      <c r="AI53" s="25"/>
      <c r="AJ53" s="77"/>
      <c r="AK53" s="25"/>
      <c r="AL53" s="77"/>
      <c r="AM53" s="25"/>
      <c r="AN53" s="77"/>
      <c r="AO53" s="25"/>
      <c r="AP53" s="77"/>
      <c r="AQ53" s="25"/>
      <c r="AR53" s="77"/>
      <c r="AS53" s="25"/>
      <c r="AT53" s="77"/>
      <c r="AU53" s="25"/>
      <c r="AV53" s="77"/>
      <c r="AW53" s="25"/>
      <c r="AX53" s="77"/>
      <c r="AY53" s="25"/>
      <c r="AZ53" s="77" t="s">
        <v>1756</v>
      </c>
      <c r="BA53" s="25" t="s">
        <v>1756</v>
      </c>
      <c r="BB53" s="77" t="s">
        <v>1756</v>
      </c>
      <c r="BC53" s="25" t="s">
        <v>1756</v>
      </c>
      <c r="BD53" s="77"/>
      <c r="BE53" s="1"/>
      <c r="BF53" s="1"/>
      <c r="BG53" s="25"/>
      <c r="BH53" s="77"/>
      <c r="BI53" s="25"/>
      <c r="BJ53" s="77" t="s">
        <v>1756</v>
      </c>
      <c r="BK53" s="25" t="s">
        <v>1756</v>
      </c>
      <c r="BL53" s="77"/>
      <c r="BM53" s="25"/>
      <c r="BN53" s="77"/>
      <c r="BO53" s="25"/>
      <c r="BP53" s="77"/>
      <c r="BQ53" s="25"/>
      <c r="BR53" s="77"/>
      <c r="BS53" s="25"/>
      <c r="BT53" s="77"/>
      <c r="BU53" s="25"/>
      <c r="BV53" s="77"/>
      <c r="BW53" s="25"/>
      <c r="BX53" s="677"/>
      <c r="BY53" s="677"/>
      <c r="BZ53" s="13"/>
      <c r="CA53" s="677"/>
      <c r="CB53" s="677"/>
      <c r="CC53" s="678"/>
      <c r="CD53" s="77"/>
      <c r="CE53" s="25"/>
    </row>
    <row r="54" spans="1:83" ht="15" customHeight="1" x14ac:dyDescent="0.2">
      <c r="A54" s="101" t="s">
        <v>1829</v>
      </c>
      <c r="B54" s="1">
        <v>6</v>
      </c>
      <c r="C54" s="13" t="s">
        <v>782</v>
      </c>
      <c r="D54" s="20">
        <v>8</v>
      </c>
      <c r="E54" s="22" t="s">
        <v>783</v>
      </c>
      <c r="F54" s="77"/>
      <c r="G54" s="1"/>
      <c r="H54" s="1"/>
      <c r="I54" s="25"/>
      <c r="J54" s="77"/>
      <c r="K54" s="1"/>
      <c r="L54" s="1"/>
      <c r="M54" s="25"/>
      <c r="N54" s="77"/>
      <c r="O54" s="1"/>
      <c r="P54" s="1"/>
      <c r="Q54" s="25"/>
      <c r="R54" s="77"/>
      <c r="S54" s="25"/>
      <c r="T54" s="77"/>
      <c r="U54" s="25"/>
      <c r="V54" s="77"/>
      <c r="W54" s="25"/>
      <c r="X54" s="77"/>
      <c r="Y54" s="25"/>
      <c r="Z54" s="77"/>
      <c r="AA54" s="25"/>
      <c r="AB54" s="77"/>
      <c r="AC54" s="25"/>
      <c r="AD54" s="77"/>
      <c r="AE54" s="25"/>
      <c r="AF54" s="77"/>
      <c r="AG54" s="25"/>
      <c r="AH54" s="77"/>
      <c r="AI54" s="25"/>
      <c r="AJ54" s="77"/>
      <c r="AK54" s="25"/>
      <c r="AL54" s="77"/>
      <c r="AM54" s="25"/>
      <c r="AN54" s="77"/>
      <c r="AO54" s="25"/>
      <c r="AP54" s="77"/>
      <c r="AQ54" s="25"/>
      <c r="AR54" s="77"/>
      <c r="AS54" s="25"/>
      <c r="AT54" s="77"/>
      <c r="AU54" s="25"/>
      <c r="AV54" s="77"/>
      <c r="AW54" s="25"/>
      <c r="AX54" s="77"/>
      <c r="AY54" s="25"/>
      <c r="AZ54" s="77" t="s">
        <v>1756</v>
      </c>
      <c r="BA54" s="25" t="s">
        <v>1756</v>
      </c>
      <c r="BB54" s="77" t="s">
        <v>1756</v>
      </c>
      <c r="BC54" s="25" t="s">
        <v>1756</v>
      </c>
      <c r="BD54" s="77"/>
      <c r="BE54" s="1"/>
      <c r="BF54" s="1"/>
      <c r="BG54" s="25"/>
      <c r="BH54" s="77"/>
      <c r="BI54" s="25"/>
      <c r="BJ54" s="77"/>
      <c r="BK54" s="25"/>
      <c r="BL54" s="673" t="s">
        <v>1755</v>
      </c>
      <c r="BM54" s="674"/>
      <c r="BN54" s="77"/>
      <c r="BO54" s="25"/>
      <c r="BP54" s="77"/>
      <c r="BQ54" s="25"/>
      <c r="BR54" s="77"/>
      <c r="BS54" s="25"/>
      <c r="BT54" s="77"/>
      <c r="BU54" s="25"/>
      <c r="BV54" s="673" t="s">
        <v>1755</v>
      </c>
      <c r="BW54" s="674"/>
      <c r="BX54" s="677"/>
      <c r="BY54" s="677"/>
      <c r="BZ54" s="13"/>
      <c r="CA54" s="677"/>
      <c r="CB54" s="677"/>
      <c r="CC54" s="678"/>
      <c r="CD54" s="77"/>
      <c r="CE54" s="25"/>
    </row>
    <row r="55" spans="1:83" ht="15" customHeight="1" x14ac:dyDescent="0.2">
      <c r="B55" s="1">
        <v>7</v>
      </c>
      <c r="C55" s="13" t="s">
        <v>792</v>
      </c>
      <c r="D55" s="20">
        <v>8</v>
      </c>
      <c r="E55" s="22" t="s">
        <v>793</v>
      </c>
      <c r="F55" s="77"/>
      <c r="G55" s="1"/>
      <c r="H55" s="1"/>
      <c r="I55" s="25"/>
      <c r="J55" s="77"/>
      <c r="K55" s="1"/>
      <c r="L55" s="1"/>
      <c r="M55" s="25"/>
      <c r="N55" s="77"/>
      <c r="O55" s="1"/>
      <c r="P55" s="1"/>
      <c r="Q55" s="25"/>
      <c r="R55" s="77"/>
      <c r="S55" s="25"/>
      <c r="T55" s="77"/>
      <c r="U55" s="25"/>
      <c r="V55" s="77"/>
      <c r="W55" s="25"/>
      <c r="X55" s="77"/>
      <c r="Y55" s="25"/>
      <c r="Z55" s="77"/>
      <c r="AA55" s="25"/>
      <c r="AB55" s="77"/>
      <c r="AC55" s="25"/>
      <c r="AD55" s="77"/>
      <c r="AE55" s="25"/>
      <c r="AF55" s="77"/>
      <c r="AG55" s="25"/>
      <c r="AH55" s="77"/>
      <c r="AI55" s="25"/>
      <c r="AJ55" s="77"/>
      <c r="AK55" s="25"/>
      <c r="AL55" s="77"/>
      <c r="AM55" s="25"/>
      <c r="AN55" s="77"/>
      <c r="AO55" s="25"/>
      <c r="AP55" s="77"/>
      <c r="AQ55" s="25"/>
      <c r="AR55" s="77"/>
      <c r="AS55" s="25"/>
      <c r="AT55" s="77"/>
      <c r="AU55" s="25"/>
      <c r="AV55" s="77"/>
      <c r="AW55" s="25"/>
      <c r="AX55" s="77"/>
      <c r="AY55" s="25"/>
      <c r="AZ55" s="77" t="s">
        <v>1756</v>
      </c>
      <c r="BA55" s="25" t="s">
        <v>1756</v>
      </c>
      <c r="BB55" s="77" t="s">
        <v>1756</v>
      </c>
      <c r="BC55" s="25" t="s">
        <v>1756</v>
      </c>
      <c r="BD55" s="77"/>
      <c r="BE55" s="1"/>
      <c r="BF55" s="1"/>
      <c r="BG55" s="25"/>
      <c r="BH55" s="77"/>
      <c r="BI55" s="25"/>
      <c r="BJ55" s="77" t="s">
        <v>1756</v>
      </c>
      <c r="BK55" s="25" t="s">
        <v>1756</v>
      </c>
      <c r="BL55" s="77"/>
      <c r="BM55" s="25"/>
      <c r="BN55" s="77"/>
      <c r="BO55" s="25"/>
      <c r="BP55" s="77"/>
      <c r="BQ55" s="25"/>
      <c r="BR55" s="77"/>
      <c r="BS55" s="25"/>
      <c r="BT55" s="77"/>
      <c r="BU55" s="25"/>
      <c r="BV55" s="77"/>
      <c r="BW55" s="25"/>
      <c r="BX55" s="677"/>
      <c r="BY55" s="677"/>
      <c r="BZ55" s="13"/>
      <c r="CA55" s="677"/>
      <c r="CB55" s="677"/>
      <c r="CC55" s="678"/>
      <c r="CD55" s="77"/>
      <c r="CE55" s="25"/>
    </row>
    <row r="56" spans="1:83" ht="15" customHeight="1" x14ac:dyDescent="0.2">
      <c r="B56" s="1">
        <v>8</v>
      </c>
      <c r="C56" s="13" t="s">
        <v>1118</v>
      </c>
      <c r="D56" s="20">
        <v>8</v>
      </c>
      <c r="E56" s="22" t="s">
        <v>979</v>
      </c>
      <c r="F56" s="77"/>
      <c r="G56" s="1"/>
      <c r="H56" s="1"/>
      <c r="I56" s="25"/>
      <c r="J56" s="77"/>
      <c r="K56" s="1"/>
      <c r="L56" s="1"/>
      <c r="M56" s="25"/>
      <c r="N56" s="77"/>
      <c r="O56" s="1"/>
      <c r="P56" s="1"/>
      <c r="Q56" s="25"/>
      <c r="R56" s="77"/>
      <c r="S56" s="25"/>
      <c r="T56" s="77"/>
      <c r="U56" s="25"/>
      <c r="V56" s="77"/>
      <c r="W56" s="25"/>
      <c r="X56" s="77"/>
      <c r="Y56" s="25"/>
      <c r="Z56" s="77"/>
      <c r="AA56" s="25"/>
      <c r="AB56" s="77"/>
      <c r="AC56" s="25"/>
      <c r="AD56" s="77"/>
      <c r="AE56" s="25"/>
      <c r="AF56" s="77"/>
      <c r="AG56" s="25"/>
      <c r="AH56" s="77"/>
      <c r="AI56" s="25"/>
      <c r="AJ56" s="77"/>
      <c r="AK56" s="25"/>
      <c r="AL56" s="77"/>
      <c r="AM56" s="25"/>
      <c r="AN56" s="77"/>
      <c r="AO56" s="25"/>
      <c r="AP56" s="77"/>
      <c r="AQ56" s="25"/>
      <c r="AR56" s="77"/>
      <c r="AS56" s="25"/>
      <c r="AT56" s="77"/>
      <c r="AU56" s="25"/>
      <c r="AV56" s="77"/>
      <c r="AW56" s="25"/>
      <c r="AX56" s="77"/>
      <c r="AY56" s="25"/>
      <c r="AZ56" s="77" t="s">
        <v>1756</v>
      </c>
      <c r="BA56" s="25" t="s">
        <v>1756</v>
      </c>
      <c r="BB56" s="77" t="s">
        <v>1756</v>
      </c>
      <c r="BC56" s="25" t="s">
        <v>1756</v>
      </c>
      <c r="BD56" s="77"/>
      <c r="BE56" s="1"/>
      <c r="BF56" s="1"/>
      <c r="BG56" s="25"/>
      <c r="BH56" s="77"/>
      <c r="BI56" s="25"/>
      <c r="BJ56" s="77" t="s">
        <v>1756</v>
      </c>
      <c r="BK56" s="25" t="s">
        <v>1756</v>
      </c>
      <c r="BL56" s="77"/>
      <c r="BM56" s="25"/>
      <c r="BN56" s="77"/>
      <c r="BO56" s="25"/>
      <c r="BP56" s="77"/>
      <c r="BQ56" s="25"/>
      <c r="BR56" s="77"/>
      <c r="BS56" s="25"/>
      <c r="BT56" s="77"/>
      <c r="BU56" s="25"/>
      <c r="BV56" s="77"/>
      <c r="BW56" s="25"/>
      <c r="BX56" s="677"/>
      <c r="BY56" s="677"/>
      <c r="BZ56" s="13"/>
      <c r="CA56" s="677"/>
      <c r="CB56" s="677"/>
      <c r="CC56" s="678"/>
      <c r="CD56" s="77"/>
      <c r="CE56" s="25"/>
    </row>
    <row r="57" spans="1:83" ht="15" customHeight="1" x14ac:dyDescent="0.2">
      <c r="B57" s="1">
        <v>9</v>
      </c>
      <c r="C57" s="13" t="s">
        <v>1119</v>
      </c>
      <c r="D57" s="20">
        <v>8</v>
      </c>
      <c r="E57" s="22" t="s">
        <v>981</v>
      </c>
      <c r="F57" s="77"/>
      <c r="G57" s="1"/>
      <c r="H57" s="1"/>
      <c r="I57" s="25"/>
      <c r="J57" s="77"/>
      <c r="K57" s="1"/>
      <c r="L57" s="1"/>
      <c r="M57" s="25"/>
      <c r="N57" s="77"/>
      <c r="O57" s="1"/>
      <c r="P57" s="1"/>
      <c r="Q57" s="25"/>
      <c r="R57" s="77"/>
      <c r="S57" s="25"/>
      <c r="T57" s="77"/>
      <c r="U57" s="25"/>
      <c r="V57" s="77"/>
      <c r="W57" s="25"/>
      <c r="X57" s="77"/>
      <c r="Y57" s="25"/>
      <c r="Z57" s="77"/>
      <c r="AA57" s="25"/>
      <c r="AB57" s="77"/>
      <c r="AC57" s="25"/>
      <c r="AD57" s="77"/>
      <c r="AE57" s="25"/>
      <c r="AF57" s="77"/>
      <c r="AG57" s="25"/>
      <c r="AH57" s="77"/>
      <c r="AI57" s="25"/>
      <c r="AJ57" s="77"/>
      <c r="AK57" s="25"/>
      <c r="AL57" s="77"/>
      <c r="AM57" s="25"/>
      <c r="AN57" s="77"/>
      <c r="AO57" s="25"/>
      <c r="AP57" s="77"/>
      <c r="AQ57" s="25"/>
      <c r="AR57" s="77"/>
      <c r="AS57" s="25"/>
      <c r="AT57" s="77"/>
      <c r="AU57" s="25"/>
      <c r="AV57" s="77" t="s">
        <v>1756</v>
      </c>
      <c r="AW57" s="25" t="s">
        <v>1756</v>
      </c>
      <c r="AX57" s="77"/>
      <c r="AY57" s="25"/>
      <c r="AZ57" s="77" t="s">
        <v>1756</v>
      </c>
      <c r="BA57" s="25" t="s">
        <v>1756</v>
      </c>
      <c r="BB57" s="77" t="s">
        <v>1756</v>
      </c>
      <c r="BC57" s="25" t="s">
        <v>1756</v>
      </c>
      <c r="BD57" s="77"/>
      <c r="BE57" s="1"/>
      <c r="BF57" s="1"/>
      <c r="BG57" s="25"/>
      <c r="BH57" s="77"/>
      <c r="BI57" s="25"/>
      <c r="BJ57" s="77"/>
      <c r="BK57" s="25"/>
      <c r="BL57" s="77"/>
      <c r="BM57" s="25"/>
      <c r="BN57" s="77"/>
      <c r="BO57" s="25"/>
      <c r="BP57" s="77"/>
      <c r="BQ57" s="25"/>
      <c r="BR57" s="77"/>
      <c r="BS57" s="25"/>
      <c r="BT57" s="77"/>
      <c r="BU57" s="25"/>
      <c r="BV57" s="77"/>
      <c r="BW57" s="25"/>
      <c r="BX57" s="677"/>
      <c r="BY57" s="677"/>
      <c r="BZ57" s="13"/>
      <c r="CA57" s="677"/>
      <c r="CB57" s="677"/>
      <c r="CC57" s="678"/>
      <c r="CD57" s="77"/>
      <c r="CE57" s="25"/>
    </row>
    <row r="58" spans="1:83" ht="15" customHeight="1" x14ac:dyDescent="0.2">
      <c r="B58" s="1">
        <v>10</v>
      </c>
      <c r="C58" s="13" t="s">
        <v>1120</v>
      </c>
      <c r="D58" s="20">
        <v>8</v>
      </c>
      <c r="E58" s="22" t="s">
        <v>982</v>
      </c>
      <c r="F58" s="77"/>
      <c r="G58" s="1"/>
      <c r="H58" s="1"/>
      <c r="I58" s="25"/>
      <c r="J58" s="77"/>
      <c r="K58" s="1"/>
      <c r="L58" s="1"/>
      <c r="M58" s="25"/>
      <c r="N58" s="77"/>
      <c r="O58" s="1"/>
      <c r="P58" s="1"/>
      <c r="Q58" s="25"/>
      <c r="R58" s="77"/>
      <c r="S58" s="25"/>
      <c r="T58" s="77"/>
      <c r="U58" s="25"/>
      <c r="V58" s="77"/>
      <c r="W58" s="25"/>
      <c r="X58" s="77"/>
      <c r="Y58" s="25"/>
      <c r="Z58" s="77"/>
      <c r="AA58" s="25"/>
      <c r="AB58" s="77"/>
      <c r="AC58" s="25"/>
      <c r="AD58" s="77"/>
      <c r="AE58" s="25"/>
      <c r="AF58" s="77"/>
      <c r="AG58" s="25"/>
      <c r="AH58" s="77"/>
      <c r="AI58" s="25"/>
      <c r="AJ58" s="77"/>
      <c r="AK58" s="25"/>
      <c r="AL58" s="77"/>
      <c r="AM58" s="25"/>
      <c r="AN58" s="77"/>
      <c r="AO58" s="25"/>
      <c r="AP58" s="77"/>
      <c r="AQ58" s="25"/>
      <c r="AR58" s="77"/>
      <c r="AS58" s="25"/>
      <c r="AT58" s="77"/>
      <c r="AU58" s="25"/>
      <c r="AV58" s="77"/>
      <c r="AW58" s="25"/>
      <c r="AX58" s="77"/>
      <c r="AY58" s="25"/>
      <c r="AZ58" s="77" t="s">
        <v>1756</v>
      </c>
      <c r="BA58" s="25" t="s">
        <v>1756</v>
      </c>
      <c r="BB58" s="77" t="s">
        <v>1756</v>
      </c>
      <c r="BC58" s="25" t="s">
        <v>1756</v>
      </c>
      <c r="BD58" s="77"/>
      <c r="BE58" s="1"/>
      <c r="BF58" s="1"/>
      <c r="BG58" s="25"/>
      <c r="BH58" s="77"/>
      <c r="BI58" s="25"/>
      <c r="BJ58" s="77" t="s">
        <v>1756</v>
      </c>
      <c r="BK58" s="25" t="s">
        <v>1756</v>
      </c>
      <c r="BL58" s="77"/>
      <c r="BM58" s="25"/>
      <c r="BN58" s="77"/>
      <c r="BO58" s="25"/>
      <c r="BP58" s="77"/>
      <c r="BQ58" s="25"/>
      <c r="BR58" s="77"/>
      <c r="BS58" s="25"/>
      <c r="BT58" s="77"/>
      <c r="BU58" s="25"/>
      <c r="BV58" s="77"/>
      <c r="BW58" s="25"/>
      <c r="BX58" s="677"/>
      <c r="BY58" s="677"/>
      <c r="BZ58" s="13"/>
      <c r="CA58" s="677"/>
      <c r="CB58" s="677"/>
      <c r="CC58" s="678"/>
      <c r="CD58" s="77"/>
      <c r="CE58" s="25"/>
    </row>
    <row r="59" spans="1:83" ht="15" customHeight="1" x14ac:dyDescent="0.2">
      <c r="B59" s="1">
        <v>11</v>
      </c>
      <c r="C59" s="13" t="s">
        <v>1121</v>
      </c>
      <c r="D59" s="20">
        <v>8</v>
      </c>
      <c r="E59" s="22" t="s">
        <v>978</v>
      </c>
      <c r="F59" s="77"/>
      <c r="G59" s="1"/>
      <c r="H59" s="1"/>
      <c r="I59" s="25"/>
      <c r="J59" s="77"/>
      <c r="K59" s="1"/>
      <c r="L59" s="1"/>
      <c r="M59" s="25"/>
      <c r="N59" s="77"/>
      <c r="O59" s="1"/>
      <c r="P59" s="1"/>
      <c r="Q59" s="25"/>
      <c r="R59" s="77"/>
      <c r="S59" s="25"/>
      <c r="T59" s="77"/>
      <c r="U59" s="25"/>
      <c r="V59" s="77"/>
      <c r="W59" s="25"/>
      <c r="X59" s="77"/>
      <c r="Y59" s="25"/>
      <c r="Z59" s="77"/>
      <c r="AA59" s="25"/>
      <c r="AB59" s="77"/>
      <c r="AC59" s="25"/>
      <c r="AD59" s="77"/>
      <c r="AE59" s="25"/>
      <c r="AF59" s="77"/>
      <c r="AG59" s="25"/>
      <c r="AH59" s="77"/>
      <c r="AI59" s="25"/>
      <c r="AJ59" s="77"/>
      <c r="AK59" s="25"/>
      <c r="AL59" s="77"/>
      <c r="AM59" s="25"/>
      <c r="AN59" s="77"/>
      <c r="AO59" s="25"/>
      <c r="AP59" s="77"/>
      <c r="AQ59" s="25"/>
      <c r="AR59" s="77"/>
      <c r="AS59" s="25"/>
      <c r="AT59" s="77"/>
      <c r="AU59" s="25"/>
      <c r="AV59" s="77"/>
      <c r="AW59" s="25"/>
      <c r="AX59" s="77"/>
      <c r="AY59" s="25"/>
      <c r="AZ59" s="77" t="s">
        <v>1756</v>
      </c>
      <c r="BA59" s="25" t="s">
        <v>1756</v>
      </c>
      <c r="BB59" s="77" t="s">
        <v>1756</v>
      </c>
      <c r="BC59" s="25" t="s">
        <v>1756</v>
      </c>
      <c r="BD59" s="77"/>
      <c r="BE59" s="1"/>
      <c r="BF59" s="1"/>
      <c r="BG59" s="25"/>
      <c r="BH59" s="77"/>
      <c r="BI59" s="25"/>
      <c r="BJ59" s="77" t="s">
        <v>1756</v>
      </c>
      <c r="BK59" s="25" t="s">
        <v>1756</v>
      </c>
      <c r="BL59" s="77"/>
      <c r="BM59" s="25"/>
      <c r="BN59" s="77"/>
      <c r="BO59" s="25"/>
      <c r="BP59" s="77"/>
      <c r="BQ59" s="25"/>
      <c r="BR59" s="77"/>
      <c r="BS59" s="25"/>
      <c r="BT59" s="77"/>
      <c r="BU59" s="25"/>
      <c r="BV59" s="77"/>
      <c r="BW59" s="25"/>
      <c r="BX59" s="677"/>
      <c r="BY59" s="677"/>
      <c r="BZ59" s="13"/>
      <c r="CA59" s="677"/>
      <c r="CB59" s="677"/>
      <c r="CC59" s="678"/>
      <c r="CD59" s="77"/>
      <c r="CE59" s="25"/>
    </row>
    <row r="60" spans="1:83" ht="15" customHeight="1" x14ac:dyDescent="0.2">
      <c r="B60" s="1">
        <v>12</v>
      </c>
      <c r="C60" s="13" t="s">
        <v>1122</v>
      </c>
      <c r="D60" s="20">
        <v>8</v>
      </c>
      <c r="E60" s="22" t="s">
        <v>977</v>
      </c>
      <c r="F60" s="77"/>
      <c r="G60" s="1"/>
      <c r="H60" s="1"/>
      <c r="I60" s="25"/>
      <c r="J60" s="77"/>
      <c r="K60" s="1"/>
      <c r="L60" s="1"/>
      <c r="M60" s="25"/>
      <c r="N60" s="77"/>
      <c r="O60" s="1"/>
      <c r="P60" s="1"/>
      <c r="Q60" s="25"/>
      <c r="R60" s="77"/>
      <c r="S60" s="25"/>
      <c r="T60" s="77"/>
      <c r="U60" s="25"/>
      <c r="V60" s="77"/>
      <c r="W60" s="25"/>
      <c r="X60" s="77"/>
      <c r="Y60" s="25"/>
      <c r="Z60" s="77"/>
      <c r="AA60" s="25"/>
      <c r="AB60" s="77"/>
      <c r="AC60" s="25"/>
      <c r="AD60" s="77"/>
      <c r="AE60" s="25"/>
      <c r="AF60" s="77"/>
      <c r="AG60" s="25"/>
      <c r="AH60" s="77"/>
      <c r="AI60" s="25"/>
      <c r="AJ60" s="77"/>
      <c r="AK60" s="25"/>
      <c r="AL60" s="77"/>
      <c r="AM60" s="25"/>
      <c r="AN60" s="77"/>
      <c r="AO60" s="25"/>
      <c r="AP60" s="77"/>
      <c r="AQ60" s="25"/>
      <c r="AR60" s="77"/>
      <c r="AS60" s="25"/>
      <c r="AT60" s="77"/>
      <c r="AU60" s="25"/>
      <c r="AV60" s="77"/>
      <c r="AW60" s="25"/>
      <c r="AX60" s="77"/>
      <c r="AY60" s="25"/>
      <c r="AZ60" s="77" t="s">
        <v>1756</v>
      </c>
      <c r="BA60" s="25" t="s">
        <v>1756</v>
      </c>
      <c r="BB60" s="77" t="s">
        <v>1756</v>
      </c>
      <c r="BC60" s="25" t="s">
        <v>1756</v>
      </c>
      <c r="BD60" s="77"/>
      <c r="BE60" s="1"/>
      <c r="BF60" s="1"/>
      <c r="BG60" s="25"/>
      <c r="BH60" s="77"/>
      <c r="BI60" s="25"/>
      <c r="BJ60" s="77" t="s">
        <v>1756</v>
      </c>
      <c r="BK60" s="25" t="s">
        <v>1756</v>
      </c>
      <c r="BL60" s="77"/>
      <c r="BM60" s="25"/>
      <c r="BN60" s="77"/>
      <c r="BO60" s="25"/>
      <c r="BP60" s="77"/>
      <c r="BQ60" s="25"/>
      <c r="BR60" s="77"/>
      <c r="BS60" s="25"/>
      <c r="BT60" s="77"/>
      <c r="BU60" s="25"/>
      <c r="BV60" s="77"/>
      <c r="BW60" s="25"/>
      <c r="BX60" s="677"/>
      <c r="BY60" s="677"/>
      <c r="BZ60" s="13"/>
      <c r="CA60" s="677"/>
      <c r="CB60" s="677"/>
      <c r="CC60" s="678"/>
      <c r="CD60" s="77"/>
      <c r="CE60" s="25"/>
    </row>
    <row r="61" spans="1:83" ht="15" customHeight="1" x14ac:dyDescent="0.2">
      <c r="B61" s="1">
        <v>13</v>
      </c>
      <c r="C61" s="13" t="s">
        <v>1355</v>
      </c>
      <c r="D61" s="20">
        <v>8</v>
      </c>
      <c r="E61" s="22" t="s">
        <v>1344</v>
      </c>
      <c r="F61" s="77"/>
      <c r="G61" s="1"/>
      <c r="H61" s="1"/>
      <c r="I61" s="25"/>
      <c r="J61" s="77"/>
      <c r="K61" s="1"/>
      <c r="L61" s="1"/>
      <c r="M61" s="25"/>
      <c r="N61" s="77"/>
      <c r="O61" s="1"/>
      <c r="P61" s="1"/>
      <c r="Q61" s="25"/>
      <c r="R61" s="77"/>
      <c r="S61" s="25"/>
      <c r="T61" s="77" t="s">
        <v>1756</v>
      </c>
      <c r="U61" s="25" t="s">
        <v>1756</v>
      </c>
      <c r="V61" s="77"/>
      <c r="W61" s="25"/>
      <c r="X61" s="77"/>
      <c r="Y61" s="25"/>
      <c r="Z61" s="77"/>
      <c r="AA61" s="25"/>
      <c r="AB61" s="77"/>
      <c r="AC61" s="25"/>
      <c r="AD61" s="77"/>
      <c r="AE61" s="25"/>
      <c r="AF61" s="77"/>
      <c r="AG61" s="25"/>
      <c r="AH61" s="77"/>
      <c r="AI61" s="25"/>
      <c r="AJ61" s="77"/>
      <c r="AK61" s="25"/>
      <c r="AL61" s="77"/>
      <c r="AM61" s="25"/>
      <c r="AN61" s="77"/>
      <c r="AO61" s="25"/>
      <c r="AP61" s="77"/>
      <c r="AQ61" s="25"/>
      <c r="AR61" s="77"/>
      <c r="AS61" s="25"/>
      <c r="AT61" s="77"/>
      <c r="AU61" s="25"/>
      <c r="AV61" s="77"/>
      <c r="AW61" s="25"/>
      <c r="AX61" s="77"/>
      <c r="AY61" s="25"/>
      <c r="AZ61" s="77" t="s">
        <v>1756</v>
      </c>
      <c r="BA61" s="25" t="s">
        <v>1756</v>
      </c>
      <c r="BB61" s="77" t="s">
        <v>1756</v>
      </c>
      <c r="BC61" s="25" t="s">
        <v>1756</v>
      </c>
      <c r="BD61" s="77"/>
      <c r="BE61" s="1"/>
      <c r="BF61" s="1"/>
      <c r="BG61" s="25"/>
      <c r="BH61" s="77"/>
      <c r="BI61" s="25"/>
      <c r="BJ61" s="77" t="s">
        <v>1756</v>
      </c>
      <c r="BK61" s="25" t="s">
        <v>1756</v>
      </c>
      <c r="BL61" s="77"/>
      <c r="BM61" s="25"/>
      <c r="BN61" s="77"/>
      <c r="BO61" s="25"/>
      <c r="BP61" s="77"/>
      <c r="BQ61" s="25"/>
      <c r="BR61" s="77"/>
      <c r="BS61" s="25"/>
      <c r="BT61" s="77"/>
      <c r="BU61" s="25"/>
      <c r="BV61" s="77"/>
      <c r="BW61" s="25"/>
      <c r="BX61" s="677"/>
      <c r="BY61" s="677"/>
      <c r="BZ61" s="13"/>
      <c r="CA61" s="677"/>
      <c r="CB61" s="677"/>
      <c r="CC61" s="678"/>
      <c r="CD61" s="77"/>
      <c r="CE61" s="25"/>
    </row>
    <row r="62" spans="1:83" ht="15" customHeight="1" x14ac:dyDescent="0.2">
      <c r="B62" s="1">
        <v>14</v>
      </c>
      <c r="C62" s="13" t="s">
        <v>1345</v>
      </c>
      <c r="D62" s="20">
        <v>8</v>
      </c>
      <c r="E62" s="22" t="s">
        <v>1346</v>
      </c>
      <c r="F62" s="77"/>
      <c r="G62" s="1"/>
      <c r="H62" s="1"/>
      <c r="I62" s="25"/>
      <c r="J62" s="77"/>
      <c r="K62" s="1"/>
      <c r="L62" s="1"/>
      <c r="M62" s="25"/>
      <c r="N62" s="77"/>
      <c r="O62" s="1"/>
      <c r="P62" s="1"/>
      <c r="Q62" s="25"/>
      <c r="R62" s="77"/>
      <c r="S62" s="25"/>
      <c r="T62" s="77" t="s">
        <v>1756</v>
      </c>
      <c r="U62" s="25" t="s">
        <v>1756</v>
      </c>
      <c r="V62" s="77"/>
      <c r="W62" s="25"/>
      <c r="X62" s="77"/>
      <c r="Y62" s="25"/>
      <c r="Z62" s="77"/>
      <c r="AA62" s="25"/>
      <c r="AB62" s="77"/>
      <c r="AC62" s="25"/>
      <c r="AD62" s="77"/>
      <c r="AE62" s="25"/>
      <c r="AF62" s="77"/>
      <c r="AG62" s="25"/>
      <c r="AH62" s="77"/>
      <c r="AI62" s="25"/>
      <c r="AJ62" s="77"/>
      <c r="AK62" s="25"/>
      <c r="AL62" s="77"/>
      <c r="AM62" s="25"/>
      <c r="AN62" s="77"/>
      <c r="AO62" s="25"/>
      <c r="AP62" s="77"/>
      <c r="AQ62" s="25"/>
      <c r="AR62" s="77"/>
      <c r="AS62" s="25"/>
      <c r="AT62" s="77"/>
      <c r="AU62" s="25"/>
      <c r="AV62" s="77"/>
      <c r="AW62" s="25"/>
      <c r="AX62" s="77"/>
      <c r="AY62" s="25"/>
      <c r="AZ62" s="77" t="s">
        <v>1756</v>
      </c>
      <c r="BA62" s="25" t="s">
        <v>1756</v>
      </c>
      <c r="BB62" s="77" t="s">
        <v>1756</v>
      </c>
      <c r="BC62" s="25" t="s">
        <v>1756</v>
      </c>
      <c r="BD62" s="77"/>
      <c r="BE62" s="1"/>
      <c r="BF62" s="1"/>
      <c r="BG62" s="25"/>
      <c r="BH62" s="77"/>
      <c r="BI62" s="25"/>
      <c r="BJ62" s="77" t="s">
        <v>1756</v>
      </c>
      <c r="BK62" s="25" t="s">
        <v>1756</v>
      </c>
      <c r="BL62" s="77"/>
      <c r="BM62" s="25"/>
      <c r="BN62" s="77"/>
      <c r="BO62" s="25"/>
      <c r="BP62" s="77"/>
      <c r="BQ62" s="25"/>
      <c r="BR62" s="77"/>
      <c r="BS62" s="25"/>
      <c r="BT62" s="77"/>
      <c r="BU62" s="25"/>
      <c r="BV62" s="77"/>
      <c r="BW62" s="25"/>
      <c r="BX62" s="677"/>
      <c r="BY62" s="677"/>
      <c r="BZ62" s="13"/>
      <c r="CA62" s="677"/>
      <c r="CB62" s="677"/>
      <c r="CC62" s="678"/>
      <c r="CD62" s="77"/>
      <c r="CE62" s="25"/>
    </row>
    <row r="63" spans="1:83" ht="15" customHeight="1" x14ac:dyDescent="0.2">
      <c r="B63" s="1">
        <v>15</v>
      </c>
      <c r="C63" s="13" t="s">
        <v>1364</v>
      </c>
      <c r="D63" s="20">
        <v>8</v>
      </c>
      <c r="E63" s="22" t="s">
        <v>1347</v>
      </c>
      <c r="F63" s="77"/>
      <c r="G63" s="1"/>
      <c r="H63" s="1"/>
      <c r="I63" s="25"/>
      <c r="J63" s="77"/>
      <c r="K63" s="1"/>
      <c r="L63" s="1"/>
      <c r="M63" s="25"/>
      <c r="N63" s="77"/>
      <c r="O63" s="1"/>
      <c r="P63" s="1"/>
      <c r="Q63" s="25"/>
      <c r="R63" s="77"/>
      <c r="S63" s="25"/>
      <c r="T63" s="77" t="s">
        <v>1756</v>
      </c>
      <c r="U63" s="25" t="s">
        <v>1756</v>
      </c>
      <c r="V63" s="77"/>
      <c r="W63" s="25"/>
      <c r="X63" s="77"/>
      <c r="Y63" s="25"/>
      <c r="Z63" s="77"/>
      <c r="AA63" s="25"/>
      <c r="AB63" s="77"/>
      <c r="AC63" s="25"/>
      <c r="AD63" s="77"/>
      <c r="AE63" s="25"/>
      <c r="AF63" s="77"/>
      <c r="AG63" s="25"/>
      <c r="AH63" s="77"/>
      <c r="AI63" s="25"/>
      <c r="AJ63" s="77"/>
      <c r="AK63" s="25"/>
      <c r="AL63" s="77"/>
      <c r="AM63" s="25"/>
      <c r="AN63" s="77"/>
      <c r="AO63" s="25"/>
      <c r="AP63" s="77"/>
      <c r="AQ63" s="25"/>
      <c r="AR63" s="77"/>
      <c r="AS63" s="25"/>
      <c r="AT63" s="77"/>
      <c r="AU63" s="25"/>
      <c r="AV63" s="77"/>
      <c r="AW63" s="25"/>
      <c r="AX63" s="77"/>
      <c r="AY63" s="25"/>
      <c r="AZ63" s="77" t="s">
        <v>1756</v>
      </c>
      <c r="BA63" s="25" t="s">
        <v>1756</v>
      </c>
      <c r="BB63" s="77" t="s">
        <v>1756</v>
      </c>
      <c r="BC63" s="25" t="s">
        <v>1756</v>
      </c>
      <c r="BD63" s="77"/>
      <c r="BE63" s="1"/>
      <c r="BF63" s="1"/>
      <c r="BG63" s="25"/>
      <c r="BH63" s="77"/>
      <c r="BI63" s="25"/>
      <c r="BJ63" s="77" t="s">
        <v>1756</v>
      </c>
      <c r="BK63" s="25" t="s">
        <v>1756</v>
      </c>
      <c r="BL63" s="77"/>
      <c r="BM63" s="25"/>
      <c r="BN63" s="77"/>
      <c r="BO63" s="25"/>
      <c r="BP63" s="77"/>
      <c r="BQ63" s="25"/>
      <c r="BR63" s="77"/>
      <c r="BS63" s="25"/>
      <c r="BT63" s="77"/>
      <c r="BU63" s="25"/>
      <c r="BV63" s="77"/>
      <c r="BW63" s="25"/>
      <c r="BX63" s="677"/>
      <c r="BY63" s="677"/>
      <c r="BZ63" s="13"/>
      <c r="CA63" s="677"/>
      <c r="CB63" s="677"/>
      <c r="CC63" s="678"/>
      <c r="CD63" s="77"/>
      <c r="CE63" s="25"/>
    </row>
    <row r="64" spans="1:83" ht="15" customHeight="1" x14ac:dyDescent="0.2">
      <c r="B64" s="1">
        <v>16</v>
      </c>
      <c r="C64" s="13" t="s">
        <v>1365</v>
      </c>
      <c r="D64" s="20">
        <v>8</v>
      </c>
      <c r="E64" s="22" t="s">
        <v>1348</v>
      </c>
      <c r="F64" s="77"/>
      <c r="G64" s="1"/>
      <c r="H64" s="1"/>
      <c r="I64" s="25"/>
      <c r="J64" s="77"/>
      <c r="K64" s="1"/>
      <c r="L64" s="1"/>
      <c r="M64" s="25"/>
      <c r="N64" s="77"/>
      <c r="O64" s="1"/>
      <c r="P64" s="1"/>
      <c r="Q64" s="25"/>
      <c r="R64" s="77"/>
      <c r="S64" s="25"/>
      <c r="T64" s="77" t="s">
        <v>1756</v>
      </c>
      <c r="U64" s="25" t="s">
        <v>1756</v>
      </c>
      <c r="V64" s="77"/>
      <c r="W64" s="25"/>
      <c r="X64" s="77"/>
      <c r="Y64" s="25"/>
      <c r="Z64" s="77"/>
      <c r="AA64" s="25"/>
      <c r="AB64" s="77"/>
      <c r="AC64" s="25"/>
      <c r="AD64" s="77"/>
      <c r="AE64" s="25"/>
      <c r="AF64" s="77"/>
      <c r="AG64" s="25"/>
      <c r="AH64" s="77"/>
      <c r="AI64" s="25"/>
      <c r="AJ64" s="77"/>
      <c r="AK64" s="25"/>
      <c r="AL64" s="77"/>
      <c r="AM64" s="25"/>
      <c r="AN64" s="77"/>
      <c r="AO64" s="25"/>
      <c r="AP64" s="77"/>
      <c r="AQ64" s="25"/>
      <c r="AR64" s="77"/>
      <c r="AS64" s="25"/>
      <c r="AT64" s="77"/>
      <c r="AU64" s="25"/>
      <c r="AV64" s="77"/>
      <c r="AW64" s="25"/>
      <c r="AX64" s="77"/>
      <c r="AY64" s="25"/>
      <c r="AZ64" s="77" t="s">
        <v>1756</v>
      </c>
      <c r="BA64" s="25" t="s">
        <v>1756</v>
      </c>
      <c r="BB64" s="77" t="s">
        <v>1756</v>
      </c>
      <c r="BC64" s="25" t="s">
        <v>1756</v>
      </c>
      <c r="BD64" s="77"/>
      <c r="BE64" s="1"/>
      <c r="BF64" s="1"/>
      <c r="BG64" s="25"/>
      <c r="BH64" s="77"/>
      <c r="BI64" s="25"/>
      <c r="BJ64" s="77" t="s">
        <v>1756</v>
      </c>
      <c r="BK64" s="25" t="s">
        <v>1756</v>
      </c>
      <c r="BL64" s="77"/>
      <c r="BM64" s="25"/>
      <c r="BN64" s="77"/>
      <c r="BO64" s="25"/>
      <c r="BP64" s="77"/>
      <c r="BQ64" s="25"/>
      <c r="BR64" s="77"/>
      <c r="BS64" s="25"/>
      <c r="BT64" s="77"/>
      <c r="BU64" s="25"/>
      <c r="BV64" s="77"/>
      <c r="BW64" s="25"/>
      <c r="BX64" s="677"/>
      <c r="BY64" s="677"/>
      <c r="BZ64" s="13"/>
      <c r="CA64" s="677"/>
      <c r="CB64" s="677"/>
      <c r="CC64" s="678"/>
      <c r="CD64" s="77"/>
      <c r="CE64" s="25"/>
    </row>
    <row r="65" spans="1:83" ht="15" customHeight="1" x14ac:dyDescent="0.2">
      <c r="B65" s="1">
        <v>17</v>
      </c>
      <c r="C65" s="13" t="s">
        <v>1368</v>
      </c>
      <c r="D65" s="20">
        <v>8</v>
      </c>
      <c r="E65" s="22" t="s">
        <v>1349</v>
      </c>
      <c r="F65" s="77"/>
      <c r="G65" s="1"/>
      <c r="H65" s="1"/>
      <c r="I65" s="25"/>
      <c r="J65" s="77"/>
      <c r="K65" s="1"/>
      <c r="L65" s="1"/>
      <c r="M65" s="25"/>
      <c r="N65" s="77"/>
      <c r="O65" s="1"/>
      <c r="P65" s="1"/>
      <c r="Q65" s="25"/>
      <c r="R65" s="77"/>
      <c r="S65" s="25"/>
      <c r="T65" s="77"/>
      <c r="U65" s="25"/>
      <c r="V65" s="77"/>
      <c r="W65" s="25"/>
      <c r="X65" s="77"/>
      <c r="Y65" s="25"/>
      <c r="Z65" s="77"/>
      <c r="AA65" s="25"/>
      <c r="AB65" s="77"/>
      <c r="AC65" s="25"/>
      <c r="AD65" s="77"/>
      <c r="AE65" s="25"/>
      <c r="AF65" s="77"/>
      <c r="AG65" s="25"/>
      <c r="AH65" s="77"/>
      <c r="AI65" s="25"/>
      <c r="AJ65" s="77"/>
      <c r="AK65" s="25"/>
      <c r="AL65" s="77"/>
      <c r="AM65" s="25"/>
      <c r="AN65" s="77"/>
      <c r="AO65" s="25"/>
      <c r="AP65" s="77"/>
      <c r="AQ65" s="25"/>
      <c r="AR65" s="77"/>
      <c r="AS65" s="25"/>
      <c r="AT65" s="77"/>
      <c r="AU65" s="25"/>
      <c r="AV65" s="77"/>
      <c r="AW65" s="25"/>
      <c r="AX65" s="77"/>
      <c r="AY65" s="25"/>
      <c r="AZ65" s="77" t="s">
        <v>1756</v>
      </c>
      <c r="BA65" s="25" t="s">
        <v>1756</v>
      </c>
      <c r="BB65" s="77" t="s">
        <v>1756</v>
      </c>
      <c r="BC65" s="25" t="s">
        <v>1756</v>
      </c>
      <c r="BD65" s="77"/>
      <c r="BE65" s="1"/>
      <c r="BF65" s="1"/>
      <c r="BG65" s="25"/>
      <c r="BH65" s="77"/>
      <c r="BI65" s="25"/>
      <c r="BJ65" s="77" t="s">
        <v>1756</v>
      </c>
      <c r="BK65" s="25" t="s">
        <v>1756</v>
      </c>
      <c r="BL65" s="77"/>
      <c r="BM65" s="25"/>
      <c r="BN65" s="77"/>
      <c r="BO65" s="25"/>
      <c r="BP65" s="77"/>
      <c r="BQ65" s="25"/>
      <c r="BR65" s="77"/>
      <c r="BS65" s="25"/>
      <c r="BT65" s="77"/>
      <c r="BU65" s="25"/>
      <c r="BV65" s="77"/>
      <c r="BW65" s="25"/>
      <c r="BX65" s="677"/>
      <c r="BY65" s="677"/>
      <c r="BZ65" s="13"/>
      <c r="CA65" s="677"/>
      <c r="CB65" s="677"/>
      <c r="CC65" s="678"/>
      <c r="CD65" s="77"/>
      <c r="CE65" s="25"/>
    </row>
    <row r="66" spans="1:83" ht="15" customHeight="1" x14ac:dyDescent="0.2">
      <c r="B66" s="1">
        <v>19</v>
      </c>
      <c r="C66" s="13" t="s">
        <v>1374</v>
      </c>
      <c r="D66" s="20">
        <v>8</v>
      </c>
      <c r="E66" s="22" t="s">
        <v>1351</v>
      </c>
      <c r="F66" s="77"/>
      <c r="G66" s="1"/>
      <c r="H66" s="1"/>
      <c r="I66" s="25"/>
      <c r="J66" s="77"/>
      <c r="K66" s="1"/>
      <c r="L66" s="1"/>
      <c r="M66" s="25"/>
      <c r="N66" s="77"/>
      <c r="O66" s="1"/>
      <c r="P66" s="1"/>
      <c r="Q66" s="25"/>
      <c r="R66" s="77"/>
      <c r="S66" s="25"/>
      <c r="T66" s="77" t="s">
        <v>1756</v>
      </c>
      <c r="U66" s="25" t="s">
        <v>1756</v>
      </c>
      <c r="V66" s="77"/>
      <c r="W66" s="25"/>
      <c r="X66" s="77"/>
      <c r="Y66" s="25"/>
      <c r="Z66" s="77"/>
      <c r="AA66" s="25"/>
      <c r="AB66" s="77"/>
      <c r="AC66" s="25"/>
      <c r="AD66" s="77"/>
      <c r="AE66" s="25"/>
      <c r="AF66" s="77"/>
      <c r="AG66" s="25"/>
      <c r="AH66" s="77"/>
      <c r="AI66" s="25"/>
      <c r="AJ66" s="77"/>
      <c r="AK66" s="25"/>
      <c r="AL66" s="77"/>
      <c r="AM66" s="25"/>
      <c r="AN66" s="77"/>
      <c r="AO66" s="25"/>
      <c r="AP66" s="77"/>
      <c r="AQ66" s="25"/>
      <c r="AR66" s="77"/>
      <c r="AS66" s="25"/>
      <c r="AT66" s="77"/>
      <c r="AU66" s="25"/>
      <c r="AV66" s="77"/>
      <c r="AW66" s="25"/>
      <c r="AX66" s="77"/>
      <c r="AY66" s="25"/>
      <c r="AZ66" s="77" t="s">
        <v>1756</v>
      </c>
      <c r="BA66" s="25" t="s">
        <v>1756</v>
      </c>
      <c r="BB66" s="77" t="s">
        <v>1756</v>
      </c>
      <c r="BC66" s="25" t="s">
        <v>1756</v>
      </c>
      <c r="BD66" s="77"/>
      <c r="BE66" s="1"/>
      <c r="BF66" s="1"/>
      <c r="BG66" s="25"/>
      <c r="BH66" s="77"/>
      <c r="BI66" s="25"/>
      <c r="BJ66" s="77" t="s">
        <v>1756</v>
      </c>
      <c r="BK66" s="25" t="s">
        <v>1756</v>
      </c>
      <c r="BL66" s="77"/>
      <c r="BM66" s="25"/>
      <c r="BN66" s="77"/>
      <c r="BO66" s="25"/>
      <c r="BP66" s="77"/>
      <c r="BQ66" s="25"/>
      <c r="BR66" s="77"/>
      <c r="BS66" s="25"/>
      <c r="BT66" s="77"/>
      <c r="BU66" s="25"/>
      <c r="BV66" s="77"/>
      <c r="BW66" s="25"/>
      <c r="BX66" s="677"/>
      <c r="BY66" s="677"/>
      <c r="BZ66" s="13"/>
      <c r="CA66" s="677"/>
      <c r="CB66" s="677"/>
      <c r="CC66" s="678"/>
      <c r="CD66" s="77"/>
      <c r="CE66" s="25"/>
    </row>
    <row r="67" spans="1:83" ht="15" customHeight="1" x14ac:dyDescent="0.2">
      <c r="B67" s="1">
        <v>20</v>
      </c>
      <c r="C67" s="13" t="s">
        <v>1379</v>
      </c>
      <c r="D67" s="20">
        <v>8</v>
      </c>
      <c r="E67" s="22" t="s">
        <v>1352</v>
      </c>
      <c r="F67" s="77"/>
      <c r="G67" s="1"/>
      <c r="H67" s="1"/>
      <c r="I67" s="25"/>
      <c r="J67" s="77"/>
      <c r="K67" s="1"/>
      <c r="L67" s="1"/>
      <c r="M67" s="25"/>
      <c r="N67" s="77"/>
      <c r="O67" s="1"/>
      <c r="P67" s="1"/>
      <c r="Q67" s="25"/>
      <c r="R67" s="77"/>
      <c r="S67" s="25"/>
      <c r="T67" s="77" t="s">
        <v>1756</v>
      </c>
      <c r="U67" s="25" t="s">
        <v>1756</v>
      </c>
      <c r="V67" s="77"/>
      <c r="W67" s="25"/>
      <c r="X67" s="77"/>
      <c r="Y67" s="25"/>
      <c r="Z67" s="77"/>
      <c r="AA67" s="25"/>
      <c r="AB67" s="77"/>
      <c r="AC67" s="25"/>
      <c r="AD67" s="77"/>
      <c r="AE67" s="25"/>
      <c r="AF67" s="77"/>
      <c r="AG67" s="25"/>
      <c r="AH67" s="77"/>
      <c r="AI67" s="25"/>
      <c r="AJ67" s="77"/>
      <c r="AK67" s="25"/>
      <c r="AL67" s="77"/>
      <c r="AM67" s="25"/>
      <c r="AN67" s="77"/>
      <c r="AO67" s="25"/>
      <c r="AP67" s="77"/>
      <c r="AQ67" s="25"/>
      <c r="AR67" s="77"/>
      <c r="AS67" s="25"/>
      <c r="AT67" s="77"/>
      <c r="AU67" s="25"/>
      <c r="AV67" s="77"/>
      <c r="AW67" s="25"/>
      <c r="AX67" s="77"/>
      <c r="AY67" s="25"/>
      <c r="AZ67" s="77" t="s">
        <v>1756</v>
      </c>
      <c r="BA67" s="25" t="s">
        <v>1756</v>
      </c>
      <c r="BB67" s="77" t="s">
        <v>1756</v>
      </c>
      <c r="BC67" s="25" t="s">
        <v>1756</v>
      </c>
      <c r="BD67" s="77"/>
      <c r="BE67" s="1"/>
      <c r="BF67" s="1"/>
      <c r="BG67" s="25"/>
      <c r="BH67" s="77"/>
      <c r="BI67" s="25"/>
      <c r="BJ67" s="77" t="s">
        <v>1756</v>
      </c>
      <c r="BK67" s="25" t="s">
        <v>1756</v>
      </c>
      <c r="BL67" s="77"/>
      <c r="BM67" s="25"/>
      <c r="BN67" s="77"/>
      <c r="BO67" s="25"/>
      <c r="BP67" s="77"/>
      <c r="BQ67" s="25"/>
      <c r="BR67" s="77"/>
      <c r="BS67" s="25"/>
      <c r="BT67" s="77"/>
      <c r="BU67" s="25"/>
      <c r="BV67" s="77"/>
      <c r="BW67" s="25"/>
      <c r="BX67" s="677"/>
      <c r="BY67" s="677"/>
      <c r="BZ67" s="13"/>
      <c r="CA67" s="677"/>
      <c r="CB67" s="677"/>
      <c r="CC67" s="678"/>
      <c r="CD67" s="77"/>
      <c r="CE67" s="25"/>
    </row>
    <row r="68" spans="1:83" ht="15" customHeight="1" x14ac:dyDescent="0.2">
      <c r="B68" s="1">
        <v>21</v>
      </c>
      <c r="C68" s="13" t="s">
        <v>1380</v>
      </c>
      <c r="D68" s="20">
        <v>8</v>
      </c>
      <c r="E68" s="22" t="s">
        <v>1353</v>
      </c>
      <c r="F68" s="77"/>
      <c r="G68" s="1"/>
      <c r="H68" s="1"/>
      <c r="I68" s="25"/>
      <c r="J68" s="77"/>
      <c r="K68" s="1"/>
      <c r="L68" s="1"/>
      <c r="M68" s="25"/>
      <c r="N68" s="77"/>
      <c r="O68" s="1"/>
      <c r="P68" s="1"/>
      <c r="Q68" s="25"/>
      <c r="R68" s="77"/>
      <c r="S68" s="25"/>
      <c r="T68" s="77"/>
      <c r="U68" s="25"/>
      <c r="V68" s="77"/>
      <c r="W68" s="25"/>
      <c r="X68" s="77"/>
      <c r="Y68" s="25"/>
      <c r="Z68" s="77"/>
      <c r="AA68" s="25"/>
      <c r="AB68" s="77"/>
      <c r="AC68" s="25"/>
      <c r="AD68" s="77"/>
      <c r="AE68" s="25"/>
      <c r="AF68" s="77"/>
      <c r="AG68" s="25"/>
      <c r="AH68" s="77"/>
      <c r="AI68" s="25"/>
      <c r="AJ68" s="77"/>
      <c r="AK68" s="25"/>
      <c r="AL68" s="77"/>
      <c r="AM68" s="25"/>
      <c r="AN68" s="77"/>
      <c r="AO68" s="25"/>
      <c r="AP68" s="77"/>
      <c r="AQ68" s="25"/>
      <c r="AR68" s="77"/>
      <c r="AS68" s="25"/>
      <c r="AT68" s="77"/>
      <c r="AU68" s="25"/>
      <c r="AV68" s="77"/>
      <c r="AW68" s="25"/>
      <c r="AX68" s="77"/>
      <c r="AY68" s="25"/>
      <c r="AZ68" s="77" t="s">
        <v>1756</v>
      </c>
      <c r="BA68" s="25" t="s">
        <v>1756</v>
      </c>
      <c r="BB68" s="77" t="s">
        <v>1756</v>
      </c>
      <c r="BC68" s="25" t="s">
        <v>1756</v>
      </c>
      <c r="BD68" s="77"/>
      <c r="BE68" s="1"/>
      <c r="BF68" s="1"/>
      <c r="BG68" s="25"/>
      <c r="BH68" s="77"/>
      <c r="BI68" s="25"/>
      <c r="BJ68" s="77" t="s">
        <v>1756</v>
      </c>
      <c r="BK68" s="25" t="s">
        <v>1756</v>
      </c>
      <c r="BL68" s="77"/>
      <c r="BM68" s="25"/>
      <c r="BN68" s="77"/>
      <c r="BO68" s="25"/>
      <c r="BP68" s="77"/>
      <c r="BQ68" s="25"/>
      <c r="BR68" s="77"/>
      <c r="BS68" s="25"/>
      <c r="BT68" s="77"/>
      <c r="BU68" s="25"/>
      <c r="BV68" s="77"/>
      <c r="BW68" s="25"/>
      <c r="BX68" s="677"/>
      <c r="BY68" s="677"/>
      <c r="BZ68" s="13"/>
      <c r="CA68" s="677"/>
      <c r="CB68" s="677"/>
      <c r="CC68" s="678"/>
      <c r="CD68" s="77"/>
      <c r="CE68" s="25"/>
    </row>
    <row r="69" spans="1:83" ht="15" customHeight="1" x14ac:dyDescent="0.2">
      <c r="B69" s="1">
        <v>3</v>
      </c>
      <c r="C69" s="13" t="s">
        <v>474</v>
      </c>
      <c r="D69" s="20" t="s">
        <v>1638</v>
      </c>
      <c r="E69" s="22" t="s">
        <v>552</v>
      </c>
      <c r="F69" s="77"/>
      <c r="G69" s="1"/>
      <c r="H69" s="1"/>
      <c r="I69" s="25"/>
      <c r="J69" s="77"/>
      <c r="K69" s="1"/>
      <c r="L69" s="1"/>
      <c r="M69" s="25"/>
      <c r="N69" s="77"/>
      <c r="O69" s="1"/>
      <c r="P69" s="1"/>
      <c r="Q69" s="25"/>
      <c r="R69" s="77"/>
      <c r="S69" s="25"/>
      <c r="T69" s="77"/>
      <c r="U69" s="25"/>
      <c r="V69" s="77"/>
      <c r="W69" s="25"/>
      <c r="X69" s="77"/>
      <c r="Y69" s="25"/>
      <c r="Z69" s="77"/>
      <c r="AA69" s="25"/>
      <c r="AB69" s="77"/>
      <c r="AC69" s="25"/>
      <c r="AD69" s="77"/>
      <c r="AE69" s="25"/>
      <c r="AF69" s="77"/>
      <c r="AG69" s="25"/>
      <c r="AH69" s="77"/>
      <c r="AI69" s="25"/>
      <c r="AJ69" s="77"/>
      <c r="AK69" s="25"/>
      <c r="AL69" s="77"/>
      <c r="AM69" s="25"/>
      <c r="AN69" s="77"/>
      <c r="AO69" s="25"/>
      <c r="AP69" s="77"/>
      <c r="AQ69" s="25"/>
      <c r="AR69" s="77"/>
      <c r="AS69" s="25"/>
      <c r="AT69" s="77"/>
      <c r="AU69" s="25"/>
      <c r="AV69" s="77"/>
      <c r="AW69" s="25"/>
      <c r="AX69" s="77"/>
      <c r="AY69" s="25"/>
      <c r="AZ69" s="77" t="s">
        <v>1756</v>
      </c>
      <c r="BA69" s="25" t="s">
        <v>1756</v>
      </c>
      <c r="BB69" s="77" t="s">
        <v>1756</v>
      </c>
      <c r="BC69" s="25" t="s">
        <v>1756</v>
      </c>
      <c r="BD69" s="77"/>
      <c r="BE69" s="1"/>
      <c r="BF69" s="1"/>
      <c r="BG69" s="25"/>
      <c r="BH69" s="77"/>
      <c r="BI69" s="25"/>
      <c r="BJ69" s="77"/>
      <c r="BK69" s="25"/>
      <c r="BL69" s="77"/>
      <c r="BM69" s="25"/>
      <c r="BN69" s="77"/>
      <c r="BO69" s="25"/>
      <c r="BP69" s="77"/>
      <c r="BQ69" s="25"/>
      <c r="BR69" s="77"/>
      <c r="BS69" s="25"/>
      <c r="BT69" s="77"/>
      <c r="BU69" s="25"/>
      <c r="BV69" s="77"/>
      <c r="BW69" s="25"/>
      <c r="BX69" s="677"/>
      <c r="BY69" s="677"/>
      <c r="BZ69" s="13"/>
      <c r="CA69" s="677"/>
      <c r="CB69" s="677"/>
      <c r="CC69" s="678"/>
      <c r="CD69" s="77"/>
      <c r="CE69" s="25"/>
    </row>
    <row r="70" spans="1:83" ht="15" customHeight="1" x14ac:dyDescent="0.2">
      <c r="B70" s="1">
        <v>1</v>
      </c>
      <c r="C70" s="13" t="s">
        <v>496</v>
      </c>
      <c r="D70" s="20">
        <v>9</v>
      </c>
      <c r="E70" s="22" t="s">
        <v>497</v>
      </c>
      <c r="F70" s="77"/>
      <c r="G70" s="1"/>
      <c r="H70" s="1"/>
      <c r="I70" s="25"/>
      <c r="J70" s="77"/>
      <c r="K70" s="1"/>
      <c r="L70" s="1"/>
      <c r="M70" s="25"/>
      <c r="N70" s="77"/>
      <c r="O70" s="1"/>
      <c r="P70" s="1"/>
      <c r="Q70" s="25"/>
      <c r="R70" s="77"/>
      <c r="S70" s="25"/>
      <c r="T70" s="77"/>
      <c r="U70" s="25"/>
      <c r="V70" s="77"/>
      <c r="W70" s="25"/>
      <c r="X70" s="77"/>
      <c r="Y70" s="25"/>
      <c r="Z70" s="77"/>
      <c r="AA70" s="25"/>
      <c r="AB70" s="77"/>
      <c r="AC70" s="25"/>
      <c r="AD70" s="77"/>
      <c r="AE70" s="25"/>
      <c r="AF70" s="77"/>
      <c r="AG70" s="25"/>
      <c r="AH70" s="77"/>
      <c r="AI70" s="25"/>
      <c r="AJ70" s="77"/>
      <c r="AK70" s="25"/>
      <c r="AL70" s="77"/>
      <c r="AM70" s="25"/>
      <c r="AN70" s="77"/>
      <c r="AO70" s="25"/>
      <c r="AP70" s="77"/>
      <c r="AQ70" s="25"/>
      <c r="AR70" s="77"/>
      <c r="AS70" s="25"/>
      <c r="AT70" s="77"/>
      <c r="AU70" s="25"/>
      <c r="AV70" s="77"/>
      <c r="AW70" s="25"/>
      <c r="AX70" s="77"/>
      <c r="AY70" s="25"/>
      <c r="AZ70" s="77"/>
      <c r="BA70" s="25"/>
      <c r="BB70" s="77"/>
      <c r="BC70" s="25"/>
      <c r="BD70" s="77"/>
      <c r="BE70" s="1"/>
      <c r="BF70" s="1"/>
      <c r="BG70" s="25"/>
      <c r="BH70" s="77"/>
      <c r="BI70" s="25"/>
      <c r="BJ70" s="77"/>
      <c r="BK70" s="25"/>
      <c r="BL70" s="77"/>
      <c r="BM70" s="25"/>
      <c r="BN70" s="77"/>
      <c r="BO70" s="25"/>
      <c r="BP70" s="77"/>
      <c r="BQ70" s="25"/>
      <c r="BR70" s="77"/>
      <c r="BS70" s="25"/>
      <c r="BT70" s="77"/>
      <c r="BU70" s="25"/>
      <c r="BV70" s="77"/>
      <c r="BW70" s="25"/>
      <c r="BX70" s="677"/>
      <c r="BY70" s="677"/>
      <c r="BZ70" s="13"/>
      <c r="CA70" s="677"/>
      <c r="CB70" s="677"/>
      <c r="CC70" s="678"/>
      <c r="CD70" s="77"/>
      <c r="CE70" s="25"/>
    </row>
    <row r="71" spans="1:83" ht="15" customHeight="1" x14ac:dyDescent="0.2">
      <c r="B71" s="1">
        <v>107</v>
      </c>
      <c r="C71" s="13" t="s">
        <v>861</v>
      </c>
      <c r="D71" s="20">
        <v>9</v>
      </c>
      <c r="E71" s="22" t="s">
        <v>862</v>
      </c>
      <c r="F71" s="77"/>
      <c r="G71" s="1"/>
      <c r="H71" s="1"/>
      <c r="I71" s="25"/>
      <c r="J71" s="77"/>
      <c r="K71" s="1"/>
      <c r="L71" s="1"/>
      <c r="M71" s="25"/>
      <c r="N71" s="77"/>
      <c r="O71" s="1"/>
      <c r="P71" s="1"/>
      <c r="Q71" s="25"/>
      <c r="R71" s="77"/>
      <c r="S71" s="25"/>
      <c r="T71" s="77"/>
      <c r="U71" s="25"/>
      <c r="V71" s="77"/>
      <c r="W71" s="25"/>
      <c r="X71" s="77"/>
      <c r="Y71" s="25"/>
      <c r="Z71" s="77"/>
      <c r="AA71" s="25"/>
      <c r="AB71" s="77"/>
      <c r="AC71" s="25"/>
      <c r="AD71" s="77"/>
      <c r="AE71" s="25"/>
      <c r="AF71" s="77"/>
      <c r="AG71" s="25"/>
      <c r="AH71" s="77"/>
      <c r="AI71" s="25"/>
      <c r="AJ71" s="77"/>
      <c r="AK71" s="25"/>
      <c r="AL71" s="77"/>
      <c r="AM71" s="25"/>
      <c r="AN71" s="77"/>
      <c r="AO71" s="25"/>
      <c r="AP71" s="77"/>
      <c r="AQ71" s="25"/>
      <c r="AR71" s="77"/>
      <c r="AS71" s="25"/>
      <c r="AT71" s="77"/>
      <c r="AU71" s="25"/>
      <c r="AV71" s="77"/>
      <c r="AW71" s="25"/>
      <c r="AX71" s="77"/>
      <c r="AY71" s="25"/>
      <c r="AZ71" s="77"/>
      <c r="BA71" s="25"/>
      <c r="BB71" s="77"/>
      <c r="BC71" s="25"/>
      <c r="BD71" s="77"/>
      <c r="BE71" s="1"/>
      <c r="BF71" s="1"/>
      <c r="BG71" s="25"/>
      <c r="BH71" s="77"/>
      <c r="BI71" s="25"/>
      <c r="BJ71" s="77"/>
      <c r="BK71" s="25"/>
      <c r="BL71" s="77"/>
      <c r="BM71" s="25"/>
      <c r="BN71" s="77"/>
      <c r="BO71" s="25"/>
      <c r="BP71" s="77"/>
      <c r="BQ71" s="25"/>
      <c r="BR71" s="77"/>
      <c r="BS71" s="25"/>
      <c r="BT71" s="77"/>
      <c r="BU71" s="25"/>
      <c r="BV71" s="77"/>
      <c r="BW71" s="25"/>
      <c r="BX71" s="677"/>
      <c r="BY71" s="677"/>
      <c r="BZ71" s="13"/>
      <c r="CA71" s="677"/>
      <c r="CB71" s="677"/>
      <c r="CC71" s="678"/>
      <c r="CD71" s="77"/>
      <c r="CE71" s="25"/>
    </row>
    <row r="72" spans="1:83" ht="15" customHeight="1" x14ac:dyDescent="0.2">
      <c r="B72" s="1">
        <v>108</v>
      </c>
      <c r="C72" s="13" t="s">
        <v>863</v>
      </c>
      <c r="D72" s="20">
        <v>9</v>
      </c>
      <c r="E72" s="22" t="s">
        <v>864</v>
      </c>
      <c r="F72" s="77"/>
      <c r="G72" s="1"/>
      <c r="H72" s="1"/>
      <c r="I72" s="25"/>
      <c r="J72" s="77"/>
      <c r="K72" s="1"/>
      <c r="L72" s="1"/>
      <c r="M72" s="25"/>
      <c r="N72" s="77"/>
      <c r="O72" s="1"/>
      <c r="P72" s="1"/>
      <c r="Q72" s="25"/>
      <c r="R72" s="77"/>
      <c r="S72" s="25"/>
      <c r="T72" s="77"/>
      <c r="U72" s="25"/>
      <c r="V72" s="77"/>
      <c r="W72" s="25"/>
      <c r="X72" s="77"/>
      <c r="Y72" s="25"/>
      <c r="Z72" s="77"/>
      <c r="AA72" s="25"/>
      <c r="AB72" s="77"/>
      <c r="AC72" s="25"/>
      <c r="AD72" s="77"/>
      <c r="AE72" s="25"/>
      <c r="AF72" s="77"/>
      <c r="AG72" s="25"/>
      <c r="AH72" s="77"/>
      <c r="AI72" s="25"/>
      <c r="AJ72" s="77"/>
      <c r="AK72" s="25"/>
      <c r="AL72" s="77"/>
      <c r="AM72" s="25"/>
      <c r="AN72" s="77"/>
      <c r="AO72" s="25"/>
      <c r="AP72" s="77"/>
      <c r="AQ72" s="25"/>
      <c r="AR72" s="77"/>
      <c r="AS72" s="25"/>
      <c r="AT72" s="77"/>
      <c r="AU72" s="25"/>
      <c r="AV72" s="77"/>
      <c r="AW72" s="25"/>
      <c r="AX72" s="77"/>
      <c r="AY72" s="25"/>
      <c r="AZ72" s="77"/>
      <c r="BA72" s="25"/>
      <c r="BB72" s="77"/>
      <c r="BC72" s="25"/>
      <c r="BD72" s="77"/>
      <c r="BE72" s="1"/>
      <c r="BF72" s="1"/>
      <c r="BG72" s="25"/>
      <c r="BH72" s="77"/>
      <c r="BI72" s="25"/>
      <c r="BJ72" s="77"/>
      <c r="BK72" s="25"/>
      <c r="BL72" s="77"/>
      <c r="BM72" s="25"/>
      <c r="BN72" s="77"/>
      <c r="BO72" s="25"/>
      <c r="BP72" s="77"/>
      <c r="BQ72" s="25"/>
      <c r="BR72" s="77"/>
      <c r="BS72" s="25"/>
      <c r="BT72" s="77"/>
      <c r="BU72" s="25"/>
      <c r="BV72" s="77"/>
      <c r="BW72" s="25"/>
      <c r="BX72" s="677"/>
      <c r="BY72" s="677"/>
      <c r="BZ72" s="13"/>
      <c r="CA72" s="677"/>
      <c r="CB72" s="677"/>
      <c r="CC72" s="678"/>
      <c r="CD72" s="77"/>
      <c r="CE72" s="25"/>
    </row>
    <row r="73" spans="1:83" ht="15" customHeight="1" x14ac:dyDescent="0.2">
      <c r="B73" s="1">
        <v>109</v>
      </c>
      <c r="C73" s="13" t="s">
        <v>865</v>
      </c>
      <c r="D73" s="20">
        <v>9</v>
      </c>
      <c r="E73" s="22" t="s">
        <v>866</v>
      </c>
      <c r="F73" s="77"/>
      <c r="G73" s="1"/>
      <c r="H73" s="1"/>
      <c r="I73" s="25"/>
      <c r="J73" s="77"/>
      <c r="K73" s="1"/>
      <c r="L73" s="1"/>
      <c r="M73" s="25"/>
      <c r="N73" s="77"/>
      <c r="O73" s="1"/>
      <c r="P73" s="1"/>
      <c r="Q73" s="25"/>
      <c r="R73" s="77"/>
      <c r="S73" s="25"/>
      <c r="T73" s="77"/>
      <c r="U73" s="25"/>
      <c r="V73" s="77"/>
      <c r="W73" s="25"/>
      <c r="X73" s="77"/>
      <c r="Y73" s="25"/>
      <c r="Z73" s="77"/>
      <c r="AA73" s="25"/>
      <c r="AB73" s="77"/>
      <c r="AC73" s="25"/>
      <c r="AD73" s="77"/>
      <c r="AE73" s="25"/>
      <c r="AF73" s="77"/>
      <c r="AG73" s="25"/>
      <c r="AH73" s="77"/>
      <c r="AI73" s="25"/>
      <c r="AJ73" s="77"/>
      <c r="AK73" s="25"/>
      <c r="AL73" s="77"/>
      <c r="AM73" s="25"/>
      <c r="AN73" s="77"/>
      <c r="AO73" s="25"/>
      <c r="AP73" s="77"/>
      <c r="AQ73" s="25"/>
      <c r="AR73" s="77"/>
      <c r="AS73" s="25"/>
      <c r="AT73" s="77"/>
      <c r="AU73" s="25"/>
      <c r="AV73" s="77"/>
      <c r="AW73" s="25"/>
      <c r="AX73" s="77"/>
      <c r="AY73" s="25"/>
      <c r="AZ73" s="77"/>
      <c r="BA73" s="25"/>
      <c r="BB73" s="77"/>
      <c r="BC73" s="25"/>
      <c r="BD73" s="77"/>
      <c r="BE73" s="1"/>
      <c r="BF73" s="1"/>
      <c r="BG73" s="25"/>
      <c r="BH73" s="77"/>
      <c r="BI73" s="25"/>
      <c r="BJ73" s="77"/>
      <c r="BK73" s="25"/>
      <c r="BL73" s="77"/>
      <c r="BM73" s="25"/>
      <c r="BN73" s="77"/>
      <c r="BO73" s="25"/>
      <c r="BP73" s="77"/>
      <c r="BQ73" s="25"/>
      <c r="BR73" s="77"/>
      <c r="BS73" s="25"/>
      <c r="BT73" s="77"/>
      <c r="BU73" s="25"/>
      <c r="BV73" s="77"/>
      <c r="BW73" s="25"/>
      <c r="BX73" s="677"/>
      <c r="BY73" s="677"/>
      <c r="BZ73" s="13"/>
      <c r="CA73" s="677"/>
      <c r="CB73" s="677"/>
      <c r="CC73" s="678"/>
      <c r="CD73" s="77"/>
      <c r="CE73" s="25"/>
    </row>
    <row r="74" spans="1:83" ht="15" customHeight="1" x14ac:dyDescent="0.2">
      <c r="B74" s="1">
        <v>111</v>
      </c>
      <c r="C74" s="13" t="s">
        <v>869</v>
      </c>
      <c r="D74" s="20">
        <v>9</v>
      </c>
      <c r="E74" s="22" t="s">
        <v>870</v>
      </c>
      <c r="F74" s="77"/>
      <c r="G74" s="1"/>
      <c r="H74" s="1"/>
      <c r="I74" s="25"/>
      <c r="J74" s="77"/>
      <c r="K74" s="1"/>
      <c r="L74" s="1"/>
      <c r="M74" s="25"/>
      <c r="N74" s="77"/>
      <c r="O74" s="1"/>
      <c r="P74" s="1"/>
      <c r="Q74" s="25"/>
      <c r="R74" s="77"/>
      <c r="S74" s="25"/>
      <c r="T74" s="77"/>
      <c r="U74" s="25"/>
      <c r="V74" s="77"/>
      <c r="W74" s="25"/>
      <c r="X74" s="77"/>
      <c r="Y74" s="25"/>
      <c r="Z74" s="77"/>
      <c r="AA74" s="25"/>
      <c r="AB74" s="77"/>
      <c r="AC74" s="25"/>
      <c r="AD74" s="77"/>
      <c r="AE74" s="25"/>
      <c r="AF74" s="77"/>
      <c r="AG74" s="25"/>
      <c r="AH74" s="77"/>
      <c r="AI74" s="25"/>
      <c r="AJ74" s="77"/>
      <c r="AK74" s="25"/>
      <c r="AL74" s="77"/>
      <c r="AM74" s="25"/>
      <c r="AN74" s="77"/>
      <c r="AO74" s="25"/>
      <c r="AP74" s="77"/>
      <c r="AQ74" s="25"/>
      <c r="AR74" s="77"/>
      <c r="AS74" s="25"/>
      <c r="AT74" s="77"/>
      <c r="AU74" s="25"/>
      <c r="AV74" s="77"/>
      <c r="AW74" s="25"/>
      <c r="AX74" s="77"/>
      <c r="AY74" s="25"/>
      <c r="AZ74" s="77"/>
      <c r="BA74" s="25"/>
      <c r="BB74" s="77"/>
      <c r="BC74" s="25"/>
      <c r="BD74" s="77"/>
      <c r="BE74" s="1"/>
      <c r="BF74" s="1"/>
      <c r="BG74" s="25"/>
      <c r="BH74" s="77"/>
      <c r="BI74" s="25"/>
      <c r="BJ74" s="77"/>
      <c r="BK74" s="25"/>
      <c r="BL74" s="77"/>
      <c r="BM74" s="25"/>
      <c r="BN74" s="77"/>
      <c r="BO74" s="25"/>
      <c r="BP74" s="77"/>
      <c r="BQ74" s="25"/>
      <c r="BR74" s="77"/>
      <c r="BS74" s="25"/>
      <c r="BT74" s="77"/>
      <c r="BU74" s="25"/>
      <c r="BV74" s="77"/>
      <c r="BW74" s="25"/>
      <c r="BX74" s="677"/>
      <c r="BY74" s="677"/>
      <c r="BZ74" s="13"/>
      <c r="CA74" s="677"/>
      <c r="CB74" s="677"/>
      <c r="CC74" s="678"/>
      <c r="CD74" s="77"/>
      <c r="CE74" s="25"/>
    </row>
    <row r="75" spans="1:83" ht="15" customHeight="1" x14ac:dyDescent="0.2">
      <c r="B75" s="1">
        <v>112</v>
      </c>
      <c r="C75" s="13" t="s">
        <v>871</v>
      </c>
      <c r="D75" s="20">
        <v>9</v>
      </c>
      <c r="E75" s="22" t="s">
        <v>872</v>
      </c>
      <c r="F75" s="77"/>
      <c r="G75" s="1"/>
      <c r="H75" s="1"/>
      <c r="I75" s="25"/>
      <c r="J75" s="77"/>
      <c r="K75" s="1"/>
      <c r="L75" s="1"/>
      <c r="M75" s="25"/>
      <c r="N75" s="77"/>
      <c r="O75" s="1"/>
      <c r="P75" s="1"/>
      <c r="Q75" s="25"/>
      <c r="R75" s="77"/>
      <c r="S75" s="25"/>
      <c r="T75" s="77"/>
      <c r="U75" s="25"/>
      <c r="V75" s="77"/>
      <c r="W75" s="25"/>
      <c r="X75" s="77"/>
      <c r="Y75" s="25"/>
      <c r="Z75" s="77"/>
      <c r="AA75" s="25"/>
      <c r="AB75" s="77"/>
      <c r="AC75" s="25"/>
      <c r="AD75" s="77"/>
      <c r="AE75" s="25"/>
      <c r="AF75" s="77"/>
      <c r="AG75" s="25"/>
      <c r="AH75" s="77"/>
      <c r="AI75" s="25"/>
      <c r="AJ75" s="77"/>
      <c r="AK75" s="25"/>
      <c r="AL75" s="77"/>
      <c r="AM75" s="25"/>
      <c r="AN75" s="77"/>
      <c r="AO75" s="25"/>
      <c r="AP75" s="77"/>
      <c r="AQ75" s="25"/>
      <c r="AR75" s="77"/>
      <c r="AS75" s="25"/>
      <c r="AT75" s="77"/>
      <c r="AU75" s="25"/>
      <c r="AV75" s="77"/>
      <c r="AW75" s="25"/>
      <c r="AX75" s="77"/>
      <c r="AY75" s="25"/>
      <c r="AZ75" s="77" t="s">
        <v>1756</v>
      </c>
      <c r="BA75" s="25" t="s">
        <v>1756</v>
      </c>
      <c r="BB75" s="77" t="s">
        <v>1756</v>
      </c>
      <c r="BC75" s="25" t="s">
        <v>1756</v>
      </c>
      <c r="BD75" s="77"/>
      <c r="BE75" s="1"/>
      <c r="BF75" s="1"/>
      <c r="BG75" s="25"/>
      <c r="BH75" s="77"/>
      <c r="BI75" s="25"/>
      <c r="BJ75" s="77" t="s">
        <v>1756</v>
      </c>
      <c r="BK75" s="25" t="s">
        <v>1756</v>
      </c>
      <c r="BL75" s="77"/>
      <c r="BM75" s="25"/>
      <c r="BN75" s="77"/>
      <c r="BO75" s="25"/>
      <c r="BP75" s="77"/>
      <c r="BQ75" s="25"/>
      <c r="BR75" s="77"/>
      <c r="BS75" s="25"/>
      <c r="BT75" s="77"/>
      <c r="BU75" s="25"/>
      <c r="BV75" s="77"/>
      <c r="BW75" s="25"/>
      <c r="BX75" s="677"/>
      <c r="BY75" s="677"/>
      <c r="BZ75" s="13"/>
      <c r="CA75" s="677"/>
      <c r="CB75" s="677"/>
      <c r="CC75" s="678"/>
      <c r="CD75" s="77"/>
      <c r="CE75" s="25"/>
    </row>
    <row r="76" spans="1:83" ht="15" customHeight="1" x14ac:dyDescent="0.2">
      <c r="B76" s="1">
        <v>113</v>
      </c>
      <c r="C76" s="13" t="s">
        <v>873</v>
      </c>
      <c r="D76" s="20">
        <v>9</v>
      </c>
      <c r="E76" s="22" t="s">
        <v>874</v>
      </c>
      <c r="F76" s="77"/>
      <c r="G76" s="1"/>
      <c r="H76" s="1"/>
      <c r="I76" s="25"/>
      <c r="J76" s="77"/>
      <c r="K76" s="1"/>
      <c r="L76" s="1"/>
      <c r="M76" s="25"/>
      <c r="N76" s="77"/>
      <c r="O76" s="1"/>
      <c r="P76" s="1"/>
      <c r="Q76" s="25"/>
      <c r="R76" s="77"/>
      <c r="S76" s="25"/>
      <c r="T76" s="77"/>
      <c r="U76" s="25"/>
      <c r="V76" s="77"/>
      <c r="W76" s="25"/>
      <c r="X76" s="77"/>
      <c r="Y76" s="25"/>
      <c r="Z76" s="77"/>
      <c r="AA76" s="25"/>
      <c r="AB76" s="77"/>
      <c r="AC76" s="25"/>
      <c r="AD76" s="77"/>
      <c r="AE76" s="25"/>
      <c r="AF76" s="77"/>
      <c r="AG76" s="25"/>
      <c r="AH76" s="77"/>
      <c r="AI76" s="25"/>
      <c r="AJ76" s="77"/>
      <c r="AK76" s="25"/>
      <c r="AL76" s="77"/>
      <c r="AM76" s="25"/>
      <c r="AN76" s="77"/>
      <c r="AO76" s="25"/>
      <c r="AP76" s="77"/>
      <c r="AQ76" s="25"/>
      <c r="AR76" s="77"/>
      <c r="AS76" s="25"/>
      <c r="AT76" s="77"/>
      <c r="AU76" s="25"/>
      <c r="AV76" s="77"/>
      <c r="AW76" s="25"/>
      <c r="AX76" s="77"/>
      <c r="AY76" s="25"/>
      <c r="AZ76" s="77"/>
      <c r="BA76" s="25"/>
      <c r="BB76" s="77"/>
      <c r="BC76" s="25"/>
      <c r="BD76" s="77"/>
      <c r="BE76" s="1"/>
      <c r="BF76" s="1"/>
      <c r="BG76" s="25"/>
      <c r="BH76" s="77"/>
      <c r="BI76" s="25"/>
      <c r="BJ76" s="77"/>
      <c r="BK76" s="25"/>
      <c r="BL76" s="77"/>
      <c r="BM76" s="25"/>
      <c r="BN76" s="77"/>
      <c r="BO76" s="25"/>
      <c r="BP76" s="77"/>
      <c r="BQ76" s="25"/>
      <c r="BR76" s="77"/>
      <c r="BS76" s="25"/>
      <c r="BT76" s="77"/>
      <c r="BU76" s="25"/>
      <c r="BV76" s="77"/>
      <c r="BW76" s="25"/>
      <c r="BX76" s="677"/>
      <c r="BY76" s="677"/>
      <c r="BZ76" s="13"/>
      <c r="CA76" s="677"/>
      <c r="CB76" s="677"/>
      <c r="CC76" s="678"/>
      <c r="CD76" s="77"/>
      <c r="CE76" s="25"/>
    </row>
    <row r="77" spans="1:83" ht="15" customHeight="1" x14ac:dyDescent="0.2">
      <c r="B77" s="1">
        <v>114</v>
      </c>
      <c r="C77" s="13" t="s">
        <v>875</v>
      </c>
      <c r="D77" s="20">
        <v>9</v>
      </c>
      <c r="E77" s="22" t="s">
        <v>876</v>
      </c>
      <c r="F77" s="77"/>
      <c r="G77" s="1"/>
      <c r="H77" s="1"/>
      <c r="I77" s="25"/>
      <c r="J77" s="77"/>
      <c r="K77" s="1"/>
      <c r="L77" s="1"/>
      <c r="M77" s="25"/>
      <c r="N77" s="77"/>
      <c r="O77" s="1"/>
      <c r="P77" s="1"/>
      <c r="Q77" s="25"/>
      <c r="R77" s="77"/>
      <c r="S77" s="25"/>
      <c r="T77" s="77"/>
      <c r="U77" s="25"/>
      <c r="V77" s="77"/>
      <c r="W77" s="25"/>
      <c r="X77" s="77"/>
      <c r="Y77" s="25"/>
      <c r="Z77" s="77"/>
      <c r="AA77" s="25"/>
      <c r="AB77" s="77"/>
      <c r="AC77" s="25"/>
      <c r="AD77" s="77"/>
      <c r="AE77" s="25"/>
      <c r="AF77" s="77"/>
      <c r="AG77" s="25"/>
      <c r="AH77" s="77"/>
      <c r="AI77" s="25"/>
      <c r="AJ77" s="77"/>
      <c r="AK77" s="25"/>
      <c r="AL77" s="77"/>
      <c r="AM77" s="25"/>
      <c r="AN77" s="77"/>
      <c r="AO77" s="25"/>
      <c r="AP77" s="77"/>
      <c r="AQ77" s="25"/>
      <c r="AR77" s="77"/>
      <c r="AS77" s="25"/>
      <c r="AT77" s="77"/>
      <c r="AU77" s="25"/>
      <c r="AV77" s="77"/>
      <c r="AW77" s="25"/>
      <c r="AX77" s="77"/>
      <c r="AY77" s="25"/>
      <c r="AZ77" s="77"/>
      <c r="BA77" s="25"/>
      <c r="BB77" s="77"/>
      <c r="BC77" s="25"/>
      <c r="BD77" s="77"/>
      <c r="BE77" s="1"/>
      <c r="BF77" s="1"/>
      <c r="BG77" s="25"/>
      <c r="BH77" s="77"/>
      <c r="BI77" s="25"/>
      <c r="BJ77" s="77"/>
      <c r="BK77" s="25"/>
      <c r="BL77" s="77"/>
      <c r="BM77" s="25"/>
      <c r="BN77" s="77"/>
      <c r="BO77" s="25"/>
      <c r="BP77" s="77"/>
      <c r="BQ77" s="25"/>
      <c r="BR77" s="77"/>
      <c r="BS77" s="25"/>
      <c r="BT77" s="77"/>
      <c r="BU77" s="25"/>
      <c r="BV77" s="77"/>
      <c r="BW77" s="25"/>
      <c r="BX77" s="677"/>
      <c r="BY77" s="677"/>
      <c r="BZ77" s="13"/>
      <c r="CA77" s="677"/>
      <c r="CB77" s="677"/>
      <c r="CC77" s="678"/>
      <c r="CD77" s="77"/>
      <c r="CE77" s="25"/>
    </row>
    <row r="78" spans="1:83" ht="15" customHeight="1" x14ac:dyDescent="0.2">
      <c r="B78" s="1">
        <v>115</v>
      </c>
      <c r="C78" s="13" t="s">
        <v>877</v>
      </c>
      <c r="D78" s="20">
        <v>9</v>
      </c>
      <c r="E78" s="22" t="s">
        <v>878</v>
      </c>
      <c r="F78" s="77"/>
      <c r="G78" s="1"/>
      <c r="H78" s="1"/>
      <c r="I78" s="25"/>
      <c r="J78" s="77"/>
      <c r="K78" s="1"/>
      <c r="L78" s="1"/>
      <c r="M78" s="25"/>
      <c r="N78" s="77"/>
      <c r="O78" s="1"/>
      <c r="P78" s="1"/>
      <c r="Q78" s="25"/>
      <c r="R78" s="77"/>
      <c r="S78" s="25"/>
      <c r="T78" s="77"/>
      <c r="U78" s="25"/>
      <c r="V78" s="77"/>
      <c r="W78" s="25"/>
      <c r="X78" s="77"/>
      <c r="Y78" s="25"/>
      <c r="Z78" s="77"/>
      <c r="AA78" s="25"/>
      <c r="AB78" s="77"/>
      <c r="AC78" s="25"/>
      <c r="AD78" s="77"/>
      <c r="AE78" s="25"/>
      <c r="AF78" s="77"/>
      <c r="AG78" s="25"/>
      <c r="AH78" s="77"/>
      <c r="AI78" s="25"/>
      <c r="AJ78" s="77"/>
      <c r="AK78" s="25"/>
      <c r="AL78" s="77"/>
      <c r="AM78" s="25"/>
      <c r="AN78" s="77"/>
      <c r="AO78" s="25"/>
      <c r="AP78" s="77"/>
      <c r="AQ78" s="25"/>
      <c r="AR78" s="77"/>
      <c r="AS78" s="25"/>
      <c r="AT78" s="77"/>
      <c r="AU78" s="25"/>
      <c r="AV78" s="77"/>
      <c r="AW78" s="25"/>
      <c r="AX78" s="77"/>
      <c r="AY78" s="25"/>
      <c r="AZ78" s="77"/>
      <c r="BA78" s="25"/>
      <c r="BB78" s="77"/>
      <c r="BC78" s="25"/>
      <c r="BD78" s="77"/>
      <c r="BE78" s="1"/>
      <c r="BF78" s="1"/>
      <c r="BG78" s="25"/>
      <c r="BH78" s="77"/>
      <c r="BI78" s="25"/>
      <c r="BJ78" s="77"/>
      <c r="BK78" s="25"/>
      <c r="BL78" s="77"/>
      <c r="BM78" s="25"/>
      <c r="BN78" s="77"/>
      <c r="BO78" s="25"/>
      <c r="BP78" s="77"/>
      <c r="BQ78" s="25"/>
      <c r="BR78" s="77"/>
      <c r="BS78" s="25"/>
      <c r="BT78" s="77"/>
      <c r="BU78" s="25"/>
      <c r="BV78" s="77"/>
      <c r="BW78" s="25"/>
      <c r="BX78" s="677"/>
      <c r="BY78" s="677"/>
      <c r="BZ78" s="13"/>
      <c r="CA78" s="677"/>
      <c r="CB78" s="677"/>
      <c r="CC78" s="678"/>
      <c r="CD78" s="77"/>
      <c r="CE78" s="25"/>
    </row>
    <row r="79" spans="1:83" ht="15" customHeight="1" x14ac:dyDescent="0.2">
      <c r="B79" s="1">
        <v>116</v>
      </c>
      <c r="C79" s="13" t="s">
        <v>879</v>
      </c>
      <c r="D79" s="20">
        <v>9</v>
      </c>
      <c r="E79" s="22" t="s">
        <v>880</v>
      </c>
      <c r="F79" s="77"/>
      <c r="G79" s="1"/>
      <c r="H79" s="1"/>
      <c r="I79" s="25"/>
      <c r="J79" s="77"/>
      <c r="K79" s="1"/>
      <c r="L79" s="1"/>
      <c r="M79" s="25"/>
      <c r="N79" s="77"/>
      <c r="O79" s="1"/>
      <c r="P79" s="1"/>
      <c r="Q79" s="25"/>
      <c r="R79" s="77"/>
      <c r="S79" s="25"/>
      <c r="T79" s="77"/>
      <c r="U79" s="25"/>
      <c r="V79" s="77"/>
      <c r="W79" s="25"/>
      <c r="X79" s="77"/>
      <c r="Y79" s="25"/>
      <c r="Z79" s="77"/>
      <c r="AA79" s="25"/>
      <c r="AB79" s="77"/>
      <c r="AC79" s="25"/>
      <c r="AD79" s="77"/>
      <c r="AE79" s="25"/>
      <c r="AF79" s="77"/>
      <c r="AG79" s="25"/>
      <c r="AH79" s="77"/>
      <c r="AI79" s="25"/>
      <c r="AJ79" s="77"/>
      <c r="AK79" s="25"/>
      <c r="AL79" s="77"/>
      <c r="AM79" s="25"/>
      <c r="AN79" s="77"/>
      <c r="AO79" s="25"/>
      <c r="AP79" s="77"/>
      <c r="AQ79" s="25"/>
      <c r="AR79" s="77"/>
      <c r="AS79" s="25"/>
      <c r="AT79" s="77"/>
      <c r="AU79" s="25"/>
      <c r="AV79" s="77"/>
      <c r="AW79" s="25"/>
      <c r="AX79" s="77"/>
      <c r="AY79" s="25"/>
      <c r="AZ79" s="77"/>
      <c r="BA79" s="25"/>
      <c r="BB79" s="77"/>
      <c r="BC79" s="25"/>
      <c r="BD79" s="77"/>
      <c r="BE79" s="1"/>
      <c r="BF79" s="1"/>
      <c r="BG79" s="25"/>
      <c r="BH79" s="77"/>
      <c r="BI79" s="25"/>
      <c r="BJ79" s="77"/>
      <c r="BK79" s="25"/>
      <c r="BL79" s="77"/>
      <c r="BM79" s="25"/>
      <c r="BN79" s="77"/>
      <c r="BO79" s="25"/>
      <c r="BP79" s="77"/>
      <c r="BQ79" s="25"/>
      <c r="BR79" s="77"/>
      <c r="BS79" s="25"/>
      <c r="BT79" s="77"/>
      <c r="BU79" s="25"/>
      <c r="BV79" s="77"/>
      <c r="BW79" s="25"/>
      <c r="BX79" s="677"/>
      <c r="BY79" s="677"/>
      <c r="BZ79" s="13"/>
      <c r="CA79" s="677"/>
      <c r="CB79" s="677"/>
      <c r="CC79" s="678"/>
      <c r="CD79" s="77"/>
      <c r="CE79" s="25"/>
    </row>
    <row r="80" spans="1:83" ht="15" customHeight="1" x14ac:dyDescent="0.2">
      <c r="A80" s="101" t="s">
        <v>1756</v>
      </c>
      <c r="B80" s="1">
        <v>117</v>
      </c>
      <c r="C80" s="13" t="s">
        <v>881</v>
      </c>
      <c r="D80" s="20">
        <v>9</v>
      </c>
      <c r="E80" s="22" t="s">
        <v>882</v>
      </c>
      <c r="F80" s="77"/>
      <c r="G80" s="1"/>
      <c r="H80" s="1"/>
      <c r="I80" s="25"/>
      <c r="J80" s="77"/>
      <c r="K80" s="1"/>
      <c r="L80" s="1"/>
      <c r="M80" s="25"/>
      <c r="N80" s="77"/>
      <c r="O80" s="1"/>
      <c r="P80" s="1"/>
      <c r="Q80" s="25"/>
      <c r="R80" s="77"/>
      <c r="S80" s="25"/>
      <c r="T80" s="77"/>
      <c r="U80" s="25"/>
      <c r="V80" s="77"/>
      <c r="W80" s="25"/>
      <c r="X80" s="77"/>
      <c r="Y80" s="25"/>
      <c r="Z80" s="77"/>
      <c r="AA80" s="25"/>
      <c r="AB80" s="77"/>
      <c r="AC80" s="25"/>
      <c r="AD80" s="77"/>
      <c r="AE80" s="25"/>
      <c r="AF80" s="77"/>
      <c r="AG80" s="25"/>
      <c r="AH80" s="77"/>
      <c r="AI80" s="25"/>
      <c r="AJ80" s="77"/>
      <c r="AK80" s="25"/>
      <c r="AL80" s="77"/>
      <c r="AM80" s="25"/>
      <c r="AN80" s="77"/>
      <c r="AO80" s="25"/>
      <c r="AP80" s="77"/>
      <c r="AQ80" s="25"/>
      <c r="AR80" s="77"/>
      <c r="AS80" s="25"/>
      <c r="AT80" s="77"/>
      <c r="AU80" s="25"/>
      <c r="AV80" s="77"/>
      <c r="AW80" s="25"/>
      <c r="AX80" s="77"/>
      <c r="AY80" s="25"/>
      <c r="AZ80" s="77"/>
      <c r="BA80" s="25"/>
      <c r="BB80" s="77"/>
      <c r="BC80" s="25"/>
      <c r="BD80" s="77"/>
      <c r="BE80" s="1"/>
      <c r="BF80" s="1"/>
      <c r="BG80" s="25"/>
      <c r="BH80" s="77"/>
      <c r="BI80" s="25"/>
      <c r="BJ80" s="673" t="s">
        <v>1756</v>
      </c>
      <c r="BK80" s="674"/>
      <c r="BL80" s="77"/>
      <c r="BM80" s="25"/>
      <c r="BN80" s="77"/>
      <c r="BO80" s="25"/>
      <c r="BP80" s="77"/>
      <c r="BQ80" s="25"/>
      <c r="BR80" s="77"/>
      <c r="BS80" s="25"/>
      <c r="BT80" s="77"/>
      <c r="BU80" s="25"/>
      <c r="BV80" s="77"/>
      <c r="BW80" s="25"/>
      <c r="BX80" s="677"/>
      <c r="BY80" s="677"/>
      <c r="BZ80" s="13"/>
      <c r="CA80" s="677"/>
      <c r="CB80" s="677"/>
      <c r="CC80" s="678"/>
      <c r="CD80" s="77"/>
      <c r="CE80" s="25"/>
    </row>
    <row r="81" spans="1:83" ht="15" customHeight="1" x14ac:dyDescent="0.2">
      <c r="B81" s="1">
        <v>119</v>
      </c>
      <c r="C81" s="13" t="s">
        <v>885</v>
      </c>
      <c r="D81" s="20">
        <v>9</v>
      </c>
      <c r="E81" s="22" t="s">
        <v>886</v>
      </c>
      <c r="F81" s="77"/>
      <c r="G81" s="1"/>
      <c r="H81" s="1"/>
      <c r="I81" s="25"/>
      <c r="J81" s="77"/>
      <c r="K81" s="1"/>
      <c r="L81" s="1"/>
      <c r="M81" s="25"/>
      <c r="N81" s="77"/>
      <c r="O81" s="1"/>
      <c r="P81" s="1"/>
      <c r="Q81" s="25"/>
      <c r="R81" s="77"/>
      <c r="S81" s="25"/>
      <c r="T81" s="77"/>
      <c r="U81" s="25"/>
      <c r="V81" s="77"/>
      <c r="W81" s="25"/>
      <c r="X81" s="77"/>
      <c r="Y81" s="25"/>
      <c r="Z81" s="77"/>
      <c r="AA81" s="25"/>
      <c r="AB81" s="77"/>
      <c r="AC81" s="25"/>
      <c r="AD81" s="77"/>
      <c r="AE81" s="25"/>
      <c r="AF81" s="77"/>
      <c r="AG81" s="25"/>
      <c r="AH81" s="77"/>
      <c r="AI81" s="25"/>
      <c r="AJ81" s="77"/>
      <c r="AK81" s="25"/>
      <c r="AL81" s="77"/>
      <c r="AM81" s="25"/>
      <c r="AN81" s="77"/>
      <c r="AO81" s="25"/>
      <c r="AP81" s="77"/>
      <c r="AQ81" s="25"/>
      <c r="AR81" s="77"/>
      <c r="AS81" s="25"/>
      <c r="AT81" s="77"/>
      <c r="AU81" s="25"/>
      <c r="AV81" s="77"/>
      <c r="AW81" s="25"/>
      <c r="AX81" s="77"/>
      <c r="AY81" s="25"/>
      <c r="AZ81" s="77"/>
      <c r="BA81" s="25"/>
      <c r="BB81" s="77"/>
      <c r="BC81" s="25"/>
      <c r="BD81" s="77"/>
      <c r="BE81" s="1"/>
      <c r="BF81" s="1"/>
      <c r="BG81" s="25"/>
      <c r="BH81" s="77"/>
      <c r="BI81" s="25"/>
      <c r="BJ81" s="77"/>
      <c r="BK81" s="25"/>
      <c r="BL81" s="77"/>
      <c r="BM81" s="25"/>
      <c r="BN81" s="77"/>
      <c r="BO81" s="25"/>
      <c r="BP81" s="77"/>
      <c r="BQ81" s="25"/>
      <c r="BR81" s="77"/>
      <c r="BS81" s="25"/>
      <c r="BT81" s="77"/>
      <c r="BU81" s="25"/>
      <c r="BV81" s="77"/>
      <c r="BW81" s="25"/>
      <c r="BX81" s="677"/>
      <c r="BY81" s="677"/>
      <c r="BZ81" s="13"/>
      <c r="CA81" s="677"/>
      <c r="CB81" s="677"/>
      <c r="CC81" s="678"/>
      <c r="CD81" s="77"/>
      <c r="CE81" s="25"/>
    </row>
    <row r="82" spans="1:83" ht="15" customHeight="1" x14ac:dyDescent="0.2">
      <c r="B82" s="1">
        <v>120</v>
      </c>
      <c r="C82" s="13" t="s">
        <v>887</v>
      </c>
      <c r="D82" s="20">
        <v>9</v>
      </c>
      <c r="E82" s="22" t="s">
        <v>888</v>
      </c>
      <c r="F82" s="77"/>
      <c r="G82" s="1"/>
      <c r="H82" s="1"/>
      <c r="I82" s="25"/>
      <c r="J82" s="77"/>
      <c r="K82" s="1"/>
      <c r="L82" s="1"/>
      <c r="M82" s="25"/>
      <c r="N82" s="77"/>
      <c r="O82" s="1"/>
      <c r="P82" s="1"/>
      <c r="Q82" s="25"/>
      <c r="R82" s="77"/>
      <c r="S82" s="25"/>
      <c r="T82" s="77"/>
      <c r="U82" s="25"/>
      <c r="V82" s="77"/>
      <c r="W82" s="25"/>
      <c r="X82" s="77"/>
      <c r="Y82" s="25"/>
      <c r="Z82" s="77"/>
      <c r="AA82" s="25"/>
      <c r="AB82" s="77"/>
      <c r="AC82" s="25"/>
      <c r="AD82" s="77"/>
      <c r="AE82" s="25"/>
      <c r="AF82" s="77"/>
      <c r="AG82" s="25"/>
      <c r="AH82" s="77"/>
      <c r="AI82" s="25"/>
      <c r="AJ82" s="77"/>
      <c r="AK82" s="25"/>
      <c r="AL82" s="77"/>
      <c r="AM82" s="25"/>
      <c r="AN82" s="77"/>
      <c r="AO82" s="25"/>
      <c r="AP82" s="77"/>
      <c r="AQ82" s="25"/>
      <c r="AR82" s="77"/>
      <c r="AS82" s="25"/>
      <c r="AT82" s="77"/>
      <c r="AU82" s="25"/>
      <c r="AV82" s="77"/>
      <c r="AW82" s="25"/>
      <c r="AX82" s="77"/>
      <c r="AY82" s="25"/>
      <c r="AZ82" s="77"/>
      <c r="BA82" s="25"/>
      <c r="BB82" s="77"/>
      <c r="BC82" s="25"/>
      <c r="BD82" s="77"/>
      <c r="BE82" s="1"/>
      <c r="BF82" s="1"/>
      <c r="BG82" s="25"/>
      <c r="BH82" s="77"/>
      <c r="BI82" s="25"/>
      <c r="BJ82" s="77"/>
      <c r="BK82" s="25"/>
      <c r="BL82" s="77"/>
      <c r="BM82" s="25"/>
      <c r="BN82" s="77"/>
      <c r="BO82" s="25"/>
      <c r="BP82" s="77"/>
      <c r="BQ82" s="25"/>
      <c r="BR82" s="77"/>
      <c r="BS82" s="25"/>
      <c r="BT82" s="77"/>
      <c r="BU82" s="25"/>
      <c r="BV82" s="77"/>
      <c r="BW82" s="25"/>
      <c r="BX82" s="677"/>
      <c r="BY82" s="677"/>
      <c r="BZ82" s="13"/>
      <c r="CA82" s="677"/>
      <c r="CB82" s="677"/>
      <c r="CC82" s="678"/>
      <c r="CD82" s="77"/>
      <c r="CE82" s="25"/>
    </row>
    <row r="83" spans="1:83" ht="15" customHeight="1" x14ac:dyDescent="0.2">
      <c r="B83" s="1">
        <v>121</v>
      </c>
      <c r="C83" s="13" t="s">
        <v>889</v>
      </c>
      <c r="D83" s="20">
        <v>9</v>
      </c>
      <c r="E83" s="22" t="s">
        <v>890</v>
      </c>
      <c r="F83" s="77"/>
      <c r="G83" s="1"/>
      <c r="H83" s="1"/>
      <c r="I83" s="25"/>
      <c r="J83" s="77"/>
      <c r="K83" s="1"/>
      <c r="L83" s="1"/>
      <c r="M83" s="25"/>
      <c r="N83" s="77"/>
      <c r="O83" s="1"/>
      <c r="P83" s="1"/>
      <c r="Q83" s="25"/>
      <c r="R83" s="77"/>
      <c r="S83" s="25"/>
      <c r="T83" s="77"/>
      <c r="U83" s="25"/>
      <c r="V83" s="77"/>
      <c r="W83" s="25"/>
      <c r="X83" s="77"/>
      <c r="Y83" s="25"/>
      <c r="Z83" s="77"/>
      <c r="AA83" s="25"/>
      <c r="AB83" s="77"/>
      <c r="AC83" s="25"/>
      <c r="AD83" s="77"/>
      <c r="AE83" s="25"/>
      <c r="AF83" s="77"/>
      <c r="AG83" s="25"/>
      <c r="AH83" s="77"/>
      <c r="AI83" s="25"/>
      <c r="AJ83" s="77"/>
      <c r="AK83" s="25"/>
      <c r="AL83" s="77"/>
      <c r="AM83" s="25"/>
      <c r="AN83" s="77"/>
      <c r="AO83" s="25"/>
      <c r="AP83" s="77"/>
      <c r="AQ83" s="25"/>
      <c r="AR83" s="77"/>
      <c r="AS83" s="25"/>
      <c r="AT83" s="77"/>
      <c r="AU83" s="25"/>
      <c r="AV83" s="77"/>
      <c r="AW83" s="25"/>
      <c r="AX83" s="77"/>
      <c r="AY83" s="25"/>
      <c r="AZ83" s="77"/>
      <c r="BA83" s="25"/>
      <c r="BB83" s="77"/>
      <c r="BC83" s="25"/>
      <c r="BD83" s="77"/>
      <c r="BE83" s="1"/>
      <c r="BF83" s="1"/>
      <c r="BG83" s="25"/>
      <c r="BH83" s="77"/>
      <c r="BI83" s="25"/>
      <c r="BJ83" s="77"/>
      <c r="BK83" s="25"/>
      <c r="BL83" s="77"/>
      <c r="BM83" s="25"/>
      <c r="BN83" s="77"/>
      <c r="BO83" s="25"/>
      <c r="BP83" s="77"/>
      <c r="BQ83" s="25"/>
      <c r="BR83" s="77"/>
      <c r="BS83" s="25"/>
      <c r="BT83" s="77"/>
      <c r="BU83" s="25"/>
      <c r="BV83" s="77"/>
      <c r="BW83" s="25"/>
      <c r="BX83" s="677"/>
      <c r="BY83" s="677"/>
      <c r="BZ83" s="13"/>
      <c r="CA83" s="677"/>
      <c r="CB83" s="677"/>
      <c r="CC83" s="678"/>
      <c r="CD83" s="77"/>
      <c r="CE83" s="25"/>
    </row>
    <row r="84" spans="1:83" ht="15" customHeight="1" x14ac:dyDescent="0.2">
      <c r="B84" s="1">
        <v>122</v>
      </c>
      <c r="C84" s="13" t="s">
        <v>891</v>
      </c>
      <c r="D84" s="20">
        <v>9</v>
      </c>
      <c r="E84" s="22" t="s">
        <v>892</v>
      </c>
      <c r="F84" s="77"/>
      <c r="G84" s="1"/>
      <c r="H84" s="1"/>
      <c r="I84" s="25"/>
      <c r="J84" s="77"/>
      <c r="K84" s="1"/>
      <c r="L84" s="1"/>
      <c r="M84" s="25"/>
      <c r="N84" s="77"/>
      <c r="O84" s="1"/>
      <c r="P84" s="1"/>
      <c r="Q84" s="25"/>
      <c r="R84" s="77"/>
      <c r="S84" s="25"/>
      <c r="T84" s="77"/>
      <c r="U84" s="25"/>
      <c r="V84" s="77"/>
      <c r="W84" s="25"/>
      <c r="X84" s="77"/>
      <c r="Y84" s="25"/>
      <c r="Z84" s="77"/>
      <c r="AA84" s="25"/>
      <c r="AB84" s="77"/>
      <c r="AC84" s="25"/>
      <c r="AD84" s="77"/>
      <c r="AE84" s="25"/>
      <c r="AF84" s="77"/>
      <c r="AG84" s="25"/>
      <c r="AH84" s="77"/>
      <c r="AI84" s="25"/>
      <c r="AJ84" s="77"/>
      <c r="AK84" s="25"/>
      <c r="AL84" s="77"/>
      <c r="AM84" s="25"/>
      <c r="AN84" s="77"/>
      <c r="AO84" s="25"/>
      <c r="AP84" s="77"/>
      <c r="AQ84" s="25"/>
      <c r="AR84" s="77"/>
      <c r="AS84" s="25"/>
      <c r="AT84" s="77"/>
      <c r="AU84" s="25"/>
      <c r="AV84" s="77"/>
      <c r="AW84" s="25"/>
      <c r="AX84" s="77"/>
      <c r="AY84" s="25"/>
      <c r="AZ84" s="77"/>
      <c r="BA84" s="25"/>
      <c r="BB84" s="77"/>
      <c r="BC84" s="25"/>
      <c r="BD84" s="77"/>
      <c r="BE84" s="1"/>
      <c r="BF84" s="1"/>
      <c r="BG84" s="25"/>
      <c r="BH84" s="77"/>
      <c r="BI84" s="25"/>
      <c r="BJ84" s="77"/>
      <c r="BK84" s="25"/>
      <c r="BL84" s="77"/>
      <c r="BM84" s="25"/>
      <c r="BN84" s="77"/>
      <c r="BO84" s="25"/>
      <c r="BP84" s="77"/>
      <c r="BQ84" s="25"/>
      <c r="BR84" s="77"/>
      <c r="BS84" s="25"/>
      <c r="BT84" s="77"/>
      <c r="BU84" s="25"/>
      <c r="BV84" s="77"/>
      <c r="BW84" s="25"/>
      <c r="BX84" s="677"/>
      <c r="BY84" s="677"/>
      <c r="BZ84" s="13"/>
      <c r="CA84" s="677"/>
      <c r="CB84" s="677"/>
      <c r="CC84" s="678"/>
      <c r="CD84" s="77"/>
      <c r="CE84" s="25"/>
    </row>
    <row r="85" spans="1:83" ht="15" customHeight="1" x14ac:dyDescent="0.2">
      <c r="B85" s="1">
        <v>123</v>
      </c>
      <c r="C85" s="13" t="s">
        <v>893</v>
      </c>
      <c r="D85" s="20">
        <v>9</v>
      </c>
      <c r="E85" s="22" t="s">
        <v>894</v>
      </c>
      <c r="F85" s="77"/>
      <c r="G85" s="1"/>
      <c r="H85" s="1"/>
      <c r="I85" s="25"/>
      <c r="J85" s="77"/>
      <c r="K85" s="1"/>
      <c r="L85" s="1"/>
      <c r="M85" s="25"/>
      <c r="N85" s="77"/>
      <c r="O85" s="1"/>
      <c r="P85" s="1"/>
      <c r="Q85" s="25"/>
      <c r="R85" s="77"/>
      <c r="S85" s="25"/>
      <c r="T85" s="77"/>
      <c r="U85" s="25"/>
      <c r="V85" s="77"/>
      <c r="W85" s="25"/>
      <c r="X85" s="77"/>
      <c r="Y85" s="25"/>
      <c r="Z85" s="77"/>
      <c r="AA85" s="25"/>
      <c r="AB85" s="77"/>
      <c r="AC85" s="25"/>
      <c r="AD85" s="77"/>
      <c r="AE85" s="25"/>
      <c r="AF85" s="77"/>
      <c r="AG85" s="25"/>
      <c r="AH85" s="77"/>
      <c r="AI85" s="25"/>
      <c r="AJ85" s="77"/>
      <c r="AK85" s="25"/>
      <c r="AL85" s="77"/>
      <c r="AM85" s="25"/>
      <c r="AN85" s="77"/>
      <c r="AO85" s="25"/>
      <c r="AP85" s="77"/>
      <c r="AQ85" s="25"/>
      <c r="AR85" s="77"/>
      <c r="AS85" s="25"/>
      <c r="AT85" s="77"/>
      <c r="AU85" s="25"/>
      <c r="AV85" s="77"/>
      <c r="AW85" s="25"/>
      <c r="AX85" s="77"/>
      <c r="AY85" s="25"/>
      <c r="AZ85" s="77"/>
      <c r="BA85" s="25"/>
      <c r="BB85" s="77"/>
      <c r="BC85" s="25"/>
      <c r="BD85" s="77"/>
      <c r="BE85" s="1"/>
      <c r="BF85" s="1"/>
      <c r="BG85" s="25"/>
      <c r="BH85" s="77"/>
      <c r="BI85" s="25"/>
      <c r="BJ85" s="77"/>
      <c r="BK85" s="25"/>
      <c r="BL85" s="77"/>
      <c r="BM85" s="25"/>
      <c r="BN85" s="77"/>
      <c r="BO85" s="25"/>
      <c r="BP85" s="77"/>
      <c r="BQ85" s="25"/>
      <c r="BR85" s="77"/>
      <c r="BS85" s="25"/>
      <c r="BT85" s="77"/>
      <c r="BU85" s="25"/>
      <c r="BV85" s="77"/>
      <c r="BW85" s="25"/>
      <c r="BX85" s="677"/>
      <c r="BY85" s="677"/>
      <c r="BZ85" s="13"/>
      <c r="CA85" s="677"/>
      <c r="CB85" s="677"/>
      <c r="CC85" s="678"/>
      <c r="CD85" s="77"/>
      <c r="CE85" s="25"/>
    </row>
    <row r="86" spans="1:83" ht="15" customHeight="1" x14ac:dyDescent="0.2">
      <c r="B86" s="1">
        <v>88</v>
      </c>
      <c r="C86" s="13" t="s">
        <v>824</v>
      </c>
      <c r="D86" s="20">
        <v>9</v>
      </c>
      <c r="E86" s="22" t="s">
        <v>825</v>
      </c>
      <c r="F86" s="77"/>
      <c r="G86" s="1"/>
      <c r="H86" s="1"/>
      <c r="I86" s="25"/>
      <c r="J86" s="77"/>
      <c r="K86" s="1"/>
      <c r="L86" s="1"/>
      <c r="M86" s="25"/>
      <c r="N86" s="77"/>
      <c r="O86" s="1"/>
      <c r="P86" s="1"/>
      <c r="Q86" s="25"/>
      <c r="R86" s="77"/>
      <c r="S86" s="25"/>
      <c r="T86" s="77"/>
      <c r="U86" s="25"/>
      <c r="V86" s="77"/>
      <c r="W86" s="25"/>
      <c r="X86" s="77"/>
      <c r="Y86" s="25"/>
      <c r="Z86" s="77"/>
      <c r="AA86" s="25"/>
      <c r="AB86" s="77"/>
      <c r="AC86" s="25"/>
      <c r="AD86" s="77"/>
      <c r="AE86" s="25"/>
      <c r="AF86" s="77"/>
      <c r="AG86" s="25"/>
      <c r="AH86" s="77"/>
      <c r="AI86" s="25"/>
      <c r="AJ86" s="77"/>
      <c r="AK86" s="25"/>
      <c r="AL86" s="77"/>
      <c r="AM86" s="25"/>
      <c r="AN86" s="77"/>
      <c r="AO86" s="25"/>
      <c r="AP86" s="77"/>
      <c r="AQ86" s="25"/>
      <c r="AR86" s="77"/>
      <c r="AS86" s="25"/>
      <c r="AT86" s="77"/>
      <c r="AU86" s="25"/>
      <c r="AV86" s="77"/>
      <c r="AW86" s="25"/>
      <c r="AX86" s="77"/>
      <c r="AY86" s="25"/>
      <c r="AZ86" s="77" t="s">
        <v>1756</v>
      </c>
      <c r="BA86" s="25" t="s">
        <v>1756</v>
      </c>
      <c r="BB86" s="77"/>
      <c r="BC86" s="25"/>
      <c r="BD86" s="77"/>
      <c r="BE86" s="1"/>
      <c r="BF86" s="1"/>
      <c r="BG86" s="25"/>
      <c r="BH86" s="77"/>
      <c r="BI86" s="25"/>
      <c r="BJ86" s="77"/>
      <c r="BK86" s="25"/>
      <c r="BL86" s="77"/>
      <c r="BM86" s="25"/>
      <c r="BN86" s="77"/>
      <c r="BO86" s="25"/>
      <c r="BP86" s="77"/>
      <c r="BQ86" s="25"/>
      <c r="BR86" s="77"/>
      <c r="BS86" s="25"/>
      <c r="BT86" s="77"/>
      <c r="BU86" s="25"/>
      <c r="BV86" s="77"/>
      <c r="BW86" s="25"/>
      <c r="BX86" s="677"/>
      <c r="BY86" s="677"/>
      <c r="BZ86" s="13"/>
      <c r="CA86" s="677"/>
      <c r="CB86" s="677"/>
      <c r="CC86" s="678"/>
      <c r="CD86" s="77"/>
      <c r="CE86" s="25"/>
    </row>
    <row r="87" spans="1:83" ht="15" customHeight="1" x14ac:dyDescent="0.2">
      <c r="A87" s="101" t="s">
        <v>1755</v>
      </c>
      <c r="B87" s="1">
        <v>86</v>
      </c>
      <c r="C87" s="13" t="s">
        <v>820</v>
      </c>
      <c r="D87" s="20" t="s">
        <v>1113</v>
      </c>
      <c r="E87" s="22" t="s">
        <v>821</v>
      </c>
      <c r="F87" s="77"/>
      <c r="G87" s="1"/>
      <c r="H87" s="1"/>
      <c r="I87" s="25"/>
      <c r="J87" s="77"/>
      <c r="K87" s="1"/>
      <c r="L87" s="1"/>
      <c r="M87" s="25"/>
      <c r="N87" s="77"/>
      <c r="O87" s="1"/>
      <c r="P87" s="1"/>
      <c r="Q87" s="25"/>
      <c r="R87" s="77"/>
      <c r="S87" s="25"/>
      <c r="T87" s="77"/>
      <c r="U87" s="25"/>
      <c r="V87" s="77"/>
      <c r="W87" s="25"/>
      <c r="X87" s="77"/>
      <c r="Y87" s="25"/>
      <c r="Z87" s="77"/>
      <c r="AA87" s="25"/>
      <c r="AB87" s="77"/>
      <c r="AC87" s="25"/>
      <c r="AD87" s="77"/>
      <c r="AE87" s="25"/>
      <c r="AF87" s="77"/>
      <c r="AG87" s="25"/>
      <c r="AH87" s="77"/>
      <c r="AI87" s="25"/>
      <c r="AJ87" s="77"/>
      <c r="AK87" s="25"/>
      <c r="AL87" s="77"/>
      <c r="AM87" s="25"/>
      <c r="AN87" s="77"/>
      <c r="AO87" s="25"/>
      <c r="AP87" s="77"/>
      <c r="AQ87" s="25"/>
      <c r="AR87" s="77"/>
      <c r="AS87" s="25"/>
      <c r="AT87" s="77"/>
      <c r="AU87" s="25"/>
      <c r="AV87" s="77"/>
      <c r="AW87" s="25"/>
      <c r="AX87" s="77"/>
      <c r="AY87" s="25"/>
      <c r="AZ87" s="673" t="s">
        <v>1755</v>
      </c>
      <c r="BA87" s="674"/>
      <c r="BB87" s="77"/>
      <c r="BC87" s="25"/>
      <c r="BD87" s="77"/>
      <c r="BE87" s="1"/>
      <c r="BF87" s="1"/>
      <c r="BG87" s="25"/>
      <c r="BH87" s="77"/>
      <c r="BI87" s="25"/>
      <c r="BJ87" s="77"/>
      <c r="BK87" s="25"/>
      <c r="BL87" s="77"/>
      <c r="BM87" s="25"/>
      <c r="BN87" s="77"/>
      <c r="BO87" s="25"/>
      <c r="BP87" s="77"/>
      <c r="BQ87" s="25"/>
      <c r="BR87" s="77"/>
      <c r="BS87" s="25"/>
      <c r="BT87" s="77"/>
      <c r="BU87" s="25"/>
      <c r="BV87" s="77"/>
      <c r="BW87" s="25"/>
      <c r="BX87" s="677"/>
      <c r="BY87" s="677"/>
      <c r="BZ87" s="13"/>
      <c r="CA87" s="677"/>
      <c r="CB87" s="677"/>
      <c r="CC87" s="678"/>
      <c r="CD87" s="77"/>
      <c r="CE87" s="25"/>
    </row>
    <row r="88" spans="1:83" ht="15" customHeight="1" x14ac:dyDescent="0.2">
      <c r="B88" s="1">
        <v>95</v>
      </c>
      <c r="C88" s="13" t="s">
        <v>838</v>
      </c>
      <c r="D88" s="20" t="s">
        <v>1113</v>
      </c>
      <c r="E88" s="22" t="s">
        <v>839</v>
      </c>
      <c r="F88" s="77"/>
      <c r="G88" s="1"/>
      <c r="H88" s="1"/>
      <c r="I88" s="25"/>
      <c r="J88" s="77"/>
      <c r="K88" s="1"/>
      <c r="L88" s="1"/>
      <c r="M88" s="25"/>
      <c r="N88" s="77"/>
      <c r="O88" s="1"/>
      <c r="P88" s="1"/>
      <c r="Q88" s="25"/>
      <c r="R88" s="77"/>
      <c r="S88" s="25"/>
      <c r="T88" s="77"/>
      <c r="U88" s="25"/>
      <c r="V88" s="77"/>
      <c r="W88" s="25"/>
      <c r="X88" s="77"/>
      <c r="Y88" s="25"/>
      <c r="Z88" s="77"/>
      <c r="AA88" s="25"/>
      <c r="AB88" s="77"/>
      <c r="AC88" s="25"/>
      <c r="AD88" s="77"/>
      <c r="AE88" s="25"/>
      <c r="AF88" s="77"/>
      <c r="AG88" s="25"/>
      <c r="AH88" s="77"/>
      <c r="AI88" s="25"/>
      <c r="AJ88" s="77"/>
      <c r="AK88" s="25"/>
      <c r="AL88" s="77"/>
      <c r="AM88" s="25"/>
      <c r="AN88" s="77"/>
      <c r="AO88" s="25"/>
      <c r="AP88" s="77"/>
      <c r="AQ88" s="25"/>
      <c r="AR88" s="77"/>
      <c r="AS88" s="25"/>
      <c r="AT88" s="77"/>
      <c r="AU88" s="25"/>
      <c r="AV88" s="77"/>
      <c r="AW88" s="25"/>
      <c r="AX88" s="77"/>
      <c r="AY88" s="25"/>
      <c r="AZ88" s="77"/>
      <c r="BA88" s="25"/>
      <c r="BB88" s="77"/>
      <c r="BC88" s="25"/>
      <c r="BD88" s="77"/>
      <c r="BE88" s="1"/>
      <c r="BF88" s="1"/>
      <c r="BG88" s="25"/>
      <c r="BH88" s="77"/>
      <c r="BI88" s="25"/>
      <c r="BJ88" s="77"/>
      <c r="BK88" s="25"/>
      <c r="BL88" s="77"/>
      <c r="BM88" s="25"/>
      <c r="BN88" s="77"/>
      <c r="BO88" s="25"/>
      <c r="BP88" s="77"/>
      <c r="BQ88" s="25"/>
      <c r="BR88" s="77"/>
      <c r="BS88" s="25"/>
      <c r="BT88" s="77"/>
      <c r="BU88" s="25"/>
      <c r="BV88" s="77"/>
      <c r="BW88" s="25"/>
      <c r="BX88" s="677"/>
      <c r="BY88" s="677"/>
      <c r="BZ88" s="13"/>
      <c r="CA88" s="677"/>
      <c r="CB88" s="677"/>
      <c r="CC88" s="678"/>
      <c r="CD88" s="77"/>
      <c r="CE88" s="25"/>
    </row>
    <row r="89" spans="1:83" ht="15" customHeight="1" x14ac:dyDescent="0.2">
      <c r="B89" s="1">
        <v>85</v>
      </c>
      <c r="C89" s="13" t="s">
        <v>818</v>
      </c>
      <c r="D89" s="20" t="s">
        <v>1113</v>
      </c>
      <c r="E89" s="22" t="s">
        <v>819</v>
      </c>
      <c r="F89" s="77"/>
      <c r="G89" s="1"/>
      <c r="H89" s="1"/>
      <c r="I89" s="25"/>
      <c r="J89" s="77"/>
      <c r="K89" s="1"/>
      <c r="L89" s="1"/>
      <c r="M89" s="25"/>
      <c r="N89" s="77"/>
      <c r="O89" s="1"/>
      <c r="P89" s="1"/>
      <c r="Q89" s="25"/>
      <c r="R89" s="77"/>
      <c r="S89" s="25"/>
      <c r="T89" s="77"/>
      <c r="U89" s="25"/>
      <c r="V89" s="77"/>
      <c r="W89" s="25"/>
      <c r="X89" s="77"/>
      <c r="Y89" s="25"/>
      <c r="Z89" s="77"/>
      <c r="AA89" s="25"/>
      <c r="AB89" s="77"/>
      <c r="AC89" s="25"/>
      <c r="AD89" s="77"/>
      <c r="AE89" s="25"/>
      <c r="AF89" s="77"/>
      <c r="AG89" s="25"/>
      <c r="AH89" s="77"/>
      <c r="AI89" s="25"/>
      <c r="AJ89" s="77"/>
      <c r="AK89" s="25"/>
      <c r="AL89" s="77"/>
      <c r="AM89" s="25"/>
      <c r="AN89" s="77"/>
      <c r="AO89" s="25"/>
      <c r="AP89" s="77"/>
      <c r="AQ89" s="25"/>
      <c r="AR89" s="77"/>
      <c r="AS89" s="25"/>
      <c r="AT89" s="77"/>
      <c r="AU89" s="25"/>
      <c r="AV89" s="77"/>
      <c r="AW89" s="25"/>
      <c r="AX89" s="77"/>
      <c r="AY89" s="25"/>
      <c r="AZ89" s="77"/>
      <c r="BA89" s="25"/>
      <c r="BB89" s="77"/>
      <c r="BC89" s="25"/>
      <c r="BD89" s="77"/>
      <c r="BE89" s="1"/>
      <c r="BF89" s="1"/>
      <c r="BG89" s="25"/>
      <c r="BH89" s="77"/>
      <c r="BI89" s="25"/>
      <c r="BJ89" s="77"/>
      <c r="BK89" s="25"/>
      <c r="BL89" s="77"/>
      <c r="BM89" s="25"/>
      <c r="BN89" s="77"/>
      <c r="BO89" s="25"/>
      <c r="BP89" s="77"/>
      <c r="BQ89" s="25"/>
      <c r="BR89" s="77"/>
      <c r="BS89" s="25"/>
      <c r="BT89" s="77"/>
      <c r="BU89" s="25"/>
      <c r="BV89" s="77"/>
      <c r="BW89" s="25"/>
      <c r="BX89" s="677"/>
      <c r="BY89" s="677"/>
      <c r="BZ89" s="13"/>
      <c r="CA89" s="677"/>
      <c r="CB89" s="677"/>
      <c r="CC89" s="678"/>
      <c r="CD89" s="77"/>
      <c r="CE89" s="25"/>
    </row>
    <row r="90" spans="1:83" ht="15" customHeight="1" x14ac:dyDescent="0.2">
      <c r="B90" s="1">
        <v>81</v>
      </c>
      <c r="C90" s="13" t="s">
        <v>810</v>
      </c>
      <c r="D90" s="20" t="s">
        <v>1113</v>
      </c>
      <c r="E90" s="22" t="s">
        <v>811</v>
      </c>
      <c r="F90" s="77"/>
      <c r="G90" s="1"/>
      <c r="H90" s="1"/>
      <c r="I90" s="25"/>
      <c r="J90" s="77"/>
      <c r="K90" s="1"/>
      <c r="L90" s="1"/>
      <c r="M90" s="25"/>
      <c r="N90" s="77"/>
      <c r="O90" s="1"/>
      <c r="P90" s="1"/>
      <c r="Q90" s="25"/>
      <c r="R90" s="77"/>
      <c r="S90" s="25"/>
      <c r="T90" s="77"/>
      <c r="U90" s="25"/>
      <c r="V90" s="77"/>
      <c r="W90" s="25"/>
      <c r="X90" s="77"/>
      <c r="Y90" s="25"/>
      <c r="Z90" s="77"/>
      <c r="AA90" s="25"/>
      <c r="AB90" s="77"/>
      <c r="AC90" s="25"/>
      <c r="AD90" s="77"/>
      <c r="AE90" s="25"/>
      <c r="AF90" s="77"/>
      <c r="AG90" s="25"/>
      <c r="AH90" s="77"/>
      <c r="AI90" s="25"/>
      <c r="AJ90" s="77"/>
      <c r="AK90" s="25"/>
      <c r="AL90" s="77"/>
      <c r="AM90" s="25"/>
      <c r="AN90" s="77"/>
      <c r="AO90" s="25"/>
      <c r="AP90" s="77"/>
      <c r="AQ90" s="25"/>
      <c r="AR90" s="77"/>
      <c r="AS90" s="25"/>
      <c r="AT90" s="77"/>
      <c r="AU90" s="25"/>
      <c r="AV90" s="77"/>
      <c r="AW90" s="25"/>
      <c r="AX90" s="77"/>
      <c r="AY90" s="25"/>
      <c r="AZ90" s="77"/>
      <c r="BA90" s="25"/>
      <c r="BB90" s="77"/>
      <c r="BC90" s="25"/>
      <c r="BD90" s="77"/>
      <c r="BE90" s="1"/>
      <c r="BF90" s="1"/>
      <c r="BG90" s="25"/>
      <c r="BH90" s="77"/>
      <c r="BI90" s="25"/>
      <c r="BJ90" s="77" t="s">
        <v>1756</v>
      </c>
      <c r="BK90" s="25" t="s">
        <v>1756</v>
      </c>
      <c r="BL90" s="77"/>
      <c r="BM90" s="25"/>
      <c r="BN90" s="77"/>
      <c r="BO90" s="25"/>
      <c r="BP90" s="77"/>
      <c r="BQ90" s="25"/>
      <c r="BR90" s="77"/>
      <c r="BS90" s="25"/>
      <c r="BT90" s="77"/>
      <c r="BU90" s="25"/>
      <c r="BV90" s="77"/>
      <c r="BW90" s="25"/>
      <c r="BX90" s="677"/>
      <c r="BY90" s="677"/>
      <c r="BZ90" s="13"/>
      <c r="CA90" s="677"/>
      <c r="CB90" s="677"/>
      <c r="CC90" s="678"/>
      <c r="CD90" s="77"/>
      <c r="CE90" s="25"/>
    </row>
    <row r="91" spans="1:83" ht="15" customHeight="1" x14ac:dyDescent="0.2">
      <c r="B91" s="1">
        <v>82</v>
      </c>
      <c r="C91" s="13" t="s">
        <v>812</v>
      </c>
      <c r="D91" s="20" t="s">
        <v>1113</v>
      </c>
      <c r="E91" s="22" t="s">
        <v>813</v>
      </c>
      <c r="F91" s="77"/>
      <c r="G91" s="1"/>
      <c r="H91" s="1"/>
      <c r="I91" s="25"/>
      <c r="J91" s="77"/>
      <c r="K91" s="1"/>
      <c r="L91" s="1"/>
      <c r="M91" s="25"/>
      <c r="N91" s="77"/>
      <c r="O91" s="1"/>
      <c r="P91" s="1"/>
      <c r="Q91" s="25"/>
      <c r="R91" s="77"/>
      <c r="S91" s="25"/>
      <c r="T91" s="77"/>
      <c r="U91" s="25"/>
      <c r="V91" s="77"/>
      <c r="W91" s="25"/>
      <c r="X91" s="77"/>
      <c r="Y91" s="25"/>
      <c r="Z91" s="77"/>
      <c r="AA91" s="25"/>
      <c r="AB91" s="77"/>
      <c r="AC91" s="25"/>
      <c r="AD91" s="77"/>
      <c r="AE91" s="25"/>
      <c r="AF91" s="77"/>
      <c r="AG91" s="25"/>
      <c r="AH91" s="77"/>
      <c r="AI91" s="25"/>
      <c r="AJ91" s="77"/>
      <c r="AK91" s="25"/>
      <c r="AL91" s="77"/>
      <c r="AM91" s="25"/>
      <c r="AN91" s="77"/>
      <c r="AO91" s="25"/>
      <c r="AP91" s="77"/>
      <c r="AQ91" s="25"/>
      <c r="AR91" s="77"/>
      <c r="AS91" s="25"/>
      <c r="AT91" s="77"/>
      <c r="AU91" s="25"/>
      <c r="AV91" s="77"/>
      <c r="AW91" s="25"/>
      <c r="AX91" s="77"/>
      <c r="AY91" s="25"/>
      <c r="AZ91" s="77"/>
      <c r="BA91" s="25"/>
      <c r="BB91" s="77"/>
      <c r="BC91" s="25"/>
      <c r="BD91" s="77"/>
      <c r="BE91" s="1"/>
      <c r="BF91" s="1"/>
      <c r="BG91" s="25"/>
      <c r="BH91" s="77"/>
      <c r="BI91" s="25"/>
      <c r="BJ91" s="77"/>
      <c r="BK91" s="25"/>
      <c r="BL91" s="77"/>
      <c r="BM91" s="25"/>
      <c r="BN91" s="77"/>
      <c r="BO91" s="25"/>
      <c r="BP91" s="77"/>
      <c r="BQ91" s="25"/>
      <c r="BR91" s="77"/>
      <c r="BS91" s="25"/>
      <c r="BT91" s="77"/>
      <c r="BU91" s="25"/>
      <c r="BV91" s="77"/>
      <c r="BW91" s="25"/>
      <c r="BX91" s="677"/>
      <c r="BY91" s="677"/>
      <c r="BZ91" s="13"/>
      <c r="CA91" s="677"/>
      <c r="CB91" s="677"/>
      <c r="CC91" s="678"/>
      <c r="CD91" s="77"/>
      <c r="CE91" s="25"/>
    </row>
    <row r="92" spans="1:83" ht="15" customHeight="1" x14ac:dyDescent="0.2">
      <c r="B92" s="1">
        <v>103</v>
      </c>
      <c r="C92" s="13" t="s">
        <v>853</v>
      </c>
      <c r="D92" s="20" t="s">
        <v>1113</v>
      </c>
      <c r="E92" s="22" t="s">
        <v>854</v>
      </c>
      <c r="F92" s="77"/>
      <c r="G92" s="1"/>
      <c r="H92" s="1"/>
      <c r="I92" s="25"/>
      <c r="J92" s="77"/>
      <c r="K92" s="1"/>
      <c r="L92" s="1"/>
      <c r="M92" s="25"/>
      <c r="N92" s="77"/>
      <c r="O92" s="1"/>
      <c r="P92" s="1"/>
      <c r="Q92" s="25"/>
      <c r="R92" s="77"/>
      <c r="S92" s="25"/>
      <c r="T92" s="77"/>
      <c r="U92" s="25"/>
      <c r="V92" s="77"/>
      <c r="W92" s="25"/>
      <c r="X92" s="77"/>
      <c r="Y92" s="25"/>
      <c r="Z92" s="77"/>
      <c r="AA92" s="25"/>
      <c r="AB92" s="77"/>
      <c r="AC92" s="25"/>
      <c r="AD92" s="77"/>
      <c r="AE92" s="25"/>
      <c r="AF92" s="77"/>
      <c r="AG92" s="25"/>
      <c r="AH92" s="77"/>
      <c r="AI92" s="25"/>
      <c r="AJ92" s="77"/>
      <c r="AK92" s="25"/>
      <c r="AL92" s="77"/>
      <c r="AM92" s="25"/>
      <c r="AN92" s="77"/>
      <c r="AO92" s="25"/>
      <c r="AP92" s="77"/>
      <c r="AQ92" s="25"/>
      <c r="AR92" s="77"/>
      <c r="AS92" s="25"/>
      <c r="AT92" s="77"/>
      <c r="AU92" s="25"/>
      <c r="AV92" s="77"/>
      <c r="AW92" s="25"/>
      <c r="AX92" s="77"/>
      <c r="AY92" s="25"/>
      <c r="AZ92" s="77"/>
      <c r="BA92" s="25"/>
      <c r="BB92" s="77"/>
      <c r="BC92" s="25"/>
      <c r="BD92" s="77"/>
      <c r="BE92" s="1"/>
      <c r="BF92" s="1"/>
      <c r="BG92" s="25"/>
      <c r="BH92" s="77"/>
      <c r="BI92" s="25"/>
      <c r="BJ92" s="77"/>
      <c r="BK92" s="25"/>
      <c r="BL92" s="77"/>
      <c r="BM92" s="25"/>
      <c r="BN92" s="77"/>
      <c r="BO92" s="25"/>
      <c r="BP92" s="77"/>
      <c r="BQ92" s="25"/>
      <c r="BR92" s="77"/>
      <c r="BS92" s="25"/>
      <c r="BT92" s="77"/>
      <c r="BU92" s="25"/>
      <c r="BV92" s="77"/>
      <c r="BW92" s="25"/>
      <c r="BX92" s="677"/>
      <c r="BY92" s="677"/>
      <c r="BZ92" s="13"/>
      <c r="CA92" s="677"/>
      <c r="CB92" s="677"/>
      <c r="CC92" s="678"/>
      <c r="CD92" s="77"/>
      <c r="CE92" s="25"/>
    </row>
    <row r="93" spans="1:83" ht="15" customHeight="1" x14ac:dyDescent="0.2">
      <c r="B93" s="1">
        <v>1</v>
      </c>
      <c r="C93" s="13" t="s">
        <v>423</v>
      </c>
      <c r="D93" s="20" t="s">
        <v>1113</v>
      </c>
      <c r="E93" s="22" t="s">
        <v>498</v>
      </c>
      <c r="F93" s="77"/>
      <c r="G93" s="1"/>
      <c r="H93" s="1"/>
      <c r="I93" s="25"/>
      <c r="J93" s="77"/>
      <c r="K93" s="1"/>
      <c r="L93" s="1"/>
      <c r="M93" s="25"/>
      <c r="N93" s="77"/>
      <c r="O93" s="1"/>
      <c r="P93" s="1"/>
      <c r="Q93" s="25"/>
      <c r="R93" s="77"/>
      <c r="S93" s="25"/>
      <c r="T93" s="77"/>
      <c r="U93" s="25"/>
      <c r="V93" s="77"/>
      <c r="W93" s="25"/>
      <c r="X93" s="77"/>
      <c r="Y93" s="25"/>
      <c r="Z93" s="77"/>
      <c r="AA93" s="25"/>
      <c r="AB93" s="77"/>
      <c r="AC93" s="25"/>
      <c r="AD93" s="77"/>
      <c r="AE93" s="25"/>
      <c r="AF93" s="77"/>
      <c r="AG93" s="25"/>
      <c r="AH93" s="77"/>
      <c r="AI93" s="25"/>
      <c r="AJ93" s="77"/>
      <c r="AK93" s="25"/>
      <c r="AL93" s="77"/>
      <c r="AM93" s="25"/>
      <c r="AN93" s="77"/>
      <c r="AO93" s="25"/>
      <c r="AP93" s="77"/>
      <c r="AQ93" s="25"/>
      <c r="AR93" s="77"/>
      <c r="AS93" s="25"/>
      <c r="AT93" s="77"/>
      <c r="AU93" s="25"/>
      <c r="AV93" s="77"/>
      <c r="AW93" s="25"/>
      <c r="AX93" s="77"/>
      <c r="AY93" s="25"/>
      <c r="AZ93" s="77"/>
      <c r="BA93" s="25"/>
      <c r="BB93" s="77"/>
      <c r="BC93" s="25"/>
      <c r="BD93" s="77"/>
      <c r="BE93" s="1"/>
      <c r="BF93" s="1"/>
      <c r="BG93" s="25"/>
      <c r="BH93" s="77"/>
      <c r="BI93" s="25"/>
      <c r="BJ93" s="77" t="s">
        <v>1756</v>
      </c>
      <c r="BK93" s="25" t="s">
        <v>1756</v>
      </c>
      <c r="BL93" s="77"/>
      <c r="BM93" s="25"/>
      <c r="BN93" s="77"/>
      <c r="BO93" s="25"/>
      <c r="BP93" s="77"/>
      <c r="BQ93" s="25"/>
      <c r="BR93" s="77"/>
      <c r="BS93" s="25"/>
      <c r="BT93" s="77"/>
      <c r="BU93" s="25"/>
      <c r="BV93" s="77"/>
      <c r="BW93" s="25"/>
      <c r="BX93" s="677"/>
      <c r="BY93" s="677"/>
      <c r="BZ93" s="13"/>
      <c r="CA93" s="677"/>
      <c r="CB93" s="677"/>
      <c r="CC93" s="678"/>
      <c r="CD93" s="77"/>
      <c r="CE93" s="25"/>
    </row>
    <row r="94" spans="1:83" ht="15" customHeight="1" x14ac:dyDescent="0.2">
      <c r="A94" s="101" t="s">
        <v>1755</v>
      </c>
      <c r="B94" s="1">
        <v>2</v>
      </c>
      <c r="C94" s="13" t="s">
        <v>450</v>
      </c>
      <c r="D94" s="20" t="s">
        <v>1113</v>
      </c>
      <c r="E94" s="22" t="s">
        <v>512</v>
      </c>
      <c r="F94" s="77"/>
      <c r="G94" s="1"/>
      <c r="H94" s="1"/>
      <c r="I94" s="25"/>
      <c r="J94" s="77"/>
      <c r="K94" s="1"/>
      <c r="L94" s="1"/>
      <c r="M94" s="25"/>
      <c r="N94" s="77"/>
      <c r="O94" s="1"/>
      <c r="P94" s="1"/>
      <c r="Q94" s="25"/>
      <c r="R94" s="77"/>
      <c r="S94" s="25"/>
      <c r="T94" s="77"/>
      <c r="U94" s="25"/>
      <c r="V94" s="77"/>
      <c r="W94" s="25"/>
      <c r="X94" s="77"/>
      <c r="Y94" s="25"/>
      <c r="Z94" s="77"/>
      <c r="AA94" s="25"/>
      <c r="AB94" s="77"/>
      <c r="AC94" s="25"/>
      <c r="AD94" s="77"/>
      <c r="AE94" s="25"/>
      <c r="AF94" s="77"/>
      <c r="AG94" s="25"/>
      <c r="AH94" s="77"/>
      <c r="AI94" s="25"/>
      <c r="AJ94" s="77"/>
      <c r="AK94" s="25"/>
      <c r="AL94" s="77"/>
      <c r="AM94" s="25"/>
      <c r="AN94" s="77"/>
      <c r="AO94" s="25"/>
      <c r="AP94" s="77"/>
      <c r="AQ94" s="25"/>
      <c r="AR94" s="77"/>
      <c r="AS94" s="25"/>
      <c r="AT94" s="77"/>
      <c r="AU94" s="25"/>
      <c r="AV94" s="77"/>
      <c r="AW94" s="25"/>
      <c r="AX94" s="77"/>
      <c r="AY94" s="25"/>
      <c r="AZ94" s="673" t="s">
        <v>1755</v>
      </c>
      <c r="BA94" s="674"/>
      <c r="BB94" s="77"/>
      <c r="BC94" s="25"/>
      <c r="BD94" s="77"/>
      <c r="BE94" s="1"/>
      <c r="BF94" s="1"/>
      <c r="BG94" s="25"/>
      <c r="BH94" s="77"/>
      <c r="BI94" s="25"/>
      <c r="BJ94" s="77" t="s">
        <v>1756</v>
      </c>
      <c r="BK94" s="25" t="s">
        <v>1756</v>
      </c>
      <c r="BL94" s="77"/>
      <c r="BM94" s="25"/>
      <c r="BN94" s="77"/>
      <c r="BO94" s="25"/>
      <c r="BP94" s="77"/>
      <c r="BQ94" s="25"/>
      <c r="BR94" s="77"/>
      <c r="BS94" s="25"/>
      <c r="BT94" s="77"/>
      <c r="BU94" s="25"/>
      <c r="BV94" s="77"/>
      <c r="BW94" s="25"/>
      <c r="BX94" s="677"/>
      <c r="BY94" s="677"/>
      <c r="BZ94" s="13"/>
      <c r="CA94" s="677"/>
      <c r="CB94" s="677"/>
      <c r="CC94" s="678"/>
      <c r="CD94" s="77"/>
      <c r="CE94" s="25"/>
    </row>
    <row r="95" spans="1:83" ht="15" customHeight="1" x14ac:dyDescent="0.2">
      <c r="B95" s="1">
        <v>68</v>
      </c>
      <c r="C95" s="13" t="s">
        <v>784</v>
      </c>
      <c r="D95" s="20" t="s">
        <v>1113</v>
      </c>
      <c r="E95" s="22" t="s">
        <v>785</v>
      </c>
      <c r="F95" s="77"/>
      <c r="G95" s="1"/>
      <c r="H95" s="1"/>
      <c r="I95" s="25"/>
      <c r="J95" s="77"/>
      <c r="K95" s="1"/>
      <c r="L95" s="1"/>
      <c r="M95" s="25"/>
      <c r="N95" s="77"/>
      <c r="O95" s="1"/>
      <c r="P95" s="1"/>
      <c r="Q95" s="25"/>
      <c r="R95" s="77"/>
      <c r="S95" s="25"/>
      <c r="T95" s="77"/>
      <c r="U95" s="25"/>
      <c r="V95" s="77"/>
      <c r="W95" s="25"/>
      <c r="X95" s="77"/>
      <c r="Y95" s="25"/>
      <c r="Z95" s="77"/>
      <c r="AA95" s="25"/>
      <c r="AB95" s="77"/>
      <c r="AC95" s="25"/>
      <c r="AD95" s="77"/>
      <c r="AE95" s="25"/>
      <c r="AF95" s="77"/>
      <c r="AG95" s="25"/>
      <c r="AH95" s="77"/>
      <c r="AI95" s="25"/>
      <c r="AJ95" s="77"/>
      <c r="AK95" s="25"/>
      <c r="AL95" s="77"/>
      <c r="AM95" s="25"/>
      <c r="AN95" s="77"/>
      <c r="AO95" s="25"/>
      <c r="AP95" s="77"/>
      <c r="AQ95" s="25"/>
      <c r="AR95" s="77"/>
      <c r="AS95" s="25"/>
      <c r="AT95" s="77"/>
      <c r="AU95" s="25"/>
      <c r="AV95" s="77"/>
      <c r="AW95" s="25"/>
      <c r="AX95" s="77"/>
      <c r="AY95" s="25"/>
      <c r="AZ95" s="77"/>
      <c r="BA95" s="25"/>
      <c r="BB95" s="77"/>
      <c r="BC95" s="25"/>
      <c r="BD95" s="77"/>
      <c r="BE95" s="1"/>
      <c r="BF95" s="1"/>
      <c r="BG95" s="25"/>
      <c r="BH95" s="77"/>
      <c r="BI95" s="25"/>
      <c r="BJ95" s="77"/>
      <c r="BK95" s="25"/>
      <c r="BL95" s="77"/>
      <c r="BM95" s="25"/>
      <c r="BN95" s="77"/>
      <c r="BO95" s="25"/>
      <c r="BP95" s="77"/>
      <c r="BQ95" s="25"/>
      <c r="BR95" s="77"/>
      <c r="BS95" s="25"/>
      <c r="BT95" s="77"/>
      <c r="BU95" s="25"/>
      <c r="BV95" s="77"/>
      <c r="BW95" s="25"/>
      <c r="BX95" s="677"/>
      <c r="BY95" s="677"/>
      <c r="BZ95" s="13"/>
      <c r="CA95" s="677"/>
      <c r="CB95" s="677"/>
      <c r="CC95" s="678"/>
      <c r="CD95" s="77"/>
      <c r="CE95" s="25"/>
    </row>
    <row r="96" spans="1:83" ht="15" customHeight="1" x14ac:dyDescent="0.2">
      <c r="B96" s="1">
        <v>10</v>
      </c>
      <c r="C96" s="13" t="s">
        <v>604</v>
      </c>
      <c r="D96" s="20" t="s">
        <v>1113</v>
      </c>
      <c r="E96" s="22" t="s">
        <v>605</v>
      </c>
      <c r="F96" s="77"/>
      <c r="G96" s="1"/>
      <c r="H96" s="1"/>
      <c r="I96" s="25"/>
      <c r="J96" s="77"/>
      <c r="K96" s="1"/>
      <c r="L96" s="1"/>
      <c r="M96" s="25"/>
      <c r="N96" s="77"/>
      <c r="O96" s="1"/>
      <c r="P96" s="1"/>
      <c r="Q96" s="25"/>
      <c r="R96" s="77"/>
      <c r="S96" s="25"/>
      <c r="T96" s="77"/>
      <c r="U96" s="25"/>
      <c r="V96" s="77"/>
      <c r="W96" s="25"/>
      <c r="X96" s="77"/>
      <c r="Y96" s="25"/>
      <c r="Z96" s="77"/>
      <c r="AA96" s="25"/>
      <c r="AB96" s="77"/>
      <c r="AC96" s="25"/>
      <c r="AD96" s="77"/>
      <c r="AE96" s="25"/>
      <c r="AF96" s="77"/>
      <c r="AG96" s="25"/>
      <c r="AH96" s="77"/>
      <c r="AI96" s="25"/>
      <c r="AJ96" s="77"/>
      <c r="AK96" s="25"/>
      <c r="AL96" s="77"/>
      <c r="AM96" s="25"/>
      <c r="AN96" s="77"/>
      <c r="AO96" s="25"/>
      <c r="AP96" s="77"/>
      <c r="AQ96" s="25"/>
      <c r="AR96" s="77"/>
      <c r="AS96" s="25"/>
      <c r="AT96" s="77"/>
      <c r="AU96" s="25"/>
      <c r="AV96" s="77"/>
      <c r="AW96" s="25"/>
      <c r="AX96" s="77"/>
      <c r="AY96" s="25"/>
      <c r="AZ96" s="77"/>
      <c r="BA96" s="25"/>
      <c r="BB96" s="77"/>
      <c r="BC96" s="25"/>
      <c r="BD96" s="77"/>
      <c r="BE96" s="1"/>
      <c r="BF96" s="1"/>
      <c r="BG96" s="25"/>
      <c r="BH96" s="77"/>
      <c r="BI96" s="25"/>
      <c r="BJ96" s="77"/>
      <c r="BK96" s="25"/>
      <c r="BL96" s="77"/>
      <c r="BM96" s="25"/>
      <c r="BN96" s="77"/>
      <c r="BO96" s="25"/>
      <c r="BP96" s="77"/>
      <c r="BQ96" s="25"/>
      <c r="BR96" s="77"/>
      <c r="BS96" s="25"/>
      <c r="BT96" s="77"/>
      <c r="BU96" s="25"/>
      <c r="BV96" s="77"/>
      <c r="BW96" s="25"/>
      <c r="BX96" s="677"/>
      <c r="BY96" s="677"/>
      <c r="BZ96" s="13"/>
      <c r="CA96" s="677"/>
      <c r="CB96" s="677"/>
      <c r="CC96" s="678"/>
      <c r="CD96" s="77"/>
      <c r="CE96" s="25"/>
    </row>
    <row r="97" spans="2:83" ht="15" customHeight="1" x14ac:dyDescent="0.2">
      <c r="B97" s="1">
        <v>15</v>
      </c>
      <c r="C97" s="13" t="s">
        <v>470</v>
      </c>
      <c r="D97" s="20" t="s">
        <v>1113</v>
      </c>
      <c r="E97" s="22" t="s">
        <v>531</v>
      </c>
      <c r="F97" s="77"/>
      <c r="G97" s="1"/>
      <c r="H97" s="1"/>
      <c r="I97" s="25"/>
      <c r="J97" s="77"/>
      <c r="K97" s="1"/>
      <c r="L97" s="1"/>
      <c r="M97" s="25"/>
      <c r="N97" s="77"/>
      <c r="O97" s="1"/>
      <c r="P97" s="1"/>
      <c r="Q97" s="25"/>
      <c r="R97" s="77"/>
      <c r="S97" s="25"/>
      <c r="T97" s="77"/>
      <c r="U97" s="25"/>
      <c r="V97" s="77"/>
      <c r="W97" s="25"/>
      <c r="X97" s="77"/>
      <c r="Y97" s="25"/>
      <c r="Z97" s="77"/>
      <c r="AA97" s="25"/>
      <c r="AB97" s="77"/>
      <c r="AC97" s="25"/>
      <c r="AD97" s="77"/>
      <c r="AE97" s="25"/>
      <c r="AF97" s="77"/>
      <c r="AG97" s="25"/>
      <c r="AH97" s="77"/>
      <c r="AI97" s="25"/>
      <c r="AJ97" s="77"/>
      <c r="AK97" s="25"/>
      <c r="AL97" s="77"/>
      <c r="AM97" s="25"/>
      <c r="AN97" s="77"/>
      <c r="AO97" s="25"/>
      <c r="AP97" s="77"/>
      <c r="AQ97" s="25"/>
      <c r="AR97" s="77"/>
      <c r="AS97" s="25"/>
      <c r="AT97" s="77"/>
      <c r="AU97" s="25"/>
      <c r="AV97" s="77"/>
      <c r="AW97" s="25"/>
      <c r="AX97" s="77"/>
      <c r="AY97" s="25"/>
      <c r="AZ97" s="77"/>
      <c r="BA97" s="25"/>
      <c r="BB97" s="77"/>
      <c r="BC97" s="25"/>
      <c r="BD97" s="77"/>
      <c r="BE97" s="1"/>
      <c r="BF97" s="1"/>
      <c r="BG97" s="25"/>
      <c r="BH97" s="77"/>
      <c r="BI97" s="25"/>
      <c r="BJ97" s="77"/>
      <c r="BK97" s="25"/>
      <c r="BL97" s="77"/>
      <c r="BM97" s="25"/>
      <c r="BN97" s="77"/>
      <c r="BO97" s="25"/>
      <c r="BP97" s="77"/>
      <c r="BQ97" s="25"/>
      <c r="BR97" s="77"/>
      <c r="BS97" s="25"/>
      <c r="BT97" s="77"/>
      <c r="BU97" s="25"/>
      <c r="BV97" s="77"/>
      <c r="BW97" s="25"/>
      <c r="BX97" s="677"/>
      <c r="BY97" s="677"/>
      <c r="BZ97" s="13"/>
      <c r="CA97" s="677"/>
      <c r="CB97" s="677"/>
      <c r="CC97" s="678"/>
      <c r="CD97" s="77"/>
      <c r="CE97" s="25"/>
    </row>
    <row r="98" spans="2:83" ht="15" customHeight="1" x14ac:dyDescent="0.2">
      <c r="B98" s="1"/>
      <c r="C98" s="13"/>
      <c r="D98" s="20"/>
      <c r="E98" s="22"/>
      <c r="F98" s="77"/>
      <c r="G98" s="1"/>
      <c r="H98" s="1"/>
      <c r="I98" s="25"/>
      <c r="J98" s="77"/>
      <c r="K98" s="1"/>
      <c r="L98" s="1"/>
      <c r="M98" s="25"/>
      <c r="N98" s="77"/>
      <c r="O98" s="1"/>
      <c r="P98" s="1"/>
      <c r="Q98" s="25"/>
      <c r="R98" s="77"/>
      <c r="S98" s="25"/>
      <c r="T98" s="77"/>
      <c r="U98" s="25"/>
      <c r="V98" s="77"/>
      <c r="W98" s="25"/>
      <c r="X98" s="77"/>
      <c r="Y98" s="25"/>
      <c r="Z98" s="77"/>
      <c r="AA98" s="25"/>
      <c r="AB98" s="77"/>
      <c r="AC98" s="25"/>
      <c r="AD98" s="77"/>
      <c r="AE98" s="25"/>
      <c r="AF98" s="77"/>
      <c r="AG98" s="25"/>
      <c r="AH98" s="77"/>
      <c r="AI98" s="25"/>
      <c r="AJ98" s="77"/>
      <c r="AK98" s="25"/>
      <c r="AL98" s="77"/>
      <c r="AM98" s="25"/>
      <c r="AN98" s="77"/>
      <c r="AO98" s="25"/>
      <c r="AP98" s="77"/>
      <c r="AQ98" s="25"/>
      <c r="AR98" s="77"/>
      <c r="AS98" s="25"/>
      <c r="AT98" s="77"/>
      <c r="AU98" s="25"/>
      <c r="AV98" s="77"/>
      <c r="AW98" s="25"/>
      <c r="AX98" s="77"/>
      <c r="AY98" s="25"/>
      <c r="AZ98" s="77"/>
      <c r="BA98" s="25"/>
      <c r="BB98" s="77"/>
      <c r="BC98" s="25"/>
      <c r="BD98" s="77"/>
      <c r="BE98" s="1"/>
      <c r="BF98" s="1"/>
      <c r="BG98" s="25"/>
      <c r="BH98" s="77"/>
      <c r="BI98" s="25"/>
      <c r="BJ98" s="77"/>
      <c r="BK98" s="25"/>
      <c r="BL98" s="77"/>
      <c r="BM98" s="25"/>
      <c r="BN98" s="77"/>
      <c r="BO98" s="25"/>
      <c r="BP98" s="77"/>
      <c r="BQ98" s="25"/>
      <c r="BR98" s="77"/>
      <c r="BS98" s="25"/>
      <c r="BT98" s="77"/>
      <c r="BU98" s="25"/>
      <c r="BV98" s="77"/>
      <c r="BW98" s="25"/>
      <c r="BX98" s="677"/>
      <c r="BY98" s="677"/>
      <c r="BZ98" s="13"/>
      <c r="CA98" s="677"/>
      <c r="CB98" s="677"/>
      <c r="CC98" s="678"/>
      <c r="CD98" s="77"/>
      <c r="CE98" s="25"/>
    </row>
    <row r="99" spans="2:83" ht="15" customHeight="1" x14ac:dyDescent="0.2">
      <c r="B99" s="1"/>
      <c r="C99" s="13"/>
      <c r="D99" s="20"/>
      <c r="E99" s="22"/>
      <c r="F99" s="77"/>
      <c r="G99" s="1"/>
      <c r="H99" s="1"/>
      <c r="I99" s="25"/>
      <c r="J99" s="77"/>
      <c r="K99" s="1"/>
      <c r="L99" s="1"/>
      <c r="M99" s="25"/>
      <c r="N99" s="77"/>
      <c r="O99" s="1"/>
      <c r="P99" s="1"/>
      <c r="Q99" s="25"/>
      <c r="R99" s="77"/>
      <c r="S99" s="25"/>
      <c r="T99" s="77"/>
      <c r="U99" s="25"/>
      <c r="V99" s="77"/>
      <c r="W99" s="25"/>
      <c r="X99" s="77"/>
      <c r="Y99" s="25"/>
      <c r="Z99" s="77"/>
      <c r="AA99" s="25"/>
      <c r="AB99" s="77"/>
      <c r="AC99" s="25"/>
      <c r="AD99" s="77"/>
      <c r="AE99" s="25"/>
      <c r="AF99" s="77"/>
      <c r="AG99" s="25"/>
      <c r="AH99" s="77"/>
      <c r="AI99" s="25"/>
      <c r="AJ99" s="77"/>
      <c r="AK99" s="25"/>
      <c r="AL99" s="77"/>
      <c r="AM99" s="25"/>
      <c r="AN99" s="77"/>
      <c r="AO99" s="25"/>
      <c r="AP99" s="77"/>
      <c r="AQ99" s="25"/>
      <c r="AR99" s="77"/>
      <c r="AS99" s="25"/>
      <c r="AT99" s="77"/>
      <c r="AU99" s="25"/>
      <c r="AV99" s="77"/>
      <c r="AW99" s="25"/>
      <c r="AX99" s="77"/>
      <c r="AY99" s="25"/>
      <c r="AZ99" s="77"/>
      <c r="BA99" s="25"/>
      <c r="BB99" s="77"/>
      <c r="BC99" s="25"/>
      <c r="BD99" s="77"/>
      <c r="BE99" s="1"/>
      <c r="BF99" s="1"/>
      <c r="BG99" s="25"/>
      <c r="BH99" s="77"/>
      <c r="BI99" s="25"/>
      <c r="BJ99" s="77"/>
      <c r="BK99" s="25"/>
      <c r="BL99" s="77"/>
      <c r="BM99" s="25"/>
      <c r="BN99" s="77"/>
      <c r="BO99" s="25"/>
      <c r="BP99" s="77"/>
      <c r="BQ99" s="25"/>
      <c r="BR99" s="77"/>
      <c r="BS99" s="25"/>
      <c r="BT99" s="77"/>
      <c r="BU99" s="25"/>
      <c r="BV99" s="77"/>
      <c r="BW99" s="25"/>
      <c r="BX99" s="677"/>
      <c r="BY99" s="677"/>
      <c r="BZ99" s="13"/>
      <c r="CA99" s="677"/>
      <c r="CB99" s="677"/>
      <c r="CC99" s="678"/>
      <c r="CD99" s="77"/>
      <c r="CE99" s="25"/>
    </row>
    <row r="100" spans="2:83" ht="15" customHeight="1" x14ac:dyDescent="0.2">
      <c r="B100" s="1"/>
      <c r="C100" s="13"/>
      <c r="D100" s="20"/>
      <c r="E100" s="22"/>
      <c r="F100" s="77"/>
      <c r="G100" s="1"/>
      <c r="H100" s="1"/>
      <c r="I100" s="25"/>
      <c r="J100" s="77"/>
      <c r="K100" s="1"/>
      <c r="L100" s="1"/>
      <c r="M100" s="25"/>
      <c r="N100" s="77"/>
      <c r="O100" s="1"/>
      <c r="P100" s="1"/>
      <c r="Q100" s="25"/>
      <c r="R100" s="77"/>
      <c r="S100" s="25"/>
      <c r="T100" s="77"/>
      <c r="U100" s="25"/>
      <c r="V100" s="77"/>
      <c r="W100" s="25"/>
      <c r="X100" s="77"/>
      <c r="Y100" s="25"/>
      <c r="Z100" s="77"/>
      <c r="AA100" s="25"/>
      <c r="AB100" s="77"/>
      <c r="AC100" s="25"/>
      <c r="AD100" s="77"/>
      <c r="AE100" s="25"/>
      <c r="AF100" s="77"/>
      <c r="AG100" s="25"/>
      <c r="AH100" s="77"/>
      <c r="AI100" s="25"/>
      <c r="AJ100" s="77"/>
      <c r="AK100" s="25"/>
      <c r="AL100" s="77"/>
      <c r="AM100" s="25"/>
      <c r="AN100" s="77"/>
      <c r="AO100" s="25"/>
      <c r="AP100" s="77"/>
      <c r="AQ100" s="25"/>
      <c r="AR100" s="77"/>
      <c r="AS100" s="25"/>
      <c r="AT100" s="77"/>
      <c r="AU100" s="25"/>
      <c r="AV100" s="77"/>
      <c r="AW100" s="25"/>
      <c r="AX100" s="77"/>
      <c r="AY100" s="25"/>
      <c r="AZ100" s="77"/>
      <c r="BA100" s="25"/>
      <c r="BB100" s="77"/>
      <c r="BC100" s="25"/>
      <c r="BD100" s="77"/>
      <c r="BE100" s="1"/>
      <c r="BF100" s="1"/>
      <c r="BG100" s="25"/>
      <c r="BH100" s="77"/>
      <c r="BI100" s="25"/>
      <c r="BJ100" s="77"/>
      <c r="BK100" s="25"/>
      <c r="BL100" s="77"/>
      <c r="BM100" s="25"/>
      <c r="BN100" s="77"/>
      <c r="BO100" s="25"/>
      <c r="BP100" s="77"/>
      <c r="BQ100" s="25"/>
      <c r="BR100" s="77"/>
      <c r="BS100" s="25"/>
      <c r="BT100" s="77"/>
      <c r="BU100" s="25"/>
      <c r="BV100" s="77"/>
      <c r="BW100" s="25"/>
      <c r="BX100" s="677"/>
      <c r="BY100" s="677"/>
      <c r="BZ100" s="13"/>
      <c r="CA100" s="677"/>
      <c r="CB100" s="677"/>
      <c r="CC100" s="678"/>
      <c r="CD100" s="77"/>
      <c r="CE100" s="25"/>
    </row>
    <row r="101" spans="2:83" ht="15" customHeight="1" x14ac:dyDescent="0.2">
      <c r="B101" s="1"/>
      <c r="C101" s="13"/>
      <c r="D101" s="20"/>
      <c r="E101" s="22"/>
      <c r="F101" s="77"/>
      <c r="G101" s="1"/>
      <c r="H101" s="1"/>
      <c r="I101" s="25"/>
      <c r="J101" s="77"/>
      <c r="K101" s="1"/>
      <c r="L101" s="1"/>
      <c r="M101" s="25"/>
      <c r="N101" s="77"/>
      <c r="O101" s="1"/>
      <c r="P101" s="1"/>
      <c r="Q101" s="25"/>
      <c r="R101" s="77"/>
      <c r="S101" s="25"/>
      <c r="T101" s="77"/>
      <c r="U101" s="25"/>
      <c r="V101" s="77"/>
      <c r="W101" s="25"/>
      <c r="X101" s="77"/>
      <c r="Y101" s="25"/>
      <c r="Z101" s="77"/>
      <c r="AA101" s="25"/>
      <c r="AB101" s="77"/>
      <c r="AC101" s="25"/>
      <c r="AD101" s="77"/>
      <c r="AE101" s="25"/>
      <c r="AF101" s="77"/>
      <c r="AG101" s="25"/>
      <c r="AH101" s="77"/>
      <c r="AI101" s="25"/>
      <c r="AJ101" s="77"/>
      <c r="AK101" s="25"/>
      <c r="AL101" s="77"/>
      <c r="AM101" s="25"/>
      <c r="AN101" s="77"/>
      <c r="AO101" s="25"/>
      <c r="AP101" s="77"/>
      <c r="AQ101" s="25"/>
      <c r="AR101" s="77"/>
      <c r="AS101" s="25"/>
      <c r="AT101" s="77"/>
      <c r="AU101" s="25"/>
      <c r="AV101" s="77"/>
      <c r="AW101" s="25"/>
      <c r="AX101" s="77"/>
      <c r="AY101" s="25"/>
      <c r="AZ101" s="77"/>
      <c r="BA101" s="25"/>
      <c r="BB101" s="77"/>
      <c r="BC101" s="25"/>
      <c r="BD101" s="77"/>
      <c r="BE101" s="1"/>
      <c r="BF101" s="1"/>
      <c r="BG101" s="25"/>
      <c r="BH101" s="77"/>
      <c r="BI101" s="25"/>
      <c r="BJ101" s="77"/>
      <c r="BK101" s="25"/>
      <c r="BL101" s="77"/>
      <c r="BM101" s="25"/>
      <c r="BN101" s="77"/>
      <c r="BO101" s="25"/>
      <c r="BP101" s="77"/>
      <c r="BQ101" s="25"/>
      <c r="BR101" s="77"/>
      <c r="BS101" s="25"/>
      <c r="BT101" s="77"/>
      <c r="BU101" s="25"/>
      <c r="BV101" s="77"/>
      <c r="BW101" s="25"/>
      <c r="BX101" s="677"/>
      <c r="BY101" s="677"/>
      <c r="BZ101" s="13"/>
      <c r="CA101" s="677"/>
      <c r="CB101" s="677"/>
      <c r="CC101" s="678"/>
      <c r="CD101" s="77"/>
      <c r="CE101" s="25"/>
    </row>
    <row r="102" spans="2:83" ht="15" customHeight="1" x14ac:dyDescent="0.2">
      <c r="B102" s="1"/>
      <c r="C102" s="13"/>
      <c r="D102" s="20"/>
      <c r="E102" s="22"/>
      <c r="F102" s="77"/>
      <c r="G102" s="1"/>
      <c r="H102" s="1"/>
      <c r="I102" s="25"/>
      <c r="J102" s="77"/>
      <c r="K102" s="1"/>
      <c r="L102" s="1"/>
      <c r="M102" s="25"/>
      <c r="N102" s="77"/>
      <c r="O102" s="1"/>
      <c r="P102" s="1"/>
      <c r="Q102" s="25"/>
      <c r="R102" s="77"/>
      <c r="S102" s="25"/>
      <c r="T102" s="77"/>
      <c r="U102" s="25"/>
      <c r="V102" s="77"/>
      <c r="W102" s="25"/>
      <c r="X102" s="77"/>
      <c r="Y102" s="25"/>
      <c r="Z102" s="77"/>
      <c r="AA102" s="25"/>
      <c r="AB102" s="77"/>
      <c r="AC102" s="25"/>
      <c r="AD102" s="77"/>
      <c r="AE102" s="25"/>
      <c r="AF102" s="77"/>
      <c r="AG102" s="25"/>
      <c r="AH102" s="77"/>
      <c r="AI102" s="25"/>
      <c r="AJ102" s="77"/>
      <c r="AK102" s="25"/>
      <c r="AL102" s="77"/>
      <c r="AM102" s="25"/>
      <c r="AN102" s="77"/>
      <c r="AO102" s="25"/>
      <c r="AP102" s="77"/>
      <c r="AQ102" s="25"/>
      <c r="AR102" s="77"/>
      <c r="AS102" s="25"/>
      <c r="AT102" s="77"/>
      <c r="AU102" s="25"/>
      <c r="AV102" s="77"/>
      <c r="AW102" s="25"/>
      <c r="AX102" s="77"/>
      <c r="AY102" s="25"/>
      <c r="AZ102" s="77"/>
      <c r="BA102" s="25"/>
      <c r="BB102" s="77"/>
      <c r="BC102" s="25"/>
      <c r="BD102" s="77"/>
      <c r="BE102" s="1"/>
      <c r="BF102" s="1"/>
      <c r="BG102" s="25"/>
      <c r="BH102" s="77"/>
      <c r="BI102" s="25"/>
      <c r="BJ102" s="77"/>
      <c r="BK102" s="25"/>
      <c r="BL102" s="77"/>
      <c r="BM102" s="25"/>
      <c r="BN102" s="77"/>
      <c r="BO102" s="25"/>
      <c r="BP102" s="77"/>
      <c r="BQ102" s="25"/>
      <c r="BR102" s="77"/>
      <c r="BS102" s="25"/>
      <c r="BT102" s="77"/>
      <c r="BU102" s="25"/>
      <c r="BV102" s="77"/>
      <c r="BW102" s="25"/>
      <c r="BX102" s="677"/>
      <c r="BY102" s="677"/>
      <c r="BZ102" s="13"/>
      <c r="CA102" s="677"/>
      <c r="CB102" s="677"/>
      <c r="CC102" s="678"/>
      <c r="CD102" s="77"/>
      <c r="CE102" s="25"/>
    </row>
    <row r="103" spans="2:83" ht="15" customHeight="1" x14ac:dyDescent="0.2">
      <c r="B103" s="1"/>
      <c r="C103" s="13"/>
      <c r="D103" s="20"/>
      <c r="E103" s="22"/>
      <c r="F103" s="77"/>
      <c r="G103" s="1"/>
      <c r="H103" s="1"/>
      <c r="I103" s="25"/>
      <c r="J103" s="77"/>
      <c r="K103" s="1"/>
      <c r="L103" s="1"/>
      <c r="M103" s="25"/>
      <c r="N103" s="77"/>
      <c r="O103" s="1"/>
      <c r="P103" s="1"/>
      <c r="Q103" s="25"/>
      <c r="R103" s="77"/>
      <c r="S103" s="25"/>
      <c r="T103" s="77"/>
      <c r="U103" s="25"/>
      <c r="V103" s="77"/>
      <c r="W103" s="25"/>
      <c r="X103" s="77"/>
      <c r="Y103" s="25"/>
      <c r="Z103" s="77"/>
      <c r="AA103" s="25"/>
      <c r="AB103" s="77"/>
      <c r="AC103" s="25"/>
      <c r="AD103" s="77"/>
      <c r="AE103" s="25"/>
      <c r="AF103" s="77"/>
      <c r="AG103" s="25"/>
      <c r="AH103" s="77"/>
      <c r="AI103" s="25"/>
      <c r="AJ103" s="77"/>
      <c r="AK103" s="25"/>
      <c r="AL103" s="77"/>
      <c r="AM103" s="25"/>
      <c r="AN103" s="77"/>
      <c r="AO103" s="25"/>
      <c r="AP103" s="77"/>
      <c r="AQ103" s="25"/>
      <c r="AR103" s="77"/>
      <c r="AS103" s="25"/>
      <c r="AT103" s="77"/>
      <c r="AU103" s="25"/>
      <c r="AV103" s="77"/>
      <c r="AW103" s="25"/>
      <c r="AX103" s="77"/>
      <c r="AY103" s="25"/>
      <c r="AZ103" s="77"/>
      <c r="BA103" s="25"/>
      <c r="BB103" s="77"/>
      <c r="BC103" s="25"/>
      <c r="BD103" s="77"/>
      <c r="BE103" s="1"/>
      <c r="BF103" s="1"/>
      <c r="BG103" s="25"/>
      <c r="BH103" s="77"/>
      <c r="BI103" s="25"/>
      <c r="BJ103" s="77"/>
      <c r="BK103" s="25"/>
      <c r="BL103" s="77"/>
      <c r="BM103" s="25"/>
      <c r="BN103" s="77"/>
      <c r="BO103" s="25"/>
      <c r="BP103" s="77"/>
      <c r="BQ103" s="25"/>
      <c r="BR103" s="77"/>
      <c r="BS103" s="25"/>
      <c r="BT103" s="77"/>
      <c r="BU103" s="25"/>
      <c r="BV103" s="77"/>
      <c r="BW103" s="25"/>
      <c r="BX103" s="677"/>
      <c r="BY103" s="677"/>
      <c r="BZ103" s="13"/>
      <c r="CA103" s="677"/>
      <c r="CB103" s="677"/>
      <c r="CC103" s="678"/>
      <c r="CD103" s="77"/>
      <c r="CE103" s="25"/>
    </row>
    <row r="104" spans="2:83" ht="15" customHeight="1" x14ac:dyDescent="0.2">
      <c r="B104" s="1"/>
      <c r="C104" s="13"/>
      <c r="D104" s="20"/>
      <c r="E104" s="22"/>
      <c r="F104" s="77"/>
      <c r="G104" s="1"/>
      <c r="H104" s="1"/>
      <c r="I104" s="25"/>
      <c r="J104" s="77"/>
      <c r="K104" s="1"/>
      <c r="L104" s="1"/>
      <c r="M104" s="25"/>
      <c r="N104" s="77"/>
      <c r="O104" s="1"/>
      <c r="P104" s="1"/>
      <c r="Q104" s="25"/>
      <c r="R104" s="77"/>
      <c r="S104" s="25"/>
      <c r="T104" s="77"/>
      <c r="U104" s="25"/>
      <c r="V104" s="77"/>
      <c r="W104" s="25"/>
      <c r="X104" s="77"/>
      <c r="Y104" s="25"/>
      <c r="Z104" s="77"/>
      <c r="AA104" s="25"/>
      <c r="AB104" s="77"/>
      <c r="AC104" s="25"/>
      <c r="AD104" s="77"/>
      <c r="AE104" s="25"/>
      <c r="AF104" s="77"/>
      <c r="AG104" s="25"/>
      <c r="AH104" s="77"/>
      <c r="AI104" s="25"/>
      <c r="AJ104" s="77"/>
      <c r="AK104" s="25"/>
      <c r="AL104" s="77"/>
      <c r="AM104" s="25"/>
      <c r="AN104" s="77"/>
      <c r="AO104" s="25"/>
      <c r="AP104" s="77"/>
      <c r="AQ104" s="25"/>
      <c r="AR104" s="77"/>
      <c r="AS104" s="25"/>
      <c r="AT104" s="77"/>
      <c r="AU104" s="25"/>
      <c r="AV104" s="77"/>
      <c r="AW104" s="25"/>
      <c r="AX104" s="77"/>
      <c r="AY104" s="25"/>
      <c r="AZ104" s="77"/>
      <c r="BA104" s="25"/>
      <c r="BB104" s="77"/>
      <c r="BC104" s="25"/>
      <c r="BD104" s="77"/>
      <c r="BE104" s="1"/>
      <c r="BF104" s="1"/>
      <c r="BG104" s="25"/>
      <c r="BH104" s="77"/>
      <c r="BI104" s="25"/>
      <c r="BJ104" s="77"/>
      <c r="BK104" s="25"/>
      <c r="BL104" s="77"/>
      <c r="BM104" s="25"/>
      <c r="BN104" s="77"/>
      <c r="BO104" s="25"/>
      <c r="BP104" s="77"/>
      <c r="BQ104" s="25"/>
      <c r="BR104" s="77"/>
      <c r="BS104" s="25"/>
      <c r="BT104" s="77"/>
      <c r="BU104" s="25"/>
      <c r="BV104" s="77"/>
      <c r="BW104" s="25"/>
      <c r="BX104" s="677"/>
      <c r="BY104" s="677"/>
      <c r="BZ104" s="13"/>
      <c r="CA104" s="677"/>
      <c r="CB104" s="677"/>
      <c r="CC104" s="678"/>
      <c r="CD104" s="77"/>
      <c r="CE104" s="25"/>
    </row>
    <row r="105" spans="2:83" ht="15" customHeight="1" x14ac:dyDescent="0.2">
      <c r="B105" s="1"/>
      <c r="C105" s="13"/>
      <c r="D105" s="20"/>
      <c r="E105" s="22"/>
      <c r="F105" s="77"/>
      <c r="G105" s="1"/>
      <c r="H105" s="1"/>
      <c r="I105" s="25"/>
      <c r="J105" s="77"/>
      <c r="K105" s="1"/>
      <c r="L105" s="1"/>
      <c r="M105" s="25"/>
      <c r="N105" s="77"/>
      <c r="O105" s="1"/>
      <c r="P105" s="1"/>
      <c r="Q105" s="25"/>
      <c r="R105" s="77"/>
      <c r="S105" s="25"/>
      <c r="T105" s="77"/>
      <c r="U105" s="25"/>
      <c r="V105" s="77"/>
      <c r="W105" s="25"/>
      <c r="X105" s="77"/>
      <c r="Y105" s="25"/>
      <c r="Z105" s="77"/>
      <c r="AA105" s="25"/>
      <c r="AB105" s="77"/>
      <c r="AC105" s="25"/>
      <c r="AD105" s="77"/>
      <c r="AE105" s="25"/>
      <c r="AF105" s="77"/>
      <c r="AG105" s="25"/>
      <c r="AH105" s="77"/>
      <c r="AI105" s="25"/>
      <c r="AJ105" s="77"/>
      <c r="AK105" s="25"/>
      <c r="AL105" s="77"/>
      <c r="AM105" s="25"/>
      <c r="AN105" s="77"/>
      <c r="AO105" s="25"/>
      <c r="AP105" s="77"/>
      <c r="AQ105" s="25"/>
      <c r="AR105" s="77"/>
      <c r="AS105" s="25"/>
      <c r="AT105" s="77"/>
      <c r="AU105" s="25"/>
      <c r="AV105" s="77"/>
      <c r="AW105" s="25"/>
      <c r="AX105" s="77"/>
      <c r="AY105" s="25"/>
      <c r="AZ105" s="77"/>
      <c r="BA105" s="25"/>
      <c r="BB105" s="77"/>
      <c r="BC105" s="25"/>
      <c r="BD105" s="77"/>
      <c r="BE105" s="1"/>
      <c r="BF105" s="1"/>
      <c r="BG105" s="25"/>
      <c r="BH105" s="77"/>
      <c r="BI105" s="25"/>
      <c r="BJ105" s="77"/>
      <c r="BK105" s="25"/>
      <c r="BL105" s="77"/>
      <c r="BM105" s="25"/>
      <c r="BN105" s="77"/>
      <c r="BO105" s="25"/>
      <c r="BP105" s="77"/>
      <c r="BQ105" s="25"/>
      <c r="BR105" s="77"/>
      <c r="BS105" s="25"/>
      <c r="BT105" s="77"/>
      <c r="BU105" s="25"/>
      <c r="BV105" s="77"/>
      <c r="BW105" s="25"/>
      <c r="BX105" s="677"/>
      <c r="BY105" s="677"/>
      <c r="BZ105" s="13"/>
      <c r="CA105" s="677"/>
      <c r="CB105" s="677"/>
      <c r="CC105" s="678"/>
      <c r="CD105" s="77"/>
      <c r="CE105" s="25"/>
    </row>
    <row r="106" spans="2:83" ht="15" customHeight="1" x14ac:dyDescent="0.2">
      <c r="B106" s="1"/>
      <c r="C106" s="13"/>
      <c r="D106" s="20"/>
      <c r="E106" s="22"/>
      <c r="F106" s="77"/>
      <c r="G106" s="1"/>
      <c r="H106" s="1"/>
      <c r="I106" s="25"/>
      <c r="J106" s="77"/>
      <c r="K106" s="1"/>
      <c r="L106" s="1"/>
      <c r="M106" s="25"/>
      <c r="N106" s="77"/>
      <c r="O106" s="1"/>
      <c r="P106" s="1"/>
      <c r="Q106" s="25"/>
      <c r="R106" s="77"/>
      <c r="S106" s="25"/>
      <c r="T106" s="77"/>
      <c r="U106" s="25"/>
      <c r="V106" s="77"/>
      <c r="W106" s="25"/>
      <c r="X106" s="77"/>
      <c r="Y106" s="25"/>
      <c r="Z106" s="77"/>
      <c r="AA106" s="25"/>
      <c r="AB106" s="77"/>
      <c r="AC106" s="25"/>
      <c r="AD106" s="77"/>
      <c r="AE106" s="25"/>
      <c r="AF106" s="77"/>
      <c r="AG106" s="25"/>
      <c r="AH106" s="77"/>
      <c r="AI106" s="25"/>
      <c r="AJ106" s="77"/>
      <c r="AK106" s="25"/>
      <c r="AL106" s="77"/>
      <c r="AM106" s="25"/>
      <c r="AN106" s="77"/>
      <c r="AO106" s="25"/>
      <c r="AP106" s="77"/>
      <c r="AQ106" s="25"/>
      <c r="AR106" s="77"/>
      <c r="AS106" s="25"/>
      <c r="AT106" s="77"/>
      <c r="AU106" s="25"/>
      <c r="AV106" s="77"/>
      <c r="AW106" s="25"/>
      <c r="AX106" s="77"/>
      <c r="AY106" s="25"/>
      <c r="AZ106" s="77"/>
      <c r="BA106" s="25"/>
      <c r="BB106" s="77"/>
      <c r="BC106" s="25"/>
      <c r="BD106" s="77"/>
      <c r="BE106" s="1"/>
      <c r="BF106" s="1"/>
      <c r="BG106" s="25"/>
      <c r="BH106" s="77"/>
      <c r="BI106" s="25"/>
      <c r="BJ106" s="77"/>
      <c r="BK106" s="25"/>
      <c r="BL106" s="77"/>
      <c r="BM106" s="25"/>
      <c r="BN106" s="77"/>
      <c r="BO106" s="25"/>
      <c r="BP106" s="77"/>
      <c r="BQ106" s="25"/>
      <c r="BR106" s="77"/>
      <c r="BS106" s="25"/>
      <c r="BT106" s="77"/>
      <c r="BU106" s="25"/>
      <c r="BV106" s="77"/>
      <c r="BW106" s="25"/>
      <c r="BX106" s="677"/>
      <c r="BY106" s="677"/>
      <c r="BZ106" s="13"/>
      <c r="CA106" s="677"/>
      <c r="CB106" s="677"/>
      <c r="CC106" s="678"/>
      <c r="CD106" s="77"/>
      <c r="CE106" s="25"/>
    </row>
    <row r="107" spans="2:83" ht="15" customHeight="1" x14ac:dyDescent="0.2">
      <c r="B107" s="1"/>
      <c r="C107" s="13"/>
      <c r="D107" s="20"/>
      <c r="E107" s="22"/>
      <c r="F107" s="77"/>
      <c r="G107" s="1"/>
      <c r="H107" s="1"/>
      <c r="I107" s="25"/>
      <c r="J107" s="77"/>
      <c r="K107" s="1"/>
      <c r="L107" s="1"/>
      <c r="M107" s="25"/>
      <c r="N107" s="77"/>
      <c r="O107" s="1"/>
      <c r="P107" s="1"/>
      <c r="Q107" s="25"/>
      <c r="R107" s="77"/>
      <c r="S107" s="25"/>
      <c r="T107" s="77"/>
      <c r="U107" s="25"/>
      <c r="V107" s="77"/>
      <c r="W107" s="25"/>
      <c r="X107" s="77"/>
      <c r="Y107" s="25"/>
      <c r="Z107" s="77"/>
      <c r="AA107" s="25"/>
      <c r="AB107" s="77"/>
      <c r="AC107" s="25"/>
      <c r="AD107" s="77"/>
      <c r="AE107" s="25"/>
      <c r="AF107" s="77"/>
      <c r="AG107" s="25"/>
      <c r="AH107" s="77"/>
      <c r="AI107" s="25"/>
      <c r="AJ107" s="77"/>
      <c r="AK107" s="25"/>
      <c r="AL107" s="77"/>
      <c r="AM107" s="25"/>
      <c r="AN107" s="77"/>
      <c r="AO107" s="25"/>
      <c r="AP107" s="77"/>
      <c r="AQ107" s="25"/>
      <c r="AR107" s="77"/>
      <c r="AS107" s="25"/>
      <c r="AT107" s="77"/>
      <c r="AU107" s="25"/>
      <c r="AV107" s="77"/>
      <c r="AW107" s="25"/>
      <c r="AX107" s="77"/>
      <c r="AY107" s="25"/>
      <c r="AZ107" s="77"/>
      <c r="BA107" s="25"/>
      <c r="BB107" s="77"/>
      <c r="BC107" s="25"/>
      <c r="BD107" s="77"/>
      <c r="BE107" s="1"/>
      <c r="BF107" s="1"/>
      <c r="BG107" s="25"/>
      <c r="BH107" s="77"/>
      <c r="BI107" s="25"/>
      <c r="BJ107" s="77"/>
      <c r="BK107" s="25"/>
      <c r="BL107" s="77"/>
      <c r="BM107" s="25"/>
      <c r="BN107" s="77"/>
      <c r="BO107" s="25"/>
      <c r="BP107" s="77"/>
      <c r="BQ107" s="25"/>
      <c r="BR107" s="77"/>
      <c r="BS107" s="25"/>
      <c r="BT107" s="77"/>
      <c r="BU107" s="25"/>
      <c r="BV107" s="77"/>
      <c r="BW107" s="25"/>
      <c r="BX107" s="677"/>
      <c r="BY107" s="677"/>
      <c r="BZ107" s="13"/>
      <c r="CA107" s="677"/>
      <c r="CB107" s="677"/>
      <c r="CC107" s="678"/>
      <c r="CD107" s="77"/>
      <c r="CE107" s="25"/>
    </row>
    <row r="108" spans="2:83" ht="15" customHeight="1" x14ac:dyDescent="0.2">
      <c r="B108" s="1"/>
      <c r="C108" s="13"/>
      <c r="D108" s="20"/>
      <c r="E108" s="22"/>
      <c r="F108" s="77"/>
      <c r="G108" s="1"/>
      <c r="H108" s="1"/>
      <c r="I108" s="25"/>
      <c r="J108" s="77"/>
      <c r="K108" s="1"/>
      <c r="L108" s="1"/>
      <c r="M108" s="25"/>
      <c r="N108" s="77"/>
      <c r="O108" s="1"/>
      <c r="P108" s="1"/>
      <c r="Q108" s="25"/>
      <c r="R108" s="77"/>
      <c r="S108" s="25"/>
      <c r="T108" s="77"/>
      <c r="U108" s="25"/>
      <c r="V108" s="77"/>
      <c r="W108" s="25"/>
      <c r="X108" s="77"/>
      <c r="Y108" s="25"/>
      <c r="Z108" s="77"/>
      <c r="AA108" s="25"/>
      <c r="AB108" s="77"/>
      <c r="AC108" s="25"/>
      <c r="AD108" s="77"/>
      <c r="AE108" s="25"/>
      <c r="AF108" s="77"/>
      <c r="AG108" s="25"/>
      <c r="AH108" s="77"/>
      <c r="AI108" s="25"/>
      <c r="AJ108" s="77"/>
      <c r="AK108" s="25"/>
      <c r="AL108" s="77"/>
      <c r="AM108" s="25"/>
      <c r="AN108" s="77"/>
      <c r="AO108" s="25"/>
      <c r="AP108" s="77"/>
      <c r="AQ108" s="25"/>
      <c r="AR108" s="77"/>
      <c r="AS108" s="25"/>
      <c r="AT108" s="77"/>
      <c r="AU108" s="25"/>
      <c r="AV108" s="77"/>
      <c r="AW108" s="25"/>
      <c r="AX108" s="77"/>
      <c r="AY108" s="25"/>
      <c r="AZ108" s="77"/>
      <c r="BA108" s="25"/>
      <c r="BB108" s="77"/>
      <c r="BC108" s="25"/>
      <c r="BD108" s="77"/>
      <c r="BE108" s="1"/>
      <c r="BF108" s="1"/>
      <c r="BG108" s="25"/>
      <c r="BH108" s="77"/>
      <c r="BI108" s="25"/>
      <c r="BJ108" s="77"/>
      <c r="BK108" s="25"/>
      <c r="BL108" s="77"/>
      <c r="BM108" s="25"/>
      <c r="BN108" s="77"/>
      <c r="BO108" s="25"/>
      <c r="BP108" s="77"/>
      <c r="BQ108" s="25"/>
      <c r="BR108" s="77"/>
      <c r="BS108" s="25"/>
      <c r="BT108" s="77"/>
      <c r="BU108" s="25"/>
      <c r="BV108" s="77"/>
      <c r="BW108" s="25"/>
      <c r="BX108" s="677"/>
      <c r="BY108" s="677"/>
      <c r="BZ108" s="13"/>
      <c r="CA108" s="677"/>
      <c r="CB108" s="677"/>
      <c r="CC108" s="678"/>
      <c r="CD108" s="77"/>
      <c r="CE108" s="25"/>
    </row>
    <row r="109" spans="2:83" ht="15" customHeight="1" x14ac:dyDescent="0.2">
      <c r="B109" s="1"/>
      <c r="C109" s="13"/>
      <c r="D109" s="20"/>
      <c r="E109" s="22"/>
      <c r="F109" s="77"/>
      <c r="G109" s="1"/>
      <c r="H109" s="1"/>
      <c r="I109" s="25"/>
      <c r="J109" s="77"/>
      <c r="K109" s="1"/>
      <c r="L109" s="1"/>
      <c r="M109" s="25"/>
      <c r="N109" s="77"/>
      <c r="O109" s="1"/>
      <c r="P109" s="1"/>
      <c r="Q109" s="25"/>
      <c r="R109" s="77"/>
      <c r="S109" s="25"/>
      <c r="T109" s="77"/>
      <c r="U109" s="25"/>
      <c r="V109" s="77"/>
      <c r="W109" s="25"/>
      <c r="X109" s="77"/>
      <c r="Y109" s="25"/>
      <c r="Z109" s="77"/>
      <c r="AA109" s="25"/>
      <c r="AB109" s="77"/>
      <c r="AC109" s="25"/>
      <c r="AD109" s="77"/>
      <c r="AE109" s="25"/>
      <c r="AF109" s="77"/>
      <c r="AG109" s="25"/>
      <c r="AH109" s="77"/>
      <c r="AI109" s="25"/>
      <c r="AJ109" s="77"/>
      <c r="AK109" s="25"/>
      <c r="AL109" s="77"/>
      <c r="AM109" s="25"/>
      <c r="AN109" s="77"/>
      <c r="AO109" s="25"/>
      <c r="AP109" s="77"/>
      <c r="AQ109" s="25"/>
      <c r="AR109" s="77"/>
      <c r="AS109" s="25"/>
      <c r="AT109" s="77"/>
      <c r="AU109" s="25"/>
      <c r="AV109" s="77"/>
      <c r="AW109" s="25"/>
      <c r="AX109" s="77"/>
      <c r="AY109" s="25"/>
      <c r="AZ109" s="77"/>
      <c r="BA109" s="25"/>
      <c r="BB109" s="77"/>
      <c r="BC109" s="25"/>
      <c r="BD109" s="77"/>
      <c r="BE109" s="1"/>
      <c r="BF109" s="1"/>
      <c r="BG109" s="25"/>
      <c r="BH109" s="77"/>
      <c r="BI109" s="25"/>
      <c r="BJ109" s="77"/>
      <c r="BK109" s="25"/>
      <c r="BL109" s="77"/>
      <c r="BM109" s="25"/>
      <c r="BN109" s="77"/>
      <c r="BO109" s="25"/>
      <c r="BP109" s="77"/>
      <c r="BQ109" s="25"/>
      <c r="BR109" s="77"/>
      <c r="BS109" s="25"/>
      <c r="BT109" s="77"/>
      <c r="BU109" s="25"/>
      <c r="BV109" s="77"/>
      <c r="BW109" s="25"/>
      <c r="BX109" s="677"/>
      <c r="BY109" s="677"/>
      <c r="BZ109" s="13"/>
      <c r="CA109" s="677"/>
      <c r="CB109" s="677"/>
      <c r="CC109" s="678"/>
      <c r="CD109" s="77"/>
      <c r="CE109" s="25"/>
    </row>
    <row r="110" spans="2:83" ht="15" customHeight="1" x14ac:dyDescent="0.2">
      <c r="B110" s="1"/>
      <c r="C110" s="13"/>
      <c r="D110" s="20"/>
      <c r="E110" s="22"/>
      <c r="F110" s="77"/>
      <c r="G110" s="1"/>
      <c r="H110" s="1"/>
      <c r="I110" s="25"/>
      <c r="J110" s="77"/>
      <c r="K110" s="1"/>
      <c r="L110" s="1"/>
      <c r="M110" s="25"/>
      <c r="N110" s="77"/>
      <c r="O110" s="1"/>
      <c r="P110" s="1"/>
      <c r="Q110" s="25"/>
      <c r="R110" s="77"/>
      <c r="S110" s="25"/>
      <c r="T110" s="77"/>
      <c r="U110" s="25"/>
      <c r="V110" s="77"/>
      <c r="W110" s="25"/>
      <c r="X110" s="77"/>
      <c r="Y110" s="25"/>
      <c r="Z110" s="77"/>
      <c r="AA110" s="25"/>
      <c r="AB110" s="77"/>
      <c r="AC110" s="25"/>
      <c r="AD110" s="77"/>
      <c r="AE110" s="25"/>
      <c r="AF110" s="77"/>
      <c r="AG110" s="25"/>
      <c r="AH110" s="77"/>
      <c r="AI110" s="25"/>
      <c r="AJ110" s="77"/>
      <c r="AK110" s="25"/>
      <c r="AL110" s="77"/>
      <c r="AM110" s="25"/>
      <c r="AN110" s="77"/>
      <c r="AO110" s="25"/>
      <c r="AP110" s="77"/>
      <c r="AQ110" s="25"/>
      <c r="AR110" s="77"/>
      <c r="AS110" s="25"/>
      <c r="AT110" s="77"/>
      <c r="AU110" s="25"/>
      <c r="AV110" s="77"/>
      <c r="AW110" s="25"/>
      <c r="AX110" s="77"/>
      <c r="AY110" s="25"/>
      <c r="AZ110" s="77"/>
      <c r="BA110" s="25"/>
      <c r="BB110" s="77"/>
      <c r="BC110" s="25"/>
      <c r="BD110" s="77"/>
      <c r="BE110" s="1"/>
      <c r="BF110" s="1"/>
      <c r="BG110" s="25"/>
      <c r="BH110" s="77"/>
      <c r="BI110" s="25"/>
      <c r="BJ110" s="77"/>
      <c r="BK110" s="25"/>
      <c r="BL110" s="77"/>
      <c r="BM110" s="25"/>
      <c r="BN110" s="77"/>
      <c r="BO110" s="25"/>
      <c r="BP110" s="77"/>
      <c r="BQ110" s="25"/>
      <c r="BR110" s="77"/>
      <c r="BS110" s="25"/>
      <c r="BT110" s="77"/>
      <c r="BU110" s="25"/>
      <c r="BV110" s="77"/>
      <c r="BW110" s="25"/>
      <c r="BX110" s="677"/>
      <c r="BY110" s="677"/>
      <c r="BZ110" s="13"/>
      <c r="CA110" s="677"/>
      <c r="CB110" s="677"/>
      <c r="CC110" s="678"/>
      <c r="CD110" s="77"/>
      <c r="CE110" s="25"/>
    </row>
    <row r="111" spans="2:83" ht="15" customHeight="1" x14ac:dyDescent="0.2">
      <c r="B111" s="1"/>
      <c r="C111" s="13"/>
      <c r="D111" s="20"/>
      <c r="E111" s="22"/>
      <c r="F111" s="77"/>
      <c r="G111" s="1"/>
      <c r="H111" s="1"/>
      <c r="I111" s="25"/>
      <c r="J111" s="77"/>
      <c r="K111" s="1"/>
      <c r="L111" s="1"/>
      <c r="M111" s="25"/>
      <c r="N111" s="77"/>
      <c r="O111" s="1"/>
      <c r="P111" s="1"/>
      <c r="Q111" s="25"/>
      <c r="R111" s="77"/>
      <c r="S111" s="25"/>
      <c r="T111" s="77"/>
      <c r="U111" s="25"/>
      <c r="V111" s="77"/>
      <c r="W111" s="25"/>
      <c r="X111" s="77"/>
      <c r="Y111" s="25"/>
      <c r="Z111" s="77"/>
      <c r="AA111" s="25"/>
      <c r="AB111" s="77"/>
      <c r="AC111" s="25"/>
      <c r="AD111" s="77"/>
      <c r="AE111" s="25"/>
      <c r="AF111" s="77"/>
      <c r="AG111" s="25"/>
      <c r="AH111" s="77"/>
      <c r="AI111" s="25"/>
      <c r="AJ111" s="77"/>
      <c r="AK111" s="25"/>
      <c r="AL111" s="77"/>
      <c r="AM111" s="25"/>
      <c r="AN111" s="77"/>
      <c r="AO111" s="25"/>
      <c r="AP111" s="77"/>
      <c r="AQ111" s="25"/>
      <c r="AR111" s="77"/>
      <c r="AS111" s="25"/>
      <c r="AT111" s="77"/>
      <c r="AU111" s="25"/>
      <c r="AV111" s="77"/>
      <c r="AW111" s="25"/>
      <c r="AX111" s="77"/>
      <c r="AY111" s="25"/>
      <c r="AZ111" s="77"/>
      <c r="BA111" s="25"/>
      <c r="BB111" s="77"/>
      <c r="BC111" s="25"/>
      <c r="BD111" s="77"/>
      <c r="BE111" s="1"/>
      <c r="BF111" s="1"/>
      <c r="BG111" s="25"/>
      <c r="BH111" s="77"/>
      <c r="BI111" s="25"/>
      <c r="BJ111" s="77"/>
      <c r="BK111" s="25"/>
      <c r="BL111" s="77"/>
      <c r="BM111" s="25"/>
      <c r="BN111" s="77"/>
      <c r="BO111" s="25"/>
      <c r="BP111" s="77"/>
      <c r="BQ111" s="25"/>
      <c r="BR111" s="77"/>
      <c r="BS111" s="25"/>
      <c r="BT111" s="77"/>
      <c r="BU111" s="25"/>
      <c r="BV111" s="77"/>
      <c r="BW111" s="25"/>
      <c r="BX111" s="677"/>
      <c r="BY111" s="677"/>
      <c r="BZ111" s="13"/>
      <c r="CA111" s="677"/>
      <c r="CB111" s="677"/>
      <c r="CC111" s="678"/>
      <c r="CD111" s="77"/>
      <c r="CE111" s="25"/>
    </row>
    <row r="112" spans="2:83" ht="15" customHeight="1" x14ac:dyDescent="0.2">
      <c r="B112" s="1"/>
      <c r="C112" s="13"/>
      <c r="D112" s="20"/>
      <c r="E112" s="22"/>
      <c r="F112" s="77"/>
      <c r="G112" s="1"/>
      <c r="H112" s="1"/>
      <c r="I112" s="25"/>
      <c r="J112" s="77"/>
      <c r="K112" s="1"/>
      <c r="L112" s="1"/>
      <c r="M112" s="25"/>
      <c r="N112" s="77"/>
      <c r="O112" s="1"/>
      <c r="P112" s="1"/>
      <c r="Q112" s="25"/>
      <c r="R112" s="77"/>
      <c r="S112" s="25"/>
      <c r="T112" s="77"/>
      <c r="U112" s="25"/>
      <c r="V112" s="77"/>
      <c r="W112" s="25"/>
      <c r="X112" s="77"/>
      <c r="Y112" s="25"/>
      <c r="Z112" s="77"/>
      <c r="AA112" s="25"/>
      <c r="AB112" s="77"/>
      <c r="AC112" s="25"/>
      <c r="AD112" s="77"/>
      <c r="AE112" s="25"/>
      <c r="AF112" s="77"/>
      <c r="AG112" s="25"/>
      <c r="AH112" s="77"/>
      <c r="AI112" s="25"/>
      <c r="AJ112" s="77"/>
      <c r="AK112" s="25"/>
      <c r="AL112" s="77"/>
      <c r="AM112" s="25"/>
      <c r="AN112" s="77"/>
      <c r="AO112" s="25"/>
      <c r="AP112" s="77"/>
      <c r="AQ112" s="25"/>
      <c r="AR112" s="77"/>
      <c r="AS112" s="25"/>
      <c r="AT112" s="77"/>
      <c r="AU112" s="25"/>
      <c r="AV112" s="77"/>
      <c r="AW112" s="25"/>
      <c r="AX112" s="77"/>
      <c r="AY112" s="25"/>
      <c r="AZ112" s="77"/>
      <c r="BA112" s="25"/>
      <c r="BB112" s="77"/>
      <c r="BC112" s="25"/>
      <c r="BD112" s="77"/>
      <c r="BE112" s="1"/>
      <c r="BF112" s="1"/>
      <c r="BG112" s="25"/>
      <c r="BH112" s="77"/>
      <c r="BI112" s="25"/>
      <c r="BJ112" s="77"/>
      <c r="BK112" s="25"/>
      <c r="BL112" s="77"/>
      <c r="BM112" s="25"/>
      <c r="BN112" s="77"/>
      <c r="BO112" s="25"/>
      <c r="BP112" s="77"/>
      <c r="BQ112" s="25"/>
      <c r="BR112" s="77"/>
      <c r="BS112" s="25"/>
      <c r="BT112" s="77"/>
      <c r="BU112" s="25"/>
      <c r="BV112" s="77"/>
      <c r="BW112" s="25"/>
      <c r="BX112" s="677"/>
      <c r="BY112" s="677"/>
      <c r="BZ112" s="13"/>
      <c r="CA112" s="677"/>
      <c r="CB112" s="677"/>
      <c r="CC112" s="678"/>
      <c r="CD112" s="77"/>
      <c r="CE112" s="25"/>
    </row>
    <row r="113" spans="2:83" ht="15" customHeight="1" x14ac:dyDescent="0.2">
      <c r="B113" s="1"/>
      <c r="C113" s="13"/>
      <c r="D113" s="20"/>
      <c r="E113" s="22"/>
      <c r="F113" s="77"/>
      <c r="G113" s="1"/>
      <c r="H113" s="1"/>
      <c r="I113" s="25"/>
      <c r="J113" s="77"/>
      <c r="K113" s="1"/>
      <c r="L113" s="1"/>
      <c r="M113" s="25"/>
      <c r="N113" s="77"/>
      <c r="O113" s="1"/>
      <c r="P113" s="1"/>
      <c r="Q113" s="25"/>
      <c r="R113" s="77"/>
      <c r="S113" s="25"/>
      <c r="T113" s="77"/>
      <c r="U113" s="25"/>
      <c r="V113" s="77"/>
      <c r="W113" s="25"/>
      <c r="X113" s="77"/>
      <c r="Y113" s="25"/>
      <c r="Z113" s="77"/>
      <c r="AA113" s="25"/>
      <c r="AB113" s="77"/>
      <c r="AC113" s="25"/>
      <c r="AD113" s="77"/>
      <c r="AE113" s="25"/>
      <c r="AF113" s="77"/>
      <c r="AG113" s="25"/>
      <c r="AH113" s="77"/>
      <c r="AI113" s="25"/>
      <c r="AJ113" s="77"/>
      <c r="AK113" s="25"/>
      <c r="AL113" s="77"/>
      <c r="AM113" s="25"/>
      <c r="AN113" s="77"/>
      <c r="AO113" s="25"/>
      <c r="AP113" s="77"/>
      <c r="AQ113" s="25"/>
      <c r="AR113" s="77"/>
      <c r="AS113" s="25"/>
      <c r="AT113" s="77"/>
      <c r="AU113" s="25"/>
      <c r="AV113" s="77"/>
      <c r="AW113" s="25"/>
      <c r="AX113" s="77"/>
      <c r="AY113" s="25"/>
      <c r="AZ113" s="77"/>
      <c r="BA113" s="25"/>
      <c r="BB113" s="77"/>
      <c r="BC113" s="25"/>
      <c r="BD113" s="77"/>
      <c r="BE113" s="1"/>
      <c r="BF113" s="1"/>
      <c r="BG113" s="25"/>
      <c r="BH113" s="77"/>
      <c r="BI113" s="25"/>
      <c r="BJ113" s="77"/>
      <c r="BK113" s="25"/>
      <c r="BL113" s="77"/>
      <c r="BM113" s="25"/>
      <c r="BN113" s="77"/>
      <c r="BO113" s="25"/>
      <c r="BP113" s="77"/>
      <c r="BQ113" s="25"/>
      <c r="BR113" s="77"/>
      <c r="BS113" s="25"/>
      <c r="BT113" s="77"/>
      <c r="BU113" s="25"/>
      <c r="BV113" s="77"/>
      <c r="BW113" s="25"/>
      <c r="BX113" s="677"/>
      <c r="BY113" s="677"/>
      <c r="BZ113" s="13"/>
      <c r="CA113" s="677"/>
      <c r="CB113" s="677"/>
      <c r="CC113" s="678"/>
      <c r="CD113" s="77"/>
      <c r="CE113" s="25"/>
    </row>
    <row r="114" spans="2:83" ht="15" customHeight="1" x14ac:dyDescent="0.2">
      <c r="B114" s="1"/>
      <c r="C114" s="13"/>
      <c r="D114" s="20"/>
      <c r="E114" s="22"/>
      <c r="F114" s="77"/>
      <c r="G114" s="1"/>
      <c r="H114" s="1"/>
      <c r="I114" s="25"/>
      <c r="J114" s="77"/>
      <c r="K114" s="1"/>
      <c r="L114" s="1"/>
      <c r="M114" s="25"/>
      <c r="N114" s="77"/>
      <c r="O114" s="1"/>
      <c r="P114" s="1"/>
      <c r="Q114" s="25"/>
      <c r="R114" s="77"/>
      <c r="S114" s="25"/>
      <c r="T114" s="77"/>
      <c r="U114" s="25"/>
      <c r="V114" s="77"/>
      <c r="W114" s="25"/>
      <c r="X114" s="77"/>
      <c r="Y114" s="25"/>
      <c r="Z114" s="77"/>
      <c r="AA114" s="25"/>
      <c r="AB114" s="77"/>
      <c r="AC114" s="25"/>
      <c r="AD114" s="77"/>
      <c r="AE114" s="25"/>
      <c r="AF114" s="77"/>
      <c r="AG114" s="25"/>
      <c r="AH114" s="77"/>
      <c r="AI114" s="25"/>
      <c r="AJ114" s="77"/>
      <c r="AK114" s="25"/>
      <c r="AL114" s="77"/>
      <c r="AM114" s="25"/>
      <c r="AN114" s="77"/>
      <c r="AO114" s="25"/>
      <c r="AP114" s="77"/>
      <c r="AQ114" s="25"/>
      <c r="AR114" s="77"/>
      <c r="AS114" s="25"/>
      <c r="AT114" s="77"/>
      <c r="AU114" s="25"/>
      <c r="AV114" s="77"/>
      <c r="AW114" s="25"/>
      <c r="AX114" s="77"/>
      <c r="AY114" s="25"/>
      <c r="AZ114" s="77"/>
      <c r="BA114" s="25"/>
      <c r="BB114" s="77"/>
      <c r="BC114" s="25"/>
      <c r="BD114" s="77"/>
      <c r="BE114" s="1"/>
      <c r="BF114" s="1"/>
      <c r="BG114" s="25"/>
      <c r="BH114" s="77"/>
      <c r="BI114" s="25"/>
      <c r="BJ114" s="77"/>
      <c r="BK114" s="25"/>
      <c r="BL114" s="77"/>
      <c r="BM114" s="25"/>
      <c r="BN114" s="77"/>
      <c r="BO114" s="25"/>
      <c r="BP114" s="77"/>
      <c r="BQ114" s="25"/>
      <c r="BR114" s="77"/>
      <c r="BS114" s="25"/>
      <c r="BT114" s="77"/>
      <c r="BU114" s="25"/>
      <c r="BV114" s="77"/>
      <c r="BW114" s="25"/>
      <c r="BX114" s="677"/>
      <c r="BY114" s="677"/>
      <c r="BZ114" s="13"/>
      <c r="CA114" s="677"/>
      <c r="CB114" s="677"/>
      <c r="CC114" s="678"/>
      <c r="CD114" s="77"/>
      <c r="CE114" s="25"/>
    </row>
    <row r="115" spans="2:83" ht="15" customHeight="1" x14ac:dyDescent="0.2">
      <c r="B115" s="1"/>
      <c r="C115" s="13"/>
      <c r="D115" s="20"/>
      <c r="E115" s="22"/>
      <c r="F115" s="77"/>
      <c r="G115" s="1"/>
      <c r="H115" s="1"/>
      <c r="I115" s="25"/>
      <c r="J115" s="77"/>
      <c r="K115" s="1"/>
      <c r="L115" s="1"/>
      <c r="M115" s="25"/>
      <c r="N115" s="77"/>
      <c r="O115" s="1"/>
      <c r="P115" s="1"/>
      <c r="Q115" s="25"/>
      <c r="R115" s="77"/>
      <c r="S115" s="25"/>
      <c r="T115" s="77"/>
      <c r="U115" s="25"/>
      <c r="V115" s="77"/>
      <c r="W115" s="25"/>
      <c r="X115" s="77"/>
      <c r="Y115" s="25"/>
      <c r="Z115" s="77"/>
      <c r="AA115" s="25"/>
      <c r="AB115" s="77"/>
      <c r="AC115" s="25"/>
      <c r="AD115" s="77"/>
      <c r="AE115" s="25"/>
      <c r="AF115" s="77"/>
      <c r="AG115" s="25"/>
      <c r="AH115" s="77"/>
      <c r="AI115" s="25"/>
      <c r="AJ115" s="77"/>
      <c r="AK115" s="25"/>
      <c r="AL115" s="77"/>
      <c r="AM115" s="25"/>
      <c r="AN115" s="77"/>
      <c r="AO115" s="25"/>
      <c r="AP115" s="77"/>
      <c r="AQ115" s="25"/>
      <c r="AR115" s="77"/>
      <c r="AS115" s="25"/>
      <c r="AT115" s="77"/>
      <c r="AU115" s="25"/>
      <c r="AV115" s="77"/>
      <c r="AW115" s="25"/>
      <c r="AX115" s="77"/>
      <c r="AY115" s="25"/>
      <c r="AZ115" s="77"/>
      <c r="BA115" s="25"/>
      <c r="BB115" s="77"/>
      <c r="BC115" s="25"/>
      <c r="BD115" s="77"/>
      <c r="BE115" s="1"/>
      <c r="BF115" s="1"/>
      <c r="BG115" s="25"/>
      <c r="BH115" s="77"/>
      <c r="BI115" s="25"/>
      <c r="BJ115" s="77"/>
      <c r="BK115" s="25"/>
      <c r="BL115" s="77"/>
      <c r="BM115" s="25"/>
      <c r="BN115" s="77"/>
      <c r="BO115" s="25"/>
      <c r="BP115" s="77"/>
      <c r="BQ115" s="25"/>
      <c r="BR115" s="77"/>
      <c r="BS115" s="25"/>
      <c r="BT115" s="77"/>
      <c r="BU115" s="25"/>
      <c r="BV115" s="77"/>
      <c r="BW115" s="25"/>
      <c r="BX115" s="677"/>
      <c r="BY115" s="677"/>
      <c r="BZ115" s="13"/>
      <c r="CA115" s="677"/>
      <c r="CB115" s="677"/>
      <c r="CC115" s="678"/>
      <c r="CD115" s="77"/>
      <c r="CE115" s="25"/>
    </row>
    <row r="116" spans="2:83" ht="15" customHeight="1" x14ac:dyDescent="0.2">
      <c r="B116" s="1"/>
      <c r="C116" s="13"/>
      <c r="D116" s="20"/>
      <c r="E116" s="22"/>
      <c r="F116" s="77"/>
      <c r="G116" s="1"/>
      <c r="H116" s="1"/>
      <c r="I116" s="25"/>
      <c r="J116" s="77"/>
      <c r="K116" s="1"/>
      <c r="L116" s="1"/>
      <c r="M116" s="25"/>
      <c r="N116" s="77"/>
      <c r="O116" s="1"/>
      <c r="P116" s="1"/>
      <c r="Q116" s="25"/>
      <c r="R116" s="77"/>
      <c r="S116" s="25"/>
      <c r="T116" s="77"/>
      <c r="U116" s="25"/>
      <c r="V116" s="77"/>
      <c r="W116" s="25"/>
      <c r="X116" s="77"/>
      <c r="Y116" s="25"/>
      <c r="Z116" s="77"/>
      <c r="AA116" s="25"/>
      <c r="AB116" s="77"/>
      <c r="AC116" s="25"/>
      <c r="AD116" s="77"/>
      <c r="AE116" s="25"/>
      <c r="AF116" s="77"/>
      <c r="AG116" s="25"/>
      <c r="AH116" s="77"/>
      <c r="AI116" s="25"/>
      <c r="AJ116" s="77"/>
      <c r="AK116" s="25"/>
      <c r="AL116" s="77"/>
      <c r="AM116" s="25"/>
      <c r="AN116" s="77"/>
      <c r="AO116" s="25"/>
      <c r="AP116" s="77"/>
      <c r="AQ116" s="25"/>
      <c r="AR116" s="77"/>
      <c r="AS116" s="25"/>
      <c r="AT116" s="77"/>
      <c r="AU116" s="25"/>
      <c r="AV116" s="77"/>
      <c r="AW116" s="25"/>
      <c r="AX116" s="77"/>
      <c r="AY116" s="25"/>
      <c r="AZ116" s="77"/>
      <c r="BA116" s="25"/>
      <c r="BB116" s="77"/>
      <c r="BC116" s="25"/>
      <c r="BD116" s="77"/>
      <c r="BE116" s="1"/>
      <c r="BF116" s="1"/>
      <c r="BG116" s="25"/>
      <c r="BH116" s="77"/>
      <c r="BI116" s="25"/>
      <c r="BJ116" s="77"/>
      <c r="BK116" s="25"/>
      <c r="BL116" s="77"/>
      <c r="BM116" s="25"/>
      <c r="BN116" s="77"/>
      <c r="BO116" s="25"/>
      <c r="BP116" s="77"/>
      <c r="BQ116" s="25"/>
      <c r="BR116" s="77"/>
      <c r="BS116" s="25"/>
      <c r="BT116" s="77"/>
      <c r="BU116" s="25"/>
      <c r="BV116" s="77"/>
      <c r="BW116" s="25"/>
      <c r="BX116" s="677"/>
      <c r="BY116" s="677"/>
      <c r="BZ116" s="13"/>
      <c r="CA116" s="677"/>
      <c r="CB116" s="677"/>
      <c r="CC116" s="678"/>
      <c r="CD116" s="77"/>
      <c r="CE116" s="25"/>
    </row>
    <row r="117" spans="2:83" ht="15" customHeight="1" x14ac:dyDescent="0.2">
      <c r="B117" s="1"/>
      <c r="C117" s="13"/>
      <c r="D117" s="20"/>
      <c r="E117" s="22"/>
      <c r="F117" s="77"/>
      <c r="G117" s="1"/>
      <c r="H117" s="1"/>
      <c r="I117" s="25"/>
      <c r="J117" s="77"/>
      <c r="K117" s="1"/>
      <c r="L117" s="1"/>
      <c r="M117" s="25"/>
      <c r="N117" s="77"/>
      <c r="O117" s="1"/>
      <c r="P117" s="1"/>
      <c r="Q117" s="25"/>
      <c r="R117" s="77"/>
      <c r="S117" s="25"/>
      <c r="T117" s="77"/>
      <c r="U117" s="25"/>
      <c r="V117" s="77"/>
      <c r="W117" s="25"/>
      <c r="X117" s="77"/>
      <c r="Y117" s="25"/>
      <c r="Z117" s="77"/>
      <c r="AA117" s="25"/>
      <c r="AB117" s="77"/>
      <c r="AC117" s="25"/>
      <c r="AD117" s="77"/>
      <c r="AE117" s="25"/>
      <c r="AF117" s="77"/>
      <c r="AG117" s="25"/>
      <c r="AH117" s="77"/>
      <c r="AI117" s="25"/>
      <c r="AJ117" s="77"/>
      <c r="AK117" s="25"/>
      <c r="AL117" s="77"/>
      <c r="AM117" s="25"/>
      <c r="AN117" s="77"/>
      <c r="AO117" s="25"/>
      <c r="AP117" s="77"/>
      <c r="AQ117" s="25"/>
      <c r="AR117" s="77"/>
      <c r="AS117" s="25"/>
      <c r="AT117" s="77"/>
      <c r="AU117" s="25"/>
      <c r="AV117" s="77"/>
      <c r="AW117" s="25"/>
      <c r="AX117" s="77"/>
      <c r="AY117" s="25"/>
      <c r="AZ117" s="77"/>
      <c r="BA117" s="25"/>
      <c r="BB117" s="77"/>
      <c r="BC117" s="25"/>
      <c r="BD117" s="77"/>
      <c r="BE117" s="1"/>
      <c r="BF117" s="1"/>
      <c r="BG117" s="25"/>
      <c r="BH117" s="77"/>
      <c r="BI117" s="25"/>
      <c r="BJ117" s="77"/>
      <c r="BK117" s="25"/>
      <c r="BL117" s="77"/>
      <c r="BM117" s="25"/>
      <c r="BN117" s="77"/>
      <c r="BO117" s="25"/>
      <c r="BP117" s="77"/>
      <c r="BQ117" s="25"/>
      <c r="BR117" s="77"/>
      <c r="BS117" s="25"/>
      <c r="BT117" s="77"/>
      <c r="BU117" s="25"/>
      <c r="BV117" s="77"/>
      <c r="BW117" s="25"/>
      <c r="BX117" s="677"/>
      <c r="BY117" s="677"/>
      <c r="BZ117" s="13"/>
      <c r="CA117" s="677"/>
      <c r="CB117" s="677"/>
      <c r="CC117" s="678"/>
      <c r="CD117" s="77"/>
      <c r="CE117" s="25"/>
    </row>
    <row r="118" spans="2:83" ht="15" customHeight="1" x14ac:dyDescent="0.2">
      <c r="B118" s="1"/>
      <c r="C118" s="13"/>
      <c r="D118" s="20"/>
      <c r="E118" s="22"/>
      <c r="F118" s="77"/>
      <c r="G118" s="1"/>
      <c r="H118" s="1"/>
      <c r="I118" s="25"/>
      <c r="J118" s="77"/>
      <c r="K118" s="1"/>
      <c r="L118" s="1"/>
      <c r="M118" s="25"/>
      <c r="N118" s="77"/>
      <c r="O118" s="1"/>
      <c r="P118" s="1"/>
      <c r="Q118" s="25"/>
      <c r="R118" s="77"/>
      <c r="S118" s="25"/>
      <c r="T118" s="77"/>
      <c r="U118" s="25"/>
      <c r="V118" s="77"/>
      <c r="W118" s="25"/>
      <c r="X118" s="77"/>
      <c r="Y118" s="25"/>
      <c r="Z118" s="77"/>
      <c r="AA118" s="25"/>
      <c r="AB118" s="77"/>
      <c r="AC118" s="25"/>
      <c r="AD118" s="77"/>
      <c r="AE118" s="25"/>
      <c r="AF118" s="77"/>
      <c r="AG118" s="25"/>
      <c r="AH118" s="77"/>
      <c r="AI118" s="25"/>
      <c r="AJ118" s="77"/>
      <c r="AK118" s="25"/>
      <c r="AL118" s="77"/>
      <c r="AM118" s="25"/>
      <c r="AN118" s="77"/>
      <c r="AO118" s="25"/>
      <c r="AP118" s="77"/>
      <c r="AQ118" s="25"/>
      <c r="AR118" s="77"/>
      <c r="AS118" s="25"/>
      <c r="AT118" s="77"/>
      <c r="AU118" s="25"/>
      <c r="AV118" s="77"/>
      <c r="AW118" s="25"/>
      <c r="AX118" s="77"/>
      <c r="AY118" s="25"/>
      <c r="AZ118" s="77"/>
      <c r="BA118" s="25"/>
      <c r="BB118" s="77"/>
      <c r="BC118" s="25"/>
      <c r="BD118" s="77"/>
      <c r="BE118" s="1"/>
      <c r="BF118" s="1"/>
      <c r="BG118" s="25"/>
      <c r="BH118" s="77"/>
      <c r="BI118" s="25"/>
      <c r="BJ118" s="77"/>
      <c r="BK118" s="25"/>
      <c r="BL118" s="77"/>
      <c r="BM118" s="25"/>
      <c r="BN118" s="77"/>
      <c r="BO118" s="25"/>
      <c r="BP118" s="77"/>
      <c r="BQ118" s="25"/>
      <c r="BR118" s="77"/>
      <c r="BS118" s="25"/>
      <c r="BT118" s="77"/>
      <c r="BU118" s="25"/>
      <c r="BV118" s="77"/>
      <c r="BW118" s="25"/>
      <c r="BX118" s="677"/>
      <c r="BY118" s="677"/>
      <c r="BZ118" s="13"/>
      <c r="CA118" s="677"/>
      <c r="CB118" s="677"/>
      <c r="CC118" s="678"/>
      <c r="CD118" s="77"/>
      <c r="CE118" s="25"/>
    </row>
    <row r="119" spans="2:83" ht="15" customHeight="1" x14ac:dyDescent="0.2">
      <c r="B119" s="1"/>
      <c r="C119" s="13"/>
      <c r="D119" s="20"/>
      <c r="E119" s="22"/>
      <c r="F119" s="77"/>
      <c r="G119" s="1"/>
      <c r="H119" s="1"/>
      <c r="I119" s="25"/>
      <c r="J119" s="77"/>
      <c r="K119" s="1"/>
      <c r="L119" s="1"/>
      <c r="M119" s="25"/>
      <c r="N119" s="77"/>
      <c r="O119" s="1"/>
      <c r="P119" s="1"/>
      <c r="Q119" s="25"/>
      <c r="R119" s="77"/>
      <c r="S119" s="25"/>
      <c r="T119" s="77"/>
      <c r="U119" s="25"/>
      <c r="V119" s="77"/>
      <c r="W119" s="25"/>
      <c r="X119" s="77"/>
      <c r="Y119" s="25"/>
      <c r="Z119" s="77"/>
      <c r="AA119" s="25"/>
      <c r="AB119" s="77"/>
      <c r="AC119" s="25"/>
      <c r="AD119" s="77"/>
      <c r="AE119" s="25"/>
      <c r="AF119" s="77"/>
      <c r="AG119" s="25"/>
      <c r="AH119" s="77"/>
      <c r="AI119" s="25"/>
      <c r="AJ119" s="77"/>
      <c r="AK119" s="25"/>
      <c r="AL119" s="77"/>
      <c r="AM119" s="25"/>
      <c r="AN119" s="77"/>
      <c r="AO119" s="25"/>
      <c r="AP119" s="77"/>
      <c r="AQ119" s="25"/>
      <c r="AR119" s="77"/>
      <c r="AS119" s="25"/>
      <c r="AT119" s="77"/>
      <c r="AU119" s="25"/>
      <c r="AV119" s="77"/>
      <c r="AW119" s="25"/>
      <c r="AX119" s="77"/>
      <c r="AY119" s="25"/>
      <c r="AZ119" s="77"/>
      <c r="BA119" s="25"/>
      <c r="BB119" s="77"/>
      <c r="BC119" s="25"/>
      <c r="BD119" s="77"/>
      <c r="BE119" s="1"/>
      <c r="BF119" s="1"/>
      <c r="BG119" s="25"/>
      <c r="BH119" s="77"/>
      <c r="BI119" s="25"/>
      <c r="BJ119" s="77"/>
      <c r="BK119" s="25"/>
      <c r="BL119" s="77"/>
      <c r="BM119" s="25"/>
      <c r="BN119" s="77"/>
      <c r="BO119" s="25"/>
      <c r="BP119" s="77"/>
      <c r="BQ119" s="25"/>
      <c r="BR119" s="77"/>
      <c r="BS119" s="25"/>
      <c r="BT119" s="77"/>
      <c r="BU119" s="25"/>
      <c r="BV119" s="77"/>
      <c r="BW119" s="25"/>
      <c r="BX119" s="677"/>
      <c r="BY119" s="677"/>
      <c r="BZ119" s="13"/>
      <c r="CA119" s="677"/>
      <c r="CB119" s="677"/>
      <c r="CC119" s="678"/>
      <c r="CD119" s="77"/>
      <c r="CE119" s="25"/>
    </row>
    <row r="120" spans="2:83" ht="15" customHeight="1" x14ac:dyDescent="0.2">
      <c r="B120" s="1"/>
      <c r="C120" s="13"/>
      <c r="D120" s="20"/>
      <c r="E120" s="22"/>
      <c r="F120" s="77"/>
      <c r="G120" s="1"/>
      <c r="H120" s="1"/>
      <c r="I120" s="25"/>
      <c r="J120" s="77"/>
      <c r="K120" s="1"/>
      <c r="L120" s="1"/>
      <c r="M120" s="25"/>
      <c r="N120" s="77"/>
      <c r="O120" s="1"/>
      <c r="P120" s="1"/>
      <c r="Q120" s="25"/>
      <c r="R120" s="77"/>
      <c r="S120" s="25"/>
      <c r="T120" s="77"/>
      <c r="U120" s="25"/>
      <c r="V120" s="77"/>
      <c r="W120" s="25"/>
      <c r="X120" s="77"/>
      <c r="Y120" s="25"/>
      <c r="Z120" s="77"/>
      <c r="AA120" s="25"/>
      <c r="AB120" s="77"/>
      <c r="AC120" s="25"/>
      <c r="AD120" s="77"/>
      <c r="AE120" s="25"/>
      <c r="AF120" s="77"/>
      <c r="AG120" s="25"/>
      <c r="AH120" s="77"/>
      <c r="AI120" s="25"/>
      <c r="AJ120" s="77"/>
      <c r="AK120" s="25"/>
      <c r="AL120" s="77"/>
      <c r="AM120" s="25"/>
      <c r="AN120" s="77"/>
      <c r="AO120" s="25"/>
      <c r="AP120" s="77"/>
      <c r="AQ120" s="25"/>
      <c r="AR120" s="77"/>
      <c r="AS120" s="25"/>
      <c r="AT120" s="77"/>
      <c r="AU120" s="25"/>
      <c r="AV120" s="77"/>
      <c r="AW120" s="25"/>
      <c r="AX120" s="77"/>
      <c r="AY120" s="25"/>
      <c r="AZ120" s="77"/>
      <c r="BA120" s="25"/>
      <c r="BB120" s="77"/>
      <c r="BC120" s="25"/>
      <c r="BD120" s="77"/>
      <c r="BE120" s="1"/>
      <c r="BF120" s="1"/>
      <c r="BG120" s="25"/>
      <c r="BH120" s="77"/>
      <c r="BI120" s="25"/>
      <c r="BJ120" s="77"/>
      <c r="BK120" s="25"/>
      <c r="BL120" s="77"/>
      <c r="BM120" s="25"/>
      <c r="BN120" s="77"/>
      <c r="BO120" s="25"/>
      <c r="BP120" s="77"/>
      <c r="BQ120" s="25"/>
      <c r="BR120" s="77"/>
      <c r="BS120" s="25"/>
      <c r="BT120" s="77"/>
      <c r="BU120" s="25"/>
      <c r="BV120" s="77"/>
      <c r="BW120" s="25"/>
      <c r="BX120" s="677"/>
      <c r="BY120" s="677"/>
      <c r="BZ120" s="13"/>
      <c r="CA120" s="677"/>
      <c r="CB120" s="677"/>
      <c r="CC120" s="678"/>
      <c r="CD120" s="77"/>
      <c r="CE120" s="25"/>
    </row>
    <row r="121" spans="2:83" ht="15" customHeight="1" x14ac:dyDescent="0.2">
      <c r="B121" s="1"/>
      <c r="C121" s="13"/>
      <c r="D121" s="20"/>
      <c r="E121" s="22"/>
      <c r="F121" s="77"/>
      <c r="G121" s="1"/>
      <c r="H121" s="1"/>
      <c r="I121" s="25"/>
      <c r="J121" s="77"/>
      <c r="K121" s="1"/>
      <c r="L121" s="1"/>
      <c r="M121" s="25"/>
      <c r="N121" s="77"/>
      <c r="O121" s="1"/>
      <c r="P121" s="1"/>
      <c r="Q121" s="25"/>
      <c r="R121" s="77"/>
      <c r="S121" s="25"/>
      <c r="T121" s="77"/>
      <c r="U121" s="25"/>
      <c r="V121" s="77"/>
      <c r="W121" s="25"/>
      <c r="X121" s="77"/>
      <c r="Y121" s="25"/>
      <c r="Z121" s="77"/>
      <c r="AA121" s="25"/>
      <c r="AB121" s="77"/>
      <c r="AC121" s="25"/>
      <c r="AD121" s="77"/>
      <c r="AE121" s="25"/>
      <c r="AF121" s="77"/>
      <c r="AG121" s="25"/>
      <c r="AH121" s="77"/>
      <c r="AI121" s="25"/>
      <c r="AJ121" s="77"/>
      <c r="AK121" s="25"/>
      <c r="AL121" s="77"/>
      <c r="AM121" s="25"/>
      <c r="AN121" s="77"/>
      <c r="AO121" s="25"/>
      <c r="AP121" s="77"/>
      <c r="AQ121" s="25"/>
      <c r="AR121" s="77"/>
      <c r="AS121" s="25"/>
      <c r="AT121" s="77"/>
      <c r="AU121" s="25"/>
      <c r="AV121" s="77"/>
      <c r="AW121" s="25"/>
      <c r="AX121" s="77"/>
      <c r="AY121" s="25"/>
      <c r="AZ121" s="77"/>
      <c r="BA121" s="25"/>
      <c r="BB121" s="77"/>
      <c r="BC121" s="25"/>
      <c r="BD121" s="77"/>
      <c r="BE121" s="1"/>
      <c r="BF121" s="1"/>
      <c r="BG121" s="25"/>
      <c r="BH121" s="77"/>
      <c r="BI121" s="25"/>
      <c r="BJ121" s="77"/>
      <c r="BK121" s="25"/>
      <c r="BL121" s="77"/>
      <c r="BM121" s="25"/>
      <c r="BN121" s="77"/>
      <c r="BO121" s="25"/>
      <c r="BP121" s="77"/>
      <c r="BQ121" s="25"/>
      <c r="BR121" s="77"/>
      <c r="BS121" s="25"/>
      <c r="BT121" s="77"/>
      <c r="BU121" s="25"/>
      <c r="BV121" s="77"/>
      <c r="BW121" s="25"/>
      <c r="BX121" s="677"/>
      <c r="BY121" s="677"/>
      <c r="BZ121" s="13"/>
      <c r="CA121" s="677"/>
      <c r="CB121" s="677"/>
      <c r="CC121" s="678"/>
      <c r="CD121" s="77"/>
      <c r="CE121" s="25"/>
    </row>
    <row r="122" spans="2:83" ht="15" customHeight="1" x14ac:dyDescent="0.2">
      <c r="B122" s="1"/>
      <c r="C122" s="13"/>
      <c r="D122" s="20"/>
      <c r="E122" s="22"/>
      <c r="F122" s="77"/>
      <c r="G122" s="1"/>
      <c r="H122" s="1"/>
      <c r="I122" s="25"/>
      <c r="J122" s="77"/>
      <c r="K122" s="1"/>
      <c r="L122" s="1"/>
      <c r="M122" s="25"/>
      <c r="N122" s="77"/>
      <c r="O122" s="1"/>
      <c r="P122" s="1"/>
      <c r="Q122" s="25"/>
      <c r="R122" s="77"/>
      <c r="S122" s="25"/>
      <c r="T122" s="77"/>
      <c r="U122" s="25"/>
      <c r="V122" s="77"/>
      <c r="W122" s="25"/>
      <c r="X122" s="77"/>
      <c r="Y122" s="25"/>
      <c r="Z122" s="77"/>
      <c r="AA122" s="25"/>
      <c r="AB122" s="77"/>
      <c r="AC122" s="25"/>
      <c r="AD122" s="77"/>
      <c r="AE122" s="25"/>
      <c r="AF122" s="77"/>
      <c r="AG122" s="25"/>
      <c r="AH122" s="77"/>
      <c r="AI122" s="25"/>
      <c r="AJ122" s="77"/>
      <c r="AK122" s="25"/>
      <c r="AL122" s="77"/>
      <c r="AM122" s="25"/>
      <c r="AN122" s="77"/>
      <c r="AO122" s="25"/>
      <c r="AP122" s="77"/>
      <c r="AQ122" s="25"/>
      <c r="AR122" s="77"/>
      <c r="AS122" s="25"/>
      <c r="AT122" s="77"/>
      <c r="AU122" s="25"/>
      <c r="AV122" s="77"/>
      <c r="AW122" s="25"/>
      <c r="AX122" s="77"/>
      <c r="AY122" s="25"/>
      <c r="AZ122" s="77"/>
      <c r="BA122" s="25"/>
      <c r="BB122" s="77"/>
      <c r="BC122" s="25"/>
      <c r="BD122" s="77"/>
      <c r="BE122" s="1"/>
      <c r="BF122" s="1"/>
      <c r="BG122" s="25"/>
      <c r="BH122" s="77"/>
      <c r="BI122" s="25"/>
      <c r="BJ122" s="77"/>
      <c r="BK122" s="25"/>
      <c r="BL122" s="77"/>
      <c r="BM122" s="25"/>
      <c r="BN122" s="77"/>
      <c r="BO122" s="25"/>
      <c r="BP122" s="77"/>
      <c r="BQ122" s="25"/>
      <c r="BR122" s="77"/>
      <c r="BS122" s="25"/>
      <c r="BT122" s="77"/>
      <c r="BU122" s="25"/>
      <c r="BV122" s="77"/>
      <c r="BW122" s="25"/>
      <c r="BX122" s="677"/>
      <c r="BY122" s="677"/>
      <c r="BZ122" s="13"/>
      <c r="CA122" s="677"/>
      <c r="CB122" s="677"/>
      <c r="CC122" s="678"/>
      <c r="CD122" s="77"/>
      <c r="CE122" s="25"/>
    </row>
    <row r="123" spans="2:83" ht="15" customHeight="1" x14ac:dyDescent="0.2">
      <c r="B123" s="1"/>
      <c r="C123" s="13"/>
      <c r="D123" s="20"/>
      <c r="E123" s="22"/>
      <c r="F123" s="77"/>
      <c r="G123" s="1"/>
      <c r="H123" s="1"/>
      <c r="I123" s="25"/>
      <c r="J123" s="77"/>
      <c r="K123" s="1"/>
      <c r="L123" s="1"/>
      <c r="M123" s="25"/>
      <c r="N123" s="77"/>
      <c r="O123" s="1"/>
      <c r="P123" s="1"/>
      <c r="Q123" s="25"/>
      <c r="R123" s="77"/>
      <c r="S123" s="25"/>
      <c r="T123" s="77"/>
      <c r="U123" s="25"/>
      <c r="V123" s="77"/>
      <c r="W123" s="25"/>
      <c r="X123" s="77"/>
      <c r="Y123" s="25"/>
      <c r="Z123" s="77"/>
      <c r="AA123" s="25"/>
      <c r="AB123" s="77"/>
      <c r="AC123" s="25"/>
      <c r="AD123" s="77"/>
      <c r="AE123" s="25"/>
      <c r="AF123" s="77"/>
      <c r="AG123" s="25"/>
      <c r="AH123" s="77"/>
      <c r="AI123" s="25"/>
      <c r="AJ123" s="77"/>
      <c r="AK123" s="25"/>
      <c r="AL123" s="77"/>
      <c r="AM123" s="25"/>
      <c r="AN123" s="77"/>
      <c r="AO123" s="25"/>
      <c r="AP123" s="77"/>
      <c r="AQ123" s="25"/>
      <c r="AR123" s="77"/>
      <c r="AS123" s="25"/>
      <c r="AT123" s="77"/>
      <c r="AU123" s="25"/>
      <c r="AV123" s="77"/>
      <c r="AW123" s="25"/>
      <c r="AX123" s="77"/>
      <c r="AY123" s="25"/>
      <c r="AZ123" s="77"/>
      <c r="BA123" s="25"/>
      <c r="BB123" s="77"/>
      <c r="BC123" s="25"/>
      <c r="BD123" s="77"/>
      <c r="BE123" s="1"/>
      <c r="BF123" s="1"/>
      <c r="BG123" s="25"/>
      <c r="BH123" s="77"/>
      <c r="BI123" s="25"/>
      <c r="BJ123" s="77"/>
      <c r="BK123" s="25"/>
      <c r="BL123" s="77"/>
      <c r="BM123" s="25"/>
      <c r="BN123" s="77"/>
      <c r="BO123" s="25"/>
      <c r="BP123" s="77"/>
      <c r="BQ123" s="25"/>
      <c r="BR123" s="77"/>
      <c r="BS123" s="25"/>
      <c r="BT123" s="77"/>
      <c r="BU123" s="25"/>
      <c r="BV123" s="77"/>
      <c r="BW123" s="25"/>
      <c r="BX123" s="677"/>
      <c r="BY123" s="677"/>
      <c r="BZ123" s="13"/>
      <c r="CA123" s="677"/>
      <c r="CB123" s="677"/>
      <c r="CC123" s="678"/>
      <c r="CD123" s="77"/>
      <c r="CE123" s="25"/>
    </row>
    <row r="124" spans="2:83" ht="15" customHeight="1" x14ac:dyDescent="0.2">
      <c r="B124" s="1"/>
      <c r="C124" s="13"/>
      <c r="D124" s="20"/>
      <c r="E124" s="22"/>
      <c r="F124" s="77"/>
      <c r="G124" s="1"/>
      <c r="H124" s="1"/>
      <c r="I124" s="25"/>
      <c r="J124" s="77"/>
      <c r="K124" s="1"/>
      <c r="L124" s="1"/>
      <c r="M124" s="25"/>
      <c r="N124" s="77"/>
      <c r="O124" s="1"/>
      <c r="P124" s="1"/>
      <c r="Q124" s="25"/>
      <c r="R124" s="77"/>
      <c r="S124" s="25"/>
      <c r="T124" s="77"/>
      <c r="U124" s="25"/>
      <c r="V124" s="77"/>
      <c r="W124" s="25"/>
      <c r="X124" s="77"/>
      <c r="Y124" s="25"/>
      <c r="Z124" s="77"/>
      <c r="AA124" s="25"/>
      <c r="AB124" s="77"/>
      <c r="AC124" s="25"/>
      <c r="AD124" s="77"/>
      <c r="AE124" s="25"/>
      <c r="AF124" s="77"/>
      <c r="AG124" s="25"/>
      <c r="AH124" s="77"/>
      <c r="AI124" s="25"/>
      <c r="AJ124" s="77"/>
      <c r="AK124" s="25"/>
      <c r="AL124" s="77"/>
      <c r="AM124" s="25"/>
      <c r="AN124" s="77"/>
      <c r="AO124" s="25"/>
      <c r="AP124" s="77"/>
      <c r="AQ124" s="25"/>
      <c r="AR124" s="77"/>
      <c r="AS124" s="25"/>
      <c r="AT124" s="77"/>
      <c r="AU124" s="25"/>
      <c r="AV124" s="77"/>
      <c r="AW124" s="25"/>
      <c r="AX124" s="77"/>
      <c r="AY124" s="25"/>
      <c r="AZ124" s="77"/>
      <c r="BA124" s="25"/>
      <c r="BB124" s="77"/>
      <c r="BC124" s="25"/>
      <c r="BD124" s="77"/>
      <c r="BE124" s="1"/>
      <c r="BF124" s="1"/>
      <c r="BG124" s="25"/>
      <c r="BH124" s="77"/>
      <c r="BI124" s="25"/>
      <c r="BJ124" s="77"/>
      <c r="BK124" s="25"/>
      <c r="BL124" s="77"/>
      <c r="BM124" s="25"/>
      <c r="BN124" s="77"/>
      <c r="BO124" s="25"/>
      <c r="BP124" s="77"/>
      <c r="BQ124" s="25"/>
      <c r="BR124" s="77"/>
      <c r="BS124" s="25"/>
      <c r="BT124" s="77"/>
      <c r="BU124" s="25"/>
      <c r="BV124" s="77"/>
      <c r="BW124" s="25"/>
      <c r="BX124" s="677"/>
      <c r="BY124" s="677"/>
      <c r="BZ124" s="13"/>
      <c r="CA124" s="677"/>
      <c r="CB124" s="677"/>
      <c r="CC124" s="678"/>
      <c r="CD124" s="77"/>
      <c r="CE124" s="25"/>
    </row>
    <row r="125" spans="2:83" ht="15" customHeight="1" x14ac:dyDescent="0.2">
      <c r="B125" s="1"/>
      <c r="C125" s="13"/>
      <c r="D125" s="20"/>
      <c r="E125" s="22"/>
      <c r="F125" s="77"/>
      <c r="G125" s="1"/>
      <c r="H125" s="1"/>
      <c r="I125" s="25"/>
      <c r="J125" s="77"/>
      <c r="K125" s="1"/>
      <c r="L125" s="1"/>
      <c r="M125" s="25"/>
      <c r="N125" s="77"/>
      <c r="O125" s="1"/>
      <c r="P125" s="1"/>
      <c r="Q125" s="25"/>
      <c r="R125" s="77"/>
      <c r="S125" s="25"/>
      <c r="T125" s="77"/>
      <c r="U125" s="25"/>
      <c r="V125" s="77"/>
      <c r="W125" s="25"/>
      <c r="X125" s="77"/>
      <c r="Y125" s="25"/>
      <c r="Z125" s="77"/>
      <c r="AA125" s="25"/>
      <c r="AB125" s="77"/>
      <c r="AC125" s="25"/>
      <c r="AD125" s="77"/>
      <c r="AE125" s="25"/>
      <c r="AF125" s="77"/>
      <c r="AG125" s="25"/>
      <c r="AH125" s="77"/>
      <c r="AI125" s="25"/>
      <c r="AJ125" s="77"/>
      <c r="AK125" s="25"/>
      <c r="AL125" s="77"/>
      <c r="AM125" s="25"/>
      <c r="AN125" s="77"/>
      <c r="AO125" s="25"/>
      <c r="AP125" s="77"/>
      <c r="AQ125" s="25"/>
      <c r="AR125" s="77"/>
      <c r="AS125" s="25"/>
      <c r="AT125" s="77"/>
      <c r="AU125" s="25"/>
      <c r="AV125" s="77"/>
      <c r="AW125" s="25"/>
      <c r="AX125" s="77"/>
      <c r="AY125" s="25"/>
      <c r="AZ125" s="77"/>
      <c r="BA125" s="25"/>
      <c r="BB125" s="77"/>
      <c r="BC125" s="25"/>
      <c r="BD125" s="77"/>
      <c r="BE125" s="1"/>
      <c r="BF125" s="1"/>
      <c r="BG125" s="25"/>
      <c r="BH125" s="77"/>
      <c r="BI125" s="25"/>
      <c r="BJ125" s="77"/>
      <c r="BK125" s="25"/>
      <c r="BL125" s="77"/>
      <c r="BM125" s="25"/>
      <c r="BN125" s="77"/>
      <c r="BO125" s="25"/>
      <c r="BP125" s="77"/>
      <c r="BQ125" s="25"/>
      <c r="BR125" s="77"/>
      <c r="BS125" s="25"/>
      <c r="BT125" s="77"/>
      <c r="BU125" s="25"/>
      <c r="BV125" s="77"/>
      <c r="BW125" s="25"/>
      <c r="BX125" s="677"/>
      <c r="BY125" s="677"/>
      <c r="BZ125" s="13"/>
      <c r="CA125" s="677"/>
      <c r="CB125" s="677"/>
      <c r="CC125" s="678"/>
      <c r="CD125" s="77"/>
      <c r="CE125" s="25"/>
    </row>
    <row r="126" spans="2:83" ht="15" customHeight="1" x14ac:dyDescent="0.2">
      <c r="B126" s="1"/>
      <c r="C126" s="13"/>
      <c r="D126" s="20"/>
      <c r="E126" s="22"/>
      <c r="F126" s="77"/>
      <c r="G126" s="1"/>
      <c r="H126" s="1"/>
      <c r="I126" s="25"/>
      <c r="J126" s="77"/>
      <c r="K126" s="1"/>
      <c r="L126" s="1"/>
      <c r="M126" s="25"/>
      <c r="N126" s="77"/>
      <c r="O126" s="1"/>
      <c r="P126" s="1"/>
      <c r="Q126" s="25"/>
      <c r="R126" s="77"/>
      <c r="S126" s="25"/>
      <c r="T126" s="77"/>
      <c r="U126" s="25"/>
      <c r="V126" s="77"/>
      <c r="W126" s="25"/>
      <c r="X126" s="77"/>
      <c r="Y126" s="25"/>
      <c r="Z126" s="77"/>
      <c r="AA126" s="25"/>
      <c r="AB126" s="77"/>
      <c r="AC126" s="25"/>
      <c r="AD126" s="77"/>
      <c r="AE126" s="25"/>
      <c r="AF126" s="77"/>
      <c r="AG126" s="25"/>
      <c r="AH126" s="77"/>
      <c r="AI126" s="25"/>
      <c r="AJ126" s="77"/>
      <c r="AK126" s="25"/>
      <c r="AL126" s="77"/>
      <c r="AM126" s="25"/>
      <c r="AN126" s="77"/>
      <c r="AO126" s="25"/>
      <c r="AP126" s="77"/>
      <c r="AQ126" s="25"/>
      <c r="AR126" s="77"/>
      <c r="AS126" s="25"/>
      <c r="AT126" s="77"/>
      <c r="AU126" s="25"/>
      <c r="AV126" s="77"/>
      <c r="AW126" s="25"/>
      <c r="AX126" s="77"/>
      <c r="AY126" s="25"/>
      <c r="AZ126" s="77"/>
      <c r="BA126" s="25"/>
      <c r="BB126" s="77"/>
      <c r="BC126" s="25"/>
      <c r="BD126" s="77"/>
      <c r="BE126" s="1"/>
      <c r="BF126" s="1"/>
      <c r="BG126" s="25"/>
      <c r="BH126" s="77"/>
      <c r="BI126" s="25"/>
      <c r="BJ126" s="77"/>
      <c r="BK126" s="25"/>
      <c r="BL126" s="77"/>
      <c r="BM126" s="25"/>
      <c r="BN126" s="77"/>
      <c r="BO126" s="25"/>
      <c r="BP126" s="77"/>
      <c r="BQ126" s="25"/>
      <c r="BR126" s="77"/>
      <c r="BS126" s="25"/>
      <c r="BT126" s="77"/>
      <c r="BU126" s="25"/>
      <c r="BV126" s="77"/>
      <c r="BW126" s="25"/>
      <c r="BX126" s="677"/>
      <c r="BY126" s="677"/>
      <c r="BZ126" s="13"/>
      <c r="CA126" s="677"/>
      <c r="CB126" s="677"/>
      <c r="CC126" s="678"/>
      <c r="CD126" s="77"/>
      <c r="CE126" s="25"/>
    </row>
    <row r="127" spans="2:83" ht="15" customHeight="1" x14ac:dyDescent="0.2">
      <c r="B127" s="1"/>
      <c r="C127" s="13"/>
      <c r="D127" s="20"/>
      <c r="E127" s="22"/>
      <c r="F127" s="77"/>
      <c r="G127" s="1"/>
      <c r="H127" s="1"/>
      <c r="I127" s="25"/>
      <c r="J127" s="77"/>
      <c r="K127" s="1"/>
      <c r="L127" s="1"/>
      <c r="M127" s="25"/>
      <c r="N127" s="77"/>
      <c r="O127" s="1"/>
      <c r="P127" s="1"/>
      <c r="Q127" s="25"/>
      <c r="R127" s="77"/>
      <c r="S127" s="25"/>
      <c r="T127" s="77"/>
      <c r="U127" s="25"/>
      <c r="V127" s="77"/>
      <c r="W127" s="25"/>
      <c r="X127" s="77"/>
      <c r="Y127" s="25"/>
      <c r="Z127" s="77"/>
      <c r="AA127" s="25"/>
      <c r="AB127" s="77"/>
      <c r="AC127" s="25"/>
      <c r="AD127" s="77"/>
      <c r="AE127" s="25"/>
      <c r="AF127" s="77"/>
      <c r="AG127" s="25"/>
      <c r="AH127" s="77"/>
      <c r="AI127" s="25"/>
      <c r="AJ127" s="77"/>
      <c r="AK127" s="25"/>
      <c r="AL127" s="77"/>
      <c r="AM127" s="25"/>
      <c r="AN127" s="77"/>
      <c r="AO127" s="25"/>
      <c r="AP127" s="77"/>
      <c r="AQ127" s="25"/>
      <c r="AR127" s="77"/>
      <c r="AS127" s="25"/>
      <c r="AT127" s="77"/>
      <c r="AU127" s="25"/>
      <c r="AV127" s="77"/>
      <c r="AW127" s="25"/>
      <c r="AX127" s="77"/>
      <c r="AY127" s="25"/>
      <c r="AZ127" s="77"/>
      <c r="BA127" s="25"/>
      <c r="BB127" s="77"/>
      <c r="BC127" s="25"/>
      <c r="BD127" s="77"/>
      <c r="BE127" s="1"/>
      <c r="BF127" s="1"/>
      <c r="BG127" s="25"/>
      <c r="BH127" s="77"/>
      <c r="BI127" s="25"/>
      <c r="BJ127" s="77"/>
      <c r="BK127" s="25"/>
      <c r="BL127" s="77"/>
      <c r="BM127" s="25"/>
      <c r="BN127" s="77"/>
      <c r="BO127" s="25"/>
      <c r="BP127" s="77"/>
      <c r="BQ127" s="25"/>
      <c r="BR127" s="77"/>
      <c r="BS127" s="25"/>
      <c r="BT127" s="77"/>
      <c r="BU127" s="25"/>
      <c r="BV127" s="77"/>
      <c r="BW127" s="25"/>
      <c r="BX127" s="677"/>
      <c r="BY127" s="677"/>
      <c r="BZ127" s="13"/>
      <c r="CA127" s="677"/>
      <c r="CB127" s="677"/>
      <c r="CC127" s="678"/>
      <c r="CD127" s="77"/>
      <c r="CE127" s="25"/>
    </row>
    <row r="128" spans="2:83" ht="15" customHeight="1" x14ac:dyDescent="0.2">
      <c r="B128" s="1"/>
      <c r="C128" s="13"/>
      <c r="D128" s="20"/>
      <c r="E128" s="22"/>
      <c r="F128" s="77"/>
      <c r="G128" s="1"/>
      <c r="H128" s="1"/>
      <c r="I128" s="25"/>
      <c r="J128" s="77"/>
      <c r="K128" s="1"/>
      <c r="L128" s="1"/>
      <c r="M128" s="25"/>
      <c r="N128" s="77"/>
      <c r="O128" s="1"/>
      <c r="P128" s="1"/>
      <c r="Q128" s="25"/>
      <c r="R128" s="77"/>
      <c r="S128" s="25"/>
      <c r="T128" s="77"/>
      <c r="U128" s="25"/>
      <c r="V128" s="77"/>
      <c r="W128" s="25"/>
      <c r="X128" s="77"/>
      <c r="Y128" s="25"/>
      <c r="Z128" s="77"/>
      <c r="AA128" s="25"/>
      <c r="AB128" s="77"/>
      <c r="AC128" s="25"/>
      <c r="AD128" s="77"/>
      <c r="AE128" s="25"/>
      <c r="AF128" s="77"/>
      <c r="AG128" s="25"/>
      <c r="AH128" s="77"/>
      <c r="AI128" s="25"/>
      <c r="AJ128" s="77"/>
      <c r="AK128" s="25"/>
      <c r="AL128" s="77"/>
      <c r="AM128" s="25"/>
      <c r="AN128" s="77"/>
      <c r="AO128" s="25"/>
      <c r="AP128" s="77"/>
      <c r="AQ128" s="25"/>
      <c r="AR128" s="77"/>
      <c r="AS128" s="25"/>
      <c r="AT128" s="77"/>
      <c r="AU128" s="25"/>
      <c r="AV128" s="77"/>
      <c r="AW128" s="25"/>
      <c r="AX128" s="77"/>
      <c r="AY128" s="25"/>
      <c r="AZ128" s="77"/>
      <c r="BA128" s="25"/>
      <c r="BB128" s="77"/>
      <c r="BC128" s="25"/>
      <c r="BD128" s="77"/>
      <c r="BE128" s="1"/>
      <c r="BF128" s="1"/>
      <c r="BG128" s="25"/>
      <c r="BH128" s="77"/>
      <c r="BI128" s="25"/>
      <c r="BJ128" s="77"/>
      <c r="BK128" s="25"/>
      <c r="BL128" s="77"/>
      <c r="BM128" s="25"/>
      <c r="BN128" s="77"/>
      <c r="BO128" s="25"/>
      <c r="BP128" s="77"/>
      <c r="BQ128" s="25"/>
      <c r="BR128" s="77"/>
      <c r="BS128" s="25"/>
      <c r="BT128" s="77"/>
      <c r="BU128" s="25"/>
      <c r="BV128" s="77"/>
      <c r="BW128" s="25"/>
      <c r="BX128" s="677"/>
      <c r="BY128" s="677"/>
      <c r="BZ128" s="13"/>
      <c r="CA128" s="677"/>
      <c r="CB128" s="677"/>
      <c r="CC128" s="678"/>
      <c r="CD128" s="77"/>
      <c r="CE128" s="25"/>
    </row>
    <row r="129" spans="2:83" ht="15" customHeight="1" x14ac:dyDescent="0.2">
      <c r="B129" s="1"/>
      <c r="C129" s="13"/>
      <c r="D129" s="20"/>
      <c r="E129" s="22"/>
      <c r="F129" s="77"/>
      <c r="G129" s="1"/>
      <c r="H129" s="1"/>
      <c r="I129" s="25"/>
      <c r="J129" s="77"/>
      <c r="K129" s="1"/>
      <c r="L129" s="1"/>
      <c r="M129" s="25"/>
      <c r="N129" s="77"/>
      <c r="O129" s="1"/>
      <c r="P129" s="1"/>
      <c r="Q129" s="25"/>
      <c r="R129" s="77"/>
      <c r="S129" s="25"/>
      <c r="T129" s="77"/>
      <c r="U129" s="25"/>
      <c r="V129" s="77"/>
      <c r="W129" s="25"/>
      <c r="X129" s="77"/>
      <c r="Y129" s="25"/>
      <c r="Z129" s="77"/>
      <c r="AA129" s="25"/>
      <c r="AB129" s="77"/>
      <c r="AC129" s="25"/>
      <c r="AD129" s="77"/>
      <c r="AE129" s="25"/>
      <c r="AF129" s="77"/>
      <c r="AG129" s="25"/>
      <c r="AH129" s="77"/>
      <c r="AI129" s="25"/>
      <c r="AJ129" s="77"/>
      <c r="AK129" s="25"/>
      <c r="AL129" s="77"/>
      <c r="AM129" s="25"/>
      <c r="AN129" s="77"/>
      <c r="AO129" s="25"/>
      <c r="AP129" s="77"/>
      <c r="AQ129" s="25"/>
      <c r="AR129" s="77"/>
      <c r="AS129" s="25"/>
      <c r="AT129" s="77"/>
      <c r="AU129" s="25"/>
      <c r="AV129" s="77"/>
      <c r="AW129" s="25"/>
      <c r="AX129" s="77"/>
      <c r="AY129" s="25"/>
      <c r="AZ129" s="77"/>
      <c r="BA129" s="25"/>
      <c r="BB129" s="77"/>
      <c r="BC129" s="25"/>
      <c r="BD129" s="77"/>
      <c r="BE129" s="1"/>
      <c r="BF129" s="1"/>
      <c r="BG129" s="25"/>
      <c r="BH129" s="77"/>
      <c r="BI129" s="25"/>
      <c r="BJ129" s="77"/>
      <c r="BK129" s="25"/>
      <c r="BL129" s="77"/>
      <c r="BM129" s="25"/>
      <c r="BN129" s="77"/>
      <c r="BO129" s="25"/>
      <c r="BP129" s="77"/>
      <c r="BQ129" s="25"/>
      <c r="BR129" s="77"/>
      <c r="BS129" s="25"/>
      <c r="BT129" s="77"/>
      <c r="BU129" s="25"/>
      <c r="BV129" s="77"/>
      <c r="BW129" s="25"/>
      <c r="BX129" s="677"/>
      <c r="BY129" s="677"/>
      <c r="BZ129" s="13"/>
      <c r="CA129" s="677"/>
      <c r="CB129" s="677"/>
      <c r="CC129" s="678"/>
      <c r="CD129" s="77"/>
      <c r="CE129" s="25"/>
    </row>
    <row r="130" spans="2:83" ht="15" customHeight="1" x14ac:dyDescent="0.2">
      <c r="B130" s="1"/>
      <c r="C130" s="13"/>
      <c r="D130" s="20"/>
      <c r="E130" s="22"/>
      <c r="F130" s="77"/>
      <c r="G130" s="1"/>
      <c r="H130" s="1"/>
      <c r="I130" s="25"/>
      <c r="J130" s="77"/>
      <c r="K130" s="1"/>
      <c r="L130" s="1"/>
      <c r="M130" s="25"/>
      <c r="N130" s="77"/>
      <c r="O130" s="1"/>
      <c r="P130" s="1"/>
      <c r="Q130" s="25"/>
      <c r="R130" s="77"/>
      <c r="S130" s="25"/>
      <c r="T130" s="77"/>
      <c r="U130" s="25"/>
      <c r="V130" s="77"/>
      <c r="W130" s="25"/>
      <c r="X130" s="77"/>
      <c r="Y130" s="25"/>
      <c r="Z130" s="77"/>
      <c r="AA130" s="25"/>
      <c r="AB130" s="77"/>
      <c r="AC130" s="25"/>
      <c r="AD130" s="77"/>
      <c r="AE130" s="25"/>
      <c r="AF130" s="77"/>
      <c r="AG130" s="25"/>
      <c r="AH130" s="77"/>
      <c r="AI130" s="25"/>
      <c r="AJ130" s="77"/>
      <c r="AK130" s="25"/>
      <c r="AL130" s="77"/>
      <c r="AM130" s="25"/>
      <c r="AN130" s="77"/>
      <c r="AO130" s="25"/>
      <c r="AP130" s="77"/>
      <c r="AQ130" s="25"/>
      <c r="AR130" s="77"/>
      <c r="AS130" s="25"/>
      <c r="AT130" s="77"/>
      <c r="AU130" s="25"/>
      <c r="AV130" s="77"/>
      <c r="AW130" s="25"/>
      <c r="AX130" s="77"/>
      <c r="AY130" s="25"/>
      <c r="AZ130" s="77"/>
      <c r="BA130" s="25"/>
      <c r="BB130" s="77"/>
      <c r="BC130" s="25"/>
      <c r="BD130" s="77"/>
      <c r="BE130" s="1"/>
      <c r="BF130" s="1"/>
      <c r="BG130" s="25"/>
      <c r="BH130" s="77"/>
      <c r="BI130" s="25"/>
      <c r="BJ130" s="77"/>
      <c r="BK130" s="25"/>
      <c r="BL130" s="77"/>
      <c r="BM130" s="25"/>
      <c r="BN130" s="77"/>
      <c r="BO130" s="25"/>
      <c r="BP130" s="77"/>
      <c r="BQ130" s="25"/>
      <c r="BR130" s="77"/>
      <c r="BS130" s="25"/>
      <c r="BT130" s="77"/>
      <c r="BU130" s="25"/>
      <c r="BV130" s="77"/>
      <c r="BW130" s="25"/>
      <c r="BX130" s="677"/>
      <c r="BY130" s="677"/>
      <c r="BZ130" s="13"/>
      <c r="CA130" s="677"/>
      <c r="CB130" s="677"/>
      <c r="CC130" s="678"/>
      <c r="CD130" s="77"/>
      <c r="CE130" s="25"/>
    </row>
    <row r="131" spans="2:83" ht="15" customHeight="1" x14ac:dyDescent="0.2">
      <c r="B131" s="1"/>
      <c r="C131" s="13"/>
      <c r="D131" s="20"/>
      <c r="E131" s="22"/>
      <c r="F131" s="77"/>
      <c r="G131" s="1"/>
      <c r="H131" s="1"/>
      <c r="I131" s="25"/>
      <c r="J131" s="77"/>
      <c r="K131" s="1"/>
      <c r="L131" s="1"/>
      <c r="M131" s="25"/>
      <c r="N131" s="77"/>
      <c r="O131" s="1"/>
      <c r="P131" s="1"/>
      <c r="Q131" s="25"/>
      <c r="R131" s="77"/>
      <c r="S131" s="25"/>
      <c r="T131" s="77"/>
      <c r="U131" s="25"/>
      <c r="V131" s="77"/>
      <c r="W131" s="25"/>
      <c r="X131" s="77"/>
      <c r="Y131" s="25"/>
      <c r="Z131" s="77"/>
      <c r="AA131" s="25"/>
      <c r="AB131" s="77"/>
      <c r="AC131" s="25"/>
      <c r="AD131" s="77"/>
      <c r="AE131" s="25"/>
      <c r="AF131" s="77"/>
      <c r="AG131" s="25"/>
      <c r="AH131" s="77"/>
      <c r="AI131" s="25"/>
      <c r="AJ131" s="77"/>
      <c r="AK131" s="25"/>
      <c r="AL131" s="77"/>
      <c r="AM131" s="25"/>
      <c r="AN131" s="77"/>
      <c r="AO131" s="25"/>
      <c r="AP131" s="77"/>
      <c r="AQ131" s="25"/>
      <c r="AR131" s="77"/>
      <c r="AS131" s="25"/>
      <c r="AT131" s="77"/>
      <c r="AU131" s="25"/>
      <c r="AV131" s="77"/>
      <c r="AW131" s="25"/>
      <c r="AX131" s="77"/>
      <c r="AY131" s="25"/>
      <c r="AZ131" s="77"/>
      <c r="BA131" s="25"/>
      <c r="BB131" s="77"/>
      <c r="BC131" s="25"/>
      <c r="BD131" s="77"/>
      <c r="BE131" s="1"/>
      <c r="BF131" s="1"/>
      <c r="BG131" s="25"/>
      <c r="BH131" s="77"/>
      <c r="BI131" s="25"/>
      <c r="BJ131" s="77"/>
      <c r="BK131" s="25"/>
      <c r="BL131" s="77"/>
      <c r="BM131" s="25"/>
      <c r="BN131" s="77"/>
      <c r="BO131" s="25"/>
      <c r="BP131" s="77"/>
      <c r="BQ131" s="25"/>
      <c r="BR131" s="77"/>
      <c r="BS131" s="25"/>
      <c r="BT131" s="77"/>
      <c r="BU131" s="25"/>
      <c r="BV131" s="77"/>
      <c r="BW131" s="25"/>
      <c r="BX131" s="677"/>
      <c r="BY131" s="677"/>
      <c r="BZ131" s="13"/>
      <c r="CA131" s="677"/>
      <c r="CB131" s="677"/>
      <c r="CC131" s="678"/>
      <c r="CD131" s="77"/>
      <c r="CE131" s="25"/>
    </row>
    <row r="132" spans="2:83" ht="15" customHeight="1" x14ac:dyDescent="0.2">
      <c r="B132" s="1"/>
      <c r="C132" s="13"/>
      <c r="D132" s="20"/>
      <c r="E132" s="22"/>
      <c r="F132" s="77"/>
      <c r="G132" s="1"/>
      <c r="H132" s="1"/>
      <c r="I132" s="25"/>
      <c r="J132" s="77"/>
      <c r="K132" s="1"/>
      <c r="L132" s="1"/>
      <c r="M132" s="25"/>
      <c r="N132" s="77"/>
      <c r="O132" s="1"/>
      <c r="P132" s="1"/>
      <c r="Q132" s="25"/>
      <c r="R132" s="77"/>
      <c r="S132" s="25"/>
      <c r="T132" s="77"/>
      <c r="U132" s="25"/>
      <c r="V132" s="77"/>
      <c r="W132" s="25"/>
      <c r="X132" s="77"/>
      <c r="Y132" s="25"/>
      <c r="Z132" s="77"/>
      <c r="AA132" s="25"/>
      <c r="AB132" s="77"/>
      <c r="AC132" s="25"/>
      <c r="AD132" s="77"/>
      <c r="AE132" s="25"/>
      <c r="AF132" s="77"/>
      <c r="AG132" s="25"/>
      <c r="AH132" s="77"/>
      <c r="AI132" s="25"/>
      <c r="AJ132" s="77"/>
      <c r="AK132" s="25"/>
      <c r="AL132" s="77"/>
      <c r="AM132" s="25"/>
      <c r="AN132" s="77"/>
      <c r="AO132" s="25"/>
      <c r="AP132" s="77"/>
      <c r="AQ132" s="25"/>
      <c r="AR132" s="77"/>
      <c r="AS132" s="25"/>
      <c r="AT132" s="77"/>
      <c r="AU132" s="25"/>
      <c r="AV132" s="77"/>
      <c r="AW132" s="25"/>
      <c r="AX132" s="77"/>
      <c r="AY132" s="25"/>
      <c r="AZ132" s="77"/>
      <c r="BA132" s="25"/>
      <c r="BB132" s="77"/>
      <c r="BC132" s="25"/>
      <c r="BD132" s="77"/>
      <c r="BE132" s="1"/>
      <c r="BF132" s="1"/>
      <c r="BG132" s="25"/>
      <c r="BH132" s="77"/>
      <c r="BI132" s="25"/>
      <c r="BJ132" s="77"/>
      <c r="BK132" s="25"/>
      <c r="BL132" s="77"/>
      <c r="BM132" s="25"/>
      <c r="BN132" s="77"/>
      <c r="BO132" s="25"/>
      <c r="BP132" s="77"/>
      <c r="BQ132" s="25"/>
      <c r="BR132" s="77"/>
      <c r="BS132" s="25"/>
      <c r="BT132" s="77"/>
      <c r="BU132" s="25"/>
      <c r="BV132" s="77"/>
      <c r="BW132" s="25"/>
      <c r="BX132" s="677"/>
      <c r="BY132" s="677"/>
      <c r="BZ132" s="13"/>
      <c r="CA132" s="677"/>
      <c r="CB132" s="677"/>
      <c r="CC132" s="678"/>
      <c r="CD132" s="77"/>
      <c r="CE132" s="25"/>
    </row>
    <row r="133" spans="2:83" ht="15" customHeight="1" x14ac:dyDescent="0.2">
      <c r="B133" s="1"/>
      <c r="C133" s="13"/>
      <c r="D133" s="20"/>
      <c r="E133" s="22"/>
      <c r="F133" s="77"/>
      <c r="G133" s="1"/>
      <c r="H133" s="1"/>
      <c r="I133" s="25"/>
      <c r="J133" s="77"/>
      <c r="K133" s="1"/>
      <c r="L133" s="1"/>
      <c r="M133" s="25"/>
      <c r="N133" s="77"/>
      <c r="O133" s="1"/>
      <c r="P133" s="1"/>
      <c r="Q133" s="25"/>
      <c r="R133" s="77"/>
      <c r="S133" s="25"/>
      <c r="T133" s="77"/>
      <c r="U133" s="25"/>
      <c r="V133" s="77"/>
      <c r="W133" s="25"/>
      <c r="X133" s="77"/>
      <c r="Y133" s="25"/>
      <c r="Z133" s="77"/>
      <c r="AA133" s="25"/>
      <c r="AB133" s="77"/>
      <c r="AC133" s="25"/>
      <c r="AD133" s="77"/>
      <c r="AE133" s="25"/>
      <c r="AF133" s="77"/>
      <c r="AG133" s="25"/>
      <c r="AH133" s="77"/>
      <c r="AI133" s="25"/>
      <c r="AJ133" s="77"/>
      <c r="AK133" s="25"/>
      <c r="AL133" s="77"/>
      <c r="AM133" s="25"/>
      <c r="AN133" s="77"/>
      <c r="AO133" s="25"/>
      <c r="AP133" s="77"/>
      <c r="AQ133" s="25"/>
      <c r="AR133" s="77"/>
      <c r="AS133" s="25"/>
      <c r="AT133" s="77"/>
      <c r="AU133" s="25"/>
      <c r="AV133" s="77"/>
      <c r="AW133" s="25"/>
      <c r="AX133" s="77"/>
      <c r="AY133" s="25"/>
      <c r="AZ133" s="77"/>
      <c r="BA133" s="25"/>
      <c r="BB133" s="77"/>
      <c r="BC133" s="25"/>
      <c r="BD133" s="77"/>
      <c r="BE133" s="1"/>
      <c r="BF133" s="1"/>
      <c r="BG133" s="25"/>
      <c r="BH133" s="77"/>
      <c r="BI133" s="25"/>
      <c r="BJ133" s="77"/>
      <c r="BK133" s="25"/>
      <c r="BL133" s="77"/>
      <c r="BM133" s="25"/>
      <c r="BN133" s="77"/>
      <c r="BO133" s="25"/>
      <c r="BP133" s="77"/>
      <c r="BQ133" s="25"/>
      <c r="BR133" s="77"/>
      <c r="BS133" s="25"/>
      <c r="BT133" s="77"/>
      <c r="BU133" s="25"/>
      <c r="BV133" s="77"/>
      <c r="BW133" s="25"/>
      <c r="BX133" s="677"/>
      <c r="BY133" s="677"/>
      <c r="BZ133" s="13"/>
      <c r="CA133" s="677"/>
      <c r="CB133" s="677"/>
      <c r="CC133" s="678"/>
      <c r="CD133" s="77"/>
      <c r="CE133" s="25"/>
    </row>
    <row r="134" spans="2:83" ht="15" customHeight="1" x14ac:dyDescent="0.2">
      <c r="B134" s="1"/>
      <c r="C134" s="13"/>
      <c r="D134" s="20"/>
      <c r="E134" s="22"/>
      <c r="F134" s="77"/>
      <c r="G134" s="1"/>
      <c r="H134" s="1"/>
      <c r="I134" s="25"/>
      <c r="J134" s="77"/>
      <c r="K134" s="1"/>
      <c r="L134" s="1"/>
      <c r="M134" s="25"/>
      <c r="N134" s="77"/>
      <c r="O134" s="1"/>
      <c r="P134" s="1"/>
      <c r="Q134" s="25"/>
      <c r="R134" s="77"/>
      <c r="S134" s="25"/>
      <c r="T134" s="77"/>
      <c r="U134" s="25"/>
      <c r="V134" s="77"/>
      <c r="W134" s="25"/>
      <c r="X134" s="77"/>
      <c r="Y134" s="25"/>
      <c r="Z134" s="77"/>
      <c r="AA134" s="25"/>
      <c r="AB134" s="77"/>
      <c r="AC134" s="25"/>
      <c r="AD134" s="77"/>
      <c r="AE134" s="25"/>
      <c r="AF134" s="77"/>
      <c r="AG134" s="25"/>
      <c r="AH134" s="77"/>
      <c r="AI134" s="25"/>
      <c r="AJ134" s="77"/>
      <c r="AK134" s="25"/>
      <c r="AL134" s="77"/>
      <c r="AM134" s="25"/>
      <c r="AN134" s="77"/>
      <c r="AO134" s="25"/>
      <c r="AP134" s="77"/>
      <c r="AQ134" s="25"/>
      <c r="AR134" s="77"/>
      <c r="AS134" s="25"/>
      <c r="AT134" s="77"/>
      <c r="AU134" s="25"/>
      <c r="AV134" s="77"/>
      <c r="AW134" s="25"/>
      <c r="AX134" s="77"/>
      <c r="AY134" s="25"/>
      <c r="AZ134" s="77"/>
      <c r="BA134" s="25"/>
      <c r="BB134" s="77"/>
      <c r="BC134" s="25"/>
      <c r="BD134" s="77"/>
      <c r="BE134" s="1"/>
      <c r="BF134" s="1"/>
      <c r="BG134" s="25"/>
      <c r="BH134" s="77"/>
      <c r="BI134" s="25"/>
      <c r="BJ134" s="77"/>
      <c r="BK134" s="25"/>
      <c r="BL134" s="77"/>
      <c r="BM134" s="25"/>
      <c r="BN134" s="77"/>
      <c r="BO134" s="25"/>
      <c r="BP134" s="77"/>
      <c r="BQ134" s="25"/>
      <c r="BR134" s="77"/>
      <c r="BS134" s="25"/>
      <c r="BT134" s="77"/>
      <c r="BU134" s="25"/>
      <c r="BV134" s="77"/>
      <c r="BW134" s="25"/>
      <c r="BX134" s="677"/>
      <c r="BY134" s="677"/>
      <c r="BZ134" s="13"/>
      <c r="CA134" s="677"/>
      <c r="CB134" s="677"/>
      <c r="CC134" s="678"/>
      <c r="CD134" s="77"/>
      <c r="CE134" s="25"/>
    </row>
    <row r="135" spans="2:83" ht="15" customHeight="1" x14ac:dyDescent="0.2">
      <c r="B135" s="1"/>
      <c r="C135" s="13"/>
      <c r="D135" s="20"/>
      <c r="E135" s="22"/>
      <c r="F135" s="77"/>
      <c r="G135" s="1"/>
      <c r="H135" s="1"/>
      <c r="I135" s="25"/>
      <c r="J135" s="77"/>
      <c r="K135" s="1"/>
      <c r="L135" s="1"/>
      <c r="M135" s="25"/>
      <c r="N135" s="77"/>
      <c r="O135" s="1"/>
      <c r="P135" s="1"/>
      <c r="Q135" s="25"/>
      <c r="R135" s="77"/>
      <c r="S135" s="25"/>
      <c r="T135" s="77"/>
      <c r="U135" s="25"/>
      <c r="V135" s="77"/>
      <c r="W135" s="25"/>
      <c r="X135" s="77"/>
      <c r="Y135" s="25"/>
      <c r="Z135" s="77"/>
      <c r="AA135" s="25"/>
      <c r="AB135" s="77"/>
      <c r="AC135" s="25"/>
      <c r="AD135" s="77"/>
      <c r="AE135" s="25"/>
      <c r="AF135" s="77"/>
      <c r="AG135" s="25"/>
      <c r="AH135" s="77"/>
      <c r="AI135" s="25"/>
      <c r="AJ135" s="77"/>
      <c r="AK135" s="25"/>
      <c r="AL135" s="77"/>
      <c r="AM135" s="25"/>
      <c r="AN135" s="77"/>
      <c r="AO135" s="25"/>
      <c r="AP135" s="77"/>
      <c r="AQ135" s="25"/>
      <c r="AR135" s="77"/>
      <c r="AS135" s="25"/>
      <c r="AT135" s="77"/>
      <c r="AU135" s="25"/>
      <c r="AV135" s="77"/>
      <c r="AW135" s="25"/>
      <c r="AX135" s="77"/>
      <c r="AY135" s="25"/>
      <c r="AZ135" s="77"/>
      <c r="BA135" s="25"/>
      <c r="BB135" s="77"/>
      <c r="BC135" s="25"/>
      <c r="BD135" s="77"/>
      <c r="BE135" s="1"/>
      <c r="BF135" s="1"/>
      <c r="BG135" s="25"/>
      <c r="BH135" s="77"/>
      <c r="BI135" s="25"/>
      <c r="BJ135" s="77"/>
      <c r="BK135" s="25"/>
      <c r="BL135" s="77"/>
      <c r="BM135" s="25"/>
      <c r="BN135" s="77"/>
      <c r="BO135" s="25"/>
      <c r="BP135" s="77"/>
      <c r="BQ135" s="25"/>
      <c r="BR135" s="77"/>
      <c r="BS135" s="25"/>
      <c r="BT135" s="77"/>
      <c r="BU135" s="25"/>
      <c r="BV135" s="77"/>
      <c r="BW135" s="25"/>
      <c r="BX135" s="677"/>
      <c r="BY135" s="677"/>
      <c r="BZ135" s="13"/>
      <c r="CA135" s="677"/>
      <c r="CB135" s="677"/>
      <c r="CC135" s="678"/>
      <c r="CD135" s="77"/>
      <c r="CE135" s="25"/>
    </row>
    <row r="136" spans="2:83" ht="15" customHeight="1" x14ac:dyDescent="0.2">
      <c r="B136" s="1"/>
      <c r="C136" s="13"/>
      <c r="D136" s="20"/>
      <c r="E136" s="22"/>
      <c r="F136" s="77"/>
      <c r="G136" s="1"/>
      <c r="H136" s="1"/>
      <c r="I136" s="25"/>
      <c r="J136" s="77"/>
      <c r="K136" s="1"/>
      <c r="L136" s="1"/>
      <c r="M136" s="25"/>
      <c r="N136" s="77"/>
      <c r="O136" s="1"/>
      <c r="P136" s="1"/>
      <c r="Q136" s="25"/>
      <c r="R136" s="77"/>
      <c r="S136" s="25"/>
      <c r="T136" s="77"/>
      <c r="U136" s="25"/>
      <c r="V136" s="77"/>
      <c r="W136" s="25"/>
      <c r="X136" s="77"/>
      <c r="Y136" s="25"/>
      <c r="Z136" s="77"/>
      <c r="AA136" s="25"/>
      <c r="AB136" s="77"/>
      <c r="AC136" s="25"/>
      <c r="AD136" s="77"/>
      <c r="AE136" s="25"/>
      <c r="AF136" s="77"/>
      <c r="AG136" s="25"/>
      <c r="AH136" s="77"/>
      <c r="AI136" s="25"/>
      <c r="AJ136" s="77"/>
      <c r="AK136" s="25"/>
      <c r="AL136" s="77"/>
      <c r="AM136" s="25"/>
      <c r="AN136" s="77"/>
      <c r="AO136" s="25"/>
      <c r="AP136" s="77"/>
      <c r="AQ136" s="25"/>
      <c r="AR136" s="77"/>
      <c r="AS136" s="25"/>
      <c r="AT136" s="77"/>
      <c r="AU136" s="25"/>
      <c r="AV136" s="77"/>
      <c r="AW136" s="25"/>
      <c r="AX136" s="77"/>
      <c r="AY136" s="25"/>
      <c r="AZ136" s="77"/>
      <c r="BA136" s="25"/>
      <c r="BB136" s="77"/>
      <c r="BC136" s="25"/>
      <c r="BD136" s="77"/>
      <c r="BE136" s="1"/>
      <c r="BF136" s="1"/>
      <c r="BG136" s="25"/>
      <c r="BH136" s="77"/>
      <c r="BI136" s="25"/>
      <c r="BJ136" s="77"/>
      <c r="BK136" s="25"/>
      <c r="BL136" s="77"/>
      <c r="BM136" s="25"/>
      <c r="BN136" s="77"/>
      <c r="BO136" s="25"/>
      <c r="BP136" s="77"/>
      <c r="BQ136" s="25"/>
      <c r="BR136" s="77"/>
      <c r="BS136" s="25"/>
      <c r="BT136" s="77"/>
      <c r="BU136" s="25"/>
      <c r="BV136" s="77"/>
      <c r="BW136" s="25"/>
      <c r="BX136" s="677"/>
      <c r="BY136" s="677"/>
      <c r="BZ136" s="13"/>
      <c r="CA136" s="677"/>
      <c r="CB136" s="677"/>
      <c r="CC136" s="678"/>
      <c r="CD136" s="77"/>
      <c r="CE136" s="25"/>
    </row>
    <row r="137" spans="2:83" ht="15" customHeight="1" x14ac:dyDescent="0.2">
      <c r="B137" s="1"/>
      <c r="C137" s="13"/>
      <c r="D137" s="20"/>
      <c r="E137" s="22"/>
      <c r="F137" s="77"/>
      <c r="G137" s="1"/>
      <c r="H137" s="1"/>
      <c r="I137" s="25"/>
      <c r="J137" s="77"/>
      <c r="K137" s="1"/>
      <c r="L137" s="1"/>
      <c r="M137" s="25"/>
      <c r="N137" s="77"/>
      <c r="O137" s="1"/>
      <c r="P137" s="1"/>
      <c r="Q137" s="25"/>
      <c r="R137" s="77"/>
      <c r="S137" s="25"/>
      <c r="T137" s="77"/>
      <c r="U137" s="25"/>
      <c r="V137" s="77"/>
      <c r="W137" s="25"/>
      <c r="X137" s="77"/>
      <c r="Y137" s="25"/>
      <c r="Z137" s="77"/>
      <c r="AA137" s="25"/>
      <c r="AB137" s="77"/>
      <c r="AC137" s="25"/>
      <c r="AD137" s="77"/>
      <c r="AE137" s="25"/>
      <c r="AF137" s="77"/>
      <c r="AG137" s="25"/>
      <c r="AH137" s="77"/>
      <c r="AI137" s="25"/>
      <c r="AJ137" s="77"/>
      <c r="AK137" s="25"/>
      <c r="AL137" s="77"/>
      <c r="AM137" s="25"/>
      <c r="AN137" s="77"/>
      <c r="AO137" s="25"/>
      <c r="AP137" s="77"/>
      <c r="AQ137" s="25"/>
      <c r="AR137" s="77"/>
      <c r="AS137" s="25"/>
      <c r="AT137" s="77"/>
      <c r="AU137" s="25"/>
      <c r="AV137" s="77"/>
      <c r="AW137" s="25"/>
      <c r="AX137" s="77"/>
      <c r="AY137" s="25"/>
      <c r="AZ137" s="77"/>
      <c r="BA137" s="25"/>
      <c r="BB137" s="77"/>
      <c r="BC137" s="25"/>
      <c r="BD137" s="77"/>
      <c r="BE137" s="1"/>
      <c r="BF137" s="1"/>
      <c r="BG137" s="25"/>
      <c r="BH137" s="77"/>
      <c r="BI137" s="25"/>
      <c r="BJ137" s="77"/>
      <c r="BK137" s="25"/>
      <c r="BL137" s="77"/>
      <c r="BM137" s="25"/>
      <c r="BN137" s="77"/>
      <c r="BO137" s="25"/>
      <c r="BP137" s="77"/>
      <c r="BQ137" s="25"/>
      <c r="BR137" s="77"/>
      <c r="BS137" s="25"/>
      <c r="BT137" s="77"/>
      <c r="BU137" s="25"/>
      <c r="BV137" s="77"/>
      <c r="BW137" s="25"/>
      <c r="BX137" s="677"/>
      <c r="BY137" s="677"/>
      <c r="BZ137" s="13"/>
      <c r="CA137" s="677"/>
      <c r="CB137" s="677"/>
      <c r="CC137" s="678"/>
      <c r="CD137" s="77"/>
      <c r="CE137" s="25"/>
    </row>
    <row r="138" spans="2:83" ht="15" customHeight="1" x14ac:dyDescent="0.2">
      <c r="B138" s="1"/>
      <c r="C138" s="13"/>
      <c r="D138" s="20"/>
      <c r="E138" s="22"/>
      <c r="F138" s="77"/>
      <c r="G138" s="1"/>
      <c r="H138" s="1"/>
      <c r="I138" s="25"/>
      <c r="J138" s="77"/>
      <c r="K138" s="1"/>
      <c r="L138" s="1"/>
      <c r="M138" s="25"/>
      <c r="N138" s="77"/>
      <c r="O138" s="1"/>
      <c r="P138" s="1"/>
      <c r="Q138" s="25"/>
      <c r="R138" s="77"/>
      <c r="S138" s="25"/>
      <c r="T138" s="77"/>
      <c r="U138" s="25"/>
      <c r="V138" s="77"/>
      <c r="W138" s="25"/>
      <c r="X138" s="77"/>
      <c r="Y138" s="25"/>
      <c r="Z138" s="77"/>
      <c r="AA138" s="25"/>
      <c r="AB138" s="77"/>
      <c r="AC138" s="25"/>
      <c r="AD138" s="77"/>
      <c r="AE138" s="25"/>
      <c r="AF138" s="77"/>
      <c r="AG138" s="25"/>
      <c r="AH138" s="77"/>
      <c r="AI138" s="25"/>
      <c r="AJ138" s="77"/>
      <c r="AK138" s="25"/>
      <c r="AL138" s="77"/>
      <c r="AM138" s="25"/>
      <c r="AN138" s="77"/>
      <c r="AO138" s="25"/>
      <c r="AP138" s="77"/>
      <c r="AQ138" s="25"/>
      <c r="AR138" s="77"/>
      <c r="AS138" s="25"/>
      <c r="AT138" s="77"/>
      <c r="AU138" s="25"/>
      <c r="AV138" s="77"/>
      <c r="AW138" s="25"/>
      <c r="AX138" s="77"/>
      <c r="AY138" s="25"/>
      <c r="AZ138" s="77"/>
      <c r="BA138" s="25"/>
      <c r="BB138" s="77"/>
      <c r="BC138" s="25"/>
      <c r="BD138" s="77"/>
      <c r="BE138" s="1"/>
      <c r="BF138" s="1"/>
      <c r="BG138" s="25"/>
      <c r="BH138" s="77"/>
      <c r="BI138" s="25"/>
      <c r="BJ138" s="77"/>
      <c r="BK138" s="25"/>
      <c r="BL138" s="77"/>
      <c r="BM138" s="25"/>
      <c r="BN138" s="77"/>
      <c r="BO138" s="25"/>
      <c r="BP138" s="77"/>
      <c r="BQ138" s="25"/>
      <c r="BR138" s="77"/>
      <c r="BS138" s="25"/>
      <c r="BT138" s="77"/>
      <c r="BU138" s="25"/>
      <c r="BV138" s="77"/>
      <c r="BW138" s="25"/>
      <c r="BX138" s="677"/>
      <c r="BY138" s="677"/>
      <c r="BZ138" s="13"/>
      <c r="CA138" s="677"/>
      <c r="CB138" s="677"/>
      <c r="CC138" s="678"/>
      <c r="CD138" s="77"/>
      <c r="CE138" s="25"/>
    </row>
    <row r="139" spans="2:83" ht="15" customHeight="1" x14ac:dyDescent="0.2">
      <c r="B139" s="1"/>
      <c r="C139" s="13"/>
      <c r="D139" s="20"/>
      <c r="E139" s="22"/>
      <c r="F139" s="77"/>
      <c r="G139" s="1"/>
      <c r="H139" s="1"/>
      <c r="I139" s="25"/>
      <c r="J139" s="77"/>
      <c r="K139" s="1"/>
      <c r="L139" s="1"/>
      <c r="M139" s="25"/>
      <c r="N139" s="77"/>
      <c r="O139" s="1"/>
      <c r="P139" s="1"/>
      <c r="Q139" s="25"/>
      <c r="R139" s="77"/>
      <c r="S139" s="25"/>
      <c r="T139" s="77"/>
      <c r="U139" s="25"/>
      <c r="V139" s="77"/>
      <c r="W139" s="25"/>
      <c r="X139" s="77"/>
      <c r="Y139" s="25"/>
      <c r="Z139" s="77"/>
      <c r="AA139" s="25"/>
      <c r="AB139" s="77"/>
      <c r="AC139" s="25"/>
      <c r="AD139" s="77"/>
      <c r="AE139" s="25"/>
      <c r="AF139" s="77"/>
      <c r="AG139" s="25"/>
      <c r="AH139" s="77"/>
      <c r="AI139" s="25"/>
      <c r="AJ139" s="77"/>
      <c r="AK139" s="25"/>
      <c r="AL139" s="77"/>
      <c r="AM139" s="25"/>
      <c r="AN139" s="77"/>
      <c r="AO139" s="25"/>
      <c r="AP139" s="77"/>
      <c r="AQ139" s="25"/>
      <c r="AR139" s="77"/>
      <c r="AS139" s="25"/>
      <c r="AT139" s="77"/>
      <c r="AU139" s="25"/>
      <c r="AV139" s="77"/>
      <c r="AW139" s="25"/>
      <c r="AX139" s="77"/>
      <c r="AY139" s="25"/>
      <c r="AZ139" s="77"/>
      <c r="BA139" s="25"/>
      <c r="BB139" s="77"/>
      <c r="BC139" s="25"/>
      <c r="BD139" s="77"/>
      <c r="BE139" s="1"/>
      <c r="BF139" s="1"/>
      <c r="BG139" s="25"/>
      <c r="BH139" s="77"/>
      <c r="BI139" s="25"/>
      <c r="BJ139" s="77"/>
      <c r="BK139" s="25"/>
      <c r="BL139" s="77"/>
      <c r="BM139" s="25"/>
      <c r="BN139" s="77"/>
      <c r="BO139" s="25"/>
      <c r="BP139" s="77"/>
      <c r="BQ139" s="25"/>
      <c r="BR139" s="77"/>
      <c r="BS139" s="25"/>
      <c r="BT139" s="77"/>
      <c r="BU139" s="25"/>
      <c r="BV139" s="77"/>
      <c r="BW139" s="25"/>
      <c r="BX139" s="677"/>
      <c r="BY139" s="677"/>
      <c r="BZ139" s="13"/>
      <c r="CA139" s="677"/>
      <c r="CB139" s="677"/>
      <c r="CC139" s="678"/>
      <c r="CD139" s="77"/>
      <c r="CE139" s="25"/>
    </row>
    <row r="140" spans="2:83" ht="15" customHeight="1" x14ac:dyDescent="0.2">
      <c r="B140" s="1"/>
      <c r="C140" s="13"/>
      <c r="D140" s="20"/>
      <c r="E140" s="22"/>
      <c r="F140" s="77"/>
      <c r="G140" s="1"/>
      <c r="H140" s="1"/>
      <c r="I140" s="25"/>
      <c r="J140" s="77"/>
      <c r="K140" s="1"/>
      <c r="L140" s="1"/>
      <c r="M140" s="25"/>
      <c r="N140" s="77"/>
      <c r="O140" s="1"/>
      <c r="P140" s="1"/>
      <c r="Q140" s="25"/>
      <c r="R140" s="77"/>
      <c r="S140" s="25"/>
      <c r="T140" s="77"/>
      <c r="U140" s="25"/>
      <c r="V140" s="77"/>
      <c r="W140" s="25"/>
      <c r="X140" s="77"/>
      <c r="Y140" s="25"/>
      <c r="Z140" s="77"/>
      <c r="AA140" s="25"/>
      <c r="AB140" s="77"/>
      <c r="AC140" s="25"/>
      <c r="AD140" s="77"/>
      <c r="AE140" s="25"/>
      <c r="AF140" s="77"/>
      <c r="AG140" s="25"/>
      <c r="AH140" s="77"/>
      <c r="AI140" s="25"/>
      <c r="AJ140" s="77"/>
      <c r="AK140" s="25"/>
      <c r="AL140" s="77"/>
      <c r="AM140" s="25"/>
      <c r="AN140" s="77"/>
      <c r="AO140" s="25"/>
      <c r="AP140" s="77"/>
      <c r="AQ140" s="25"/>
      <c r="AR140" s="77"/>
      <c r="AS140" s="25"/>
      <c r="AT140" s="77"/>
      <c r="AU140" s="25"/>
      <c r="AV140" s="77"/>
      <c r="AW140" s="25"/>
      <c r="AX140" s="77"/>
      <c r="AY140" s="25"/>
      <c r="AZ140" s="77"/>
      <c r="BA140" s="25"/>
      <c r="BB140" s="77"/>
      <c r="BC140" s="25"/>
      <c r="BD140" s="77"/>
      <c r="BE140" s="1"/>
      <c r="BF140" s="1"/>
      <c r="BG140" s="25"/>
      <c r="BH140" s="77"/>
      <c r="BI140" s="25"/>
      <c r="BJ140" s="77"/>
      <c r="BK140" s="25"/>
      <c r="BL140" s="77"/>
      <c r="BM140" s="25"/>
      <c r="BN140" s="77"/>
      <c r="BO140" s="25"/>
      <c r="BP140" s="77"/>
      <c r="BQ140" s="25"/>
      <c r="BR140" s="77"/>
      <c r="BS140" s="25"/>
      <c r="BT140" s="77"/>
      <c r="BU140" s="25"/>
      <c r="BV140" s="77"/>
      <c r="BW140" s="25"/>
      <c r="BX140" s="677"/>
      <c r="BY140" s="677"/>
      <c r="BZ140" s="13"/>
      <c r="CA140" s="677"/>
      <c r="CB140" s="677"/>
      <c r="CC140" s="678"/>
      <c r="CD140" s="77"/>
      <c r="CE140" s="25"/>
    </row>
    <row r="141" spans="2:83" ht="15" customHeight="1" x14ac:dyDescent="0.2">
      <c r="B141" s="1"/>
      <c r="C141" s="13"/>
      <c r="D141" s="20"/>
      <c r="E141" s="22"/>
      <c r="F141" s="77"/>
      <c r="G141" s="1"/>
      <c r="H141" s="1"/>
      <c r="I141" s="25"/>
      <c r="J141" s="77"/>
      <c r="K141" s="1"/>
      <c r="L141" s="1"/>
      <c r="M141" s="25"/>
      <c r="N141" s="77"/>
      <c r="O141" s="1"/>
      <c r="P141" s="1"/>
      <c r="Q141" s="25"/>
      <c r="R141" s="77"/>
      <c r="S141" s="25"/>
      <c r="T141" s="77"/>
      <c r="U141" s="25"/>
      <c r="V141" s="77"/>
      <c r="W141" s="25"/>
      <c r="X141" s="77"/>
      <c r="Y141" s="25"/>
      <c r="Z141" s="77"/>
      <c r="AA141" s="25"/>
      <c r="AB141" s="77"/>
      <c r="AC141" s="25"/>
      <c r="AD141" s="77"/>
      <c r="AE141" s="25"/>
      <c r="AF141" s="77"/>
      <c r="AG141" s="25"/>
      <c r="AH141" s="77"/>
      <c r="AI141" s="25"/>
      <c r="AJ141" s="77"/>
      <c r="AK141" s="25"/>
      <c r="AL141" s="77"/>
      <c r="AM141" s="25"/>
      <c r="AN141" s="77"/>
      <c r="AO141" s="25"/>
      <c r="AP141" s="77"/>
      <c r="AQ141" s="25"/>
      <c r="AR141" s="77"/>
      <c r="AS141" s="25"/>
      <c r="AT141" s="77"/>
      <c r="AU141" s="25"/>
      <c r="AV141" s="77"/>
      <c r="AW141" s="25"/>
      <c r="AX141" s="77"/>
      <c r="AY141" s="25"/>
      <c r="AZ141" s="77"/>
      <c r="BA141" s="25"/>
      <c r="BB141" s="77"/>
      <c r="BC141" s="25"/>
      <c r="BD141" s="77"/>
      <c r="BE141" s="1"/>
      <c r="BF141" s="1"/>
      <c r="BG141" s="25"/>
      <c r="BH141" s="77"/>
      <c r="BI141" s="25"/>
      <c r="BJ141" s="77"/>
      <c r="BK141" s="25"/>
      <c r="BL141" s="77"/>
      <c r="BM141" s="25"/>
      <c r="BN141" s="77"/>
      <c r="BO141" s="25"/>
      <c r="BP141" s="77"/>
      <c r="BQ141" s="25"/>
      <c r="BR141" s="77"/>
      <c r="BS141" s="25"/>
      <c r="BT141" s="77"/>
      <c r="BU141" s="25"/>
      <c r="BV141" s="77"/>
      <c r="BW141" s="25"/>
      <c r="BX141" s="677"/>
      <c r="BY141" s="677"/>
      <c r="BZ141" s="13"/>
      <c r="CA141" s="677"/>
      <c r="CB141" s="677"/>
      <c r="CC141" s="678"/>
      <c r="CD141" s="77"/>
      <c r="CE141" s="25"/>
    </row>
    <row r="142" spans="2:83" ht="15" customHeight="1" x14ac:dyDescent="0.2">
      <c r="B142" s="1"/>
      <c r="C142" s="13"/>
      <c r="D142" s="20"/>
      <c r="E142" s="22"/>
      <c r="F142" s="77"/>
      <c r="G142" s="1"/>
      <c r="H142" s="1"/>
      <c r="I142" s="25"/>
      <c r="J142" s="77"/>
      <c r="K142" s="1"/>
      <c r="L142" s="1"/>
      <c r="M142" s="25"/>
      <c r="N142" s="77"/>
      <c r="O142" s="1"/>
      <c r="P142" s="1"/>
      <c r="Q142" s="25"/>
      <c r="R142" s="77"/>
      <c r="S142" s="25"/>
      <c r="T142" s="77"/>
      <c r="U142" s="25"/>
      <c r="V142" s="77"/>
      <c r="W142" s="25"/>
      <c r="X142" s="77"/>
      <c r="Y142" s="25"/>
      <c r="Z142" s="77"/>
      <c r="AA142" s="25"/>
      <c r="AB142" s="77"/>
      <c r="AC142" s="25"/>
      <c r="AD142" s="77"/>
      <c r="AE142" s="25"/>
      <c r="AF142" s="77"/>
      <c r="AG142" s="25"/>
      <c r="AH142" s="77"/>
      <c r="AI142" s="25"/>
      <c r="AJ142" s="77"/>
      <c r="AK142" s="25"/>
      <c r="AL142" s="77"/>
      <c r="AM142" s="25"/>
      <c r="AN142" s="77"/>
      <c r="AO142" s="25"/>
      <c r="AP142" s="77"/>
      <c r="AQ142" s="25"/>
      <c r="AR142" s="77"/>
      <c r="AS142" s="25"/>
      <c r="AT142" s="77"/>
      <c r="AU142" s="25"/>
      <c r="AV142" s="77"/>
      <c r="AW142" s="25"/>
      <c r="AX142" s="77"/>
      <c r="AY142" s="25"/>
      <c r="AZ142" s="77"/>
      <c r="BA142" s="25"/>
      <c r="BB142" s="77"/>
      <c r="BC142" s="25"/>
      <c r="BD142" s="77"/>
      <c r="BE142" s="1"/>
      <c r="BF142" s="1"/>
      <c r="BG142" s="25"/>
      <c r="BH142" s="77"/>
      <c r="BI142" s="25"/>
      <c r="BJ142" s="77"/>
      <c r="BK142" s="25"/>
      <c r="BL142" s="77"/>
      <c r="BM142" s="25"/>
      <c r="BN142" s="77"/>
      <c r="BO142" s="25"/>
      <c r="BP142" s="77"/>
      <c r="BQ142" s="25"/>
      <c r="BR142" s="77"/>
      <c r="BS142" s="25"/>
      <c r="BT142" s="77"/>
      <c r="BU142" s="25"/>
      <c r="BV142" s="77"/>
      <c r="BW142" s="25"/>
      <c r="BX142" s="677"/>
      <c r="BY142" s="677"/>
      <c r="BZ142" s="13"/>
      <c r="CA142" s="677"/>
      <c r="CB142" s="677"/>
      <c r="CC142" s="678"/>
      <c r="CD142" s="77"/>
      <c r="CE142" s="25"/>
    </row>
    <row r="143" spans="2:83" ht="15" customHeight="1" x14ac:dyDescent="0.2">
      <c r="B143" s="1"/>
      <c r="C143" s="13"/>
      <c r="D143" s="20"/>
      <c r="E143" s="22"/>
      <c r="F143" s="77"/>
      <c r="G143" s="1"/>
      <c r="H143" s="1"/>
      <c r="I143" s="25"/>
      <c r="J143" s="77"/>
      <c r="K143" s="1"/>
      <c r="L143" s="1"/>
      <c r="M143" s="25"/>
      <c r="N143" s="77"/>
      <c r="O143" s="1"/>
      <c r="P143" s="1"/>
      <c r="Q143" s="25"/>
      <c r="R143" s="77"/>
      <c r="S143" s="25"/>
      <c r="T143" s="77"/>
      <c r="U143" s="25"/>
      <c r="V143" s="77"/>
      <c r="W143" s="25"/>
      <c r="X143" s="77"/>
      <c r="Y143" s="25"/>
      <c r="Z143" s="77"/>
      <c r="AA143" s="25"/>
      <c r="AB143" s="77"/>
      <c r="AC143" s="25"/>
      <c r="AD143" s="77"/>
      <c r="AE143" s="25"/>
      <c r="AF143" s="77"/>
      <c r="AG143" s="25"/>
      <c r="AH143" s="77"/>
      <c r="AI143" s="25"/>
      <c r="AJ143" s="77"/>
      <c r="AK143" s="25"/>
      <c r="AL143" s="77"/>
      <c r="AM143" s="25"/>
      <c r="AN143" s="77"/>
      <c r="AO143" s="25"/>
      <c r="AP143" s="77"/>
      <c r="AQ143" s="25"/>
      <c r="AR143" s="77"/>
      <c r="AS143" s="25"/>
      <c r="AT143" s="77"/>
      <c r="AU143" s="25"/>
      <c r="AV143" s="77"/>
      <c r="AW143" s="25"/>
      <c r="AX143" s="77"/>
      <c r="AY143" s="25"/>
      <c r="AZ143" s="77"/>
      <c r="BA143" s="25"/>
      <c r="BB143" s="77"/>
      <c r="BC143" s="25"/>
      <c r="BD143" s="77"/>
      <c r="BE143" s="1"/>
      <c r="BF143" s="1"/>
      <c r="BG143" s="25"/>
      <c r="BH143" s="77"/>
      <c r="BI143" s="25"/>
      <c r="BJ143" s="77"/>
      <c r="BK143" s="25"/>
      <c r="BL143" s="77"/>
      <c r="BM143" s="25"/>
      <c r="BN143" s="77"/>
      <c r="BO143" s="25"/>
      <c r="BP143" s="77"/>
      <c r="BQ143" s="25"/>
      <c r="BR143" s="77"/>
      <c r="BS143" s="25"/>
      <c r="BT143" s="77"/>
      <c r="BU143" s="25"/>
      <c r="BV143" s="77"/>
      <c r="BW143" s="25"/>
      <c r="BX143" s="677"/>
      <c r="BY143" s="677"/>
      <c r="BZ143" s="13"/>
      <c r="CA143" s="677"/>
      <c r="CB143" s="677"/>
      <c r="CC143" s="678"/>
      <c r="CD143" s="77"/>
      <c r="CE143" s="25"/>
    </row>
    <row r="144" spans="2:83" ht="15" customHeight="1" x14ac:dyDescent="0.2">
      <c r="B144" s="1"/>
      <c r="C144" s="13"/>
      <c r="D144" s="20"/>
      <c r="E144" s="22"/>
      <c r="F144" s="77"/>
      <c r="G144" s="1"/>
      <c r="H144" s="1"/>
      <c r="I144" s="25"/>
      <c r="J144" s="77"/>
      <c r="K144" s="1"/>
      <c r="L144" s="1"/>
      <c r="M144" s="25"/>
      <c r="N144" s="77"/>
      <c r="O144" s="1"/>
      <c r="P144" s="1"/>
      <c r="Q144" s="25"/>
      <c r="R144" s="77"/>
      <c r="S144" s="25"/>
      <c r="T144" s="77"/>
      <c r="U144" s="25"/>
      <c r="V144" s="77"/>
      <c r="W144" s="25"/>
      <c r="X144" s="77"/>
      <c r="Y144" s="25"/>
      <c r="Z144" s="77"/>
      <c r="AA144" s="25"/>
      <c r="AB144" s="77"/>
      <c r="AC144" s="25"/>
      <c r="AD144" s="77"/>
      <c r="AE144" s="25"/>
      <c r="AF144" s="77"/>
      <c r="AG144" s="25"/>
      <c r="AH144" s="77"/>
      <c r="AI144" s="25"/>
      <c r="AJ144" s="77"/>
      <c r="AK144" s="25"/>
      <c r="AL144" s="77"/>
      <c r="AM144" s="25"/>
      <c r="AN144" s="77"/>
      <c r="AO144" s="25"/>
      <c r="AP144" s="77"/>
      <c r="AQ144" s="25"/>
      <c r="AR144" s="77"/>
      <c r="AS144" s="25"/>
      <c r="AT144" s="77"/>
      <c r="AU144" s="25"/>
      <c r="AV144" s="77"/>
      <c r="AW144" s="25"/>
      <c r="AX144" s="77"/>
      <c r="AY144" s="25"/>
      <c r="AZ144" s="77"/>
      <c r="BA144" s="25"/>
      <c r="BB144" s="77"/>
      <c r="BC144" s="25"/>
      <c r="BD144" s="77"/>
      <c r="BE144" s="1"/>
      <c r="BF144" s="1"/>
      <c r="BG144" s="25"/>
      <c r="BH144" s="77"/>
      <c r="BI144" s="25"/>
      <c r="BJ144" s="77"/>
      <c r="BK144" s="25"/>
      <c r="BL144" s="77"/>
      <c r="BM144" s="25"/>
      <c r="BN144" s="77"/>
      <c r="BO144" s="25"/>
      <c r="BP144" s="77"/>
      <c r="BQ144" s="25"/>
      <c r="BR144" s="77"/>
      <c r="BS144" s="25"/>
      <c r="BT144" s="77"/>
      <c r="BU144" s="25"/>
      <c r="BV144" s="77"/>
      <c r="BW144" s="25"/>
      <c r="BX144" s="677"/>
      <c r="BY144" s="677"/>
      <c r="BZ144" s="13"/>
      <c r="CA144" s="677"/>
      <c r="CB144" s="677"/>
      <c r="CC144" s="678"/>
      <c r="CD144" s="77"/>
      <c r="CE144" s="25"/>
    </row>
    <row r="145" spans="2:83" ht="15" customHeight="1" x14ac:dyDescent="0.2">
      <c r="B145" s="1"/>
      <c r="C145" s="13"/>
      <c r="D145" s="20"/>
      <c r="E145" s="22"/>
      <c r="F145" s="77"/>
      <c r="G145" s="1"/>
      <c r="H145" s="1"/>
      <c r="I145" s="25"/>
      <c r="J145" s="77"/>
      <c r="K145" s="1"/>
      <c r="L145" s="1"/>
      <c r="M145" s="25"/>
      <c r="N145" s="77"/>
      <c r="O145" s="1"/>
      <c r="P145" s="1"/>
      <c r="Q145" s="25"/>
      <c r="R145" s="77"/>
      <c r="S145" s="25"/>
      <c r="T145" s="77"/>
      <c r="U145" s="25"/>
      <c r="V145" s="77"/>
      <c r="W145" s="25"/>
      <c r="X145" s="77"/>
      <c r="Y145" s="25"/>
      <c r="Z145" s="77"/>
      <c r="AA145" s="25"/>
      <c r="AB145" s="77"/>
      <c r="AC145" s="25"/>
      <c r="AD145" s="77"/>
      <c r="AE145" s="25"/>
      <c r="AF145" s="77"/>
      <c r="AG145" s="25"/>
      <c r="AH145" s="77"/>
      <c r="AI145" s="25"/>
      <c r="AJ145" s="77"/>
      <c r="AK145" s="25"/>
      <c r="AL145" s="77"/>
      <c r="AM145" s="25"/>
      <c r="AN145" s="77"/>
      <c r="AO145" s="25"/>
      <c r="AP145" s="77"/>
      <c r="AQ145" s="25"/>
      <c r="AR145" s="77"/>
      <c r="AS145" s="25"/>
      <c r="AT145" s="77"/>
      <c r="AU145" s="25"/>
      <c r="AV145" s="77"/>
      <c r="AW145" s="25"/>
      <c r="AX145" s="77"/>
      <c r="AY145" s="25"/>
      <c r="AZ145" s="77"/>
      <c r="BA145" s="25"/>
      <c r="BB145" s="77"/>
      <c r="BC145" s="25"/>
      <c r="BD145" s="77"/>
      <c r="BE145" s="1"/>
      <c r="BF145" s="1"/>
      <c r="BG145" s="25"/>
      <c r="BH145" s="77"/>
      <c r="BI145" s="25"/>
      <c r="BJ145" s="77"/>
      <c r="BK145" s="25"/>
      <c r="BL145" s="77"/>
      <c r="BM145" s="25"/>
      <c r="BN145" s="77"/>
      <c r="BO145" s="25"/>
      <c r="BP145" s="77"/>
      <c r="BQ145" s="25"/>
      <c r="BR145" s="77"/>
      <c r="BS145" s="25"/>
      <c r="BT145" s="77"/>
      <c r="BU145" s="25"/>
      <c r="BV145" s="77"/>
      <c r="BW145" s="25"/>
      <c r="BX145" s="677"/>
      <c r="BY145" s="677"/>
      <c r="BZ145" s="13"/>
      <c r="CA145" s="677"/>
      <c r="CB145" s="677"/>
      <c r="CC145" s="678"/>
      <c r="CD145" s="77"/>
      <c r="CE145" s="25"/>
    </row>
    <row r="146" spans="2:83" ht="15" customHeight="1" x14ac:dyDescent="0.2">
      <c r="B146" s="1"/>
      <c r="C146" s="13"/>
      <c r="D146" s="20"/>
      <c r="E146" s="22"/>
      <c r="F146" s="77"/>
      <c r="G146" s="1"/>
      <c r="H146" s="1"/>
      <c r="I146" s="25"/>
      <c r="J146" s="77"/>
      <c r="K146" s="1"/>
      <c r="L146" s="1"/>
      <c r="M146" s="25"/>
      <c r="N146" s="77"/>
      <c r="O146" s="1"/>
      <c r="P146" s="1"/>
      <c r="Q146" s="25"/>
      <c r="R146" s="77"/>
      <c r="S146" s="25"/>
      <c r="T146" s="77"/>
      <c r="U146" s="25"/>
      <c r="V146" s="77"/>
      <c r="W146" s="25"/>
      <c r="X146" s="77"/>
      <c r="Y146" s="25"/>
      <c r="Z146" s="77"/>
      <c r="AA146" s="25"/>
      <c r="AB146" s="77"/>
      <c r="AC146" s="25"/>
      <c r="AD146" s="77"/>
      <c r="AE146" s="25"/>
      <c r="AF146" s="77"/>
      <c r="AG146" s="25"/>
      <c r="AH146" s="77"/>
      <c r="AI146" s="25"/>
      <c r="AJ146" s="77"/>
      <c r="AK146" s="25"/>
      <c r="AL146" s="77"/>
      <c r="AM146" s="25"/>
      <c r="AN146" s="77"/>
      <c r="AO146" s="25"/>
      <c r="AP146" s="77"/>
      <c r="AQ146" s="25"/>
      <c r="AR146" s="77"/>
      <c r="AS146" s="25"/>
      <c r="AT146" s="77"/>
      <c r="AU146" s="25"/>
      <c r="AV146" s="77"/>
      <c r="AW146" s="25"/>
      <c r="AX146" s="77"/>
      <c r="AY146" s="25"/>
      <c r="AZ146" s="77"/>
      <c r="BA146" s="25"/>
      <c r="BB146" s="77"/>
      <c r="BC146" s="25"/>
      <c r="BD146" s="77"/>
      <c r="BE146" s="1"/>
      <c r="BF146" s="1"/>
      <c r="BG146" s="25"/>
      <c r="BH146" s="77"/>
      <c r="BI146" s="25"/>
      <c r="BJ146" s="77"/>
      <c r="BK146" s="25"/>
      <c r="BL146" s="77"/>
      <c r="BM146" s="25"/>
      <c r="BN146" s="77"/>
      <c r="BO146" s="25"/>
      <c r="BP146" s="77"/>
      <c r="BQ146" s="25"/>
      <c r="BR146" s="77"/>
      <c r="BS146" s="25"/>
      <c r="BT146" s="77"/>
      <c r="BU146" s="25"/>
      <c r="BV146" s="77"/>
      <c r="BW146" s="25"/>
      <c r="BX146" s="677"/>
      <c r="BY146" s="677"/>
      <c r="BZ146" s="13"/>
      <c r="CA146" s="677"/>
      <c r="CB146" s="677"/>
      <c r="CC146" s="678"/>
      <c r="CD146" s="77"/>
      <c r="CE146" s="25"/>
    </row>
    <row r="147" spans="2:83" ht="15" customHeight="1" x14ac:dyDescent="0.2">
      <c r="B147" s="1"/>
      <c r="C147" s="13"/>
      <c r="D147" s="20"/>
      <c r="E147" s="22"/>
      <c r="F147" s="77"/>
      <c r="G147" s="1"/>
      <c r="H147" s="1"/>
      <c r="I147" s="25"/>
      <c r="J147" s="77"/>
      <c r="K147" s="1"/>
      <c r="L147" s="1"/>
      <c r="M147" s="25"/>
      <c r="N147" s="77"/>
      <c r="O147" s="1"/>
      <c r="P147" s="1"/>
      <c r="Q147" s="25"/>
      <c r="R147" s="77"/>
      <c r="S147" s="25"/>
      <c r="T147" s="77"/>
      <c r="U147" s="25"/>
      <c r="V147" s="77"/>
      <c r="W147" s="25"/>
      <c r="X147" s="77"/>
      <c r="Y147" s="25"/>
      <c r="Z147" s="77"/>
      <c r="AA147" s="25"/>
      <c r="AB147" s="77"/>
      <c r="AC147" s="25"/>
      <c r="AD147" s="77"/>
      <c r="AE147" s="25"/>
      <c r="AF147" s="77"/>
      <c r="AG147" s="25"/>
      <c r="AH147" s="77"/>
      <c r="AI147" s="25"/>
      <c r="AJ147" s="77"/>
      <c r="AK147" s="25"/>
      <c r="AL147" s="77"/>
      <c r="AM147" s="25"/>
      <c r="AN147" s="77"/>
      <c r="AO147" s="25"/>
      <c r="AP147" s="77"/>
      <c r="AQ147" s="25"/>
      <c r="AR147" s="77"/>
      <c r="AS147" s="25"/>
      <c r="AT147" s="77"/>
      <c r="AU147" s="25"/>
      <c r="AV147" s="77"/>
      <c r="AW147" s="25"/>
      <c r="AX147" s="77"/>
      <c r="AY147" s="25"/>
      <c r="AZ147" s="77"/>
      <c r="BA147" s="25"/>
      <c r="BB147" s="77"/>
      <c r="BC147" s="25"/>
      <c r="BD147" s="77"/>
      <c r="BE147" s="1"/>
      <c r="BF147" s="1"/>
      <c r="BG147" s="25"/>
      <c r="BH147" s="77"/>
      <c r="BI147" s="25"/>
      <c r="BJ147" s="77"/>
      <c r="BK147" s="25"/>
      <c r="BL147" s="77"/>
      <c r="BM147" s="25"/>
      <c r="BN147" s="77"/>
      <c r="BO147" s="25"/>
      <c r="BP147" s="77"/>
      <c r="BQ147" s="25"/>
      <c r="BR147" s="77"/>
      <c r="BS147" s="25"/>
      <c r="BT147" s="77"/>
      <c r="BU147" s="25"/>
      <c r="BV147" s="77"/>
      <c r="BW147" s="25"/>
      <c r="BX147" s="677"/>
      <c r="BY147" s="677"/>
      <c r="BZ147" s="13"/>
      <c r="CA147" s="677"/>
      <c r="CB147" s="677"/>
      <c r="CC147" s="678"/>
      <c r="CD147" s="77"/>
      <c r="CE147" s="25"/>
    </row>
    <row r="148" spans="2:83" ht="15" customHeight="1" x14ac:dyDescent="0.2">
      <c r="B148" s="1"/>
      <c r="C148" s="13"/>
      <c r="D148" s="20"/>
      <c r="E148" s="22"/>
      <c r="F148" s="77"/>
      <c r="G148" s="1"/>
      <c r="H148" s="1"/>
      <c r="I148" s="25"/>
      <c r="J148" s="77"/>
      <c r="K148" s="1"/>
      <c r="L148" s="1"/>
      <c r="M148" s="25"/>
      <c r="N148" s="77"/>
      <c r="O148" s="1"/>
      <c r="P148" s="1"/>
      <c r="Q148" s="25"/>
      <c r="R148" s="77"/>
      <c r="S148" s="25"/>
      <c r="T148" s="77"/>
      <c r="U148" s="25"/>
      <c r="V148" s="77"/>
      <c r="W148" s="25"/>
      <c r="X148" s="77"/>
      <c r="Y148" s="25"/>
      <c r="Z148" s="77"/>
      <c r="AA148" s="25"/>
      <c r="AB148" s="77"/>
      <c r="AC148" s="25"/>
      <c r="AD148" s="77"/>
      <c r="AE148" s="25"/>
      <c r="AF148" s="77"/>
      <c r="AG148" s="25"/>
      <c r="AH148" s="77"/>
      <c r="AI148" s="25"/>
      <c r="AJ148" s="77"/>
      <c r="AK148" s="25"/>
      <c r="AL148" s="77"/>
      <c r="AM148" s="25"/>
      <c r="AN148" s="77"/>
      <c r="AO148" s="25"/>
      <c r="AP148" s="77"/>
      <c r="AQ148" s="25"/>
      <c r="AR148" s="77"/>
      <c r="AS148" s="25"/>
      <c r="AT148" s="77"/>
      <c r="AU148" s="25"/>
      <c r="AV148" s="77"/>
      <c r="AW148" s="25"/>
      <c r="AX148" s="77"/>
      <c r="AY148" s="25"/>
      <c r="AZ148" s="77"/>
      <c r="BA148" s="25"/>
      <c r="BB148" s="77"/>
      <c r="BC148" s="25"/>
      <c r="BD148" s="77"/>
      <c r="BE148" s="1"/>
      <c r="BF148" s="1"/>
      <c r="BG148" s="25"/>
      <c r="BH148" s="77"/>
      <c r="BI148" s="25"/>
      <c r="BJ148" s="77"/>
      <c r="BK148" s="25"/>
      <c r="BL148" s="77"/>
      <c r="BM148" s="25"/>
      <c r="BN148" s="77"/>
      <c r="BO148" s="25"/>
      <c r="BP148" s="77"/>
      <c r="BQ148" s="25"/>
      <c r="BR148" s="77"/>
      <c r="BS148" s="25"/>
      <c r="BT148" s="77"/>
      <c r="BU148" s="25"/>
      <c r="BV148" s="77"/>
      <c r="BW148" s="25"/>
      <c r="BX148" s="677"/>
      <c r="BY148" s="677"/>
      <c r="BZ148" s="13"/>
      <c r="CA148" s="677"/>
      <c r="CB148" s="677"/>
      <c r="CC148" s="678"/>
      <c r="CD148" s="77"/>
      <c r="CE148" s="25"/>
    </row>
    <row r="149" spans="2:83" ht="15" customHeight="1" x14ac:dyDescent="0.2">
      <c r="B149" s="1"/>
      <c r="C149" s="13"/>
      <c r="D149" s="20"/>
      <c r="E149" s="22"/>
      <c r="F149" s="77"/>
      <c r="G149" s="1"/>
      <c r="H149" s="1"/>
      <c r="I149" s="25"/>
      <c r="J149" s="77"/>
      <c r="K149" s="1"/>
      <c r="L149" s="1"/>
      <c r="M149" s="25"/>
      <c r="N149" s="77"/>
      <c r="O149" s="1"/>
      <c r="P149" s="1"/>
      <c r="Q149" s="25"/>
      <c r="R149" s="77"/>
      <c r="S149" s="25"/>
      <c r="T149" s="77"/>
      <c r="U149" s="25"/>
      <c r="V149" s="77"/>
      <c r="W149" s="25"/>
      <c r="X149" s="77"/>
      <c r="Y149" s="25"/>
      <c r="Z149" s="77"/>
      <c r="AA149" s="25"/>
      <c r="AB149" s="77"/>
      <c r="AC149" s="25"/>
      <c r="AD149" s="77"/>
      <c r="AE149" s="25"/>
      <c r="AF149" s="77"/>
      <c r="AG149" s="25"/>
      <c r="AH149" s="77"/>
      <c r="AI149" s="25"/>
      <c r="AJ149" s="77"/>
      <c r="AK149" s="25"/>
      <c r="AL149" s="77"/>
      <c r="AM149" s="25"/>
      <c r="AN149" s="77"/>
      <c r="AO149" s="25"/>
      <c r="AP149" s="77"/>
      <c r="AQ149" s="25"/>
      <c r="AR149" s="77"/>
      <c r="AS149" s="25"/>
      <c r="AT149" s="77"/>
      <c r="AU149" s="25"/>
      <c r="AV149" s="77"/>
      <c r="AW149" s="25"/>
      <c r="AX149" s="77"/>
      <c r="AY149" s="25"/>
      <c r="AZ149" s="77"/>
      <c r="BA149" s="25"/>
      <c r="BB149" s="77"/>
      <c r="BC149" s="25"/>
      <c r="BD149" s="77"/>
      <c r="BE149" s="1"/>
      <c r="BF149" s="1"/>
      <c r="BG149" s="25"/>
      <c r="BH149" s="77"/>
      <c r="BI149" s="25"/>
      <c r="BJ149" s="77"/>
      <c r="BK149" s="25"/>
      <c r="BL149" s="77"/>
      <c r="BM149" s="25"/>
      <c r="BN149" s="77"/>
      <c r="BO149" s="25"/>
      <c r="BP149" s="77"/>
      <c r="BQ149" s="25"/>
      <c r="BR149" s="77"/>
      <c r="BS149" s="25"/>
      <c r="BT149" s="77"/>
      <c r="BU149" s="25"/>
      <c r="BV149" s="77"/>
      <c r="BW149" s="25"/>
      <c r="BX149" s="677"/>
      <c r="BY149" s="677"/>
      <c r="BZ149" s="13"/>
      <c r="CA149" s="677"/>
      <c r="CB149" s="677"/>
      <c r="CC149" s="678"/>
      <c r="CD149" s="77"/>
      <c r="CE149" s="25"/>
    </row>
    <row r="150" spans="2:83" ht="15" customHeight="1" x14ac:dyDescent="0.2">
      <c r="B150" s="1"/>
      <c r="C150" s="13"/>
      <c r="D150" s="20"/>
      <c r="E150" s="22"/>
      <c r="F150" s="77"/>
      <c r="G150" s="1"/>
      <c r="H150" s="1"/>
      <c r="I150" s="25"/>
      <c r="J150" s="77"/>
      <c r="K150" s="1"/>
      <c r="L150" s="1"/>
      <c r="M150" s="25"/>
      <c r="N150" s="77"/>
      <c r="O150" s="1"/>
      <c r="P150" s="1"/>
      <c r="Q150" s="25"/>
      <c r="R150" s="77"/>
      <c r="S150" s="25"/>
      <c r="T150" s="77"/>
      <c r="U150" s="25"/>
      <c r="V150" s="77"/>
      <c r="W150" s="25"/>
      <c r="X150" s="77"/>
      <c r="Y150" s="25"/>
      <c r="Z150" s="77"/>
      <c r="AA150" s="25"/>
      <c r="AB150" s="77"/>
      <c r="AC150" s="25"/>
      <c r="AD150" s="77"/>
      <c r="AE150" s="25"/>
      <c r="AF150" s="77"/>
      <c r="AG150" s="25"/>
      <c r="AH150" s="77"/>
      <c r="AI150" s="25"/>
      <c r="AJ150" s="77"/>
      <c r="AK150" s="25"/>
      <c r="AL150" s="77"/>
      <c r="AM150" s="25"/>
      <c r="AN150" s="77"/>
      <c r="AO150" s="25"/>
      <c r="AP150" s="77"/>
      <c r="AQ150" s="25"/>
      <c r="AR150" s="77"/>
      <c r="AS150" s="25"/>
      <c r="AT150" s="77"/>
      <c r="AU150" s="25"/>
      <c r="AV150" s="77"/>
      <c r="AW150" s="25"/>
      <c r="AX150" s="77"/>
      <c r="AY150" s="25"/>
      <c r="AZ150" s="77"/>
      <c r="BA150" s="25"/>
      <c r="BB150" s="77"/>
      <c r="BC150" s="25"/>
      <c r="BD150" s="77"/>
      <c r="BE150" s="1"/>
      <c r="BF150" s="1"/>
      <c r="BG150" s="25"/>
      <c r="BH150" s="77"/>
      <c r="BI150" s="25"/>
      <c r="BJ150" s="77"/>
      <c r="BK150" s="25"/>
      <c r="BL150" s="77"/>
      <c r="BM150" s="25"/>
      <c r="BN150" s="77"/>
      <c r="BO150" s="25"/>
      <c r="BP150" s="77"/>
      <c r="BQ150" s="25"/>
      <c r="BR150" s="77"/>
      <c r="BS150" s="25"/>
      <c r="BT150" s="77"/>
      <c r="BU150" s="25"/>
      <c r="BV150" s="77"/>
      <c r="BW150" s="25"/>
      <c r="BX150" s="677"/>
      <c r="BY150" s="677"/>
      <c r="BZ150" s="13"/>
      <c r="CA150" s="677"/>
      <c r="CB150" s="677"/>
      <c r="CC150" s="678"/>
      <c r="CD150" s="77"/>
      <c r="CE150" s="25"/>
    </row>
    <row r="151" spans="2:83" ht="15" customHeight="1" x14ac:dyDescent="0.2">
      <c r="B151" s="1"/>
      <c r="C151" s="13"/>
      <c r="D151" s="20"/>
      <c r="E151" s="22"/>
      <c r="F151" s="77"/>
      <c r="G151" s="1"/>
      <c r="H151" s="1"/>
      <c r="I151" s="25"/>
      <c r="J151" s="77"/>
      <c r="K151" s="1"/>
      <c r="L151" s="1"/>
      <c r="M151" s="25"/>
      <c r="N151" s="77"/>
      <c r="O151" s="1"/>
      <c r="P151" s="1"/>
      <c r="Q151" s="25"/>
      <c r="R151" s="77"/>
      <c r="S151" s="25"/>
      <c r="T151" s="77"/>
      <c r="U151" s="25"/>
      <c r="V151" s="77"/>
      <c r="W151" s="25"/>
      <c r="X151" s="77"/>
      <c r="Y151" s="25"/>
      <c r="Z151" s="77"/>
      <c r="AA151" s="25"/>
      <c r="AB151" s="77"/>
      <c r="AC151" s="25"/>
      <c r="AD151" s="77"/>
      <c r="AE151" s="25"/>
      <c r="AF151" s="77"/>
      <c r="AG151" s="25"/>
      <c r="AH151" s="77"/>
      <c r="AI151" s="25"/>
      <c r="AJ151" s="77"/>
      <c r="AK151" s="25"/>
      <c r="AL151" s="77"/>
      <c r="AM151" s="25"/>
      <c r="AN151" s="77"/>
      <c r="AO151" s="25"/>
      <c r="AP151" s="77"/>
      <c r="AQ151" s="25"/>
      <c r="AR151" s="77"/>
      <c r="AS151" s="25"/>
      <c r="AT151" s="77"/>
      <c r="AU151" s="25"/>
      <c r="AV151" s="77"/>
      <c r="AW151" s="25"/>
      <c r="AX151" s="77"/>
      <c r="AY151" s="25"/>
      <c r="AZ151" s="77"/>
      <c r="BA151" s="25"/>
      <c r="BB151" s="77"/>
      <c r="BC151" s="25"/>
      <c r="BD151" s="77"/>
      <c r="BE151" s="1"/>
      <c r="BF151" s="1"/>
      <c r="BG151" s="25"/>
      <c r="BH151" s="77"/>
      <c r="BI151" s="25"/>
      <c r="BJ151" s="77"/>
      <c r="BK151" s="25"/>
      <c r="BL151" s="77"/>
      <c r="BM151" s="25"/>
      <c r="BN151" s="77"/>
      <c r="BO151" s="25"/>
      <c r="BP151" s="77"/>
      <c r="BQ151" s="25"/>
      <c r="BR151" s="77"/>
      <c r="BS151" s="25"/>
      <c r="BT151" s="77"/>
      <c r="BU151" s="25"/>
      <c r="BV151" s="77"/>
      <c r="BW151" s="25"/>
      <c r="BX151" s="677"/>
      <c r="BY151" s="677"/>
      <c r="BZ151" s="13"/>
      <c r="CA151" s="677"/>
      <c r="CB151" s="677"/>
      <c r="CC151" s="678"/>
      <c r="CD151" s="77"/>
      <c r="CE151" s="25"/>
    </row>
    <row r="152" spans="2:83" ht="15" customHeight="1" x14ac:dyDescent="0.2">
      <c r="B152" s="1"/>
      <c r="C152" s="13"/>
      <c r="D152" s="20"/>
      <c r="E152" s="22"/>
      <c r="F152" s="77"/>
      <c r="G152" s="1"/>
      <c r="H152" s="1"/>
      <c r="I152" s="25"/>
      <c r="J152" s="77"/>
      <c r="K152" s="1"/>
      <c r="L152" s="1"/>
      <c r="M152" s="25"/>
      <c r="N152" s="77"/>
      <c r="O152" s="1"/>
      <c r="P152" s="1"/>
      <c r="Q152" s="25"/>
      <c r="R152" s="77"/>
      <c r="S152" s="25"/>
      <c r="T152" s="77"/>
      <c r="U152" s="25"/>
      <c r="V152" s="77"/>
      <c r="W152" s="25"/>
      <c r="X152" s="77"/>
      <c r="Y152" s="25"/>
      <c r="Z152" s="77"/>
      <c r="AA152" s="25"/>
      <c r="AB152" s="77"/>
      <c r="AC152" s="25"/>
      <c r="AD152" s="77"/>
      <c r="AE152" s="25"/>
      <c r="AF152" s="77"/>
      <c r="AG152" s="25"/>
      <c r="AH152" s="77"/>
      <c r="AI152" s="25"/>
      <c r="AJ152" s="77"/>
      <c r="AK152" s="25"/>
      <c r="AL152" s="77"/>
      <c r="AM152" s="25"/>
      <c r="AN152" s="77"/>
      <c r="AO152" s="25"/>
      <c r="AP152" s="77"/>
      <c r="AQ152" s="25"/>
      <c r="AR152" s="77"/>
      <c r="AS152" s="25"/>
      <c r="AT152" s="77"/>
      <c r="AU152" s="25"/>
      <c r="AV152" s="77"/>
      <c r="AW152" s="25"/>
      <c r="AX152" s="77"/>
      <c r="AY152" s="25"/>
      <c r="AZ152" s="77"/>
      <c r="BA152" s="25"/>
      <c r="BB152" s="77"/>
      <c r="BC152" s="25"/>
      <c r="BD152" s="77"/>
      <c r="BE152" s="1"/>
      <c r="BF152" s="1"/>
      <c r="BG152" s="25"/>
      <c r="BH152" s="77"/>
      <c r="BI152" s="25"/>
      <c r="BJ152" s="77"/>
      <c r="BK152" s="25"/>
      <c r="BL152" s="77"/>
      <c r="BM152" s="25"/>
      <c r="BN152" s="77"/>
      <c r="BO152" s="25"/>
      <c r="BP152" s="77"/>
      <c r="BQ152" s="25"/>
      <c r="BR152" s="77"/>
      <c r="BS152" s="25"/>
      <c r="BT152" s="77"/>
      <c r="BU152" s="25"/>
      <c r="BV152" s="77"/>
      <c r="BW152" s="25"/>
      <c r="BX152" s="677"/>
      <c r="BY152" s="677"/>
      <c r="BZ152" s="13"/>
      <c r="CA152" s="677"/>
      <c r="CB152" s="677"/>
      <c r="CC152" s="678"/>
      <c r="CD152" s="77"/>
      <c r="CE152" s="25"/>
    </row>
    <row r="153" spans="2:83" ht="15" customHeight="1" x14ac:dyDescent="0.2">
      <c r="B153" s="1"/>
      <c r="C153" s="13"/>
      <c r="D153" s="20"/>
      <c r="E153" s="22"/>
      <c r="F153" s="77"/>
      <c r="G153" s="1"/>
      <c r="H153" s="1"/>
      <c r="I153" s="25"/>
      <c r="J153" s="77"/>
      <c r="K153" s="1"/>
      <c r="L153" s="1"/>
      <c r="M153" s="25"/>
      <c r="N153" s="77"/>
      <c r="O153" s="1"/>
      <c r="P153" s="1"/>
      <c r="Q153" s="25"/>
      <c r="R153" s="77"/>
      <c r="S153" s="25"/>
      <c r="T153" s="77"/>
      <c r="U153" s="25"/>
      <c r="V153" s="77"/>
      <c r="W153" s="25"/>
      <c r="X153" s="77"/>
      <c r="Y153" s="25"/>
      <c r="Z153" s="77"/>
      <c r="AA153" s="25"/>
      <c r="AB153" s="77"/>
      <c r="AC153" s="25"/>
      <c r="AD153" s="77"/>
      <c r="AE153" s="25"/>
      <c r="AF153" s="77"/>
      <c r="AG153" s="25"/>
      <c r="AH153" s="77"/>
      <c r="AI153" s="25"/>
      <c r="AJ153" s="77"/>
      <c r="AK153" s="25"/>
      <c r="AL153" s="77"/>
      <c r="AM153" s="25"/>
      <c r="AN153" s="77"/>
      <c r="AO153" s="25"/>
      <c r="AP153" s="77"/>
      <c r="AQ153" s="25"/>
      <c r="AR153" s="77"/>
      <c r="AS153" s="25"/>
      <c r="AT153" s="77"/>
      <c r="AU153" s="25"/>
      <c r="AV153" s="77"/>
      <c r="AW153" s="25"/>
      <c r="AX153" s="77"/>
      <c r="AY153" s="25"/>
      <c r="AZ153" s="77"/>
      <c r="BA153" s="25"/>
      <c r="BB153" s="77"/>
      <c r="BC153" s="25"/>
      <c r="BD153" s="77"/>
      <c r="BE153" s="1"/>
      <c r="BF153" s="1"/>
      <c r="BG153" s="25"/>
      <c r="BH153" s="77"/>
      <c r="BI153" s="25"/>
      <c r="BJ153" s="77"/>
      <c r="BK153" s="25"/>
      <c r="BL153" s="77"/>
      <c r="BM153" s="25"/>
      <c r="BN153" s="77"/>
      <c r="BO153" s="25"/>
      <c r="BP153" s="77"/>
      <c r="BQ153" s="25"/>
      <c r="BR153" s="77"/>
      <c r="BS153" s="25"/>
      <c r="BT153" s="77"/>
      <c r="BU153" s="25"/>
      <c r="BV153" s="77"/>
      <c r="BW153" s="25"/>
      <c r="BX153" s="677"/>
      <c r="BY153" s="677"/>
      <c r="BZ153" s="13"/>
      <c r="CA153" s="677"/>
      <c r="CB153" s="677"/>
      <c r="CC153" s="678"/>
      <c r="CD153" s="673"/>
      <c r="CE153" s="674">
        <v>160</v>
      </c>
    </row>
    <row r="154" spans="2:83" ht="15" customHeight="1" x14ac:dyDescent="0.2">
      <c r="B154" s="1"/>
      <c r="C154" s="13"/>
      <c r="D154" s="20"/>
      <c r="E154" s="22"/>
      <c r="F154" s="77"/>
      <c r="G154" s="1"/>
      <c r="H154" s="1"/>
      <c r="I154" s="25"/>
      <c r="J154" s="77"/>
      <c r="K154" s="1"/>
      <c r="L154" s="1"/>
      <c r="M154" s="25"/>
      <c r="N154" s="77"/>
      <c r="O154" s="1"/>
      <c r="P154" s="1"/>
      <c r="Q154" s="25"/>
      <c r="R154" s="77"/>
      <c r="S154" s="25"/>
      <c r="T154" s="77"/>
      <c r="U154" s="25"/>
      <c r="V154" s="77"/>
      <c r="W154" s="25"/>
      <c r="X154" s="77"/>
      <c r="Y154" s="25"/>
      <c r="Z154" s="77"/>
      <c r="AA154" s="25"/>
      <c r="AB154" s="77"/>
      <c r="AC154" s="25"/>
      <c r="AD154" s="77"/>
      <c r="AE154" s="25"/>
      <c r="AF154" s="77"/>
      <c r="AG154" s="25"/>
      <c r="AH154" s="77"/>
      <c r="AI154" s="25"/>
      <c r="AJ154" s="77"/>
      <c r="AK154" s="25"/>
      <c r="AL154" s="77"/>
      <c r="AM154" s="25"/>
      <c r="AN154" s="77"/>
      <c r="AO154" s="25"/>
      <c r="AP154" s="77"/>
      <c r="AQ154" s="25"/>
      <c r="AR154" s="77"/>
      <c r="AS154" s="25"/>
      <c r="AT154" s="77"/>
      <c r="AU154" s="25"/>
      <c r="AV154" s="77"/>
      <c r="AW154" s="25"/>
      <c r="AX154" s="77"/>
      <c r="AY154" s="25"/>
      <c r="AZ154" s="77"/>
      <c r="BA154" s="25"/>
      <c r="BB154" s="77"/>
      <c r="BC154" s="25"/>
      <c r="BD154" s="77"/>
      <c r="BE154" s="1"/>
      <c r="BF154" s="1"/>
      <c r="BG154" s="25"/>
      <c r="BH154" s="77"/>
      <c r="BI154" s="25"/>
      <c r="BJ154" s="77"/>
      <c r="BK154" s="25"/>
      <c r="BL154" s="77"/>
      <c r="BM154" s="25"/>
      <c r="BN154" s="77"/>
      <c r="BO154" s="25"/>
      <c r="BP154" s="77"/>
      <c r="BQ154" s="25"/>
      <c r="BR154" s="77"/>
      <c r="BS154" s="25"/>
      <c r="BT154" s="77"/>
      <c r="BU154" s="25"/>
      <c r="BV154" s="77"/>
      <c r="BW154" s="25"/>
      <c r="BX154" s="677"/>
      <c r="BY154" s="677"/>
      <c r="BZ154" s="13"/>
      <c r="CA154" s="677"/>
      <c r="CB154" s="677"/>
      <c r="CC154" s="678"/>
      <c r="CD154" s="77"/>
      <c r="CE154" s="25"/>
    </row>
    <row r="155" spans="2:83" ht="15" customHeight="1" x14ac:dyDescent="0.2">
      <c r="B155" s="1"/>
      <c r="C155" s="13"/>
      <c r="D155" s="20"/>
      <c r="E155" s="22"/>
      <c r="F155" s="77"/>
      <c r="G155" s="1"/>
      <c r="H155" s="1"/>
      <c r="I155" s="25"/>
      <c r="J155" s="77"/>
      <c r="K155" s="1"/>
      <c r="L155" s="1"/>
      <c r="M155" s="25"/>
      <c r="N155" s="77"/>
      <c r="O155" s="1"/>
      <c r="P155" s="1"/>
      <c r="Q155" s="25"/>
      <c r="R155" s="77"/>
      <c r="S155" s="25"/>
      <c r="T155" s="77"/>
      <c r="U155" s="25"/>
      <c r="V155" s="77"/>
      <c r="W155" s="25"/>
      <c r="X155" s="77"/>
      <c r="Y155" s="25"/>
      <c r="Z155" s="77"/>
      <c r="AA155" s="25"/>
      <c r="AB155" s="77"/>
      <c r="AC155" s="25"/>
      <c r="AD155" s="77"/>
      <c r="AE155" s="25"/>
      <c r="AF155" s="77"/>
      <c r="AG155" s="25"/>
      <c r="AH155" s="77"/>
      <c r="AI155" s="25"/>
      <c r="AJ155" s="77"/>
      <c r="AK155" s="25"/>
      <c r="AL155" s="77"/>
      <c r="AM155" s="25"/>
      <c r="AN155" s="77"/>
      <c r="AO155" s="25"/>
      <c r="AP155" s="77"/>
      <c r="AQ155" s="25"/>
      <c r="AR155" s="77"/>
      <c r="AS155" s="25"/>
      <c r="AT155" s="77"/>
      <c r="AU155" s="25"/>
      <c r="AV155" s="77"/>
      <c r="AW155" s="25"/>
      <c r="AX155" s="77"/>
      <c r="AY155" s="25"/>
      <c r="AZ155" s="77"/>
      <c r="BA155" s="25"/>
      <c r="BB155" s="77"/>
      <c r="BC155" s="25"/>
      <c r="BD155" s="77"/>
      <c r="BE155" s="1"/>
      <c r="BF155" s="1"/>
      <c r="BG155" s="25"/>
      <c r="BH155" s="77"/>
      <c r="BI155" s="25"/>
      <c r="BJ155" s="77"/>
      <c r="BK155" s="25"/>
      <c r="BL155" s="77"/>
      <c r="BM155" s="25"/>
      <c r="BN155" s="77"/>
      <c r="BO155" s="25"/>
      <c r="BP155" s="77"/>
      <c r="BQ155" s="25"/>
      <c r="BR155" s="77"/>
      <c r="BS155" s="25"/>
      <c r="BT155" s="77"/>
      <c r="BU155" s="25"/>
      <c r="BV155" s="77"/>
      <c r="BW155" s="25"/>
      <c r="BX155" s="677"/>
      <c r="BY155" s="677"/>
      <c r="BZ155" s="13"/>
      <c r="CA155" s="677"/>
      <c r="CB155" s="677"/>
      <c r="CC155" s="678"/>
      <c r="CD155" s="77"/>
      <c r="CE155" s="25"/>
    </row>
    <row r="156" spans="2:83" ht="15" customHeight="1" x14ac:dyDescent="0.2">
      <c r="B156" s="1"/>
      <c r="C156" s="13"/>
      <c r="D156" s="20"/>
      <c r="E156" s="22"/>
      <c r="F156" s="77"/>
      <c r="G156" s="1"/>
      <c r="H156" s="1"/>
      <c r="I156" s="25"/>
      <c r="J156" s="77"/>
      <c r="K156" s="1"/>
      <c r="L156" s="1"/>
      <c r="M156" s="25"/>
      <c r="N156" s="77"/>
      <c r="O156" s="1"/>
      <c r="P156" s="1"/>
      <c r="Q156" s="25"/>
      <c r="R156" s="77"/>
      <c r="S156" s="25"/>
      <c r="T156" s="77"/>
      <c r="U156" s="25"/>
      <c r="V156" s="77"/>
      <c r="W156" s="25"/>
      <c r="X156" s="77"/>
      <c r="Y156" s="25"/>
      <c r="Z156" s="77"/>
      <c r="AA156" s="25"/>
      <c r="AB156" s="77"/>
      <c r="AC156" s="25"/>
      <c r="AD156" s="77"/>
      <c r="AE156" s="25"/>
      <c r="AF156" s="77"/>
      <c r="AG156" s="25"/>
      <c r="AH156" s="77"/>
      <c r="AI156" s="25"/>
      <c r="AJ156" s="77"/>
      <c r="AK156" s="25"/>
      <c r="AL156" s="77"/>
      <c r="AM156" s="25"/>
      <c r="AN156" s="77"/>
      <c r="AO156" s="25"/>
      <c r="AP156" s="77"/>
      <c r="AQ156" s="25"/>
      <c r="AR156" s="77"/>
      <c r="AS156" s="25"/>
      <c r="AT156" s="77"/>
      <c r="AU156" s="25"/>
      <c r="AV156" s="77"/>
      <c r="AW156" s="25"/>
      <c r="AX156" s="77"/>
      <c r="AY156" s="25"/>
      <c r="AZ156" s="77"/>
      <c r="BA156" s="25"/>
      <c r="BB156" s="77"/>
      <c r="BC156" s="25"/>
      <c r="BD156" s="77"/>
      <c r="BE156" s="1"/>
      <c r="BF156" s="1"/>
      <c r="BG156" s="25"/>
      <c r="BH156" s="77"/>
      <c r="BI156" s="25"/>
      <c r="BJ156" s="77"/>
      <c r="BK156" s="25"/>
      <c r="BL156" s="77"/>
      <c r="BM156" s="25"/>
      <c r="BN156" s="77"/>
      <c r="BO156" s="25"/>
      <c r="BP156" s="77"/>
      <c r="BQ156" s="25"/>
      <c r="BR156" s="77"/>
      <c r="BS156" s="25"/>
      <c r="BT156" s="77"/>
      <c r="BU156" s="25"/>
      <c r="BV156" s="77"/>
      <c r="BW156" s="25"/>
      <c r="BX156" s="677"/>
      <c r="BY156" s="677"/>
      <c r="BZ156" s="13"/>
      <c r="CA156" s="677"/>
      <c r="CB156" s="677"/>
      <c r="CC156" s="678"/>
      <c r="CD156" s="77"/>
      <c r="CE156" s="25"/>
    </row>
    <row r="157" spans="2:83" ht="15" customHeight="1" x14ac:dyDescent="0.2">
      <c r="B157" s="1"/>
      <c r="C157" s="13"/>
      <c r="D157" s="20"/>
      <c r="E157" s="22"/>
      <c r="F157" s="77"/>
      <c r="G157" s="1"/>
      <c r="H157" s="1"/>
      <c r="I157" s="25"/>
      <c r="J157" s="77"/>
      <c r="K157" s="1"/>
      <c r="L157" s="1"/>
      <c r="M157" s="25"/>
      <c r="N157" s="77"/>
      <c r="O157" s="1"/>
      <c r="P157" s="1"/>
      <c r="Q157" s="25"/>
      <c r="R157" s="77"/>
      <c r="S157" s="25"/>
      <c r="T157" s="77"/>
      <c r="U157" s="25"/>
      <c r="V157" s="77"/>
      <c r="W157" s="25"/>
      <c r="X157" s="77"/>
      <c r="Y157" s="25"/>
      <c r="Z157" s="77"/>
      <c r="AA157" s="25"/>
      <c r="AB157" s="77"/>
      <c r="AC157" s="25"/>
      <c r="AD157" s="77"/>
      <c r="AE157" s="25"/>
      <c r="AF157" s="77"/>
      <c r="AG157" s="25"/>
      <c r="AH157" s="77"/>
      <c r="AI157" s="25"/>
      <c r="AJ157" s="77"/>
      <c r="AK157" s="25"/>
      <c r="AL157" s="77"/>
      <c r="AM157" s="25"/>
      <c r="AN157" s="77"/>
      <c r="AO157" s="25"/>
      <c r="AP157" s="77"/>
      <c r="AQ157" s="25"/>
      <c r="AR157" s="77"/>
      <c r="AS157" s="25"/>
      <c r="AT157" s="77"/>
      <c r="AU157" s="25"/>
      <c r="AV157" s="77"/>
      <c r="AW157" s="25"/>
      <c r="AX157" s="77"/>
      <c r="AY157" s="25"/>
      <c r="AZ157" s="77"/>
      <c r="BA157" s="25"/>
      <c r="BB157" s="77"/>
      <c r="BC157" s="25"/>
      <c r="BD157" s="77"/>
      <c r="BE157" s="1"/>
      <c r="BF157" s="1"/>
      <c r="BG157" s="25"/>
      <c r="BH157" s="77"/>
      <c r="BI157" s="25"/>
      <c r="BJ157" s="77"/>
      <c r="BK157" s="25"/>
      <c r="BL157" s="77"/>
      <c r="BM157" s="25"/>
      <c r="BN157" s="77"/>
      <c r="BO157" s="25"/>
      <c r="BP157" s="77"/>
      <c r="BQ157" s="25"/>
      <c r="BR157" s="77"/>
      <c r="BS157" s="25"/>
      <c r="BT157" s="77"/>
      <c r="BU157" s="25"/>
      <c r="BV157" s="77"/>
      <c r="BW157" s="25"/>
      <c r="BX157" s="677"/>
      <c r="BY157" s="677"/>
      <c r="BZ157" s="13"/>
      <c r="CA157" s="677"/>
      <c r="CB157" s="677"/>
      <c r="CC157" s="678"/>
      <c r="CD157" s="77"/>
      <c r="CE157" s="25"/>
    </row>
    <row r="158" spans="2:83" ht="15" customHeight="1" x14ac:dyDescent="0.2">
      <c r="B158" s="1"/>
      <c r="C158" s="13"/>
      <c r="D158" s="20"/>
      <c r="E158" s="22"/>
      <c r="F158" s="77"/>
      <c r="G158" s="1"/>
      <c r="H158" s="1"/>
      <c r="I158" s="25"/>
      <c r="J158" s="77"/>
      <c r="K158" s="1"/>
      <c r="L158" s="1"/>
      <c r="M158" s="25"/>
      <c r="N158" s="77"/>
      <c r="O158" s="1"/>
      <c r="P158" s="1"/>
      <c r="Q158" s="25"/>
      <c r="R158" s="77"/>
      <c r="S158" s="25"/>
      <c r="T158" s="77"/>
      <c r="U158" s="25"/>
      <c r="V158" s="77"/>
      <c r="W158" s="25"/>
      <c r="X158" s="77"/>
      <c r="Y158" s="25"/>
      <c r="Z158" s="77"/>
      <c r="AA158" s="25"/>
      <c r="AB158" s="77"/>
      <c r="AC158" s="25"/>
      <c r="AD158" s="77"/>
      <c r="AE158" s="25"/>
      <c r="AF158" s="77"/>
      <c r="AG158" s="25"/>
      <c r="AH158" s="77"/>
      <c r="AI158" s="25"/>
      <c r="AJ158" s="77"/>
      <c r="AK158" s="25"/>
      <c r="AL158" s="77"/>
      <c r="AM158" s="25"/>
      <c r="AN158" s="77"/>
      <c r="AO158" s="25"/>
      <c r="AP158" s="77"/>
      <c r="AQ158" s="25"/>
      <c r="AR158" s="77"/>
      <c r="AS158" s="25"/>
      <c r="AT158" s="77"/>
      <c r="AU158" s="25"/>
      <c r="AV158" s="77"/>
      <c r="AW158" s="25"/>
      <c r="AX158" s="77"/>
      <c r="AY158" s="25"/>
      <c r="AZ158" s="77"/>
      <c r="BA158" s="25"/>
      <c r="BB158" s="77"/>
      <c r="BC158" s="25"/>
      <c r="BD158" s="77"/>
      <c r="BE158" s="1"/>
      <c r="BF158" s="1"/>
      <c r="BG158" s="25"/>
      <c r="BH158" s="77"/>
      <c r="BI158" s="25"/>
      <c r="BJ158" s="77"/>
      <c r="BK158" s="25"/>
      <c r="BL158" s="77"/>
      <c r="BM158" s="25"/>
      <c r="BN158" s="77"/>
      <c r="BO158" s="25"/>
      <c r="BP158" s="77"/>
      <c r="BQ158" s="25"/>
      <c r="BR158" s="77"/>
      <c r="BS158" s="25"/>
      <c r="BT158" s="77"/>
      <c r="BU158" s="25"/>
      <c r="BV158" s="77"/>
      <c r="BW158" s="25"/>
      <c r="BX158" s="677"/>
      <c r="BY158" s="677"/>
      <c r="BZ158" s="13"/>
      <c r="CA158" s="677"/>
      <c r="CB158" s="677"/>
      <c r="CC158" s="678"/>
      <c r="CD158" s="77"/>
      <c r="CE158" s="25"/>
    </row>
    <row r="159" spans="2:83" ht="15" customHeight="1" x14ac:dyDescent="0.2">
      <c r="B159" s="1"/>
      <c r="C159" s="13"/>
      <c r="D159" s="20"/>
      <c r="E159" s="22"/>
      <c r="F159" s="77"/>
      <c r="G159" s="1"/>
      <c r="H159" s="1"/>
      <c r="I159" s="25"/>
      <c r="J159" s="77"/>
      <c r="K159" s="1"/>
      <c r="L159" s="1"/>
      <c r="M159" s="25"/>
      <c r="N159" s="77"/>
      <c r="O159" s="1"/>
      <c r="P159" s="1"/>
      <c r="Q159" s="25"/>
      <c r="R159" s="77"/>
      <c r="S159" s="25"/>
      <c r="T159" s="77"/>
      <c r="U159" s="25"/>
      <c r="V159" s="77"/>
      <c r="W159" s="25"/>
      <c r="X159" s="77"/>
      <c r="Y159" s="25"/>
      <c r="Z159" s="77"/>
      <c r="AA159" s="25"/>
      <c r="AB159" s="77"/>
      <c r="AC159" s="25"/>
      <c r="AD159" s="77"/>
      <c r="AE159" s="25"/>
      <c r="AF159" s="77"/>
      <c r="AG159" s="25"/>
      <c r="AH159" s="77"/>
      <c r="AI159" s="25"/>
      <c r="AJ159" s="77"/>
      <c r="AK159" s="25"/>
      <c r="AL159" s="77"/>
      <c r="AM159" s="25"/>
      <c r="AN159" s="77"/>
      <c r="AO159" s="25"/>
      <c r="AP159" s="77"/>
      <c r="AQ159" s="25"/>
      <c r="AR159" s="77"/>
      <c r="AS159" s="25"/>
      <c r="AT159" s="77"/>
      <c r="AU159" s="25"/>
      <c r="AV159" s="77"/>
      <c r="AW159" s="25"/>
      <c r="AX159" s="77"/>
      <c r="AY159" s="25"/>
      <c r="AZ159" s="77"/>
      <c r="BA159" s="25"/>
      <c r="BB159" s="77"/>
      <c r="BC159" s="25"/>
      <c r="BD159" s="77"/>
      <c r="BE159" s="1"/>
      <c r="BF159" s="1"/>
      <c r="BG159" s="25"/>
      <c r="BH159" s="77"/>
      <c r="BI159" s="25"/>
      <c r="BJ159" s="77"/>
      <c r="BK159" s="25"/>
      <c r="BL159" s="77"/>
      <c r="BM159" s="25"/>
      <c r="BN159" s="77"/>
      <c r="BO159" s="25"/>
      <c r="BP159" s="77"/>
      <c r="BQ159" s="25"/>
      <c r="BR159" s="77"/>
      <c r="BS159" s="25"/>
      <c r="BT159" s="77"/>
      <c r="BU159" s="25"/>
      <c r="BV159" s="77"/>
      <c r="BW159" s="25"/>
      <c r="BX159" s="677"/>
      <c r="BY159" s="677"/>
      <c r="BZ159" s="13"/>
      <c r="CA159" s="677"/>
      <c r="CB159" s="677"/>
      <c r="CC159" s="678"/>
      <c r="CD159" s="77"/>
      <c r="CE159" s="25"/>
    </row>
    <row r="160" spans="2:83" ht="15" customHeight="1" x14ac:dyDescent="0.2">
      <c r="B160" s="1"/>
      <c r="C160" s="13"/>
      <c r="D160" s="20"/>
      <c r="E160" s="22"/>
      <c r="F160" s="77"/>
      <c r="G160" s="1"/>
      <c r="H160" s="1"/>
      <c r="I160" s="25"/>
      <c r="J160" s="77"/>
      <c r="K160" s="1"/>
      <c r="L160" s="1"/>
      <c r="M160" s="25"/>
      <c r="N160" s="77"/>
      <c r="O160" s="1"/>
      <c r="P160" s="1"/>
      <c r="Q160" s="25"/>
      <c r="R160" s="77"/>
      <c r="S160" s="25"/>
      <c r="T160" s="77"/>
      <c r="U160" s="25"/>
      <c r="V160" s="77"/>
      <c r="W160" s="25"/>
      <c r="X160" s="77"/>
      <c r="Y160" s="25"/>
      <c r="Z160" s="77"/>
      <c r="AA160" s="25"/>
      <c r="AB160" s="77"/>
      <c r="AC160" s="25"/>
      <c r="AD160" s="77"/>
      <c r="AE160" s="25"/>
      <c r="AF160" s="77"/>
      <c r="AG160" s="25"/>
      <c r="AH160" s="77"/>
      <c r="AI160" s="25"/>
      <c r="AJ160" s="77"/>
      <c r="AK160" s="25"/>
      <c r="AL160" s="77"/>
      <c r="AM160" s="25"/>
      <c r="AN160" s="77"/>
      <c r="AO160" s="25"/>
      <c r="AP160" s="77"/>
      <c r="AQ160" s="25"/>
      <c r="AR160" s="77"/>
      <c r="AS160" s="25"/>
      <c r="AT160" s="77"/>
      <c r="AU160" s="25"/>
      <c r="AV160" s="77"/>
      <c r="AW160" s="25"/>
      <c r="AX160" s="77"/>
      <c r="AY160" s="25"/>
      <c r="AZ160" s="77"/>
      <c r="BA160" s="25"/>
      <c r="BB160" s="77"/>
      <c r="BC160" s="25"/>
      <c r="BD160" s="77"/>
      <c r="BE160" s="1"/>
      <c r="BF160" s="1"/>
      <c r="BG160" s="25"/>
      <c r="BH160" s="77"/>
      <c r="BI160" s="25"/>
      <c r="BJ160" s="77"/>
      <c r="BK160" s="25"/>
      <c r="BL160" s="77"/>
      <c r="BM160" s="25"/>
      <c r="BN160" s="77"/>
      <c r="BO160" s="25"/>
      <c r="BP160" s="77"/>
      <c r="BQ160" s="25"/>
      <c r="BR160" s="77"/>
      <c r="BS160" s="25"/>
      <c r="BT160" s="77"/>
      <c r="BU160" s="25"/>
      <c r="BV160" s="77"/>
      <c r="BW160" s="25"/>
      <c r="BX160" s="677"/>
      <c r="BY160" s="677"/>
      <c r="BZ160" s="13"/>
      <c r="CA160" s="677"/>
      <c r="CB160" s="677"/>
      <c r="CC160" s="678"/>
      <c r="CD160" s="77"/>
      <c r="CE160" s="25"/>
    </row>
    <row r="161" spans="2:83" ht="15" customHeight="1" x14ac:dyDescent="0.2">
      <c r="B161" s="1"/>
      <c r="C161" s="13"/>
      <c r="D161" s="20"/>
      <c r="E161" s="22"/>
      <c r="F161" s="77"/>
      <c r="G161" s="1"/>
      <c r="H161" s="1"/>
      <c r="I161" s="25"/>
      <c r="J161" s="77"/>
      <c r="K161" s="1"/>
      <c r="L161" s="1"/>
      <c r="M161" s="25"/>
      <c r="N161" s="77"/>
      <c r="O161" s="1"/>
      <c r="P161" s="1"/>
      <c r="Q161" s="25"/>
      <c r="R161" s="77"/>
      <c r="S161" s="25"/>
      <c r="T161" s="77"/>
      <c r="U161" s="25"/>
      <c r="V161" s="77"/>
      <c r="W161" s="25"/>
      <c r="X161" s="77"/>
      <c r="Y161" s="25"/>
      <c r="Z161" s="77"/>
      <c r="AA161" s="25"/>
      <c r="AB161" s="77"/>
      <c r="AC161" s="25"/>
      <c r="AD161" s="77"/>
      <c r="AE161" s="25"/>
      <c r="AF161" s="77"/>
      <c r="AG161" s="25"/>
      <c r="AH161" s="77"/>
      <c r="AI161" s="25"/>
      <c r="AJ161" s="77"/>
      <c r="AK161" s="25"/>
      <c r="AL161" s="77"/>
      <c r="AM161" s="25"/>
      <c r="AN161" s="77"/>
      <c r="AO161" s="25"/>
      <c r="AP161" s="77"/>
      <c r="AQ161" s="25"/>
      <c r="AR161" s="77"/>
      <c r="AS161" s="25"/>
      <c r="AT161" s="77"/>
      <c r="AU161" s="25"/>
      <c r="AV161" s="77"/>
      <c r="AW161" s="25"/>
      <c r="AX161" s="77"/>
      <c r="AY161" s="25"/>
      <c r="AZ161" s="77"/>
      <c r="BA161" s="25"/>
      <c r="BB161" s="77"/>
      <c r="BC161" s="25"/>
      <c r="BD161" s="77"/>
      <c r="BE161" s="1"/>
      <c r="BF161" s="1"/>
      <c r="BG161" s="25"/>
      <c r="BH161" s="77"/>
      <c r="BI161" s="25"/>
      <c r="BJ161" s="77"/>
      <c r="BK161" s="25"/>
      <c r="BL161" s="77"/>
      <c r="BM161" s="25"/>
      <c r="BN161" s="77"/>
      <c r="BO161" s="25"/>
      <c r="BP161" s="77"/>
      <c r="BQ161" s="25"/>
      <c r="BR161" s="77"/>
      <c r="BS161" s="25"/>
      <c r="BT161" s="77"/>
      <c r="BU161" s="25"/>
      <c r="BV161" s="77"/>
      <c r="BW161" s="25"/>
      <c r="BX161" s="677"/>
      <c r="BY161" s="677"/>
      <c r="BZ161" s="13"/>
      <c r="CA161" s="677"/>
      <c r="CB161" s="677"/>
      <c r="CC161" s="678"/>
      <c r="CD161" s="77"/>
      <c r="CE161" s="25"/>
    </row>
    <row r="162" spans="2:83" ht="15" customHeight="1" x14ac:dyDescent="0.2">
      <c r="B162" s="1"/>
      <c r="C162" s="13"/>
      <c r="D162" s="20"/>
      <c r="E162" s="22"/>
      <c r="F162" s="77"/>
      <c r="G162" s="1"/>
      <c r="H162" s="1"/>
      <c r="I162" s="25"/>
      <c r="J162" s="77"/>
      <c r="K162" s="1"/>
      <c r="L162" s="1"/>
      <c r="M162" s="25"/>
      <c r="N162" s="77"/>
      <c r="O162" s="1"/>
      <c r="P162" s="1"/>
      <c r="Q162" s="25"/>
      <c r="R162" s="77"/>
      <c r="S162" s="25"/>
      <c r="T162" s="77"/>
      <c r="U162" s="25"/>
      <c r="V162" s="77"/>
      <c r="W162" s="25"/>
      <c r="X162" s="77"/>
      <c r="Y162" s="25"/>
      <c r="Z162" s="77"/>
      <c r="AA162" s="25"/>
      <c r="AB162" s="77"/>
      <c r="AC162" s="25"/>
      <c r="AD162" s="77"/>
      <c r="AE162" s="25"/>
      <c r="AF162" s="77"/>
      <c r="AG162" s="25"/>
      <c r="AH162" s="77"/>
      <c r="AI162" s="25"/>
      <c r="AJ162" s="77"/>
      <c r="AK162" s="25"/>
      <c r="AL162" s="77"/>
      <c r="AM162" s="25"/>
      <c r="AN162" s="77"/>
      <c r="AO162" s="25"/>
      <c r="AP162" s="77"/>
      <c r="AQ162" s="25"/>
      <c r="AR162" s="77"/>
      <c r="AS162" s="25"/>
      <c r="AT162" s="77"/>
      <c r="AU162" s="25"/>
      <c r="AV162" s="77"/>
      <c r="AW162" s="25"/>
      <c r="AX162" s="77"/>
      <c r="AY162" s="25"/>
      <c r="AZ162" s="77"/>
      <c r="BA162" s="25"/>
      <c r="BB162" s="77"/>
      <c r="BC162" s="25"/>
      <c r="BD162" s="77"/>
      <c r="BE162" s="1"/>
      <c r="BF162" s="1"/>
      <c r="BG162" s="25"/>
      <c r="BH162" s="77"/>
      <c r="BI162" s="25"/>
      <c r="BJ162" s="77"/>
      <c r="BK162" s="25"/>
      <c r="BL162" s="77"/>
      <c r="BM162" s="25"/>
      <c r="BN162" s="77"/>
      <c r="BO162" s="25"/>
      <c r="BP162" s="77"/>
      <c r="BQ162" s="25"/>
      <c r="BR162" s="77"/>
      <c r="BS162" s="25"/>
      <c r="BT162" s="77"/>
      <c r="BU162" s="25"/>
      <c r="BV162" s="77"/>
      <c r="BW162" s="25"/>
      <c r="BX162" s="677"/>
      <c r="BY162" s="677"/>
      <c r="BZ162" s="13"/>
      <c r="CA162" s="677"/>
      <c r="CB162" s="677"/>
      <c r="CC162" s="678"/>
      <c r="CD162" s="77"/>
      <c r="CE162" s="25"/>
    </row>
    <row r="163" spans="2:83" ht="15" customHeight="1" x14ac:dyDescent="0.2">
      <c r="B163" s="1"/>
      <c r="C163" s="13"/>
      <c r="D163" s="20"/>
      <c r="E163" s="22"/>
      <c r="F163" s="77"/>
      <c r="G163" s="1"/>
      <c r="H163" s="1"/>
      <c r="I163" s="25"/>
      <c r="J163" s="77"/>
      <c r="K163" s="1"/>
      <c r="L163" s="1"/>
      <c r="M163" s="25"/>
      <c r="N163" s="77"/>
      <c r="O163" s="1"/>
      <c r="P163" s="1"/>
      <c r="Q163" s="25"/>
      <c r="R163" s="77"/>
      <c r="S163" s="25"/>
      <c r="T163" s="77"/>
      <c r="U163" s="25"/>
      <c r="V163" s="77"/>
      <c r="W163" s="25"/>
      <c r="X163" s="77"/>
      <c r="Y163" s="25"/>
      <c r="Z163" s="77"/>
      <c r="AA163" s="25"/>
      <c r="AB163" s="77"/>
      <c r="AC163" s="25"/>
      <c r="AD163" s="77"/>
      <c r="AE163" s="25"/>
      <c r="AF163" s="77"/>
      <c r="AG163" s="25"/>
      <c r="AH163" s="77"/>
      <c r="AI163" s="25"/>
      <c r="AJ163" s="77"/>
      <c r="AK163" s="25"/>
      <c r="AL163" s="77"/>
      <c r="AM163" s="25"/>
      <c r="AN163" s="77"/>
      <c r="AO163" s="25"/>
      <c r="AP163" s="77"/>
      <c r="AQ163" s="25"/>
      <c r="AR163" s="77"/>
      <c r="AS163" s="25"/>
      <c r="AT163" s="77"/>
      <c r="AU163" s="25"/>
      <c r="AV163" s="77"/>
      <c r="AW163" s="25"/>
      <c r="AX163" s="77"/>
      <c r="AY163" s="25"/>
      <c r="AZ163" s="77"/>
      <c r="BA163" s="25"/>
      <c r="BB163" s="77"/>
      <c r="BC163" s="25"/>
      <c r="BD163" s="77"/>
      <c r="BE163" s="1"/>
      <c r="BF163" s="1"/>
      <c r="BG163" s="25"/>
      <c r="BH163" s="77"/>
      <c r="BI163" s="25"/>
      <c r="BJ163" s="77"/>
      <c r="BK163" s="25"/>
      <c r="BL163" s="77"/>
      <c r="BM163" s="25"/>
      <c r="BN163" s="77"/>
      <c r="BO163" s="25"/>
      <c r="BP163" s="77"/>
      <c r="BQ163" s="25"/>
      <c r="BR163" s="77"/>
      <c r="BS163" s="25"/>
      <c r="BT163" s="77"/>
      <c r="BU163" s="25"/>
      <c r="BV163" s="77"/>
      <c r="BW163" s="25"/>
      <c r="BX163" s="677"/>
      <c r="BY163" s="677"/>
      <c r="BZ163" s="13"/>
      <c r="CA163" s="677"/>
      <c r="CB163" s="677"/>
      <c r="CC163" s="678"/>
      <c r="CD163" s="77"/>
      <c r="CE163" s="25"/>
    </row>
    <row r="164" spans="2:83" ht="15" customHeight="1" x14ac:dyDescent="0.2">
      <c r="B164" s="1"/>
      <c r="C164" s="13"/>
      <c r="D164" s="20"/>
      <c r="E164" s="22"/>
      <c r="F164" s="77"/>
      <c r="G164" s="1"/>
      <c r="H164" s="1"/>
      <c r="I164" s="25"/>
      <c r="J164" s="77"/>
      <c r="K164" s="1"/>
      <c r="L164" s="1"/>
      <c r="M164" s="25"/>
      <c r="N164" s="77"/>
      <c r="O164" s="1"/>
      <c r="P164" s="1"/>
      <c r="Q164" s="25"/>
      <c r="R164" s="77"/>
      <c r="S164" s="25"/>
      <c r="T164" s="77"/>
      <c r="U164" s="25"/>
      <c r="V164" s="77"/>
      <c r="W164" s="25"/>
      <c r="X164" s="77"/>
      <c r="Y164" s="25"/>
      <c r="Z164" s="77"/>
      <c r="AA164" s="25"/>
      <c r="AB164" s="77"/>
      <c r="AC164" s="25"/>
      <c r="AD164" s="77"/>
      <c r="AE164" s="25"/>
      <c r="AF164" s="77"/>
      <c r="AG164" s="25"/>
      <c r="AH164" s="77"/>
      <c r="AI164" s="25"/>
      <c r="AJ164" s="77"/>
      <c r="AK164" s="25"/>
      <c r="AL164" s="77"/>
      <c r="AM164" s="25"/>
      <c r="AN164" s="77"/>
      <c r="AO164" s="25"/>
      <c r="AP164" s="77"/>
      <c r="AQ164" s="25"/>
      <c r="AR164" s="77"/>
      <c r="AS164" s="25"/>
      <c r="AT164" s="77"/>
      <c r="AU164" s="25"/>
      <c r="AV164" s="77"/>
      <c r="AW164" s="25"/>
      <c r="AX164" s="77"/>
      <c r="AY164" s="25"/>
      <c r="AZ164" s="77"/>
      <c r="BA164" s="25"/>
      <c r="BB164" s="77"/>
      <c r="BC164" s="25"/>
      <c r="BD164" s="77"/>
      <c r="BE164" s="1"/>
      <c r="BF164" s="1"/>
      <c r="BG164" s="25"/>
      <c r="BH164" s="77"/>
      <c r="BI164" s="25"/>
      <c r="BJ164" s="77"/>
      <c r="BK164" s="25"/>
      <c r="BL164" s="77"/>
      <c r="BM164" s="25"/>
      <c r="BN164" s="77"/>
      <c r="BO164" s="25"/>
      <c r="BP164" s="77"/>
      <c r="BQ164" s="25"/>
      <c r="BR164" s="77"/>
      <c r="BS164" s="25"/>
      <c r="BT164" s="77"/>
      <c r="BU164" s="25"/>
      <c r="BV164" s="77"/>
      <c r="BW164" s="25"/>
      <c r="BX164" s="677"/>
      <c r="BY164" s="677"/>
      <c r="BZ164" s="13"/>
      <c r="CA164" s="677"/>
      <c r="CB164" s="677"/>
      <c r="CC164" s="678"/>
      <c r="CD164" s="77"/>
      <c r="CE164" s="25"/>
    </row>
    <row r="165" spans="2:83" ht="15" customHeight="1" x14ac:dyDescent="0.2">
      <c r="B165" s="1"/>
      <c r="C165" s="13"/>
      <c r="D165" s="20"/>
      <c r="E165" s="22"/>
      <c r="F165" s="77"/>
      <c r="G165" s="1"/>
      <c r="H165" s="1"/>
      <c r="I165" s="25"/>
      <c r="J165" s="77"/>
      <c r="K165" s="1"/>
      <c r="L165" s="1"/>
      <c r="M165" s="25"/>
      <c r="N165" s="77"/>
      <c r="O165" s="1"/>
      <c r="P165" s="1"/>
      <c r="Q165" s="25"/>
      <c r="R165" s="77"/>
      <c r="S165" s="25"/>
      <c r="T165" s="77"/>
      <c r="U165" s="25"/>
      <c r="V165" s="77"/>
      <c r="W165" s="25"/>
      <c r="X165" s="77"/>
      <c r="Y165" s="25"/>
      <c r="Z165" s="77"/>
      <c r="AA165" s="25"/>
      <c r="AB165" s="77"/>
      <c r="AC165" s="25"/>
      <c r="AD165" s="77"/>
      <c r="AE165" s="25"/>
      <c r="AF165" s="77"/>
      <c r="AG165" s="25"/>
      <c r="AH165" s="77"/>
      <c r="AI165" s="25"/>
      <c r="AJ165" s="77"/>
      <c r="AK165" s="25"/>
      <c r="AL165" s="77"/>
      <c r="AM165" s="25"/>
      <c r="AN165" s="77"/>
      <c r="AO165" s="25"/>
      <c r="AP165" s="77"/>
      <c r="AQ165" s="25"/>
      <c r="AR165" s="77"/>
      <c r="AS165" s="25"/>
      <c r="AT165" s="77"/>
      <c r="AU165" s="25"/>
      <c r="AV165" s="77"/>
      <c r="AW165" s="25"/>
      <c r="AX165" s="77"/>
      <c r="AY165" s="25"/>
      <c r="AZ165" s="77"/>
      <c r="BA165" s="25"/>
      <c r="BB165" s="77"/>
      <c r="BC165" s="25"/>
      <c r="BD165" s="77"/>
      <c r="BE165" s="1"/>
      <c r="BF165" s="1"/>
      <c r="BG165" s="25"/>
      <c r="BH165" s="77"/>
      <c r="BI165" s="25"/>
      <c r="BJ165" s="77"/>
      <c r="BK165" s="25"/>
      <c r="BL165" s="77"/>
      <c r="BM165" s="25"/>
      <c r="BN165" s="77"/>
      <c r="BO165" s="25"/>
      <c r="BP165" s="77"/>
      <c r="BQ165" s="25"/>
      <c r="BR165" s="77"/>
      <c r="BS165" s="25"/>
      <c r="BT165" s="77"/>
      <c r="BU165" s="25"/>
      <c r="BV165" s="77"/>
      <c r="BW165" s="25"/>
      <c r="BX165" s="677"/>
      <c r="BY165" s="677"/>
      <c r="BZ165" s="13"/>
      <c r="CA165" s="677"/>
      <c r="CB165" s="677"/>
      <c r="CC165" s="678"/>
      <c r="CD165" s="77"/>
      <c r="CE165" s="25"/>
    </row>
    <row r="166" spans="2:83" ht="15" customHeight="1" x14ac:dyDescent="0.2">
      <c r="B166" s="1"/>
      <c r="C166" s="13"/>
      <c r="D166" s="20"/>
      <c r="E166" s="22"/>
      <c r="F166" s="77"/>
      <c r="G166" s="1"/>
      <c r="H166" s="1"/>
      <c r="I166" s="25"/>
      <c r="J166" s="77"/>
      <c r="K166" s="1"/>
      <c r="L166" s="1"/>
      <c r="M166" s="25"/>
      <c r="N166" s="77"/>
      <c r="O166" s="1"/>
      <c r="P166" s="1"/>
      <c r="Q166" s="25"/>
      <c r="R166" s="77"/>
      <c r="S166" s="25"/>
      <c r="T166" s="77"/>
      <c r="U166" s="25"/>
      <c r="V166" s="77"/>
      <c r="W166" s="25"/>
      <c r="X166" s="77"/>
      <c r="Y166" s="25"/>
      <c r="Z166" s="77"/>
      <c r="AA166" s="25"/>
      <c r="AB166" s="77"/>
      <c r="AC166" s="25"/>
      <c r="AD166" s="77"/>
      <c r="AE166" s="25"/>
      <c r="AF166" s="77"/>
      <c r="AG166" s="25"/>
      <c r="AH166" s="77"/>
      <c r="AI166" s="25"/>
      <c r="AJ166" s="77"/>
      <c r="AK166" s="25"/>
      <c r="AL166" s="77"/>
      <c r="AM166" s="25"/>
      <c r="AN166" s="77"/>
      <c r="AO166" s="25"/>
      <c r="AP166" s="77"/>
      <c r="AQ166" s="25"/>
      <c r="AR166" s="77"/>
      <c r="AS166" s="25"/>
      <c r="AT166" s="77"/>
      <c r="AU166" s="25"/>
      <c r="AV166" s="77"/>
      <c r="AW166" s="25"/>
      <c r="AX166" s="77"/>
      <c r="AY166" s="25"/>
      <c r="AZ166" s="77"/>
      <c r="BA166" s="25"/>
      <c r="BB166" s="77"/>
      <c r="BC166" s="25"/>
      <c r="BD166" s="77"/>
      <c r="BE166" s="1"/>
      <c r="BF166" s="1"/>
      <c r="BG166" s="25"/>
      <c r="BH166" s="77"/>
      <c r="BI166" s="25"/>
      <c r="BJ166" s="77"/>
      <c r="BK166" s="25"/>
      <c r="BL166" s="77"/>
      <c r="BM166" s="25"/>
      <c r="BN166" s="77"/>
      <c r="BO166" s="25"/>
      <c r="BP166" s="77"/>
      <c r="BQ166" s="25"/>
      <c r="BR166" s="77"/>
      <c r="BS166" s="25"/>
      <c r="BT166" s="77"/>
      <c r="BU166" s="25"/>
      <c r="BV166" s="77"/>
      <c r="BW166" s="25"/>
      <c r="BX166" s="677"/>
      <c r="BY166" s="677"/>
      <c r="BZ166" s="13"/>
      <c r="CA166" s="677"/>
      <c r="CB166" s="677"/>
      <c r="CC166" s="678"/>
      <c r="CD166" s="77"/>
      <c r="CE166" s="25"/>
    </row>
    <row r="167" spans="2:83" ht="15" customHeight="1" x14ac:dyDescent="0.2">
      <c r="B167" s="1"/>
      <c r="C167" s="13"/>
      <c r="D167" s="20"/>
      <c r="E167" s="22"/>
      <c r="F167" s="77"/>
      <c r="G167" s="1"/>
      <c r="H167" s="1"/>
      <c r="I167" s="25"/>
      <c r="J167" s="77"/>
      <c r="K167" s="1"/>
      <c r="L167" s="1"/>
      <c r="M167" s="25"/>
      <c r="N167" s="77"/>
      <c r="O167" s="1"/>
      <c r="P167" s="1"/>
      <c r="Q167" s="25"/>
      <c r="R167" s="77"/>
      <c r="S167" s="25"/>
      <c r="T167" s="77"/>
      <c r="U167" s="25"/>
      <c r="V167" s="77"/>
      <c r="W167" s="25"/>
      <c r="X167" s="77"/>
      <c r="Y167" s="25"/>
      <c r="Z167" s="77"/>
      <c r="AA167" s="25"/>
      <c r="AB167" s="77"/>
      <c r="AC167" s="25"/>
      <c r="AD167" s="77"/>
      <c r="AE167" s="25"/>
      <c r="AF167" s="77"/>
      <c r="AG167" s="25"/>
      <c r="AH167" s="77"/>
      <c r="AI167" s="25"/>
      <c r="AJ167" s="77"/>
      <c r="AK167" s="25"/>
      <c r="AL167" s="77"/>
      <c r="AM167" s="25"/>
      <c r="AN167" s="77"/>
      <c r="AO167" s="25"/>
      <c r="AP167" s="77"/>
      <c r="AQ167" s="25"/>
      <c r="AR167" s="77"/>
      <c r="AS167" s="25"/>
      <c r="AT167" s="77"/>
      <c r="AU167" s="25"/>
      <c r="AV167" s="77"/>
      <c r="AW167" s="25"/>
      <c r="AX167" s="77"/>
      <c r="AY167" s="25"/>
      <c r="AZ167" s="77"/>
      <c r="BA167" s="25"/>
      <c r="BB167" s="77"/>
      <c r="BC167" s="25"/>
      <c r="BD167" s="77"/>
      <c r="BE167" s="1"/>
      <c r="BF167" s="1"/>
      <c r="BG167" s="25"/>
      <c r="BH167" s="77"/>
      <c r="BI167" s="25"/>
      <c r="BJ167" s="77"/>
      <c r="BK167" s="25"/>
      <c r="BL167" s="77"/>
      <c r="BM167" s="25"/>
      <c r="BN167" s="77"/>
      <c r="BO167" s="25"/>
      <c r="BP167" s="77"/>
      <c r="BQ167" s="25"/>
      <c r="BR167" s="77"/>
      <c r="BS167" s="25"/>
      <c r="BT167" s="77"/>
      <c r="BU167" s="25"/>
      <c r="BV167" s="77"/>
      <c r="BW167" s="25"/>
      <c r="BX167" s="677"/>
      <c r="BY167" s="677"/>
      <c r="BZ167" s="13"/>
      <c r="CA167" s="677"/>
      <c r="CB167" s="677"/>
      <c r="CC167" s="678"/>
      <c r="CD167" s="77"/>
      <c r="CE167" s="25"/>
    </row>
    <row r="168" spans="2:83" ht="15" customHeight="1" x14ac:dyDescent="0.2">
      <c r="B168" s="1"/>
      <c r="C168" s="13"/>
      <c r="D168" s="20"/>
      <c r="E168" s="22"/>
      <c r="F168" s="77"/>
      <c r="G168" s="1"/>
      <c r="H168" s="1"/>
      <c r="I168" s="25"/>
      <c r="J168" s="77"/>
      <c r="K168" s="1"/>
      <c r="L168" s="1"/>
      <c r="M168" s="25"/>
      <c r="N168" s="77"/>
      <c r="O168" s="1"/>
      <c r="P168" s="1"/>
      <c r="Q168" s="25"/>
      <c r="R168" s="77"/>
      <c r="S168" s="25"/>
      <c r="T168" s="77"/>
      <c r="U168" s="25"/>
      <c r="V168" s="77"/>
      <c r="W168" s="25"/>
      <c r="X168" s="77"/>
      <c r="Y168" s="25"/>
      <c r="Z168" s="77"/>
      <c r="AA168" s="25"/>
      <c r="AB168" s="77"/>
      <c r="AC168" s="25"/>
      <c r="AD168" s="77"/>
      <c r="AE168" s="25"/>
      <c r="AF168" s="77"/>
      <c r="AG168" s="25"/>
      <c r="AH168" s="77"/>
      <c r="AI168" s="25"/>
      <c r="AJ168" s="77"/>
      <c r="AK168" s="25"/>
      <c r="AL168" s="77"/>
      <c r="AM168" s="25"/>
      <c r="AN168" s="77"/>
      <c r="AO168" s="25"/>
      <c r="AP168" s="77"/>
      <c r="AQ168" s="25"/>
      <c r="AR168" s="77"/>
      <c r="AS168" s="25"/>
      <c r="AT168" s="77"/>
      <c r="AU168" s="25"/>
      <c r="AV168" s="77"/>
      <c r="AW168" s="25"/>
      <c r="AX168" s="77"/>
      <c r="AY168" s="25"/>
      <c r="AZ168" s="77"/>
      <c r="BA168" s="25"/>
      <c r="BB168" s="77"/>
      <c r="BC168" s="25"/>
      <c r="BD168" s="77"/>
      <c r="BE168" s="1"/>
      <c r="BF168" s="1"/>
      <c r="BG168" s="25"/>
      <c r="BH168" s="77"/>
      <c r="BI168" s="25"/>
      <c r="BJ168" s="77"/>
      <c r="BK168" s="25"/>
      <c r="BL168" s="77"/>
      <c r="BM168" s="25"/>
      <c r="BN168" s="77"/>
      <c r="BO168" s="25"/>
      <c r="BP168" s="77"/>
      <c r="BQ168" s="25"/>
      <c r="BR168" s="77"/>
      <c r="BS168" s="25"/>
      <c r="BT168" s="77"/>
      <c r="BU168" s="25"/>
      <c r="BV168" s="77"/>
      <c r="BW168" s="25"/>
      <c r="BX168" s="677"/>
      <c r="BY168" s="677"/>
      <c r="BZ168" s="13"/>
      <c r="CA168" s="677"/>
      <c r="CB168" s="677"/>
      <c r="CC168" s="678"/>
      <c r="CD168" s="77"/>
      <c r="CE168" s="25"/>
    </row>
    <row r="169" spans="2:83" ht="15" customHeight="1" x14ac:dyDescent="0.2">
      <c r="B169" s="1"/>
      <c r="C169" s="13"/>
      <c r="D169" s="20"/>
      <c r="E169" s="22"/>
      <c r="F169" s="77"/>
      <c r="G169" s="1"/>
      <c r="H169" s="1"/>
      <c r="I169" s="25"/>
      <c r="J169" s="77"/>
      <c r="K169" s="1"/>
      <c r="L169" s="1"/>
      <c r="M169" s="25"/>
      <c r="N169" s="77"/>
      <c r="O169" s="1"/>
      <c r="P169" s="1"/>
      <c r="Q169" s="25"/>
      <c r="R169" s="77"/>
      <c r="S169" s="25"/>
      <c r="T169" s="77"/>
      <c r="U169" s="25"/>
      <c r="V169" s="77"/>
      <c r="W169" s="25"/>
      <c r="X169" s="77"/>
      <c r="Y169" s="25"/>
      <c r="Z169" s="77"/>
      <c r="AA169" s="25"/>
      <c r="AB169" s="77"/>
      <c r="AC169" s="25"/>
      <c r="AD169" s="77"/>
      <c r="AE169" s="25"/>
      <c r="AF169" s="77"/>
      <c r="AG169" s="25"/>
      <c r="AH169" s="77"/>
      <c r="AI169" s="25"/>
      <c r="AJ169" s="77"/>
      <c r="AK169" s="25"/>
      <c r="AL169" s="77"/>
      <c r="AM169" s="25"/>
      <c r="AN169" s="77"/>
      <c r="AO169" s="25"/>
      <c r="AP169" s="77"/>
      <c r="AQ169" s="25"/>
      <c r="AR169" s="77"/>
      <c r="AS169" s="25"/>
      <c r="AT169" s="77"/>
      <c r="AU169" s="25"/>
      <c r="AV169" s="77"/>
      <c r="AW169" s="25"/>
      <c r="AX169" s="77"/>
      <c r="AY169" s="25"/>
      <c r="AZ169" s="77"/>
      <c r="BA169" s="25"/>
      <c r="BB169" s="77"/>
      <c r="BC169" s="25"/>
      <c r="BD169" s="77"/>
      <c r="BE169" s="1"/>
      <c r="BF169" s="1"/>
      <c r="BG169" s="25"/>
      <c r="BH169" s="77"/>
      <c r="BI169" s="25"/>
      <c r="BJ169" s="77"/>
      <c r="BK169" s="25"/>
      <c r="BL169" s="77"/>
      <c r="BM169" s="25"/>
      <c r="BN169" s="77"/>
      <c r="BO169" s="25"/>
      <c r="BP169" s="77"/>
      <c r="BQ169" s="25"/>
      <c r="BR169" s="77"/>
      <c r="BS169" s="25"/>
      <c r="BT169" s="77"/>
      <c r="BU169" s="25"/>
      <c r="BV169" s="77"/>
      <c r="BW169" s="25"/>
      <c r="BX169" s="677"/>
      <c r="BY169" s="677"/>
      <c r="BZ169" s="13"/>
      <c r="CA169" s="677"/>
      <c r="CB169" s="677"/>
      <c r="CC169" s="678"/>
      <c r="CD169" s="77"/>
      <c r="CE169" s="25"/>
    </row>
    <row r="170" spans="2:83" ht="15" customHeight="1" x14ac:dyDescent="0.2">
      <c r="B170" s="1"/>
      <c r="C170" s="13"/>
      <c r="D170" s="20"/>
      <c r="E170" s="22"/>
      <c r="F170" s="77"/>
      <c r="G170" s="1"/>
      <c r="H170" s="1"/>
      <c r="I170" s="25"/>
      <c r="J170" s="77"/>
      <c r="K170" s="1"/>
      <c r="L170" s="1"/>
      <c r="M170" s="25"/>
      <c r="N170" s="77"/>
      <c r="O170" s="1"/>
      <c r="P170" s="1"/>
      <c r="Q170" s="25"/>
      <c r="R170" s="77"/>
      <c r="S170" s="25"/>
      <c r="T170" s="77"/>
      <c r="U170" s="25"/>
      <c r="V170" s="77"/>
      <c r="W170" s="25"/>
      <c r="X170" s="77"/>
      <c r="Y170" s="25"/>
      <c r="Z170" s="77"/>
      <c r="AA170" s="25"/>
      <c r="AB170" s="77"/>
      <c r="AC170" s="25"/>
      <c r="AD170" s="77"/>
      <c r="AE170" s="25"/>
      <c r="AF170" s="77"/>
      <c r="AG170" s="25"/>
      <c r="AH170" s="77"/>
      <c r="AI170" s="25"/>
      <c r="AJ170" s="77"/>
      <c r="AK170" s="25"/>
      <c r="AL170" s="77"/>
      <c r="AM170" s="25"/>
      <c r="AN170" s="77"/>
      <c r="AO170" s="25"/>
      <c r="AP170" s="77"/>
      <c r="AQ170" s="25"/>
      <c r="AR170" s="77"/>
      <c r="AS170" s="25"/>
      <c r="AT170" s="77"/>
      <c r="AU170" s="25"/>
      <c r="AV170" s="77"/>
      <c r="AW170" s="25"/>
      <c r="AX170" s="77"/>
      <c r="AY170" s="25"/>
      <c r="AZ170" s="77"/>
      <c r="BA170" s="25"/>
      <c r="BB170" s="77"/>
      <c r="BC170" s="25"/>
      <c r="BD170" s="77"/>
      <c r="BE170" s="1"/>
      <c r="BF170" s="1"/>
      <c r="BG170" s="25"/>
      <c r="BH170" s="77"/>
      <c r="BI170" s="25"/>
      <c r="BJ170" s="77"/>
      <c r="BK170" s="25"/>
      <c r="BL170" s="77"/>
      <c r="BM170" s="25"/>
      <c r="BN170" s="77"/>
      <c r="BO170" s="25"/>
      <c r="BP170" s="77"/>
      <c r="BQ170" s="25"/>
      <c r="BR170" s="77"/>
      <c r="BS170" s="25"/>
      <c r="BT170" s="77"/>
      <c r="BU170" s="25"/>
      <c r="BV170" s="77"/>
      <c r="BW170" s="25"/>
      <c r="BX170" s="677"/>
      <c r="BY170" s="677"/>
      <c r="BZ170" s="13"/>
      <c r="CA170" s="677"/>
      <c r="CB170" s="677"/>
      <c r="CC170" s="678"/>
      <c r="CD170" s="77"/>
      <c r="CE170" s="25"/>
    </row>
    <row r="171" spans="2:83" ht="15" customHeight="1" x14ac:dyDescent="0.2">
      <c r="B171" s="1"/>
      <c r="C171" s="13"/>
      <c r="D171" s="20"/>
      <c r="E171" s="22"/>
      <c r="F171" s="77"/>
      <c r="G171" s="1"/>
      <c r="H171" s="1"/>
      <c r="I171" s="25"/>
      <c r="J171" s="77"/>
      <c r="K171" s="1"/>
      <c r="L171" s="1"/>
      <c r="M171" s="25"/>
      <c r="N171" s="77"/>
      <c r="O171" s="1"/>
      <c r="P171" s="1"/>
      <c r="Q171" s="25"/>
      <c r="R171" s="77"/>
      <c r="S171" s="25"/>
      <c r="T171" s="77"/>
      <c r="U171" s="25"/>
      <c r="V171" s="77"/>
      <c r="W171" s="25"/>
      <c r="X171" s="77"/>
      <c r="Y171" s="25"/>
      <c r="Z171" s="77"/>
      <c r="AA171" s="25"/>
      <c r="AB171" s="77"/>
      <c r="AC171" s="25"/>
      <c r="AD171" s="77"/>
      <c r="AE171" s="25"/>
      <c r="AF171" s="77"/>
      <c r="AG171" s="25"/>
      <c r="AH171" s="77"/>
      <c r="AI171" s="25"/>
      <c r="AJ171" s="77"/>
      <c r="AK171" s="25"/>
      <c r="AL171" s="77"/>
      <c r="AM171" s="25"/>
      <c r="AN171" s="77"/>
      <c r="AO171" s="25"/>
      <c r="AP171" s="77"/>
      <c r="AQ171" s="25"/>
      <c r="AR171" s="77"/>
      <c r="AS171" s="25"/>
      <c r="AT171" s="77"/>
      <c r="AU171" s="25"/>
      <c r="AV171" s="77"/>
      <c r="AW171" s="25"/>
      <c r="AX171" s="77"/>
      <c r="AY171" s="25"/>
      <c r="AZ171" s="77"/>
      <c r="BA171" s="25"/>
      <c r="BB171" s="77"/>
      <c r="BC171" s="25"/>
      <c r="BD171" s="77"/>
      <c r="BE171" s="1"/>
      <c r="BF171" s="1"/>
      <c r="BG171" s="25"/>
      <c r="BH171" s="77"/>
      <c r="BI171" s="25"/>
      <c r="BJ171" s="77"/>
      <c r="BK171" s="25"/>
      <c r="BL171" s="77"/>
      <c r="BM171" s="25"/>
      <c r="BN171" s="77"/>
      <c r="BO171" s="25"/>
      <c r="BP171" s="77"/>
      <c r="BQ171" s="25"/>
      <c r="BR171" s="77"/>
      <c r="BS171" s="25"/>
      <c r="BT171" s="77"/>
      <c r="BU171" s="25"/>
      <c r="BV171" s="77"/>
      <c r="BW171" s="25"/>
      <c r="BX171" s="677"/>
      <c r="BY171" s="677"/>
      <c r="BZ171" s="13"/>
      <c r="CA171" s="677"/>
      <c r="CB171" s="677"/>
      <c r="CC171" s="678"/>
      <c r="CD171" s="77"/>
      <c r="CE171" s="25"/>
    </row>
    <row r="172" spans="2:83" ht="15" customHeight="1" x14ac:dyDescent="0.2">
      <c r="B172" s="1"/>
      <c r="C172" s="13"/>
      <c r="D172" s="20"/>
      <c r="E172" s="22"/>
      <c r="F172" s="77"/>
      <c r="G172" s="1"/>
      <c r="H172" s="1"/>
      <c r="I172" s="25"/>
      <c r="J172" s="77"/>
      <c r="K172" s="1"/>
      <c r="L172" s="1"/>
      <c r="M172" s="25"/>
      <c r="N172" s="77"/>
      <c r="O172" s="1"/>
      <c r="P172" s="1"/>
      <c r="Q172" s="25"/>
      <c r="R172" s="77"/>
      <c r="S172" s="25"/>
      <c r="T172" s="77"/>
      <c r="U172" s="25"/>
      <c r="V172" s="77"/>
      <c r="W172" s="25"/>
      <c r="X172" s="77"/>
      <c r="Y172" s="25"/>
      <c r="Z172" s="77"/>
      <c r="AA172" s="25"/>
      <c r="AB172" s="77"/>
      <c r="AC172" s="25"/>
      <c r="AD172" s="77"/>
      <c r="AE172" s="25"/>
      <c r="AF172" s="77"/>
      <c r="AG172" s="25"/>
      <c r="AH172" s="77"/>
      <c r="AI172" s="25"/>
      <c r="AJ172" s="77"/>
      <c r="AK172" s="25"/>
      <c r="AL172" s="77"/>
      <c r="AM172" s="25"/>
      <c r="AN172" s="77"/>
      <c r="AO172" s="25"/>
      <c r="AP172" s="77"/>
      <c r="AQ172" s="25"/>
      <c r="AR172" s="77"/>
      <c r="AS172" s="25"/>
      <c r="AT172" s="77"/>
      <c r="AU172" s="25"/>
      <c r="AV172" s="77"/>
      <c r="AW172" s="25"/>
      <c r="AX172" s="77"/>
      <c r="AY172" s="25"/>
      <c r="AZ172" s="77"/>
      <c r="BA172" s="25"/>
      <c r="BB172" s="77"/>
      <c r="BC172" s="25"/>
      <c r="BD172" s="77"/>
      <c r="BE172" s="1"/>
      <c r="BF172" s="1"/>
      <c r="BG172" s="25"/>
      <c r="BH172" s="77"/>
      <c r="BI172" s="25"/>
      <c r="BJ172" s="77"/>
      <c r="BK172" s="25"/>
      <c r="BL172" s="77"/>
      <c r="BM172" s="25"/>
      <c r="BN172" s="77"/>
      <c r="BO172" s="25"/>
      <c r="BP172" s="77"/>
      <c r="BQ172" s="25"/>
      <c r="BR172" s="77"/>
      <c r="BS172" s="25"/>
      <c r="BT172" s="77"/>
      <c r="BU172" s="25"/>
      <c r="BV172" s="77"/>
      <c r="BW172" s="25"/>
      <c r="BX172" s="677"/>
      <c r="BY172" s="677"/>
      <c r="BZ172" s="13"/>
      <c r="CA172" s="677"/>
      <c r="CB172" s="677"/>
      <c r="CC172" s="678"/>
      <c r="CD172" s="77"/>
      <c r="CE172" s="25"/>
    </row>
    <row r="173" spans="2:83" ht="15" customHeight="1" x14ac:dyDescent="0.2">
      <c r="B173" s="1"/>
      <c r="C173" s="13"/>
      <c r="D173" s="20"/>
      <c r="E173" s="22"/>
      <c r="F173" s="77"/>
      <c r="G173" s="1"/>
      <c r="H173" s="1"/>
      <c r="I173" s="25"/>
      <c r="J173" s="77"/>
      <c r="K173" s="1"/>
      <c r="L173" s="1"/>
      <c r="M173" s="25"/>
      <c r="N173" s="77"/>
      <c r="O173" s="1"/>
      <c r="P173" s="1"/>
      <c r="Q173" s="25"/>
      <c r="R173" s="77"/>
      <c r="S173" s="25"/>
      <c r="T173" s="77"/>
      <c r="U173" s="25"/>
      <c r="V173" s="77"/>
      <c r="W173" s="25"/>
      <c r="X173" s="77"/>
      <c r="Y173" s="25"/>
      <c r="Z173" s="77"/>
      <c r="AA173" s="25"/>
      <c r="AB173" s="77"/>
      <c r="AC173" s="25"/>
      <c r="AD173" s="77"/>
      <c r="AE173" s="25"/>
      <c r="AF173" s="77"/>
      <c r="AG173" s="25"/>
      <c r="AH173" s="77"/>
      <c r="AI173" s="25"/>
      <c r="AJ173" s="77"/>
      <c r="AK173" s="25"/>
      <c r="AL173" s="77"/>
      <c r="AM173" s="25"/>
      <c r="AN173" s="77"/>
      <c r="AO173" s="25"/>
      <c r="AP173" s="77"/>
      <c r="AQ173" s="25"/>
      <c r="AR173" s="77"/>
      <c r="AS173" s="25"/>
      <c r="AT173" s="77"/>
      <c r="AU173" s="25"/>
      <c r="AV173" s="77"/>
      <c r="AW173" s="25"/>
      <c r="AX173" s="77"/>
      <c r="AY173" s="25"/>
      <c r="AZ173" s="77"/>
      <c r="BA173" s="25"/>
      <c r="BB173" s="77"/>
      <c r="BC173" s="25"/>
      <c r="BD173" s="77"/>
      <c r="BE173" s="1"/>
      <c r="BF173" s="1"/>
      <c r="BG173" s="25"/>
      <c r="BH173" s="77"/>
      <c r="BI173" s="25"/>
      <c r="BJ173" s="77"/>
      <c r="BK173" s="25"/>
      <c r="BL173" s="77"/>
      <c r="BM173" s="25"/>
      <c r="BN173" s="77"/>
      <c r="BO173" s="25"/>
      <c r="BP173" s="77"/>
      <c r="BQ173" s="25"/>
      <c r="BR173" s="77"/>
      <c r="BS173" s="25"/>
      <c r="BT173" s="77"/>
      <c r="BU173" s="25"/>
      <c r="BV173" s="77"/>
      <c r="BW173" s="25"/>
      <c r="BX173" s="677"/>
      <c r="BY173" s="677"/>
      <c r="BZ173" s="13"/>
      <c r="CA173" s="677"/>
      <c r="CB173" s="677"/>
      <c r="CC173" s="678"/>
      <c r="CD173" s="77"/>
      <c r="CE173" s="25"/>
    </row>
    <row r="174" spans="2:83" ht="15" customHeight="1" x14ac:dyDescent="0.2">
      <c r="B174" s="1"/>
      <c r="C174" s="13"/>
      <c r="D174" s="20"/>
      <c r="E174" s="22"/>
      <c r="F174" s="77"/>
      <c r="G174" s="1"/>
      <c r="H174" s="1"/>
      <c r="I174" s="25"/>
      <c r="J174" s="77"/>
      <c r="K174" s="1"/>
      <c r="L174" s="1"/>
      <c r="M174" s="25"/>
      <c r="N174" s="77"/>
      <c r="O174" s="1"/>
      <c r="P174" s="1"/>
      <c r="Q174" s="25"/>
      <c r="R174" s="77"/>
      <c r="S174" s="25"/>
      <c r="T174" s="77"/>
      <c r="U174" s="25"/>
      <c r="V174" s="77"/>
      <c r="W174" s="25"/>
      <c r="X174" s="77"/>
      <c r="Y174" s="25"/>
      <c r="Z174" s="77"/>
      <c r="AA174" s="25"/>
      <c r="AB174" s="77"/>
      <c r="AC174" s="25"/>
      <c r="AD174" s="77"/>
      <c r="AE174" s="25"/>
      <c r="AF174" s="77"/>
      <c r="AG174" s="25"/>
      <c r="AH174" s="77"/>
      <c r="AI174" s="25"/>
      <c r="AJ174" s="77"/>
      <c r="AK174" s="25"/>
      <c r="AL174" s="77"/>
      <c r="AM174" s="25"/>
      <c r="AN174" s="77"/>
      <c r="AO174" s="25"/>
      <c r="AP174" s="77"/>
      <c r="AQ174" s="25"/>
      <c r="AR174" s="77"/>
      <c r="AS174" s="25"/>
      <c r="AT174" s="77"/>
      <c r="AU174" s="25"/>
      <c r="AV174" s="77"/>
      <c r="AW174" s="25"/>
      <c r="AX174" s="77"/>
      <c r="AY174" s="25"/>
      <c r="AZ174" s="77"/>
      <c r="BA174" s="25"/>
      <c r="BB174" s="77"/>
      <c r="BC174" s="25"/>
      <c r="BD174" s="77"/>
      <c r="BE174" s="1"/>
      <c r="BF174" s="1"/>
      <c r="BG174" s="25"/>
      <c r="BH174" s="77"/>
      <c r="BI174" s="25"/>
      <c r="BJ174" s="77"/>
      <c r="BK174" s="25"/>
      <c r="BL174" s="77"/>
      <c r="BM174" s="25"/>
      <c r="BN174" s="77"/>
      <c r="BO174" s="25"/>
      <c r="BP174" s="77"/>
      <c r="BQ174" s="25"/>
      <c r="BR174" s="77"/>
      <c r="BS174" s="25"/>
      <c r="BT174" s="77"/>
      <c r="BU174" s="25"/>
      <c r="BV174" s="77"/>
      <c r="BW174" s="25"/>
      <c r="BX174" s="677"/>
      <c r="BY174" s="677"/>
      <c r="BZ174" s="13"/>
      <c r="CA174" s="677"/>
      <c r="CB174" s="677"/>
      <c r="CC174" s="678"/>
      <c r="CD174" s="77"/>
      <c r="CE174" s="25"/>
    </row>
    <row r="175" spans="2:83" ht="15" customHeight="1" x14ac:dyDescent="0.2">
      <c r="B175" s="1"/>
      <c r="C175" s="13"/>
      <c r="D175" s="20"/>
      <c r="E175" s="22"/>
      <c r="F175" s="77"/>
      <c r="G175" s="1"/>
      <c r="H175" s="1"/>
      <c r="I175" s="25"/>
      <c r="J175" s="77"/>
      <c r="K175" s="1"/>
      <c r="L175" s="1"/>
      <c r="M175" s="25"/>
      <c r="N175" s="77"/>
      <c r="O175" s="1"/>
      <c r="P175" s="1"/>
      <c r="Q175" s="25"/>
      <c r="R175" s="77"/>
      <c r="S175" s="25"/>
      <c r="T175" s="77"/>
      <c r="U175" s="25"/>
      <c r="V175" s="77"/>
      <c r="W175" s="25"/>
      <c r="X175" s="77"/>
      <c r="Y175" s="25"/>
      <c r="Z175" s="77"/>
      <c r="AA175" s="25"/>
      <c r="AB175" s="77"/>
      <c r="AC175" s="25"/>
      <c r="AD175" s="77"/>
      <c r="AE175" s="25"/>
      <c r="AF175" s="77"/>
      <c r="AG175" s="25"/>
      <c r="AH175" s="77"/>
      <c r="AI175" s="25"/>
      <c r="AJ175" s="77"/>
      <c r="AK175" s="25"/>
      <c r="AL175" s="77"/>
      <c r="AM175" s="25"/>
      <c r="AN175" s="77"/>
      <c r="AO175" s="25"/>
      <c r="AP175" s="77"/>
      <c r="AQ175" s="25"/>
      <c r="AR175" s="77"/>
      <c r="AS175" s="25"/>
      <c r="AT175" s="77"/>
      <c r="AU175" s="25"/>
      <c r="AV175" s="77"/>
      <c r="AW175" s="25"/>
      <c r="AX175" s="77"/>
      <c r="AY175" s="25"/>
      <c r="AZ175" s="77"/>
      <c r="BA175" s="25"/>
      <c r="BB175" s="77"/>
      <c r="BC175" s="25"/>
      <c r="BD175" s="77"/>
      <c r="BE175" s="1"/>
      <c r="BF175" s="1"/>
      <c r="BG175" s="25"/>
      <c r="BH175" s="77"/>
      <c r="BI175" s="25"/>
      <c r="BJ175" s="77"/>
      <c r="BK175" s="25"/>
      <c r="BL175" s="77"/>
      <c r="BM175" s="25"/>
      <c r="BN175" s="77"/>
      <c r="BO175" s="25"/>
      <c r="BP175" s="77"/>
      <c r="BQ175" s="25"/>
      <c r="BR175" s="77"/>
      <c r="BS175" s="25"/>
      <c r="BT175" s="77"/>
      <c r="BU175" s="25"/>
      <c r="BV175" s="77"/>
      <c r="BW175" s="25"/>
      <c r="BX175" s="677"/>
      <c r="BY175" s="677"/>
      <c r="BZ175" s="13"/>
      <c r="CA175" s="677"/>
      <c r="CB175" s="677"/>
      <c r="CC175" s="678"/>
      <c r="CD175" s="77"/>
      <c r="CE175" s="25"/>
    </row>
    <row r="176" spans="2:83" ht="15" customHeight="1" x14ac:dyDescent="0.2">
      <c r="B176" s="1"/>
      <c r="C176" s="13"/>
      <c r="D176" s="20"/>
      <c r="E176" s="22"/>
      <c r="F176" s="77"/>
      <c r="G176" s="1"/>
      <c r="H176" s="1"/>
      <c r="I176" s="25"/>
      <c r="J176" s="77"/>
      <c r="K176" s="1"/>
      <c r="L176" s="1"/>
      <c r="M176" s="25"/>
      <c r="N176" s="77"/>
      <c r="O176" s="1"/>
      <c r="P176" s="1"/>
      <c r="Q176" s="25"/>
      <c r="R176" s="77"/>
      <c r="S176" s="25"/>
      <c r="T176" s="77"/>
      <c r="U176" s="25"/>
      <c r="V176" s="77"/>
      <c r="W176" s="25"/>
      <c r="X176" s="77"/>
      <c r="Y176" s="25"/>
      <c r="Z176" s="77"/>
      <c r="AA176" s="25"/>
      <c r="AB176" s="77"/>
      <c r="AC176" s="25"/>
      <c r="AD176" s="77"/>
      <c r="AE176" s="25"/>
      <c r="AF176" s="77"/>
      <c r="AG176" s="25"/>
      <c r="AH176" s="77"/>
      <c r="AI176" s="25"/>
      <c r="AJ176" s="77"/>
      <c r="AK176" s="25"/>
      <c r="AL176" s="77"/>
      <c r="AM176" s="25"/>
      <c r="AN176" s="77"/>
      <c r="AO176" s="25"/>
      <c r="AP176" s="77"/>
      <c r="AQ176" s="25"/>
      <c r="AR176" s="77"/>
      <c r="AS176" s="25"/>
      <c r="AT176" s="77"/>
      <c r="AU176" s="25"/>
      <c r="AV176" s="77"/>
      <c r="AW176" s="25"/>
      <c r="AX176" s="77"/>
      <c r="AY176" s="25"/>
      <c r="AZ176" s="77"/>
      <c r="BA176" s="25"/>
      <c r="BB176" s="77"/>
      <c r="BC176" s="25"/>
      <c r="BD176" s="77"/>
      <c r="BE176" s="1"/>
      <c r="BF176" s="1"/>
      <c r="BG176" s="25"/>
      <c r="BH176" s="77"/>
      <c r="BI176" s="25"/>
      <c r="BJ176" s="77"/>
      <c r="BK176" s="25"/>
      <c r="BL176" s="77"/>
      <c r="BM176" s="25"/>
      <c r="BN176" s="77"/>
      <c r="BO176" s="25"/>
      <c r="BP176" s="77"/>
      <c r="BQ176" s="25"/>
      <c r="BR176" s="77"/>
      <c r="BS176" s="25"/>
      <c r="BT176" s="77"/>
      <c r="BU176" s="25"/>
      <c r="BV176" s="77"/>
      <c r="BW176" s="25"/>
      <c r="BX176" s="677"/>
      <c r="BY176" s="677"/>
      <c r="BZ176" s="13"/>
      <c r="CA176" s="677"/>
      <c r="CB176" s="677"/>
      <c r="CC176" s="678"/>
      <c r="CD176" s="77"/>
      <c r="CE176" s="25"/>
    </row>
    <row r="177" spans="2:83" ht="15" customHeight="1" x14ac:dyDescent="0.2">
      <c r="B177" s="1"/>
      <c r="C177" s="13"/>
      <c r="D177" s="20"/>
      <c r="E177" s="22"/>
      <c r="F177" s="77"/>
      <c r="G177" s="1"/>
      <c r="H177" s="1"/>
      <c r="I177" s="25"/>
      <c r="J177" s="77"/>
      <c r="K177" s="1"/>
      <c r="L177" s="1"/>
      <c r="M177" s="25"/>
      <c r="N177" s="77"/>
      <c r="O177" s="1"/>
      <c r="P177" s="1"/>
      <c r="Q177" s="25"/>
      <c r="R177" s="77"/>
      <c r="S177" s="25"/>
      <c r="T177" s="77"/>
      <c r="U177" s="25"/>
      <c r="V177" s="77"/>
      <c r="W177" s="25"/>
      <c r="X177" s="77"/>
      <c r="Y177" s="25"/>
      <c r="Z177" s="77"/>
      <c r="AA177" s="25"/>
      <c r="AB177" s="77"/>
      <c r="AC177" s="25"/>
      <c r="AD177" s="77"/>
      <c r="AE177" s="25"/>
      <c r="AF177" s="77"/>
      <c r="AG177" s="25"/>
      <c r="AH177" s="77"/>
      <c r="AI177" s="25"/>
      <c r="AJ177" s="77"/>
      <c r="AK177" s="25"/>
      <c r="AL177" s="77"/>
      <c r="AM177" s="25"/>
      <c r="AN177" s="77"/>
      <c r="AO177" s="25"/>
      <c r="AP177" s="77"/>
      <c r="AQ177" s="25"/>
      <c r="AR177" s="77"/>
      <c r="AS177" s="25"/>
      <c r="AT177" s="77"/>
      <c r="AU177" s="25"/>
      <c r="AV177" s="77"/>
      <c r="AW177" s="25"/>
      <c r="AX177" s="77"/>
      <c r="AY177" s="25"/>
      <c r="AZ177" s="77"/>
      <c r="BA177" s="25"/>
      <c r="BB177" s="77"/>
      <c r="BC177" s="25"/>
      <c r="BD177" s="77"/>
      <c r="BE177" s="1"/>
      <c r="BF177" s="1"/>
      <c r="BG177" s="25"/>
      <c r="BH177" s="77"/>
      <c r="BI177" s="25"/>
      <c r="BJ177" s="77"/>
      <c r="BK177" s="25"/>
      <c r="BL177" s="77"/>
      <c r="BM177" s="25"/>
      <c r="BN177" s="77"/>
      <c r="BO177" s="25"/>
      <c r="BP177" s="77"/>
      <c r="BQ177" s="25"/>
      <c r="BR177" s="77"/>
      <c r="BS177" s="25"/>
      <c r="BT177" s="77"/>
      <c r="BU177" s="25"/>
      <c r="BV177" s="77"/>
      <c r="BW177" s="25"/>
      <c r="BX177" s="677"/>
      <c r="BY177" s="677"/>
      <c r="BZ177" s="13"/>
      <c r="CA177" s="677"/>
      <c r="CB177" s="677"/>
      <c r="CC177" s="678"/>
      <c r="CD177" s="77"/>
      <c r="CE177" s="25"/>
    </row>
    <row r="178" spans="2:83" ht="15" customHeight="1" x14ac:dyDescent="0.2">
      <c r="B178" s="1"/>
      <c r="C178" s="13"/>
      <c r="D178" s="20"/>
      <c r="E178" s="22"/>
      <c r="F178" s="77"/>
      <c r="G178" s="1"/>
      <c r="H178" s="1"/>
      <c r="I178" s="25"/>
      <c r="J178" s="77"/>
      <c r="K178" s="1"/>
      <c r="L178" s="1"/>
      <c r="M178" s="25"/>
      <c r="N178" s="77"/>
      <c r="O178" s="1"/>
      <c r="P178" s="1"/>
      <c r="Q178" s="25"/>
      <c r="R178" s="77"/>
      <c r="S178" s="25"/>
      <c r="T178" s="77"/>
      <c r="U178" s="25"/>
      <c r="V178" s="77"/>
      <c r="W178" s="25"/>
      <c r="X178" s="77"/>
      <c r="Y178" s="25"/>
      <c r="Z178" s="77"/>
      <c r="AA178" s="25"/>
      <c r="AB178" s="77"/>
      <c r="AC178" s="25"/>
      <c r="AD178" s="77"/>
      <c r="AE178" s="25"/>
      <c r="AF178" s="77"/>
      <c r="AG178" s="25"/>
      <c r="AH178" s="77"/>
      <c r="AI178" s="25"/>
      <c r="AJ178" s="77"/>
      <c r="AK178" s="25"/>
      <c r="AL178" s="77"/>
      <c r="AM178" s="25"/>
      <c r="AN178" s="77"/>
      <c r="AO178" s="25"/>
      <c r="AP178" s="77"/>
      <c r="AQ178" s="25"/>
      <c r="AR178" s="77"/>
      <c r="AS178" s="25"/>
      <c r="AT178" s="77"/>
      <c r="AU178" s="25"/>
      <c r="AV178" s="77"/>
      <c r="AW178" s="25"/>
      <c r="AX178" s="77"/>
      <c r="AY178" s="25"/>
      <c r="AZ178" s="77"/>
      <c r="BA178" s="25"/>
      <c r="BB178" s="77"/>
      <c r="BC178" s="25"/>
      <c r="BD178" s="77"/>
      <c r="BE178" s="1"/>
      <c r="BF178" s="1"/>
      <c r="BG178" s="25"/>
      <c r="BH178" s="77"/>
      <c r="BI178" s="25"/>
      <c r="BJ178" s="77"/>
      <c r="BK178" s="25"/>
      <c r="BL178" s="77"/>
      <c r="BM178" s="25"/>
      <c r="BN178" s="77"/>
      <c r="BO178" s="25"/>
      <c r="BP178" s="77"/>
      <c r="BQ178" s="25"/>
      <c r="BR178" s="77"/>
      <c r="BS178" s="25"/>
      <c r="BT178" s="77"/>
      <c r="BU178" s="25"/>
      <c r="BV178" s="77"/>
      <c r="BW178" s="25"/>
      <c r="BX178" s="677"/>
      <c r="BY178" s="677"/>
      <c r="BZ178" s="13"/>
      <c r="CA178" s="677"/>
      <c r="CB178" s="677"/>
      <c r="CC178" s="678"/>
      <c r="CD178" s="77"/>
      <c r="CE178" s="25"/>
    </row>
    <row r="179" spans="2:83" ht="15" customHeight="1" x14ac:dyDescent="0.2">
      <c r="B179" s="1"/>
      <c r="C179" s="13"/>
      <c r="D179" s="20"/>
      <c r="E179" s="22"/>
      <c r="F179" s="77"/>
      <c r="G179" s="1"/>
      <c r="H179" s="1"/>
      <c r="I179" s="25"/>
      <c r="J179" s="77"/>
      <c r="K179" s="1"/>
      <c r="L179" s="1"/>
      <c r="M179" s="25"/>
      <c r="N179" s="77"/>
      <c r="O179" s="1"/>
      <c r="P179" s="1"/>
      <c r="Q179" s="25"/>
      <c r="R179" s="77"/>
      <c r="S179" s="25"/>
      <c r="T179" s="77"/>
      <c r="U179" s="25"/>
      <c r="V179" s="77"/>
      <c r="W179" s="25"/>
      <c r="X179" s="77"/>
      <c r="Y179" s="25"/>
      <c r="Z179" s="77"/>
      <c r="AA179" s="25"/>
      <c r="AB179" s="77"/>
      <c r="AC179" s="25"/>
      <c r="AD179" s="77"/>
      <c r="AE179" s="25"/>
      <c r="AF179" s="77"/>
      <c r="AG179" s="25"/>
      <c r="AH179" s="77"/>
      <c r="AI179" s="25"/>
      <c r="AJ179" s="77"/>
      <c r="AK179" s="25"/>
      <c r="AL179" s="77"/>
      <c r="AM179" s="25"/>
      <c r="AN179" s="77"/>
      <c r="AO179" s="25"/>
      <c r="AP179" s="77"/>
      <c r="AQ179" s="25"/>
      <c r="AR179" s="77"/>
      <c r="AS179" s="25"/>
      <c r="AT179" s="77"/>
      <c r="AU179" s="25"/>
      <c r="AV179" s="77"/>
      <c r="AW179" s="25"/>
      <c r="AX179" s="77"/>
      <c r="AY179" s="25"/>
      <c r="AZ179" s="77"/>
      <c r="BA179" s="25"/>
      <c r="BB179" s="77"/>
      <c r="BC179" s="25"/>
      <c r="BD179" s="77"/>
      <c r="BE179" s="1"/>
      <c r="BF179" s="1"/>
      <c r="BG179" s="25"/>
      <c r="BH179" s="77"/>
      <c r="BI179" s="25"/>
      <c r="BJ179" s="77"/>
      <c r="BK179" s="25"/>
      <c r="BL179" s="77"/>
      <c r="BM179" s="25"/>
      <c r="BN179" s="77"/>
      <c r="BO179" s="25"/>
      <c r="BP179" s="77"/>
      <c r="BQ179" s="25"/>
      <c r="BR179" s="77"/>
      <c r="BS179" s="25"/>
      <c r="BT179" s="77"/>
      <c r="BU179" s="25"/>
      <c r="BV179" s="77"/>
      <c r="BW179" s="25"/>
      <c r="BX179" s="677"/>
      <c r="BY179" s="677"/>
      <c r="BZ179" s="13"/>
      <c r="CA179" s="677"/>
      <c r="CB179" s="677"/>
      <c r="CC179" s="678"/>
      <c r="CD179" s="77"/>
      <c r="CE179" s="25"/>
    </row>
    <row r="180" spans="2:83" ht="15" customHeight="1" x14ac:dyDescent="0.2">
      <c r="B180" s="1"/>
      <c r="C180" s="13"/>
      <c r="D180" s="20"/>
      <c r="E180" s="22"/>
      <c r="F180" s="77"/>
      <c r="G180" s="1"/>
      <c r="H180" s="1"/>
      <c r="I180" s="25"/>
      <c r="J180" s="77"/>
      <c r="K180" s="1"/>
      <c r="L180" s="1"/>
      <c r="M180" s="25"/>
      <c r="N180" s="77"/>
      <c r="O180" s="1"/>
      <c r="P180" s="1"/>
      <c r="Q180" s="25"/>
      <c r="R180" s="77"/>
      <c r="S180" s="25"/>
      <c r="T180" s="77"/>
      <c r="U180" s="25"/>
      <c r="V180" s="77"/>
      <c r="W180" s="25"/>
      <c r="X180" s="77"/>
      <c r="Y180" s="25"/>
      <c r="Z180" s="77"/>
      <c r="AA180" s="25"/>
      <c r="AB180" s="77"/>
      <c r="AC180" s="25"/>
      <c r="AD180" s="77"/>
      <c r="AE180" s="25"/>
      <c r="AF180" s="77"/>
      <c r="AG180" s="25"/>
      <c r="AH180" s="77"/>
      <c r="AI180" s="25"/>
      <c r="AJ180" s="77"/>
      <c r="AK180" s="25"/>
      <c r="AL180" s="77"/>
      <c r="AM180" s="25"/>
      <c r="AN180" s="77"/>
      <c r="AO180" s="25"/>
      <c r="AP180" s="77"/>
      <c r="AQ180" s="25"/>
      <c r="AR180" s="77"/>
      <c r="AS180" s="25"/>
      <c r="AT180" s="77"/>
      <c r="AU180" s="25"/>
      <c r="AV180" s="77"/>
      <c r="AW180" s="25"/>
      <c r="AX180" s="77"/>
      <c r="AY180" s="25"/>
      <c r="AZ180" s="77"/>
      <c r="BA180" s="25"/>
      <c r="BB180" s="77"/>
      <c r="BC180" s="25"/>
      <c r="BD180" s="77"/>
      <c r="BE180" s="1"/>
      <c r="BF180" s="1"/>
      <c r="BG180" s="25"/>
      <c r="BH180" s="77"/>
      <c r="BI180" s="25"/>
      <c r="BJ180" s="77"/>
      <c r="BK180" s="25"/>
      <c r="BL180" s="77"/>
      <c r="BM180" s="25"/>
      <c r="BN180" s="77"/>
      <c r="BO180" s="25"/>
      <c r="BP180" s="77"/>
      <c r="BQ180" s="25"/>
      <c r="BR180" s="77"/>
      <c r="BS180" s="25"/>
      <c r="BT180" s="77"/>
      <c r="BU180" s="25"/>
      <c r="BV180" s="77"/>
      <c r="BW180" s="25"/>
      <c r="BX180" s="677"/>
      <c r="BY180" s="677"/>
      <c r="BZ180" s="13"/>
      <c r="CA180" s="677"/>
      <c r="CB180" s="677"/>
      <c r="CC180" s="678"/>
      <c r="CD180" s="77"/>
      <c r="CE180" s="25"/>
    </row>
    <row r="181" spans="2:83" ht="15" customHeight="1" x14ac:dyDescent="0.2">
      <c r="B181" s="1"/>
      <c r="C181" s="13"/>
      <c r="D181" s="20"/>
      <c r="E181" s="22"/>
      <c r="F181" s="77"/>
      <c r="G181" s="1"/>
      <c r="H181" s="1"/>
      <c r="I181" s="25"/>
      <c r="J181" s="77"/>
      <c r="K181" s="1"/>
      <c r="L181" s="1"/>
      <c r="M181" s="25"/>
      <c r="N181" s="77"/>
      <c r="O181" s="1"/>
      <c r="P181" s="1"/>
      <c r="Q181" s="25"/>
      <c r="R181" s="77"/>
      <c r="S181" s="25"/>
      <c r="T181" s="77"/>
      <c r="U181" s="25"/>
      <c r="V181" s="77"/>
      <c r="W181" s="25"/>
      <c r="X181" s="77"/>
      <c r="Y181" s="25"/>
      <c r="Z181" s="77"/>
      <c r="AA181" s="25"/>
      <c r="AB181" s="77"/>
      <c r="AC181" s="25"/>
      <c r="AD181" s="77"/>
      <c r="AE181" s="25"/>
      <c r="AF181" s="77"/>
      <c r="AG181" s="25"/>
      <c r="AH181" s="77"/>
      <c r="AI181" s="25"/>
      <c r="AJ181" s="77"/>
      <c r="AK181" s="25"/>
      <c r="AL181" s="77"/>
      <c r="AM181" s="25"/>
      <c r="AN181" s="77"/>
      <c r="AO181" s="25"/>
      <c r="AP181" s="77"/>
      <c r="AQ181" s="25"/>
      <c r="AR181" s="77"/>
      <c r="AS181" s="25"/>
      <c r="AT181" s="77"/>
      <c r="AU181" s="25"/>
      <c r="AV181" s="77"/>
      <c r="AW181" s="25"/>
      <c r="AX181" s="77"/>
      <c r="AY181" s="25"/>
      <c r="AZ181" s="77"/>
      <c r="BA181" s="25"/>
      <c r="BB181" s="77"/>
      <c r="BC181" s="25"/>
      <c r="BD181" s="77"/>
      <c r="BE181" s="1"/>
      <c r="BF181" s="1"/>
      <c r="BG181" s="25"/>
      <c r="BH181" s="77"/>
      <c r="BI181" s="25"/>
      <c r="BJ181" s="77"/>
      <c r="BK181" s="25"/>
      <c r="BL181" s="77"/>
      <c r="BM181" s="25"/>
      <c r="BN181" s="77"/>
      <c r="BO181" s="25"/>
      <c r="BP181" s="77"/>
      <c r="BQ181" s="25"/>
      <c r="BR181" s="77"/>
      <c r="BS181" s="25"/>
      <c r="BT181" s="77"/>
      <c r="BU181" s="25"/>
      <c r="BV181" s="77"/>
      <c r="BW181" s="25"/>
      <c r="BX181" s="677"/>
      <c r="BY181" s="677"/>
      <c r="BZ181" s="13"/>
      <c r="CA181" s="677"/>
      <c r="CB181" s="677"/>
      <c r="CC181" s="678"/>
      <c r="CD181" s="77"/>
      <c r="CE181" s="25"/>
    </row>
    <row r="182" spans="2:83" ht="15" customHeight="1" x14ac:dyDescent="0.2">
      <c r="B182" s="1"/>
      <c r="C182" s="13"/>
      <c r="D182" s="20"/>
      <c r="E182" s="22"/>
      <c r="F182" s="77"/>
      <c r="G182" s="1"/>
      <c r="H182" s="1"/>
      <c r="I182" s="25"/>
      <c r="J182" s="77"/>
      <c r="K182" s="1"/>
      <c r="L182" s="1"/>
      <c r="M182" s="25"/>
      <c r="N182" s="77"/>
      <c r="O182" s="1"/>
      <c r="P182" s="1"/>
      <c r="Q182" s="25"/>
      <c r="R182" s="77"/>
      <c r="S182" s="25"/>
      <c r="T182" s="77"/>
      <c r="U182" s="25"/>
      <c r="V182" s="77"/>
      <c r="W182" s="25"/>
      <c r="X182" s="77"/>
      <c r="Y182" s="25"/>
      <c r="Z182" s="77"/>
      <c r="AA182" s="25"/>
      <c r="AB182" s="77"/>
      <c r="AC182" s="25"/>
      <c r="AD182" s="77"/>
      <c r="AE182" s="25"/>
      <c r="AF182" s="77"/>
      <c r="AG182" s="25"/>
      <c r="AH182" s="77"/>
      <c r="AI182" s="25"/>
      <c r="AJ182" s="77"/>
      <c r="AK182" s="25"/>
      <c r="AL182" s="77"/>
      <c r="AM182" s="25"/>
      <c r="AN182" s="77"/>
      <c r="AO182" s="25"/>
      <c r="AP182" s="77"/>
      <c r="AQ182" s="25"/>
      <c r="AR182" s="77"/>
      <c r="AS182" s="25"/>
      <c r="AT182" s="77"/>
      <c r="AU182" s="25"/>
      <c r="AV182" s="77"/>
      <c r="AW182" s="25"/>
      <c r="AX182" s="77"/>
      <c r="AY182" s="25"/>
      <c r="AZ182" s="77"/>
      <c r="BA182" s="25"/>
      <c r="BB182" s="77"/>
      <c r="BC182" s="25"/>
      <c r="BD182" s="77"/>
      <c r="BE182" s="1"/>
      <c r="BF182" s="1"/>
      <c r="BG182" s="25"/>
      <c r="BH182" s="77"/>
      <c r="BI182" s="25"/>
      <c r="BJ182" s="77"/>
      <c r="BK182" s="25"/>
      <c r="BL182" s="77"/>
      <c r="BM182" s="25"/>
      <c r="BN182" s="77"/>
      <c r="BO182" s="25"/>
      <c r="BP182" s="77"/>
      <c r="BQ182" s="25"/>
      <c r="BR182" s="77"/>
      <c r="BS182" s="25"/>
      <c r="BT182" s="77"/>
      <c r="BU182" s="25"/>
      <c r="BV182" s="77"/>
      <c r="BW182" s="25"/>
      <c r="BX182" s="677"/>
      <c r="BY182" s="677"/>
      <c r="BZ182" s="13"/>
      <c r="CA182" s="677"/>
      <c r="CB182" s="677"/>
      <c r="CC182" s="678"/>
      <c r="CD182" s="77"/>
      <c r="CE182" s="25"/>
    </row>
    <row r="183" spans="2:83" ht="15" customHeight="1" x14ac:dyDescent="0.2">
      <c r="B183" s="1"/>
      <c r="C183" s="13"/>
      <c r="D183" s="20"/>
      <c r="E183" s="22"/>
      <c r="F183" s="77"/>
      <c r="G183" s="1"/>
      <c r="H183" s="1"/>
      <c r="I183" s="25"/>
      <c r="J183" s="77"/>
      <c r="K183" s="1"/>
      <c r="L183" s="1"/>
      <c r="M183" s="25"/>
      <c r="N183" s="77"/>
      <c r="O183" s="1"/>
      <c r="P183" s="1"/>
      <c r="Q183" s="25"/>
      <c r="R183" s="77"/>
      <c r="S183" s="25"/>
      <c r="T183" s="77"/>
      <c r="U183" s="25"/>
      <c r="V183" s="77"/>
      <c r="W183" s="25"/>
      <c r="X183" s="77"/>
      <c r="Y183" s="25"/>
      <c r="Z183" s="77"/>
      <c r="AA183" s="25"/>
      <c r="AB183" s="77"/>
      <c r="AC183" s="25"/>
      <c r="AD183" s="77"/>
      <c r="AE183" s="25"/>
      <c r="AF183" s="77"/>
      <c r="AG183" s="25"/>
      <c r="AH183" s="77"/>
      <c r="AI183" s="25"/>
      <c r="AJ183" s="77"/>
      <c r="AK183" s="25"/>
      <c r="AL183" s="77"/>
      <c r="AM183" s="25"/>
      <c r="AN183" s="77"/>
      <c r="AO183" s="25"/>
      <c r="AP183" s="77"/>
      <c r="AQ183" s="25"/>
      <c r="AR183" s="77"/>
      <c r="AS183" s="25"/>
      <c r="AT183" s="77"/>
      <c r="AU183" s="25"/>
      <c r="AV183" s="77"/>
      <c r="AW183" s="25"/>
      <c r="AX183" s="77"/>
      <c r="AY183" s="25"/>
      <c r="AZ183" s="77"/>
      <c r="BA183" s="25"/>
      <c r="BB183" s="77"/>
      <c r="BC183" s="25"/>
      <c r="BD183" s="77"/>
      <c r="BE183" s="1"/>
      <c r="BF183" s="1"/>
      <c r="BG183" s="25"/>
      <c r="BH183" s="77"/>
      <c r="BI183" s="25"/>
      <c r="BJ183" s="77"/>
      <c r="BK183" s="25"/>
      <c r="BL183" s="77"/>
      <c r="BM183" s="25"/>
      <c r="BN183" s="77"/>
      <c r="BO183" s="25"/>
      <c r="BP183" s="77"/>
      <c r="BQ183" s="25"/>
      <c r="BR183" s="77"/>
      <c r="BS183" s="25"/>
      <c r="BT183" s="77"/>
      <c r="BU183" s="25"/>
      <c r="BV183" s="77"/>
      <c r="BW183" s="25"/>
      <c r="BX183" s="677"/>
      <c r="BY183" s="677"/>
      <c r="BZ183" s="13"/>
      <c r="CA183" s="677"/>
      <c r="CB183" s="677"/>
      <c r="CC183" s="678"/>
      <c r="CD183" s="77"/>
      <c r="CE183" s="25"/>
    </row>
    <row r="184" spans="2:83" ht="15" customHeight="1" x14ac:dyDescent="0.2">
      <c r="B184" s="1"/>
      <c r="C184" s="13"/>
      <c r="D184" s="20"/>
      <c r="E184" s="22"/>
      <c r="F184" s="77"/>
      <c r="G184" s="1"/>
      <c r="H184" s="1"/>
      <c r="I184" s="25"/>
      <c r="J184" s="77"/>
      <c r="K184" s="1"/>
      <c r="L184" s="1"/>
      <c r="M184" s="25"/>
      <c r="N184" s="77"/>
      <c r="O184" s="1"/>
      <c r="P184" s="1"/>
      <c r="Q184" s="25"/>
      <c r="R184" s="77"/>
      <c r="S184" s="25"/>
      <c r="T184" s="77"/>
      <c r="U184" s="25"/>
      <c r="V184" s="77"/>
      <c r="W184" s="25"/>
      <c r="X184" s="77"/>
      <c r="Y184" s="25"/>
      <c r="Z184" s="77"/>
      <c r="AA184" s="25"/>
      <c r="AB184" s="77"/>
      <c r="AC184" s="25"/>
      <c r="AD184" s="77"/>
      <c r="AE184" s="25"/>
      <c r="AF184" s="77"/>
      <c r="AG184" s="25"/>
      <c r="AH184" s="77"/>
      <c r="AI184" s="25"/>
      <c r="AJ184" s="77"/>
      <c r="AK184" s="25"/>
      <c r="AL184" s="77"/>
      <c r="AM184" s="25"/>
      <c r="AN184" s="77"/>
      <c r="AO184" s="25"/>
      <c r="AP184" s="77"/>
      <c r="AQ184" s="25"/>
      <c r="AR184" s="77"/>
      <c r="AS184" s="25"/>
      <c r="AT184" s="77"/>
      <c r="AU184" s="25"/>
      <c r="AV184" s="77"/>
      <c r="AW184" s="25"/>
      <c r="AX184" s="77"/>
      <c r="AY184" s="25"/>
      <c r="AZ184" s="77"/>
      <c r="BA184" s="25"/>
      <c r="BB184" s="77"/>
      <c r="BC184" s="25"/>
      <c r="BD184" s="77"/>
      <c r="BE184" s="1"/>
      <c r="BF184" s="1"/>
      <c r="BG184" s="25"/>
      <c r="BH184" s="77"/>
      <c r="BI184" s="25"/>
      <c r="BJ184" s="77"/>
      <c r="BK184" s="25"/>
      <c r="BL184" s="77"/>
      <c r="BM184" s="25"/>
      <c r="BN184" s="77"/>
      <c r="BO184" s="25"/>
      <c r="BP184" s="77"/>
      <c r="BQ184" s="25"/>
      <c r="BR184" s="77"/>
      <c r="BS184" s="25"/>
      <c r="BT184" s="77"/>
      <c r="BU184" s="25"/>
      <c r="BV184" s="77"/>
      <c r="BW184" s="25"/>
      <c r="BX184" s="677"/>
      <c r="BY184" s="677"/>
      <c r="BZ184" s="13"/>
      <c r="CA184" s="677"/>
      <c r="CB184" s="677"/>
      <c r="CC184" s="678"/>
      <c r="CD184" s="77"/>
      <c r="CE184" s="25"/>
    </row>
    <row r="185" spans="2:83" ht="15" customHeight="1" x14ac:dyDescent="0.2">
      <c r="B185" s="1"/>
      <c r="C185" s="13"/>
      <c r="D185" s="20"/>
      <c r="E185" s="22"/>
      <c r="F185" s="77"/>
      <c r="G185" s="1"/>
      <c r="H185" s="1"/>
      <c r="I185" s="25"/>
      <c r="J185" s="77"/>
      <c r="K185" s="1"/>
      <c r="L185" s="1"/>
      <c r="M185" s="25"/>
      <c r="N185" s="77"/>
      <c r="O185" s="1"/>
      <c r="P185" s="1"/>
      <c r="Q185" s="25"/>
      <c r="R185" s="77"/>
      <c r="S185" s="25"/>
      <c r="T185" s="77"/>
      <c r="U185" s="25"/>
      <c r="V185" s="77"/>
      <c r="W185" s="25"/>
      <c r="X185" s="77"/>
      <c r="Y185" s="25"/>
      <c r="Z185" s="77"/>
      <c r="AA185" s="25"/>
      <c r="AB185" s="77"/>
      <c r="AC185" s="25"/>
      <c r="AD185" s="77"/>
      <c r="AE185" s="25"/>
      <c r="AF185" s="77"/>
      <c r="AG185" s="25"/>
      <c r="AH185" s="77"/>
      <c r="AI185" s="25"/>
      <c r="AJ185" s="77"/>
      <c r="AK185" s="25"/>
      <c r="AL185" s="77"/>
      <c r="AM185" s="25"/>
      <c r="AN185" s="77"/>
      <c r="AO185" s="25"/>
      <c r="AP185" s="77"/>
      <c r="AQ185" s="25"/>
      <c r="AR185" s="77"/>
      <c r="AS185" s="25"/>
      <c r="AT185" s="77"/>
      <c r="AU185" s="25"/>
      <c r="AV185" s="77"/>
      <c r="AW185" s="25"/>
      <c r="AX185" s="77"/>
      <c r="AY185" s="25"/>
      <c r="AZ185" s="77"/>
      <c r="BA185" s="25"/>
      <c r="BB185" s="77"/>
      <c r="BC185" s="25"/>
      <c r="BD185" s="77"/>
      <c r="BE185" s="1"/>
      <c r="BF185" s="1"/>
      <c r="BG185" s="25"/>
      <c r="BH185" s="77"/>
      <c r="BI185" s="25"/>
      <c r="BJ185" s="77"/>
      <c r="BK185" s="25"/>
      <c r="BL185" s="77"/>
      <c r="BM185" s="25"/>
      <c r="BN185" s="77"/>
      <c r="BO185" s="25"/>
      <c r="BP185" s="77"/>
      <c r="BQ185" s="25"/>
      <c r="BR185" s="77"/>
      <c r="BS185" s="25"/>
      <c r="BT185" s="77"/>
      <c r="BU185" s="25"/>
      <c r="BV185" s="77"/>
      <c r="BW185" s="25"/>
      <c r="BX185" s="677"/>
      <c r="BY185" s="677"/>
      <c r="BZ185" s="13"/>
      <c r="CA185" s="677"/>
      <c r="CB185" s="677"/>
      <c r="CC185" s="678"/>
      <c r="CD185" s="77"/>
      <c r="CE185" s="25"/>
    </row>
    <row r="186" spans="2:83" ht="15" customHeight="1" x14ac:dyDescent="0.2">
      <c r="B186" s="1"/>
      <c r="C186" s="13"/>
      <c r="D186" s="20"/>
      <c r="E186" s="22"/>
      <c r="F186" s="77"/>
      <c r="G186" s="1"/>
      <c r="H186" s="1"/>
      <c r="I186" s="25"/>
      <c r="J186" s="77"/>
      <c r="K186" s="1"/>
      <c r="L186" s="1"/>
      <c r="M186" s="25"/>
      <c r="N186" s="77"/>
      <c r="O186" s="1"/>
      <c r="P186" s="1"/>
      <c r="Q186" s="25"/>
      <c r="R186" s="77"/>
      <c r="S186" s="25"/>
      <c r="T186" s="77"/>
      <c r="U186" s="25"/>
      <c r="V186" s="77"/>
      <c r="W186" s="25"/>
      <c r="X186" s="77"/>
      <c r="Y186" s="25"/>
      <c r="Z186" s="77"/>
      <c r="AA186" s="25"/>
      <c r="AB186" s="77"/>
      <c r="AC186" s="25"/>
      <c r="AD186" s="77"/>
      <c r="AE186" s="25"/>
      <c r="AF186" s="77"/>
      <c r="AG186" s="25"/>
      <c r="AH186" s="77"/>
      <c r="AI186" s="25"/>
      <c r="AJ186" s="77"/>
      <c r="AK186" s="25"/>
      <c r="AL186" s="77"/>
      <c r="AM186" s="25"/>
      <c r="AN186" s="77"/>
      <c r="AO186" s="25"/>
      <c r="AP186" s="77"/>
      <c r="AQ186" s="25"/>
      <c r="AR186" s="77"/>
      <c r="AS186" s="25"/>
      <c r="AT186" s="77"/>
      <c r="AU186" s="25"/>
      <c r="AV186" s="77"/>
      <c r="AW186" s="25"/>
      <c r="AX186" s="77"/>
      <c r="AY186" s="25"/>
      <c r="AZ186" s="77"/>
      <c r="BA186" s="25"/>
      <c r="BB186" s="77"/>
      <c r="BC186" s="25"/>
      <c r="BD186" s="77"/>
      <c r="BE186" s="1"/>
      <c r="BF186" s="1"/>
      <c r="BG186" s="25"/>
      <c r="BH186" s="77"/>
      <c r="BI186" s="25"/>
      <c r="BJ186" s="77"/>
      <c r="BK186" s="25"/>
      <c r="BL186" s="77"/>
      <c r="BM186" s="25"/>
      <c r="BN186" s="77"/>
      <c r="BO186" s="25"/>
      <c r="BP186" s="77"/>
      <c r="BQ186" s="25"/>
      <c r="BR186" s="77"/>
      <c r="BS186" s="25"/>
      <c r="BT186" s="77"/>
      <c r="BU186" s="25"/>
      <c r="BV186" s="77"/>
      <c r="BW186" s="25"/>
      <c r="BX186" s="677"/>
      <c r="BY186" s="677"/>
      <c r="BZ186" s="13"/>
      <c r="CA186" s="677"/>
      <c r="CB186" s="677"/>
      <c r="CC186" s="678"/>
      <c r="CD186" s="77"/>
      <c r="CE186" s="25"/>
    </row>
    <row r="187" spans="2:83" ht="15" customHeight="1" x14ac:dyDescent="0.2">
      <c r="B187" s="1"/>
      <c r="C187" s="13"/>
      <c r="D187" s="20"/>
      <c r="E187" s="22"/>
      <c r="F187" s="77"/>
      <c r="G187" s="1"/>
      <c r="H187" s="1"/>
      <c r="I187" s="25"/>
      <c r="J187" s="77"/>
      <c r="K187" s="1"/>
      <c r="L187" s="1"/>
      <c r="M187" s="25"/>
      <c r="N187" s="77"/>
      <c r="O187" s="1"/>
      <c r="P187" s="1"/>
      <c r="Q187" s="25"/>
      <c r="R187" s="77"/>
      <c r="S187" s="25"/>
      <c r="T187" s="77"/>
      <c r="U187" s="25"/>
      <c r="V187" s="77"/>
      <c r="W187" s="25"/>
      <c r="X187" s="77"/>
      <c r="Y187" s="25"/>
      <c r="Z187" s="77"/>
      <c r="AA187" s="25"/>
      <c r="AB187" s="77"/>
      <c r="AC187" s="25"/>
      <c r="AD187" s="77"/>
      <c r="AE187" s="25"/>
      <c r="AF187" s="77"/>
      <c r="AG187" s="25"/>
      <c r="AH187" s="77"/>
      <c r="AI187" s="25"/>
      <c r="AJ187" s="77"/>
      <c r="AK187" s="25"/>
      <c r="AL187" s="77"/>
      <c r="AM187" s="25"/>
      <c r="AN187" s="77"/>
      <c r="AO187" s="25"/>
      <c r="AP187" s="77"/>
      <c r="AQ187" s="25"/>
      <c r="AR187" s="77"/>
      <c r="AS187" s="25"/>
      <c r="AT187" s="77"/>
      <c r="AU187" s="25"/>
      <c r="AV187" s="77"/>
      <c r="AW187" s="25"/>
      <c r="AX187" s="77"/>
      <c r="AY187" s="25"/>
      <c r="AZ187" s="77"/>
      <c r="BA187" s="25"/>
      <c r="BB187" s="77"/>
      <c r="BC187" s="25"/>
      <c r="BD187" s="77"/>
      <c r="BE187" s="1"/>
      <c r="BF187" s="1"/>
      <c r="BG187" s="25"/>
      <c r="BH187" s="77"/>
      <c r="BI187" s="25"/>
      <c r="BJ187" s="77"/>
      <c r="BK187" s="25"/>
      <c r="BL187" s="77"/>
      <c r="BM187" s="25"/>
      <c r="BN187" s="77"/>
      <c r="BO187" s="25"/>
      <c r="BP187" s="77"/>
      <c r="BQ187" s="25"/>
      <c r="BR187" s="77"/>
      <c r="BS187" s="25"/>
      <c r="BT187" s="77"/>
      <c r="BU187" s="25"/>
      <c r="BV187" s="77"/>
      <c r="BW187" s="25"/>
      <c r="BX187" s="677"/>
      <c r="BY187" s="677"/>
      <c r="BZ187" s="13"/>
      <c r="CA187" s="677"/>
      <c r="CB187" s="677"/>
      <c r="CC187" s="678"/>
      <c r="CD187" s="77"/>
      <c r="CE187" s="25"/>
    </row>
    <row r="188" spans="2:83" ht="15" customHeight="1" x14ac:dyDescent="0.2">
      <c r="B188" s="1"/>
      <c r="C188" s="13"/>
      <c r="D188" s="20"/>
      <c r="E188" s="22"/>
      <c r="F188" s="77"/>
      <c r="G188" s="1"/>
      <c r="H188" s="1"/>
      <c r="I188" s="25"/>
      <c r="J188" s="77"/>
      <c r="K188" s="1"/>
      <c r="L188" s="1"/>
      <c r="M188" s="25"/>
      <c r="N188" s="77"/>
      <c r="O188" s="1"/>
      <c r="P188" s="1"/>
      <c r="Q188" s="25"/>
      <c r="R188" s="77"/>
      <c r="S188" s="25"/>
      <c r="T188" s="77"/>
      <c r="U188" s="25"/>
      <c r="V188" s="77"/>
      <c r="W188" s="25"/>
      <c r="X188" s="77"/>
      <c r="Y188" s="25"/>
      <c r="Z188" s="77"/>
      <c r="AA188" s="25"/>
      <c r="AB188" s="77"/>
      <c r="AC188" s="25"/>
      <c r="AD188" s="77"/>
      <c r="AE188" s="25"/>
      <c r="AF188" s="77"/>
      <c r="AG188" s="25"/>
      <c r="AH188" s="77"/>
      <c r="AI188" s="25"/>
      <c r="AJ188" s="77"/>
      <c r="AK188" s="25"/>
      <c r="AL188" s="77"/>
      <c r="AM188" s="25"/>
      <c r="AN188" s="77"/>
      <c r="AO188" s="25"/>
      <c r="AP188" s="77"/>
      <c r="AQ188" s="25"/>
      <c r="AR188" s="77"/>
      <c r="AS188" s="25"/>
      <c r="AT188" s="77"/>
      <c r="AU188" s="25"/>
      <c r="AV188" s="77"/>
      <c r="AW188" s="25"/>
      <c r="AX188" s="77"/>
      <c r="AY188" s="25"/>
      <c r="AZ188" s="77"/>
      <c r="BA188" s="25"/>
      <c r="BB188" s="77"/>
      <c r="BC188" s="25"/>
      <c r="BD188" s="77"/>
      <c r="BE188" s="1"/>
      <c r="BF188" s="1"/>
      <c r="BG188" s="25"/>
      <c r="BH188" s="77"/>
      <c r="BI188" s="25"/>
      <c r="BJ188" s="77"/>
      <c r="BK188" s="25"/>
      <c r="BL188" s="77"/>
      <c r="BM188" s="25"/>
      <c r="BN188" s="77"/>
      <c r="BO188" s="25"/>
      <c r="BP188" s="77"/>
      <c r="BQ188" s="25"/>
      <c r="BR188" s="77"/>
      <c r="BS188" s="25"/>
      <c r="BT188" s="77"/>
      <c r="BU188" s="25"/>
      <c r="BV188" s="77"/>
      <c r="BW188" s="25"/>
      <c r="BX188" s="677"/>
      <c r="BY188" s="677"/>
      <c r="BZ188" s="13"/>
      <c r="CA188" s="677"/>
      <c r="CB188" s="677"/>
      <c r="CC188" s="678"/>
      <c r="CD188" s="77"/>
      <c r="CE188" s="25"/>
    </row>
    <row r="189" spans="2:83" ht="15" customHeight="1" x14ac:dyDescent="0.2">
      <c r="B189" s="1"/>
      <c r="C189" s="13"/>
      <c r="D189" s="20"/>
      <c r="E189" s="22"/>
      <c r="F189" s="77"/>
      <c r="G189" s="1"/>
      <c r="H189" s="1"/>
      <c r="I189" s="25"/>
      <c r="J189" s="77"/>
      <c r="K189" s="1"/>
      <c r="L189" s="1"/>
      <c r="M189" s="25"/>
      <c r="N189" s="77"/>
      <c r="O189" s="1"/>
      <c r="P189" s="1"/>
      <c r="Q189" s="25"/>
      <c r="R189" s="77"/>
      <c r="S189" s="25"/>
      <c r="T189" s="77"/>
      <c r="U189" s="25"/>
      <c r="V189" s="77"/>
      <c r="W189" s="25"/>
      <c r="X189" s="77"/>
      <c r="Y189" s="25"/>
      <c r="Z189" s="77"/>
      <c r="AA189" s="25"/>
      <c r="AB189" s="77"/>
      <c r="AC189" s="25"/>
      <c r="AD189" s="77"/>
      <c r="AE189" s="25"/>
      <c r="AF189" s="77"/>
      <c r="AG189" s="25"/>
      <c r="AH189" s="77"/>
      <c r="AI189" s="25"/>
      <c r="AJ189" s="77"/>
      <c r="AK189" s="25"/>
      <c r="AL189" s="77"/>
      <c r="AM189" s="25"/>
      <c r="AN189" s="77"/>
      <c r="AO189" s="25"/>
      <c r="AP189" s="77"/>
      <c r="AQ189" s="25"/>
      <c r="AR189" s="77"/>
      <c r="AS189" s="25"/>
      <c r="AT189" s="77"/>
      <c r="AU189" s="25"/>
      <c r="AV189" s="77"/>
      <c r="AW189" s="25"/>
      <c r="AX189" s="77"/>
      <c r="AY189" s="25"/>
      <c r="AZ189" s="77"/>
      <c r="BA189" s="25"/>
      <c r="BB189" s="77"/>
      <c r="BC189" s="25"/>
      <c r="BD189" s="77"/>
      <c r="BE189" s="1"/>
      <c r="BF189" s="1"/>
      <c r="BG189" s="25"/>
      <c r="BH189" s="77"/>
      <c r="BI189" s="25"/>
      <c r="BJ189" s="77"/>
      <c r="BK189" s="25"/>
      <c r="BL189" s="77"/>
      <c r="BM189" s="25"/>
      <c r="BN189" s="77"/>
      <c r="BO189" s="25"/>
      <c r="BP189" s="77"/>
      <c r="BQ189" s="25"/>
      <c r="BR189" s="77"/>
      <c r="BS189" s="25"/>
      <c r="BT189" s="77"/>
      <c r="BU189" s="25"/>
      <c r="BV189" s="77"/>
      <c r="BW189" s="25"/>
      <c r="BX189" s="677"/>
      <c r="BY189" s="677"/>
      <c r="BZ189" s="13"/>
      <c r="CA189" s="677"/>
      <c r="CB189" s="677"/>
      <c r="CC189" s="678"/>
      <c r="CD189" s="77"/>
      <c r="CE189" s="25"/>
    </row>
    <row r="190" spans="2:83" ht="15" customHeight="1" x14ac:dyDescent="0.2">
      <c r="B190" s="1"/>
      <c r="C190" s="13"/>
      <c r="D190" s="20"/>
      <c r="E190" s="22"/>
      <c r="F190" s="77"/>
      <c r="G190" s="1"/>
      <c r="H190" s="1"/>
      <c r="I190" s="25"/>
      <c r="J190" s="77"/>
      <c r="K190" s="1"/>
      <c r="L190" s="1"/>
      <c r="M190" s="25"/>
      <c r="N190" s="77"/>
      <c r="O190" s="1"/>
      <c r="P190" s="1"/>
      <c r="Q190" s="25"/>
      <c r="R190" s="77"/>
      <c r="S190" s="25"/>
      <c r="T190" s="77"/>
      <c r="U190" s="25"/>
      <c r="V190" s="77"/>
      <c r="W190" s="25"/>
      <c r="X190" s="77"/>
      <c r="Y190" s="25"/>
      <c r="Z190" s="77"/>
      <c r="AA190" s="25"/>
      <c r="AB190" s="77"/>
      <c r="AC190" s="25"/>
      <c r="AD190" s="77"/>
      <c r="AE190" s="25"/>
      <c r="AF190" s="77"/>
      <c r="AG190" s="25"/>
      <c r="AH190" s="77"/>
      <c r="AI190" s="25"/>
      <c r="AJ190" s="77"/>
      <c r="AK190" s="25"/>
      <c r="AL190" s="77"/>
      <c r="AM190" s="25"/>
      <c r="AN190" s="77"/>
      <c r="AO190" s="25"/>
      <c r="AP190" s="77"/>
      <c r="AQ190" s="25"/>
      <c r="AR190" s="77"/>
      <c r="AS190" s="25"/>
      <c r="AT190" s="77"/>
      <c r="AU190" s="25"/>
      <c r="AV190" s="77"/>
      <c r="AW190" s="25"/>
      <c r="AX190" s="77"/>
      <c r="AY190" s="25"/>
      <c r="AZ190" s="77"/>
      <c r="BA190" s="25"/>
      <c r="BB190" s="77"/>
      <c r="BC190" s="25"/>
      <c r="BD190" s="77"/>
      <c r="BE190" s="1"/>
      <c r="BF190" s="1"/>
      <c r="BG190" s="25"/>
      <c r="BH190" s="77"/>
      <c r="BI190" s="25"/>
      <c r="BJ190" s="77"/>
      <c r="BK190" s="25"/>
      <c r="BL190" s="77"/>
      <c r="BM190" s="25"/>
      <c r="BN190" s="77"/>
      <c r="BO190" s="25"/>
      <c r="BP190" s="77"/>
      <c r="BQ190" s="25"/>
      <c r="BR190" s="77"/>
      <c r="BS190" s="25"/>
      <c r="BT190" s="77"/>
      <c r="BU190" s="25"/>
      <c r="BV190" s="77"/>
      <c r="BW190" s="25"/>
      <c r="BX190" s="677"/>
      <c r="BY190" s="677"/>
      <c r="BZ190" s="13"/>
      <c r="CA190" s="677"/>
      <c r="CB190" s="677"/>
      <c r="CC190" s="678"/>
      <c r="CD190" s="77"/>
      <c r="CE190" s="25"/>
    </row>
    <row r="191" spans="2:83" ht="15" customHeight="1" x14ac:dyDescent="0.2">
      <c r="B191" s="1"/>
      <c r="C191" s="13"/>
      <c r="D191" s="20"/>
      <c r="E191" s="22"/>
      <c r="F191" s="77"/>
      <c r="G191" s="1"/>
      <c r="H191" s="1"/>
      <c r="I191" s="25"/>
      <c r="J191" s="77"/>
      <c r="K191" s="1"/>
      <c r="L191" s="1"/>
      <c r="M191" s="25"/>
      <c r="N191" s="77"/>
      <c r="O191" s="1"/>
      <c r="P191" s="1"/>
      <c r="Q191" s="25"/>
      <c r="R191" s="77"/>
      <c r="S191" s="25"/>
      <c r="T191" s="77"/>
      <c r="U191" s="25"/>
      <c r="V191" s="77"/>
      <c r="W191" s="25"/>
      <c r="X191" s="77"/>
      <c r="Y191" s="25"/>
      <c r="Z191" s="77"/>
      <c r="AA191" s="25"/>
      <c r="AB191" s="77"/>
      <c r="AC191" s="25"/>
      <c r="AD191" s="77"/>
      <c r="AE191" s="25"/>
      <c r="AF191" s="77"/>
      <c r="AG191" s="25"/>
      <c r="AH191" s="77"/>
      <c r="AI191" s="25"/>
      <c r="AJ191" s="77"/>
      <c r="AK191" s="25"/>
      <c r="AL191" s="77"/>
      <c r="AM191" s="25"/>
      <c r="AN191" s="77"/>
      <c r="AO191" s="25"/>
      <c r="AP191" s="77"/>
      <c r="AQ191" s="25"/>
      <c r="AR191" s="77"/>
      <c r="AS191" s="25"/>
      <c r="AT191" s="77"/>
      <c r="AU191" s="25"/>
      <c r="AV191" s="77"/>
      <c r="AW191" s="25"/>
      <c r="AX191" s="77"/>
      <c r="AY191" s="25"/>
      <c r="AZ191" s="77"/>
      <c r="BA191" s="25"/>
      <c r="BB191" s="77"/>
      <c r="BC191" s="25"/>
      <c r="BD191" s="77"/>
      <c r="BE191" s="1"/>
      <c r="BF191" s="1"/>
      <c r="BG191" s="25"/>
      <c r="BH191" s="77"/>
      <c r="BI191" s="25"/>
      <c r="BJ191" s="77"/>
      <c r="BK191" s="25"/>
      <c r="BL191" s="77"/>
      <c r="BM191" s="25"/>
      <c r="BN191" s="77"/>
      <c r="BO191" s="25"/>
      <c r="BP191" s="77"/>
      <c r="BQ191" s="25"/>
      <c r="BR191" s="77"/>
      <c r="BS191" s="25"/>
      <c r="BT191" s="77"/>
      <c r="BU191" s="25"/>
      <c r="BV191" s="77"/>
      <c r="BW191" s="25"/>
      <c r="BX191" s="677"/>
      <c r="BY191" s="677"/>
      <c r="BZ191" s="13"/>
      <c r="CA191" s="677"/>
      <c r="CB191" s="677"/>
      <c r="CC191" s="678"/>
      <c r="CD191" s="77"/>
      <c r="CE191" s="25"/>
    </row>
    <row r="192" spans="2:83" ht="15" customHeight="1" x14ac:dyDescent="0.2">
      <c r="B192" s="1"/>
      <c r="C192" s="13"/>
      <c r="D192" s="20"/>
      <c r="E192" s="22"/>
      <c r="F192" s="77"/>
      <c r="G192" s="1"/>
      <c r="H192" s="1"/>
      <c r="I192" s="25"/>
      <c r="J192" s="77"/>
      <c r="K192" s="1"/>
      <c r="L192" s="1"/>
      <c r="M192" s="25"/>
      <c r="N192" s="77"/>
      <c r="O192" s="1"/>
      <c r="P192" s="1"/>
      <c r="Q192" s="25"/>
      <c r="R192" s="77"/>
      <c r="S192" s="25"/>
      <c r="T192" s="77"/>
      <c r="U192" s="25"/>
      <c r="V192" s="77"/>
      <c r="W192" s="25"/>
      <c r="X192" s="77"/>
      <c r="Y192" s="25"/>
      <c r="Z192" s="77"/>
      <c r="AA192" s="25"/>
      <c r="AB192" s="77"/>
      <c r="AC192" s="25"/>
      <c r="AD192" s="77"/>
      <c r="AE192" s="25"/>
      <c r="AF192" s="77"/>
      <c r="AG192" s="25"/>
      <c r="AH192" s="77"/>
      <c r="AI192" s="25"/>
      <c r="AJ192" s="77"/>
      <c r="AK192" s="25"/>
      <c r="AL192" s="77"/>
      <c r="AM192" s="25"/>
      <c r="AN192" s="77"/>
      <c r="AO192" s="25"/>
      <c r="AP192" s="77"/>
      <c r="AQ192" s="25"/>
      <c r="AR192" s="77"/>
      <c r="AS192" s="25"/>
      <c r="AT192" s="77"/>
      <c r="AU192" s="25"/>
      <c r="AV192" s="77"/>
      <c r="AW192" s="25"/>
      <c r="AX192" s="77"/>
      <c r="AY192" s="25"/>
      <c r="AZ192" s="77"/>
      <c r="BA192" s="25"/>
      <c r="BB192" s="77"/>
      <c r="BC192" s="25"/>
      <c r="BD192" s="77"/>
      <c r="BE192" s="1"/>
      <c r="BF192" s="1"/>
      <c r="BG192" s="25"/>
      <c r="BH192" s="77"/>
      <c r="BI192" s="25"/>
      <c r="BJ192" s="77"/>
      <c r="BK192" s="25"/>
      <c r="BL192" s="77"/>
      <c r="BM192" s="25"/>
      <c r="BN192" s="77"/>
      <c r="BO192" s="25"/>
      <c r="BP192" s="77"/>
      <c r="BQ192" s="25"/>
      <c r="BR192" s="77"/>
      <c r="BS192" s="25"/>
      <c r="BT192" s="77"/>
      <c r="BU192" s="25"/>
      <c r="BV192" s="77"/>
      <c r="BW192" s="25"/>
      <c r="BX192" s="69"/>
      <c r="BY192" s="69"/>
      <c r="BZ192" s="70"/>
      <c r="CA192" s="69"/>
      <c r="CB192" s="69"/>
      <c r="CC192" s="71"/>
      <c r="CD192" s="77"/>
      <c r="CE192" s="25"/>
    </row>
    <row r="193" spans="2:83" ht="15" customHeight="1" x14ac:dyDescent="0.2">
      <c r="B193" s="1"/>
      <c r="C193" s="13"/>
      <c r="D193" s="20"/>
      <c r="E193" s="22"/>
      <c r="F193" s="77"/>
      <c r="G193" s="1"/>
      <c r="H193" s="1"/>
      <c r="I193" s="25"/>
      <c r="J193" s="77"/>
      <c r="K193" s="1"/>
      <c r="L193" s="1"/>
      <c r="M193" s="25"/>
      <c r="N193" s="77"/>
      <c r="O193" s="1"/>
      <c r="P193" s="1"/>
      <c r="Q193" s="25"/>
      <c r="R193" s="77"/>
      <c r="S193" s="25"/>
      <c r="T193" s="77"/>
      <c r="U193" s="25"/>
      <c r="V193" s="77"/>
      <c r="W193" s="25"/>
      <c r="X193" s="77"/>
      <c r="Y193" s="25"/>
      <c r="Z193" s="77"/>
      <c r="AA193" s="25"/>
      <c r="AB193" s="77"/>
      <c r="AC193" s="25"/>
      <c r="AD193" s="77"/>
      <c r="AE193" s="25"/>
      <c r="AF193" s="77"/>
      <c r="AG193" s="25"/>
      <c r="AH193" s="77"/>
      <c r="AI193" s="25"/>
      <c r="AJ193" s="77"/>
      <c r="AK193" s="25"/>
      <c r="AL193" s="77"/>
      <c r="AM193" s="25"/>
      <c r="AN193" s="77"/>
      <c r="AO193" s="25"/>
      <c r="AP193" s="77"/>
      <c r="AQ193" s="25"/>
      <c r="AR193" s="77"/>
      <c r="AS193" s="25"/>
      <c r="AT193" s="77"/>
      <c r="AU193" s="25"/>
      <c r="AV193" s="77"/>
      <c r="AW193" s="25"/>
      <c r="AX193" s="77"/>
      <c r="AY193" s="25"/>
      <c r="AZ193" s="77"/>
      <c r="BA193" s="25"/>
      <c r="BB193" s="77"/>
      <c r="BC193" s="25"/>
      <c r="BD193" s="77"/>
      <c r="BE193" s="1"/>
      <c r="BF193" s="1"/>
      <c r="BG193" s="25"/>
      <c r="BH193" s="77"/>
      <c r="BI193" s="25"/>
      <c r="BJ193" s="77"/>
      <c r="BK193" s="25"/>
      <c r="BL193" s="77"/>
      <c r="BM193" s="25"/>
      <c r="BN193" s="77"/>
      <c r="BO193" s="25"/>
      <c r="BP193" s="77"/>
      <c r="BQ193" s="25"/>
      <c r="BR193" s="77"/>
      <c r="BS193" s="25"/>
      <c r="BT193" s="77"/>
      <c r="BU193" s="25"/>
      <c r="BV193" s="77"/>
      <c r="BW193" s="25"/>
      <c r="BX193" s="69"/>
      <c r="BY193" s="69"/>
      <c r="BZ193" s="70"/>
      <c r="CA193" s="69"/>
      <c r="CB193" s="69"/>
      <c r="CC193" s="71"/>
      <c r="CD193" s="77"/>
      <c r="CE193" s="25"/>
    </row>
    <row r="194" spans="2:83" ht="15" customHeight="1" x14ac:dyDescent="0.2">
      <c r="B194" s="1"/>
      <c r="C194" s="13"/>
      <c r="D194" s="20"/>
      <c r="E194" s="22"/>
      <c r="F194" s="77"/>
      <c r="G194" s="1"/>
      <c r="H194" s="1"/>
      <c r="I194" s="25"/>
      <c r="J194" s="77"/>
      <c r="K194" s="1"/>
      <c r="L194" s="1"/>
      <c r="M194" s="25"/>
      <c r="N194" s="77"/>
      <c r="O194" s="1"/>
      <c r="P194" s="1"/>
      <c r="Q194" s="25"/>
      <c r="R194" s="77"/>
      <c r="S194" s="25"/>
      <c r="T194" s="77"/>
      <c r="U194" s="25"/>
      <c r="V194" s="77"/>
      <c r="W194" s="25"/>
      <c r="X194" s="77"/>
      <c r="Y194" s="25"/>
      <c r="Z194" s="77"/>
      <c r="AA194" s="25"/>
      <c r="AB194" s="77"/>
      <c r="AC194" s="25"/>
      <c r="AD194" s="77"/>
      <c r="AE194" s="25"/>
      <c r="AF194" s="77"/>
      <c r="AG194" s="25"/>
      <c r="AH194" s="77"/>
      <c r="AI194" s="25"/>
      <c r="AJ194" s="77"/>
      <c r="AK194" s="25"/>
      <c r="AL194" s="77"/>
      <c r="AM194" s="25"/>
      <c r="AN194" s="77"/>
      <c r="AO194" s="25"/>
      <c r="AP194" s="77"/>
      <c r="AQ194" s="25"/>
      <c r="AR194" s="77"/>
      <c r="AS194" s="25"/>
      <c r="AT194" s="77"/>
      <c r="AU194" s="25"/>
      <c r="AV194" s="77"/>
      <c r="AW194" s="25"/>
      <c r="AX194" s="77"/>
      <c r="AY194" s="25"/>
      <c r="AZ194" s="77"/>
      <c r="BA194" s="25"/>
      <c r="BB194" s="77"/>
      <c r="BC194" s="25"/>
      <c r="BD194" s="77"/>
      <c r="BE194" s="1"/>
      <c r="BF194" s="1"/>
      <c r="BG194" s="25"/>
      <c r="BH194" s="77"/>
      <c r="BI194" s="25"/>
      <c r="BJ194" s="77"/>
      <c r="BK194" s="25"/>
      <c r="BL194" s="77"/>
      <c r="BM194" s="25"/>
      <c r="BN194" s="77"/>
      <c r="BO194" s="25"/>
      <c r="BP194" s="77"/>
      <c r="BQ194" s="25"/>
      <c r="BR194" s="77"/>
      <c r="BS194" s="25"/>
      <c r="BT194" s="77"/>
      <c r="BU194" s="25"/>
      <c r="BV194" s="77"/>
      <c r="BW194" s="25"/>
      <c r="BX194" s="69"/>
      <c r="BY194" s="69"/>
      <c r="BZ194" s="70"/>
      <c r="CA194" s="69"/>
      <c r="CB194" s="69"/>
      <c r="CC194" s="71"/>
      <c r="CD194" s="77"/>
      <c r="CE194" s="25"/>
    </row>
    <row r="195" spans="2:83" ht="15" customHeight="1" x14ac:dyDescent="0.2">
      <c r="B195" s="1"/>
      <c r="C195" s="13"/>
      <c r="D195" s="20"/>
      <c r="E195" s="22"/>
      <c r="F195" s="77"/>
      <c r="G195" s="1"/>
      <c r="H195" s="1"/>
      <c r="I195" s="25"/>
      <c r="J195" s="77"/>
      <c r="K195" s="1"/>
      <c r="L195" s="1"/>
      <c r="M195" s="25"/>
      <c r="N195" s="77"/>
      <c r="O195" s="1"/>
      <c r="P195" s="1"/>
      <c r="Q195" s="25"/>
      <c r="R195" s="77"/>
      <c r="S195" s="25"/>
      <c r="T195" s="77"/>
      <c r="U195" s="25"/>
      <c r="V195" s="77"/>
      <c r="W195" s="25"/>
      <c r="X195" s="77"/>
      <c r="Y195" s="25"/>
      <c r="Z195" s="77"/>
      <c r="AA195" s="25"/>
      <c r="AB195" s="77"/>
      <c r="AC195" s="25"/>
      <c r="AD195" s="77"/>
      <c r="AE195" s="25"/>
      <c r="AF195" s="77"/>
      <c r="AG195" s="25"/>
      <c r="AH195" s="77"/>
      <c r="AI195" s="25"/>
      <c r="AJ195" s="77"/>
      <c r="AK195" s="25"/>
      <c r="AL195" s="77"/>
      <c r="AM195" s="25"/>
      <c r="AN195" s="77"/>
      <c r="AO195" s="25"/>
      <c r="AP195" s="77"/>
      <c r="AQ195" s="25"/>
      <c r="AR195" s="77"/>
      <c r="AS195" s="25"/>
      <c r="AT195" s="77"/>
      <c r="AU195" s="25"/>
      <c r="AV195" s="77"/>
      <c r="AW195" s="25"/>
      <c r="AX195" s="77"/>
      <c r="AY195" s="25"/>
      <c r="AZ195" s="77"/>
      <c r="BA195" s="25"/>
      <c r="BB195" s="77"/>
      <c r="BC195" s="25"/>
      <c r="BD195" s="77"/>
      <c r="BE195" s="1"/>
      <c r="BF195" s="1"/>
      <c r="BG195" s="25"/>
      <c r="BH195" s="77"/>
      <c r="BI195" s="25"/>
      <c r="BJ195" s="77"/>
      <c r="BK195" s="25"/>
      <c r="BL195" s="77"/>
      <c r="BM195" s="25"/>
      <c r="BN195" s="77"/>
      <c r="BO195" s="25"/>
      <c r="BP195" s="77"/>
      <c r="BQ195" s="25"/>
      <c r="BR195" s="77"/>
      <c r="BS195" s="25"/>
      <c r="BT195" s="77"/>
      <c r="BU195" s="25"/>
      <c r="BV195" s="77"/>
      <c r="BW195" s="25"/>
      <c r="BX195" s="69"/>
      <c r="BY195" s="69"/>
      <c r="BZ195" s="70"/>
      <c r="CA195" s="69"/>
      <c r="CB195" s="69"/>
      <c r="CC195" s="71"/>
      <c r="CD195" s="77"/>
      <c r="CE195" s="25"/>
    </row>
    <row r="196" spans="2:83" ht="15" customHeight="1" x14ac:dyDescent="0.2">
      <c r="B196" s="1"/>
      <c r="C196" s="13"/>
      <c r="D196" s="20"/>
      <c r="E196" s="22"/>
      <c r="F196" s="77"/>
      <c r="G196" s="1"/>
      <c r="H196" s="1"/>
      <c r="I196" s="25"/>
      <c r="J196" s="77"/>
      <c r="K196" s="1"/>
      <c r="L196" s="1"/>
      <c r="M196" s="25"/>
      <c r="N196" s="77"/>
      <c r="O196" s="1"/>
      <c r="P196" s="1"/>
      <c r="Q196" s="25"/>
      <c r="R196" s="77"/>
      <c r="S196" s="25"/>
      <c r="T196" s="77"/>
      <c r="U196" s="25"/>
      <c r="V196" s="77"/>
      <c r="W196" s="25"/>
      <c r="X196" s="77"/>
      <c r="Y196" s="25"/>
      <c r="Z196" s="77"/>
      <c r="AA196" s="25"/>
      <c r="AB196" s="77"/>
      <c r="AC196" s="25"/>
      <c r="AD196" s="77"/>
      <c r="AE196" s="25"/>
      <c r="AF196" s="77"/>
      <c r="AG196" s="25"/>
      <c r="AH196" s="77"/>
      <c r="AI196" s="25"/>
      <c r="AJ196" s="77"/>
      <c r="AK196" s="25"/>
      <c r="AL196" s="77"/>
      <c r="AM196" s="25"/>
      <c r="AN196" s="77"/>
      <c r="AO196" s="25"/>
      <c r="AP196" s="77"/>
      <c r="AQ196" s="25"/>
      <c r="AR196" s="77"/>
      <c r="AS196" s="25"/>
      <c r="AT196" s="77"/>
      <c r="AU196" s="25"/>
      <c r="AV196" s="77"/>
      <c r="AW196" s="25"/>
      <c r="AX196" s="77"/>
      <c r="AY196" s="25"/>
      <c r="AZ196" s="77"/>
      <c r="BA196" s="25"/>
      <c r="BB196" s="77"/>
      <c r="BC196" s="25"/>
      <c r="BD196" s="77"/>
      <c r="BE196" s="1"/>
      <c r="BF196" s="1"/>
      <c r="BG196" s="25"/>
      <c r="BH196" s="77"/>
      <c r="BI196" s="25"/>
      <c r="BJ196" s="77"/>
      <c r="BK196" s="25"/>
      <c r="BL196" s="77"/>
      <c r="BM196" s="25"/>
      <c r="BN196" s="77"/>
      <c r="BO196" s="25"/>
      <c r="BP196" s="77"/>
      <c r="BQ196" s="25"/>
      <c r="BR196" s="77"/>
      <c r="BS196" s="25"/>
      <c r="BT196" s="77"/>
      <c r="BU196" s="25"/>
      <c r="BV196" s="77"/>
      <c r="BW196" s="25"/>
      <c r="BX196" s="69"/>
      <c r="BY196" s="69"/>
      <c r="BZ196" s="70"/>
      <c r="CA196" s="69"/>
      <c r="CB196" s="69"/>
      <c r="CC196" s="71"/>
      <c r="CD196" s="77"/>
      <c r="CE196" s="25"/>
    </row>
    <row r="197" spans="2:83" ht="15" customHeight="1" x14ac:dyDescent="0.2">
      <c r="B197" s="1"/>
      <c r="C197" s="13"/>
      <c r="D197" s="20"/>
      <c r="E197" s="22"/>
      <c r="F197" s="77"/>
      <c r="G197" s="1"/>
      <c r="H197" s="1"/>
      <c r="I197" s="25"/>
      <c r="J197" s="77"/>
      <c r="K197" s="1"/>
      <c r="L197" s="1"/>
      <c r="M197" s="25"/>
      <c r="N197" s="77"/>
      <c r="O197" s="1"/>
      <c r="P197" s="1"/>
      <c r="Q197" s="25"/>
      <c r="R197" s="77"/>
      <c r="S197" s="25"/>
      <c r="T197" s="77"/>
      <c r="U197" s="25"/>
      <c r="V197" s="77"/>
      <c r="W197" s="25"/>
      <c r="X197" s="77"/>
      <c r="Y197" s="25"/>
      <c r="Z197" s="77"/>
      <c r="AA197" s="25"/>
      <c r="AB197" s="77"/>
      <c r="AC197" s="25"/>
      <c r="AD197" s="77"/>
      <c r="AE197" s="25"/>
      <c r="AF197" s="77"/>
      <c r="AG197" s="25"/>
      <c r="AH197" s="77"/>
      <c r="AI197" s="25"/>
      <c r="AJ197" s="77"/>
      <c r="AK197" s="25"/>
      <c r="AL197" s="77"/>
      <c r="AM197" s="25"/>
      <c r="AN197" s="77"/>
      <c r="AO197" s="25"/>
      <c r="AP197" s="77"/>
      <c r="AQ197" s="25"/>
      <c r="AR197" s="77"/>
      <c r="AS197" s="25"/>
      <c r="AT197" s="77"/>
      <c r="AU197" s="25"/>
      <c r="AV197" s="77"/>
      <c r="AW197" s="25"/>
      <c r="AX197" s="77"/>
      <c r="AY197" s="25"/>
      <c r="AZ197" s="77"/>
      <c r="BA197" s="25"/>
      <c r="BB197" s="77"/>
      <c r="BC197" s="25"/>
      <c r="BD197" s="77"/>
      <c r="BE197" s="1"/>
      <c r="BF197" s="1"/>
      <c r="BG197" s="25"/>
      <c r="BH197" s="77"/>
      <c r="BI197" s="25"/>
      <c r="BJ197" s="77"/>
      <c r="BK197" s="25"/>
      <c r="BL197" s="77"/>
      <c r="BM197" s="25"/>
      <c r="BN197" s="77"/>
      <c r="BO197" s="25"/>
      <c r="BP197" s="77"/>
      <c r="BQ197" s="25"/>
      <c r="BR197" s="77"/>
      <c r="BS197" s="25"/>
      <c r="BT197" s="77"/>
      <c r="BU197" s="25"/>
      <c r="BV197" s="77"/>
      <c r="BW197" s="25"/>
      <c r="BX197" s="69"/>
      <c r="BY197" s="69"/>
      <c r="BZ197" s="70"/>
      <c r="CA197" s="69"/>
      <c r="CB197" s="69"/>
      <c r="CC197" s="71"/>
      <c r="CD197" s="77"/>
      <c r="CE197" s="25"/>
    </row>
    <row r="198" spans="2:83" ht="15" customHeight="1" x14ac:dyDescent="0.2">
      <c r="B198" s="1"/>
      <c r="C198" s="13"/>
      <c r="D198" s="20"/>
      <c r="E198" s="22"/>
      <c r="F198" s="77"/>
      <c r="G198" s="1"/>
      <c r="H198" s="1"/>
      <c r="I198" s="25"/>
      <c r="J198" s="77"/>
      <c r="K198" s="1"/>
      <c r="L198" s="1"/>
      <c r="M198" s="25"/>
      <c r="N198" s="77"/>
      <c r="O198" s="1"/>
      <c r="P198" s="1"/>
      <c r="Q198" s="25"/>
      <c r="R198" s="77"/>
      <c r="S198" s="25"/>
      <c r="T198" s="77"/>
      <c r="U198" s="25"/>
      <c r="V198" s="77"/>
      <c r="W198" s="25"/>
      <c r="X198" s="77"/>
      <c r="Y198" s="25"/>
      <c r="Z198" s="77"/>
      <c r="AA198" s="25"/>
      <c r="AB198" s="77"/>
      <c r="AC198" s="25"/>
      <c r="AD198" s="77"/>
      <c r="AE198" s="25"/>
      <c r="AF198" s="77"/>
      <c r="AG198" s="25"/>
      <c r="AH198" s="77"/>
      <c r="AI198" s="25"/>
      <c r="AJ198" s="77"/>
      <c r="AK198" s="25"/>
      <c r="AL198" s="77"/>
      <c r="AM198" s="25"/>
      <c r="AN198" s="77"/>
      <c r="AO198" s="25"/>
      <c r="AP198" s="77"/>
      <c r="AQ198" s="25"/>
      <c r="AR198" s="77"/>
      <c r="AS198" s="25"/>
      <c r="AT198" s="77"/>
      <c r="AU198" s="25"/>
      <c r="AV198" s="77"/>
      <c r="AW198" s="25"/>
      <c r="AX198" s="77"/>
      <c r="AY198" s="25"/>
      <c r="AZ198" s="77"/>
      <c r="BA198" s="25"/>
      <c r="BB198" s="77"/>
      <c r="BC198" s="25"/>
      <c r="BD198" s="77"/>
      <c r="BE198" s="1"/>
      <c r="BF198" s="1"/>
      <c r="BG198" s="25"/>
      <c r="BH198" s="77"/>
      <c r="BI198" s="25"/>
      <c r="BJ198" s="77"/>
      <c r="BK198" s="25"/>
      <c r="BL198" s="77"/>
      <c r="BM198" s="25"/>
      <c r="BN198" s="77"/>
      <c r="BO198" s="25"/>
      <c r="BP198" s="77"/>
      <c r="BQ198" s="25"/>
      <c r="BR198" s="77"/>
      <c r="BS198" s="25"/>
      <c r="BT198" s="77"/>
      <c r="BU198" s="25"/>
      <c r="BV198" s="77"/>
      <c r="BW198" s="25"/>
      <c r="BX198" s="69"/>
      <c r="BY198" s="69"/>
      <c r="BZ198" s="70"/>
      <c r="CA198" s="69"/>
      <c r="CB198" s="69"/>
      <c r="CC198" s="71"/>
      <c r="CD198" s="77"/>
      <c r="CE198" s="25"/>
    </row>
    <row r="199" spans="2:83" ht="15" customHeight="1" x14ac:dyDescent="0.2">
      <c r="B199" s="1"/>
      <c r="C199" s="13"/>
      <c r="D199" s="20"/>
      <c r="E199" s="22"/>
      <c r="F199" s="77"/>
      <c r="G199" s="1"/>
      <c r="H199" s="1"/>
      <c r="I199" s="25"/>
      <c r="J199" s="77"/>
      <c r="K199" s="1"/>
      <c r="L199" s="1"/>
      <c r="M199" s="25"/>
      <c r="N199" s="77"/>
      <c r="O199" s="1"/>
      <c r="P199" s="1"/>
      <c r="Q199" s="25"/>
      <c r="R199" s="77"/>
      <c r="S199" s="25"/>
      <c r="T199" s="77"/>
      <c r="U199" s="25"/>
      <c r="V199" s="77"/>
      <c r="W199" s="25"/>
      <c r="X199" s="77"/>
      <c r="Y199" s="25"/>
      <c r="Z199" s="77"/>
      <c r="AA199" s="25"/>
      <c r="AB199" s="77"/>
      <c r="AC199" s="25"/>
      <c r="AD199" s="77"/>
      <c r="AE199" s="25"/>
      <c r="AF199" s="77"/>
      <c r="AG199" s="25"/>
      <c r="AH199" s="77"/>
      <c r="AI199" s="25"/>
      <c r="AJ199" s="77"/>
      <c r="AK199" s="25"/>
      <c r="AL199" s="77"/>
      <c r="AM199" s="25"/>
      <c r="AN199" s="77"/>
      <c r="AO199" s="25"/>
      <c r="AP199" s="77"/>
      <c r="AQ199" s="25"/>
      <c r="AR199" s="77"/>
      <c r="AS199" s="25"/>
      <c r="AT199" s="77"/>
      <c r="AU199" s="25"/>
      <c r="AV199" s="77"/>
      <c r="AW199" s="25"/>
      <c r="AX199" s="77"/>
      <c r="AY199" s="25"/>
      <c r="AZ199" s="77"/>
      <c r="BA199" s="25"/>
      <c r="BB199" s="77"/>
      <c r="BC199" s="25"/>
      <c r="BD199" s="77"/>
      <c r="BE199" s="1"/>
      <c r="BF199" s="1"/>
      <c r="BG199" s="25"/>
      <c r="BH199" s="77"/>
      <c r="BI199" s="25"/>
      <c r="BJ199" s="77"/>
      <c r="BK199" s="25"/>
      <c r="BL199" s="77"/>
      <c r="BM199" s="25"/>
      <c r="BN199" s="77"/>
      <c r="BO199" s="25"/>
      <c r="BP199" s="77"/>
      <c r="BQ199" s="25"/>
      <c r="BR199" s="77"/>
      <c r="BS199" s="25"/>
      <c r="BT199" s="77"/>
      <c r="BU199" s="25"/>
      <c r="BV199" s="77"/>
      <c r="BW199" s="25"/>
      <c r="BX199" s="69"/>
      <c r="BY199" s="69"/>
      <c r="BZ199" s="70"/>
      <c r="CA199" s="69"/>
      <c r="CB199" s="69"/>
      <c r="CC199" s="71"/>
      <c r="CD199" s="77"/>
      <c r="CE199" s="25"/>
    </row>
    <row r="200" spans="2:83" ht="15" customHeight="1" x14ac:dyDescent="0.2">
      <c r="B200" s="1"/>
      <c r="C200" s="13"/>
      <c r="D200" s="20"/>
      <c r="E200" s="22"/>
      <c r="F200" s="77"/>
      <c r="G200" s="1"/>
      <c r="H200" s="1"/>
      <c r="I200" s="25"/>
      <c r="J200" s="77"/>
      <c r="K200" s="1"/>
      <c r="L200" s="1"/>
      <c r="M200" s="25"/>
      <c r="N200" s="77"/>
      <c r="O200" s="1"/>
      <c r="P200" s="1"/>
      <c r="Q200" s="25"/>
      <c r="R200" s="77"/>
      <c r="S200" s="25"/>
      <c r="T200" s="77"/>
      <c r="U200" s="25"/>
      <c r="V200" s="77"/>
      <c r="W200" s="25"/>
      <c r="X200" s="77"/>
      <c r="Y200" s="25"/>
      <c r="Z200" s="77"/>
      <c r="AA200" s="25"/>
      <c r="AB200" s="77"/>
      <c r="AC200" s="25"/>
      <c r="AD200" s="77"/>
      <c r="AE200" s="25"/>
      <c r="AF200" s="77"/>
      <c r="AG200" s="25"/>
      <c r="AH200" s="77"/>
      <c r="AI200" s="25"/>
      <c r="AJ200" s="77"/>
      <c r="AK200" s="25"/>
      <c r="AL200" s="77"/>
      <c r="AM200" s="25"/>
      <c r="AN200" s="77"/>
      <c r="AO200" s="25"/>
      <c r="AP200" s="77"/>
      <c r="AQ200" s="25"/>
      <c r="AR200" s="77"/>
      <c r="AS200" s="25"/>
      <c r="AT200" s="77"/>
      <c r="AU200" s="25"/>
      <c r="AV200" s="77"/>
      <c r="AW200" s="25"/>
      <c r="AX200" s="77"/>
      <c r="AY200" s="25"/>
      <c r="AZ200" s="77"/>
      <c r="BA200" s="25"/>
      <c r="BB200" s="77"/>
      <c r="BC200" s="25"/>
      <c r="BD200" s="77"/>
      <c r="BE200" s="1"/>
      <c r="BF200" s="1"/>
      <c r="BG200" s="25"/>
      <c r="BH200" s="77"/>
      <c r="BI200" s="25"/>
      <c r="BJ200" s="77"/>
      <c r="BK200" s="25"/>
      <c r="BL200" s="77"/>
      <c r="BM200" s="25"/>
      <c r="BN200" s="77"/>
      <c r="BO200" s="25"/>
      <c r="BP200" s="77"/>
      <c r="BQ200" s="25"/>
      <c r="BR200" s="77"/>
      <c r="BS200" s="25"/>
      <c r="BT200" s="77"/>
      <c r="BU200" s="25"/>
      <c r="BV200" s="77"/>
      <c r="BW200" s="25"/>
      <c r="BX200" s="69"/>
      <c r="BY200" s="69"/>
      <c r="BZ200" s="70"/>
      <c r="CA200" s="69"/>
      <c r="CB200" s="69"/>
      <c r="CC200" s="71"/>
      <c r="CD200" s="77"/>
      <c r="CE200" s="25"/>
    </row>
    <row r="201" spans="2:83" ht="15" customHeight="1" x14ac:dyDescent="0.2">
      <c r="B201" s="1"/>
      <c r="C201" s="13"/>
      <c r="D201" s="20"/>
      <c r="E201" s="22"/>
      <c r="F201" s="77"/>
      <c r="G201" s="1"/>
      <c r="H201" s="1"/>
      <c r="I201" s="25"/>
      <c r="J201" s="77"/>
      <c r="K201" s="1"/>
      <c r="L201" s="1"/>
      <c r="M201" s="25"/>
      <c r="N201" s="77"/>
      <c r="O201" s="1"/>
      <c r="P201" s="1"/>
      <c r="Q201" s="25"/>
      <c r="R201" s="77"/>
      <c r="S201" s="25"/>
      <c r="T201" s="77"/>
      <c r="U201" s="25"/>
      <c r="V201" s="77"/>
      <c r="W201" s="25"/>
      <c r="X201" s="77"/>
      <c r="Y201" s="25"/>
      <c r="Z201" s="77"/>
      <c r="AA201" s="25"/>
      <c r="AB201" s="77"/>
      <c r="AC201" s="25"/>
      <c r="AD201" s="77"/>
      <c r="AE201" s="25"/>
      <c r="AF201" s="77"/>
      <c r="AG201" s="25"/>
      <c r="AH201" s="77"/>
      <c r="AI201" s="25"/>
      <c r="AJ201" s="77"/>
      <c r="AK201" s="25"/>
      <c r="AL201" s="77"/>
      <c r="AM201" s="25"/>
      <c r="AN201" s="77"/>
      <c r="AO201" s="25"/>
      <c r="AP201" s="77"/>
      <c r="AQ201" s="25"/>
      <c r="AR201" s="77"/>
      <c r="AS201" s="25"/>
      <c r="AT201" s="77"/>
      <c r="AU201" s="25"/>
      <c r="AV201" s="77"/>
      <c r="AW201" s="25"/>
      <c r="AX201" s="77"/>
      <c r="AY201" s="25"/>
      <c r="AZ201" s="77"/>
      <c r="BA201" s="25"/>
      <c r="BB201" s="77"/>
      <c r="BC201" s="25"/>
      <c r="BD201" s="77"/>
      <c r="BE201" s="1"/>
      <c r="BF201" s="1"/>
      <c r="BG201" s="25"/>
      <c r="BH201" s="77"/>
      <c r="BI201" s="25"/>
      <c r="BJ201" s="77"/>
      <c r="BK201" s="25"/>
      <c r="BL201" s="77"/>
      <c r="BM201" s="25"/>
      <c r="BN201" s="77"/>
      <c r="BO201" s="25"/>
      <c r="BP201" s="77"/>
      <c r="BQ201" s="25"/>
      <c r="BR201" s="77"/>
      <c r="BS201" s="25"/>
      <c r="BT201" s="77"/>
      <c r="BU201" s="25"/>
      <c r="BV201" s="77"/>
      <c r="BW201" s="25"/>
      <c r="BX201" s="69"/>
      <c r="BY201" s="69"/>
      <c r="BZ201" s="70"/>
      <c r="CA201" s="69"/>
      <c r="CB201" s="69"/>
      <c r="CC201" s="71"/>
      <c r="CD201" s="77"/>
      <c r="CE201" s="25"/>
    </row>
    <row r="202" spans="2:83" ht="15" customHeight="1" x14ac:dyDescent="0.2">
      <c r="B202" s="1"/>
      <c r="C202" s="13"/>
      <c r="D202" s="20"/>
      <c r="E202" s="22"/>
      <c r="F202" s="77"/>
      <c r="G202" s="1"/>
      <c r="H202" s="1"/>
      <c r="I202" s="25"/>
      <c r="J202" s="77"/>
      <c r="K202" s="1"/>
      <c r="L202" s="1"/>
      <c r="M202" s="25"/>
      <c r="N202" s="77"/>
      <c r="O202" s="1"/>
      <c r="P202" s="1"/>
      <c r="Q202" s="25"/>
      <c r="R202" s="77"/>
      <c r="S202" s="25"/>
      <c r="T202" s="77"/>
      <c r="U202" s="25"/>
      <c r="V202" s="77"/>
      <c r="W202" s="25"/>
      <c r="X202" s="77"/>
      <c r="Y202" s="25"/>
      <c r="Z202" s="77"/>
      <c r="AA202" s="25"/>
      <c r="AB202" s="77"/>
      <c r="AC202" s="25"/>
      <c r="AD202" s="77"/>
      <c r="AE202" s="25"/>
      <c r="AF202" s="77"/>
      <c r="AG202" s="25"/>
      <c r="AH202" s="77"/>
      <c r="AI202" s="25"/>
      <c r="AJ202" s="77"/>
      <c r="AK202" s="25"/>
      <c r="AL202" s="77"/>
      <c r="AM202" s="25"/>
      <c r="AN202" s="77"/>
      <c r="AO202" s="25"/>
      <c r="AP202" s="77"/>
      <c r="AQ202" s="25"/>
      <c r="AR202" s="77"/>
      <c r="AS202" s="25"/>
      <c r="AT202" s="77"/>
      <c r="AU202" s="25"/>
      <c r="AV202" s="77"/>
      <c r="AW202" s="25"/>
      <c r="AX202" s="77"/>
      <c r="AY202" s="25"/>
      <c r="AZ202" s="77"/>
      <c r="BA202" s="25"/>
      <c r="BB202" s="77"/>
      <c r="BC202" s="25"/>
      <c r="BD202" s="77"/>
      <c r="BE202" s="1"/>
      <c r="BF202" s="1"/>
      <c r="BG202" s="25"/>
      <c r="BH202" s="77"/>
      <c r="BI202" s="25"/>
      <c r="BJ202" s="77"/>
      <c r="BK202" s="25"/>
      <c r="BL202" s="77"/>
      <c r="BM202" s="25"/>
      <c r="BN202" s="77"/>
      <c r="BO202" s="25"/>
      <c r="BP202" s="77"/>
      <c r="BQ202" s="25"/>
      <c r="BR202" s="77"/>
      <c r="BS202" s="25"/>
      <c r="BT202" s="77"/>
      <c r="BU202" s="25"/>
      <c r="BV202" s="77"/>
      <c r="BW202" s="25"/>
      <c r="BX202" s="69"/>
      <c r="BY202" s="69"/>
      <c r="BZ202" s="70"/>
      <c r="CA202" s="69"/>
      <c r="CB202" s="69"/>
      <c r="CC202" s="71"/>
      <c r="CD202" s="77"/>
      <c r="CE202" s="25"/>
    </row>
    <row r="203" spans="2:83" ht="15" customHeight="1" x14ac:dyDescent="0.2">
      <c r="B203" s="1"/>
      <c r="C203" s="13"/>
      <c r="D203" s="20"/>
      <c r="E203" s="22"/>
      <c r="F203" s="77"/>
      <c r="G203" s="1"/>
      <c r="H203" s="1"/>
      <c r="I203" s="25"/>
      <c r="J203" s="77"/>
      <c r="K203" s="1"/>
      <c r="L203" s="1"/>
      <c r="M203" s="25"/>
      <c r="N203" s="77"/>
      <c r="O203" s="1"/>
      <c r="P203" s="1"/>
      <c r="Q203" s="25"/>
      <c r="R203" s="77"/>
      <c r="S203" s="25"/>
      <c r="T203" s="77"/>
      <c r="U203" s="25"/>
      <c r="V203" s="77"/>
      <c r="W203" s="25"/>
      <c r="X203" s="77"/>
      <c r="Y203" s="25"/>
      <c r="Z203" s="77"/>
      <c r="AA203" s="25"/>
      <c r="AB203" s="77"/>
      <c r="AC203" s="25"/>
      <c r="AD203" s="77"/>
      <c r="AE203" s="25"/>
      <c r="AF203" s="77"/>
      <c r="AG203" s="25"/>
      <c r="AH203" s="77"/>
      <c r="AI203" s="25"/>
      <c r="AJ203" s="77"/>
      <c r="AK203" s="25"/>
      <c r="AL203" s="77"/>
      <c r="AM203" s="25"/>
      <c r="AN203" s="77"/>
      <c r="AO203" s="25"/>
      <c r="AP203" s="77"/>
      <c r="AQ203" s="25"/>
      <c r="AR203" s="77"/>
      <c r="AS203" s="25"/>
      <c r="AT203" s="77"/>
      <c r="AU203" s="25"/>
      <c r="AV203" s="77"/>
      <c r="AW203" s="25"/>
      <c r="AX203" s="77"/>
      <c r="AY203" s="25"/>
      <c r="AZ203" s="77"/>
      <c r="BA203" s="25"/>
      <c r="BB203" s="77"/>
      <c r="BC203" s="25"/>
      <c r="BD203" s="77"/>
      <c r="BE203" s="1"/>
      <c r="BF203" s="1"/>
      <c r="BG203" s="25"/>
      <c r="BH203" s="77"/>
      <c r="BI203" s="25"/>
      <c r="BJ203" s="77"/>
      <c r="BK203" s="25"/>
      <c r="BL203" s="77"/>
      <c r="BM203" s="25"/>
      <c r="BN203" s="77"/>
      <c r="BO203" s="25"/>
      <c r="BP203" s="77"/>
      <c r="BQ203" s="25"/>
      <c r="BR203" s="77"/>
      <c r="BS203" s="25"/>
      <c r="BT203" s="77"/>
      <c r="BU203" s="25"/>
      <c r="BV203" s="77"/>
      <c r="BW203" s="25"/>
      <c r="BX203" s="69"/>
      <c r="BY203" s="69"/>
      <c r="BZ203" s="70"/>
      <c r="CA203" s="69"/>
      <c r="CB203" s="69"/>
      <c r="CC203" s="71"/>
      <c r="CD203" s="77"/>
      <c r="CE203" s="25"/>
    </row>
    <row r="204" spans="2:83" ht="15" customHeight="1" x14ac:dyDescent="0.2">
      <c r="B204" s="1"/>
      <c r="C204" s="13"/>
      <c r="D204" s="20"/>
      <c r="E204" s="22"/>
      <c r="F204" s="77"/>
      <c r="G204" s="1"/>
      <c r="H204" s="1"/>
      <c r="I204" s="25"/>
      <c r="J204" s="77"/>
      <c r="K204" s="1"/>
      <c r="L204" s="1"/>
      <c r="M204" s="25"/>
      <c r="N204" s="77"/>
      <c r="O204" s="1"/>
      <c r="P204" s="1"/>
      <c r="Q204" s="25"/>
      <c r="R204" s="77"/>
      <c r="S204" s="25"/>
      <c r="T204" s="77"/>
      <c r="U204" s="25"/>
      <c r="V204" s="77"/>
      <c r="W204" s="25"/>
      <c r="X204" s="77"/>
      <c r="Y204" s="25"/>
      <c r="Z204" s="77"/>
      <c r="AA204" s="25"/>
      <c r="AB204" s="77"/>
      <c r="AC204" s="25"/>
      <c r="AD204" s="77"/>
      <c r="AE204" s="25"/>
      <c r="AF204" s="77"/>
      <c r="AG204" s="25"/>
      <c r="AH204" s="77"/>
      <c r="AI204" s="25"/>
      <c r="AJ204" s="77"/>
      <c r="AK204" s="25"/>
      <c r="AL204" s="77"/>
      <c r="AM204" s="25"/>
      <c r="AN204" s="77"/>
      <c r="AO204" s="25"/>
      <c r="AP204" s="77"/>
      <c r="AQ204" s="25"/>
      <c r="AR204" s="77"/>
      <c r="AS204" s="25"/>
      <c r="AT204" s="77"/>
      <c r="AU204" s="25"/>
      <c r="AV204" s="77"/>
      <c r="AW204" s="25"/>
      <c r="AX204" s="77"/>
      <c r="AY204" s="25"/>
      <c r="AZ204" s="77"/>
      <c r="BA204" s="25"/>
      <c r="BB204" s="77"/>
      <c r="BC204" s="25"/>
      <c r="BD204" s="77"/>
      <c r="BE204" s="1"/>
      <c r="BF204" s="1"/>
      <c r="BG204" s="25"/>
      <c r="BH204" s="77"/>
      <c r="BI204" s="25"/>
      <c r="BJ204" s="77"/>
      <c r="BK204" s="25"/>
      <c r="BL204" s="77"/>
      <c r="BM204" s="25"/>
      <c r="BN204" s="77"/>
      <c r="BO204" s="25"/>
      <c r="BP204" s="77"/>
      <c r="BQ204" s="25"/>
      <c r="BR204" s="77"/>
      <c r="BS204" s="25"/>
      <c r="BT204" s="77"/>
      <c r="BU204" s="25"/>
      <c r="BV204" s="77"/>
      <c r="BW204" s="25"/>
      <c r="BX204" s="69"/>
      <c r="BY204" s="69"/>
      <c r="BZ204" s="70"/>
      <c r="CA204" s="69"/>
      <c r="CB204" s="69"/>
      <c r="CC204" s="71"/>
      <c r="CD204" s="77"/>
      <c r="CE204" s="25"/>
    </row>
    <row r="205" spans="2:83" ht="15" customHeight="1" x14ac:dyDescent="0.2">
      <c r="B205" s="1"/>
      <c r="C205" s="13"/>
      <c r="D205" s="20"/>
      <c r="E205" s="22"/>
      <c r="F205" s="77"/>
      <c r="G205" s="1"/>
      <c r="H205" s="1"/>
      <c r="I205" s="25"/>
      <c r="J205" s="77"/>
      <c r="K205" s="1"/>
      <c r="L205" s="1"/>
      <c r="M205" s="25"/>
      <c r="N205" s="77"/>
      <c r="O205" s="1"/>
      <c r="P205" s="1"/>
      <c r="Q205" s="25"/>
      <c r="R205" s="77"/>
      <c r="S205" s="25"/>
      <c r="T205" s="77"/>
      <c r="U205" s="25"/>
      <c r="V205" s="77"/>
      <c r="W205" s="25"/>
      <c r="X205" s="77"/>
      <c r="Y205" s="25"/>
      <c r="Z205" s="77"/>
      <c r="AA205" s="25"/>
      <c r="AB205" s="77"/>
      <c r="AC205" s="25"/>
      <c r="AD205" s="77"/>
      <c r="AE205" s="25"/>
      <c r="AF205" s="77"/>
      <c r="AG205" s="25"/>
      <c r="AH205" s="77"/>
      <c r="AI205" s="25"/>
      <c r="AJ205" s="77"/>
      <c r="AK205" s="25"/>
      <c r="AL205" s="77"/>
      <c r="AM205" s="25"/>
      <c r="AN205" s="77"/>
      <c r="AO205" s="25"/>
      <c r="AP205" s="77"/>
      <c r="AQ205" s="25"/>
      <c r="AR205" s="77"/>
      <c r="AS205" s="25"/>
      <c r="AT205" s="77"/>
      <c r="AU205" s="25"/>
      <c r="AV205" s="77"/>
      <c r="AW205" s="25"/>
      <c r="AX205" s="77"/>
      <c r="AY205" s="25"/>
      <c r="AZ205" s="77"/>
      <c r="BA205" s="25"/>
      <c r="BB205" s="77"/>
      <c r="BC205" s="25"/>
      <c r="BD205" s="77"/>
      <c r="BE205" s="1"/>
      <c r="BF205" s="1"/>
      <c r="BG205" s="25"/>
      <c r="BH205" s="77"/>
      <c r="BI205" s="25"/>
      <c r="BJ205" s="77"/>
      <c r="BK205" s="25"/>
      <c r="BL205" s="77"/>
      <c r="BM205" s="25"/>
      <c r="BN205" s="77"/>
      <c r="BO205" s="25"/>
      <c r="BP205" s="77"/>
      <c r="BQ205" s="25"/>
      <c r="BR205" s="77"/>
      <c r="BS205" s="25"/>
      <c r="BT205" s="77"/>
      <c r="BU205" s="25"/>
      <c r="BV205" s="77"/>
      <c r="BW205" s="25"/>
      <c r="BX205" s="69"/>
      <c r="BY205" s="69"/>
      <c r="BZ205" s="70"/>
      <c r="CA205" s="69"/>
      <c r="CB205" s="69"/>
      <c r="CC205" s="71"/>
      <c r="CD205" s="77"/>
      <c r="CE205" s="25"/>
    </row>
    <row r="206" spans="2:83" ht="15" customHeight="1" x14ac:dyDescent="0.2">
      <c r="B206" s="1"/>
      <c r="C206" s="13"/>
      <c r="D206" s="20"/>
      <c r="E206" s="22"/>
      <c r="F206" s="77"/>
      <c r="G206" s="1"/>
      <c r="H206" s="1"/>
      <c r="I206" s="25"/>
      <c r="J206" s="77"/>
      <c r="K206" s="1"/>
      <c r="L206" s="1"/>
      <c r="M206" s="25"/>
      <c r="N206" s="77"/>
      <c r="O206" s="1"/>
      <c r="P206" s="1"/>
      <c r="Q206" s="25"/>
      <c r="R206" s="77"/>
      <c r="S206" s="25"/>
      <c r="T206" s="77"/>
      <c r="U206" s="25"/>
      <c r="V206" s="77"/>
      <c r="W206" s="25"/>
      <c r="X206" s="77"/>
      <c r="Y206" s="25"/>
      <c r="Z206" s="77"/>
      <c r="AA206" s="25"/>
      <c r="AB206" s="77"/>
      <c r="AC206" s="25"/>
      <c r="AD206" s="77"/>
      <c r="AE206" s="25"/>
      <c r="AF206" s="77"/>
      <c r="AG206" s="25"/>
      <c r="AH206" s="77"/>
      <c r="AI206" s="25"/>
      <c r="AJ206" s="77"/>
      <c r="AK206" s="25"/>
      <c r="AL206" s="77"/>
      <c r="AM206" s="25"/>
      <c r="AN206" s="77"/>
      <c r="AO206" s="25"/>
      <c r="AP206" s="77"/>
      <c r="AQ206" s="25"/>
      <c r="AR206" s="77"/>
      <c r="AS206" s="25"/>
      <c r="AT206" s="77"/>
      <c r="AU206" s="25"/>
      <c r="AV206" s="77"/>
      <c r="AW206" s="25"/>
      <c r="AX206" s="77"/>
      <c r="AY206" s="25"/>
      <c r="AZ206" s="77"/>
      <c r="BA206" s="25"/>
      <c r="BB206" s="77"/>
      <c r="BC206" s="25"/>
      <c r="BD206" s="77"/>
      <c r="BE206" s="1"/>
      <c r="BF206" s="1"/>
      <c r="BG206" s="25"/>
      <c r="BH206" s="77"/>
      <c r="BI206" s="25"/>
      <c r="BJ206" s="77"/>
      <c r="BK206" s="25"/>
      <c r="BL206" s="77"/>
      <c r="BM206" s="25"/>
      <c r="BN206" s="77"/>
      <c r="BO206" s="25"/>
      <c r="BP206" s="77"/>
      <c r="BQ206" s="25"/>
      <c r="BR206" s="77"/>
      <c r="BS206" s="25"/>
      <c r="BT206" s="77"/>
      <c r="BU206" s="25"/>
      <c r="BV206" s="77"/>
      <c r="BW206" s="25"/>
      <c r="BX206" s="69"/>
      <c r="BY206" s="69"/>
      <c r="BZ206" s="70"/>
      <c r="CA206" s="69"/>
      <c r="CB206" s="69"/>
      <c r="CC206" s="71"/>
      <c r="CD206" s="77"/>
      <c r="CE206" s="25"/>
    </row>
    <row r="207" spans="2:83" ht="15" customHeight="1" x14ac:dyDescent="0.2">
      <c r="B207" s="1"/>
      <c r="C207" s="13"/>
      <c r="D207" s="20"/>
      <c r="E207" s="22"/>
      <c r="F207" s="77"/>
      <c r="G207" s="1"/>
      <c r="H207" s="1"/>
      <c r="I207" s="25"/>
      <c r="J207" s="77"/>
      <c r="K207" s="1"/>
      <c r="L207" s="1"/>
      <c r="M207" s="25"/>
      <c r="N207" s="77"/>
      <c r="O207" s="1"/>
      <c r="P207" s="1"/>
      <c r="Q207" s="25"/>
      <c r="R207" s="77"/>
      <c r="S207" s="25"/>
      <c r="T207" s="77"/>
      <c r="U207" s="25"/>
      <c r="V207" s="77"/>
      <c r="W207" s="25"/>
      <c r="X207" s="77"/>
      <c r="Y207" s="25"/>
      <c r="Z207" s="77"/>
      <c r="AA207" s="25"/>
      <c r="AB207" s="77"/>
      <c r="AC207" s="25"/>
      <c r="AD207" s="77"/>
      <c r="AE207" s="25"/>
      <c r="AF207" s="77"/>
      <c r="AG207" s="25"/>
      <c r="AH207" s="77"/>
      <c r="AI207" s="25"/>
      <c r="AJ207" s="77"/>
      <c r="AK207" s="25"/>
      <c r="AL207" s="77"/>
      <c r="AM207" s="25"/>
      <c r="AN207" s="77"/>
      <c r="AO207" s="25"/>
      <c r="AP207" s="77"/>
      <c r="AQ207" s="25"/>
      <c r="AR207" s="77"/>
      <c r="AS207" s="25"/>
      <c r="AT207" s="77"/>
      <c r="AU207" s="25"/>
      <c r="AV207" s="77"/>
      <c r="AW207" s="25"/>
      <c r="AX207" s="77"/>
      <c r="AY207" s="25"/>
      <c r="AZ207" s="77"/>
      <c r="BA207" s="25"/>
      <c r="BB207" s="77"/>
      <c r="BC207" s="25"/>
      <c r="BD207" s="77"/>
      <c r="BE207" s="1"/>
      <c r="BF207" s="1"/>
      <c r="BG207" s="25"/>
      <c r="BH207" s="77"/>
      <c r="BI207" s="25"/>
      <c r="BJ207" s="77"/>
      <c r="BK207" s="25"/>
      <c r="BL207" s="77"/>
      <c r="BM207" s="25"/>
      <c r="BN207" s="77"/>
      <c r="BO207" s="25"/>
      <c r="BP207" s="77"/>
      <c r="BQ207" s="25"/>
      <c r="BR207" s="77"/>
      <c r="BS207" s="25"/>
      <c r="BT207" s="77"/>
      <c r="BU207" s="25"/>
      <c r="BV207" s="77"/>
      <c r="BW207" s="25"/>
      <c r="BX207" s="69"/>
      <c r="BY207" s="69"/>
      <c r="BZ207" s="70"/>
      <c r="CA207" s="69"/>
      <c r="CB207" s="69"/>
      <c r="CC207" s="71"/>
      <c r="CD207" s="77"/>
      <c r="CE207" s="25"/>
    </row>
    <row r="208" spans="2:83" ht="15" customHeight="1" x14ac:dyDescent="0.2">
      <c r="B208" s="1"/>
      <c r="C208" s="13"/>
      <c r="D208" s="20"/>
      <c r="E208" s="22"/>
      <c r="F208" s="77"/>
      <c r="G208" s="1"/>
      <c r="H208" s="1"/>
      <c r="I208" s="25"/>
      <c r="J208" s="77"/>
      <c r="K208" s="1"/>
      <c r="L208" s="1"/>
      <c r="M208" s="25"/>
      <c r="N208" s="77"/>
      <c r="O208" s="1"/>
      <c r="P208" s="1"/>
      <c r="Q208" s="25"/>
      <c r="R208" s="77"/>
      <c r="S208" s="25"/>
      <c r="T208" s="77"/>
      <c r="U208" s="25"/>
      <c r="V208" s="77"/>
      <c r="W208" s="25"/>
      <c r="X208" s="77"/>
      <c r="Y208" s="25"/>
      <c r="Z208" s="77"/>
      <c r="AA208" s="25"/>
      <c r="AB208" s="77"/>
      <c r="AC208" s="25"/>
      <c r="AD208" s="77"/>
      <c r="AE208" s="25"/>
      <c r="AF208" s="77"/>
      <c r="AG208" s="25"/>
      <c r="AH208" s="77"/>
      <c r="AI208" s="25"/>
      <c r="AJ208" s="77"/>
      <c r="AK208" s="25"/>
      <c r="AL208" s="77"/>
      <c r="AM208" s="25"/>
      <c r="AN208" s="77"/>
      <c r="AO208" s="25"/>
      <c r="AP208" s="77"/>
      <c r="AQ208" s="25"/>
      <c r="AR208" s="77"/>
      <c r="AS208" s="25"/>
      <c r="AT208" s="77"/>
      <c r="AU208" s="25"/>
      <c r="AV208" s="77"/>
      <c r="AW208" s="25"/>
      <c r="AX208" s="77"/>
      <c r="AY208" s="25"/>
      <c r="AZ208" s="77"/>
      <c r="BA208" s="25"/>
      <c r="BB208" s="77"/>
      <c r="BC208" s="25"/>
      <c r="BD208" s="77"/>
      <c r="BE208" s="1"/>
      <c r="BF208" s="1"/>
      <c r="BG208" s="25"/>
      <c r="BH208" s="77"/>
      <c r="BI208" s="25"/>
      <c r="BJ208" s="77"/>
      <c r="BK208" s="25"/>
      <c r="BL208" s="77"/>
      <c r="BM208" s="25"/>
      <c r="BN208" s="77"/>
      <c r="BO208" s="25"/>
      <c r="BP208" s="77"/>
      <c r="BQ208" s="25"/>
      <c r="BR208" s="77"/>
      <c r="BS208" s="25"/>
      <c r="BT208" s="77"/>
      <c r="BU208" s="25"/>
      <c r="BV208" s="77"/>
      <c r="BW208" s="25"/>
      <c r="BX208" s="69"/>
      <c r="BY208" s="69"/>
      <c r="BZ208" s="70"/>
      <c r="CA208" s="69"/>
      <c r="CB208" s="69"/>
      <c r="CC208" s="71"/>
      <c r="CD208" s="77"/>
      <c r="CE208" s="25"/>
    </row>
    <row r="209" spans="2:83" ht="15" customHeight="1" x14ac:dyDescent="0.2">
      <c r="B209" s="1"/>
      <c r="C209" s="13"/>
      <c r="D209" s="20"/>
      <c r="E209" s="22"/>
      <c r="F209" s="77"/>
      <c r="G209" s="1"/>
      <c r="H209" s="1"/>
      <c r="I209" s="25"/>
      <c r="J209" s="77"/>
      <c r="K209" s="1"/>
      <c r="L209" s="1"/>
      <c r="M209" s="25"/>
      <c r="N209" s="77"/>
      <c r="O209" s="1"/>
      <c r="P209" s="1"/>
      <c r="Q209" s="25"/>
      <c r="R209" s="77"/>
      <c r="S209" s="25"/>
      <c r="T209" s="77"/>
      <c r="U209" s="25"/>
      <c r="V209" s="77"/>
      <c r="W209" s="25"/>
      <c r="X209" s="77"/>
      <c r="Y209" s="25"/>
      <c r="Z209" s="77"/>
      <c r="AA209" s="25"/>
      <c r="AB209" s="77"/>
      <c r="AC209" s="25"/>
      <c r="AD209" s="77"/>
      <c r="AE209" s="25"/>
      <c r="AF209" s="77"/>
      <c r="AG209" s="25"/>
      <c r="AH209" s="77"/>
      <c r="AI209" s="25"/>
      <c r="AJ209" s="77"/>
      <c r="AK209" s="25"/>
      <c r="AL209" s="77"/>
      <c r="AM209" s="25"/>
      <c r="AN209" s="77"/>
      <c r="AO209" s="25"/>
      <c r="AP209" s="77"/>
      <c r="AQ209" s="25"/>
      <c r="AR209" s="77"/>
      <c r="AS209" s="25"/>
      <c r="AT209" s="77"/>
      <c r="AU209" s="25"/>
      <c r="AV209" s="77"/>
      <c r="AW209" s="25"/>
      <c r="AX209" s="77"/>
      <c r="AY209" s="25"/>
      <c r="AZ209" s="77"/>
      <c r="BA209" s="25"/>
      <c r="BB209" s="77"/>
      <c r="BC209" s="25"/>
      <c r="BD209" s="77"/>
      <c r="BE209" s="1"/>
      <c r="BF209" s="1"/>
      <c r="BG209" s="25"/>
      <c r="BH209" s="77"/>
      <c r="BI209" s="25"/>
      <c r="BJ209" s="77"/>
      <c r="BK209" s="25"/>
      <c r="BL209" s="77"/>
      <c r="BM209" s="25"/>
      <c r="BN209" s="77"/>
      <c r="BO209" s="25"/>
      <c r="BP209" s="77"/>
      <c r="BQ209" s="25"/>
      <c r="BR209" s="77"/>
      <c r="BS209" s="25"/>
      <c r="BT209" s="77"/>
      <c r="BU209" s="25"/>
      <c r="BV209" s="77"/>
      <c r="BW209" s="25"/>
      <c r="BX209" s="69"/>
      <c r="BY209" s="69"/>
      <c r="BZ209" s="70"/>
      <c r="CA209" s="69"/>
      <c r="CB209" s="69"/>
      <c r="CC209" s="71"/>
      <c r="CD209" s="77"/>
      <c r="CE209" s="25"/>
    </row>
    <row r="210" spans="2:83" ht="15" customHeight="1" x14ac:dyDescent="0.2">
      <c r="B210" s="1"/>
      <c r="C210" s="13"/>
      <c r="D210" s="20"/>
      <c r="E210" s="22"/>
      <c r="F210" s="77"/>
      <c r="G210" s="1"/>
      <c r="H210" s="1"/>
      <c r="I210" s="25"/>
      <c r="J210" s="77"/>
      <c r="K210" s="1"/>
      <c r="L210" s="1"/>
      <c r="M210" s="25"/>
      <c r="N210" s="77"/>
      <c r="O210" s="1"/>
      <c r="P210" s="1"/>
      <c r="Q210" s="25"/>
      <c r="R210" s="77"/>
      <c r="S210" s="25"/>
      <c r="T210" s="77"/>
      <c r="U210" s="25"/>
      <c r="V210" s="77"/>
      <c r="W210" s="25"/>
      <c r="X210" s="77"/>
      <c r="Y210" s="25"/>
      <c r="Z210" s="77"/>
      <c r="AA210" s="25"/>
      <c r="AB210" s="77"/>
      <c r="AC210" s="25"/>
      <c r="AD210" s="77"/>
      <c r="AE210" s="25"/>
      <c r="AF210" s="77"/>
      <c r="AG210" s="25"/>
      <c r="AH210" s="77"/>
      <c r="AI210" s="25"/>
      <c r="AJ210" s="77"/>
      <c r="AK210" s="25"/>
      <c r="AL210" s="77"/>
      <c r="AM210" s="25"/>
      <c r="AN210" s="77"/>
      <c r="AO210" s="25"/>
      <c r="AP210" s="77"/>
      <c r="AQ210" s="25"/>
      <c r="AR210" s="77"/>
      <c r="AS210" s="25"/>
      <c r="AT210" s="77"/>
      <c r="AU210" s="25"/>
      <c r="AV210" s="77"/>
      <c r="AW210" s="25"/>
      <c r="AX210" s="77"/>
      <c r="AY210" s="25"/>
      <c r="AZ210" s="77"/>
      <c r="BA210" s="25"/>
      <c r="BB210" s="77"/>
      <c r="BC210" s="25"/>
      <c r="BD210" s="77"/>
      <c r="BE210" s="1"/>
      <c r="BF210" s="1"/>
      <c r="BG210" s="25"/>
      <c r="BH210" s="77"/>
      <c r="BI210" s="25"/>
      <c r="BJ210" s="77"/>
      <c r="BK210" s="25"/>
      <c r="BL210" s="77"/>
      <c r="BM210" s="25"/>
      <c r="BN210" s="77"/>
      <c r="BO210" s="25"/>
      <c r="BP210" s="77"/>
      <c r="BQ210" s="25"/>
      <c r="BR210" s="77"/>
      <c r="BS210" s="25"/>
      <c r="BT210" s="77"/>
      <c r="BU210" s="25"/>
      <c r="BV210" s="77"/>
      <c r="BW210" s="25"/>
      <c r="BX210" s="69"/>
      <c r="BY210" s="69"/>
      <c r="BZ210" s="70"/>
      <c r="CA210" s="69"/>
      <c r="CB210" s="69"/>
      <c r="CC210" s="71"/>
      <c r="CD210" s="77"/>
      <c r="CE210" s="25"/>
    </row>
    <row r="211" spans="2:83" ht="15" customHeight="1" x14ac:dyDescent="0.2">
      <c r="B211" s="1"/>
      <c r="C211" s="13"/>
      <c r="D211" s="20"/>
      <c r="E211" s="22"/>
      <c r="F211" s="77"/>
      <c r="G211" s="1"/>
      <c r="H211" s="1"/>
      <c r="I211" s="25"/>
      <c r="J211" s="77"/>
      <c r="K211" s="1"/>
      <c r="L211" s="1"/>
      <c r="M211" s="25"/>
      <c r="N211" s="77"/>
      <c r="O211" s="1"/>
      <c r="P211" s="1"/>
      <c r="Q211" s="25"/>
      <c r="R211" s="77"/>
      <c r="S211" s="25"/>
      <c r="T211" s="77"/>
      <c r="U211" s="25"/>
      <c r="V211" s="77"/>
      <c r="W211" s="25"/>
      <c r="X211" s="77"/>
      <c r="Y211" s="25"/>
      <c r="Z211" s="77"/>
      <c r="AA211" s="25"/>
      <c r="AB211" s="77"/>
      <c r="AC211" s="25"/>
      <c r="AD211" s="77"/>
      <c r="AE211" s="25"/>
      <c r="AF211" s="77"/>
      <c r="AG211" s="25"/>
      <c r="AH211" s="77"/>
      <c r="AI211" s="25"/>
      <c r="AJ211" s="77"/>
      <c r="AK211" s="25"/>
      <c r="AL211" s="77"/>
      <c r="AM211" s="25"/>
      <c r="AN211" s="77"/>
      <c r="AO211" s="25"/>
      <c r="AP211" s="77"/>
      <c r="AQ211" s="25"/>
      <c r="AR211" s="77"/>
      <c r="AS211" s="25"/>
      <c r="AT211" s="77"/>
      <c r="AU211" s="25"/>
      <c r="AV211" s="77"/>
      <c r="AW211" s="25"/>
      <c r="AX211" s="77"/>
      <c r="AY211" s="25"/>
      <c r="AZ211" s="77"/>
      <c r="BA211" s="25"/>
      <c r="BB211" s="77"/>
      <c r="BC211" s="25"/>
      <c r="BD211" s="77"/>
      <c r="BE211" s="1"/>
      <c r="BF211" s="1"/>
      <c r="BG211" s="25"/>
      <c r="BH211" s="77"/>
      <c r="BI211" s="25"/>
      <c r="BJ211" s="77"/>
      <c r="BK211" s="25"/>
      <c r="BL211" s="77"/>
      <c r="BM211" s="25"/>
      <c r="BN211" s="77"/>
      <c r="BO211" s="25"/>
      <c r="BP211" s="77"/>
      <c r="BQ211" s="25"/>
      <c r="BR211" s="77"/>
      <c r="BS211" s="25"/>
      <c r="BT211" s="77"/>
      <c r="BU211" s="25"/>
      <c r="BV211" s="77"/>
      <c r="BW211" s="25"/>
      <c r="BX211" s="69"/>
      <c r="BY211" s="69"/>
      <c r="BZ211" s="70"/>
      <c r="CA211" s="69"/>
      <c r="CB211" s="69"/>
      <c r="CC211" s="71"/>
      <c r="CD211" s="77"/>
      <c r="CE211" s="25"/>
    </row>
    <row r="212" spans="2:83" ht="15" customHeight="1" x14ac:dyDescent="0.2">
      <c r="B212" s="1"/>
      <c r="C212" s="13"/>
      <c r="D212" s="20"/>
      <c r="E212" s="22"/>
      <c r="F212" s="77"/>
      <c r="G212" s="1"/>
      <c r="H212" s="1"/>
      <c r="I212" s="25"/>
      <c r="J212" s="77"/>
      <c r="K212" s="1"/>
      <c r="L212" s="1"/>
      <c r="M212" s="25"/>
      <c r="N212" s="77"/>
      <c r="O212" s="1"/>
      <c r="P212" s="1"/>
      <c r="Q212" s="25"/>
      <c r="R212" s="77"/>
      <c r="S212" s="25"/>
      <c r="T212" s="77"/>
      <c r="U212" s="25"/>
      <c r="V212" s="77"/>
      <c r="W212" s="25"/>
      <c r="X212" s="77"/>
      <c r="Y212" s="25"/>
      <c r="Z212" s="77"/>
      <c r="AA212" s="25"/>
      <c r="AB212" s="77"/>
      <c r="AC212" s="25"/>
      <c r="AD212" s="77"/>
      <c r="AE212" s="25"/>
      <c r="AF212" s="77"/>
      <c r="AG212" s="25"/>
      <c r="AH212" s="77"/>
      <c r="AI212" s="25"/>
      <c r="AJ212" s="77"/>
      <c r="AK212" s="25"/>
      <c r="AL212" s="77"/>
      <c r="AM212" s="25"/>
      <c r="AN212" s="77"/>
      <c r="AO212" s="25"/>
      <c r="AP212" s="77"/>
      <c r="AQ212" s="25"/>
      <c r="AR212" s="77"/>
      <c r="AS212" s="25"/>
      <c r="AT212" s="77"/>
      <c r="AU212" s="25"/>
      <c r="AV212" s="77"/>
      <c r="AW212" s="25"/>
      <c r="AX212" s="77"/>
      <c r="AY212" s="25"/>
      <c r="AZ212" s="77"/>
      <c r="BA212" s="25"/>
      <c r="BB212" s="77"/>
      <c r="BC212" s="25"/>
      <c r="BD212" s="77"/>
      <c r="BE212" s="1"/>
      <c r="BF212" s="1"/>
      <c r="BG212" s="25"/>
      <c r="BH212" s="77"/>
      <c r="BI212" s="25"/>
      <c r="BJ212" s="77"/>
      <c r="BK212" s="25"/>
      <c r="BL212" s="77"/>
      <c r="BM212" s="25"/>
      <c r="BN212" s="77"/>
      <c r="BO212" s="25"/>
      <c r="BP212" s="77"/>
      <c r="BQ212" s="25"/>
      <c r="BR212" s="77"/>
      <c r="BS212" s="25"/>
      <c r="BT212" s="77"/>
      <c r="BU212" s="25"/>
      <c r="BV212" s="77"/>
      <c r="BW212" s="25"/>
      <c r="BX212" s="69"/>
      <c r="BY212" s="69"/>
      <c r="BZ212" s="70"/>
      <c r="CA212" s="69"/>
      <c r="CB212" s="69"/>
      <c r="CC212" s="71"/>
      <c r="CD212" s="77"/>
      <c r="CE212" s="25"/>
    </row>
    <row r="213" spans="2:83" ht="15" customHeight="1" x14ac:dyDescent="0.2">
      <c r="B213" s="1"/>
      <c r="C213" s="13"/>
      <c r="D213" s="20"/>
      <c r="E213" s="22"/>
      <c r="F213" s="77"/>
      <c r="G213" s="1"/>
      <c r="H213" s="1"/>
      <c r="I213" s="25"/>
      <c r="J213" s="77"/>
      <c r="K213" s="1"/>
      <c r="L213" s="1"/>
      <c r="M213" s="25"/>
      <c r="N213" s="77"/>
      <c r="O213" s="1"/>
      <c r="P213" s="1"/>
      <c r="Q213" s="25"/>
      <c r="R213" s="77"/>
      <c r="S213" s="25"/>
      <c r="T213" s="77"/>
      <c r="U213" s="25"/>
      <c r="V213" s="77"/>
      <c r="W213" s="25"/>
      <c r="X213" s="77"/>
      <c r="Y213" s="25"/>
      <c r="Z213" s="77"/>
      <c r="AA213" s="25"/>
      <c r="AB213" s="77"/>
      <c r="AC213" s="25"/>
      <c r="AD213" s="77"/>
      <c r="AE213" s="25"/>
      <c r="AF213" s="77"/>
      <c r="AG213" s="25"/>
      <c r="AH213" s="77"/>
      <c r="AI213" s="25"/>
      <c r="AJ213" s="77"/>
      <c r="AK213" s="25"/>
      <c r="AL213" s="77"/>
      <c r="AM213" s="25"/>
      <c r="AN213" s="77"/>
      <c r="AO213" s="25"/>
      <c r="AP213" s="77"/>
      <c r="AQ213" s="25"/>
      <c r="AR213" s="77"/>
      <c r="AS213" s="25"/>
      <c r="AT213" s="77"/>
      <c r="AU213" s="25"/>
      <c r="AV213" s="77"/>
      <c r="AW213" s="25"/>
      <c r="AX213" s="77"/>
      <c r="AY213" s="25"/>
      <c r="AZ213" s="77"/>
      <c r="BA213" s="25"/>
      <c r="BB213" s="77"/>
      <c r="BC213" s="25"/>
      <c r="BD213" s="77"/>
      <c r="BE213" s="1"/>
      <c r="BF213" s="1"/>
      <c r="BG213" s="25"/>
      <c r="BH213" s="77"/>
      <c r="BI213" s="25"/>
      <c r="BJ213" s="77"/>
      <c r="BK213" s="25"/>
      <c r="BL213" s="77"/>
      <c r="BM213" s="25"/>
      <c r="BN213" s="77"/>
      <c r="BO213" s="25"/>
      <c r="BP213" s="77"/>
      <c r="BQ213" s="25"/>
      <c r="BR213" s="77"/>
      <c r="BS213" s="25"/>
      <c r="BT213" s="77"/>
      <c r="BU213" s="25"/>
      <c r="BV213" s="77"/>
      <c r="BW213" s="25"/>
      <c r="BX213" s="69"/>
      <c r="BY213" s="69"/>
      <c r="BZ213" s="70"/>
      <c r="CA213" s="69"/>
      <c r="CB213" s="69"/>
      <c r="CC213" s="71"/>
      <c r="CD213" s="77"/>
      <c r="CE213" s="25"/>
    </row>
    <row r="214" spans="2:83" ht="15" customHeight="1" x14ac:dyDescent="0.2">
      <c r="B214" s="1"/>
      <c r="C214" s="13"/>
      <c r="D214" s="20"/>
      <c r="E214" s="22"/>
      <c r="F214" s="77"/>
      <c r="G214" s="1"/>
      <c r="H214" s="1"/>
      <c r="I214" s="25"/>
      <c r="J214" s="77"/>
      <c r="K214" s="1"/>
      <c r="L214" s="1"/>
      <c r="M214" s="25"/>
      <c r="N214" s="77"/>
      <c r="O214" s="1"/>
      <c r="P214" s="1"/>
      <c r="Q214" s="25"/>
      <c r="R214" s="77"/>
      <c r="S214" s="25"/>
      <c r="T214" s="77"/>
      <c r="U214" s="25"/>
      <c r="V214" s="77"/>
      <c r="W214" s="25"/>
      <c r="X214" s="77"/>
      <c r="Y214" s="25"/>
      <c r="Z214" s="77"/>
      <c r="AA214" s="25"/>
      <c r="AB214" s="77"/>
      <c r="AC214" s="25"/>
      <c r="AD214" s="77"/>
      <c r="AE214" s="25"/>
      <c r="AF214" s="77"/>
      <c r="AG214" s="25"/>
      <c r="AH214" s="77"/>
      <c r="AI214" s="25"/>
      <c r="AJ214" s="77"/>
      <c r="AK214" s="25"/>
      <c r="AL214" s="77"/>
      <c r="AM214" s="25"/>
      <c r="AN214" s="77"/>
      <c r="AO214" s="25"/>
      <c r="AP214" s="77"/>
      <c r="AQ214" s="25"/>
      <c r="AR214" s="77"/>
      <c r="AS214" s="25"/>
      <c r="AT214" s="77"/>
      <c r="AU214" s="25"/>
      <c r="AV214" s="77"/>
      <c r="AW214" s="25"/>
      <c r="AX214" s="77"/>
      <c r="AY214" s="25"/>
      <c r="AZ214" s="77"/>
      <c r="BA214" s="25"/>
      <c r="BB214" s="77"/>
      <c r="BC214" s="25"/>
      <c r="BD214" s="77"/>
      <c r="BE214" s="1"/>
      <c r="BF214" s="1"/>
      <c r="BG214" s="25"/>
      <c r="BH214" s="77"/>
      <c r="BI214" s="25"/>
      <c r="BJ214" s="77"/>
      <c r="BK214" s="25"/>
      <c r="BL214" s="77"/>
      <c r="BM214" s="25"/>
      <c r="BN214" s="77"/>
      <c r="BO214" s="25"/>
      <c r="BP214" s="77"/>
      <c r="BQ214" s="25"/>
      <c r="BR214" s="77"/>
      <c r="BS214" s="25"/>
      <c r="BT214" s="77"/>
      <c r="BU214" s="25"/>
      <c r="BV214" s="77"/>
      <c r="BW214" s="25"/>
      <c r="BX214" s="69"/>
      <c r="BY214" s="69"/>
      <c r="BZ214" s="70"/>
      <c r="CA214" s="69"/>
      <c r="CB214" s="69"/>
      <c r="CC214" s="71"/>
      <c r="CD214" s="77"/>
      <c r="CE214" s="25"/>
    </row>
    <row r="215" spans="2:83" ht="15" customHeight="1" x14ac:dyDescent="0.2">
      <c r="B215" s="1"/>
      <c r="C215" s="13"/>
      <c r="D215" s="20"/>
      <c r="E215" s="22"/>
      <c r="F215" s="77"/>
      <c r="G215" s="1"/>
      <c r="H215" s="1"/>
      <c r="I215" s="25"/>
      <c r="J215" s="77"/>
      <c r="K215" s="1"/>
      <c r="L215" s="1"/>
      <c r="M215" s="25"/>
      <c r="N215" s="77"/>
      <c r="O215" s="1"/>
      <c r="P215" s="1"/>
      <c r="Q215" s="25"/>
      <c r="R215" s="77"/>
      <c r="S215" s="25"/>
      <c r="T215" s="77"/>
      <c r="U215" s="25"/>
      <c r="V215" s="77"/>
      <c r="W215" s="25"/>
      <c r="X215" s="77"/>
      <c r="Y215" s="25"/>
      <c r="Z215" s="77"/>
      <c r="AA215" s="25"/>
      <c r="AB215" s="77"/>
      <c r="AC215" s="25"/>
      <c r="AD215" s="77"/>
      <c r="AE215" s="25"/>
      <c r="AF215" s="77"/>
      <c r="AG215" s="25"/>
      <c r="AH215" s="77"/>
      <c r="AI215" s="25"/>
      <c r="AJ215" s="77"/>
      <c r="AK215" s="25"/>
      <c r="AL215" s="77"/>
      <c r="AM215" s="25"/>
      <c r="AN215" s="77"/>
      <c r="AO215" s="25"/>
      <c r="AP215" s="77"/>
      <c r="AQ215" s="25"/>
      <c r="AR215" s="77"/>
      <c r="AS215" s="25"/>
      <c r="AT215" s="77"/>
      <c r="AU215" s="25"/>
      <c r="AV215" s="77"/>
      <c r="AW215" s="25"/>
      <c r="AX215" s="77"/>
      <c r="AY215" s="25"/>
      <c r="AZ215" s="77"/>
      <c r="BA215" s="25"/>
      <c r="BB215" s="77"/>
      <c r="BC215" s="25"/>
      <c r="BD215" s="77"/>
      <c r="BE215" s="1"/>
      <c r="BF215" s="1"/>
      <c r="BG215" s="25"/>
      <c r="BH215" s="77"/>
      <c r="BI215" s="25"/>
      <c r="BJ215" s="77"/>
      <c r="BK215" s="25"/>
      <c r="BL215" s="77"/>
      <c r="BM215" s="25"/>
      <c r="BN215" s="77"/>
      <c r="BO215" s="25"/>
      <c r="BP215" s="77"/>
      <c r="BQ215" s="25"/>
      <c r="BR215" s="77"/>
      <c r="BS215" s="25"/>
      <c r="BT215" s="77"/>
      <c r="BU215" s="25"/>
      <c r="BV215" s="77"/>
      <c r="BW215" s="25"/>
      <c r="BX215" s="69"/>
      <c r="BY215" s="69"/>
      <c r="BZ215" s="70"/>
      <c r="CA215" s="69"/>
      <c r="CB215" s="69"/>
      <c r="CC215" s="71"/>
      <c r="CD215" s="77"/>
      <c r="CE215" s="25"/>
    </row>
    <row r="216" spans="2:83" ht="15" customHeight="1" x14ac:dyDescent="0.2">
      <c r="B216" s="1"/>
      <c r="C216" s="13"/>
      <c r="D216" s="20"/>
      <c r="E216" s="22"/>
      <c r="F216" s="77"/>
      <c r="G216" s="1"/>
      <c r="H216" s="1"/>
      <c r="I216" s="25"/>
      <c r="J216" s="77"/>
      <c r="K216" s="1"/>
      <c r="L216" s="1"/>
      <c r="M216" s="25"/>
      <c r="N216" s="77"/>
      <c r="O216" s="1"/>
      <c r="P216" s="1"/>
      <c r="Q216" s="25"/>
      <c r="R216" s="77"/>
      <c r="S216" s="25"/>
      <c r="T216" s="77"/>
      <c r="U216" s="25"/>
      <c r="V216" s="77"/>
      <c r="W216" s="25"/>
      <c r="X216" s="77"/>
      <c r="Y216" s="25"/>
      <c r="Z216" s="77"/>
      <c r="AA216" s="25"/>
      <c r="AB216" s="77"/>
      <c r="AC216" s="25"/>
      <c r="AD216" s="77"/>
      <c r="AE216" s="25"/>
      <c r="AF216" s="77"/>
      <c r="AG216" s="25"/>
      <c r="AH216" s="77"/>
      <c r="AI216" s="25"/>
      <c r="AJ216" s="77"/>
      <c r="AK216" s="25"/>
      <c r="AL216" s="77"/>
      <c r="AM216" s="25"/>
      <c r="AN216" s="77"/>
      <c r="AO216" s="25"/>
      <c r="AP216" s="77"/>
      <c r="AQ216" s="25"/>
      <c r="AR216" s="77"/>
      <c r="AS216" s="25"/>
      <c r="AT216" s="77"/>
      <c r="AU216" s="25"/>
      <c r="AV216" s="77"/>
      <c r="AW216" s="25"/>
      <c r="AX216" s="77"/>
      <c r="AY216" s="25"/>
      <c r="AZ216" s="77"/>
      <c r="BA216" s="25"/>
      <c r="BB216" s="77"/>
      <c r="BC216" s="25"/>
      <c r="BD216" s="77"/>
      <c r="BE216" s="1"/>
      <c r="BF216" s="1"/>
      <c r="BG216" s="25"/>
      <c r="BH216" s="77"/>
      <c r="BI216" s="25"/>
      <c r="BJ216" s="77"/>
      <c r="BK216" s="25"/>
      <c r="BL216" s="77"/>
      <c r="BM216" s="25"/>
      <c r="BN216" s="77"/>
      <c r="BO216" s="25"/>
      <c r="BP216" s="77"/>
      <c r="BQ216" s="25"/>
      <c r="BR216" s="77"/>
      <c r="BS216" s="25"/>
      <c r="BT216" s="77"/>
      <c r="BU216" s="25"/>
      <c r="BV216" s="77"/>
      <c r="BW216" s="25"/>
      <c r="BX216" s="69"/>
      <c r="BY216" s="69"/>
      <c r="BZ216" s="70"/>
      <c r="CA216" s="69"/>
      <c r="CB216" s="69"/>
      <c r="CC216" s="71"/>
      <c r="CD216" s="77"/>
      <c r="CE216" s="25"/>
    </row>
    <row r="217" spans="2:83" ht="15" customHeight="1" x14ac:dyDescent="0.2">
      <c r="B217" s="1"/>
      <c r="C217" s="13"/>
      <c r="D217" s="20"/>
      <c r="E217" s="22"/>
      <c r="F217" s="77"/>
      <c r="G217" s="1"/>
      <c r="H217" s="1"/>
      <c r="I217" s="25"/>
      <c r="J217" s="77"/>
      <c r="K217" s="1"/>
      <c r="L217" s="1"/>
      <c r="M217" s="25"/>
      <c r="N217" s="77"/>
      <c r="O217" s="1"/>
      <c r="P217" s="1"/>
      <c r="Q217" s="25"/>
      <c r="R217" s="77"/>
      <c r="S217" s="25"/>
      <c r="T217" s="77"/>
      <c r="U217" s="25"/>
      <c r="V217" s="77"/>
      <c r="W217" s="25"/>
      <c r="X217" s="77"/>
      <c r="Y217" s="25"/>
      <c r="Z217" s="77"/>
      <c r="AA217" s="25"/>
      <c r="AB217" s="77"/>
      <c r="AC217" s="25"/>
      <c r="AD217" s="77"/>
      <c r="AE217" s="25"/>
      <c r="AF217" s="77"/>
      <c r="AG217" s="25"/>
      <c r="AH217" s="77"/>
      <c r="AI217" s="25"/>
      <c r="AJ217" s="77"/>
      <c r="AK217" s="25"/>
      <c r="AL217" s="77"/>
      <c r="AM217" s="25"/>
      <c r="AN217" s="77"/>
      <c r="AO217" s="25"/>
      <c r="AP217" s="77"/>
      <c r="AQ217" s="25"/>
      <c r="AR217" s="77"/>
      <c r="AS217" s="25"/>
      <c r="AT217" s="77"/>
      <c r="AU217" s="25"/>
      <c r="AV217" s="77"/>
      <c r="AW217" s="25"/>
      <c r="AX217" s="77"/>
      <c r="AY217" s="25"/>
      <c r="AZ217" s="77"/>
      <c r="BA217" s="25"/>
      <c r="BB217" s="77"/>
      <c r="BC217" s="25"/>
      <c r="BD217" s="77"/>
      <c r="BE217" s="1"/>
      <c r="BF217" s="1"/>
      <c r="BG217" s="25"/>
      <c r="BH217" s="77"/>
      <c r="BI217" s="25"/>
      <c r="BJ217" s="77"/>
      <c r="BK217" s="25"/>
      <c r="BL217" s="77"/>
      <c r="BM217" s="25"/>
      <c r="BN217" s="77"/>
      <c r="BO217" s="25"/>
      <c r="BP217" s="77"/>
      <c r="BQ217" s="25"/>
      <c r="BR217" s="77"/>
      <c r="BS217" s="25"/>
      <c r="BT217" s="77"/>
      <c r="BU217" s="25"/>
      <c r="BV217" s="77"/>
      <c r="BW217" s="25"/>
      <c r="BX217" s="69"/>
      <c r="BY217" s="69"/>
      <c r="BZ217" s="70"/>
      <c r="CA217" s="69"/>
      <c r="CB217" s="69"/>
      <c r="CC217" s="71"/>
      <c r="CD217" s="77"/>
      <c r="CE217" s="25"/>
    </row>
    <row r="218" spans="2:83" ht="15" customHeight="1" x14ac:dyDescent="0.2">
      <c r="B218" s="1"/>
      <c r="C218" s="13"/>
      <c r="D218" s="20"/>
      <c r="E218" s="22"/>
      <c r="F218" s="77"/>
      <c r="G218" s="1"/>
      <c r="H218" s="1"/>
      <c r="I218" s="25"/>
      <c r="J218" s="77"/>
      <c r="K218" s="1"/>
      <c r="L218" s="1"/>
      <c r="M218" s="25"/>
      <c r="N218" s="77"/>
      <c r="O218" s="1"/>
      <c r="P218" s="1"/>
      <c r="Q218" s="25"/>
      <c r="R218" s="77"/>
      <c r="S218" s="25"/>
      <c r="T218" s="77"/>
      <c r="U218" s="25"/>
      <c r="V218" s="77"/>
      <c r="W218" s="25"/>
      <c r="X218" s="77"/>
      <c r="Y218" s="25"/>
      <c r="Z218" s="77"/>
      <c r="AA218" s="25"/>
      <c r="AB218" s="77"/>
      <c r="AC218" s="25"/>
      <c r="AD218" s="77"/>
      <c r="AE218" s="25"/>
      <c r="AF218" s="77"/>
      <c r="AG218" s="25"/>
      <c r="AH218" s="77"/>
      <c r="AI218" s="25"/>
      <c r="AJ218" s="77"/>
      <c r="AK218" s="25"/>
      <c r="AL218" s="77"/>
      <c r="AM218" s="25"/>
      <c r="AN218" s="77"/>
      <c r="AO218" s="25"/>
      <c r="AP218" s="77"/>
      <c r="AQ218" s="25"/>
      <c r="AR218" s="77"/>
      <c r="AS218" s="25"/>
      <c r="AT218" s="77"/>
      <c r="AU218" s="25"/>
      <c r="AV218" s="77"/>
      <c r="AW218" s="25"/>
      <c r="AX218" s="77"/>
      <c r="AY218" s="25"/>
      <c r="AZ218" s="77"/>
      <c r="BA218" s="25"/>
      <c r="BB218" s="77"/>
      <c r="BC218" s="25"/>
      <c r="BD218" s="77"/>
      <c r="BE218" s="1"/>
      <c r="BF218" s="1"/>
      <c r="BG218" s="25"/>
      <c r="BH218" s="77"/>
      <c r="BI218" s="25"/>
      <c r="BJ218" s="77"/>
      <c r="BK218" s="25"/>
      <c r="BL218" s="77"/>
      <c r="BM218" s="25"/>
      <c r="BN218" s="77"/>
      <c r="BO218" s="25"/>
      <c r="BP218" s="77"/>
      <c r="BQ218" s="25"/>
      <c r="BR218" s="77"/>
      <c r="BS218" s="25"/>
      <c r="BT218" s="77"/>
      <c r="BU218" s="25"/>
      <c r="BV218" s="77"/>
      <c r="BW218" s="25"/>
      <c r="BX218" s="69"/>
      <c r="BY218" s="69"/>
      <c r="BZ218" s="70"/>
      <c r="CA218" s="69"/>
      <c r="CB218" s="69"/>
      <c r="CC218" s="71"/>
      <c r="CD218" s="77"/>
      <c r="CE218" s="25"/>
    </row>
    <row r="219" spans="2:83" ht="15" customHeight="1" x14ac:dyDescent="0.2">
      <c r="B219" s="1"/>
      <c r="C219" s="13"/>
      <c r="D219" s="20"/>
      <c r="E219" s="22"/>
      <c r="F219" s="77"/>
      <c r="G219" s="1"/>
      <c r="H219" s="1"/>
      <c r="I219" s="25"/>
      <c r="J219" s="77"/>
      <c r="K219" s="1"/>
      <c r="L219" s="1"/>
      <c r="M219" s="25"/>
      <c r="N219" s="77"/>
      <c r="O219" s="1"/>
      <c r="P219" s="1"/>
      <c r="Q219" s="25"/>
      <c r="R219" s="77"/>
      <c r="S219" s="25"/>
      <c r="T219" s="77"/>
      <c r="U219" s="25"/>
      <c r="V219" s="77"/>
      <c r="W219" s="25"/>
      <c r="X219" s="77"/>
      <c r="Y219" s="25"/>
      <c r="Z219" s="77"/>
      <c r="AA219" s="25"/>
      <c r="AB219" s="77"/>
      <c r="AC219" s="25"/>
      <c r="AD219" s="77"/>
      <c r="AE219" s="25"/>
      <c r="AF219" s="77"/>
      <c r="AG219" s="25"/>
      <c r="AH219" s="77"/>
      <c r="AI219" s="25"/>
      <c r="AJ219" s="77"/>
      <c r="AK219" s="25"/>
      <c r="AL219" s="77"/>
      <c r="AM219" s="25"/>
      <c r="AN219" s="77"/>
      <c r="AO219" s="25"/>
      <c r="AP219" s="77"/>
      <c r="AQ219" s="25"/>
      <c r="AR219" s="77"/>
      <c r="AS219" s="25"/>
      <c r="AT219" s="77"/>
      <c r="AU219" s="25"/>
      <c r="AV219" s="77"/>
      <c r="AW219" s="25"/>
      <c r="AX219" s="77"/>
      <c r="AY219" s="25"/>
      <c r="AZ219" s="77"/>
      <c r="BA219" s="25"/>
      <c r="BB219" s="77"/>
      <c r="BC219" s="25"/>
      <c r="BD219" s="77"/>
      <c r="BE219" s="1"/>
      <c r="BF219" s="1"/>
      <c r="BG219" s="25"/>
      <c r="BH219" s="77"/>
      <c r="BI219" s="25"/>
      <c r="BJ219" s="77"/>
      <c r="BK219" s="25"/>
      <c r="BL219" s="77"/>
      <c r="BM219" s="25"/>
      <c r="BN219" s="77"/>
      <c r="BO219" s="25"/>
      <c r="BP219" s="77"/>
      <c r="BQ219" s="25"/>
      <c r="BR219" s="77"/>
      <c r="BS219" s="25"/>
      <c r="BT219" s="77"/>
      <c r="BU219" s="25"/>
      <c r="BV219" s="77"/>
      <c r="BW219" s="25"/>
      <c r="BX219" s="69"/>
      <c r="BY219" s="69"/>
      <c r="BZ219" s="70"/>
      <c r="CA219" s="69"/>
      <c r="CB219" s="69"/>
      <c r="CC219" s="71"/>
      <c r="CD219" s="77"/>
      <c r="CE219" s="25"/>
    </row>
    <row r="220" spans="2:83" ht="15" customHeight="1" x14ac:dyDescent="0.2">
      <c r="B220" s="1"/>
      <c r="C220" s="13"/>
      <c r="D220" s="20"/>
      <c r="E220" s="22"/>
      <c r="F220" s="77"/>
      <c r="G220" s="1"/>
      <c r="H220" s="1"/>
      <c r="I220" s="25"/>
      <c r="J220" s="77"/>
      <c r="K220" s="1"/>
      <c r="L220" s="1"/>
      <c r="M220" s="25"/>
      <c r="N220" s="77"/>
      <c r="O220" s="1"/>
      <c r="P220" s="1"/>
      <c r="Q220" s="25"/>
      <c r="R220" s="77"/>
      <c r="S220" s="25"/>
      <c r="T220" s="77"/>
      <c r="U220" s="25"/>
      <c r="V220" s="77"/>
      <c r="W220" s="25"/>
      <c r="X220" s="77"/>
      <c r="Y220" s="25"/>
      <c r="Z220" s="77"/>
      <c r="AA220" s="25"/>
      <c r="AB220" s="77"/>
      <c r="AC220" s="25"/>
      <c r="AD220" s="77"/>
      <c r="AE220" s="25"/>
      <c r="AF220" s="77"/>
      <c r="AG220" s="25"/>
      <c r="AH220" s="77"/>
      <c r="AI220" s="25"/>
      <c r="AJ220" s="77"/>
      <c r="AK220" s="25"/>
      <c r="AL220" s="77"/>
      <c r="AM220" s="25"/>
      <c r="AN220" s="77"/>
      <c r="AO220" s="25"/>
      <c r="AP220" s="77"/>
      <c r="AQ220" s="25"/>
      <c r="AR220" s="77"/>
      <c r="AS220" s="25"/>
      <c r="AT220" s="77"/>
      <c r="AU220" s="25"/>
      <c r="AV220" s="77"/>
      <c r="AW220" s="25"/>
      <c r="AX220" s="77"/>
      <c r="AY220" s="25"/>
      <c r="AZ220" s="77"/>
      <c r="BA220" s="25"/>
      <c r="BB220" s="77"/>
      <c r="BC220" s="25"/>
      <c r="BD220" s="77"/>
      <c r="BE220" s="1"/>
      <c r="BF220" s="1"/>
      <c r="BG220" s="25"/>
      <c r="BH220" s="77"/>
      <c r="BI220" s="25"/>
      <c r="BJ220" s="77"/>
      <c r="BK220" s="25"/>
      <c r="BL220" s="77"/>
      <c r="BM220" s="25"/>
      <c r="BN220" s="77"/>
      <c r="BO220" s="25"/>
      <c r="BP220" s="77"/>
      <c r="BQ220" s="25"/>
      <c r="BR220" s="77"/>
      <c r="BS220" s="25"/>
      <c r="BT220" s="77"/>
      <c r="BU220" s="25"/>
      <c r="BV220" s="77"/>
      <c r="BW220" s="25"/>
      <c r="BX220" s="69"/>
      <c r="BY220" s="69"/>
      <c r="BZ220" s="70"/>
      <c r="CA220" s="69"/>
      <c r="CB220" s="69"/>
      <c r="CC220" s="71"/>
      <c r="CD220" s="77"/>
      <c r="CE220" s="25"/>
    </row>
    <row r="221" spans="2:83" ht="15" customHeight="1" x14ac:dyDescent="0.2">
      <c r="B221" s="1"/>
      <c r="C221" s="13"/>
      <c r="D221" s="20"/>
      <c r="E221" s="22"/>
      <c r="F221" s="77"/>
      <c r="G221" s="1"/>
      <c r="H221" s="1"/>
      <c r="I221" s="25"/>
      <c r="J221" s="77"/>
      <c r="K221" s="1"/>
      <c r="L221" s="1"/>
      <c r="M221" s="25"/>
      <c r="N221" s="77"/>
      <c r="O221" s="1"/>
      <c r="P221" s="1"/>
      <c r="Q221" s="25"/>
      <c r="R221" s="77"/>
      <c r="S221" s="25"/>
      <c r="T221" s="77"/>
      <c r="U221" s="25"/>
      <c r="V221" s="77"/>
      <c r="W221" s="25"/>
      <c r="X221" s="77"/>
      <c r="Y221" s="25"/>
      <c r="Z221" s="77"/>
      <c r="AA221" s="25"/>
      <c r="AB221" s="77"/>
      <c r="AC221" s="25"/>
      <c r="AD221" s="77"/>
      <c r="AE221" s="25"/>
      <c r="AF221" s="77"/>
      <c r="AG221" s="25"/>
      <c r="AH221" s="77"/>
      <c r="AI221" s="25"/>
      <c r="AJ221" s="77"/>
      <c r="AK221" s="25"/>
      <c r="AL221" s="77"/>
      <c r="AM221" s="25"/>
      <c r="AN221" s="77"/>
      <c r="AO221" s="25"/>
      <c r="AP221" s="77"/>
      <c r="AQ221" s="25"/>
      <c r="AR221" s="77"/>
      <c r="AS221" s="25"/>
      <c r="AT221" s="77"/>
      <c r="AU221" s="25"/>
      <c r="AV221" s="77"/>
      <c r="AW221" s="25"/>
      <c r="AX221" s="77"/>
      <c r="AY221" s="25"/>
      <c r="AZ221" s="77"/>
      <c r="BA221" s="25"/>
      <c r="BB221" s="77"/>
      <c r="BC221" s="25"/>
      <c r="BD221" s="77"/>
      <c r="BE221" s="1"/>
      <c r="BF221" s="1"/>
      <c r="BG221" s="25"/>
      <c r="BH221" s="77"/>
      <c r="BI221" s="25"/>
      <c r="BJ221" s="77"/>
      <c r="BK221" s="25"/>
      <c r="BL221" s="77"/>
      <c r="BM221" s="25"/>
      <c r="BN221" s="77"/>
      <c r="BO221" s="25"/>
      <c r="BP221" s="77"/>
      <c r="BQ221" s="25"/>
      <c r="BR221" s="77"/>
      <c r="BS221" s="25"/>
      <c r="BT221" s="77"/>
      <c r="BU221" s="25"/>
      <c r="BV221" s="77"/>
      <c r="BW221" s="25"/>
      <c r="BX221" s="69"/>
      <c r="BY221" s="69"/>
      <c r="BZ221" s="70"/>
      <c r="CA221" s="69"/>
      <c r="CB221" s="69"/>
      <c r="CC221" s="71"/>
      <c r="CD221" s="77"/>
      <c r="CE221" s="25"/>
    </row>
    <row r="222" spans="2:83" ht="15" customHeight="1" x14ac:dyDescent="0.2">
      <c r="B222" s="1"/>
      <c r="C222" s="13"/>
      <c r="D222" s="20"/>
      <c r="E222" s="22"/>
      <c r="F222" s="77"/>
      <c r="G222" s="1"/>
      <c r="H222" s="1"/>
      <c r="I222" s="25"/>
      <c r="J222" s="77"/>
      <c r="K222" s="1"/>
      <c r="L222" s="1"/>
      <c r="M222" s="25"/>
      <c r="N222" s="77"/>
      <c r="O222" s="1"/>
      <c r="P222" s="1"/>
      <c r="Q222" s="25"/>
      <c r="R222" s="77"/>
      <c r="S222" s="25"/>
      <c r="T222" s="77"/>
      <c r="U222" s="25"/>
      <c r="V222" s="77"/>
      <c r="W222" s="25"/>
      <c r="X222" s="77"/>
      <c r="Y222" s="25"/>
      <c r="Z222" s="77"/>
      <c r="AA222" s="25"/>
      <c r="AB222" s="77"/>
      <c r="AC222" s="25"/>
      <c r="AD222" s="77"/>
      <c r="AE222" s="25"/>
      <c r="AF222" s="77"/>
      <c r="AG222" s="25"/>
      <c r="AH222" s="77"/>
      <c r="AI222" s="25"/>
      <c r="AJ222" s="77"/>
      <c r="AK222" s="25"/>
      <c r="AL222" s="77"/>
      <c r="AM222" s="25"/>
      <c r="AN222" s="77"/>
      <c r="AO222" s="25"/>
      <c r="AP222" s="77"/>
      <c r="AQ222" s="25"/>
      <c r="AR222" s="77"/>
      <c r="AS222" s="25"/>
      <c r="AT222" s="77"/>
      <c r="AU222" s="25"/>
      <c r="AV222" s="77"/>
      <c r="AW222" s="25"/>
      <c r="AX222" s="77"/>
      <c r="AY222" s="25"/>
      <c r="AZ222" s="77"/>
      <c r="BA222" s="25"/>
      <c r="BB222" s="77"/>
      <c r="BC222" s="25"/>
      <c r="BD222" s="77"/>
      <c r="BE222" s="1"/>
      <c r="BF222" s="1"/>
      <c r="BG222" s="25"/>
      <c r="BH222" s="77"/>
      <c r="BI222" s="25"/>
      <c r="BJ222" s="77"/>
      <c r="BK222" s="25"/>
      <c r="BL222" s="77"/>
      <c r="BM222" s="25"/>
      <c r="BN222" s="77"/>
      <c r="BO222" s="25"/>
      <c r="BP222" s="77"/>
      <c r="BQ222" s="25"/>
      <c r="BR222" s="77"/>
      <c r="BS222" s="25"/>
      <c r="BT222" s="77"/>
      <c r="BU222" s="25"/>
      <c r="BV222" s="77"/>
      <c r="BW222" s="25"/>
      <c r="BX222" s="69"/>
      <c r="BY222" s="69"/>
      <c r="BZ222" s="70"/>
      <c r="CA222" s="69"/>
      <c r="CB222" s="69"/>
      <c r="CC222" s="71"/>
      <c r="CD222" s="77"/>
      <c r="CE222" s="25"/>
    </row>
    <row r="223" spans="2:83" ht="15" customHeight="1" x14ac:dyDescent="0.2">
      <c r="B223" s="1"/>
      <c r="C223" s="13"/>
      <c r="D223" s="20"/>
      <c r="E223" s="22"/>
      <c r="F223" s="77"/>
      <c r="G223" s="1"/>
      <c r="H223" s="1"/>
      <c r="I223" s="25"/>
      <c r="J223" s="77"/>
      <c r="K223" s="1"/>
      <c r="L223" s="1"/>
      <c r="M223" s="25"/>
      <c r="N223" s="77"/>
      <c r="O223" s="1"/>
      <c r="P223" s="1"/>
      <c r="Q223" s="25"/>
      <c r="R223" s="77"/>
      <c r="S223" s="25"/>
      <c r="T223" s="77"/>
      <c r="U223" s="25"/>
      <c r="V223" s="77"/>
      <c r="W223" s="25"/>
      <c r="X223" s="77"/>
      <c r="Y223" s="25"/>
      <c r="Z223" s="77"/>
      <c r="AA223" s="25"/>
      <c r="AB223" s="77"/>
      <c r="AC223" s="25"/>
      <c r="AD223" s="77"/>
      <c r="AE223" s="25"/>
      <c r="AF223" s="77"/>
      <c r="AG223" s="25"/>
      <c r="AH223" s="77"/>
      <c r="AI223" s="25"/>
      <c r="AJ223" s="77"/>
      <c r="AK223" s="25"/>
      <c r="AL223" s="77"/>
      <c r="AM223" s="25"/>
      <c r="AN223" s="77"/>
      <c r="AO223" s="25"/>
      <c r="AP223" s="77"/>
      <c r="AQ223" s="25"/>
      <c r="AR223" s="77"/>
      <c r="AS223" s="25"/>
      <c r="AT223" s="77"/>
      <c r="AU223" s="25"/>
      <c r="AV223" s="77"/>
      <c r="AW223" s="25"/>
      <c r="AX223" s="77"/>
      <c r="AY223" s="25"/>
      <c r="AZ223" s="77"/>
      <c r="BA223" s="25"/>
      <c r="BB223" s="77"/>
      <c r="BC223" s="25"/>
      <c r="BD223" s="77"/>
      <c r="BE223" s="1"/>
      <c r="BF223" s="1"/>
      <c r="BG223" s="25"/>
      <c r="BH223" s="77"/>
      <c r="BI223" s="25"/>
      <c r="BJ223" s="77"/>
      <c r="BK223" s="25"/>
      <c r="BL223" s="77"/>
      <c r="BM223" s="25"/>
      <c r="BN223" s="77"/>
      <c r="BO223" s="25"/>
      <c r="BP223" s="77"/>
      <c r="BQ223" s="25"/>
      <c r="BR223" s="77"/>
      <c r="BS223" s="25"/>
      <c r="BT223" s="77"/>
      <c r="BU223" s="25"/>
      <c r="BV223" s="77"/>
      <c r="BW223" s="25"/>
      <c r="BX223" s="69"/>
      <c r="BY223" s="69"/>
      <c r="BZ223" s="70"/>
      <c r="CA223" s="69"/>
      <c r="CB223" s="69"/>
      <c r="CC223" s="71"/>
      <c r="CD223" s="77"/>
      <c r="CE223" s="25"/>
    </row>
    <row r="224" spans="2:83" ht="15" customHeight="1" x14ac:dyDescent="0.2">
      <c r="B224" s="1"/>
      <c r="C224" s="13"/>
      <c r="D224" s="20"/>
      <c r="E224" s="22"/>
      <c r="F224" s="77"/>
      <c r="G224" s="1"/>
      <c r="H224" s="1"/>
      <c r="I224" s="25"/>
      <c r="J224" s="77"/>
      <c r="K224" s="1"/>
      <c r="L224" s="1"/>
      <c r="M224" s="25"/>
      <c r="N224" s="77"/>
      <c r="O224" s="1"/>
      <c r="P224" s="1"/>
      <c r="Q224" s="25"/>
      <c r="R224" s="77"/>
      <c r="S224" s="25"/>
      <c r="T224" s="77"/>
      <c r="U224" s="25"/>
      <c r="V224" s="77"/>
      <c r="W224" s="25"/>
      <c r="X224" s="77"/>
      <c r="Y224" s="25"/>
      <c r="Z224" s="77"/>
      <c r="AA224" s="25"/>
      <c r="AB224" s="77"/>
      <c r="AC224" s="25"/>
      <c r="AD224" s="77"/>
      <c r="AE224" s="25"/>
      <c r="AF224" s="77"/>
      <c r="AG224" s="25"/>
      <c r="AH224" s="77"/>
      <c r="AI224" s="25"/>
      <c r="AJ224" s="77"/>
      <c r="AK224" s="25"/>
      <c r="AL224" s="77"/>
      <c r="AM224" s="25"/>
      <c r="AN224" s="77"/>
      <c r="AO224" s="25"/>
      <c r="AP224" s="77"/>
      <c r="AQ224" s="25"/>
      <c r="AR224" s="77"/>
      <c r="AS224" s="25"/>
      <c r="AT224" s="77"/>
      <c r="AU224" s="25"/>
      <c r="AV224" s="77"/>
      <c r="AW224" s="25"/>
      <c r="AX224" s="77"/>
      <c r="AY224" s="25"/>
      <c r="AZ224" s="77"/>
      <c r="BA224" s="25"/>
      <c r="BB224" s="77"/>
      <c r="BC224" s="25"/>
      <c r="BD224" s="77"/>
      <c r="BE224" s="1"/>
      <c r="BF224" s="1"/>
      <c r="BG224" s="25"/>
      <c r="BH224" s="77"/>
      <c r="BI224" s="25"/>
      <c r="BJ224" s="77"/>
      <c r="BK224" s="25"/>
      <c r="BL224" s="77"/>
      <c r="BM224" s="25"/>
      <c r="BN224" s="77"/>
      <c r="BO224" s="25"/>
      <c r="BP224" s="77"/>
      <c r="BQ224" s="25"/>
      <c r="BR224" s="77"/>
      <c r="BS224" s="25"/>
      <c r="BT224" s="77"/>
      <c r="BU224" s="25"/>
      <c r="BV224" s="77"/>
      <c r="BW224" s="25"/>
      <c r="BX224" s="69"/>
      <c r="BY224" s="69"/>
      <c r="BZ224" s="70"/>
      <c r="CA224" s="69"/>
      <c r="CB224" s="69"/>
      <c r="CC224" s="71"/>
      <c r="CD224" s="77"/>
      <c r="CE224" s="25"/>
    </row>
    <row r="225" spans="2:83" ht="15" customHeight="1" x14ac:dyDescent="0.2">
      <c r="B225" s="1"/>
      <c r="C225" s="13"/>
      <c r="D225" s="20"/>
      <c r="E225" s="22"/>
      <c r="F225" s="77"/>
      <c r="G225" s="1"/>
      <c r="H225" s="1"/>
      <c r="I225" s="25"/>
      <c r="J225" s="77"/>
      <c r="K225" s="1"/>
      <c r="L225" s="1"/>
      <c r="M225" s="25"/>
      <c r="N225" s="77"/>
      <c r="O225" s="1"/>
      <c r="P225" s="1"/>
      <c r="Q225" s="25"/>
      <c r="R225" s="77"/>
      <c r="S225" s="25"/>
      <c r="T225" s="77"/>
      <c r="U225" s="25"/>
      <c r="V225" s="77"/>
      <c r="W225" s="25"/>
      <c r="X225" s="77"/>
      <c r="Y225" s="25"/>
      <c r="Z225" s="77"/>
      <c r="AA225" s="25"/>
      <c r="AB225" s="77"/>
      <c r="AC225" s="25"/>
      <c r="AD225" s="77"/>
      <c r="AE225" s="25"/>
      <c r="AF225" s="77"/>
      <c r="AG225" s="25"/>
      <c r="AH225" s="77"/>
      <c r="AI225" s="25"/>
      <c r="AJ225" s="77"/>
      <c r="AK225" s="25"/>
      <c r="AL225" s="77"/>
      <c r="AM225" s="25"/>
      <c r="AN225" s="77"/>
      <c r="AO225" s="25"/>
      <c r="AP225" s="77"/>
      <c r="AQ225" s="25"/>
      <c r="AR225" s="77"/>
      <c r="AS225" s="25"/>
      <c r="AT225" s="77"/>
      <c r="AU225" s="25"/>
      <c r="AV225" s="77"/>
      <c r="AW225" s="25"/>
      <c r="AX225" s="77"/>
      <c r="AY225" s="25"/>
      <c r="AZ225" s="77"/>
      <c r="BA225" s="25"/>
      <c r="BB225" s="77"/>
      <c r="BC225" s="25"/>
      <c r="BD225" s="77"/>
      <c r="BE225" s="1"/>
      <c r="BF225" s="1"/>
      <c r="BG225" s="25"/>
      <c r="BH225" s="77"/>
      <c r="BI225" s="25"/>
      <c r="BJ225" s="77"/>
      <c r="BK225" s="25"/>
      <c r="BL225" s="77"/>
      <c r="BM225" s="25"/>
      <c r="BN225" s="77"/>
      <c r="BO225" s="25"/>
      <c r="BP225" s="77"/>
      <c r="BQ225" s="25"/>
      <c r="BR225" s="77"/>
      <c r="BS225" s="25"/>
      <c r="BT225" s="77"/>
      <c r="BU225" s="25"/>
      <c r="BV225" s="77"/>
      <c r="BW225" s="25"/>
      <c r="BX225" s="69"/>
      <c r="BY225" s="69"/>
      <c r="BZ225" s="70"/>
      <c r="CA225" s="69"/>
      <c r="CB225" s="69"/>
      <c r="CC225" s="71"/>
      <c r="CD225" s="77"/>
      <c r="CE225" s="25"/>
    </row>
    <row r="226" spans="2:83" ht="15" customHeight="1" x14ac:dyDescent="0.2">
      <c r="B226" s="1"/>
      <c r="C226" s="13"/>
      <c r="D226" s="20"/>
      <c r="E226" s="22"/>
      <c r="F226" s="77"/>
      <c r="G226" s="1"/>
      <c r="H226" s="1"/>
      <c r="I226" s="25"/>
      <c r="J226" s="77"/>
      <c r="K226" s="1"/>
      <c r="L226" s="1"/>
      <c r="M226" s="25"/>
      <c r="N226" s="77"/>
      <c r="O226" s="1"/>
      <c r="P226" s="1"/>
      <c r="Q226" s="25"/>
      <c r="R226" s="77"/>
      <c r="S226" s="25"/>
      <c r="T226" s="77"/>
      <c r="U226" s="25"/>
      <c r="V226" s="77"/>
      <c r="W226" s="25"/>
      <c r="X226" s="77"/>
      <c r="Y226" s="25"/>
      <c r="Z226" s="77"/>
      <c r="AA226" s="25"/>
      <c r="AB226" s="77"/>
      <c r="AC226" s="25"/>
      <c r="AD226" s="77"/>
      <c r="AE226" s="25"/>
      <c r="AF226" s="77"/>
      <c r="AG226" s="25"/>
      <c r="AH226" s="77"/>
      <c r="AI226" s="25"/>
      <c r="AJ226" s="77"/>
      <c r="AK226" s="25"/>
      <c r="AL226" s="77"/>
      <c r="AM226" s="25"/>
      <c r="AN226" s="77"/>
      <c r="AO226" s="25"/>
      <c r="AP226" s="77"/>
      <c r="AQ226" s="25"/>
      <c r="AR226" s="77"/>
      <c r="AS226" s="25"/>
      <c r="AT226" s="77"/>
      <c r="AU226" s="25"/>
      <c r="AV226" s="77"/>
      <c r="AW226" s="25"/>
      <c r="AX226" s="77"/>
      <c r="AY226" s="25"/>
      <c r="AZ226" s="77"/>
      <c r="BA226" s="25"/>
      <c r="BB226" s="77"/>
      <c r="BC226" s="25"/>
      <c r="BD226" s="77"/>
      <c r="BE226" s="1"/>
      <c r="BF226" s="1"/>
      <c r="BG226" s="25"/>
      <c r="BH226" s="77"/>
      <c r="BI226" s="25"/>
      <c r="BJ226" s="77"/>
      <c r="BK226" s="25"/>
      <c r="BL226" s="77"/>
      <c r="BM226" s="25"/>
      <c r="BN226" s="77"/>
      <c r="BO226" s="25"/>
      <c r="BP226" s="77"/>
      <c r="BQ226" s="25"/>
      <c r="BR226" s="77"/>
      <c r="BS226" s="25"/>
      <c r="BT226" s="77"/>
      <c r="BU226" s="25"/>
      <c r="BV226" s="77"/>
      <c r="BW226" s="25"/>
      <c r="BX226" s="69"/>
      <c r="BY226" s="69"/>
      <c r="BZ226" s="70"/>
      <c r="CA226" s="69"/>
      <c r="CB226" s="69"/>
      <c r="CC226" s="71"/>
      <c r="CD226" s="77"/>
      <c r="CE226" s="25"/>
    </row>
    <row r="227" spans="2:83" ht="15" customHeight="1" x14ac:dyDescent="0.2">
      <c r="B227" s="1"/>
      <c r="C227" s="13"/>
      <c r="D227" s="20"/>
      <c r="E227" s="22"/>
      <c r="F227" s="77"/>
      <c r="G227" s="1"/>
      <c r="H227" s="1"/>
      <c r="I227" s="25"/>
      <c r="J227" s="77"/>
      <c r="K227" s="1"/>
      <c r="L227" s="1"/>
      <c r="M227" s="25"/>
      <c r="N227" s="77"/>
      <c r="O227" s="1"/>
      <c r="P227" s="1"/>
      <c r="Q227" s="25"/>
      <c r="R227" s="77"/>
      <c r="S227" s="25"/>
      <c r="T227" s="77"/>
      <c r="U227" s="25"/>
      <c r="V227" s="77"/>
      <c r="W227" s="25"/>
      <c r="X227" s="77"/>
      <c r="Y227" s="25"/>
      <c r="Z227" s="77"/>
      <c r="AA227" s="25"/>
      <c r="AB227" s="77"/>
      <c r="AC227" s="25"/>
      <c r="AD227" s="77"/>
      <c r="AE227" s="25"/>
      <c r="AF227" s="77"/>
      <c r="AG227" s="25"/>
      <c r="AH227" s="77"/>
      <c r="AI227" s="25"/>
      <c r="AJ227" s="77"/>
      <c r="AK227" s="25"/>
      <c r="AL227" s="77"/>
      <c r="AM227" s="25"/>
      <c r="AN227" s="77"/>
      <c r="AO227" s="25"/>
      <c r="AP227" s="77"/>
      <c r="AQ227" s="25"/>
      <c r="AR227" s="77"/>
      <c r="AS227" s="25"/>
      <c r="AT227" s="77"/>
      <c r="AU227" s="25"/>
      <c r="AV227" s="77"/>
      <c r="AW227" s="25"/>
      <c r="AX227" s="77"/>
      <c r="AY227" s="25"/>
      <c r="AZ227" s="77"/>
      <c r="BA227" s="25"/>
      <c r="BB227" s="77"/>
      <c r="BC227" s="25"/>
      <c r="BD227" s="77"/>
      <c r="BE227" s="1"/>
      <c r="BF227" s="1"/>
      <c r="BG227" s="25"/>
      <c r="BH227" s="77"/>
      <c r="BI227" s="25"/>
      <c r="BJ227" s="77"/>
      <c r="BK227" s="25"/>
      <c r="BL227" s="77"/>
      <c r="BM227" s="25"/>
      <c r="BN227" s="77"/>
      <c r="BO227" s="25"/>
      <c r="BP227" s="77"/>
      <c r="BQ227" s="25"/>
      <c r="BR227" s="77"/>
      <c r="BS227" s="25"/>
      <c r="BT227" s="77"/>
      <c r="BU227" s="25"/>
      <c r="BV227" s="77"/>
      <c r="BW227" s="25"/>
      <c r="BX227" s="69"/>
      <c r="BY227" s="69"/>
      <c r="BZ227" s="70"/>
      <c r="CA227" s="69"/>
      <c r="CB227" s="69"/>
      <c r="CC227" s="71"/>
      <c r="CD227" s="77"/>
      <c r="CE227" s="25"/>
    </row>
    <row r="228" spans="2:83" ht="15" customHeight="1" x14ac:dyDescent="0.2">
      <c r="B228" s="1"/>
      <c r="C228" s="13"/>
      <c r="D228" s="20"/>
      <c r="E228" s="22"/>
      <c r="F228" s="77"/>
      <c r="G228" s="1"/>
      <c r="H228" s="1"/>
      <c r="I228" s="25"/>
      <c r="J228" s="77"/>
      <c r="K228" s="1"/>
      <c r="L228" s="1"/>
      <c r="M228" s="25"/>
      <c r="N228" s="77"/>
      <c r="O228" s="1"/>
      <c r="P228" s="1"/>
      <c r="Q228" s="25"/>
      <c r="R228" s="77"/>
      <c r="S228" s="25"/>
      <c r="T228" s="77"/>
      <c r="U228" s="25"/>
      <c r="V228" s="77"/>
      <c r="W228" s="25"/>
      <c r="X228" s="77"/>
      <c r="Y228" s="25"/>
      <c r="Z228" s="77"/>
      <c r="AA228" s="25"/>
      <c r="AB228" s="77"/>
      <c r="AC228" s="25"/>
      <c r="AD228" s="77"/>
      <c r="AE228" s="25"/>
      <c r="AF228" s="77"/>
      <c r="AG228" s="25"/>
      <c r="AH228" s="77"/>
      <c r="AI228" s="25"/>
      <c r="AJ228" s="77"/>
      <c r="AK228" s="25"/>
      <c r="AL228" s="77"/>
      <c r="AM228" s="25"/>
      <c r="AN228" s="77"/>
      <c r="AO228" s="25"/>
      <c r="AP228" s="77"/>
      <c r="AQ228" s="25"/>
      <c r="AR228" s="77"/>
      <c r="AS228" s="25"/>
      <c r="AT228" s="77"/>
      <c r="AU228" s="25"/>
      <c r="AV228" s="77"/>
      <c r="AW228" s="25"/>
      <c r="AX228" s="77"/>
      <c r="AY228" s="25"/>
      <c r="AZ228" s="77"/>
      <c r="BA228" s="25"/>
      <c r="BB228" s="77"/>
      <c r="BC228" s="25"/>
      <c r="BD228" s="77"/>
      <c r="BE228" s="1"/>
      <c r="BF228" s="1"/>
      <c r="BG228" s="25"/>
      <c r="BH228" s="77"/>
      <c r="BI228" s="25"/>
      <c r="BJ228" s="77"/>
      <c r="BK228" s="25"/>
      <c r="BL228" s="77"/>
      <c r="BM228" s="25"/>
      <c r="BN228" s="77"/>
      <c r="BO228" s="25"/>
      <c r="BP228" s="77"/>
      <c r="BQ228" s="25"/>
      <c r="BR228" s="77"/>
      <c r="BS228" s="25"/>
      <c r="BT228" s="77"/>
      <c r="BU228" s="25"/>
      <c r="BV228" s="77"/>
      <c r="BW228" s="25"/>
      <c r="BX228" s="69"/>
      <c r="BY228" s="69"/>
      <c r="BZ228" s="70"/>
      <c r="CA228" s="69"/>
      <c r="CB228" s="69"/>
      <c r="CC228" s="71"/>
      <c r="CD228" s="77"/>
      <c r="CE228" s="25"/>
    </row>
    <row r="229" spans="2:83" ht="15" customHeight="1" x14ac:dyDescent="0.2">
      <c r="B229" s="1"/>
      <c r="C229" s="13"/>
      <c r="D229" s="20"/>
      <c r="E229" s="22"/>
      <c r="F229" s="77"/>
      <c r="G229" s="1"/>
      <c r="H229" s="1"/>
      <c r="I229" s="25"/>
      <c r="J229" s="77"/>
      <c r="K229" s="1"/>
      <c r="L229" s="1"/>
      <c r="M229" s="25"/>
      <c r="N229" s="77"/>
      <c r="O229" s="1"/>
      <c r="P229" s="1"/>
      <c r="Q229" s="25"/>
      <c r="R229" s="77"/>
      <c r="S229" s="25"/>
      <c r="T229" s="77"/>
      <c r="U229" s="25"/>
      <c r="V229" s="77"/>
      <c r="W229" s="25"/>
      <c r="X229" s="77"/>
      <c r="Y229" s="25"/>
      <c r="Z229" s="77"/>
      <c r="AA229" s="25"/>
      <c r="AB229" s="77"/>
      <c r="AC229" s="25"/>
      <c r="AD229" s="77"/>
      <c r="AE229" s="25"/>
      <c r="AF229" s="77"/>
      <c r="AG229" s="25"/>
      <c r="AH229" s="77"/>
      <c r="AI229" s="25"/>
      <c r="AJ229" s="77"/>
      <c r="AK229" s="25"/>
      <c r="AL229" s="77"/>
      <c r="AM229" s="25"/>
      <c r="AN229" s="77"/>
      <c r="AO229" s="25"/>
      <c r="AP229" s="77"/>
      <c r="AQ229" s="25"/>
      <c r="AR229" s="77"/>
      <c r="AS229" s="25"/>
      <c r="AT229" s="77"/>
      <c r="AU229" s="25"/>
      <c r="AV229" s="77"/>
      <c r="AW229" s="25"/>
      <c r="AX229" s="77"/>
      <c r="AY229" s="25"/>
      <c r="AZ229" s="77"/>
      <c r="BA229" s="25"/>
      <c r="BB229" s="77"/>
      <c r="BC229" s="25"/>
      <c r="BD229" s="77"/>
      <c r="BE229" s="1"/>
      <c r="BF229" s="1"/>
      <c r="BG229" s="25"/>
      <c r="BH229" s="77"/>
      <c r="BI229" s="25"/>
      <c r="BJ229" s="77"/>
      <c r="BK229" s="25"/>
      <c r="BL229" s="77"/>
      <c r="BM229" s="25"/>
      <c r="BN229" s="77"/>
      <c r="BO229" s="25"/>
      <c r="BP229" s="77"/>
      <c r="BQ229" s="25"/>
      <c r="BR229" s="77"/>
      <c r="BS229" s="25"/>
      <c r="BT229" s="77"/>
      <c r="BU229" s="25"/>
      <c r="BV229" s="77"/>
      <c r="BW229" s="25"/>
      <c r="BX229" s="69"/>
      <c r="BY229" s="69"/>
      <c r="BZ229" s="70"/>
      <c r="CA229" s="69"/>
      <c r="CB229" s="69"/>
      <c r="CC229" s="71"/>
      <c r="CD229" s="77"/>
      <c r="CE229" s="25"/>
    </row>
    <row r="230" spans="2:83" ht="15" customHeight="1" x14ac:dyDescent="0.2">
      <c r="B230" s="1"/>
      <c r="C230" s="13"/>
      <c r="D230" s="20"/>
      <c r="E230" s="22"/>
      <c r="F230" s="77"/>
      <c r="G230" s="1"/>
      <c r="H230" s="1"/>
      <c r="I230" s="25"/>
      <c r="J230" s="77"/>
      <c r="K230" s="1"/>
      <c r="L230" s="1"/>
      <c r="M230" s="25"/>
      <c r="N230" s="77"/>
      <c r="O230" s="1"/>
      <c r="P230" s="1"/>
      <c r="Q230" s="25"/>
      <c r="R230" s="77"/>
      <c r="S230" s="25"/>
      <c r="T230" s="77"/>
      <c r="U230" s="25"/>
      <c r="V230" s="77"/>
      <c r="W230" s="25"/>
      <c r="X230" s="77"/>
      <c r="Y230" s="25"/>
      <c r="Z230" s="77"/>
      <c r="AA230" s="25"/>
      <c r="AB230" s="77"/>
      <c r="AC230" s="25"/>
      <c r="AD230" s="77"/>
      <c r="AE230" s="25"/>
      <c r="AF230" s="77"/>
      <c r="AG230" s="25"/>
      <c r="AH230" s="77"/>
      <c r="AI230" s="25"/>
      <c r="AJ230" s="77"/>
      <c r="AK230" s="25"/>
      <c r="AL230" s="77"/>
      <c r="AM230" s="25"/>
      <c r="AN230" s="77"/>
      <c r="AO230" s="25"/>
      <c r="AP230" s="77"/>
      <c r="AQ230" s="25"/>
      <c r="AR230" s="77"/>
      <c r="AS230" s="25"/>
      <c r="AT230" s="77"/>
      <c r="AU230" s="25"/>
      <c r="AV230" s="77"/>
      <c r="AW230" s="25"/>
      <c r="AX230" s="77"/>
      <c r="AY230" s="25"/>
      <c r="AZ230" s="77"/>
      <c r="BA230" s="25"/>
      <c r="BB230" s="77"/>
      <c r="BC230" s="25"/>
      <c r="BD230" s="77"/>
      <c r="BE230" s="1"/>
      <c r="BF230" s="1"/>
      <c r="BG230" s="25"/>
      <c r="BH230" s="77"/>
      <c r="BI230" s="25"/>
      <c r="BJ230" s="77"/>
      <c r="BK230" s="25"/>
      <c r="BL230" s="77"/>
      <c r="BM230" s="25"/>
      <c r="BN230" s="77"/>
      <c r="BO230" s="25"/>
      <c r="BP230" s="77"/>
      <c r="BQ230" s="25"/>
      <c r="BR230" s="77"/>
      <c r="BS230" s="25"/>
      <c r="BT230" s="77"/>
      <c r="BU230" s="25"/>
      <c r="BV230" s="77"/>
      <c r="BW230" s="25"/>
      <c r="BX230" s="69"/>
      <c r="BY230" s="69"/>
      <c r="BZ230" s="70"/>
      <c r="CA230" s="69"/>
      <c r="CB230" s="69"/>
      <c r="CC230" s="71"/>
      <c r="CD230" s="77"/>
      <c r="CE230" s="25"/>
    </row>
    <row r="231" spans="2:83" ht="15" customHeight="1" x14ac:dyDescent="0.2">
      <c r="B231" s="1"/>
      <c r="C231" s="13"/>
      <c r="D231" s="20"/>
      <c r="E231" s="22"/>
      <c r="F231" s="77"/>
      <c r="G231" s="1"/>
      <c r="H231" s="1"/>
      <c r="I231" s="25"/>
      <c r="J231" s="77"/>
      <c r="K231" s="1"/>
      <c r="L231" s="1"/>
      <c r="M231" s="25"/>
      <c r="N231" s="77"/>
      <c r="O231" s="1"/>
      <c r="P231" s="1"/>
      <c r="Q231" s="25"/>
      <c r="R231" s="77"/>
      <c r="S231" s="25"/>
      <c r="T231" s="77"/>
      <c r="U231" s="25"/>
      <c r="V231" s="77"/>
      <c r="W231" s="25"/>
      <c r="X231" s="77"/>
      <c r="Y231" s="25"/>
      <c r="Z231" s="77"/>
      <c r="AA231" s="25"/>
      <c r="AB231" s="77"/>
      <c r="AC231" s="25"/>
      <c r="AD231" s="77"/>
      <c r="AE231" s="25"/>
      <c r="AF231" s="77"/>
      <c r="AG231" s="25"/>
      <c r="AH231" s="77"/>
      <c r="AI231" s="25"/>
      <c r="AJ231" s="77"/>
      <c r="AK231" s="25"/>
      <c r="AL231" s="77"/>
      <c r="AM231" s="25"/>
      <c r="AN231" s="77"/>
      <c r="AO231" s="25"/>
      <c r="AP231" s="77"/>
      <c r="AQ231" s="25"/>
      <c r="AR231" s="77"/>
      <c r="AS231" s="25"/>
      <c r="AT231" s="77"/>
      <c r="AU231" s="25"/>
      <c r="AV231" s="77"/>
      <c r="AW231" s="25"/>
      <c r="AX231" s="77"/>
      <c r="AY231" s="25"/>
      <c r="AZ231" s="77"/>
      <c r="BA231" s="25"/>
      <c r="BB231" s="77"/>
      <c r="BC231" s="25"/>
      <c r="BD231" s="77"/>
      <c r="BE231" s="1"/>
      <c r="BF231" s="1"/>
      <c r="BG231" s="25"/>
      <c r="BH231" s="77"/>
      <c r="BI231" s="25"/>
      <c r="BJ231" s="77"/>
      <c r="BK231" s="25"/>
      <c r="BL231" s="77"/>
      <c r="BM231" s="25"/>
      <c r="BN231" s="77"/>
      <c r="BO231" s="25"/>
      <c r="BP231" s="77"/>
      <c r="BQ231" s="25"/>
      <c r="BR231" s="77"/>
      <c r="BS231" s="25"/>
      <c r="BT231" s="77"/>
      <c r="BU231" s="25"/>
      <c r="BV231" s="77"/>
      <c r="BW231" s="25"/>
      <c r="BX231" s="69"/>
      <c r="BY231" s="69"/>
      <c r="BZ231" s="70"/>
      <c r="CA231" s="69"/>
      <c r="CB231" s="69"/>
      <c r="CC231" s="71"/>
      <c r="CD231" s="77"/>
      <c r="CE231" s="25"/>
    </row>
    <row r="232" spans="2:83" ht="15" customHeight="1" x14ac:dyDescent="0.2">
      <c r="B232" s="1"/>
      <c r="C232" s="13"/>
      <c r="D232" s="20"/>
      <c r="E232" s="22"/>
      <c r="F232" s="77"/>
      <c r="G232" s="1"/>
      <c r="H232" s="1"/>
      <c r="I232" s="25"/>
      <c r="J232" s="77"/>
      <c r="K232" s="1"/>
      <c r="L232" s="1"/>
      <c r="M232" s="25"/>
      <c r="N232" s="77"/>
      <c r="O232" s="1"/>
      <c r="P232" s="1"/>
      <c r="Q232" s="25"/>
      <c r="R232" s="77"/>
      <c r="S232" s="25"/>
      <c r="T232" s="77"/>
      <c r="U232" s="25"/>
      <c r="V232" s="77"/>
      <c r="W232" s="25"/>
      <c r="X232" s="77"/>
      <c r="Y232" s="25"/>
      <c r="Z232" s="77"/>
      <c r="AA232" s="25"/>
      <c r="AB232" s="77"/>
      <c r="AC232" s="25"/>
      <c r="AD232" s="77"/>
      <c r="AE232" s="25"/>
      <c r="AF232" s="77"/>
      <c r="AG232" s="25"/>
      <c r="AH232" s="77"/>
      <c r="AI232" s="25"/>
      <c r="AJ232" s="77"/>
      <c r="AK232" s="25"/>
      <c r="AL232" s="77"/>
      <c r="AM232" s="25"/>
      <c r="AN232" s="77"/>
      <c r="AO232" s="25"/>
      <c r="AP232" s="77"/>
      <c r="AQ232" s="25"/>
      <c r="AR232" s="77"/>
      <c r="AS232" s="25"/>
      <c r="AT232" s="77"/>
      <c r="AU232" s="25"/>
      <c r="AV232" s="77"/>
      <c r="AW232" s="25"/>
      <c r="AX232" s="77"/>
      <c r="AY232" s="25"/>
      <c r="AZ232" s="77"/>
      <c r="BA232" s="25"/>
      <c r="BB232" s="77"/>
      <c r="BC232" s="25"/>
      <c r="BD232" s="77"/>
      <c r="BE232" s="1"/>
      <c r="BF232" s="1"/>
      <c r="BG232" s="25"/>
      <c r="BH232" s="77"/>
      <c r="BI232" s="25"/>
      <c r="BJ232" s="77"/>
      <c r="BK232" s="25"/>
      <c r="BL232" s="77"/>
      <c r="BM232" s="25"/>
      <c r="BN232" s="77"/>
      <c r="BO232" s="25"/>
      <c r="BP232" s="77"/>
      <c r="BQ232" s="25"/>
      <c r="BR232" s="77"/>
      <c r="BS232" s="25"/>
      <c r="BT232" s="77"/>
      <c r="BU232" s="25"/>
      <c r="BV232" s="77"/>
      <c r="BW232" s="25"/>
      <c r="BX232" s="69"/>
      <c r="BY232" s="69"/>
      <c r="BZ232" s="70"/>
      <c r="CA232" s="69"/>
      <c r="CB232" s="69"/>
      <c r="CC232" s="71"/>
      <c r="CD232" s="77"/>
      <c r="CE232" s="25"/>
    </row>
    <row r="233" spans="2:83" ht="15" customHeight="1" x14ac:dyDescent="0.2">
      <c r="B233" s="1"/>
      <c r="C233" s="13"/>
      <c r="D233" s="20"/>
      <c r="E233" s="22"/>
      <c r="F233" s="77"/>
      <c r="G233" s="1"/>
      <c r="H233" s="1"/>
      <c r="I233" s="25"/>
      <c r="J233" s="77"/>
      <c r="K233" s="1"/>
      <c r="L233" s="1"/>
      <c r="M233" s="25"/>
      <c r="N233" s="77"/>
      <c r="O233" s="1"/>
      <c r="P233" s="1"/>
      <c r="Q233" s="25"/>
      <c r="R233" s="77"/>
      <c r="S233" s="25"/>
      <c r="T233" s="77"/>
      <c r="U233" s="25"/>
      <c r="V233" s="77"/>
      <c r="W233" s="25"/>
      <c r="X233" s="77"/>
      <c r="Y233" s="25"/>
      <c r="Z233" s="77"/>
      <c r="AA233" s="25"/>
      <c r="AB233" s="77"/>
      <c r="AC233" s="25"/>
      <c r="AD233" s="77"/>
      <c r="AE233" s="25"/>
      <c r="AF233" s="77"/>
      <c r="AG233" s="25"/>
      <c r="AH233" s="77"/>
      <c r="AI233" s="25"/>
      <c r="AJ233" s="77"/>
      <c r="AK233" s="25"/>
      <c r="AL233" s="77"/>
      <c r="AM233" s="25"/>
      <c r="AN233" s="77"/>
      <c r="AO233" s="25"/>
      <c r="AP233" s="77"/>
      <c r="AQ233" s="25"/>
      <c r="AR233" s="77"/>
      <c r="AS233" s="25"/>
      <c r="AT233" s="77"/>
      <c r="AU233" s="25"/>
      <c r="AV233" s="77"/>
      <c r="AW233" s="25"/>
      <c r="AX233" s="77"/>
      <c r="AY233" s="25"/>
      <c r="AZ233" s="77"/>
      <c r="BA233" s="25"/>
      <c r="BB233" s="77"/>
      <c r="BC233" s="25"/>
      <c r="BD233" s="77"/>
      <c r="BE233" s="1"/>
      <c r="BF233" s="1"/>
      <c r="BG233" s="25"/>
      <c r="BH233" s="77"/>
      <c r="BI233" s="25"/>
      <c r="BJ233" s="77"/>
      <c r="BK233" s="25"/>
      <c r="BL233" s="77"/>
      <c r="BM233" s="25"/>
      <c r="BN233" s="77"/>
      <c r="BO233" s="25"/>
      <c r="BP233" s="77"/>
      <c r="BQ233" s="25"/>
      <c r="BR233" s="77"/>
      <c r="BS233" s="25"/>
      <c r="BT233" s="77"/>
      <c r="BU233" s="25"/>
      <c r="BV233" s="77"/>
      <c r="BW233" s="25"/>
      <c r="BX233" s="69"/>
      <c r="BY233" s="69"/>
      <c r="BZ233" s="70"/>
      <c r="CA233" s="69"/>
      <c r="CB233" s="69"/>
      <c r="CC233" s="71"/>
      <c r="CD233" s="77"/>
      <c r="CE233" s="25"/>
    </row>
    <row r="234" spans="2:83" ht="15" customHeight="1" x14ac:dyDescent="0.2">
      <c r="B234" s="1"/>
      <c r="C234" s="13"/>
      <c r="D234" s="20"/>
      <c r="E234" s="22"/>
      <c r="F234" s="77"/>
      <c r="G234" s="1"/>
      <c r="H234" s="1"/>
      <c r="I234" s="25"/>
      <c r="J234" s="77"/>
      <c r="K234" s="1"/>
      <c r="L234" s="1"/>
      <c r="M234" s="25"/>
      <c r="N234" s="77"/>
      <c r="O234" s="1"/>
      <c r="P234" s="1"/>
      <c r="Q234" s="25"/>
      <c r="R234" s="77"/>
      <c r="S234" s="25"/>
      <c r="T234" s="77"/>
      <c r="U234" s="25"/>
      <c r="V234" s="77"/>
      <c r="W234" s="25"/>
      <c r="X234" s="77"/>
      <c r="Y234" s="25"/>
      <c r="Z234" s="77"/>
      <c r="AA234" s="25"/>
      <c r="AB234" s="77"/>
      <c r="AC234" s="25"/>
      <c r="AD234" s="77"/>
      <c r="AE234" s="25"/>
      <c r="AF234" s="77"/>
      <c r="AG234" s="25"/>
      <c r="AH234" s="77"/>
      <c r="AI234" s="25"/>
      <c r="AJ234" s="77"/>
      <c r="AK234" s="25"/>
      <c r="AL234" s="77"/>
      <c r="AM234" s="25"/>
      <c r="AN234" s="77"/>
      <c r="AO234" s="25"/>
      <c r="AP234" s="77"/>
      <c r="AQ234" s="25"/>
      <c r="AR234" s="77"/>
      <c r="AS234" s="25"/>
      <c r="AT234" s="77"/>
      <c r="AU234" s="25"/>
      <c r="AV234" s="77"/>
      <c r="AW234" s="25"/>
      <c r="AX234" s="77"/>
      <c r="AY234" s="25"/>
      <c r="AZ234" s="77"/>
      <c r="BA234" s="25"/>
      <c r="BB234" s="77"/>
      <c r="BC234" s="25"/>
      <c r="BD234" s="77"/>
      <c r="BE234" s="1"/>
      <c r="BF234" s="1"/>
      <c r="BG234" s="25"/>
      <c r="BH234" s="77"/>
      <c r="BI234" s="25"/>
      <c r="BJ234" s="77"/>
      <c r="BK234" s="25"/>
      <c r="BL234" s="77"/>
      <c r="BM234" s="25"/>
      <c r="BN234" s="77"/>
      <c r="BO234" s="25"/>
      <c r="BP234" s="77"/>
      <c r="BQ234" s="25"/>
      <c r="BR234" s="77"/>
      <c r="BS234" s="25"/>
      <c r="BT234" s="77"/>
      <c r="BU234" s="25"/>
      <c r="BV234" s="77"/>
      <c r="BW234" s="25"/>
      <c r="BX234" s="69"/>
      <c r="BY234" s="69"/>
      <c r="BZ234" s="70"/>
      <c r="CA234" s="69"/>
      <c r="CB234" s="69"/>
      <c r="CC234" s="71"/>
      <c r="CD234" s="77"/>
      <c r="CE234" s="25"/>
    </row>
    <row r="235" spans="2:83" ht="15" customHeight="1" x14ac:dyDescent="0.2">
      <c r="B235" s="1"/>
      <c r="C235" s="13"/>
      <c r="D235" s="20"/>
      <c r="E235" s="22"/>
      <c r="F235" s="77"/>
      <c r="G235" s="1"/>
      <c r="H235" s="1"/>
      <c r="I235" s="25"/>
      <c r="J235" s="77"/>
      <c r="K235" s="1"/>
      <c r="L235" s="1"/>
      <c r="M235" s="25"/>
      <c r="N235" s="77"/>
      <c r="O235" s="1"/>
      <c r="P235" s="1"/>
      <c r="Q235" s="25"/>
      <c r="R235" s="77"/>
      <c r="S235" s="25"/>
      <c r="T235" s="77"/>
      <c r="U235" s="25"/>
      <c r="V235" s="77"/>
      <c r="W235" s="25"/>
      <c r="X235" s="77"/>
      <c r="Y235" s="25"/>
      <c r="Z235" s="77"/>
      <c r="AA235" s="25"/>
      <c r="AB235" s="77"/>
      <c r="AC235" s="25"/>
      <c r="AD235" s="77"/>
      <c r="AE235" s="25"/>
      <c r="AF235" s="77"/>
      <c r="AG235" s="25"/>
      <c r="AH235" s="77"/>
      <c r="AI235" s="25"/>
      <c r="AJ235" s="77"/>
      <c r="AK235" s="25"/>
      <c r="AL235" s="77"/>
      <c r="AM235" s="25"/>
      <c r="AN235" s="77"/>
      <c r="AO235" s="25"/>
      <c r="AP235" s="77"/>
      <c r="AQ235" s="25"/>
      <c r="AR235" s="77"/>
      <c r="AS235" s="25"/>
      <c r="AT235" s="77"/>
      <c r="AU235" s="25"/>
      <c r="AV235" s="77"/>
      <c r="AW235" s="25"/>
      <c r="AX235" s="77"/>
      <c r="AY235" s="25"/>
      <c r="AZ235" s="77"/>
      <c r="BA235" s="25"/>
      <c r="BB235" s="77"/>
      <c r="BC235" s="25"/>
      <c r="BD235" s="77"/>
      <c r="BE235" s="1"/>
      <c r="BF235" s="1"/>
      <c r="BG235" s="25"/>
      <c r="BH235" s="77"/>
      <c r="BI235" s="25"/>
      <c r="BJ235" s="77"/>
      <c r="BK235" s="25"/>
      <c r="BL235" s="77"/>
      <c r="BM235" s="25"/>
      <c r="BN235" s="77"/>
      <c r="BO235" s="25"/>
      <c r="BP235" s="77"/>
      <c r="BQ235" s="25"/>
      <c r="BR235" s="77"/>
      <c r="BS235" s="25"/>
      <c r="BT235" s="77"/>
      <c r="BU235" s="25"/>
      <c r="BV235" s="77"/>
      <c r="BW235" s="25"/>
      <c r="BX235" s="69"/>
      <c r="BY235" s="69"/>
      <c r="BZ235" s="70"/>
      <c r="CA235" s="69"/>
      <c r="CB235" s="69"/>
      <c r="CC235" s="71"/>
      <c r="CD235" s="77"/>
      <c r="CE235" s="25"/>
    </row>
    <row r="236" spans="2:83" ht="15" customHeight="1" x14ac:dyDescent="0.2">
      <c r="B236" s="1"/>
      <c r="C236" s="13"/>
      <c r="D236" s="20"/>
      <c r="E236" s="22"/>
      <c r="F236" s="77"/>
      <c r="G236" s="1"/>
      <c r="H236" s="1"/>
      <c r="I236" s="25"/>
      <c r="J236" s="77"/>
      <c r="K236" s="1"/>
      <c r="L236" s="1"/>
      <c r="M236" s="25"/>
      <c r="N236" s="77"/>
      <c r="O236" s="1"/>
      <c r="P236" s="1"/>
      <c r="Q236" s="25"/>
      <c r="R236" s="77"/>
      <c r="S236" s="25"/>
      <c r="T236" s="77"/>
      <c r="U236" s="25"/>
      <c r="V236" s="77"/>
      <c r="W236" s="25"/>
      <c r="X236" s="77"/>
      <c r="Y236" s="25"/>
      <c r="Z236" s="77"/>
      <c r="AA236" s="25"/>
      <c r="AB236" s="77"/>
      <c r="AC236" s="25"/>
      <c r="AD236" s="77"/>
      <c r="AE236" s="25"/>
      <c r="AF236" s="77"/>
      <c r="AG236" s="25"/>
      <c r="AH236" s="77"/>
      <c r="AI236" s="25"/>
      <c r="AJ236" s="77"/>
      <c r="AK236" s="25"/>
      <c r="AL236" s="77"/>
      <c r="AM236" s="25"/>
      <c r="AN236" s="77"/>
      <c r="AO236" s="25"/>
      <c r="AP236" s="77"/>
      <c r="AQ236" s="25"/>
      <c r="AR236" s="77"/>
      <c r="AS236" s="25"/>
      <c r="AT236" s="77"/>
      <c r="AU236" s="25"/>
      <c r="AV236" s="77"/>
      <c r="AW236" s="25"/>
      <c r="AX236" s="77"/>
      <c r="AY236" s="25"/>
      <c r="AZ236" s="77"/>
      <c r="BA236" s="25"/>
      <c r="BB236" s="77"/>
      <c r="BC236" s="25"/>
      <c r="BD236" s="77"/>
      <c r="BE236" s="1"/>
      <c r="BF236" s="1"/>
      <c r="BG236" s="25"/>
      <c r="BH236" s="77"/>
      <c r="BI236" s="25"/>
      <c r="BJ236" s="77"/>
      <c r="BK236" s="25"/>
      <c r="BL236" s="77"/>
      <c r="BM236" s="25"/>
      <c r="BN236" s="77"/>
      <c r="BO236" s="25"/>
      <c r="BP236" s="77"/>
      <c r="BQ236" s="25"/>
      <c r="BR236" s="77"/>
      <c r="BS236" s="25"/>
      <c r="BT236" s="77"/>
      <c r="BU236" s="25"/>
      <c r="BV236" s="77"/>
      <c r="BW236" s="25"/>
      <c r="BX236" s="69"/>
      <c r="BY236" s="69"/>
      <c r="BZ236" s="70"/>
      <c r="CA236" s="69"/>
      <c r="CB236" s="69"/>
      <c r="CC236" s="71"/>
      <c r="CD236" s="77"/>
      <c r="CE236" s="25"/>
    </row>
    <row r="237" spans="2:83" ht="15" customHeight="1" x14ac:dyDescent="0.2">
      <c r="B237" s="1"/>
      <c r="C237" s="13"/>
      <c r="D237" s="20"/>
      <c r="E237" s="22"/>
      <c r="F237" s="77"/>
      <c r="G237" s="1"/>
      <c r="H237" s="1"/>
      <c r="I237" s="25"/>
      <c r="J237" s="77"/>
      <c r="K237" s="1"/>
      <c r="L237" s="1"/>
      <c r="M237" s="25"/>
      <c r="N237" s="77"/>
      <c r="O237" s="1"/>
      <c r="P237" s="1"/>
      <c r="Q237" s="25"/>
      <c r="R237" s="77"/>
      <c r="S237" s="25"/>
      <c r="T237" s="77"/>
      <c r="U237" s="25"/>
      <c r="V237" s="77"/>
      <c r="W237" s="25"/>
      <c r="X237" s="77"/>
      <c r="Y237" s="25"/>
      <c r="Z237" s="77"/>
      <c r="AA237" s="25"/>
      <c r="AB237" s="77"/>
      <c r="AC237" s="25"/>
      <c r="AD237" s="77"/>
      <c r="AE237" s="25"/>
      <c r="AF237" s="77"/>
      <c r="AG237" s="25"/>
      <c r="AH237" s="77"/>
      <c r="AI237" s="25"/>
      <c r="AJ237" s="77"/>
      <c r="AK237" s="25"/>
      <c r="AL237" s="77"/>
      <c r="AM237" s="25"/>
      <c r="AN237" s="77"/>
      <c r="AO237" s="25"/>
      <c r="AP237" s="77"/>
      <c r="AQ237" s="25"/>
      <c r="AR237" s="77"/>
      <c r="AS237" s="25"/>
      <c r="AT237" s="77"/>
      <c r="AU237" s="25"/>
      <c r="AV237" s="77"/>
      <c r="AW237" s="25"/>
      <c r="AX237" s="77"/>
      <c r="AY237" s="25"/>
      <c r="AZ237" s="77"/>
      <c r="BA237" s="25"/>
      <c r="BB237" s="77"/>
      <c r="BC237" s="25"/>
      <c r="BD237" s="77"/>
      <c r="BE237" s="1"/>
      <c r="BF237" s="1"/>
      <c r="BG237" s="25"/>
      <c r="BH237" s="77"/>
      <c r="BI237" s="25"/>
      <c r="BJ237" s="77"/>
      <c r="BK237" s="25"/>
      <c r="BL237" s="77"/>
      <c r="BM237" s="25"/>
      <c r="BN237" s="77"/>
      <c r="BO237" s="25"/>
      <c r="BP237" s="77"/>
      <c r="BQ237" s="25"/>
      <c r="BR237" s="77"/>
      <c r="BS237" s="25"/>
      <c r="BT237" s="77"/>
      <c r="BU237" s="25"/>
      <c r="BV237" s="77"/>
      <c r="BW237" s="25"/>
      <c r="BX237" s="69"/>
      <c r="BY237" s="69"/>
      <c r="BZ237" s="70"/>
      <c r="CA237" s="69"/>
      <c r="CB237" s="69"/>
      <c r="CC237" s="71"/>
      <c r="CD237" s="77"/>
      <c r="CE237" s="25"/>
    </row>
    <row r="238" spans="2:83" ht="15" customHeight="1" x14ac:dyDescent="0.2">
      <c r="B238" s="1"/>
      <c r="C238" s="13"/>
      <c r="D238" s="20"/>
      <c r="E238" s="22"/>
      <c r="F238" s="77"/>
      <c r="G238" s="1"/>
      <c r="H238" s="1"/>
      <c r="I238" s="25"/>
      <c r="J238" s="77"/>
      <c r="K238" s="1"/>
      <c r="L238" s="1"/>
      <c r="M238" s="25"/>
      <c r="N238" s="77"/>
      <c r="O238" s="1"/>
      <c r="P238" s="1"/>
      <c r="Q238" s="25"/>
      <c r="R238" s="77"/>
      <c r="S238" s="25"/>
      <c r="T238" s="77"/>
      <c r="U238" s="25"/>
      <c r="V238" s="77"/>
      <c r="W238" s="25"/>
      <c r="X238" s="77"/>
      <c r="Y238" s="25"/>
      <c r="Z238" s="77"/>
      <c r="AA238" s="25"/>
      <c r="AB238" s="77"/>
      <c r="AC238" s="25"/>
      <c r="AD238" s="77"/>
      <c r="AE238" s="25"/>
      <c r="AF238" s="77"/>
      <c r="AG238" s="25"/>
      <c r="AH238" s="77"/>
      <c r="AI238" s="25"/>
      <c r="AJ238" s="77"/>
      <c r="AK238" s="25"/>
      <c r="AL238" s="77"/>
      <c r="AM238" s="25"/>
      <c r="AN238" s="77"/>
      <c r="AO238" s="25"/>
      <c r="AP238" s="77"/>
      <c r="AQ238" s="25"/>
      <c r="AR238" s="77"/>
      <c r="AS238" s="25"/>
      <c r="AT238" s="77"/>
      <c r="AU238" s="25"/>
      <c r="AV238" s="77"/>
      <c r="AW238" s="25"/>
      <c r="AX238" s="77"/>
      <c r="AY238" s="25"/>
      <c r="AZ238" s="77"/>
      <c r="BA238" s="25"/>
      <c r="BB238" s="77"/>
      <c r="BC238" s="25"/>
      <c r="BD238" s="77"/>
      <c r="BE238" s="1"/>
      <c r="BF238" s="1"/>
      <c r="BG238" s="25"/>
      <c r="BH238" s="77"/>
      <c r="BI238" s="25"/>
      <c r="BJ238" s="77"/>
      <c r="BK238" s="25"/>
      <c r="BL238" s="77"/>
      <c r="BM238" s="25"/>
      <c r="BN238" s="77"/>
      <c r="BO238" s="25"/>
      <c r="BP238" s="77"/>
      <c r="BQ238" s="25"/>
      <c r="BR238" s="77"/>
      <c r="BS238" s="25"/>
      <c r="BT238" s="77"/>
      <c r="BU238" s="25"/>
      <c r="BV238" s="77"/>
      <c r="BW238" s="25"/>
      <c r="BX238" s="69"/>
      <c r="BY238" s="69"/>
      <c r="BZ238" s="70"/>
      <c r="CA238" s="69"/>
      <c r="CB238" s="69"/>
      <c r="CC238" s="71"/>
      <c r="CD238" s="77"/>
      <c r="CE238" s="25"/>
    </row>
    <row r="239" spans="2:83" ht="15" customHeight="1" x14ac:dyDescent="0.2">
      <c r="B239" s="1"/>
      <c r="C239" s="13"/>
      <c r="D239" s="20"/>
      <c r="E239" s="22"/>
      <c r="F239" s="77"/>
      <c r="G239" s="1"/>
      <c r="H239" s="1"/>
      <c r="I239" s="25"/>
      <c r="J239" s="77"/>
      <c r="K239" s="1"/>
      <c r="L239" s="1"/>
      <c r="M239" s="25"/>
      <c r="N239" s="77"/>
      <c r="O239" s="1"/>
      <c r="P239" s="1"/>
      <c r="Q239" s="25"/>
      <c r="R239" s="77"/>
      <c r="S239" s="25"/>
      <c r="T239" s="77"/>
      <c r="U239" s="25"/>
      <c r="V239" s="77"/>
      <c r="W239" s="25"/>
      <c r="X239" s="77"/>
      <c r="Y239" s="25"/>
      <c r="Z239" s="77"/>
      <c r="AA239" s="25"/>
      <c r="AB239" s="77"/>
      <c r="AC239" s="25"/>
      <c r="AD239" s="77"/>
      <c r="AE239" s="25"/>
      <c r="AF239" s="77"/>
      <c r="AG239" s="25"/>
      <c r="AH239" s="77"/>
      <c r="AI239" s="25"/>
      <c r="AJ239" s="77"/>
      <c r="AK239" s="25"/>
      <c r="AL239" s="77"/>
      <c r="AM239" s="25"/>
      <c r="AN239" s="77"/>
      <c r="AO239" s="25"/>
      <c r="AP239" s="77"/>
      <c r="AQ239" s="25"/>
      <c r="AR239" s="77"/>
      <c r="AS239" s="25"/>
      <c r="AT239" s="77"/>
      <c r="AU239" s="25"/>
      <c r="AV239" s="77"/>
      <c r="AW239" s="25"/>
      <c r="AX239" s="77"/>
      <c r="AY239" s="25"/>
      <c r="AZ239" s="77"/>
      <c r="BA239" s="25"/>
      <c r="BB239" s="77"/>
      <c r="BC239" s="25"/>
      <c r="BD239" s="77"/>
      <c r="BE239" s="1"/>
      <c r="BF239" s="1"/>
      <c r="BG239" s="25"/>
      <c r="BH239" s="77"/>
      <c r="BI239" s="25"/>
      <c r="BJ239" s="77"/>
      <c r="BK239" s="25"/>
      <c r="BL239" s="77"/>
      <c r="BM239" s="25"/>
      <c r="BN239" s="77"/>
      <c r="BO239" s="25"/>
      <c r="BP239" s="77"/>
      <c r="BQ239" s="25"/>
      <c r="BR239" s="77"/>
      <c r="BS239" s="25"/>
      <c r="BT239" s="77"/>
      <c r="BU239" s="25"/>
      <c r="BV239" s="77"/>
      <c r="BW239" s="25"/>
      <c r="BX239" s="69"/>
      <c r="BY239" s="69"/>
      <c r="BZ239" s="70"/>
      <c r="CA239" s="69"/>
      <c r="CB239" s="69"/>
      <c r="CC239" s="71"/>
      <c r="CD239" s="77"/>
      <c r="CE239" s="25"/>
    </row>
    <row r="240" spans="2:83" ht="15" customHeight="1" x14ac:dyDescent="0.2">
      <c r="B240" s="1"/>
      <c r="C240" s="13"/>
      <c r="D240" s="20"/>
      <c r="E240" s="22"/>
      <c r="F240" s="77"/>
      <c r="G240" s="1"/>
      <c r="H240" s="1"/>
      <c r="I240" s="25"/>
      <c r="J240" s="77"/>
      <c r="K240" s="1"/>
      <c r="L240" s="1"/>
      <c r="M240" s="25"/>
      <c r="N240" s="77"/>
      <c r="O240" s="1"/>
      <c r="P240" s="1"/>
      <c r="Q240" s="25"/>
      <c r="R240" s="77"/>
      <c r="S240" s="25"/>
      <c r="T240" s="77"/>
      <c r="U240" s="25"/>
      <c r="V240" s="77"/>
      <c r="W240" s="25"/>
      <c r="X240" s="77"/>
      <c r="Y240" s="25"/>
      <c r="Z240" s="77"/>
      <c r="AA240" s="25"/>
      <c r="AB240" s="77"/>
      <c r="AC240" s="25"/>
      <c r="AD240" s="77"/>
      <c r="AE240" s="25"/>
      <c r="AF240" s="77"/>
      <c r="AG240" s="25"/>
      <c r="AH240" s="77"/>
      <c r="AI240" s="25"/>
      <c r="AJ240" s="77"/>
      <c r="AK240" s="25"/>
      <c r="AL240" s="77"/>
      <c r="AM240" s="25"/>
      <c r="AN240" s="77"/>
      <c r="AO240" s="25"/>
      <c r="AP240" s="77"/>
      <c r="AQ240" s="25"/>
      <c r="AR240" s="77"/>
      <c r="AS240" s="25"/>
      <c r="AT240" s="77"/>
      <c r="AU240" s="25"/>
      <c r="AV240" s="77"/>
      <c r="AW240" s="25"/>
      <c r="AX240" s="77"/>
      <c r="AY240" s="25"/>
      <c r="AZ240" s="77"/>
      <c r="BA240" s="25"/>
      <c r="BB240" s="77"/>
      <c r="BC240" s="25"/>
      <c r="BD240" s="77"/>
      <c r="BE240" s="1"/>
      <c r="BF240" s="1"/>
      <c r="BG240" s="25"/>
      <c r="BH240" s="77"/>
      <c r="BI240" s="25"/>
      <c r="BJ240" s="77"/>
      <c r="BK240" s="25"/>
      <c r="BL240" s="77"/>
      <c r="BM240" s="25"/>
      <c r="BN240" s="77"/>
      <c r="BO240" s="25"/>
      <c r="BP240" s="77"/>
      <c r="BQ240" s="25"/>
      <c r="BR240" s="77"/>
      <c r="BS240" s="25"/>
      <c r="BT240" s="77"/>
      <c r="BU240" s="25"/>
      <c r="BV240" s="77"/>
      <c r="BW240" s="25"/>
      <c r="BX240" s="69"/>
      <c r="BY240" s="69"/>
      <c r="BZ240" s="70"/>
      <c r="CA240" s="69"/>
      <c r="CB240" s="69"/>
      <c r="CC240" s="71"/>
      <c r="CD240" s="77"/>
      <c r="CE240" s="25"/>
    </row>
    <row r="241" spans="2:83" ht="15" customHeight="1" x14ac:dyDescent="0.2">
      <c r="B241" s="1"/>
      <c r="C241" s="13"/>
      <c r="D241" s="20"/>
      <c r="E241" s="22"/>
      <c r="F241" s="77"/>
      <c r="G241" s="1"/>
      <c r="H241" s="1"/>
      <c r="I241" s="25"/>
      <c r="J241" s="77"/>
      <c r="K241" s="1"/>
      <c r="L241" s="1"/>
      <c r="M241" s="25"/>
      <c r="N241" s="77"/>
      <c r="O241" s="1"/>
      <c r="P241" s="1"/>
      <c r="Q241" s="25"/>
      <c r="R241" s="77"/>
      <c r="S241" s="25"/>
      <c r="T241" s="77"/>
      <c r="U241" s="25"/>
      <c r="V241" s="77"/>
      <c r="W241" s="25"/>
      <c r="X241" s="77"/>
      <c r="Y241" s="25"/>
      <c r="Z241" s="77"/>
      <c r="AA241" s="25"/>
      <c r="AB241" s="77"/>
      <c r="AC241" s="25"/>
      <c r="AD241" s="77"/>
      <c r="AE241" s="25"/>
      <c r="AF241" s="77"/>
      <c r="AG241" s="25"/>
      <c r="AH241" s="77"/>
      <c r="AI241" s="25"/>
      <c r="AJ241" s="77"/>
      <c r="AK241" s="25"/>
      <c r="AL241" s="77"/>
      <c r="AM241" s="25"/>
      <c r="AN241" s="77"/>
      <c r="AO241" s="25"/>
      <c r="AP241" s="77"/>
      <c r="AQ241" s="25"/>
      <c r="AR241" s="77"/>
      <c r="AS241" s="25"/>
      <c r="AT241" s="77"/>
      <c r="AU241" s="25"/>
      <c r="AV241" s="77"/>
      <c r="AW241" s="25"/>
      <c r="AX241" s="77"/>
      <c r="AY241" s="25"/>
      <c r="AZ241" s="77"/>
      <c r="BA241" s="25"/>
      <c r="BB241" s="77"/>
      <c r="BC241" s="25"/>
      <c r="BD241" s="77"/>
      <c r="BE241" s="1"/>
      <c r="BF241" s="1"/>
      <c r="BG241" s="25"/>
      <c r="BH241" s="77"/>
      <c r="BI241" s="25"/>
      <c r="BJ241" s="77"/>
      <c r="BK241" s="25"/>
      <c r="BL241" s="77"/>
      <c r="BM241" s="25"/>
      <c r="BN241" s="77"/>
      <c r="BO241" s="25"/>
      <c r="BP241" s="77"/>
      <c r="BQ241" s="25"/>
      <c r="BR241" s="77"/>
      <c r="BS241" s="25"/>
      <c r="BT241" s="77"/>
      <c r="BU241" s="25"/>
      <c r="BV241" s="77"/>
      <c r="BW241" s="25"/>
      <c r="BX241" s="69"/>
      <c r="BY241" s="69"/>
      <c r="BZ241" s="70"/>
      <c r="CA241" s="69"/>
      <c r="CB241" s="69"/>
      <c r="CC241" s="71"/>
      <c r="CD241" s="77"/>
      <c r="CE241" s="25"/>
    </row>
    <row r="242" spans="2:83" ht="15" customHeight="1" x14ac:dyDescent="0.2">
      <c r="B242" s="1"/>
      <c r="C242" s="13"/>
      <c r="D242" s="20"/>
      <c r="E242" s="22"/>
      <c r="F242" s="77"/>
      <c r="G242" s="1"/>
      <c r="H242" s="1"/>
      <c r="I242" s="25"/>
      <c r="J242" s="77"/>
      <c r="K242" s="1"/>
      <c r="L242" s="1"/>
      <c r="M242" s="25"/>
      <c r="N242" s="77"/>
      <c r="O242" s="1"/>
      <c r="P242" s="1"/>
      <c r="Q242" s="25"/>
      <c r="R242" s="77"/>
      <c r="S242" s="25"/>
      <c r="T242" s="77"/>
      <c r="U242" s="25"/>
      <c r="V242" s="77"/>
      <c r="W242" s="25"/>
      <c r="X242" s="77"/>
      <c r="Y242" s="25"/>
      <c r="Z242" s="77"/>
      <c r="AA242" s="25"/>
      <c r="AB242" s="77"/>
      <c r="AC242" s="25"/>
      <c r="AD242" s="77"/>
      <c r="AE242" s="25"/>
      <c r="AF242" s="77"/>
      <c r="AG242" s="25"/>
      <c r="AH242" s="77"/>
      <c r="AI242" s="25"/>
      <c r="AJ242" s="77"/>
      <c r="AK242" s="25"/>
      <c r="AL242" s="77"/>
      <c r="AM242" s="25"/>
      <c r="AN242" s="77"/>
      <c r="AO242" s="25"/>
      <c r="AP242" s="77"/>
      <c r="AQ242" s="25"/>
      <c r="AR242" s="77"/>
      <c r="AS242" s="25"/>
      <c r="AT242" s="77"/>
      <c r="AU242" s="25"/>
      <c r="AV242" s="77"/>
      <c r="AW242" s="25"/>
      <c r="AX242" s="77"/>
      <c r="AY242" s="25"/>
      <c r="AZ242" s="77"/>
      <c r="BA242" s="25"/>
      <c r="BB242" s="77"/>
      <c r="BC242" s="25"/>
      <c r="BD242" s="77"/>
      <c r="BE242" s="1"/>
      <c r="BF242" s="1"/>
      <c r="BG242" s="25"/>
      <c r="BH242" s="77"/>
      <c r="BI242" s="25"/>
      <c r="BJ242" s="77"/>
      <c r="BK242" s="25"/>
      <c r="BL242" s="77"/>
      <c r="BM242" s="25"/>
      <c r="BN242" s="77"/>
      <c r="BO242" s="25"/>
      <c r="BP242" s="77"/>
      <c r="BQ242" s="25"/>
      <c r="BR242" s="77"/>
      <c r="BS242" s="25"/>
      <c r="BT242" s="77"/>
      <c r="BU242" s="25"/>
      <c r="BV242" s="77"/>
      <c r="BW242" s="25"/>
      <c r="BX242" s="69"/>
      <c r="BY242" s="69"/>
      <c r="BZ242" s="70"/>
      <c r="CA242" s="69"/>
      <c r="CB242" s="69"/>
      <c r="CC242" s="71"/>
      <c r="CD242" s="77"/>
      <c r="CE242" s="25"/>
    </row>
    <row r="243" spans="2:83" ht="15" customHeight="1" x14ac:dyDescent="0.2">
      <c r="B243" s="1"/>
      <c r="C243" s="13"/>
      <c r="D243" s="20"/>
      <c r="E243" s="22"/>
      <c r="F243" s="77"/>
      <c r="G243" s="1"/>
      <c r="H243" s="1"/>
      <c r="I243" s="25"/>
      <c r="J243" s="77"/>
      <c r="K243" s="1"/>
      <c r="L243" s="1"/>
      <c r="M243" s="25"/>
      <c r="N243" s="77"/>
      <c r="O243" s="1"/>
      <c r="P243" s="1"/>
      <c r="Q243" s="25"/>
      <c r="R243" s="77"/>
      <c r="S243" s="25"/>
      <c r="T243" s="77"/>
      <c r="U243" s="25"/>
      <c r="V243" s="77"/>
      <c r="W243" s="25"/>
      <c r="X243" s="77"/>
      <c r="Y243" s="25"/>
      <c r="Z243" s="77"/>
      <c r="AA243" s="25"/>
      <c r="AB243" s="77"/>
      <c r="AC243" s="25"/>
      <c r="AD243" s="77"/>
      <c r="AE243" s="25"/>
      <c r="AF243" s="77"/>
      <c r="AG243" s="25"/>
      <c r="AH243" s="77"/>
      <c r="AI243" s="25"/>
      <c r="AJ243" s="77"/>
      <c r="AK243" s="25"/>
      <c r="AL243" s="77"/>
      <c r="AM243" s="25"/>
      <c r="AN243" s="77"/>
      <c r="AO243" s="25"/>
      <c r="AP243" s="77"/>
      <c r="AQ243" s="25"/>
      <c r="AR243" s="77"/>
      <c r="AS243" s="25"/>
      <c r="AT243" s="77"/>
      <c r="AU243" s="25"/>
      <c r="AV243" s="77"/>
      <c r="AW243" s="25"/>
      <c r="AX243" s="77"/>
      <c r="AY243" s="25"/>
      <c r="AZ243" s="77"/>
      <c r="BA243" s="25"/>
      <c r="BB243" s="77"/>
      <c r="BC243" s="25"/>
      <c r="BD243" s="77"/>
      <c r="BE243" s="1"/>
      <c r="BF243" s="1"/>
      <c r="BG243" s="25"/>
      <c r="BH243" s="77"/>
      <c r="BI243" s="25"/>
      <c r="BJ243" s="77"/>
      <c r="BK243" s="25"/>
      <c r="BL243" s="77"/>
      <c r="BM243" s="25"/>
      <c r="BN243" s="77"/>
      <c r="BO243" s="25"/>
      <c r="BP243" s="77"/>
      <c r="BQ243" s="25"/>
      <c r="BR243" s="77"/>
      <c r="BS243" s="25"/>
      <c r="BT243" s="77"/>
      <c r="BU243" s="25"/>
      <c r="BV243" s="77"/>
      <c r="BW243" s="25"/>
      <c r="BX243" s="69"/>
      <c r="BY243" s="69"/>
      <c r="BZ243" s="70"/>
      <c r="CA243" s="69"/>
      <c r="CB243" s="69"/>
      <c r="CC243" s="71"/>
      <c r="CD243" s="77"/>
      <c r="CE243" s="25"/>
    </row>
    <row r="244" spans="2:83" ht="15" customHeight="1" x14ac:dyDescent="0.2">
      <c r="B244" s="1"/>
      <c r="C244" s="13"/>
      <c r="D244" s="20"/>
      <c r="E244" s="22"/>
      <c r="F244" s="77"/>
      <c r="G244" s="1"/>
      <c r="H244" s="1"/>
      <c r="I244" s="25"/>
      <c r="J244" s="77"/>
      <c r="K244" s="1"/>
      <c r="L244" s="1"/>
      <c r="M244" s="25"/>
      <c r="N244" s="77"/>
      <c r="O244" s="1"/>
      <c r="P244" s="1"/>
      <c r="Q244" s="25"/>
      <c r="R244" s="77"/>
      <c r="S244" s="25"/>
      <c r="T244" s="77"/>
      <c r="U244" s="25"/>
      <c r="V244" s="77"/>
      <c r="W244" s="25"/>
      <c r="X244" s="77"/>
      <c r="Y244" s="25"/>
      <c r="Z244" s="77"/>
      <c r="AA244" s="25"/>
      <c r="AB244" s="77"/>
      <c r="AC244" s="25"/>
      <c r="AD244" s="77"/>
      <c r="AE244" s="25"/>
      <c r="AF244" s="77"/>
      <c r="AG244" s="25"/>
      <c r="AH244" s="77"/>
      <c r="AI244" s="25"/>
      <c r="AJ244" s="77"/>
      <c r="AK244" s="25"/>
      <c r="AL244" s="77"/>
      <c r="AM244" s="25"/>
      <c r="AN244" s="77"/>
      <c r="AO244" s="25"/>
      <c r="AP244" s="77"/>
      <c r="AQ244" s="25"/>
      <c r="AR244" s="77"/>
      <c r="AS244" s="25"/>
      <c r="AT244" s="77"/>
      <c r="AU244" s="25"/>
      <c r="AV244" s="77"/>
      <c r="AW244" s="25"/>
      <c r="AX244" s="77"/>
      <c r="AY244" s="25"/>
      <c r="AZ244" s="77"/>
      <c r="BA244" s="25"/>
      <c r="BB244" s="77"/>
      <c r="BC244" s="25"/>
      <c r="BD244" s="77"/>
      <c r="BE244" s="1"/>
      <c r="BF244" s="1"/>
      <c r="BG244" s="25"/>
      <c r="BH244" s="77"/>
      <c r="BI244" s="25"/>
      <c r="BJ244" s="77"/>
      <c r="BK244" s="25"/>
      <c r="BL244" s="77"/>
      <c r="BM244" s="25"/>
      <c r="BN244" s="77"/>
      <c r="BO244" s="25"/>
      <c r="BP244" s="77"/>
      <c r="BQ244" s="25"/>
      <c r="BR244" s="77"/>
      <c r="BS244" s="25"/>
      <c r="BT244" s="77"/>
      <c r="BU244" s="25"/>
      <c r="BV244" s="77"/>
      <c r="BW244" s="25"/>
      <c r="BX244" s="69"/>
      <c r="BY244" s="69"/>
      <c r="BZ244" s="70"/>
      <c r="CA244" s="69"/>
      <c r="CB244" s="69"/>
      <c r="CC244" s="71"/>
      <c r="CD244" s="77"/>
      <c r="CE244" s="25"/>
    </row>
    <row r="245" spans="2:83" ht="15" customHeight="1" x14ac:dyDescent="0.2">
      <c r="B245" s="1"/>
      <c r="C245" s="13"/>
      <c r="D245" s="20"/>
      <c r="E245" s="22"/>
      <c r="F245" s="77"/>
      <c r="G245" s="1"/>
      <c r="H245" s="1"/>
      <c r="I245" s="25"/>
      <c r="J245" s="77"/>
      <c r="K245" s="1"/>
      <c r="L245" s="1"/>
      <c r="M245" s="25"/>
      <c r="N245" s="77"/>
      <c r="O245" s="1"/>
      <c r="P245" s="1"/>
      <c r="Q245" s="25"/>
      <c r="R245" s="77"/>
      <c r="S245" s="25"/>
      <c r="T245" s="77"/>
      <c r="U245" s="25"/>
      <c r="V245" s="77"/>
      <c r="W245" s="25"/>
      <c r="X245" s="77"/>
      <c r="Y245" s="25"/>
      <c r="Z245" s="77"/>
      <c r="AA245" s="25"/>
      <c r="AB245" s="77"/>
      <c r="AC245" s="25"/>
      <c r="AD245" s="77"/>
      <c r="AE245" s="25"/>
      <c r="AF245" s="77"/>
      <c r="AG245" s="25"/>
      <c r="AH245" s="77"/>
      <c r="AI245" s="25"/>
      <c r="AJ245" s="77"/>
      <c r="AK245" s="25"/>
      <c r="AL245" s="77"/>
      <c r="AM245" s="25"/>
      <c r="AN245" s="77"/>
      <c r="AO245" s="25"/>
      <c r="AP245" s="77"/>
      <c r="AQ245" s="25"/>
      <c r="AR245" s="77"/>
      <c r="AS245" s="25"/>
      <c r="AT245" s="77"/>
      <c r="AU245" s="25"/>
      <c r="AV245" s="77"/>
      <c r="AW245" s="25"/>
      <c r="AX245" s="77"/>
      <c r="AY245" s="25"/>
      <c r="AZ245" s="77"/>
      <c r="BA245" s="25"/>
      <c r="BB245" s="77"/>
      <c r="BC245" s="25"/>
      <c r="BD245" s="77"/>
      <c r="BE245" s="1"/>
      <c r="BF245" s="1"/>
      <c r="BG245" s="25"/>
      <c r="BH245" s="77"/>
      <c r="BI245" s="25"/>
      <c r="BJ245" s="77"/>
      <c r="BK245" s="25"/>
      <c r="BL245" s="77"/>
      <c r="BM245" s="25"/>
      <c r="BN245" s="77"/>
      <c r="BO245" s="25"/>
      <c r="BP245" s="77"/>
      <c r="BQ245" s="25"/>
      <c r="BR245" s="77"/>
      <c r="BS245" s="25"/>
      <c r="BT245" s="77"/>
      <c r="BU245" s="25"/>
      <c r="BV245" s="77"/>
      <c r="BW245" s="25"/>
      <c r="BX245" s="69"/>
      <c r="BY245" s="69"/>
      <c r="BZ245" s="70"/>
      <c r="CA245" s="69"/>
      <c r="CB245" s="69"/>
      <c r="CC245" s="71"/>
      <c r="CD245" s="77"/>
      <c r="CE245" s="25"/>
    </row>
    <row r="246" spans="2:83" ht="15" customHeight="1" x14ac:dyDescent="0.2">
      <c r="B246" s="1"/>
      <c r="C246" s="13"/>
      <c r="D246" s="20"/>
      <c r="E246" s="22"/>
      <c r="F246" s="77"/>
      <c r="G246" s="1"/>
      <c r="H246" s="1"/>
      <c r="I246" s="25"/>
      <c r="J246" s="77"/>
      <c r="K246" s="1"/>
      <c r="L246" s="1"/>
      <c r="M246" s="25"/>
      <c r="N246" s="77"/>
      <c r="O246" s="1"/>
      <c r="P246" s="1"/>
      <c r="Q246" s="25"/>
      <c r="R246" s="77"/>
      <c r="S246" s="25"/>
      <c r="T246" s="77"/>
      <c r="U246" s="25"/>
      <c r="V246" s="77"/>
      <c r="W246" s="25"/>
      <c r="X246" s="77"/>
      <c r="Y246" s="25"/>
      <c r="Z246" s="77"/>
      <c r="AA246" s="25"/>
      <c r="AB246" s="77"/>
      <c r="AC246" s="25"/>
      <c r="AD246" s="77"/>
      <c r="AE246" s="25"/>
      <c r="AF246" s="77"/>
      <c r="AG246" s="25"/>
      <c r="AH246" s="77"/>
      <c r="AI246" s="25"/>
      <c r="AJ246" s="77"/>
      <c r="AK246" s="25"/>
      <c r="AL246" s="77"/>
      <c r="AM246" s="25"/>
      <c r="AN246" s="77"/>
      <c r="AO246" s="25"/>
      <c r="AP246" s="77"/>
      <c r="AQ246" s="25"/>
      <c r="AR246" s="77"/>
      <c r="AS246" s="25"/>
      <c r="AT246" s="77"/>
      <c r="AU246" s="25"/>
      <c r="AV246" s="77"/>
      <c r="AW246" s="25"/>
      <c r="AX246" s="77"/>
      <c r="AY246" s="25"/>
      <c r="AZ246" s="77"/>
      <c r="BA246" s="25"/>
      <c r="BB246" s="77"/>
      <c r="BC246" s="25"/>
      <c r="BD246" s="77"/>
      <c r="BE246" s="1"/>
      <c r="BF246" s="1"/>
      <c r="BG246" s="25"/>
      <c r="BH246" s="77"/>
      <c r="BI246" s="25"/>
      <c r="BJ246" s="77"/>
      <c r="BK246" s="25"/>
      <c r="BL246" s="77"/>
      <c r="BM246" s="25"/>
      <c r="BN246" s="77"/>
      <c r="BO246" s="25"/>
      <c r="BP246" s="77"/>
      <c r="BQ246" s="25"/>
      <c r="BR246" s="77"/>
      <c r="BS246" s="25"/>
      <c r="BT246" s="77"/>
      <c r="BU246" s="25"/>
      <c r="BV246" s="77"/>
      <c r="BW246" s="25"/>
      <c r="BX246" s="69"/>
      <c r="BY246" s="69"/>
      <c r="BZ246" s="70"/>
      <c r="CA246" s="69"/>
      <c r="CB246" s="69"/>
      <c r="CC246" s="71"/>
      <c r="CD246" s="77"/>
      <c r="CE246" s="25"/>
    </row>
    <row r="247" spans="2:83" ht="15" customHeight="1" x14ac:dyDescent="0.2">
      <c r="B247" s="1"/>
      <c r="C247" s="13"/>
      <c r="D247" s="20"/>
      <c r="E247" s="22"/>
      <c r="F247" s="77"/>
      <c r="G247" s="1"/>
      <c r="H247" s="1"/>
      <c r="I247" s="25"/>
      <c r="J247" s="77"/>
      <c r="K247" s="1"/>
      <c r="L247" s="1"/>
      <c r="M247" s="25"/>
      <c r="N247" s="77"/>
      <c r="O247" s="1"/>
      <c r="P247" s="1"/>
      <c r="Q247" s="25"/>
      <c r="R247" s="77"/>
      <c r="S247" s="25"/>
      <c r="T247" s="77"/>
      <c r="U247" s="25"/>
      <c r="V247" s="77"/>
      <c r="W247" s="25"/>
      <c r="X247" s="77"/>
      <c r="Y247" s="25"/>
      <c r="Z247" s="77"/>
      <c r="AA247" s="25"/>
      <c r="AB247" s="77"/>
      <c r="AC247" s="25"/>
      <c r="AD247" s="77"/>
      <c r="AE247" s="25"/>
      <c r="AF247" s="77"/>
      <c r="AG247" s="25"/>
      <c r="AH247" s="77"/>
      <c r="AI247" s="25"/>
      <c r="AJ247" s="77"/>
      <c r="AK247" s="25"/>
      <c r="AL247" s="77"/>
      <c r="AM247" s="25"/>
      <c r="AN247" s="77"/>
      <c r="AO247" s="25"/>
      <c r="AP247" s="77"/>
      <c r="AQ247" s="25"/>
      <c r="AR247" s="77"/>
      <c r="AS247" s="25"/>
      <c r="AT247" s="77"/>
      <c r="AU247" s="25"/>
      <c r="AV247" s="77"/>
      <c r="AW247" s="25"/>
      <c r="AX247" s="77"/>
      <c r="AY247" s="25"/>
      <c r="AZ247" s="77"/>
      <c r="BA247" s="25"/>
      <c r="BB247" s="77"/>
      <c r="BC247" s="25"/>
      <c r="BD247" s="77"/>
      <c r="BE247" s="1"/>
      <c r="BF247" s="1"/>
      <c r="BG247" s="25"/>
      <c r="BH247" s="77"/>
      <c r="BI247" s="25"/>
      <c r="BJ247" s="77"/>
      <c r="BK247" s="25"/>
      <c r="BL247" s="77"/>
      <c r="BM247" s="25"/>
      <c r="BN247" s="77"/>
      <c r="BO247" s="25"/>
      <c r="BP247" s="77"/>
      <c r="BQ247" s="25"/>
      <c r="BR247" s="77"/>
      <c r="BS247" s="25"/>
      <c r="BT247" s="77"/>
      <c r="BU247" s="25"/>
      <c r="BV247" s="77"/>
      <c r="BW247" s="25"/>
      <c r="BX247" s="69"/>
      <c r="BY247" s="69"/>
      <c r="BZ247" s="70"/>
      <c r="CA247" s="69"/>
      <c r="CB247" s="69"/>
      <c r="CC247" s="71"/>
      <c r="CD247" s="77"/>
      <c r="CE247" s="25"/>
    </row>
    <row r="248" spans="2:83" ht="15" customHeight="1" x14ac:dyDescent="0.2">
      <c r="B248" s="1"/>
      <c r="C248" s="13"/>
      <c r="D248" s="20"/>
      <c r="E248" s="22"/>
      <c r="F248" s="77"/>
      <c r="G248" s="1"/>
      <c r="H248" s="1"/>
      <c r="I248" s="25"/>
      <c r="J248" s="77"/>
      <c r="K248" s="1"/>
      <c r="L248" s="1"/>
      <c r="M248" s="25"/>
      <c r="N248" s="77"/>
      <c r="O248" s="1"/>
      <c r="P248" s="1"/>
      <c r="Q248" s="25"/>
      <c r="R248" s="77"/>
      <c r="S248" s="25"/>
      <c r="T248" s="77"/>
      <c r="U248" s="25"/>
      <c r="V248" s="77"/>
      <c r="W248" s="25"/>
      <c r="X248" s="77"/>
      <c r="Y248" s="25"/>
      <c r="Z248" s="77"/>
      <c r="AA248" s="25"/>
      <c r="AB248" s="77"/>
      <c r="AC248" s="25"/>
      <c r="AD248" s="77"/>
      <c r="AE248" s="25"/>
      <c r="AF248" s="77"/>
      <c r="AG248" s="25"/>
      <c r="AH248" s="77"/>
      <c r="AI248" s="25"/>
      <c r="AJ248" s="77"/>
      <c r="AK248" s="25"/>
      <c r="AL248" s="77"/>
      <c r="AM248" s="25"/>
      <c r="AN248" s="77"/>
      <c r="AO248" s="25"/>
      <c r="AP248" s="77"/>
      <c r="AQ248" s="25"/>
      <c r="AR248" s="77"/>
      <c r="AS248" s="25"/>
      <c r="AT248" s="77"/>
      <c r="AU248" s="25"/>
      <c r="AV248" s="77"/>
      <c r="AW248" s="25"/>
      <c r="AX248" s="77"/>
      <c r="AY248" s="25"/>
      <c r="AZ248" s="77"/>
      <c r="BA248" s="25"/>
      <c r="BB248" s="77"/>
      <c r="BC248" s="25"/>
      <c r="BD248" s="77"/>
      <c r="BE248" s="1"/>
      <c r="BF248" s="1"/>
      <c r="BG248" s="25"/>
      <c r="BH248" s="77"/>
      <c r="BI248" s="25"/>
      <c r="BJ248" s="77"/>
      <c r="BK248" s="25"/>
      <c r="BL248" s="77"/>
      <c r="BM248" s="25"/>
      <c r="BN248" s="77"/>
      <c r="BO248" s="25"/>
      <c r="BP248" s="77"/>
      <c r="BQ248" s="25"/>
      <c r="BR248" s="77"/>
      <c r="BS248" s="25"/>
      <c r="BT248" s="77"/>
      <c r="BU248" s="25"/>
      <c r="BV248" s="77"/>
      <c r="BW248" s="25"/>
      <c r="BX248" s="69"/>
      <c r="BY248" s="69"/>
      <c r="BZ248" s="70"/>
      <c r="CA248" s="69"/>
      <c r="CB248" s="69"/>
      <c r="CC248" s="71"/>
      <c r="CD248" s="77"/>
      <c r="CE248" s="25"/>
    </row>
    <row r="249" spans="2:83" ht="15" customHeight="1" x14ac:dyDescent="0.2">
      <c r="B249" s="1"/>
      <c r="C249" s="13"/>
      <c r="D249" s="20"/>
      <c r="E249" s="22"/>
      <c r="F249" s="77"/>
      <c r="G249" s="1"/>
      <c r="H249" s="1"/>
      <c r="I249" s="25"/>
      <c r="J249" s="77"/>
      <c r="K249" s="1"/>
      <c r="L249" s="1"/>
      <c r="M249" s="25"/>
      <c r="N249" s="77"/>
      <c r="O249" s="1"/>
      <c r="P249" s="1"/>
      <c r="Q249" s="25"/>
      <c r="R249" s="77"/>
      <c r="S249" s="25"/>
      <c r="T249" s="77"/>
      <c r="U249" s="25"/>
      <c r="V249" s="77"/>
      <c r="W249" s="25"/>
      <c r="X249" s="77"/>
      <c r="Y249" s="25"/>
      <c r="Z249" s="77"/>
      <c r="AA249" s="25"/>
      <c r="AB249" s="77"/>
      <c r="AC249" s="25"/>
      <c r="AD249" s="77"/>
      <c r="AE249" s="25"/>
      <c r="AF249" s="77"/>
      <c r="AG249" s="25"/>
      <c r="AH249" s="77"/>
      <c r="AI249" s="25"/>
      <c r="AJ249" s="77"/>
      <c r="AK249" s="25"/>
      <c r="AL249" s="77"/>
      <c r="AM249" s="25"/>
      <c r="AN249" s="77"/>
      <c r="AO249" s="25"/>
      <c r="AP249" s="77"/>
      <c r="AQ249" s="25"/>
      <c r="AR249" s="77"/>
      <c r="AS249" s="25"/>
      <c r="AT249" s="77"/>
      <c r="AU249" s="25"/>
      <c r="AV249" s="77"/>
      <c r="AW249" s="25"/>
      <c r="AX249" s="77"/>
      <c r="AY249" s="25"/>
      <c r="AZ249" s="77"/>
      <c r="BA249" s="25"/>
      <c r="BB249" s="77"/>
      <c r="BC249" s="25"/>
      <c r="BD249" s="77"/>
      <c r="BE249" s="1"/>
      <c r="BF249" s="1"/>
      <c r="BG249" s="25"/>
      <c r="BH249" s="77"/>
      <c r="BI249" s="25"/>
      <c r="BJ249" s="77"/>
      <c r="BK249" s="25"/>
      <c r="BL249" s="77"/>
      <c r="BM249" s="25"/>
      <c r="BN249" s="77"/>
      <c r="BO249" s="25"/>
      <c r="BP249" s="77"/>
      <c r="BQ249" s="25"/>
      <c r="BR249" s="77"/>
      <c r="BS249" s="25"/>
      <c r="BT249" s="77"/>
      <c r="BU249" s="25"/>
      <c r="BV249" s="77"/>
      <c r="BW249" s="25"/>
      <c r="BX249" s="69"/>
      <c r="BY249" s="69"/>
      <c r="BZ249" s="70"/>
      <c r="CA249" s="69"/>
      <c r="CB249" s="69"/>
      <c r="CC249" s="71"/>
      <c r="CD249" s="77"/>
      <c r="CE249" s="25"/>
    </row>
    <row r="250" spans="2:83" ht="15" customHeight="1" x14ac:dyDescent="0.2">
      <c r="B250" s="1"/>
      <c r="C250" s="13"/>
      <c r="D250" s="20"/>
      <c r="E250" s="22"/>
      <c r="F250" s="77"/>
      <c r="G250" s="1"/>
      <c r="H250" s="1"/>
      <c r="I250" s="25"/>
      <c r="J250" s="77"/>
      <c r="K250" s="1"/>
      <c r="L250" s="1"/>
      <c r="M250" s="25"/>
      <c r="N250" s="77"/>
      <c r="O250" s="1"/>
      <c r="P250" s="1"/>
      <c r="Q250" s="25"/>
      <c r="R250" s="77"/>
      <c r="S250" s="25"/>
      <c r="T250" s="77"/>
      <c r="U250" s="25"/>
      <c r="V250" s="77"/>
      <c r="W250" s="25"/>
      <c r="X250" s="77"/>
      <c r="Y250" s="25"/>
      <c r="Z250" s="77"/>
      <c r="AA250" s="25"/>
      <c r="AB250" s="77"/>
      <c r="AC250" s="25"/>
      <c r="AD250" s="77"/>
      <c r="AE250" s="25"/>
      <c r="AF250" s="77"/>
      <c r="AG250" s="25"/>
      <c r="AH250" s="77"/>
      <c r="AI250" s="25"/>
      <c r="AJ250" s="77"/>
      <c r="AK250" s="25"/>
      <c r="AL250" s="77"/>
      <c r="AM250" s="25"/>
      <c r="AN250" s="77"/>
      <c r="AO250" s="25"/>
      <c r="AP250" s="77"/>
      <c r="AQ250" s="25"/>
      <c r="AR250" s="77"/>
      <c r="AS250" s="25"/>
      <c r="AT250" s="77"/>
      <c r="AU250" s="25"/>
      <c r="AV250" s="77"/>
      <c r="AW250" s="25"/>
      <c r="AX250" s="77"/>
      <c r="AY250" s="25"/>
      <c r="AZ250" s="77"/>
      <c r="BA250" s="25"/>
      <c r="BB250" s="77"/>
      <c r="BC250" s="25"/>
      <c r="BD250" s="77"/>
      <c r="BE250" s="1"/>
      <c r="BF250" s="1"/>
      <c r="BG250" s="25"/>
      <c r="BH250" s="77"/>
      <c r="BI250" s="25"/>
      <c r="BJ250" s="77"/>
      <c r="BK250" s="25"/>
      <c r="BL250" s="77"/>
      <c r="BM250" s="25"/>
      <c r="BN250" s="77"/>
      <c r="BO250" s="25"/>
      <c r="BP250" s="77"/>
      <c r="BQ250" s="25"/>
      <c r="BR250" s="77"/>
      <c r="BS250" s="25"/>
      <c r="BT250" s="77"/>
      <c r="BU250" s="25"/>
      <c r="BV250" s="77"/>
      <c r="BW250" s="25"/>
      <c r="BX250" s="69"/>
      <c r="BY250" s="69"/>
      <c r="BZ250" s="70"/>
      <c r="CA250" s="69"/>
      <c r="CB250" s="69"/>
      <c r="CC250" s="71"/>
      <c r="CD250" s="77"/>
      <c r="CE250" s="25"/>
    </row>
    <row r="251" spans="2:83" ht="15" customHeight="1" x14ac:dyDescent="0.2">
      <c r="B251" s="1"/>
      <c r="C251" s="13"/>
      <c r="D251" s="20"/>
      <c r="E251" s="22"/>
      <c r="F251" s="77"/>
      <c r="G251" s="1"/>
      <c r="H251" s="1"/>
      <c r="I251" s="25"/>
      <c r="J251" s="77"/>
      <c r="K251" s="1"/>
      <c r="L251" s="1"/>
      <c r="M251" s="25"/>
      <c r="N251" s="77"/>
      <c r="O251" s="1"/>
      <c r="P251" s="1"/>
      <c r="Q251" s="25"/>
      <c r="R251" s="77"/>
      <c r="S251" s="25"/>
      <c r="T251" s="77"/>
      <c r="U251" s="25"/>
      <c r="V251" s="77"/>
      <c r="W251" s="25"/>
      <c r="X251" s="77"/>
      <c r="Y251" s="25"/>
      <c r="Z251" s="77"/>
      <c r="AA251" s="25"/>
      <c r="AB251" s="77"/>
      <c r="AC251" s="25"/>
      <c r="AD251" s="77"/>
      <c r="AE251" s="25"/>
      <c r="AF251" s="77"/>
      <c r="AG251" s="25"/>
      <c r="AH251" s="77"/>
      <c r="AI251" s="25"/>
      <c r="AJ251" s="77"/>
      <c r="AK251" s="25"/>
      <c r="AL251" s="77"/>
      <c r="AM251" s="25"/>
      <c r="AN251" s="77"/>
      <c r="AO251" s="25"/>
      <c r="AP251" s="77"/>
      <c r="AQ251" s="25"/>
      <c r="AR251" s="77"/>
      <c r="AS251" s="25"/>
      <c r="AT251" s="77"/>
      <c r="AU251" s="25"/>
      <c r="AV251" s="77"/>
      <c r="AW251" s="25"/>
      <c r="AX251" s="77"/>
      <c r="AY251" s="25"/>
      <c r="AZ251" s="77"/>
      <c r="BA251" s="25"/>
      <c r="BB251" s="77"/>
      <c r="BC251" s="25"/>
      <c r="BD251" s="77"/>
      <c r="BE251" s="1"/>
      <c r="BF251" s="1"/>
      <c r="BG251" s="25"/>
      <c r="BH251" s="77"/>
      <c r="BI251" s="25"/>
      <c r="BJ251" s="77"/>
      <c r="BK251" s="25"/>
      <c r="BL251" s="77"/>
      <c r="BM251" s="25"/>
      <c r="BN251" s="77"/>
      <c r="BO251" s="25"/>
      <c r="BP251" s="77"/>
      <c r="BQ251" s="25"/>
      <c r="BR251" s="77"/>
      <c r="BS251" s="25"/>
      <c r="BT251" s="77"/>
      <c r="BU251" s="25"/>
      <c r="BV251" s="77"/>
      <c r="BW251" s="25"/>
      <c r="BX251" s="69"/>
      <c r="BY251" s="69"/>
      <c r="BZ251" s="70"/>
      <c r="CA251" s="69"/>
      <c r="CB251" s="69"/>
      <c r="CC251" s="71"/>
      <c r="CD251" s="77"/>
      <c r="CE251" s="25"/>
    </row>
    <row r="252" spans="2:83" ht="15" customHeight="1" x14ac:dyDescent="0.2">
      <c r="B252" s="1"/>
      <c r="C252" s="13"/>
      <c r="D252" s="20"/>
      <c r="E252" s="22"/>
      <c r="F252" s="77"/>
      <c r="G252" s="1"/>
      <c r="H252" s="1"/>
      <c r="I252" s="25"/>
      <c r="J252" s="77"/>
      <c r="K252" s="1"/>
      <c r="L252" s="1"/>
      <c r="M252" s="25"/>
      <c r="N252" s="77"/>
      <c r="O252" s="1"/>
      <c r="P252" s="1"/>
      <c r="Q252" s="25"/>
      <c r="R252" s="77"/>
      <c r="S252" s="25"/>
      <c r="T252" s="77"/>
      <c r="U252" s="25"/>
      <c r="V252" s="77"/>
      <c r="W252" s="25"/>
      <c r="X252" s="77"/>
      <c r="Y252" s="25"/>
      <c r="Z252" s="77"/>
      <c r="AA252" s="25"/>
      <c r="AB252" s="77"/>
      <c r="AC252" s="25"/>
      <c r="AD252" s="77"/>
      <c r="AE252" s="25"/>
      <c r="AF252" s="77"/>
      <c r="AG252" s="25"/>
      <c r="AH252" s="77"/>
      <c r="AI252" s="25"/>
      <c r="AJ252" s="77"/>
      <c r="AK252" s="25"/>
      <c r="AL252" s="77"/>
      <c r="AM252" s="25"/>
      <c r="AN252" s="77"/>
      <c r="AO252" s="25"/>
      <c r="AP252" s="77"/>
      <c r="AQ252" s="25"/>
      <c r="AR252" s="77"/>
      <c r="AS252" s="25"/>
      <c r="AT252" s="77"/>
      <c r="AU252" s="25"/>
      <c r="AV252" s="77"/>
      <c r="AW252" s="25"/>
      <c r="AX252" s="77"/>
      <c r="AY252" s="25"/>
      <c r="AZ252" s="77"/>
      <c r="BA252" s="25"/>
      <c r="BB252" s="77"/>
      <c r="BC252" s="25"/>
      <c r="BD252" s="77"/>
      <c r="BE252" s="1"/>
      <c r="BF252" s="1"/>
      <c r="BG252" s="25"/>
      <c r="BH252" s="77"/>
      <c r="BI252" s="25"/>
      <c r="BJ252" s="77"/>
      <c r="BK252" s="25"/>
      <c r="BL252" s="77"/>
      <c r="BM252" s="25"/>
      <c r="BN252" s="77"/>
      <c r="BO252" s="25"/>
      <c r="BP252" s="77"/>
      <c r="BQ252" s="25"/>
      <c r="BR252" s="77"/>
      <c r="BS252" s="25"/>
      <c r="BT252" s="77"/>
      <c r="BU252" s="25"/>
      <c r="BV252" s="77"/>
      <c r="BW252" s="25"/>
      <c r="BX252" s="69"/>
      <c r="BY252" s="69"/>
      <c r="BZ252" s="70"/>
      <c r="CA252" s="69"/>
      <c r="CB252" s="69"/>
      <c r="CC252" s="71"/>
      <c r="CD252" s="77"/>
      <c r="CE252" s="25"/>
    </row>
    <row r="253" spans="2:83" ht="15" customHeight="1" x14ac:dyDescent="0.2">
      <c r="B253" s="1"/>
      <c r="C253" s="13"/>
      <c r="D253" s="20"/>
      <c r="E253" s="22"/>
      <c r="F253" s="77"/>
      <c r="G253" s="1"/>
      <c r="H253" s="1"/>
      <c r="I253" s="25"/>
      <c r="J253" s="77"/>
      <c r="K253" s="1"/>
      <c r="L253" s="1"/>
      <c r="M253" s="25"/>
      <c r="N253" s="77"/>
      <c r="O253" s="1"/>
      <c r="P253" s="1"/>
      <c r="Q253" s="25"/>
      <c r="R253" s="77"/>
      <c r="S253" s="25"/>
      <c r="T253" s="77"/>
      <c r="U253" s="25"/>
      <c r="V253" s="77"/>
      <c r="W253" s="25"/>
      <c r="X253" s="77"/>
      <c r="Y253" s="25"/>
      <c r="Z253" s="77"/>
      <c r="AA253" s="25"/>
      <c r="AB253" s="77"/>
      <c r="AC253" s="25"/>
      <c r="AD253" s="77"/>
      <c r="AE253" s="25"/>
      <c r="AF253" s="77"/>
      <c r="AG253" s="25"/>
      <c r="AH253" s="77"/>
      <c r="AI253" s="25"/>
      <c r="AJ253" s="77"/>
      <c r="AK253" s="25"/>
      <c r="AL253" s="77"/>
      <c r="AM253" s="25"/>
      <c r="AN253" s="77"/>
      <c r="AO253" s="25"/>
      <c r="AP253" s="77"/>
      <c r="AQ253" s="25"/>
      <c r="AR253" s="77"/>
      <c r="AS253" s="25"/>
      <c r="AT253" s="77"/>
      <c r="AU253" s="25"/>
      <c r="AV253" s="77"/>
      <c r="AW253" s="25"/>
      <c r="AX253" s="77"/>
      <c r="AY253" s="25"/>
      <c r="AZ253" s="77"/>
      <c r="BA253" s="25"/>
      <c r="BB253" s="77"/>
      <c r="BC253" s="25"/>
      <c r="BD253" s="77"/>
      <c r="BE253" s="1"/>
      <c r="BF253" s="1"/>
      <c r="BG253" s="25"/>
      <c r="BH253" s="77"/>
      <c r="BI253" s="25"/>
      <c r="BJ253" s="77"/>
      <c r="BK253" s="25"/>
      <c r="BL253" s="77"/>
      <c r="BM253" s="25"/>
      <c r="BN253" s="77"/>
      <c r="BO253" s="25"/>
      <c r="BP253" s="77"/>
      <c r="BQ253" s="25"/>
      <c r="BR253" s="77"/>
      <c r="BS253" s="25"/>
      <c r="BT253" s="77"/>
      <c r="BU253" s="25"/>
      <c r="BV253" s="77"/>
      <c r="BW253" s="25"/>
      <c r="BX253" s="69"/>
      <c r="BY253" s="69"/>
      <c r="BZ253" s="70"/>
      <c r="CA253" s="69"/>
      <c r="CB253" s="69"/>
      <c r="CC253" s="71"/>
      <c r="CD253" s="77"/>
      <c r="CE253" s="25"/>
    </row>
    <row r="254" spans="2:83" ht="15" customHeight="1" x14ac:dyDescent="0.2">
      <c r="B254" s="1"/>
      <c r="C254" s="13"/>
      <c r="D254" s="20"/>
      <c r="E254" s="22"/>
      <c r="F254" s="77"/>
      <c r="G254" s="1"/>
      <c r="H254" s="1"/>
      <c r="I254" s="25"/>
      <c r="J254" s="77"/>
      <c r="K254" s="1"/>
      <c r="L254" s="1"/>
      <c r="M254" s="25"/>
      <c r="N254" s="77"/>
      <c r="O254" s="1"/>
      <c r="P254" s="1"/>
      <c r="Q254" s="25"/>
      <c r="R254" s="77"/>
      <c r="S254" s="25"/>
      <c r="T254" s="77"/>
      <c r="U254" s="25"/>
      <c r="V254" s="77"/>
      <c r="W254" s="25"/>
      <c r="X254" s="77"/>
      <c r="Y254" s="25"/>
      <c r="Z254" s="77"/>
      <c r="AA254" s="25"/>
      <c r="AB254" s="77"/>
      <c r="AC254" s="25"/>
      <c r="AD254" s="77"/>
      <c r="AE254" s="25"/>
      <c r="AF254" s="77"/>
      <c r="AG254" s="25"/>
      <c r="AH254" s="77"/>
      <c r="AI254" s="25"/>
      <c r="AJ254" s="77"/>
      <c r="AK254" s="25"/>
      <c r="AL254" s="77"/>
      <c r="AM254" s="25"/>
      <c r="AN254" s="77"/>
      <c r="AO254" s="25"/>
      <c r="AP254" s="77"/>
      <c r="AQ254" s="25"/>
      <c r="AR254" s="77"/>
      <c r="AS254" s="25"/>
      <c r="AT254" s="77"/>
      <c r="AU254" s="25"/>
      <c r="AV254" s="77"/>
      <c r="AW254" s="25"/>
      <c r="AX254" s="77"/>
      <c r="AY254" s="25"/>
      <c r="AZ254" s="77"/>
      <c r="BA254" s="25"/>
      <c r="BB254" s="77"/>
      <c r="BC254" s="25"/>
      <c r="BD254" s="77"/>
      <c r="BE254" s="1"/>
      <c r="BF254" s="1"/>
      <c r="BG254" s="25"/>
      <c r="BH254" s="77"/>
      <c r="BI254" s="25"/>
      <c r="BJ254" s="77"/>
      <c r="BK254" s="25"/>
      <c r="BL254" s="77"/>
      <c r="BM254" s="25"/>
      <c r="BN254" s="77"/>
      <c r="BO254" s="25"/>
      <c r="BP254" s="77"/>
      <c r="BQ254" s="25"/>
      <c r="BR254" s="77"/>
      <c r="BS254" s="25"/>
      <c r="BT254" s="77"/>
      <c r="BU254" s="25"/>
      <c r="BV254" s="77"/>
      <c r="BW254" s="25"/>
      <c r="BX254" s="69"/>
      <c r="BY254" s="69"/>
      <c r="BZ254" s="70"/>
      <c r="CA254" s="69"/>
      <c r="CB254" s="69"/>
      <c r="CC254" s="71"/>
      <c r="CD254" s="77"/>
      <c r="CE254" s="25"/>
    </row>
    <row r="255" spans="2:83" ht="15" customHeight="1" x14ac:dyDescent="0.2">
      <c r="B255" s="1"/>
      <c r="C255" s="13"/>
      <c r="D255" s="20"/>
      <c r="E255" s="22"/>
      <c r="F255" s="77"/>
      <c r="G255" s="1"/>
      <c r="H255" s="1"/>
      <c r="I255" s="25"/>
      <c r="J255" s="77"/>
      <c r="K255" s="1"/>
      <c r="L255" s="1"/>
      <c r="M255" s="25"/>
      <c r="N255" s="77"/>
      <c r="O255" s="1"/>
      <c r="P255" s="1"/>
      <c r="Q255" s="25"/>
      <c r="R255" s="77"/>
      <c r="S255" s="25"/>
      <c r="T255" s="77"/>
      <c r="U255" s="25"/>
      <c r="V255" s="77"/>
      <c r="W255" s="25"/>
      <c r="X255" s="77"/>
      <c r="Y255" s="25"/>
      <c r="Z255" s="77"/>
      <c r="AA255" s="25"/>
      <c r="AB255" s="77"/>
      <c r="AC255" s="25"/>
      <c r="AD255" s="77"/>
      <c r="AE255" s="25"/>
      <c r="AF255" s="77"/>
      <c r="AG255" s="25"/>
      <c r="AH255" s="77"/>
      <c r="AI255" s="25"/>
      <c r="AJ255" s="77"/>
      <c r="AK255" s="25"/>
      <c r="AL255" s="77"/>
      <c r="AM255" s="25"/>
      <c r="AN255" s="77"/>
      <c r="AO255" s="25"/>
      <c r="AP255" s="77"/>
      <c r="AQ255" s="25"/>
      <c r="AR255" s="77"/>
      <c r="AS255" s="25"/>
      <c r="AT255" s="77"/>
      <c r="AU255" s="25"/>
      <c r="AV255" s="77"/>
      <c r="AW255" s="25"/>
      <c r="AX255" s="77"/>
      <c r="AY255" s="25"/>
      <c r="AZ255" s="77"/>
      <c r="BA255" s="25"/>
      <c r="BB255" s="77"/>
      <c r="BC255" s="25"/>
      <c r="BD255" s="77"/>
      <c r="BE255" s="1"/>
      <c r="BF255" s="1"/>
      <c r="BG255" s="25"/>
      <c r="BH255" s="77"/>
      <c r="BI255" s="25"/>
      <c r="BJ255" s="77"/>
      <c r="BK255" s="25"/>
      <c r="BL255" s="77"/>
      <c r="BM255" s="25"/>
      <c r="BN255" s="77"/>
      <c r="BO255" s="25"/>
      <c r="BP255" s="77"/>
      <c r="BQ255" s="25"/>
      <c r="BR255" s="77"/>
      <c r="BS255" s="25"/>
      <c r="BT255" s="77"/>
      <c r="BU255" s="25"/>
      <c r="BV255" s="77"/>
      <c r="BW255" s="25"/>
      <c r="BX255" s="69"/>
      <c r="BY255" s="69"/>
      <c r="BZ255" s="70"/>
      <c r="CA255" s="69"/>
      <c r="CB255" s="69"/>
      <c r="CC255" s="71"/>
      <c r="CD255" s="77"/>
      <c r="CE255" s="25"/>
    </row>
    <row r="256" spans="2:83" ht="15" customHeight="1" x14ac:dyDescent="0.2">
      <c r="B256" s="1"/>
      <c r="C256" s="13"/>
      <c r="D256" s="20"/>
      <c r="E256" s="22"/>
      <c r="F256" s="77"/>
      <c r="G256" s="1"/>
      <c r="H256" s="1"/>
      <c r="I256" s="25"/>
      <c r="J256" s="77"/>
      <c r="K256" s="1"/>
      <c r="L256" s="1"/>
      <c r="M256" s="25"/>
      <c r="N256" s="77"/>
      <c r="O256" s="1"/>
      <c r="P256" s="1"/>
      <c r="Q256" s="25"/>
      <c r="R256" s="77"/>
      <c r="S256" s="25"/>
      <c r="T256" s="77"/>
      <c r="U256" s="25"/>
      <c r="V256" s="77"/>
      <c r="W256" s="25"/>
      <c r="X256" s="77"/>
      <c r="Y256" s="25"/>
      <c r="Z256" s="77"/>
      <c r="AA256" s="25"/>
      <c r="AB256" s="77"/>
      <c r="AC256" s="25"/>
      <c r="AD256" s="77"/>
      <c r="AE256" s="25"/>
      <c r="AF256" s="77"/>
      <c r="AG256" s="25"/>
      <c r="AH256" s="77"/>
      <c r="AI256" s="25"/>
      <c r="AJ256" s="77"/>
      <c r="AK256" s="25"/>
      <c r="AL256" s="77"/>
      <c r="AM256" s="25"/>
      <c r="AN256" s="77"/>
      <c r="AO256" s="25"/>
      <c r="AP256" s="77"/>
      <c r="AQ256" s="25"/>
      <c r="AR256" s="77"/>
      <c r="AS256" s="25"/>
      <c r="AT256" s="77"/>
      <c r="AU256" s="25"/>
      <c r="AV256" s="77"/>
      <c r="AW256" s="25"/>
      <c r="AX256" s="77"/>
      <c r="AY256" s="25"/>
      <c r="AZ256" s="77"/>
      <c r="BA256" s="25"/>
      <c r="BB256" s="77"/>
      <c r="BC256" s="25"/>
      <c r="BD256" s="77"/>
      <c r="BE256" s="1"/>
      <c r="BF256" s="1"/>
      <c r="BG256" s="25"/>
      <c r="BH256" s="77"/>
      <c r="BI256" s="25"/>
      <c r="BJ256" s="77"/>
      <c r="BK256" s="25"/>
      <c r="BL256" s="77"/>
      <c r="BM256" s="25"/>
      <c r="BN256" s="77"/>
      <c r="BO256" s="25"/>
      <c r="BP256" s="77"/>
      <c r="BQ256" s="25"/>
      <c r="BR256" s="77"/>
      <c r="BS256" s="25"/>
      <c r="BT256" s="77"/>
      <c r="BU256" s="25"/>
      <c r="BV256" s="77"/>
      <c r="BW256" s="25"/>
      <c r="BX256" s="69"/>
      <c r="BY256" s="69"/>
      <c r="BZ256" s="70"/>
      <c r="CA256" s="69"/>
      <c r="CB256" s="69"/>
      <c r="CC256" s="71"/>
      <c r="CD256" s="77"/>
      <c r="CE256" s="25"/>
    </row>
    <row r="257" spans="2:83" ht="15" customHeight="1" x14ac:dyDescent="0.2">
      <c r="B257" s="1"/>
      <c r="C257" s="13"/>
      <c r="D257" s="20"/>
      <c r="E257" s="22"/>
      <c r="F257" s="77"/>
      <c r="G257" s="1"/>
      <c r="H257" s="1"/>
      <c r="I257" s="25"/>
      <c r="J257" s="77"/>
      <c r="K257" s="1"/>
      <c r="L257" s="1"/>
      <c r="M257" s="25"/>
      <c r="N257" s="77"/>
      <c r="O257" s="1"/>
      <c r="P257" s="1"/>
      <c r="Q257" s="25"/>
      <c r="R257" s="77"/>
      <c r="S257" s="25"/>
      <c r="T257" s="77"/>
      <c r="U257" s="25"/>
      <c r="V257" s="77"/>
      <c r="W257" s="25"/>
      <c r="X257" s="77"/>
      <c r="Y257" s="25"/>
      <c r="Z257" s="77"/>
      <c r="AA257" s="25"/>
      <c r="AB257" s="77"/>
      <c r="AC257" s="25"/>
      <c r="AD257" s="77"/>
      <c r="AE257" s="25"/>
      <c r="AF257" s="77"/>
      <c r="AG257" s="25"/>
      <c r="AH257" s="77"/>
      <c r="AI257" s="25"/>
      <c r="AJ257" s="77"/>
      <c r="AK257" s="25"/>
      <c r="AL257" s="77"/>
      <c r="AM257" s="25"/>
      <c r="AN257" s="77"/>
      <c r="AO257" s="25"/>
      <c r="AP257" s="77"/>
      <c r="AQ257" s="25"/>
      <c r="AR257" s="77"/>
      <c r="AS257" s="25"/>
      <c r="AT257" s="77"/>
      <c r="AU257" s="25"/>
      <c r="AV257" s="77"/>
      <c r="AW257" s="25"/>
      <c r="AX257" s="77"/>
      <c r="AY257" s="25"/>
      <c r="AZ257" s="77"/>
      <c r="BA257" s="25"/>
      <c r="BB257" s="77"/>
      <c r="BC257" s="25"/>
      <c r="BD257" s="77"/>
      <c r="BE257" s="1"/>
      <c r="BF257" s="1"/>
      <c r="BG257" s="25"/>
      <c r="BH257" s="77"/>
      <c r="BI257" s="25"/>
      <c r="BJ257" s="77"/>
      <c r="BK257" s="25"/>
      <c r="BL257" s="77"/>
      <c r="BM257" s="25"/>
      <c r="BN257" s="77"/>
      <c r="BO257" s="25"/>
      <c r="BP257" s="77"/>
      <c r="BQ257" s="25"/>
      <c r="BR257" s="77"/>
      <c r="BS257" s="25"/>
      <c r="BT257" s="77"/>
      <c r="BU257" s="25"/>
      <c r="BV257" s="77"/>
      <c r="BW257" s="25"/>
      <c r="BX257" s="69"/>
      <c r="BY257" s="69"/>
      <c r="BZ257" s="70"/>
      <c r="CA257" s="69"/>
      <c r="CB257" s="69"/>
      <c r="CC257" s="71"/>
      <c r="CD257" s="77"/>
      <c r="CE257" s="25"/>
    </row>
    <row r="258" spans="2:83" ht="15" customHeight="1" x14ac:dyDescent="0.2">
      <c r="B258" s="1"/>
      <c r="C258" s="13"/>
      <c r="D258" s="20"/>
      <c r="E258" s="22"/>
      <c r="F258" s="77"/>
      <c r="G258" s="1"/>
      <c r="H258" s="1"/>
      <c r="I258" s="25"/>
      <c r="J258" s="77"/>
      <c r="K258" s="1"/>
      <c r="L258" s="1"/>
      <c r="M258" s="25"/>
      <c r="N258" s="77"/>
      <c r="O258" s="1"/>
      <c r="P258" s="1"/>
      <c r="Q258" s="25"/>
      <c r="R258" s="77"/>
      <c r="S258" s="25"/>
      <c r="T258" s="77"/>
      <c r="U258" s="25"/>
      <c r="V258" s="77"/>
      <c r="W258" s="25"/>
      <c r="X258" s="77"/>
      <c r="Y258" s="25"/>
      <c r="Z258" s="77"/>
      <c r="AA258" s="25"/>
      <c r="AB258" s="77"/>
      <c r="AC258" s="25"/>
      <c r="AD258" s="77"/>
      <c r="AE258" s="25"/>
      <c r="AF258" s="77"/>
      <c r="AG258" s="25"/>
      <c r="AH258" s="77"/>
      <c r="AI258" s="25"/>
      <c r="AJ258" s="77"/>
      <c r="AK258" s="25"/>
      <c r="AL258" s="77"/>
      <c r="AM258" s="25"/>
      <c r="AN258" s="77"/>
      <c r="AO258" s="25"/>
      <c r="AP258" s="77"/>
      <c r="AQ258" s="25"/>
      <c r="AR258" s="77"/>
      <c r="AS258" s="25"/>
      <c r="AT258" s="77"/>
      <c r="AU258" s="25"/>
      <c r="AV258" s="77"/>
      <c r="AW258" s="25"/>
      <c r="AX258" s="77"/>
      <c r="AY258" s="25"/>
      <c r="AZ258" s="77"/>
      <c r="BA258" s="25"/>
      <c r="BB258" s="77"/>
      <c r="BC258" s="25"/>
      <c r="BD258" s="77"/>
      <c r="BE258" s="1"/>
      <c r="BF258" s="1"/>
      <c r="BG258" s="25"/>
      <c r="BH258" s="77"/>
      <c r="BI258" s="25"/>
      <c r="BJ258" s="77"/>
      <c r="BK258" s="25"/>
      <c r="BL258" s="77"/>
      <c r="BM258" s="25"/>
      <c r="BN258" s="77"/>
      <c r="BO258" s="25"/>
      <c r="BP258" s="77"/>
      <c r="BQ258" s="25"/>
      <c r="BR258" s="77"/>
      <c r="BS258" s="25"/>
      <c r="BT258" s="77"/>
      <c r="BU258" s="25"/>
      <c r="BV258" s="77"/>
      <c r="BW258" s="25"/>
      <c r="BX258" s="69"/>
      <c r="BY258" s="69"/>
      <c r="BZ258" s="70"/>
      <c r="CA258" s="69"/>
      <c r="CB258" s="69"/>
      <c r="CC258" s="71"/>
      <c r="CD258" s="77"/>
      <c r="CE258" s="25"/>
    </row>
    <row r="259" spans="2:83" ht="15" customHeight="1" x14ac:dyDescent="0.2">
      <c r="B259" s="1"/>
      <c r="C259" s="13"/>
      <c r="D259" s="20"/>
      <c r="E259" s="22"/>
      <c r="F259" s="77"/>
      <c r="G259" s="1"/>
      <c r="H259" s="1"/>
      <c r="I259" s="25"/>
      <c r="J259" s="77"/>
      <c r="K259" s="1"/>
      <c r="L259" s="1"/>
      <c r="M259" s="25"/>
      <c r="N259" s="77"/>
      <c r="O259" s="1"/>
      <c r="P259" s="1"/>
      <c r="Q259" s="25"/>
      <c r="R259" s="77"/>
      <c r="S259" s="25"/>
      <c r="T259" s="77"/>
      <c r="U259" s="25"/>
      <c r="V259" s="77"/>
      <c r="W259" s="25"/>
      <c r="X259" s="77"/>
      <c r="Y259" s="25"/>
      <c r="Z259" s="77"/>
      <c r="AA259" s="25"/>
      <c r="AB259" s="77"/>
      <c r="AC259" s="25"/>
      <c r="AD259" s="77"/>
      <c r="AE259" s="25"/>
      <c r="AF259" s="77"/>
      <c r="AG259" s="25"/>
      <c r="AH259" s="77"/>
      <c r="AI259" s="25"/>
      <c r="AJ259" s="77"/>
      <c r="AK259" s="25"/>
      <c r="AL259" s="77"/>
      <c r="AM259" s="25"/>
      <c r="AN259" s="77"/>
      <c r="AO259" s="25"/>
      <c r="AP259" s="77"/>
      <c r="AQ259" s="25"/>
      <c r="AR259" s="77"/>
      <c r="AS259" s="25"/>
      <c r="AT259" s="77"/>
      <c r="AU259" s="25"/>
      <c r="AV259" s="77"/>
      <c r="AW259" s="25"/>
      <c r="AX259" s="77"/>
      <c r="AY259" s="25"/>
      <c r="AZ259" s="77"/>
      <c r="BA259" s="25"/>
      <c r="BB259" s="77"/>
      <c r="BC259" s="25"/>
      <c r="BD259" s="77"/>
      <c r="BE259" s="1"/>
      <c r="BF259" s="1"/>
      <c r="BG259" s="25"/>
      <c r="BH259" s="77"/>
      <c r="BI259" s="25"/>
      <c r="BJ259" s="77"/>
      <c r="BK259" s="25"/>
      <c r="BL259" s="77"/>
      <c r="BM259" s="25"/>
      <c r="BN259" s="77"/>
      <c r="BO259" s="25"/>
      <c r="BP259" s="77"/>
      <c r="BQ259" s="25"/>
      <c r="BR259" s="77"/>
      <c r="BS259" s="25"/>
      <c r="BT259" s="77"/>
      <c r="BU259" s="25"/>
      <c r="BV259" s="77"/>
      <c r="BW259" s="25"/>
      <c r="BX259" s="69"/>
      <c r="BY259" s="69"/>
      <c r="BZ259" s="70"/>
      <c r="CA259" s="69"/>
      <c r="CB259" s="69"/>
      <c r="CC259" s="71"/>
      <c r="CD259" s="77"/>
      <c r="CE259" s="25"/>
    </row>
    <row r="260" spans="2:83" ht="15" customHeight="1" x14ac:dyDescent="0.2">
      <c r="B260" s="1"/>
      <c r="C260" s="13"/>
      <c r="D260" s="20"/>
      <c r="E260" s="22"/>
      <c r="F260" s="77"/>
      <c r="G260" s="1"/>
      <c r="H260" s="1"/>
      <c r="I260" s="25"/>
      <c r="J260" s="77"/>
      <c r="K260" s="1"/>
      <c r="L260" s="1"/>
      <c r="M260" s="25"/>
      <c r="N260" s="77"/>
      <c r="O260" s="1"/>
      <c r="P260" s="1"/>
      <c r="Q260" s="25"/>
      <c r="R260" s="77"/>
      <c r="S260" s="25"/>
      <c r="T260" s="77"/>
      <c r="U260" s="25"/>
      <c r="V260" s="77"/>
      <c r="W260" s="25"/>
      <c r="X260" s="77"/>
      <c r="Y260" s="25"/>
      <c r="Z260" s="77"/>
      <c r="AA260" s="25"/>
      <c r="AB260" s="77"/>
      <c r="AC260" s="25"/>
      <c r="AD260" s="77"/>
      <c r="AE260" s="25"/>
      <c r="AF260" s="77"/>
      <c r="AG260" s="25"/>
      <c r="AH260" s="77"/>
      <c r="AI260" s="25"/>
      <c r="AJ260" s="77"/>
      <c r="AK260" s="25"/>
      <c r="AL260" s="77"/>
      <c r="AM260" s="25"/>
      <c r="AN260" s="77"/>
      <c r="AO260" s="25"/>
      <c r="AP260" s="77"/>
      <c r="AQ260" s="25"/>
      <c r="AR260" s="77"/>
      <c r="AS260" s="25"/>
      <c r="AT260" s="77"/>
      <c r="AU260" s="25"/>
      <c r="AV260" s="77"/>
      <c r="AW260" s="25"/>
      <c r="AX260" s="77"/>
      <c r="AY260" s="25"/>
      <c r="AZ260" s="77"/>
      <c r="BA260" s="25"/>
      <c r="BB260" s="77"/>
      <c r="BC260" s="25"/>
      <c r="BD260" s="77"/>
      <c r="BE260" s="1"/>
      <c r="BF260" s="1"/>
      <c r="BG260" s="25"/>
      <c r="BH260" s="77"/>
      <c r="BI260" s="25"/>
      <c r="BJ260" s="77"/>
      <c r="BK260" s="25"/>
      <c r="BL260" s="77"/>
      <c r="BM260" s="25"/>
      <c r="BN260" s="77"/>
      <c r="BO260" s="25"/>
      <c r="BP260" s="77"/>
      <c r="BQ260" s="25"/>
      <c r="BR260" s="77"/>
      <c r="BS260" s="25"/>
      <c r="BT260" s="77"/>
      <c r="BU260" s="25"/>
      <c r="BV260" s="77"/>
      <c r="BW260" s="25"/>
      <c r="BX260" s="69"/>
      <c r="BY260" s="69"/>
      <c r="BZ260" s="70"/>
      <c r="CA260" s="69"/>
      <c r="CB260" s="69"/>
      <c r="CC260" s="71"/>
      <c r="CD260" s="77"/>
      <c r="CE260" s="25"/>
    </row>
    <row r="261" spans="2:83" ht="15" customHeight="1" x14ac:dyDescent="0.2">
      <c r="B261" s="1"/>
      <c r="C261" s="13"/>
      <c r="D261" s="20"/>
      <c r="E261" s="22"/>
      <c r="F261" s="77"/>
      <c r="G261" s="1"/>
      <c r="H261" s="1"/>
      <c r="I261" s="25"/>
      <c r="J261" s="77"/>
      <c r="K261" s="1"/>
      <c r="L261" s="1"/>
      <c r="M261" s="25"/>
      <c r="N261" s="77"/>
      <c r="O261" s="1"/>
      <c r="P261" s="1"/>
      <c r="Q261" s="25"/>
      <c r="R261" s="77"/>
      <c r="S261" s="25"/>
      <c r="T261" s="77"/>
      <c r="U261" s="25"/>
      <c r="V261" s="77"/>
      <c r="W261" s="25"/>
      <c r="X261" s="77"/>
      <c r="Y261" s="25"/>
      <c r="Z261" s="77"/>
      <c r="AA261" s="25"/>
      <c r="AB261" s="77"/>
      <c r="AC261" s="25"/>
      <c r="AD261" s="77"/>
      <c r="AE261" s="25"/>
      <c r="AF261" s="77"/>
      <c r="AG261" s="25"/>
      <c r="AH261" s="77"/>
      <c r="AI261" s="25"/>
      <c r="AJ261" s="77"/>
      <c r="AK261" s="25"/>
      <c r="AL261" s="77"/>
      <c r="AM261" s="25"/>
      <c r="AN261" s="77"/>
      <c r="AO261" s="25"/>
      <c r="AP261" s="77"/>
      <c r="AQ261" s="25"/>
      <c r="AR261" s="77"/>
      <c r="AS261" s="25"/>
      <c r="AT261" s="77"/>
      <c r="AU261" s="25"/>
      <c r="AV261" s="77"/>
      <c r="AW261" s="25"/>
      <c r="AX261" s="77"/>
      <c r="AY261" s="25"/>
      <c r="AZ261" s="77"/>
      <c r="BA261" s="25"/>
      <c r="BB261" s="77"/>
      <c r="BC261" s="25"/>
      <c r="BD261" s="77"/>
      <c r="BE261" s="1"/>
      <c r="BF261" s="1"/>
      <c r="BG261" s="25"/>
      <c r="BH261" s="77"/>
      <c r="BI261" s="25"/>
      <c r="BJ261" s="77"/>
      <c r="BK261" s="25"/>
      <c r="BL261" s="77"/>
      <c r="BM261" s="25"/>
      <c r="BN261" s="77"/>
      <c r="BO261" s="25"/>
      <c r="BP261" s="77"/>
      <c r="BQ261" s="25"/>
      <c r="BR261" s="77"/>
      <c r="BS261" s="25"/>
      <c r="BT261" s="77"/>
      <c r="BU261" s="25"/>
      <c r="BV261" s="77"/>
      <c r="BW261" s="25"/>
      <c r="BX261" s="69"/>
      <c r="BY261" s="69"/>
      <c r="BZ261" s="70"/>
      <c r="CA261" s="69"/>
      <c r="CB261" s="69"/>
      <c r="CC261" s="71"/>
      <c r="CD261" s="77"/>
      <c r="CE261" s="25"/>
    </row>
    <row r="262" spans="2:83" ht="15" customHeight="1" x14ac:dyDescent="0.2">
      <c r="B262" s="1"/>
      <c r="C262" s="13"/>
      <c r="D262" s="20"/>
      <c r="E262" s="22"/>
      <c r="F262" s="77"/>
      <c r="G262" s="1"/>
      <c r="H262" s="1"/>
      <c r="I262" s="25"/>
      <c r="J262" s="77"/>
      <c r="K262" s="1"/>
      <c r="L262" s="1"/>
      <c r="M262" s="25"/>
      <c r="N262" s="77"/>
      <c r="O262" s="1"/>
      <c r="P262" s="1"/>
      <c r="Q262" s="25"/>
      <c r="R262" s="77"/>
      <c r="S262" s="25"/>
      <c r="T262" s="77"/>
      <c r="U262" s="25"/>
      <c r="V262" s="77"/>
      <c r="W262" s="25"/>
      <c r="X262" s="77"/>
      <c r="Y262" s="25"/>
      <c r="Z262" s="77"/>
      <c r="AA262" s="25"/>
      <c r="AB262" s="77"/>
      <c r="AC262" s="25"/>
      <c r="AD262" s="77"/>
      <c r="AE262" s="25"/>
      <c r="AF262" s="77"/>
      <c r="AG262" s="25"/>
      <c r="AH262" s="77"/>
      <c r="AI262" s="25"/>
      <c r="AJ262" s="77"/>
      <c r="AK262" s="25"/>
      <c r="AL262" s="77"/>
      <c r="AM262" s="25"/>
      <c r="AN262" s="77"/>
      <c r="AO262" s="25"/>
      <c r="AP262" s="77"/>
      <c r="AQ262" s="25"/>
      <c r="AR262" s="77"/>
      <c r="AS262" s="25"/>
      <c r="AT262" s="77"/>
      <c r="AU262" s="25"/>
      <c r="AV262" s="77"/>
      <c r="AW262" s="25"/>
      <c r="AX262" s="77"/>
      <c r="AY262" s="25"/>
      <c r="AZ262" s="77"/>
      <c r="BA262" s="25"/>
      <c r="BB262" s="77"/>
      <c r="BC262" s="25"/>
      <c r="BD262" s="77"/>
      <c r="BE262" s="1"/>
      <c r="BF262" s="1"/>
      <c r="BG262" s="25"/>
      <c r="BH262" s="77"/>
      <c r="BI262" s="25"/>
      <c r="BJ262" s="77"/>
      <c r="BK262" s="25"/>
      <c r="BL262" s="77"/>
      <c r="BM262" s="25"/>
      <c r="BN262" s="77"/>
      <c r="BO262" s="25"/>
      <c r="BP262" s="77"/>
      <c r="BQ262" s="25"/>
      <c r="BR262" s="77"/>
      <c r="BS262" s="25"/>
      <c r="BT262" s="77"/>
      <c r="BU262" s="25"/>
      <c r="BV262" s="77"/>
      <c r="BW262" s="25"/>
      <c r="BX262" s="69"/>
      <c r="BY262" s="69"/>
      <c r="BZ262" s="70"/>
      <c r="CA262" s="69"/>
      <c r="CB262" s="69"/>
      <c r="CC262" s="71"/>
      <c r="CD262" s="77"/>
      <c r="CE262" s="25"/>
    </row>
    <row r="263" spans="2:83" ht="15" customHeight="1" x14ac:dyDescent="0.2">
      <c r="B263" s="1"/>
      <c r="C263" s="13"/>
      <c r="D263" s="20"/>
      <c r="E263" s="22"/>
      <c r="F263" s="77"/>
      <c r="G263" s="1"/>
      <c r="H263" s="1"/>
      <c r="I263" s="25"/>
      <c r="J263" s="77"/>
      <c r="K263" s="1"/>
      <c r="L263" s="1"/>
      <c r="M263" s="25"/>
      <c r="N263" s="77"/>
      <c r="O263" s="1"/>
      <c r="P263" s="1"/>
      <c r="Q263" s="25"/>
      <c r="R263" s="77"/>
      <c r="S263" s="25"/>
      <c r="T263" s="77"/>
      <c r="U263" s="25"/>
      <c r="V263" s="77"/>
      <c r="W263" s="25"/>
      <c r="X263" s="77"/>
      <c r="Y263" s="25"/>
      <c r="Z263" s="77"/>
      <c r="AA263" s="25"/>
      <c r="AB263" s="77"/>
      <c r="AC263" s="25"/>
      <c r="AD263" s="77"/>
      <c r="AE263" s="25"/>
      <c r="AF263" s="77"/>
      <c r="AG263" s="25"/>
      <c r="AH263" s="77"/>
      <c r="AI263" s="25"/>
      <c r="AJ263" s="77"/>
      <c r="AK263" s="25"/>
      <c r="AL263" s="77"/>
      <c r="AM263" s="25"/>
      <c r="AN263" s="77"/>
      <c r="AO263" s="25"/>
      <c r="AP263" s="77"/>
      <c r="AQ263" s="25"/>
      <c r="AR263" s="77"/>
      <c r="AS263" s="25"/>
      <c r="AT263" s="77"/>
      <c r="AU263" s="25"/>
      <c r="AV263" s="77"/>
      <c r="AW263" s="25"/>
      <c r="AX263" s="77"/>
      <c r="AY263" s="25"/>
      <c r="AZ263" s="77"/>
      <c r="BA263" s="25"/>
      <c r="BB263" s="77"/>
      <c r="BC263" s="25"/>
      <c r="BD263" s="77"/>
      <c r="BE263" s="1"/>
      <c r="BF263" s="1"/>
      <c r="BG263" s="25"/>
      <c r="BH263" s="77"/>
      <c r="BI263" s="25"/>
      <c r="BJ263" s="77"/>
      <c r="BK263" s="25"/>
      <c r="BL263" s="77"/>
      <c r="BM263" s="25"/>
      <c r="BN263" s="77"/>
      <c r="BO263" s="25"/>
      <c r="BP263" s="77"/>
      <c r="BQ263" s="25"/>
      <c r="BR263" s="77"/>
      <c r="BS263" s="25"/>
      <c r="BT263" s="77"/>
      <c r="BU263" s="25"/>
      <c r="BV263" s="77"/>
      <c r="BW263" s="25"/>
      <c r="BX263" s="69"/>
      <c r="BY263" s="69"/>
      <c r="BZ263" s="70"/>
      <c r="CA263" s="69"/>
      <c r="CB263" s="69"/>
      <c r="CC263" s="71"/>
      <c r="CD263" s="77"/>
      <c r="CE263" s="25"/>
    </row>
    <row r="264" spans="2:83" ht="15" customHeight="1" x14ac:dyDescent="0.2">
      <c r="B264" s="1"/>
      <c r="C264" s="13"/>
      <c r="D264" s="20"/>
      <c r="E264" s="22"/>
      <c r="F264" s="77"/>
      <c r="G264" s="1"/>
      <c r="H264" s="1"/>
      <c r="I264" s="25"/>
      <c r="J264" s="77"/>
      <c r="K264" s="1"/>
      <c r="L264" s="1"/>
      <c r="M264" s="25"/>
      <c r="N264" s="77"/>
      <c r="O264" s="1"/>
      <c r="P264" s="1"/>
      <c r="Q264" s="25"/>
      <c r="R264" s="77"/>
      <c r="S264" s="25"/>
      <c r="T264" s="77"/>
      <c r="U264" s="25"/>
      <c r="V264" s="77"/>
      <c r="W264" s="25"/>
      <c r="X264" s="77"/>
      <c r="Y264" s="25"/>
      <c r="Z264" s="77"/>
      <c r="AA264" s="25"/>
      <c r="AB264" s="77"/>
      <c r="AC264" s="25"/>
      <c r="AD264" s="77"/>
      <c r="AE264" s="25"/>
      <c r="AF264" s="77"/>
      <c r="AG264" s="25"/>
      <c r="AH264" s="77"/>
      <c r="AI264" s="25"/>
      <c r="AJ264" s="77"/>
      <c r="AK264" s="25"/>
      <c r="AL264" s="77"/>
      <c r="AM264" s="25"/>
      <c r="AN264" s="77"/>
      <c r="AO264" s="25"/>
      <c r="AP264" s="77"/>
      <c r="AQ264" s="25"/>
      <c r="AR264" s="77"/>
      <c r="AS264" s="25"/>
      <c r="AT264" s="77"/>
      <c r="AU264" s="25"/>
      <c r="AV264" s="77"/>
      <c r="AW264" s="25"/>
      <c r="AX264" s="77"/>
      <c r="AY264" s="25"/>
      <c r="AZ264" s="77"/>
      <c r="BA264" s="25"/>
      <c r="BB264" s="77"/>
      <c r="BC264" s="25"/>
      <c r="BD264" s="77"/>
      <c r="BE264" s="1"/>
      <c r="BF264" s="1"/>
      <c r="BG264" s="25"/>
      <c r="BH264" s="77"/>
      <c r="BI264" s="25"/>
      <c r="BJ264" s="77"/>
      <c r="BK264" s="25"/>
      <c r="BL264" s="77"/>
      <c r="BM264" s="25"/>
      <c r="BN264" s="77"/>
      <c r="BO264" s="25"/>
      <c r="BP264" s="77"/>
      <c r="BQ264" s="25"/>
      <c r="BR264" s="77"/>
      <c r="BS264" s="25"/>
      <c r="BT264" s="77"/>
      <c r="BU264" s="25"/>
      <c r="BV264" s="77"/>
      <c r="BW264" s="25"/>
      <c r="BX264" s="69"/>
      <c r="BY264" s="69"/>
      <c r="BZ264" s="70"/>
      <c r="CA264" s="69"/>
      <c r="CB264" s="69"/>
      <c r="CC264" s="71"/>
      <c r="CD264" s="77"/>
      <c r="CE264" s="25"/>
    </row>
    <row r="265" spans="2:83" ht="15" customHeight="1" x14ac:dyDescent="0.2">
      <c r="B265" s="1"/>
      <c r="C265" s="13"/>
      <c r="D265" s="20"/>
      <c r="E265" s="22"/>
      <c r="F265" s="77"/>
      <c r="G265" s="1"/>
      <c r="H265" s="1"/>
      <c r="I265" s="25"/>
      <c r="J265" s="77"/>
      <c r="K265" s="1"/>
      <c r="L265" s="1"/>
      <c r="M265" s="25"/>
      <c r="N265" s="77"/>
      <c r="O265" s="1"/>
      <c r="P265" s="1"/>
      <c r="Q265" s="25"/>
      <c r="R265" s="77"/>
      <c r="S265" s="25"/>
      <c r="T265" s="77"/>
      <c r="U265" s="25"/>
      <c r="V265" s="77"/>
      <c r="W265" s="25"/>
      <c r="X265" s="77"/>
      <c r="Y265" s="25"/>
      <c r="Z265" s="77"/>
      <c r="AA265" s="25"/>
      <c r="AB265" s="77"/>
      <c r="AC265" s="25"/>
      <c r="AD265" s="77"/>
      <c r="AE265" s="25"/>
      <c r="AF265" s="77"/>
      <c r="AG265" s="25"/>
      <c r="AH265" s="77"/>
      <c r="AI265" s="25"/>
      <c r="AJ265" s="77"/>
      <c r="AK265" s="25"/>
      <c r="AL265" s="77"/>
      <c r="AM265" s="25"/>
      <c r="AN265" s="77"/>
      <c r="AO265" s="25"/>
      <c r="AP265" s="77"/>
      <c r="AQ265" s="25"/>
      <c r="AR265" s="77"/>
      <c r="AS265" s="25"/>
      <c r="AT265" s="77"/>
      <c r="AU265" s="25"/>
      <c r="AV265" s="77"/>
      <c r="AW265" s="25"/>
      <c r="AX265" s="77"/>
      <c r="AY265" s="25"/>
      <c r="AZ265" s="77"/>
      <c r="BA265" s="25"/>
      <c r="BB265" s="77"/>
      <c r="BC265" s="25"/>
      <c r="BD265" s="77"/>
      <c r="BE265" s="1"/>
      <c r="BF265" s="1"/>
      <c r="BG265" s="25"/>
      <c r="BH265" s="77"/>
      <c r="BI265" s="25"/>
      <c r="BJ265" s="77"/>
      <c r="BK265" s="25"/>
      <c r="BL265" s="77"/>
      <c r="BM265" s="25"/>
      <c r="BN265" s="77"/>
      <c r="BO265" s="25"/>
      <c r="BP265" s="77"/>
      <c r="BQ265" s="25"/>
      <c r="BR265" s="77"/>
      <c r="BS265" s="25"/>
      <c r="BT265" s="77"/>
      <c r="BU265" s="25"/>
      <c r="BV265" s="77"/>
      <c r="BW265" s="25"/>
      <c r="BX265" s="69"/>
      <c r="BY265" s="69"/>
      <c r="BZ265" s="70"/>
      <c r="CA265" s="69"/>
      <c r="CB265" s="69"/>
      <c r="CC265" s="71"/>
      <c r="CD265" s="77"/>
      <c r="CE265" s="25"/>
    </row>
    <row r="266" spans="2:83" ht="15" customHeight="1" x14ac:dyDescent="0.2">
      <c r="B266" s="1"/>
      <c r="C266" s="13"/>
      <c r="D266" s="20"/>
      <c r="E266" s="22"/>
      <c r="F266" s="77"/>
      <c r="G266" s="1"/>
      <c r="H266" s="1"/>
      <c r="I266" s="25"/>
      <c r="J266" s="77"/>
      <c r="K266" s="1"/>
      <c r="L266" s="1"/>
      <c r="M266" s="25"/>
      <c r="N266" s="77"/>
      <c r="O266" s="1"/>
      <c r="P266" s="1"/>
      <c r="Q266" s="25"/>
      <c r="R266" s="77"/>
      <c r="S266" s="25"/>
      <c r="T266" s="77"/>
      <c r="U266" s="25"/>
      <c r="V266" s="77"/>
      <c r="W266" s="25"/>
      <c r="X266" s="77"/>
      <c r="Y266" s="25"/>
      <c r="Z266" s="77"/>
      <c r="AA266" s="25"/>
      <c r="AB266" s="77"/>
      <c r="AC266" s="25"/>
      <c r="AD266" s="77"/>
      <c r="AE266" s="25"/>
      <c r="AF266" s="77"/>
      <c r="AG266" s="25"/>
      <c r="AH266" s="77"/>
      <c r="AI266" s="25"/>
      <c r="AJ266" s="77"/>
      <c r="AK266" s="25"/>
      <c r="AL266" s="77"/>
      <c r="AM266" s="25"/>
      <c r="AN266" s="77"/>
      <c r="AO266" s="25"/>
      <c r="AP266" s="77"/>
      <c r="AQ266" s="25"/>
      <c r="AR266" s="77"/>
      <c r="AS266" s="25"/>
      <c r="AT266" s="77"/>
      <c r="AU266" s="25"/>
      <c r="AV266" s="77"/>
      <c r="AW266" s="25"/>
      <c r="AX266" s="77"/>
      <c r="AY266" s="25"/>
      <c r="AZ266" s="77"/>
      <c r="BA266" s="25"/>
      <c r="BB266" s="77"/>
      <c r="BC266" s="25"/>
      <c r="BD266" s="77"/>
      <c r="BE266" s="1"/>
      <c r="BF266" s="1"/>
      <c r="BG266" s="25"/>
      <c r="BH266" s="77"/>
      <c r="BI266" s="25"/>
      <c r="BJ266" s="77"/>
      <c r="BK266" s="25"/>
      <c r="BL266" s="77"/>
      <c r="BM266" s="25"/>
      <c r="BN266" s="77"/>
      <c r="BO266" s="25"/>
      <c r="BP266" s="77"/>
      <c r="BQ266" s="25"/>
      <c r="BR266" s="77"/>
      <c r="BS266" s="25"/>
      <c r="BT266" s="77"/>
      <c r="BU266" s="25"/>
      <c r="BV266" s="77"/>
      <c r="BW266" s="25"/>
      <c r="BX266" s="69"/>
      <c r="BY266" s="69"/>
      <c r="BZ266" s="70"/>
      <c r="CA266" s="69"/>
      <c r="CB266" s="69"/>
      <c r="CC266" s="71"/>
      <c r="CD266" s="77"/>
      <c r="CE266" s="25"/>
    </row>
    <row r="267" spans="2:83" ht="15" customHeight="1" x14ac:dyDescent="0.2">
      <c r="B267" s="1"/>
      <c r="C267" s="13"/>
      <c r="D267" s="20"/>
      <c r="E267" s="22"/>
      <c r="F267" s="77"/>
      <c r="G267" s="1"/>
      <c r="H267" s="1"/>
      <c r="I267" s="25"/>
      <c r="J267" s="77"/>
      <c r="K267" s="1"/>
      <c r="L267" s="1"/>
      <c r="M267" s="25"/>
      <c r="N267" s="77"/>
      <c r="O267" s="1"/>
      <c r="P267" s="1"/>
      <c r="Q267" s="25"/>
      <c r="R267" s="77"/>
      <c r="S267" s="25"/>
      <c r="T267" s="77"/>
      <c r="U267" s="25"/>
      <c r="V267" s="77"/>
      <c r="W267" s="25"/>
      <c r="X267" s="77"/>
      <c r="Y267" s="25"/>
      <c r="Z267" s="77"/>
      <c r="AA267" s="25"/>
      <c r="AB267" s="77"/>
      <c r="AC267" s="25"/>
      <c r="AD267" s="77"/>
      <c r="AE267" s="25"/>
      <c r="AF267" s="77"/>
      <c r="AG267" s="25"/>
      <c r="AH267" s="77"/>
      <c r="AI267" s="25"/>
      <c r="AJ267" s="77"/>
      <c r="AK267" s="25"/>
      <c r="AL267" s="77"/>
      <c r="AM267" s="25"/>
      <c r="AN267" s="77"/>
      <c r="AO267" s="25"/>
      <c r="AP267" s="77"/>
      <c r="AQ267" s="25"/>
      <c r="AR267" s="77"/>
      <c r="AS267" s="25"/>
      <c r="AT267" s="77"/>
      <c r="AU267" s="25"/>
      <c r="AV267" s="77"/>
      <c r="AW267" s="25"/>
      <c r="AX267" s="77"/>
      <c r="AY267" s="25"/>
      <c r="AZ267" s="77"/>
      <c r="BA267" s="25"/>
      <c r="BB267" s="77"/>
      <c r="BC267" s="25"/>
      <c r="BD267" s="77"/>
      <c r="BE267" s="1"/>
      <c r="BF267" s="1"/>
      <c r="BG267" s="25"/>
      <c r="BH267" s="77"/>
      <c r="BI267" s="25"/>
      <c r="BJ267" s="77"/>
      <c r="BK267" s="25"/>
      <c r="BL267" s="77"/>
      <c r="BM267" s="25"/>
      <c r="BN267" s="77"/>
      <c r="BO267" s="25"/>
      <c r="BP267" s="77"/>
      <c r="BQ267" s="25"/>
      <c r="BR267" s="77"/>
      <c r="BS267" s="25"/>
      <c r="BT267" s="77"/>
      <c r="BU267" s="25"/>
      <c r="BV267" s="77"/>
      <c r="BW267" s="25"/>
      <c r="BX267" s="69"/>
      <c r="BY267" s="69"/>
      <c r="BZ267" s="70"/>
      <c r="CA267" s="69"/>
      <c r="CB267" s="69"/>
      <c r="CC267" s="71"/>
      <c r="CD267" s="77"/>
      <c r="CE267" s="25"/>
    </row>
    <row r="268" spans="2:83" ht="15" customHeight="1" x14ac:dyDescent="0.2">
      <c r="B268" s="1"/>
      <c r="C268" s="13"/>
      <c r="D268" s="20"/>
      <c r="E268" s="22"/>
      <c r="F268" s="77"/>
      <c r="G268" s="1"/>
      <c r="H268" s="1"/>
      <c r="I268" s="25"/>
      <c r="J268" s="77"/>
      <c r="K268" s="1"/>
      <c r="L268" s="1"/>
      <c r="M268" s="25"/>
      <c r="N268" s="77"/>
      <c r="O268" s="1"/>
      <c r="P268" s="1"/>
      <c r="Q268" s="25"/>
      <c r="R268" s="77"/>
      <c r="S268" s="25"/>
      <c r="T268" s="77"/>
      <c r="U268" s="25"/>
      <c r="V268" s="77"/>
      <c r="W268" s="25"/>
      <c r="X268" s="77"/>
      <c r="Y268" s="25"/>
      <c r="Z268" s="77"/>
      <c r="AA268" s="25"/>
      <c r="AB268" s="77"/>
      <c r="AC268" s="25"/>
      <c r="AD268" s="77"/>
      <c r="AE268" s="25"/>
      <c r="AF268" s="77"/>
      <c r="AG268" s="25"/>
      <c r="AH268" s="77"/>
      <c r="AI268" s="25"/>
      <c r="AJ268" s="77"/>
      <c r="AK268" s="25"/>
      <c r="AL268" s="77"/>
      <c r="AM268" s="25"/>
      <c r="AN268" s="77"/>
      <c r="AO268" s="25"/>
      <c r="AP268" s="77"/>
      <c r="AQ268" s="25"/>
      <c r="AR268" s="77"/>
      <c r="AS268" s="25"/>
      <c r="AT268" s="77"/>
      <c r="AU268" s="25"/>
      <c r="AV268" s="77"/>
      <c r="AW268" s="25"/>
      <c r="AX268" s="77"/>
      <c r="AY268" s="25"/>
      <c r="AZ268" s="77"/>
      <c r="BA268" s="25"/>
      <c r="BB268" s="77"/>
      <c r="BC268" s="25"/>
      <c r="BD268" s="77"/>
      <c r="BE268" s="1"/>
      <c r="BF268" s="1"/>
      <c r="BG268" s="25"/>
      <c r="BH268" s="77"/>
      <c r="BI268" s="25"/>
      <c r="BJ268" s="77"/>
      <c r="BK268" s="25"/>
      <c r="BL268" s="77"/>
      <c r="BM268" s="25"/>
      <c r="BN268" s="77"/>
      <c r="BO268" s="25"/>
      <c r="BP268" s="77"/>
      <c r="BQ268" s="25"/>
      <c r="BR268" s="77"/>
      <c r="BS268" s="25"/>
      <c r="BT268" s="77"/>
      <c r="BU268" s="25"/>
      <c r="BV268" s="77"/>
      <c r="BW268" s="25"/>
      <c r="BX268" s="69"/>
      <c r="BY268" s="69"/>
      <c r="BZ268" s="70"/>
      <c r="CA268" s="69"/>
      <c r="CB268" s="69"/>
      <c r="CC268" s="71"/>
      <c r="CD268" s="77"/>
      <c r="CE268" s="25"/>
    </row>
    <row r="269" spans="2:83" ht="15" customHeight="1" x14ac:dyDescent="0.2">
      <c r="B269" s="1"/>
      <c r="C269" s="13"/>
      <c r="D269" s="20"/>
      <c r="E269" s="22"/>
      <c r="F269" s="77"/>
      <c r="G269" s="1"/>
      <c r="H269" s="1"/>
      <c r="I269" s="25"/>
      <c r="J269" s="77"/>
      <c r="K269" s="1"/>
      <c r="L269" s="1"/>
      <c r="M269" s="25"/>
      <c r="N269" s="77"/>
      <c r="O269" s="1"/>
      <c r="P269" s="1"/>
      <c r="Q269" s="25"/>
      <c r="R269" s="77"/>
      <c r="S269" s="25"/>
      <c r="T269" s="77"/>
      <c r="U269" s="25"/>
      <c r="V269" s="77"/>
      <c r="W269" s="25"/>
      <c r="X269" s="77"/>
      <c r="Y269" s="25"/>
      <c r="Z269" s="77"/>
      <c r="AA269" s="25"/>
      <c r="AB269" s="77"/>
      <c r="AC269" s="25"/>
      <c r="AD269" s="77"/>
      <c r="AE269" s="25"/>
      <c r="AF269" s="77"/>
      <c r="AG269" s="25"/>
      <c r="AH269" s="77"/>
      <c r="AI269" s="25"/>
      <c r="AJ269" s="77"/>
      <c r="AK269" s="25"/>
      <c r="AL269" s="77"/>
      <c r="AM269" s="25"/>
      <c r="AN269" s="77"/>
      <c r="AO269" s="25"/>
      <c r="AP269" s="77"/>
      <c r="AQ269" s="25"/>
      <c r="AR269" s="77"/>
      <c r="AS269" s="25"/>
      <c r="AT269" s="77"/>
      <c r="AU269" s="25"/>
      <c r="AV269" s="77"/>
      <c r="AW269" s="25"/>
      <c r="AX269" s="77"/>
      <c r="AY269" s="25"/>
      <c r="AZ269" s="77"/>
      <c r="BA269" s="25"/>
      <c r="BB269" s="77"/>
      <c r="BC269" s="25"/>
      <c r="BD269" s="77"/>
      <c r="BE269" s="1"/>
      <c r="BF269" s="1"/>
      <c r="BG269" s="25"/>
      <c r="BH269" s="77"/>
      <c r="BI269" s="25"/>
      <c r="BJ269" s="77"/>
      <c r="BK269" s="25"/>
      <c r="BL269" s="77"/>
      <c r="BM269" s="25"/>
      <c r="BN269" s="77"/>
      <c r="BO269" s="25"/>
      <c r="BP269" s="77"/>
      <c r="BQ269" s="25"/>
      <c r="BR269" s="77"/>
      <c r="BS269" s="25"/>
      <c r="BT269" s="77"/>
      <c r="BU269" s="25"/>
      <c r="BV269" s="77"/>
      <c r="BW269" s="25"/>
      <c r="BX269" s="69"/>
      <c r="BY269" s="69"/>
      <c r="BZ269" s="70"/>
      <c r="CA269" s="69"/>
      <c r="CB269" s="69"/>
      <c r="CC269" s="71"/>
      <c r="CD269" s="77"/>
      <c r="CE269" s="25"/>
    </row>
    <row r="270" spans="2:83" ht="15" customHeight="1" x14ac:dyDescent="0.2">
      <c r="B270" s="1"/>
      <c r="C270" s="13"/>
      <c r="D270" s="20"/>
      <c r="E270" s="22"/>
      <c r="F270" s="77"/>
      <c r="G270" s="1"/>
      <c r="H270" s="1"/>
      <c r="I270" s="25"/>
      <c r="J270" s="77"/>
      <c r="K270" s="1"/>
      <c r="L270" s="1"/>
      <c r="M270" s="25"/>
      <c r="N270" s="77"/>
      <c r="O270" s="1"/>
      <c r="P270" s="1"/>
      <c r="Q270" s="25"/>
      <c r="R270" s="77"/>
      <c r="S270" s="25"/>
      <c r="T270" s="77"/>
      <c r="U270" s="25"/>
      <c r="V270" s="77"/>
      <c r="W270" s="25"/>
      <c r="X270" s="77"/>
      <c r="Y270" s="25"/>
      <c r="Z270" s="77"/>
      <c r="AA270" s="25"/>
      <c r="AB270" s="77"/>
      <c r="AC270" s="25"/>
      <c r="AD270" s="77"/>
      <c r="AE270" s="25"/>
      <c r="AF270" s="77"/>
      <c r="AG270" s="25"/>
      <c r="AH270" s="77"/>
      <c r="AI270" s="25"/>
      <c r="AJ270" s="77"/>
      <c r="AK270" s="25"/>
      <c r="AL270" s="77"/>
      <c r="AM270" s="25"/>
      <c r="AN270" s="77"/>
      <c r="AO270" s="25"/>
      <c r="AP270" s="77"/>
      <c r="AQ270" s="25"/>
      <c r="AR270" s="77"/>
      <c r="AS270" s="25"/>
      <c r="AT270" s="77"/>
      <c r="AU270" s="25"/>
      <c r="AV270" s="77"/>
      <c r="AW270" s="25"/>
      <c r="AX270" s="77"/>
      <c r="AY270" s="25"/>
      <c r="AZ270" s="77"/>
      <c r="BA270" s="25"/>
      <c r="BB270" s="77"/>
      <c r="BC270" s="25"/>
      <c r="BD270" s="77"/>
      <c r="BE270" s="1"/>
      <c r="BF270" s="1"/>
      <c r="BG270" s="25"/>
      <c r="BH270" s="77"/>
      <c r="BI270" s="25"/>
      <c r="BJ270" s="77"/>
      <c r="BK270" s="25"/>
      <c r="BL270" s="77"/>
      <c r="BM270" s="25"/>
      <c r="BN270" s="77"/>
      <c r="BO270" s="25"/>
      <c r="BP270" s="77"/>
      <c r="BQ270" s="25"/>
      <c r="BR270" s="77"/>
      <c r="BS270" s="25"/>
      <c r="BT270" s="77"/>
      <c r="BU270" s="25"/>
      <c r="BV270" s="77"/>
      <c r="BW270" s="25"/>
      <c r="BX270" s="69"/>
      <c r="BY270" s="69"/>
      <c r="BZ270" s="70"/>
      <c r="CA270" s="69"/>
      <c r="CB270" s="69"/>
      <c r="CC270" s="71"/>
      <c r="CD270" s="77"/>
      <c r="CE270" s="25"/>
    </row>
    <row r="271" spans="2:83" ht="15" customHeight="1" x14ac:dyDescent="0.2">
      <c r="B271" s="1"/>
      <c r="C271" s="13"/>
      <c r="D271" s="20"/>
      <c r="E271" s="22"/>
      <c r="F271" s="77"/>
      <c r="G271" s="1"/>
      <c r="H271" s="1"/>
      <c r="I271" s="25"/>
      <c r="J271" s="77"/>
      <c r="K271" s="1"/>
      <c r="L271" s="1"/>
      <c r="M271" s="25"/>
      <c r="N271" s="77"/>
      <c r="O271" s="1"/>
      <c r="P271" s="1"/>
      <c r="Q271" s="25"/>
      <c r="R271" s="77"/>
      <c r="S271" s="25"/>
      <c r="T271" s="77"/>
      <c r="U271" s="25"/>
      <c r="V271" s="77"/>
      <c r="W271" s="25"/>
      <c r="X271" s="77"/>
      <c r="Y271" s="25"/>
      <c r="Z271" s="77"/>
      <c r="AA271" s="25"/>
      <c r="AB271" s="77"/>
      <c r="AC271" s="25"/>
      <c r="AD271" s="77"/>
      <c r="AE271" s="25"/>
      <c r="AF271" s="77"/>
      <c r="AG271" s="25"/>
      <c r="AH271" s="77"/>
      <c r="AI271" s="25"/>
      <c r="AJ271" s="77"/>
      <c r="AK271" s="25"/>
      <c r="AL271" s="77"/>
      <c r="AM271" s="25"/>
      <c r="AN271" s="77"/>
      <c r="AO271" s="25"/>
      <c r="AP271" s="77"/>
      <c r="AQ271" s="25"/>
      <c r="AR271" s="77"/>
      <c r="AS271" s="25"/>
      <c r="AT271" s="77"/>
      <c r="AU271" s="25"/>
      <c r="AV271" s="77"/>
      <c r="AW271" s="25"/>
      <c r="AX271" s="77"/>
      <c r="AY271" s="25"/>
      <c r="AZ271" s="77"/>
      <c r="BA271" s="25"/>
      <c r="BB271" s="77"/>
      <c r="BC271" s="25"/>
      <c r="BD271" s="77"/>
      <c r="BE271" s="1"/>
      <c r="BF271" s="1"/>
      <c r="BG271" s="25"/>
      <c r="BH271" s="77"/>
      <c r="BI271" s="25"/>
      <c r="BJ271" s="77"/>
      <c r="BK271" s="25"/>
      <c r="BL271" s="77"/>
      <c r="BM271" s="25"/>
      <c r="BN271" s="77"/>
      <c r="BO271" s="25"/>
      <c r="BP271" s="77"/>
      <c r="BQ271" s="25"/>
      <c r="BR271" s="77"/>
      <c r="BS271" s="25"/>
      <c r="BT271" s="77"/>
      <c r="BU271" s="25"/>
      <c r="BV271" s="77"/>
      <c r="BW271" s="25"/>
      <c r="BX271" s="69"/>
      <c r="BY271" s="69"/>
      <c r="BZ271" s="70"/>
      <c r="CA271" s="69"/>
      <c r="CB271" s="69"/>
      <c r="CC271" s="71"/>
      <c r="CD271" s="77"/>
      <c r="CE271" s="25"/>
    </row>
    <row r="272" spans="2:83" ht="15" customHeight="1" x14ac:dyDescent="0.2">
      <c r="B272" s="1"/>
      <c r="C272" s="13"/>
      <c r="D272" s="20"/>
      <c r="E272" s="22"/>
      <c r="F272" s="77"/>
      <c r="G272" s="1"/>
      <c r="H272" s="1"/>
      <c r="I272" s="25"/>
      <c r="J272" s="77"/>
      <c r="K272" s="1"/>
      <c r="L272" s="1"/>
      <c r="M272" s="25"/>
      <c r="N272" s="77"/>
      <c r="O272" s="1"/>
      <c r="P272" s="1"/>
      <c r="Q272" s="25"/>
      <c r="R272" s="77"/>
      <c r="S272" s="25"/>
      <c r="T272" s="77"/>
      <c r="U272" s="25"/>
      <c r="V272" s="77"/>
      <c r="W272" s="25"/>
      <c r="X272" s="77"/>
      <c r="Y272" s="25"/>
      <c r="Z272" s="77"/>
      <c r="AA272" s="25"/>
      <c r="AB272" s="77"/>
      <c r="AC272" s="25"/>
      <c r="AD272" s="77"/>
      <c r="AE272" s="25"/>
      <c r="AF272" s="77"/>
      <c r="AG272" s="25"/>
      <c r="AH272" s="77"/>
      <c r="AI272" s="25"/>
      <c r="AJ272" s="77"/>
      <c r="AK272" s="25"/>
      <c r="AL272" s="77"/>
      <c r="AM272" s="25"/>
      <c r="AN272" s="77"/>
      <c r="AO272" s="25"/>
      <c r="AP272" s="77"/>
      <c r="AQ272" s="25"/>
      <c r="AR272" s="77"/>
      <c r="AS272" s="25"/>
      <c r="AT272" s="77"/>
      <c r="AU272" s="25"/>
      <c r="AV272" s="77"/>
      <c r="AW272" s="25"/>
      <c r="AX272" s="77"/>
      <c r="AY272" s="25"/>
      <c r="AZ272" s="77"/>
      <c r="BA272" s="25"/>
      <c r="BB272" s="77"/>
      <c r="BC272" s="25"/>
      <c r="BD272" s="77"/>
      <c r="BE272" s="1"/>
      <c r="BF272" s="1"/>
      <c r="BG272" s="25"/>
      <c r="BH272" s="77"/>
      <c r="BI272" s="25"/>
      <c r="BJ272" s="77"/>
      <c r="BK272" s="25"/>
      <c r="BL272" s="77"/>
      <c r="BM272" s="25"/>
      <c r="BN272" s="77"/>
      <c r="BO272" s="25"/>
      <c r="BP272" s="77"/>
      <c r="BQ272" s="25"/>
      <c r="BR272" s="77"/>
      <c r="BS272" s="25"/>
      <c r="BT272" s="77"/>
      <c r="BU272" s="25"/>
      <c r="BV272" s="77"/>
      <c r="BW272" s="25"/>
      <c r="BX272" s="69"/>
      <c r="BY272" s="69"/>
      <c r="BZ272" s="70"/>
      <c r="CA272" s="69"/>
      <c r="CB272" s="69"/>
      <c r="CC272" s="71"/>
      <c r="CD272" s="77"/>
      <c r="CE272" s="25"/>
    </row>
    <row r="273" spans="2:83" ht="15" customHeight="1" x14ac:dyDescent="0.2">
      <c r="B273" s="1"/>
      <c r="C273" s="13"/>
      <c r="D273" s="20"/>
      <c r="E273" s="22"/>
      <c r="F273" s="77"/>
      <c r="G273" s="1"/>
      <c r="H273" s="1"/>
      <c r="I273" s="25"/>
      <c r="J273" s="77"/>
      <c r="K273" s="1"/>
      <c r="L273" s="1"/>
      <c r="M273" s="25"/>
      <c r="N273" s="77"/>
      <c r="O273" s="1"/>
      <c r="P273" s="1"/>
      <c r="Q273" s="25"/>
      <c r="R273" s="77"/>
      <c r="S273" s="25"/>
      <c r="T273" s="77"/>
      <c r="U273" s="25"/>
      <c r="V273" s="77"/>
      <c r="W273" s="25"/>
      <c r="X273" s="77"/>
      <c r="Y273" s="25"/>
      <c r="Z273" s="77"/>
      <c r="AA273" s="25"/>
      <c r="AB273" s="77"/>
      <c r="AC273" s="25"/>
      <c r="AD273" s="77"/>
      <c r="AE273" s="25"/>
      <c r="AF273" s="77"/>
      <c r="AG273" s="25"/>
      <c r="AH273" s="77"/>
      <c r="AI273" s="25"/>
      <c r="AJ273" s="77"/>
      <c r="AK273" s="25"/>
      <c r="AL273" s="77"/>
      <c r="AM273" s="25"/>
      <c r="AN273" s="77"/>
      <c r="AO273" s="25"/>
      <c r="AP273" s="77"/>
      <c r="AQ273" s="25"/>
      <c r="AR273" s="77"/>
      <c r="AS273" s="25"/>
      <c r="AT273" s="77"/>
      <c r="AU273" s="25"/>
      <c r="AV273" s="77"/>
      <c r="AW273" s="25"/>
      <c r="AX273" s="77"/>
      <c r="AY273" s="25"/>
      <c r="AZ273" s="77"/>
      <c r="BA273" s="25"/>
      <c r="BB273" s="77"/>
      <c r="BC273" s="25"/>
      <c r="BD273" s="77"/>
      <c r="BE273" s="1"/>
      <c r="BF273" s="1"/>
      <c r="BG273" s="25"/>
      <c r="BH273" s="77"/>
      <c r="BI273" s="25"/>
      <c r="BJ273" s="77"/>
      <c r="BK273" s="25"/>
      <c r="BL273" s="77"/>
      <c r="BM273" s="25"/>
      <c r="BN273" s="77"/>
      <c r="BO273" s="25"/>
      <c r="BP273" s="77"/>
      <c r="BQ273" s="25"/>
      <c r="BR273" s="77"/>
      <c r="BS273" s="25"/>
      <c r="BT273" s="77"/>
      <c r="BU273" s="25"/>
      <c r="BV273" s="77"/>
      <c r="BW273" s="25"/>
      <c r="BX273" s="69"/>
      <c r="BY273" s="69"/>
      <c r="BZ273" s="70"/>
      <c r="CA273" s="69"/>
      <c r="CB273" s="69"/>
      <c r="CC273" s="71"/>
      <c r="CD273" s="77"/>
      <c r="CE273" s="25"/>
    </row>
    <row r="274" spans="2:83" ht="15" customHeight="1" x14ac:dyDescent="0.2">
      <c r="B274" s="1"/>
      <c r="C274" s="13"/>
      <c r="D274" s="20"/>
      <c r="E274" s="22"/>
      <c r="F274" s="77"/>
      <c r="G274" s="1"/>
      <c r="H274" s="1"/>
      <c r="I274" s="25"/>
      <c r="J274" s="77"/>
      <c r="K274" s="1"/>
      <c r="L274" s="1"/>
      <c r="M274" s="25"/>
      <c r="N274" s="77"/>
      <c r="O274" s="1"/>
      <c r="P274" s="1"/>
      <c r="Q274" s="25"/>
      <c r="R274" s="77"/>
      <c r="S274" s="25"/>
      <c r="T274" s="77"/>
      <c r="U274" s="25"/>
      <c r="V274" s="77"/>
      <c r="W274" s="25"/>
      <c r="X274" s="77"/>
      <c r="Y274" s="25"/>
      <c r="Z274" s="77"/>
      <c r="AA274" s="25"/>
      <c r="AB274" s="77"/>
      <c r="AC274" s="25"/>
      <c r="AD274" s="77"/>
      <c r="AE274" s="25"/>
      <c r="AF274" s="77"/>
      <c r="AG274" s="25"/>
      <c r="AH274" s="77"/>
      <c r="AI274" s="25"/>
      <c r="AJ274" s="77"/>
      <c r="AK274" s="25"/>
      <c r="AL274" s="77"/>
      <c r="AM274" s="25"/>
      <c r="AN274" s="77"/>
      <c r="AO274" s="25"/>
      <c r="AP274" s="77"/>
      <c r="AQ274" s="25"/>
      <c r="AR274" s="77"/>
      <c r="AS274" s="25"/>
      <c r="AT274" s="77"/>
      <c r="AU274" s="25"/>
      <c r="AV274" s="77"/>
      <c r="AW274" s="25"/>
      <c r="AX274" s="77"/>
      <c r="AY274" s="25"/>
      <c r="AZ274" s="77"/>
      <c r="BA274" s="25"/>
      <c r="BB274" s="77"/>
      <c r="BC274" s="25"/>
      <c r="BD274" s="77"/>
      <c r="BE274" s="1"/>
      <c r="BF274" s="1"/>
      <c r="BG274" s="25"/>
      <c r="BH274" s="77"/>
      <c r="BI274" s="25"/>
      <c r="BJ274" s="77"/>
      <c r="BK274" s="25"/>
      <c r="BL274" s="77"/>
      <c r="BM274" s="25"/>
      <c r="BN274" s="77"/>
      <c r="BO274" s="25"/>
      <c r="BP274" s="77"/>
      <c r="BQ274" s="25"/>
      <c r="BR274" s="77"/>
      <c r="BS274" s="25"/>
      <c r="BT274" s="77"/>
      <c r="BU274" s="25"/>
      <c r="BV274" s="77"/>
      <c r="BW274" s="25"/>
      <c r="BX274" s="69"/>
      <c r="BY274" s="69"/>
      <c r="BZ274" s="70"/>
      <c r="CA274" s="69"/>
      <c r="CB274" s="69"/>
      <c r="CC274" s="71"/>
      <c r="CD274" s="77"/>
      <c r="CE274" s="25"/>
    </row>
    <row r="275" spans="2:83" ht="15" customHeight="1" x14ac:dyDescent="0.2">
      <c r="B275" s="1"/>
      <c r="C275" s="13"/>
      <c r="D275" s="20"/>
      <c r="E275" s="22"/>
      <c r="F275" s="77"/>
      <c r="G275" s="1"/>
      <c r="H275" s="1"/>
      <c r="I275" s="25"/>
      <c r="J275" s="77"/>
      <c r="K275" s="1"/>
      <c r="L275" s="1"/>
      <c r="M275" s="25"/>
      <c r="N275" s="77"/>
      <c r="O275" s="1"/>
      <c r="P275" s="1"/>
      <c r="Q275" s="25"/>
      <c r="R275" s="77"/>
      <c r="S275" s="25"/>
      <c r="T275" s="77"/>
      <c r="U275" s="25"/>
      <c r="V275" s="77"/>
      <c r="W275" s="25"/>
      <c r="X275" s="77"/>
      <c r="Y275" s="25"/>
      <c r="Z275" s="77"/>
      <c r="AA275" s="25"/>
      <c r="AB275" s="77"/>
      <c r="AC275" s="25"/>
      <c r="AD275" s="77"/>
      <c r="AE275" s="25"/>
      <c r="AF275" s="77"/>
      <c r="AG275" s="25"/>
      <c r="AH275" s="77"/>
      <c r="AI275" s="25"/>
      <c r="AJ275" s="77"/>
      <c r="AK275" s="25"/>
      <c r="AL275" s="77"/>
      <c r="AM275" s="25"/>
      <c r="AN275" s="77"/>
      <c r="AO275" s="25"/>
      <c r="AP275" s="77"/>
      <c r="AQ275" s="25"/>
      <c r="AR275" s="77"/>
      <c r="AS275" s="25"/>
      <c r="AT275" s="77"/>
      <c r="AU275" s="25"/>
      <c r="AV275" s="77"/>
      <c r="AW275" s="25"/>
      <c r="AX275" s="77"/>
      <c r="AY275" s="25"/>
      <c r="AZ275" s="77"/>
      <c r="BA275" s="25"/>
      <c r="BB275" s="77"/>
      <c r="BC275" s="25"/>
      <c r="BD275" s="77"/>
      <c r="BE275" s="1"/>
      <c r="BF275" s="1"/>
      <c r="BG275" s="25"/>
      <c r="BH275" s="77"/>
      <c r="BI275" s="25"/>
      <c r="BJ275" s="77"/>
      <c r="BK275" s="25"/>
      <c r="BL275" s="77"/>
      <c r="BM275" s="25"/>
      <c r="BN275" s="77"/>
      <c r="BO275" s="25"/>
      <c r="BP275" s="77"/>
      <c r="BQ275" s="25"/>
      <c r="BR275" s="77"/>
      <c r="BS275" s="25"/>
      <c r="BT275" s="77"/>
      <c r="BU275" s="25"/>
      <c r="BV275" s="77"/>
      <c r="BW275" s="25"/>
      <c r="BX275" s="69"/>
      <c r="BY275" s="69"/>
      <c r="BZ275" s="70"/>
      <c r="CA275" s="69"/>
      <c r="CB275" s="69"/>
      <c r="CC275" s="71"/>
      <c r="CD275" s="77"/>
      <c r="CE275" s="25"/>
    </row>
    <row r="276" spans="2:83" ht="15" customHeight="1" x14ac:dyDescent="0.2">
      <c r="B276" s="1"/>
      <c r="C276" s="13"/>
      <c r="D276" s="20"/>
      <c r="E276" s="22"/>
      <c r="F276" s="77"/>
      <c r="G276" s="1"/>
      <c r="H276" s="1"/>
      <c r="I276" s="25"/>
      <c r="J276" s="77"/>
      <c r="K276" s="1"/>
      <c r="L276" s="1"/>
      <c r="M276" s="25"/>
      <c r="N276" s="77"/>
      <c r="O276" s="1"/>
      <c r="P276" s="1"/>
      <c r="Q276" s="25"/>
      <c r="R276" s="77"/>
      <c r="S276" s="25"/>
      <c r="T276" s="77"/>
      <c r="U276" s="25"/>
      <c r="V276" s="77"/>
      <c r="W276" s="25"/>
      <c r="X276" s="77"/>
      <c r="Y276" s="25"/>
      <c r="Z276" s="77"/>
      <c r="AA276" s="25"/>
      <c r="AB276" s="77"/>
      <c r="AC276" s="25"/>
      <c r="AD276" s="77"/>
      <c r="AE276" s="25"/>
      <c r="AF276" s="77"/>
      <c r="AG276" s="25"/>
      <c r="AH276" s="77"/>
      <c r="AI276" s="25"/>
      <c r="AJ276" s="77"/>
      <c r="AK276" s="25"/>
      <c r="AL276" s="77"/>
      <c r="AM276" s="25"/>
      <c r="AN276" s="77"/>
      <c r="AO276" s="25"/>
      <c r="AP276" s="77"/>
      <c r="AQ276" s="25"/>
      <c r="AR276" s="77"/>
      <c r="AS276" s="25"/>
      <c r="AT276" s="77"/>
      <c r="AU276" s="25"/>
      <c r="AV276" s="77"/>
      <c r="AW276" s="25"/>
      <c r="AX276" s="77"/>
      <c r="AY276" s="25"/>
      <c r="AZ276" s="77"/>
      <c r="BA276" s="25"/>
      <c r="BB276" s="77"/>
      <c r="BC276" s="25"/>
      <c r="BD276" s="77"/>
      <c r="BE276" s="1"/>
      <c r="BF276" s="1"/>
      <c r="BG276" s="25"/>
      <c r="BH276" s="77"/>
      <c r="BI276" s="25"/>
      <c r="BJ276" s="77"/>
      <c r="BK276" s="25"/>
      <c r="BL276" s="77"/>
      <c r="BM276" s="25"/>
      <c r="BN276" s="77"/>
      <c r="BO276" s="25"/>
      <c r="BP276" s="77"/>
      <c r="BQ276" s="25"/>
      <c r="BR276" s="77"/>
      <c r="BS276" s="25"/>
      <c r="BT276" s="77"/>
      <c r="BU276" s="25"/>
      <c r="BV276" s="77"/>
      <c r="BW276" s="25"/>
      <c r="BX276" s="69"/>
      <c r="BY276" s="69"/>
      <c r="BZ276" s="70"/>
      <c r="CA276" s="69"/>
      <c r="CB276" s="69"/>
      <c r="CC276" s="71"/>
      <c r="CD276" s="77"/>
      <c r="CE276" s="25"/>
    </row>
    <row r="277" spans="2:83" ht="15" customHeight="1" x14ac:dyDescent="0.2">
      <c r="B277" s="1"/>
      <c r="C277" s="13"/>
      <c r="D277" s="20"/>
      <c r="E277" s="22"/>
      <c r="F277" s="77"/>
      <c r="G277" s="1"/>
      <c r="H277" s="1"/>
      <c r="I277" s="25"/>
      <c r="J277" s="77"/>
      <c r="K277" s="1"/>
      <c r="L277" s="1"/>
      <c r="M277" s="25"/>
      <c r="N277" s="77"/>
      <c r="O277" s="1"/>
      <c r="P277" s="1"/>
      <c r="Q277" s="25"/>
      <c r="R277" s="77"/>
      <c r="S277" s="25"/>
      <c r="T277" s="77"/>
      <c r="U277" s="25"/>
      <c r="V277" s="77"/>
      <c r="W277" s="25"/>
      <c r="X277" s="77"/>
      <c r="Y277" s="25"/>
      <c r="Z277" s="77"/>
      <c r="AA277" s="25"/>
      <c r="AB277" s="77"/>
      <c r="AC277" s="25"/>
      <c r="AD277" s="77"/>
      <c r="AE277" s="25"/>
      <c r="AF277" s="77"/>
      <c r="AG277" s="25"/>
      <c r="AH277" s="77"/>
      <c r="AI277" s="25"/>
      <c r="AJ277" s="77"/>
      <c r="AK277" s="25"/>
      <c r="AL277" s="77"/>
      <c r="AM277" s="25"/>
      <c r="AN277" s="77"/>
      <c r="AO277" s="25"/>
      <c r="AP277" s="77"/>
      <c r="AQ277" s="25"/>
      <c r="AR277" s="77"/>
      <c r="AS277" s="25"/>
      <c r="AT277" s="77"/>
      <c r="AU277" s="25"/>
      <c r="AV277" s="77"/>
      <c r="AW277" s="25"/>
      <c r="AX277" s="77"/>
      <c r="AY277" s="25"/>
      <c r="AZ277" s="77"/>
      <c r="BA277" s="25"/>
      <c r="BB277" s="77"/>
      <c r="BC277" s="25"/>
      <c r="BD277" s="77"/>
      <c r="BE277" s="1"/>
      <c r="BF277" s="1"/>
      <c r="BG277" s="25"/>
      <c r="BH277" s="77"/>
      <c r="BI277" s="25"/>
      <c r="BJ277" s="77"/>
      <c r="BK277" s="25"/>
      <c r="BL277" s="77"/>
      <c r="BM277" s="25"/>
      <c r="BN277" s="77"/>
      <c r="BO277" s="25"/>
      <c r="BP277" s="77"/>
      <c r="BQ277" s="25"/>
      <c r="BR277" s="77"/>
      <c r="BS277" s="25"/>
      <c r="BT277" s="77"/>
      <c r="BU277" s="25"/>
      <c r="BV277" s="77"/>
      <c r="BW277" s="25"/>
      <c r="BX277" s="69"/>
      <c r="BY277" s="69"/>
      <c r="BZ277" s="70"/>
      <c r="CA277" s="69"/>
      <c r="CB277" s="69"/>
      <c r="CC277" s="71"/>
      <c r="CD277" s="77"/>
      <c r="CE277" s="25"/>
    </row>
    <row r="278" spans="2:83" ht="15" customHeight="1" x14ac:dyDescent="0.2">
      <c r="B278" s="1"/>
      <c r="C278" s="13"/>
      <c r="D278" s="20"/>
      <c r="E278" s="22"/>
      <c r="F278" s="77"/>
      <c r="G278" s="1"/>
      <c r="H278" s="1"/>
      <c r="I278" s="25"/>
      <c r="J278" s="77"/>
      <c r="K278" s="1"/>
      <c r="L278" s="1"/>
      <c r="M278" s="25"/>
      <c r="N278" s="77"/>
      <c r="O278" s="1"/>
      <c r="P278" s="1"/>
      <c r="Q278" s="25"/>
      <c r="R278" s="77"/>
      <c r="S278" s="25"/>
      <c r="T278" s="77"/>
      <c r="U278" s="25"/>
      <c r="V278" s="77"/>
      <c r="W278" s="25"/>
      <c r="X278" s="77"/>
      <c r="Y278" s="25"/>
      <c r="Z278" s="77"/>
      <c r="AA278" s="25"/>
      <c r="AB278" s="77"/>
      <c r="AC278" s="25"/>
      <c r="AD278" s="77"/>
      <c r="AE278" s="25"/>
      <c r="AF278" s="77"/>
      <c r="AG278" s="25"/>
      <c r="AH278" s="77"/>
      <c r="AI278" s="25"/>
      <c r="AJ278" s="77"/>
      <c r="AK278" s="25"/>
      <c r="AL278" s="77"/>
      <c r="AM278" s="25"/>
      <c r="AN278" s="77"/>
      <c r="AO278" s="25"/>
      <c r="AP278" s="77"/>
      <c r="AQ278" s="25"/>
      <c r="AR278" s="77"/>
      <c r="AS278" s="25"/>
      <c r="AT278" s="77"/>
      <c r="AU278" s="25"/>
      <c r="AV278" s="77"/>
      <c r="AW278" s="25"/>
      <c r="AX278" s="77"/>
      <c r="AY278" s="25"/>
      <c r="AZ278" s="77"/>
      <c r="BA278" s="25"/>
      <c r="BB278" s="77"/>
      <c r="BC278" s="25"/>
      <c r="BD278" s="77"/>
      <c r="BE278" s="1"/>
      <c r="BF278" s="1"/>
      <c r="BG278" s="25"/>
      <c r="BH278" s="77"/>
      <c r="BI278" s="25"/>
      <c r="BJ278" s="77"/>
      <c r="BK278" s="25"/>
      <c r="BL278" s="77"/>
      <c r="BM278" s="25"/>
      <c r="BN278" s="77"/>
      <c r="BO278" s="25"/>
      <c r="BP278" s="77"/>
      <c r="BQ278" s="25"/>
      <c r="BR278" s="77"/>
      <c r="BS278" s="25"/>
      <c r="BT278" s="77"/>
      <c r="BU278" s="25"/>
      <c r="BV278" s="77"/>
      <c r="BW278" s="25"/>
      <c r="BX278" s="69"/>
      <c r="BY278" s="69"/>
      <c r="BZ278" s="70"/>
      <c r="CA278" s="69"/>
      <c r="CB278" s="69"/>
      <c r="CC278" s="71"/>
      <c r="CD278" s="77"/>
      <c r="CE278" s="25"/>
    </row>
    <row r="279" spans="2:83" ht="15" customHeight="1" x14ac:dyDescent="0.2">
      <c r="B279" s="1"/>
      <c r="C279" s="13"/>
      <c r="D279" s="20"/>
      <c r="E279" s="22"/>
      <c r="F279" s="77"/>
      <c r="G279" s="1"/>
      <c r="H279" s="1"/>
      <c r="I279" s="25"/>
      <c r="J279" s="77"/>
      <c r="K279" s="1"/>
      <c r="L279" s="1"/>
      <c r="M279" s="25"/>
      <c r="N279" s="77"/>
      <c r="O279" s="1"/>
      <c r="P279" s="1"/>
      <c r="Q279" s="25"/>
      <c r="R279" s="77"/>
      <c r="S279" s="25"/>
      <c r="T279" s="77"/>
      <c r="U279" s="25"/>
      <c r="V279" s="77"/>
      <c r="W279" s="25"/>
      <c r="X279" s="77"/>
      <c r="Y279" s="25"/>
      <c r="Z279" s="77"/>
      <c r="AA279" s="25"/>
      <c r="AB279" s="77"/>
      <c r="AC279" s="25"/>
      <c r="AD279" s="77"/>
      <c r="AE279" s="25"/>
      <c r="AF279" s="77"/>
      <c r="AG279" s="25"/>
      <c r="AH279" s="77"/>
      <c r="AI279" s="25"/>
      <c r="AJ279" s="77"/>
      <c r="AK279" s="25"/>
      <c r="AL279" s="77"/>
      <c r="AM279" s="25"/>
      <c r="AN279" s="77"/>
      <c r="AO279" s="25"/>
      <c r="AP279" s="77"/>
      <c r="AQ279" s="25"/>
      <c r="AR279" s="77"/>
      <c r="AS279" s="25"/>
      <c r="AT279" s="77"/>
      <c r="AU279" s="25"/>
      <c r="AV279" s="77"/>
      <c r="AW279" s="25"/>
      <c r="AX279" s="77"/>
      <c r="AY279" s="25"/>
      <c r="AZ279" s="77"/>
      <c r="BA279" s="25"/>
      <c r="BB279" s="77"/>
      <c r="BC279" s="25"/>
      <c r="BD279" s="77"/>
      <c r="BE279" s="1"/>
      <c r="BF279" s="1"/>
      <c r="BG279" s="25"/>
      <c r="BH279" s="77"/>
      <c r="BI279" s="25"/>
      <c r="BJ279" s="77"/>
      <c r="BK279" s="25"/>
      <c r="BL279" s="77"/>
      <c r="BM279" s="25"/>
      <c r="BN279" s="77"/>
      <c r="BO279" s="25"/>
      <c r="BP279" s="77"/>
      <c r="BQ279" s="25"/>
      <c r="BR279" s="77"/>
      <c r="BS279" s="25"/>
      <c r="BT279" s="77"/>
      <c r="BU279" s="25"/>
      <c r="BV279" s="77"/>
      <c r="BW279" s="25"/>
      <c r="BX279" s="69"/>
      <c r="BY279" s="69"/>
      <c r="BZ279" s="70"/>
      <c r="CA279" s="69"/>
      <c r="CB279" s="69"/>
      <c r="CC279" s="71"/>
      <c r="CD279" s="77"/>
      <c r="CE279" s="25"/>
    </row>
    <row r="280" spans="2:83" ht="15" customHeight="1" x14ac:dyDescent="0.2">
      <c r="B280" s="1"/>
      <c r="C280" s="13"/>
      <c r="D280" s="20"/>
      <c r="E280" s="22"/>
      <c r="F280" s="77"/>
      <c r="G280" s="1"/>
      <c r="H280" s="1"/>
      <c r="I280" s="25"/>
      <c r="J280" s="77"/>
      <c r="K280" s="1"/>
      <c r="L280" s="1"/>
      <c r="M280" s="25"/>
      <c r="N280" s="77"/>
      <c r="O280" s="1"/>
      <c r="P280" s="1"/>
      <c r="Q280" s="25"/>
      <c r="R280" s="77"/>
      <c r="S280" s="25"/>
      <c r="T280" s="77"/>
      <c r="U280" s="25"/>
      <c r="V280" s="77"/>
      <c r="W280" s="25"/>
      <c r="X280" s="77"/>
      <c r="Y280" s="25"/>
      <c r="Z280" s="77"/>
      <c r="AA280" s="25"/>
      <c r="AB280" s="77"/>
      <c r="AC280" s="25"/>
      <c r="AD280" s="77"/>
      <c r="AE280" s="25"/>
      <c r="AF280" s="77"/>
      <c r="AG280" s="25"/>
      <c r="AH280" s="77"/>
      <c r="AI280" s="25"/>
      <c r="AJ280" s="77"/>
      <c r="AK280" s="25"/>
      <c r="AL280" s="77"/>
      <c r="AM280" s="25"/>
      <c r="AN280" s="77"/>
      <c r="AO280" s="25"/>
      <c r="AP280" s="77"/>
      <c r="AQ280" s="25"/>
      <c r="AR280" s="77"/>
      <c r="AS280" s="25"/>
      <c r="AT280" s="77"/>
      <c r="AU280" s="25"/>
      <c r="AV280" s="77"/>
      <c r="AW280" s="25"/>
      <c r="AX280" s="77"/>
      <c r="AY280" s="25"/>
      <c r="AZ280" s="77"/>
      <c r="BA280" s="25"/>
      <c r="BB280" s="77"/>
      <c r="BC280" s="25"/>
      <c r="BD280" s="77"/>
      <c r="BE280" s="1"/>
      <c r="BF280" s="1"/>
      <c r="BG280" s="25"/>
      <c r="BH280" s="77"/>
      <c r="BI280" s="25"/>
      <c r="BJ280" s="77"/>
      <c r="BK280" s="25"/>
      <c r="BL280" s="77"/>
      <c r="BM280" s="25"/>
      <c r="BN280" s="77"/>
      <c r="BO280" s="25"/>
      <c r="BP280" s="77"/>
      <c r="BQ280" s="25"/>
      <c r="BR280" s="77"/>
      <c r="BS280" s="25"/>
      <c r="BT280" s="77"/>
      <c r="BU280" s="25"/>
      <c r="BV280" s="77"/>
      <c r="BW280" s="25"/>
      <c r="BX280" s="69"/>
      <c r="BY280" s="69"/>
      <c r="BZ280" s="70"/>
      <c r="CA280" s="69"/>
      <c r="CB280" s="69"/>
      <c r="CC280" s="71"/>
      <c r="CD280" s="77"/>
      <c r="CE280" s="25"/>
    </row>
    <row r="281" spans="2:83" ht="15" customHeight="1" x14ac:dyDescent="0.2">
      <c r="B281" s="1"/>
      <c r="C281" s="13"/>
      <c r="D281" s="20"/>
      <c r="E281" s="22"/>
      <c r="F281" s="77"/>
      <c r="G281" s="1"/>
      <c r="H281" s="1"/>
      <c r="I281" s="25"/>
      <c r="J281" s="77"/>
      <c r="K281" s="1"/>
      <c r="L281" s="1"/>
      <c r="M281" s="25"/>
      <c r="N281" s="77"/>
      <c r="O281" s="1"/>
      <c r="P281" s="1"/>
      <c r="Q281" s="25"/>
      <c r="R281" s="77"/>
      <c r="S281" s="25"/>
      <c r="T281" s="77"/>
      <c r="U281" s="25"/>
      <c r="V281" s="77"/>
      <c r="W281" s="25"/>
      <c r="X281" s="77"/>
      <c r="Y281" s="25"/>
      <c r="Z281" s="77"/>
      <c r="AA281" s="25"/>
      <c r="AB281" s="77"/>
      <c r="AC281" s="25"/>
      <c r="AD281" s="77"/>
      <c r="AE281" s="25"/>
      <c r="AF281" s="77"/>
      <c r="AG281" s="25"/>
      <c r="AH281" s="77"/>
      <c r="AI281" s="25"/>
      <c r="AJ281" s="77"/>
      <c r="AK281" s="25"/>
      <c r="AL281" s="77"/>
      <c r="AM281" s="25"/>
      <c r="AN281" s="77"/>
      <c r="AO281" s="25"/>
      <c r="AP281" s="77"/>
      <c r="AQ281" s="25"/>
      <c r="AR281" s="77"/>
      <c r="AS281" s="25"/>
      <c r="AT281" s="77"/>
      <c r="AU281" s="25"/>
      <c r="AV281" s="77"/>
      <c r="AW281" s="25"/>
      <c r="AX281" s="77"/>
      <c r="AY281" s="25"/>
      <c r="AZ281" s="77"/>
      <c r="BA281" s="25"/>
      <c r="BB281" s="77"/>
      <c r="BC281" s="25"/>
      <c r="BD281" s="77"/>
      <c r="BE281" s="1"/>
      <c r="BF281" s="1"/>
      <c r="BG281" s="25"/>
      <c r="BH281" s="77"/>
      <c r="BI281" s="25"/>
      <c r="BJ281" s="77"/>
      <c r="BK281" s="25"/>
      <c r="BL281" s="77"/>
      <c r="BM281" s="25"/>
      <c r="BN281" s="77"/>
      <c r="BO281" s="25"/>
      <c r="BP281" s="77"/>
      <c r="BQ281" s="25"/>
      <c r="BR281" s="77"/>
      <c r="BS281" s="25"/>
      <c r="BT281" s="77"/>
      <c r="BU281" s="25"/>
      <c r="BV281" s="77"/>
      <c r="BW281" s="25"/>
      <c r="BX281" s="69"/>
      <c r="BY281" s="69"/>
      <c r="BZ281" s="70"/>
      <c r="CA281" s="69"/>
      <c r="CB281" s="69"/>
      <c r="CC281" s="71"/>
      <c r="CD281" s="77"/>
      <c r="CE281" s="25"/>
    </row>
    <row r="282" spans="2:83" ht="15" customHeight="1" x14ac:dyDescent="0.2">
      <c r="B282" s="1"/>
      <c r="C282" s="13"/>
      <c r="D282" s="20"/>
      <c r="E282" s="22"/>
      <c r="F282" s="77"/>
      <c r="G282" s="1"/>
      <c r="H282" s="1"/>
      <c r="I282" s="25"/>
      <c r="J282" s="77"/>
      <c r="K282" s="1"/>
      <c r="L282" s="1"/>
      <c r="M282" s="25"/>
      <c r="N282" s="77"/>
      <c r="O282" s="1"/>
      <c r="P282" s="1"/>
      <c r="Q282" s="25"/>
      <c r="R282" s="77"/>
      <c r="S282" s="25"/>
      <c r="T282" s="77"/>
      <c r="U282" s="25"/>
      <c r="V282" s="77"/>
      <c r="W282" s="25"/>
      <c r="X282" s="77"/>
      <c r="Y282" s="25"/>
      <c r="Z282" s="77"/>
      <c r="AA282" s="25"/>
      <c r="AB282" s="77"/>
      <c r="AC282" s="25"/>
      <c r="AD282" s="77"/>
      <c r="AE282" s="25"/>
      <c r="AF282" s="77"/>
      <c r="AG282" s="25"/>
      <c r="AH282" s="77"/>
      <c r="AI282" s="25"/>
      <c r="AJ282" s="77"/>
      <c r="AK282" s="25"/>
      <c r="AL282" s="77"/>
      <c r="AM282" s="25"/>
      <c r="AN282" s="77"/>
      <c r="AO282" s="25"/>
      <c r="AP282" s="77"/>
      <c r="AQ282" s="25"/>
      <c r="AR282" s="77"/>
      <c r="AS282" s="25"/>
      <c r="AT282" s="77"/>
      <c r="AU282" s="25"/>
      <c r="AV282" s="77"/>
      <c r="AW282" s="25"/>
      <c r="AX282" s="77"/>
      <c r="AY282" s="25"/>
      <c r="AZ282" s="77"/>
      <c r="BA282" s="25"/>
      <c r="BB282" s="77"/>
      <c r="BC282" s="25"/>
      <c r="BD282" s="77"/>
      <c r="BE282" s="1"/>
      <c r="BF282" s="1"/>
      <c r="BG282" s="25"/>
      <c r="BH282" s="77"/>
      <c r="BI282" s="25"/>
      <c r="BJ282" s="77"/>
      <c r="BK282" s="25"/>
      <c r="BL282" s="77"/>
      <c r="BM282" s="25"/>
      <c r="BN282" s="77"/>
      <c r="BO282" s="25"/>
      <c r="BP282" s="77"/>
      <c r="BQ282" s="25"/>
      <c r="BR282" s="77"/>
      <c r="BS282" s="25"/>
      <c r="BT282" s="77"/>
      <c r="BU282" s="25"/>
      <c r="BV282" s="77"/>
      <c r="BW282" s="25"/>
      <c r="BX282" s="69"/>
      <c r="BY282" s="69"/>
      <c r="BZ282" s="70"/>
      <c r="CA282" s="69"/>
      <c r="CB282" s="69"/>
      <c r="CC282" s="71"/>
      <c r="CD282" s="77"/>
      <c r="CE282" s="25"/>
    </row>
    <row r="283" spans="2:83" ht="15" customHeight="1" x14ac:dyDescent="0.2">
      <c r="B283" s="1"/>
      <c r="C283" s="13"/>
      <c r="D283" s="20"/>
      <c r="E283" s="22"/>
      <c r="F283" s="77"/>
      <c r="G283" s="1"/>
      <c r="H283" s="1"/>
      <c r="I283" s="25"/>
      <c r="J283" s="77"/>
      <c r="K283" s="1"/>
      <c r="L283" s="1"/>
      <c r="M283" s="25"/>
      <c r="N283" s="77"/>
      <c r="O283" s="1"/>
      <c r="P283" s="1"/>
      <c r="Q283" s="25"/>
      <c r="R283" s="77"/>
      <c r="S283" s="25"/>
      <c r="T283" s="77"/>
      <c r="U283" s="25"/>
      <c r="V283" s="77"/>
      <c r="W283" s="25"/>
      <c r="X283" s="77"/>
      <c r="Y283" s="25"/>
      <c r="Z283" s="77"/>
      <c r="AA283" s="25"/>
      <c r="AB283" s="77"/>
      <c r="AC283" s="25"/>
      <c r="AD283" s="77"/>
      <c r="AE283" s="25"/>
      <c r="AF283" s="77"/>
      <c r="AG283" s="25"/>
      <c r="AH283" s="77"/>
      <c r="AI283" s="25"/>
      <c r="AJ283" s="77"/>
      <c r="AK283" s="25"/>
      <c r="AL283" s="77"/>
      <c r="AM283" s="25"/>
      <c r="AN283" s="77"/>
      <c r="AO283" s="25"/>
      <c r="AP283" s="77"/>
      <c r="AQ283" s="25"/>
      <c r="AR283" s="77"/>
      <c r="AS283" s="25"/>
      <c r="AT283" s="77"/>
      <c r="AU283" s="25"/>
      <c r="AV283" s="77"/>
      <c r="AW283" s="25"/>
      <c r="AX283" s="77"/>
      <c r="AY283" s="25"/>
      <c r="AZ283" s="77"/>
      <c r="BA283" s="25"/>
      <c r="BB283" s="77"/>
      <c r="BC283" s="25"/>
      <c r="BD283" s="77"/>
      <c r="BE283" s="1"/>
      <c r="BF283" s="1"/>
      <c r="BG283" s="25"/>
      <c r="BH283" s="77"/>
      <c r="BI283" s="25"/>
      <c r="BJ283" s="77"/>
      <c r="BK283" s="25"/>
      <c r="BL283" s="77"/>
      <c r="BM283" s="25"/>
      <c r="BN283" s="77"/>
      <c r="BO283" s="25"/>
      <c r="BP283" s="77"/>
      <c r="BQ283" s="25"/>
      <c r="BR283" s="77"/>
      <c r="BS283" s="25"/>
      <c r="BT283" s="77"/>
      <c r="BU283" s="25"/>
      <c r="BV283" s="77"/>
      <c r="BW283" s="25"/>
      <c r="BX283" s="69"/>
      <c r="BY283" s="69"/>
      <c r="BZ283" s="70"/>
      <c r="CA283" s="69"/>
      <c r="CB283" s="69"/>
      <c r="CC283" s="71"/>
      <c r="CD283" s="77"/>
      <c r="CE283" s="25"/>
    </row>
    <row r="284" spans="2:83" ht="15" customHeight="1" x14ac:dyDescent="0.2">
      <c r="B284" s="1"/>
      <c r="C284" s="13"/>
      <c r="D284" s="20"/>
      <c r="E284" s="22"/>
      <c r="F284" s="77"/>
      <c r="G284" s="1"/>
      <c r="H284" s="1"/>
      <c r="I284" s="25"/>
      <c r="J284" s="77"/>
      <c r="K284" s="1"/>
      <c r="L284" s="1"/>
      <c r="M284" s="25"/>
      <c r="N284" s="77"/>
      <c r="O284" s="1"/>
      <c r="P284" s="1"/>
      <c r="Q284" s="25"/>
      <c r="R284" s="77"/>
      <c r="S284" s="25"/>
      <c r="T284" s="77"/>
      <c r="U284" s="25"/>
      <c r="V284" s="77"/>
      <c r="W284" s="25"/>
      <c r="X284" s="77"/>
      <c r="Y284" s="25"/>
      <c r="Z284" s="77"/>
      <c r="AA284" s="25"/>
      <c r="AB284" s="77"/>
      <c r="AC284" s="25"/>
      <c r="AD284" s="77"/>
      <c r="AE284" s="25"/>
      <c r="AF284" s="77"/>
      <c r="AG284" s="25"/>
      <c r="AH284" s="77"/>
      <c r="AI284" s="25"/>
      <c r="AJ284" s="77"/>
      <c r="AK284" s="25"/>
      <c r="AL284" s="77"/>
      <c r="AM284" s="25"/>
      <c r="AN284" s="77"/>
      <c r="AO284" s="25"/>
      <c r="AP284" s="77"/>
      <c r="AQ284" s="25"/>
      <c r="AR284" s="77"/>
      <c r="AS284" s="25"/>
      <c r="AT284" s="77"/>
      <c r="AU284" s="25"/>
      <c r="AV284" s="77"/>
      <c r="AW284" s="25"/>
      <c r="AX284" s="77"/>
      <c r="AY284" s="25"/>
      <c r="AZ284" s="77"/>
      <c r="BA284" s="25"/>
      <c r="BB284" s="77"/>
      <c r="BC284" s="25"/>
      <c r="BD284" s="77"/>
      <c r="BE284" s="1"/>
      <c r="BF284" s="1"/>
      <c r="BG284" s="25"/>
      <c r="BH284" s="77"/>
      <c r="BI284" s="25"/>
      <c r="BJ284" s="77"/>
      <c r="BK284" s="25"/>
      <c r="BL284" s="77"/>
      <c r="BM284" s="25"/>
      <c r="BN284" s="77"/>
      <c r="BO284" s="25"/>
      <c r="BP284" s="77"/>
      <c r="BQ284" s="25"/>
      <c r="BR284" s="77"/>
      <c r="BS284" s="25"/>
      <c r="BT284" s="77"/>
      <c r="BU284" s="25"/>
      <c r="BV284" s="77"/>
      <c r="BW284" s="25"/>
      <c r="BX284" s="69"/>
      <c r="BY284" s="69"/>
      <c r="BZ284" s="70"/>
      <c r="CA284" s="69"/>
      <c r="CB284" s="69"/>
      <c r="CC284" s="71"/>
      <c r="CD284" s="77"/>
      <c r="CE284" s="25"/>
    </row>
    <row r="285" spans="2:83" ht="15" customHeight="1" x14ac:dyDescent="0.2">
      <c r="B285" s="1"/>
      <c r="C285" s="13"/>
      <c r="D285" s="20"/>
      <c r="E285" s="22"/>
      <c r="F285" s="77"/>
      <c r="G285" s="1"/>
      <c r="H285" s="1"/>
      <c r="I285" s="25"/>
      <c r="J285" s="77"/>
      <c r="K285" s="1"/>
      <c r="L285" s="1"/>
      <c r="M285" s="25"/>
      <c r="N285" s="77"/>
      <c r="O285" s="1"/>
      <c r="P285" s="1"/>
      <c r="Q285" s="25"/>
      <c r="R285" s="77"/>
      <c r="S285" s="25"/>
      <c r="T285" s="77"/>
      <c r="U285" s="25"/>
      <c r="V285" s="77"/>
      <c r="W285" s="25"/>
      <c r="X285" s="77"/>
      <c r="Y285" s="25"/>
      <c r="Z285" s="77"/>
      <c r="AA285" s="25"/>
      <c r="AB285" s="77"/>
      <c r="AC285" s="25"/>
      <c r="AD285" s="77"/>
      <c r="AE285" s="25"/>
      <c r="AF285" s="77"/>
      <c r="AG285" s="25"/>
      <c r="AH285" s="77"/>
      <c r="AI285" s="25"/>
      <c r="AJ285" s="77"/>
      <c r="AK285" s="25"/>
      <c r="AL285" s="77"/>
      <c r="AM285" s="25"/>
      <c r="AN285" s="77"/>
      <c r="AO285" s="25"/>
      <c r="AP285" s="77"/>
      <c r="AQ285" s="25"/>
      <c r="AR285" s="77"/>
      <c r="AS285" s="25"/>
      <c r="AT285" s="77"/>
      <c r="AU285" s="25"/>
      <c r="AV285" s="77"/>
      <c r="AW285" s="25"/>
      <c r="AX285" s="77"/>
      <c r="AY285" s="25"/>
      <c r="AZ285" s="77"/>
      <c r="BA285" s="25"/>
      <c r="BB285" s="77"/>
      <c r="BC285" s="25"/>
      <c r="BD285" s="77"/>
      <c r="BE285" s="1"/>
      <c r="BF285" s="1"/>
      <c r="BG285" s="25"/>
      <c r="BH285" s="77"/>
      <c r="BI285" s="25"/>
      <c r="BJ285" s="77"/>
      <c r="BK285" s="25"/>
      <c r="BL285" s="77"/>
      <c r="BM285" s="25"/>
      <c r="BN285" s="77"/>
      <c r="BO285" s="25"/>
      <c r="BP285" s="77"/>
      <c r="BQ285" s="25"/>
      <c r="BR285" s="77"/>
      <c r="BS285" s="25"/>
      <c r="BT285" s="77"/>
      <c r="BU285" s="25"/>
      <c r="BV285" s="77"/>
      <c r="BW285" s="25"/>
      <c r="BX285" s="69"/>
      <c r="BY285" s="69"/>
      <c r="BZ285" s="70"/>
      <c r="CA285" s="69"/>
      <c r="CB285" s="69"/>
      <c r="CC285" s="71"/>
      <c r="CD285" s="77"/>
      <c r="CE285" s="25"/>
    </row>
    <row r="286" spans="2:83" ht="15" customHeight="1" x14ac:dyDescent="0.2">
      <c r="B286" s="1"/>
      <c r="C286" s="13"/>
      <c r="D286" s="20"/>
      <c r="E286" s="22"/>
      <c r="F286" s="77"/>
      <c r="G286" s="1"/>
      <c r="H286" s="1"/>
      <c r="I286" s="25"/>
      <c r="J286" s="77"/>
      <c r="K286" s="1"/>
      <c r="L286" s="1"/>
      <c r="M286" s="25"/>
      <c r="N286" s="77"/>
      <c r="O286" s="1"/>
      <c r="P286" s="1"/>
      <c r="Q286" s="25"/>
      <c r="R286" s="77"/>
      <c r="S286" s="25"/>
      <c r="T286" s="77"/>
      <c r="U286" s="25"/>
      <c r="V286" s="77"/>
      <c r="W286" s="25"/>
      <c r="X286" s="77"/>
      <c r="Y286" s="25"/>
      <c r="Z286" s="77"/>
      <c r="AA286" s="25"/>
      <c r="AB286" s="77"/>
      <c r="AC286" s="25"/>
      <c r="AD286" s="77"/>
      <c r="AE286" s="25"/>
      <c r="AF286" s="77"/>
      <c r="AG286" s="25"/>
      <c r="AH286" s="77"/>
      <c r="AI286" s="25"/>
      <c r="AJ286" s="77"/>
      <c r="AK286" s="25"/>
      <c r="AL286" s="77"/>
      <c r="AM286" s="25"/>
      <c r="AN286" s="77"/>
      <c r="AO286" s="25"/>
      <c r="AP286" s="77"/>
      <c r="AQ286" s="25"/>
      <c r="AR286" s="77"/>
      <c r="AS286" s="25"/>
      <c r="AT286" s="77"/>
      <c r="AU286" s="25"/>
      <c r="AV286" s="77"/>
      <c r="AW286" s="25"/>
      <c r="AX286" s="77"/>
      <c r="AY286" s="25"/>
      <c r="AZ286" s="77"/>
      <c r="BA286" s="25"/>
      <c r="BB286" s="77"/>
      <c r="BC286" s="25"/>
      <c r="BD286" s="77"/>
      <c r="BE286" s="1"/>
      <c r="BF286" s="1"/>
      <c r="BG286" s="25"/>
      <c r="BH286" s="77"/>
      <c r="BI286" s="25"/>
      <c r="BJ286" s="77"/>
      <c r="BK286" s="25"/>
      <c r="BL286" s="77"/>
      <c r="BM286" s="25"/>
      <c r="BN286" s="77"/>
      <c r="BO286" s="25"/>
      <c r="BP286" s="77"/>
      <c r="BQ286" s="25"/>
      <c r="BR286" s="77"/>
      <c r="BS286" s="25"/>
      <c r="BT286" s="77"/>
      <c r="BU286" s="25"/>
      <c r="BV286" s="77"/>
      <c r="BW286" s="25"/>
      <c r="BX286" s="69"/>
      <c r="BY286" s="69"/>
      <c r="BZ286" s="70"/>
      <c r="CA286" s="69"/>
      <c r="CB286" s="69"/>
      <c r="CC286" s="71"/>
      <c r="CD286" s="77"/>
      <c r="CE286" s="25"/>
    </row>
    <row r="287" spans="2:83" ht="15" customHeight="1" x14ac:dyDescent="0.2">
      <c r="B287" s="1"/>
      <c r="C287" s="13"/>
      <c r="D287" s="20"/>
      <c r="E287" s="22"/>
      <c r="F287" s="77"/>
      <c r="G287" s="1"/>
      <c r="H287" s="1"/>
      <c r="I287" s="25"/>
      <c r="J287" s="77"/>
      <c r="K287" s="1"/>
      <c r="L287" s="1"/>
      <c r="M287" s="25"/>
      <c r="N287" s="77"/>
      <c r="O287" s="1"/>
      <c r="P287" s="1"/>
      <c r="Q287" s="25"/>
      <c r="R287" s="77"/>
      <c r="S287" s="25"/>
      <c r="T287" s="77"/>
      <c r="U287" s="25"/>
      <c r="V287" s="77"/>
      <c r="W287" s="25"/>
      <c r="X287" s="77"/>
      <c r="Y287" s="25"/>
      <c r="Z287" s="77"/>
      <c r="AA287" s="25"/>
      <c r="AB287" s="77"/>
      <c r="AC287" s="25"/>
      <c r="AD287" s="77"/>
      <c r="AE287" s="25"/>
      <c r="AF287" s="77"/>
      <c r="AG287" s="25"/>
      <c r="AH287" s="77"/>
      <c r="AI287" s="25"/>
      <c r="AJ287" s="77"/>
      <c r="AK287" s="25"/>
      <c r="AL287" s="77"/>
      <c r="AM287" s="25"/>
      <c r="AN287" s="77"/>
      <c r="AO287" s="25"/>
      <c r="AP287" s="77"/>
      <c r="AQ287" s="25"/>
      <c r="AR287" s="77"/>
      <c r="AS287" s="25"/>
      <c r="AT287" s="77"/>
      <c r="AU287" s="25"/>
      <c r="AV287" s="77"/>
      <c r="AW287" s="25"/>
      <c r="AX287" s="77"/>
      <c r="AY287" s="25"/>
      <c r="AZ287" s="77"/>
      <c r="BA287" s="25"/>
      <c r="BB287" s="77"/>
      <c r="BC287" s="25"/>
      <c r="BD287" s="77"/>
      <c r="BE287" s="1"/>
      <c r="BF287" s="1"/>
      <c r="BG287" s="25"/>
      <c r="BH287" s="77"/>
      <c r="BI287" s="25"/>
      <c r="BJ287" s="77"/>
      <c r="BK287" s="25"/>
      <c r="BL287" s="77"/>
      <c r="BM287" s="25"/>
      <c r="BN287" s="77"/>
      <c r="BO287" s="25"/>
      <c r="BP287" s="77"/>
      <c r="BQ287" s="25"/>
      <c r="BR287" s="77"/>
      <c r="BS287" s="25"/>
      <c r="BT287" s="77"/>
      <c r="BU287" s="25"/>
      <c r="BV287" s="77"/>
      <c r="BW287" s="25"/>
      <c r="BX287" s="69"/>
      <c r="BY287" s="69"/>
      <c r="BZ287" s="70"/>
      <c r="CA287" s="69"/>
      <c r="CB287" s="69"/>
      <c r="CC287" s="71"/>
      <c r="CD287" s="77"/>
      <c r="CE287" s="25"/>
    </row>
    <row r="288" spans="2:83" ht="15" customHeight="1" x14ac:dyDescent="0.2">
      <c r="B288" s="1"/>
      <c r="C288" s="13"/>
      <c r="D288" s="20"/>
      <c r="E288" s="22"/>
      <c r="F288" s="77"/>
      <c r="G288" s="1"/>
      <c r="H288" s="1"/>
      <c r="I288" s="25"/>
      <c r="J288" s="77"/>
      <c r="K288" s="1"/>
      <c r="L288" s="1"/>
      <c r="M288" s="25"/>
      <c r="N288" s="77"/>
      <c r="O288" s="1"/>
      <c r="P288" s="1"/>
      <c r="Q288" s="25"/>
      <c r="R288" s="77"/>
      <c r="S288" s="25"/>
      <c r="T288" s="77"/>
      <c r="U288" s="25"/>
      <c r="V288" s="77"/>
      <c r="W288" s="25"/>
      <c r="X288" s="77"/>
      <c r="Y288" s="25"/>
      <c r="Z288" s="77"/>
      <c r="AA288" s="25"/>
      <c r="AB288" s="77"/>
      <c r="AC288" s="25"/>
      <c r="AD288" s="77"/>
      <c r="AE288" s="25"/>
      <c r="AF288" s="77"/>
      <c r="AG288" s="25"/>
      <c r="AH288" s="77"/>
      <c r="AI288" s="25"/>
      <c r="AJ288" s="77"/>
      <c r="AK288" s="25"/>
      <c r="AL288" s="77"/>
      <c r="AM288" s="25"/>
      <c r="AN288" s="77"/>
      <c r="AO288" s="25"/>
      <c r="AP288" s="77"/>
      <c r="AQ288" s="25"/>
      <c r="AR288" s="77"/>
      <c r="AS288" s="25"/>
      <c r="AT288" s="77"/>
      <c r="AU288" s="25"/>
      <c r="AV288" s="77"/>
      <c r="AW288" s="25"/>
      <c r="AX288" s="77"/>
      <c r="AY288" s="25"/>
      <c r="AZ288" s="77"/>
      <c r="BA288" s="25"/>
      <c r="BB288" s="77"/>
      <c r="BC288" s="25"/>
      <c r="BD288" s="77"/>
      <c r="BE288" s="1"/>
      <c r="BF288" s="1"/>
      <c r="BG288" s="25"/>
      <c r="BH288" s="77"/>
      <c r="BI288" s="25"/>
      <c r="BJ288" s="77"/>
      <c r="BK288" s="25"/>
      <c r="BL288" s="77"/>
      <c r="BM288" s="25"/>
      <c r="BN288" s="77"/>
      <c r="BO288" s="25"/>
      <c r="BP288" s="77"/>
      <c r="BQ288" s="25"/>
      <c r="BR288" s="77"/>
      <c r="BS288" s="25"/>
      <c r="BT288" s="77"/>
      <c r="BU288" s="25"/>
      <c r="BV288" s="77"/>
      <c r="BW288" s="25"/>
      <c r="BX288" s="69"/>
      <c r="BY288" s="69"/>
      <c r="BZ288" s="70"/>
      <c r="CA288" s="69"/>
      <c r="CB288" s="69"/>
      <c r="CC288" s="71"/>
      <c r="CD288" s="77"/>
      <c r="CE288" s="25"/>
    </row>
    <row r="289" spans="2:83" ht="15" customHeight="1" x14ac:dyDescent="0.2">
      <c r="B289" s="1"/>
      <c r="C289" s="13"/>
      <c r="D289" s="20"/>
      <c r="E289" s="22"/>
      <c r="F289" s="77"/>
      <c r="G289" s="1"/>
      <c r="H289" s="1"/>
      <c r="I289" s="25"/>
      <c r="J289" s="77"/>
      <c r="K289" s="1"/>
      <c r="L289" s="1"/>
      <c r="M289" s="25"/>
      <c r="N289" s="77"/>
      <c r="O289" s="1"/>
      <c r="P289" s="1"/>
      <c r="Q289" s="25"/>
      <c r="R289" s="77"/>
      <c r="S289" s="25"/>
      <c r="T289" s="77"/>
      <c r="U289" s="25"/>
      <c r="V289" s="77"/>
      <c r="W289" s="25"/>
      <c r="X289" s="77"/>
      <c r="Y289" s="25"/>
      <c r="Z289" s="77"/>
      <c r="AA289" s="25"/>
      <c r="AB289" s="77"/>
      <c r="AC289" s="25"/>
      <c r="AD289" s="77"/>
      <c r="AE289" s="25"/>
      <c r="AF289" s="77"/>
      <c r="AG289" s="25"/>
      <c r="AH289" s="77"/>
      <c r="AI289" s="25"/>
      <c r="AJ289" s="77"/>
      <c r="AK289" s="25"/>
      <c r="AL289" s="77"/>
      <c r="AM289" s="25"/>
      <c r="AN289" s="77"/>
      <c r="AO289" s="25"/>
      <c r="AP289" s="77"/>
      <c r="AQ289" s="25"/>
      <c r="AR289" s="77"/>
      <c r="AS289" s="25"/>
      <c r="AT289" s="77"/>
      <c r="AU289" s="25"/>
      <c r="AV289" s="77"/>
      <c r="AW289" s="25"/>
      <c r="AX289" s="77"/>
      <c r="AY289" s="25"/>
      <c r="AZ289" s="77"/>
      <c r="BA289" s="25"/>
      <c r="BB289" s="77"/>
      <c r="BC289" s="25"/>
      <c r="BD289" s="77"/>
      <c r="BE289" s="1"/>
      <c r="BF289" s="1"/>
      <c r="BG289" s="25"/>
      <c r="BH289" s="77"/>
      <c r="BI289" s="25"/>
      <c r="BJ289" s="77"/>
      <c r="BK289" s="25"/>
      <c r="BL289" s="77"/>
      <c r="BM289" s="25"/>
      <c r="BN289" s="77"/>
      <c r="BO289" s="25"/>
      <c r="BP289" s="77"/>
      <c r="BQ289" s="25"/>
      <c r="BR289" s="77"/>
      <c r="BS289" s="25"/>
      <c r="BT289" s="77"/>
      <c r="BU289" s="25"/>
      <c r="BV289" s="77"/>
      <c r="BW289" s="25"/>
      <c r="BX289" s="69"/>
      <c r="BY289" s="69"/>
      <c r="BZ289" s="70"/>
      <c r="CA289" s="69"/>
      <c r="CB289" s="69"/>
      <c r="CC289" s="71"/>
      <c r="CD289" s="77"/>
      <c r="CE289" s="25"/>
    </row>
    <row r="290" spans="2:83" ht="15" customHeight="1" x14ac:dyDescent="0.2">
      <c r="B290" s="1"/>
      <c r="C290" s="13"/>
      <c r="D290" s="20"/>
      <c r="E290" s="22"/>
      <c r="F290" s="77"/>
      <c r="G290" s="1"/>
      <c r="H290" s="1"/>
      <c r="I290" s="25"/>
      <c r="J290" s="77"/>
      <c r="K290" s="1"/>
      <c r="L290" s="1"/>
      <c r="M290" s="25"/>
      <c r="N290" s="77"/>
      <c r="O290" s="1"/>
      <c r="P290" s="1"/>
      <c r="Q290" s="25"/>
      <c r="R290" s="77"/>
      <c r="S290" s="25"/>
      <c r="T290" s="77"/>
      <c r="U290" s="25"/>
      <c r="V290" s="77"/>
      <c r="W290" s="25"/>
      <c r="X290" s="77"/>
      <c r="Y290" s="25"/>
      <c r="Z290" s="77"/>
      <c r="AA290" s="25"/>
      <c r="AB290" s="77"/>
      <c r="AC290" s="25"/>
      <c r="AD290" s="77"/>
      <c r="AE290" s="25"/>
      <c r="AF290" s="77"/>
      <c r="AG290" s="25"/>
      <c r="AH290" s="77"/>
      <c r="AI290" s="25"/>
      <c r="AJ290" s="77"/>
      <c r="AK290" s="25"/>
      <c r="AL290" s="77"/>
      <c r="AM290" s="25"/>
      <c r="AN290" s="77"/>
      <c r="AO290" s="25"/>
      <c r="AP290" s="77"/>
      <c r="AQ290" s="25"/>
      <c r="AR290" s="77"/>
      <c r="AS290" s="25"/>
      <c r="AT290" s="77"/>
      <c r="AU290" s="25"/>
      <c r="AV290" s="77"/>
      <c r="AW290" s="25"/>
      <c r="AX290" s="77"/>
      <c r="AY290" s="25"/>
      <c r="AZ290" s="77"/>
      <c r="BA290" s="25"/>
      <c r="BB290" s="77"/>
      <c r="BC290" s="25"/>
      <c r="BD290" s="77"/>
      <c r="BE290" s="1"/>
      <c r="BF290" s="1"/>
      <c r="BG290" s="25"/>
      <c r="BH290" s="77"/>
      <c r="BI290" s="25"/>
      <c r="BJ290" s="77"/>
      <c r="BK290" s="25"/>
      <c r="BL290" s="77"/>
      <c r="BM290" s="25"/>
      <c r="BN290" s="77"/>
      <c r="BO290" s="25"/>
      <c r="BP290" s="77"/>
      <c r="BQ290" s="25"/>
      <c r="BR290" s="77"/>
      <c r="BS290" s="25"/>
      <c r="BT290" s="77"/>
      <c r="BU290" s="25"/>
      <c r="BV290" s="77"/>
      <c r="BW290" s="25"/>
      <c r="BX290" s="69"/>
      <c r="BY290" s="69"/>
      <c r="BZ290" s="70"/>
      <c r="CA290" s="69"/>
      <c r="CB290" s="69"/>
      <c r="CC290" s="71"/>
      <c r="CD290" s="77"/>
      <c r="CE290" s="25"/>
    </row>
    <row r="291" spans="2:83" ht="15" customHeight="1" x14ac:dyDescent="0.2">
      <c r="B291" s="1"/>
      <c r="C291" s="13"/>
      <c r="D291" s="20"/>
      <c r="E291" s="22"/>
      <c r="F291" s="77"/>
      <c r="G291" s="1"/>
      <c r="H291" s="1"/>
      <c r="I291" s="25"/>
      <c r="J291" s="77"/>
      <c r="K291" s="1"/>
      <c r="L291" s="1"/>
      <c r="M291" s="25"/>
      <c r="N291" s="77"/>
      <c r="O291" s="1"/>
      <c r="P291" s="1"/>
      <c r="Q291" s="25"/>
      <c r="R291" s="77"/>
      <c r="S291" s="25"/>
      <c r="T291" s="77"/>
      <c r="U291" s="25"/>
      <c r="V291" s="77"/>
      <c r="W291" s="25"/>
      <c r="X291" s="77"/>
      <c r="Y291" s="25"/>
      <c r="Z291" s="77"/>
      <c r="AA291" s="25"/>
      <c r="AB291" s="77"/>
      <c r="AC291" s="25"/>
      <c r="AD291" s="77"/>
      <c r="AE291" s="25"/>
      <c r="AF291" s="77"/>
      <c r="AG291" s="25"/>
      <c r="AH291" s="77"/>
      <c r="AI291" s="25"/>
      <c r="AJ291" s="77"/>
      <c r="AK291" s="25"/>
      <c r="AL291" s="77"/>
      <c r="AM291" s="25"/>
      <c r="AN291" s="77"/>
      <c r="AO291" s="25"/>
      <c r="AP291" s="77"/>
      <c r="AQ291" s="25"/>
      <c r="AR291" s="77"/>
      <c r="AS291" s="25"/>
      <c r="AT291" s="77"/>
      <c r="AU291" s="25"/>
      <c r="AV291" s="77"/>
      <c r="AW291" s="25"/>
      <c r="AX291" s="77"/>
      <c r="AY291" s="25"/>
      <c r="AZ291" s="77"/>
      <c r="BA291" s="25"/>
      <c r="BB291" s="77"/>
      <c r="BC291" s="25"/>
      <c r="BD291" s="77"/>
      <c r="BE291" s="1"/>
      <c r="BF291" s="1"/>
      <c r="BG291" s="25"/>
      <c r="BH291" s="77"/>
      <c r="BI291" s="25"/>
      <c r="BJ291" s="77"/>
      <c r="BK291" s="25"/>
      <c r="BL291" s="77"/>
      <c r="BM291" s="25"/>
      <c r="BN291" s="77"/>
      <c r="BO291" s="25"/>
      <c r="BP291" s="77"/>
      <c r="BQ291" s="25"/>
      <c r="BR291" s="77"/>
      <c r="BS291" s="25"/>
      <c r="BT291" s="77"/>
      <c r="BU291" s="25"/>
      <c r="BV291" s="77"/>
      <c r="BW291" s="25"/>
      <c r="BX291" s="69"/>
      <c r="BY291" s="69"/>
      <c r="BZ291" s="70"/>
      <c r="CA291" s="69"/>
      <c r="CB291" s="69"/>
      <c r="CC291" s="71"/>
      <c r="CD291" s="77"/>
      <c r="CE291" s="25"/>
    </row>
    <row r="292" spans="2:83" ht="15" customHeight="1" x14ac:dyDescent="0.2">
      <c r="B292" s="1"/>
      <c r="C292" s="13"/>
      <c r="D292" s="20"/>
      <c r="E292" s="22"/>
      <c r="F292" s="77"/>
      <c r="G292" s="1"/>
      <c r="H292" s="1"/>
      <c r="I292" s="25"/>
      <c r="J292" s="77"/>
      <c r="K292" s="1"/>
      <c r="L292" s="1"/>
      <c r="M292" s="25"/>
      <c r="N292" s="77"/>
      <c r="O292" s="1"/>
      <c r="P292" s="1"/>
      <c r="Q292" s="25"/>
      <c r="R292" s="77"/>
      <c r="S292" s="25"/>
      <c r="T292" s="77"/>
      <c r="U292" s="25"/>
      <c r="V292" s="77"/>
      <c r="W292" s="25"/>
      <c r="X292" s="77"/>
      <c r="Y292" s="25"/>
      <c r="Z292" s="77"/>
      <c r="AA292" s="25"/>
      <c r="AB292" s="77"/>
      <c r="AC292" s="25"/>
      <c r="AD292" s="77"/>
      <c r="AE292" s="25"/>
      <c r="AF292" s="77"/>
      <c r="AG292" s="25"/>
      <c r="AH292" s="77"/>
      <c r="AI292" s="25"/>
      <c r="AJ292" s="77"/>
      <c r="AK292" s="25"/>
      <c r="AL292" s="77"/>
      <c r="AM292" s="25"/>
      <c r="AN292" s="77"/>
      <c r="AO292" s="25"/>
      <c r="AP292" s="77"/>
      <c r="AQ292" s="25"/>
      <c r="AR292" s="77"/>
      <c r="AS292" s="25"/>
      <c r="AT292" s="77"/>
      <c r="AU292" s="25"/>
      <c r="AV292" s="77"/>
      <c r="AW292" s="25"/>
      <c r="AX292" s="77"/>
      <c r="AY292" s="25"/>
      <c r="AZ292" s="77"/>
      <c r="BA292" s="25"/>
      <c r="BB292" s="77"/>
      <c r="BC292" s="25"/>
      <c r="BD292" s="77"/>
      <c r="BE292" s="1"/>
      <c r="BF292" s="1"/>
      <c r="BG292" s="25"/>
      <c r="BH292" s="77"/>
      <c r="BI292" s="25"/>
      <c r="BJ292" s="77"/>
      <c r="BK292" s="25"/>
      <c r="BL292" s="77"/>
      <c r="BM292" s="25"/>
      <c r="BN292" s="77"/>
      <c r="BO292" s="25"/>
      <c r="BP292" s="77"/>
      <c r="BQ292" s="25"/>
      <c r="BR292" s="77"/>
      <c r="BS292" s="25"/>
      <c r="BT292" s="77"/>
      <c r="BU292" s="25"/>
      <c r="BV292" s="77"/>
      <c r="BW292" s="25"/>
      <c r="BX292" s="69"/>
      <c r="BY292" s="69"/>
      <c r="BZ292" s="70"/>
      <c r="CA292" s="69"/>
      <c r="CB292" s="69"/>
      <c r="CC292" s="71"/>
      <c r="CD292" s="77"/>
      <c r="CE292" s="25"/>
    </row>
    <row r="293" spans="2:83" ht="15" customHeight="1" x14ac:dyDescent="0.2">
      <c r="B293" s="1"/>
      <c r="C293" s="13"/>
      <c r="D293" s="20"/>
      <c r="E293" s="22"/>
      <c r="F293" s="77"/>
      <c r="G293" s="1"/>
      <c r="H293" s="1"/>
      <c r="I293" s="25"/>
      <c r="J293" s="77"/>
      <c r="K293" s="1"/>
      <c r="L293" s="1"/>
      <c r="M293" s="25"/>
      <c r="N293" s="77"/>
      <c r="O293" s="1"/>
      <c r="P293" s="1"/>
      <c r="Q293" s="25"/>
      <c r="R293" s="77"/>
      <c r="S293" s="25"/>
      <c r="T293" s="77"/>
      <c r="U293" s="25"/>
      <c r="V293" s="77"/>
      <c r="W293" s="25"/>
      <c r="X293" s="77"/>
      <c r="Y293" s="25"/>
      <c r="Z293" s="77"/>
      <c r="AA293" s="25"/>
      <c r="AB293" s="77"/>
      <c r="AC293" s="25"/>
      <c r="AD293" s="77"/>
      <c r="AE293" s="25"/>
      <c r="AF293" s="77"/>
      <c r="AG293" s="25"/>
      <c r="AH293" s="77"/>
      <c r="AI293" s="25"/>
      <c r="AJ293" s="77"/>
      <c r="AK293" s="25"/>
      <c r="AL293" s="77"/>
      <c r="AM293" s="25"/>
      <c r="AN293" s="77"/>
      <c r="AO293" s="25"/>
      <c r="AP293" s="77"/>
      <c r="AQ293" s="25"/>
      <c r="AR293" s="77"/>
      <c r="AS293" s="25"/>
      <c r="AT293" s="77"/>
      <c r="AU293" s="25"/>
      <c r="AV293" s="77"/>
      <c r="AW293" s="25"/>
      <c r="AX293" s="77"/>
      <c r="AY293" s="25"/>
      <c r="AZ293" s="77"/>
      <c r="BA293" s="25"/>
      <c r="BB293" s="77"/>
      <c r="BC293" s="25"/>
      <c r="BD293" s="77"/>
      <c r="BE293" s="1"/>
      <c r="BF293" s="1"/>
      <c r="BG293" s="25"/>
      <c r="BH293" s="77"/>
      <c r="BI293" s="25"/>
      <c r="BJ293" s="77"/>
      <c r="BK293" s="25"/>
      <c r="BL293" s="77"/>
      <c r="BM293" s="25"/>
      <c r="BN293" s="77"/>
      <c r="BO293" s="25"/>
      <c r="BP293" s="77"/>
      <c r="BQ293" s="25"/>
      <c r="BR293" s="77"/>
      <c r="BS293" s="25"/>
      <c r="BT293" s="77"/>
      <c r="BU293" s="25"/>
      <c r="BV293" s="77"/>
      <c r="BW293" s="25"/>
      <c r="BX293" s="69"/>
      <c r="BY293" s="69"/>
      <c r="BZ293" s="70"/>
      <c r="CA293" s="69"/>
      <c r="CB293" s="69"/>
      <c r="CC293" s="71"/>
      <c r="CD293" s="77"/>
      <c r="CE293" s="25"/>
    </row>
    <row r="294" spans="2:83" ht="15" customHeight="1" x14ac:dyDescent="0.2">
      <c r="B294" s="1"/>
      <c r="C294" s="13"/>
      <c r="D294" s="20"/>
      <c r="E294" s="22"/>
      <c r="F294" s="77"/>
      <c r="G294" s="1"/>
      <c r="H294" s="1"/>
      <c r="I294" s="25"/>
      <c r="J294" s="77"/>
      <c r="K294" s="1"/>
      <c r="L294" s="1"/>
      <c r="M294" s="25"/>
      <c r="N294" s="77"/>
      <c r="O294" s="1"/>
      <c r="P294" s="1"/>
      <c r="Q294" s="25"/>
      <c r="R294" s="77"/>
      <c r="S294" s="25"/>
      <c r="T294" s="77"/>
      <c r="U294" s="25"/>
      <c r="V294" s="77"/>
      <c r="W294" s="25"/>
      <c r="X294" s="77"/>
      <c r="Y294" s="25"/>
      <c r="Z294" s="77"/>
      <c r="AA294" s="25"/>
      <c r="AB294" s="77"/>
      <c r="AC294" s="25"/>
      <c r="AD294" s="77"/>
      <c r="AE294" s="25"/>
      <c r="AF294" s="77"/>
      <c r="AG294" s="25"/>
      <c r="AH294" s="77"/>
      <c r="AI294" s="25"/>
      <c r="AJ294" s="77"/>
      <c r="AK294" s="25"/>
      <c r="AL294" s="77"/>
      <c r="AM294" s="25"/>
      <c r="AN294" s="77"/>
      <c r="AO294" s="25"/>
      <c r="AP294" s="77"/>
      <c r="AQ294" s="25"/>
      <c r="AR294" s="77"/>
      <c r="AS294" s="25"/>
      <c r="AT294" s="77"/>
      <c r="AU294" s="25"/>
      <c r="AV294" s="77"/>
      <c r="AW294" s="25"/>
      <c r="AX294" s="77"/>
      <c r="AY294" s="25"/>
      <c r="AZ294" s="77"/>
      <c r="BA294" s="25"/>
      <c r="BB294" s="77"/>
      <c r="BC294" s="25"/>
      <c r="BD294" s="77"/>
      <c r="BE294" s="1"/>
      <c r="BF294" s="1"/>
      <c r="BG294" s="25"/>
      <c r="BH294" s="77"/>
      <c r="BI294" s="25"/>
      <c r="BJ294" s="77"/>
      <c r="BK294" s="25"/>
      <c r="BL294" s="77"/>
      <c r="BM294" s="25"/>
      <c r="BN294" s="77"/>
      <c r="BO294" s="25"/>
      <c r="BP294" s="77"/>
      <c r="BQ294" s="25"/>
      <c r="BR294" s="77"/>
      <c r="BS294" s="25"/>
      <c r="BT294" s="77"/>
      <c r="BU294" s="25"/>
      <c r="BV294" s="77"/>
      <c r="BW294" s="25"/>
      <c r="BX294" s="69"/>
      <c r="BY294" s="69"/>
      <c r="BZ294" s="70"/>
      <c r="CA294" s="69"/>
      <c r="CB294" s="69"/>
      <c r="CC294" s="71"/>
      <c r="CD294" s="77"/>
      <c r="CE294" s="25"/>
    </row>
    <row r="295" spans="2:83" ht="15" customHeight="1" x14ac:dyDescent="0.2">
      <c r="B295" s="1"/>
      <c r="C295" s="13"/>
      <c r="D295" s="20"/>
      <c r="E295" s="22"/>
      <c r="F295" s="77"/>
      <c r="G295" s="1"/>
      <c r="H295" s="1"/>
      <c r="I295" s="25"/>
      <c r="J295" s="77"/>
      <c r="K295" s="1"/>
      <c r="L295" s="1"/>
      <c r="M295" s="25"/>
      <c r="N295" s="77"/>
      <c r="O295" s="1"/>
      <c r="P295" s="1"/>
      <c r="Q295" s="25"/>
      <c r="R295" s="77"/>
      <c r="S295" s="25"/>
      <c r="T295" s="77"/>
      <c r="U295" s="25"/>
      <c r="V295" s="77"/>
      <c r="W295" s="25"/>
      <c r="X295" s="77"/>
      <c r="Y295" s="25"/>
      <c r="Z295" s="77"/>
      <c r="AA295" s="25"/>
      <c r="AB295" s="77"/>
      <c r="AC295" s="25"/>
      <c r="AD295" s="77"/>
      <c r="AE295" s="25"/>
      <c r="AF295" s="77"/>
      <c r="AG295" s="25"/>
      <c r="AH295" s="77"/>
      <c r="AI295" s="25"/>
      <c r="AJ295" s="77"/>
      <c r="AK295" s="25"/>
      <c r="AL295" s="77"/>
      <c r="AM295" s="25"/>
      <c r="AN295" s="77"/>
      <c r="AO295" s="25"/>
      <c r="AP295" s="77"/>
      <c r="AQ295" s="25"/>
      <c r="AR295" s="77"/>
      <c r="AS295" s="25"/>
      <c r="AT295" s="77"/>
      <c r="AU295" s="25"/>
      <c r="AV295" s="77"/>
      <c r="AW295" s="25"/>
      <c r="AX295" s="77"/>
      <c r="AY295" s="25"/>
      <c r="AZ295" s="77"/>
      <c r="BA295" s="25"/>
      <c r="BB295" s="77"/>
      <c r="BC295" s="25"/>
      <c r="BD295" s="77"/>
      <c r="BE295" s="1"/>
      <c r="BF295" s="1"/>
      <c r="BG295" s="25"/>
      <c r="BH295" s="77"/>
      <c r="BI295" s="25"/>
      <c r="BJ295" s="77"/>
      <c r="BK295" s="25"/>
      <c r="BL295" s="77"/>
      <c r="BM295" s="25"/>
      <c r="BN295" s="77"/>
      <c r="BO295" s="25"/>
      <c r="BP295" s="77"/>
      <c r="BQ295" s="25"/>
      <c r="BR295" s="77"/>
      <c r="BS295" s="25"/>
      <c r="BT295" s="77"/>
      <c r="BU295" s="25"/>
      <c r="BV295" s="77"/>
      <c r="BW295" s="25"/>
      <c r="BX295" s="69"/>
      <c r="BY295" s="69"/>
      <c r="BZ295" s="70"/>
      <c r="CA295" s="69"/>
      <c r="CB295" s="69"/>
      <c r="CC295" s="71"/>
      <c r="CD295" s="77"/>
      <c r="CE295" s="25"/>
    </row>
    <row r="296" spans="2:83" ht="15" customHeight="1" x14ac:dyDescent="0.2">
      <c r="B296" s="1"/>
      <c r="C296" s="13"/>
      <c r="D296" s="20"/>
      <c r="E296" s="22"/>
      <c r="F296" s="77"/>
      <c r="G296" s="1"/>
      <c r="H296" s="1"/>
      <c r="I296" s="25"/>
      <c r="J296" s="77"/>
      <c r="K296" s="1"/>
      <c r="L296" s="1"/>
      <c r="M296" s="25"/>
      <c r="N296" s="77"/>
      <c r="O296" s="1"/>
      <c r="P296" s="1"/>
      <c r="Q296" s="25"/>
      <c r="R296" s="77"/>
      <c r="S296" s="25"/>
      <c r="T296" s="77"/>
      <c r="U296" s="25"/>
      <c r="V296" s="77"/>
      <c r="W296" s="25"/>
      <c r="X296" s="77"/>
      <c r="Y296" s="25"/>
      <c r="Z296" s="77"/>
      <c r="AA296" s="25"/>
      <c r="AB296" s="77"/>
      <c r="AC296" s="25"/>
      <c r="AD296" s="77"/>
      <c r="AE296" s="25"/>
      <c r="AF296" s="77"/>
      <c r="AG296" s="25"/>
      <c r="AH296" s="77"/>
      <c r="AI296" s="25"/>
      <c r="AJ296" s="77"/>
      <c r="AK296" s="25"/>
      <c r="AL296" s="77"/>
      <c r="AM296" s="25"/>
      <c r="AN296" s="77"/>
      <c r="AO296" s="25"/>
      <c r="AP296" s="77"/>
      <c r="AQ296" s="25"/>
      <c r="AR296" s="77"/>
      <c r="AS296" s="25"/>
      <c r="AT296" s="77"/>
      <c r="AU296" s="25"/>
      <c r="AV296" s="77"/>
      <c r="AW296" s="25"/>
      <c r="AX296" s="77"/>
      <c r="AY296" s="25"/>
      <c r="AZ296" s="77"/>
      <c r="BA296" s="25"/>
      <c r="BB296" s="77"/>
      <c r="BC296" s="25"/>
      <c r="BD296" s="77"/>
      <c r="BE296" s="1"/>
      <c r="BF296" s="1"/>
      <c r="BG296" s="25"/>
      <c r="BH296" s="77"/>
      <c r="BI296" s="25"/>
      <c r="BJ296" s="77"/>
      <c r="BK296" s="25"/>
      <c r="BL296" s="77"/>
      <c r="BM296" s="25"/>
      <c r="BN296" s="77"/>
      <c r="BO296" s="25"/>
      <c r="BP296" s="77"/>
      <c r="BQ296" s="25"/>
      <c r="BR296" s="77"/>
      <c r="BS296" s="25"/>
      <c r="BT296" s="77"/>
      <c r="BU296" s="25"/>
      <c r="BV296" s="77"/>
      <c r="BW296" s="25"/>
      <c r="BX296" s="69"/>
      <c r="BY296" s="69"/>
      <c r="BZ296" s="70"/>
      <c r="CA296" s="69"/>
      <c r="CB296" s="69"/>
      <c r="CC296" s="71"/>
      <c r="CD296" s="77"/>
      <c r="CE296" s="25"/>
    </row>
    <row r="297" spans="2:83" ht="15" customHeight="1" x14ac:dyDescent="0.2">
      <c r="B297" s="1"/>
      <c r="C297" s="13"/>
      <c r="D297" s="20"/>
      <c r="E297" s="22"/>
      <c r="F297" s="77"/>
      <c r="G297" s="1"/>
      <c r="H297" s="1"/>
      <c r="I297" s="25"/>
      <c r="J297" s="77"/>
      <c r="K297" s="1"/>
      <c r="L297" s="1"/>
      <c r="M297" s="25"/>
      <c r="N297" s="77"/>
      <c r="O297" s="1"/>
      <c r="P297" s="1"/>
      <c r="Q297" s="25"/>
      <c r="R297" s="77"/>
      <c r="S297" s="25"/>
      <c r="T297" s="77"/>
      <c r="U297" s="25"/>
      <c r="V297" s="77"/>
      <c r="W297" s="25"/>
      <c r="X297" s="77"/>
      <c r="Y297" s="25"/>
      <c r="Z297" s="77"/>
      <c r="AA297" s="25"/>
      <c r="AB297" s="77"/>
      <c r="AC297" s="25"/>
      <c r="AD297" s="77"/>
      <c r="AE297" s="25"/>
      <c r="AF297" s="77"/>
      <c r="AG297" s="25"/>
      <c r="AH297" s="77"/>
      <c r="AI297" s="25"/>
      <c r="AJ297" s="77"/>
      <c r="AK297" s="25"/>
      <c r="AL297" s="77"/>
      <c r="AM297" s="25"/>
      <c r="AN297" s="77"/>
      <c r="AO297" s="25"/>
      <c r="AP297" s="77"/>
      <c r="AQ297" s="25"/>
      <c r="AR297" s="77"/>
      <c r="AS297" s="25"/>
      <c r="AT297" s="77"/>
      <c r="AU297" s="25"/>
      <c r="AV297" s="77"/>
      <c r="AW297" s="25"/>
      <c r="AX297" s="77"/>
      <c r="AY297" s="25"/>
      <c r="AZ297" s="77"/>
      <c r="BA297" s="25"/>
      <c r="BB297" s="77"/>
      <c r="BC297" s="25"/>
      <c r="BD297" s="77"/>
      <c r="BE297" s="1"/>
      <c r="BF297" s="1"/>
      <c r="BG297" s="25"/>
      <c r="BH297" s="77"/>
      <c r="BI297" s="25"/>
      <c r="BJ297" s="77"/>
      <c r="BK297" s="25"/>
      <c r="BL297" s="77"/>
      <c r="BM297" s="25"/>
      <c r="BN297" s="77"/>
      <c r="BO297" s="25"/>
      <c r="BP297" s="77"/>
      <c r="BQ297" s="25"/>
      <c r="BR297" s="77"/>
      <c r="BS297" s="25"/>
      <c r="BT297" s="77"/>
      <c r="BU297" s="25"/>
      <c r="BV297" s="77"/>
      <c r="BW297" s="25"/>
      <c r="BX297" s="69"/>
      <c r="BY297" s="69"/>
      <c r="BZ297" s="70"/>
      <c r="CA297" s="69"/>
      <c r="CB297" s="69"/>
      <c r="CC297" s="71"/>
      <c r="CD297" s="77"/>
      <c r="CE297" s="25"/>
    </row>
    <row r="298" spans="2:83" ht="15" customHeight="1" x14ac:dyDescent="0.2">
      <c r="B298" s="1"/>
      <c r="C298" s="13"/>
      <c r="D298" s="20"/>
      <c r="E298" s="22"/>
      <c r="F298" s="77"/>
      <c r="G298" s="1"/>
      <c r="H298" s="1"/>
      <c r="I298" s="25"/>
      <c r="J298" s="77"/>
      <c r="K298" s="1"/>
      <c r="L298" s="1"/>
      <c r="M298" s="25"/>
      <c r="N298" s="77"/>
      <c r="O298" s="1"/>
      <c r="P298" s="1"/>
      <c r="Q298" s="25"/>
      <c r="R298" s="77"/>
      <c r="S298" s="25"/>
      <c r="T298" s="77"/>
      <c r="U298" s="25"/>
      <c r="V298" s="77"/>
      <c r="W298" s="25"/>
      <c r="X298" s="77"/>
      <c r="Y298" s="25"/>
      <c r="Z298" s="77"/>
      <c r="AA298" s="25"/>
      <c r="AB298" s="77"/>
      <c r="AC298" s="25"/>
      <c r="AD298" s="77"/>
      <c r="AE298" s="25"/>
      <c r="AF298" s="77"/>
      <c r="AG298" s="25"/>
      <c r="AH298" s="77"/>
      <c r="AI298" s="25"/>
      <c r="AJ298" s="77"/>
      <c r="AK298" s="25"/>
      <c r="AL298" s="77"/>
      <c r="AM298" s="25"/>
      <c r="AN298" s="77"/>
      <c r="AO298" s="25"/>
      <c r="AP298" s="77"/>
      <c r="AQ298" s="25"/>
      <c r="AR298" s="77"/>
      <c r="AS298" s="25"/>
      <c r="AT298" s="77"/>
      <c r="AU298" s="25"/>
      <c r="AV298" s="77"/>
      <c r="AW298" s="25"/>
      <c r="AX298" s="77"/>
      <c r="AY298" s="25"/>
      <c r="AZ298" s="77"/>
      <c r="BA298" s="25"/>
      <c r="BB298" s="77"/>
      <c r="BC298" s="25"/>
      <c r="BD298" s="77"/>
      <c r="BE298" s="1"/>
      <c r="BF298" s="1"/>
      <c r="BG298" s="25"/>
      <c r="BH298" s="77"/>
      <c r="BI298" s="25"/>
      <c r="BJ298" s="77"/>
      <c r="BK298" s="25"/>
      <c r="BL298" s="77"/>
      <c r="BM298" s="25"/>
      <c r="BN298" s="77"/>
      <c r="BO298" s="25"/>
      <c r="BP298" s="77"/>
      <c r="BQ298" s="25"/>
      <c r="BR298" s="77"/>
      <c r="BS298" s="25"/>
      <c r="BT298" s="77"/>
      <c r="BU298" s="25"/>
      <c r="BV298" s="77"/>
      <c r="BW298" s="25"/>
      <c r="BX298" s="69"/>
      <c r="BY298" s="69"/>
      <c r="BZ298" s="70"/>
      <c r="CA298" s="69"/>
      <c r="CB298" s="69"/>
      <c r="CC298" s="71"/>
      <c r="CD298" s="77"/>
      <c r="CE298" s="25"/>
    </row>
    <row r="299" spans="2:83" ht="15" customHeight="1" x14ac:dyDescent="0.2">
      <c r="B299" s="1"/>
      <c r="C299" s="13"/>
      <c r="D299" s="20"/>
      <c r="E299" s="22"/>
      <c r="F299" s="77"/>
      <c r="G299" s="1"/>
      <c r="H299" s="1"/>
      <c r="I299" s="25"/>
      <c r="J299" s="77"/>
      <c r="K299" s="1"/>
      <c r="L299" s="1"/>
      <c r="M299" s="25"/>
      <c r="N299" s="77"/>
      <c r="O299" s="1"/>
      <c r="P299" s="1"/>
      <c r="Q299" s="25"/>
      <c r="R299" s="77"/>
      <c r="S299" s="25"/>
      <c r="T299" s="77"/>
      <c r="U299" s="25"/>
      <c r="V299" s="77"/>
      <c r="W299" s="25"/>
      <c r="X299" s="77"/>
      <c r="Y299" s="25"/>
      <c r="Z299" s="77"/>
      <c r="AA299" s="25"/>
      <c r="AB299" s="77"/>
      <c r="AC299" s="25"/>
      <c r="AD299" s="77"/>
      <c r="AE299" s="25"/>
      <c r="AF299" s="77"/>
      <c r="AG299" s="25"/>
      <c r="AH299" s="77"/>
      <c r="AI299" s="25"/>
      <c r="AJ299" s="77"/>
      <c r="AK299" s="25"/>
      <c r="AL299" s="77"/>
      <c r="AM299" s="25"/>
      <c r="AN299" s="77"/>
      <c r="AO299" s="25"/>
      <c r="AP299" s="77"/>
      <c r="AQ299" s="25"/>
      <c r="AR299" s="77"/>
      <c r="AS299" s="25"/>
      <c r="AT299" s="77"/>
      <c r="AU299" s="25"/>
      <c r="AV299" s="77"/>
      <c r="AW299" s="25"/>
      <c r="AX299" s="77"/>
      <c r="AY299" s="25"/>
      <c r="AZ299" s="77"/>
      <c r="BA299" s="25"/>
      <c r="BB299" s="77"/>
      <c r="BC299" s="25"/>
      <c r="BD299" s="77"/>
      <c r="BE299" s="1"/>
      <c r="BF299" s="1"/>
      <c r="BG299" s="25"/>
      <c r="BH299" s="77"/>
      <c r="BI299" s="25"/>
      <c r="BJ299" s="77"/>
      <c r="BK299" s="25"/>
      <c r="BL299" s="77"/>
      <c r="BM299" s="25"/>
      <c r="BN299" s="77"/>
      <c r="BO299" s="25"/>
      <c r="BP299" s="77"/>
      <c r="BQ299" s="25"/>
      <c r="BR299" s="77"/>
      <c r="BS299" s="25"/>
      <c r="BT299" s="77"/>
      <c r="BU299" s="25"/>
      <c r="BV299" s="77"/>
      <c r="BW299" s="25"/>
      <c r="BX299" s="69"/>
      <c r="BY299" s="69"/>
      <c r="BZ299" s="70"/>
      <c r="CA299" s="69"/>
      <c r="CB299" s="69"/>
      <c r="CC299" s="71"/>
      <c r="CD299" s="77"/>
      <c r="CE299" s="25"/>
    </row>
    <row r="300" spans="2:83" ht="15" customHeight="1" x14ac:dyDescent="0.2">
      <c r="B300" s="1"/>
      <c r="C300" s="13"/>
      <c r="D300" s="20"/>
      <c r="E300" s="22"/>
      <c r="F300" s="77"/>
      <c r="G300" s="1"/>
      <c r="H300" s="1"/>
      <c r="I300" s="25"/>
      <c r="J300" s="77"/>
      <c r="K300" s="1"/>
      <c r="L300" s="1"/>
      <c r="M300" s="25"/>
      <c r="N300" s="77"/>
      <c r="O300" s="1"/>
      <c r="P300" s="1"/>
      <c r="Q300" s="25"/>
      <c r="R300" s="77"/>
      <c r="S300" s="25"/>
      <c r="T300" s="77"/>
      <c r="U300" s="25"/>
      <c r="V300" s="77"/>
      <c r="W300" s="25"/>
      <c r="X300" s="77"/>
      <c r="Y300" s="25"/>
      <c r="Z300" s="77"/>
      <c r="AA300" s="25"/>
      <c r="AB300" s="77"/>
      <c r="AC300" s="25"/>
      <c r="AD300" s="77"/>
      <c r="AE300" s="25"/>
      <c r="AF300" s="77"/>
      <c r="AG300" s="25"/>
      <c r="AH300" s="77"/>
      <c r="AI300" s="25"/>
      <c r="AJ300" s="77"/>
      <c r="AK300" s="25"/>
      <c r="AL300" s="77"/>
      <c r="AM300" s="25"/>
      <c r="AN300" s="77"/>
      <c r="AO300" s="25"/>
      <c r="AP300" s="77"/>
      <c r="AQ300" s="25"/>
      <c r="AR300" s="77"/>
      <c r="AS300" s="25"/>
      <c r="AT300" s="77"/>
      <c r="AU300" s="25"/>
      <c r="AV300" s="77"/>
      <c r="AW300" s="25"/>
      <c r="AX300" s="77"/>
      <c r="AY300" s="25"/>
      <c r="AZ300" s="77"/>
      <c r="BA300" s="25"/>
      <c r="BB300" s="77"/>
      <c r="BC300" s="25"/>
      <c r="BD300" s="77"/>
      <c r="BE300" s="1"/>
      <c r="BF300" s="1"/>
      <c r="BG300" s="25"/>
      <c r="BH300" s="77"/>
      <c r="BI300" s="25"/>
      <c r="BJ300" s="77"/>
      <c r="BK300" s="25"/>
      <c r="BL300" s="77"/>
      <c r="BM300" s="25"/>
      <c r="BN300" s="77"/>
      <c r="BO300" s="25"/>
      <c r="BP300" s="77"/>
      <c r="BQ300" s="25"/>
      <c r="BR300" s="77"/>
      <c r="BS300" s="25"/>
      <c r="BT300" s="77"/>
      <c r="BU300" s="25"/>
      <c r="BV300" s="77"/>
      <c r="BW300" s="25"/>
      <c r="BX300" s="69"/>
      <c r="BY300" s="69"/>
      <c r="BZ300" s="70"/>
      <c r="CA300" s="69"/>
      <c r="CB300" s="69"/>
      <c r="CC300" s="71"/>
      <c r="CD300" s="77"/>
      <c r="CE300" s="25"/>
    </row>
    <row r="302" spans="2:83" x14ac:dyDescent="0.2">
      <c r="C302" s="14" t="s">
        <v>136</v>
      </c>
      <c r="F302" s="14">
        <f t="shared" ref="F302:AI302" si="0">COUNTIF(F4:F300, "P")</f>
        <v>1</v>
      </c>
      <c r="G302" s="14">
        <f t="shared" si="0"/>
        <v>1</v>
      </c>
      <c r="H302" s="14">
        <f t="shared" si="0"/>
        <v>0</v>
      </c>
      <c r="I302" s="14">
        <f t="shared" si="0"/>
        <v>0</v>
      </c>
      <c r="J302" s="14">
        <f t="shared" si="0"/>
        <v>0</v>
      </c>
      <c r="K302" s="14">
        <f t="shared" si="0"/>
        <v>0</v>
      </c>
      <c r="L302" s="14">
        <f t="shared" si="0"/>
        <v>0</v>
      </c>
      <c r="M302" s="14">
        <f t="shared" si="0"/>
        <v>0</v>
      </c>
      <c r="N302" s="14">
        <f t="shared" si="0"/>
        <v>0</v>
      </c>
      <c r="O302" s="14">
        <f t="shared" si="0"/>
        <v>0</v>
      </c>
      <c r="P302" s="14">
        <f t="shared" si="0"/>
        <v>0</v>
      </c>
      <c r="Q302" s="14">
        <f t="shared" si="0"/>
        <v>0</v>
      </c>
      <c r="R302" s="14">
        <f t="shared" si="0"/>
        <v>0</v>
      </c>
      <c r="S302" s="14">
        <f t="shared" si="0"/>
        <v>0</v>
      </c>
      <c r="T302" s="14">
        <f t="shared" si="0"/>
        <v>43</v>
      </c>
      <c r="U302" s="14">
        <f t="shared" si="0"/>
        <v>43</v>
      </c>
      <c r="V302" s="14">
        <f t="shared" si="0"/>
        <v>0</v>
      </c>
      <c r="W302" s="14">
        <f t="shared" si="0"/>
        <v>0</v>
      </c>
      <c r="X302" s="14">
        <f t="shared" si="0"/>
        <v>0</v>
      </c>
      <c r="Y302" s="14">
        <f t="shared" si="0"/>
        <v>0</v>
      </c>
      <c r="Z302" s="14">
        <f t="shared" si="0"/>
        <v>0</v>
      </c>
      <c r="AA302" s="14">
        <f t="shared" si="0"/>
        <v>0</v>
      </c>
      <c r="AB302" s="14">
        <f t="shared" si="0"/>
        <v>0</v>
      </c>
      <c r="AC302" s="14">
        <f t="shared" si="0"/>
        <v>0</v>
      </c>
      <c r="AD302" s="14">
        <f t="shared" si="0"/>
        <v>0</v>
      </c>
      <c r="AE302" s="14">
        <f t="shared" si="0"/>
        <v>0</v>
      </c>
      <c r="AF302" s="14">
        <f t="shared" si="0"/>
        <v>0</v>
      </c>
      <c r="AG302" s="14">
        <f t="shared" si="0"/>
        <v>0</v>
      </c>
      <c r="AH302" s="14">
        <f t="shared" si="0"/>
        <v>0</v>
      </c>
      <c r="AI302" s="14">
        <f t="shared" si="0"/>
        <v>0</v>
      </c>
      <c r="AJ302" s="14">
        <f>COUNTIF(AJ4:AJ300, "P")</f>
        <v>0</v>
      </c>
      <c r="AK302" s="14">
        <f t="shared" ref="AK302:BW302" si="1">COUNTIF(AK4:AK300, "P")</f>
        <v>0</v>
      </c>
      <c r="AL302" s="14">
        <f t="shared" si="1"/>
        <v>0</v>
      </c>
      <c r="AM302" s="14">
        <f t="shared" si="1"/>
        <v>0</v>
      </c>
      <c r="AN302" s="14">
        <f t="shared" si="1"/>
        <v>0</v>
      </c>
      <c r="AO302" s="14">
        <f t="shared" si="1"/>
        <v>0</v>
      </c>
      <c r="AP302" s="14">
        <f t="shared" si="1"/>
        <v>0</v>
      </c>
      <c r="AQ302" s="14">
        <f t="shared" si="1"/>
        <v>0</v>
      </c>
      <c r="AR302" s="14">
        <f t="shared" si="1"/>
        <v>0</v>
      </c>
      <c r="AS302" s="14">
        <f t="shared" si="1"/>
        <v>0</v>
      </c>
      <c r="AT302" s="14">
        <f t="shared" si="1"/>
        <v>0</v>
      </c>
      <c r="AU302" s="14">
        <f t="shared" si="1"/>
        <v>0</v>
      </c>
      <c r="AV302" s="14">
        <f t="shared" si="1"/>
        <v>2</v>
      </c>
      <c r="AW302" s="14">
        <f t="shared" si="1"/>
        <v>2</v>
      </c>
      <c r="AX302" s="14">
        <f t="shared" si="1"/>
        <v>0</v>
      </c>
      <c r="AY302" s="14">
        <f t="shared" si="1"/>
        <v>0</v>
      </c>
      <c r="AZ302" s="14">
        <f t="shared" si="1"/>
        <v>67</v>
      </c>
      <c r="BA302" s="14">
        <f t="shared" si="1"/>
        <v>67</v>
      </c>
      <c r="BB302" s="14">
        <f t="shared" si="1"/>
        <v>66</v>
      </c>
      <c r="BC302" s="14">
        <f t="shared" si="1"/>
        <v>66</v>
      </c>
      <c r="BD302" s="14">
        <f t="shared" si="1"/>
        <v>0</v>
      </c>
      <c r="BE302" s="14">
        <f t="shared" si="1"/>
        <v>0</v>
      </c>
      <c r="BF302" s="14">
        <f t="shared" si="1"/>
        <v>0</v>
      </c>
      <c r="BG302" s="14">
        <f t="shared" si="1"/>
        <v>0</v>
      </c>
      <c r="BH302" s="14">
        <f t="shared" si="1"/>
        <v>0</v>
      </c>
      <c r="BI302" s="14">
        <f t="shared" si="1"/>
        <v>0</v>
      </c>
      <c r="BJ302" s="14">
        <f t="shared" si="1"/>
        <v>63</v>
      </c>
      <c r="BK302" s="14">
        <f t="shared" si="1"/>
        <v>62</v>
      </c>
      <c r="BL302" s="14">
        <f t="shared" si="1"/>
        <v>0</v>
      </c>
      <c r="BM302" s="14">
        <f t="shared" si="1"/>
        <v>0</v>
      </c>
      <c r="BN302" s="14">
        <f t="shared" ref="BN302:BS302" si="2">COUNTIF(BN4:BN300, "P")</f>
        <v>0</v>
      </c>
      <c r="BO302" s="14">
        <f t="shared" si="2"/>
        <v>0</v>
      </c>
      <c r="BP302" s="14">
        <f t="shared" si="2"/>
        <v>0</v>
      </c>
      <c r="BQ302" s="14">
        <f t="shared" si="2"/>
        <v>0</v>
      </c>
      <c r="BR302" s="14">
        <f t="shared" si="2"/>
        <v>0</v>
      </c>
      <c r="BS302" s="14">
        <f t="shared" si="2"/>
        <v>0</v>
      </c>
      <c r="BT302" s="14">
        <f t="shared" si="1"/>
        <v>0</v>
      </c>
      <c r="BU302" s="14">
        <f t="shared" si="1"/>
        <v>0</v>
      </c>
      <c r="BV302" s="14">
        <f t="shared" si="1"/>
        <v>0</v>
      </c>
      <c r="BW302" s="14">
        <f t="shared" si="1"/>
        <v>0</v>
      </c>
      <c r="CD302" s="14">
        <f>COUNTIF(CD4:CD300, "P")</f>
        <v>0</v>
      </c>
      <c r="CE302" s="14">
        <f>COUNTIF(CE4:CE300, "P")</f>
        <v>0</v>
      </c>
    </row>
  </sheetData>
  <mergeCells count="36">
    <mergeCell ref="CD1:CE1"/>
    <mergeCell ref="BT1:BU1"/>
    <mergeCell ref="BV1:BW1"/>
    <mergeCell ref="BB1:BC1"/>
    <mergeCell ref="BD1:BE1"/>
    <mergeCell ref="BF1:BG1"/>
    <mergeCell ref="BH1:BI1"/>
    <mergeCell ref="BJ1:BK1"/>
    <mergeCell ref="BL1:BM1"/>
    <mergeCell ref="BN1:BO1"/>
    <mergeCell ref="BP1:BQ1"/>
    <mergeCell ref="BR1:BS1"/>
    <mergeCell ref="AZ1:BA1"/>
    <mergeCell ref="AD1:AE1"/>
    <mergeCell ref="AF1:AG1"/>
    <mergeCell ref="AH1:AI1"/>
    <mergeCell ref="AJ1:AK1"/>
    <mergeCell ref="AL1:AM1"/>
    <mergeCell ref="AN1:AO1"/>
    <mergeCell ref="AP1:AQ1"/>
    <mergeCell ref="AR1:AS1"/>
    <mergeCell ref="AT1:AU1"/>
    <mergeCell ref="AV1:AW1"/>
    <mergeCell ref="AX1:AY1"/>
    <mergeCell ref="AB1:AC1"/>
    <mergeCell ref="F1:G1"/>
    <mergeCell ref="H1:I1"/>
    <mergeCell ref="J1:K1"/>
    <mergeCell ref="L1:M1"/>
    <mergeCell ref="N1:O1"/>
    <mergeCell ref="P1:Q1"/>
    <mergeCell ref="R1:S1"/>
    <mergeCell ref="T1:U1"/>
    <mergeCell ref="V1:W1"/>
    <mergeCell ref="X1:Y1"/>
    <mergeCell ref="Z1:AA1"/>
  </mergeCells>
  <pageMargins left="0.23622047244094491" right="0.23622047244094491" top="0.74803149606299213" bottom="0.74803149606299213" header="0.31496062992125984" footer="0.31496062992125984"/>
  <pageSetup paperSize="8" scale="69" fitToWidth="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393" r:id="rId4" name="Button 9">
              <controlPr defaultSize="0" print="0" autoFill="0" autoPict="0" macro="[0]!Compare_Plan2TCMS">
                <anchor moveWithCells="1" sizeWithCells="1">
                  <from>
                    <xdr:col>2</xdr:col>
                    <xdr:colOff>114300</xdr:colOff>
                    <xdr:row>0</xdr:row>
                    <xdr:rowOff>0</xdr:rowOff>
                  </from>
                  <to>
                    <xdr:col>2</xdr:col>
                    <xdr:colOff>1733550</xdr:colOff>
                    <xdr:row>1</xdr:row>
                    <xdr:rowOff>0</xdr:rowOff>
                  </to>
                </anchor>
              </controlPr>
            </control>
          </mc:Choice>
        </mc:AlternateContent>
        <mc:AlternateContent xmlns:mc="http://schemas.openxmlformats.org/markup-compatibility/2006">
          <mc:Choice Requires="x14">
            <control shapeId="16395" r:id="rId5" name="Button 11">
              <controlPr defaultSize="0" print="0" autoFill="0" autoPict="0" macro="[0]!Compare_Active2PAB">
                <anchor moveWithCells="1" sizeWithCells="1">
                  <from>
                    <xdr:col>2</xdr:col>
                    <xdr:colOff>2038350</xdr:colOff>
                    <xdr:row>0</xdr:row>
                    <xdr:rowOff>0</xdr:rowOff>
                  </from>
                  <to>
                    <xdr:col>4</xdr:col>
                    <xdr:colOff>781050</xdr:colOff>
                    <xdr:row>1</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Y139"/>
  <sheetViews>
    <sheetView zoomScale="120" zoomScaleNormal="120" workbookViewId="0">
      <selection sqref="A1:XFD1048576"/>
    </sheetView>
  </sheetViews>
  <sheetFormatPr defaultRowHeight="15" x14ac:dyDescent="0.25"/>
  <cols>
    <col min="1" max="1" width="2.85546875" customWidth="1"/>
    <col min="2" max="2" width="13.42578125" customWidth="1"/>
    <col min="3" max="3" width="1.85546875" customWidth="1"/>
    <col min="4" max="4" width="1.7109375" customWidth="1"/>
    <col min="5" max="5" width="4.42578125" customWidth="1"/>
    <col min="6" max="6" width="2" customWidth="1"/>
    <col min="7" max="7" width="1.42578125" customWidth="1"/>
    <col min="8" max="8" width="2.5703125" customWidth="1"/>
    <col min="9" max="9" width="6.140625" customWidth="1"/>
    <col min="10" max="10" width="4.140625" customWidth="1"/>
    <col min="11" max="11" width="2.5703125" customWidth="1"/>
    <col min="12" max="12" width="1.85546875" customWidth="1"/>
    <col min="13" max="13" width="1.7109375" customWidth="1"/>
    <col min="14" max="14" width="4.28515625" customWidth="1"/>
    <col min="15" max="15" width="6.140625" customWidth="1"/>
    <col min="16" max="16" width="4.85546875" customWidth="1"/>
    <col min="17" max="17" width="5.42578125" customWidth="1"/>
    <col min="18" max="18" width="3.85546875" customWidth="1"/>
    <col min="19" max="19" width="8.85546875" customWidth="1"/>
    <col min="20" max="20" width="2.85546875" customWidth="1"/>
    <col min="21" max="21" width="7.5703125" customWidth="1"/>
    <col min="22" max="22" width="4.28515625" customWidth="1"/>
    <col min="23" max="23" width="6.7109375" customWidth="1"/>
    <col min="24" max="24" width="3.42578125" customWidth="1"/>
    <col min="25" max="25" width="2.5703125" customWidth="1"/>
    <col min="26" max="26" width="2.7109375" customWidth="1"/>
    <col min="257" max="257" width="2.85546875" customWidth="1"/>
    <col min="258" max="258" width="13.42578125" customWidth="1"/>
    <col min="259" max="259" width="1.85546875" customWidth="1"/>
    <col min="260" max="260" width="1.7109375" customWidth="1"/>
    <col min="261" max="261" width="4.42578125" customWidth="1"/>
    <col min="262" max="262" width="2" customWidth="1"/>
    <col min="263" max="263" width="1.42578125" customWidth="1"/>
    <col min="264" max="264" width="2.5703125" customWidth="1"/>
    <col min="265" max="265" width="6.140625" customWidth="1"/>
    <col min="266" max="266" width="4.140625" customWidth="1"/>
    <col min="267" max="267" width="2.5703125" customWidth="1"/>
    <col min="268" max="268" width="1.85546875" customWidth="1"/>
    <col min="269" max="269" width="1.7109375" customWidth="1"/>
    <col min="270" max="270" width="4.28515625" customWidth="1"/>
    <col min="271" max="271" width="6.140625" customWidth="1"/>
    <col min="272" max="272" width="4.85546875" customWidth="1"/>
    <col min="273" max="273" width="5.42578125" customWidth="1"/>
    <col min="274" max="274" width="3.85546875" customWidth="1"/>
    <col min="275" max="275" width="8.85546875" customWidth="1"/>
    <col min="276" max="276" width="2.85546875" customWidth="1"/>
    <col min="277" max="277" width="7.5703125" customWidth="1"/>
    <col min="278" max="278" width="4.28515625" customWidth="1"/>
    <col min="279" max="279" width="6.7109375" customWidth="1"/>
    <col min="280" max="280" width="3.42578125" customWidth="1"/>
    <col min="281" max="281" width="2.5703125" customWidth="1"/>
    <col min="282" max="282" width="2.7109375" customWidth="1"/>
    <col min="513" max="513" width="2.85546875" customWidth="1"/>
    <col min="514" max="514" width="13.42578125" customWidth="1"/>
    <col min="515" max="515" width="1.85546875" customWidth="1"/>
    <col min="516" max="516" width="1.7109375" customWidth="1"/>
    <col min="517" max="517" width="4.42578125" customWidth="1"/>
    <col min="518" max="518" width="2" customWidth="1"/>
    <col min="519" max="519" width="1.42578125" customWidth="1"/>
    <col min="520" max="520" width="2.5703125" customWidth="1"/>
    <col min="521" max="521" width="6.140625" customWidth="1"/>
    <col min="522" max="522" width="4.140625" customWidth="1"/>
    <col min="523" max="523" width="2.5703125" customWidth="1"/>
    <col min="524" max="524" width="1.85546875" customWidth="1"/>
    <col min="525" max="525" width="1.7109375" customWidth="1"/>
    <col min="526" max="526" width="4.28515625" customWidth="1"/>
    <col min="527" max="527" width="6.140625" customWidth="1"/>
    <col min="528" max="528" width="4.85546875" customWidth="1"/>
    <col min="529" max="529" width="5.42578125" customWidth="1"/>
    <col min="530" max="530" width="3.85546875" customWidth="1"/>
    <col min="531" max="531" width="8.85546875" customWidth="1"/>
    <col min="532" max="532" width="2.85546875" customWidth="1"/>
    <col min="533" max="533" width="7.5703125" customWidth="1"/>
    <col min="534" max="534" width="4.28515625" customWidth="1"/>
    <col min="535" max="535" width="6.7109375" customWidth="1"/>
    <col min="536" max="536" width="3.42578125" customWidth="1"/>
    <col min="537" max="537" width="2.5703125" customWidth="1"/>
    <col min="538" max="538" width="2.7109375" customWidth="1"/>
    <col min="769" max="769" width="2.85546875" customWidth="1"/>
    <col min="770" max="770" width="13.42578125" customWidth="1"/>
    <col min="771" max="771" width="1.85546875" customWidth="1"/>
    <col min="772" max="772" width="1.7109375" customWidth="1"/>
    <col min="773" max="773" width="4.42578125" customWidth="1"/>
    <col min="774" max="774" width="2" customWidth="1"/>
    <col min="775" max="775" width="1.42578125" customWidth="1"/>
    <col min="776" max="776" width="2.5703125" customWidth="1"/>
    <col min="777" max="777" width="6.140625" customWidth="1"/>
    <col min="778" max="778" width="4.140625" customWidth="1"/>
    <col min="779" max="779" width="2.5703125" customWidth="1"/>
    <col min="780" max="780" width="1.85546875" customWidth="1"/>
    <col min="781" max="781" width="1.7109375" customWidth="1"/>
    <col min="782" max="782" width="4.28515625" customWidth="1"/>
    <col min="783" max="783" width="6.140625" customWidth="1"/>
    <col min="784" max="784" width="4.85546875" customWidth="1"/>
    <col min="785" max="785" width="5.42578125" customWidth="1"/>
    <col min="786" max="786" width="3.85546875" customWidth="1"/>
    <col min="787" max="787" width="8.85546875" customWidth="1"/>
    <col min="788" max="788" width="2.85546875" customWidth="1"/>
    <col min="789" max="789" width="7.5703125" customWidth="1"/>
    <col min="790" max="790" width="4.28515625" customWidth="1"/>
    <col min="791" max="791" width="6.7109375" customWidth="1"/>
    <col min="792" max="792" width="3.42578125" customWidth="1"/>
    <col min="793" max="793" width="2.5703125" customWidth="1"/>
    <col min="794" max="794" width="2.7109375" customWidth="1"/>
    <col min="1025" max="1025" width="2.85546875" customWidth="1"/>
    <col min="1026" max="1026" width="13.42578125" customWidth="1"/>
    <col min="1027" max="1027" width="1.85546875" customWidth="1"/>
    <col min="1028" max="1028" width="1.7109375" customWidth="1"/>
    <col min="1029" max="1029" width="4.42578125" customWidth="1"/>
    <col min="1030" max="1030" width="2" customWidth="1"/>
    <col min="1031" max="1031" width="1.42578125" customWidth="1"/>
    <col min="1032" max="1032" width="2.5703125" customWidth="1"/>
    <col min="1033" max="1033" width="6.140625" customWidth="1"/>
    <col min="1034" max="1034" width="4.140625" customWidth="1"/>
    <col min="1035" max="1035" width="2.5703125" customWidth="1"/>
    <col min="1036" max="1036" width="1.85546875" customWidth="1"/>
    <col min="1037" max="1037" width="1.7109375" customWidth="1"/>
    <col min="1038" max="1038" width="4.28515625" customWidth="1"/>
    <col min="1039" max="1039" width="6.140625" customWidth="1"/>
    <col min="1040" max="1040" width="4.85546875" customWidth="1"/>
    <col min="1041" max="1041" width="5.42578125" customWidth="1"/>
    <col min="1042" max="1042" width="3.85546875" customWidth="1"/>
    <col min="1043" max="1043" width="8.85546875" customWidth="1"/>
    <col min="1044" max="1044" width="2.85546875" customWidth="1"/>
    <col min="1045" max="1045" width="7.5703125" customWidth="1"/>
    <col min="1046" max="1046" width="4.28515625" customWidth="1"/>
    <col min="1047" max="1047" width="6.7109375" customWidth="1"/>
    <col min="1048" max="1048" width="3.42578125" customWidth="1"/>
    <col min="1049" max="1049" width="2.5703125" customWidth="1"/>
    <col min="1050" max="1050" width="2.7109375" customWidth="1"/>
    <col min="1281" max="1281" width="2.85546875" customWidth="1"/>
    <col min="1282" max="1282" width="13.42578125" customWidth="1"/>
    <col min="1283" max="1283" width="1.85546875" customWidth="1"/>
    <col min="1284" max="1284" width="1.7109375" customWidth="1"/>
    <col min="1285" max="1285" width="4.42578125" customWidth="1"/>
    <col min="1286" max="1286" width="2" customWidth="1"/>
    <col min="1287" max="1287" width="1.42578125" customWidth="1"/>
    <col min="1288" max="1288" width="2.5703125" customWidth="1"/>
    <col min="1289" max="1289" width="6.140625" customWidth="1"/>
    <col min="1290" max="1290" width="4.140625" customWidth="1"/>
    <col min="1291" max="1291" width="2.5703125" customWidth="1"/>
    <col min="1292" max="1292" width="1.85546875" customWidth="1"/>
    <col min="1293" max="1293" width="1.7109375" customWidth="1"/>
    <col min="1294" max="1294" width="4.28515625" customWidth="1"/>
    <col min="1295" max="1295" width="6.140625" customWidth="1"/>
    <col min="1296" max="1296" width="4.85546875" customWidth="1"/>
    <col min="1297" max="1297" width="5.42578125" customWidth="1"/>
    <col min="1298" max="1298" width="3.85546875" customWidth="1"/>
    <col min="1299" max="1299" width="8.85546875" customWidth="1"/>
    <col min="1300" max="1300" width="2.85546875" customWidth="1"/>
    <col min="1301" max="1301" width="7.5703125" customWidth="1"/>
    <col min="1302" max="1302" width="4.28515625" customWidth="1"/>
    <col min="1303" max="1303" width="6.7109375" customWidth="1"/>
    <col min="1304" max="1304" width="3.42578125" customWidth="1"/>
    <col min="1305" max="1305" width="2.5703125" customWidth="1"/>
    <col min="1306" max="1306" width="2.7109375" customWidth="1"/>
    <col min="1537" max="1537" width="2.85546875" customWidth="1"/>
    <col min="1538" max="1538" width="13.42578125" customWidth="1"/>
    <col min="1539" max="1539" width="1.85546875" customWidth="1"/>
    <col min="1540" max="1540" width="1.7109375" customWidth="1"/>
    <col min="1541" max="1541" width="4.42578125" customWidth="1"/>
    <col min="1542" max="1542" width="2" customWidth="1"/>
    <col min="1543" max="1543" width="1.42578125" customWidth="1"/>
    <col min="1544" max="1544" width="2.5703125" customWidth="1"/>
    <col min="1545" max="1545" width="6.140625" customWidth="1"/>
    <col min="1546" max="1546" width="4.140625" customWidth="1"/>
    <col min="1547" max="1547" width="2.5703125" customWidth="1"/>
    <col min="1548" max="1548" width="1.85546875" customWidth="1"/>
    <col min="1549" max="1549" width="1.7109375" customWidth="1"/>
    <col min="1550" max="1550" width="4.28515625" customWidth="1"/>
    <col min="1551" max="1551" width="6.140625" customWidth="1"/>
    <col min="1552" max="1552" width="4.85546875" customWidth="1"/>
    <col min="1553" max="1553" width="5.42578125" customWidth="1"/>
    <col min="1554" max="1554" width="3.85546875" customWidth="1"/>
    <col min="1555" max="1555" width="8.85546875" customWidth="1"/>
    <col min="1556" max="1556" width="2.85546875" customWidth="1"/>
    <col min="1557" max="1557" width="7.5703125" customWidth="1"/>
    <col min="1558" max="1558" width="4.28515625" customWidth="1"/>
    <col min="1559" max="1559" width="6.7109375" customWidth="1"/>
    <col min="1560" max="1560" width="3.42578125" customWidth="1"/>
    <col min="1561" max="1561" width="2.5703125" customWidth="1"/>
    <col min="1562" max="1562" width="2.7109375" customWidth="1"/>
    <col min="1793" max="1793" width="2.85546875" customWidth="1"/>
    <col min="1794" max="1794" width="13.42578125" customWidth="1"/>
    <col min="1795" max="1795" width="1.85546875" customWidth="1"/>
    <col min="1796" max="1796" width="1.7109375" customWidth="1"/>
    <col min="1797" max="1797" width="4.42578125" customWidth="1"/>
    <col min="1798" max="1798" width="2" customWidth="1"/>
    <col min="1799" max="1799" width="1.42578125" customWidth="1"/>
    <col min="1800" max="1800" width="2.5703125" customWidth="1"/>
    <col min="1801" max="1801" width="6.140625" customWidth="1"/>
    <col min="1802" max="1802" width="4.140625" customWidth="1"/>
    <col min="1803" max="1803" width="2.5703125" customWidth="1"/>
    <col min="1804" max="1804" width="1.85546875" customWidth="1"/>
    <col min="1805" max="1805" width="1.7109375" customWidth="1"/>
    <col min="1806" max="1806" width="4.28515625" customWidth="1"/>
    <col min="1807" max="1807" width="6.140625" customWidth="1"/>
    <col min="1808" max="1808" width="4.85546875" customWidth="1"/>
    <col min="1809" max="1809" width="5.42578125" customWidth="1"/>
    <col min="1810" max="1810" width="3.85546875" customWidth="1"/>
    <col min="1811" max="1811" width="8.85546875" customWidth="1"/>
    <col min="1812" max="1812" width="2.85546875" customWidth="1"/>
    <col min="1813" max="1813" width="7.5703125" customWidth="1"/>
    <col min="1814" max="1814" width="4.28515625" customWidth="1"/>
    <col min="1815" max="1815" width="6.7109375" customWidth="1"/>
    <col min="1816" max="1816" width="3.42578125" customWidth="1"/>
    <col min="1817" max="1817" width="2.5703125" customWidth="1"/>
    <col min="1818" max="1818" width="2.7109375" customWidth="1"/>
    <col min="2049" max="2049" width="2.85546875" customWidth="1"/>
    <col min="2050" max="2050" width="13.42578125" customWidth="1"/>
    <col min="2051" max="2051" width="1.85546875" customWidth="1"/>
    <col min="2052" max="2052" width="1.7109375" customWidth="1"/>
    <col min="2053" max="2053" width="4.42578125" customWidth="1"/>
    <col min="2054" max="2054" width="2" customWidth="1"/>
    <col min="2055" max="2055" width="1.42578125" customWidth="1"/>
    <col min="2056" max="2056" width="2.5703125" customWidth="1"/>
    <col min="2057" max="2057" width="6.140625" customWidth="1"/>
    <col min="2058" max="2058" width="4.140625" customWidth="1"/>
    <col min="2059" max="2059" width="2.5703125" customWidth="1"/>
    <col min="2060" max="2060" width="1.85546875" customWidth="1"/>
    <col min="2061" max="2061" width="1.7109375" customWidth="1"/>
    <col min="2062" max="2062" width="4.28515625" customWidth="1"/>
    <col min="2063" max="2063" width="6.140625" customWidth="1"/>
    <col min="2064" max="2064" width="4.85546875" customWidth="1"/>
    <col min="2065" max="2065" width="5.42578125" customWidth="1"/>
    <col min="2066" max="2066" width="3.85546875" customWidth="1"/>
    <col min="2067" max="2067" width="8.85546875" customWidth="1"/>
    <col min="2068" max="2068" width="2.85546875" customWidth="1"/>
    <col min="2069" max="2069" width="7.5703125" customWidth="1"/>
    <col min="2070" max="2070" width="4.28515625" customWidth="1"/>
    <col min="2071" max="2071" width="6.7109375" customWidth="1"/>
    <col min="2072" max="2072" width="3.42578125" customWidth="1"/>
    <col min="2073" max="2073" width="2.5703125" customWidth="1"/>
    <col min="2074" max="2074" width="2.7109375" customWidth="1"/>
    <col min="2305" max="2305" width="2.85546875" customWidth="1"/>
    <col min="2306" max="2306" width="13.42578125" customWidth="1"/>
    <col min="2307" max="2307" width="1.85546875" customWidth="1"/>
    <col min="2308" max="2308" width="1.7109375" customWidth="1"/>
    <col min="2309" max="2309" width="4.42578125" customWidth="1"/>
    <col min="2310" max="2310" width="2" customWidth="1"/>
    <col min="2311" max="2311" width="1.42578125" customWidth="1"/>
    <col min="2312" max="2312" width="2.5703125" customWidth="1"/>
    <col min="2313" max="2313" width="6.140625" customWidth="1"/>
    <col min="2314" max="2314" width="4.140625" customWidth="1"/>
    <col min="2315" max="2315" width="2.5703125" customWidth="1"/>
    <col min="2316" max="2316" width="1.85546875" customWidth="1"/>
    <col min="2317" max="2317" width="1.7109375" customWidth="1"/>
    <col min="2318" max="2318" width="4.28515625" customWidth="1"/>
    <col min="2319" max="2319" width="6.140625" customWidth="1"/>
    <col min="2320" max="2320" width="4.85546875" customWidth="1"/>
    <col min="2321" max="2321" width="5.42578125" customWidth="1"/>
    <col min="2322" max="2322" width="3.85546875" customWidth="1"/>
    <col min="2323" max="2323" width="8.85546875" customWidth="1"/>
    <col min="2324" max="2324" width="2.85546875" customWidth="1"/>
    <col min="2325" max="2325" width="7.5703125" customWidth="1"/>
    <col min="2326" max="2326" width="4.28515625" customWidth="1"/>
    <col min="2327" max="2327" width="6.7109375" customWidth="1"/>
    <col min="2328" max="2328" width="3.42578125" customWidth="1"/>
    <col min="2329" max="2329" width="2.5703125" customWidth="1"/>
    <col min="2330" max="2330" width="2.7109375" customWidth="1"/>
    <col min="2561" max="2561" width="2.85546875" customWidth="1"/>
    <col min="2562" max="2562" width="13.42578125" customWidth="1"/>
    <col min="2563" max="2563" width="1.85546875" customWidth="1"/>
    <col min="2564" max="2564" width="1.7109375" customWidth="1"/>
    <col min="2565" max="2565" width="4.42578125" customWidth="1"/>
    <col min="2566" max="2566" width="2" customWidth="1"/>
    <col min="2567" max="2567" width="1.42578125" customWidth="1"/>
    <col min="2568" max="2568" width="2.5703125" customWidth="1"/>
    <col min="2569" max="2569" width="6.140625" customWidth="1"/>
    <col min="2570" max="2570" width="4.140625" customWidth="1"/>
    <col min="2571" max="2571" width="2.5703125" customWidth="1"/>
    <col min="2572" max="2572" width="1.85546875" customWidth="1"/>
    <col min="2573" max="2573" width="1.7109375" customWidth="1"/>
    <col min="2574" max="2574" width="4.28515625" customWidth="1"/>
    <col min="2575" max="2575" width="6.140625" customWidth="1"/>
    <col min="2576" max="2576" width="4.85546875" customWidth="1"/>
    <col min="2577" max="2577" width="5.42578125" customWidth="1"/>
    <col min="2578" max="2578" width="3.85546875" customWidth="1"/>
    <col min="2579" max="2579" width="8.85546875" customWidth="1"/>
    <col min="2580" max="2580" width="2.85546875" customWidth="1"/>
    <col min="2581" max="2581" width="7.5703125" customWidth="1"/>
    <col min="2582" max="2582" width="4.28515625" customWidth="1"/>
    <col min="2583" max="2583" width="6.7109375" customWidth="1"/>
    <col min="2584" max="2584" width="3.42578125" customWidth="1"/>
    <col min="2585" max="2585" width="2.5703125" customWidth="1"/>
    <col min="2586" max="2586" width="2.7109375" customWidth="1"/>
    <col min="2817" max="2817" width="2.85546875" customWidth="1"/>
    <col min="2818" max="2818" width="13.42578125" customWidth="1"/>
    <col min="2819" max="2819" width="1.85546875" customWidth="1"/>
    <col min="2820" max="2820" width="1.7109375" customWidth="1"/>
    <col min="2821" max="2821" width="4.42578125" customWidth="1"/>
    <col min="2822" max="2822" width="2" customWidth="1"/>
    <col min="2823" max="2823" width="1.42578125" customWidth="1"/>
    <col min="2824" max="2824" width="2.5703125" customWidth="1"/>
    <col min="2825" max="2825" width="6.140625" customWidth="1"/>
    <col min="2826" max="2826" width="4.140625" customWidth="1"/>
    <col min="2827" max="2827" width="2.5703125" customWidth="1"/>
    <col min="2828" max="2828" width="1.85546875" customWidth="1"/>
    <col min="2829" max="2829" width="1.7109375" customWidth="1"/>
    <col min="2830" max="2830" width="4.28515625" customWidth="1"/>
    <col min="2831" max="2831" width="6.140625" customWidth="1"/>
    <col min="2832" max="2832" width="4.85546875" customWidth="1"/>
    <col min="2833" max="2833" width="5.42578125" customWidth="1"/>
    <col min="2834" max="2834" width="3.85546875" customWidth="1"/>
    <col min="2835" max="2835" width="8.85546875" customWidth="1"/>
    <col min="2836" max="2836" width="2.85546875" customWidth="1"/>
    <col min="2837" max="2837" width="7.5703125" customWidth="1"/>
    <col min="2838" max="2838" width="4.28515625" customWidth="1"/>
    <col min="2839" max="2839" width="6.7109375" customWidth="1"/>
    <col min="2840" max="2840" width="3.42578125" customWidth="1"/>
    <col min="2841" max="2841" width="2.5703125" customWidth="1"/>
    <col min="2842" max="2842" width="2.7109375" customWidth="1"/>
    <col min="3073" max="3073" width="2.85546875" customWidth="1"/>
    <col min="3074" max="3074" width="13.42578125" customWidth="1"/>
    <col min="3075" max="3075" width="1.85546875" customWidth="1"/>
    <col min="3076" max="3076" width="1.7109375" customWidth="1"/>
    <col min="3077" max="3077" width="4.42578125" customWidth="1"/>
    <col min="3078" max="3078" width="2" customWidth="1"/>
    <col min="3079" max="3079" width="1.42578125" customWidth="1"/>
    <col min="3080" max="3080" width="2.5703125" customWidth="1"/>
    <col min="3081" max="3081" width="6.140625" customWidth="1"/>
    <col min="3082" max="3082" width="4.140625" customWidth="1"/>
    <col min="3083" max="3083" width="2.5703125" customWidth="1"/>
    <col min="3084" max="3084" width="1.85546875" customWidth="1"/>
    <col min="3085" max="3085" width="1.7109375" customWidth="1"/>
    <col min="3086" max="3086" width="4.28515625" customWidth="1"/>
    <col min="3087" max="3087" width="6.140625" customWidth="1"/>
    <col min="3088" max="3088" width="4.85546875" customWidth="1"/>
    <col min="3089" max="3089" width="5.42578125" customWidth="1"/>
    <col min="3090" max="3090" width="3.85546875" customWidth="1"/>
    <col min="3091" max="3091" width="8.85546875" customWidth="1"/>
    <col min="3092" max="3092" width="2.85546875" customWidth="1"/>
    <col min="3093" max="3093" width="7.5703125" customWidth="1"/>
    <col min="3094" max="3094" width="4.28515625" customWidth="1"/>
    <col min="3095" max="3095" width="6.7109375" customWidth="1"/>
    <col min="3096" max="3096" width="3.42578125" customWidth="1"/>
    <col min="3097" max="3097" width="2.5703125" customWidth="1"/>
    <col min="3098" max="3098" width="2.7109375" customWidth="1"/>
    <col min="3329" max="3329" width="2.85546875" customWidth="1"/>
    <col min="3330" max="3330" width="13.42578125" customWidth="1"/>
    <col min="3331" max="3331" width="1.85546875" customWidth="1"/>
    <col min="3332" max="3332" width="1.7109375" customWidth="1"/>
    <col min="3333" max="3333" width="4.42578125" customWidth="1"/>
    <col min="3334" max="3334" width="2" customWidth="1"/>
    <col min="3335" max="3335" width="1.42578125" customWidth="1"/>
    <col min="3336" max="3336" width="2.5703125" customWidth="1"/>
    <col min="3337" max="3337" width="6.140625" customWidth="1"/>
    <col min="3338" max="3338" width="4.140625" customWidth="1"/>
    <col min="3339" max="3339" width="2.5703125" customWidth="1"/>
    <col min="3340" max="3340" width="1.85546875" customWidth="1"/>
    <col min="3341" max="3341" width="1.7109375" customWidth="1"/>
    <col min="3342" max="3342" width="4.28515625" customWidth="1"/>
    <col min="3343" max="3343" width="6.140625" customWidth="1"/>
    <col min="3344" max="3344" width="4.85546875" customWidth="1"/>
    <col min="3345" max="3345" width="5.42578125" customWidth="1"/>
    <col min="3346" max="3346" width="3.85546875" customWidth="1"/>
    <col min="3347" max="3347" width="8.85546875" customWidth="1"/>
    <col min="3348" max="3348" width="2.85546875" customWidth="1"/>
    <col min="3349" max="3349" width="7.5703125" customWidth="1"/>
    <col min="3350" max="3350" width="4.28515625" customWidth="1"/>
    <col min="3351" max="3351" width="6.7109375" customWidth="1"/>
    <col min="3352" max="3352" width="3.42578125" customWidth="1"/>
    <col min="3353" max="3353" width="2.5703125" customWidth="1"/>
    <col min="3354" max="3354" width="2.7109375" customWidth="1"/>
    <col min="3585" max="3585" width="2.85546875" customWidth="1"/>
    <col min="3586" max="3586" width="13.42578125" customWidth="1"/>
    <col min="3587" max="3587" width="1.85546875" customWidth="1"/>
    <col min="3588" max="3588" width="1.7109375" customWidth="1"/>
    <col min="3589" max="3589" width="4.42578125" customWidth="1"/>
    <col min="3590" max="3590" width="2" customWidth="1"/>
    <col min="3591" max="3591" width="1.42578125" customWidth="1"/>
    <col min="3592" max="3592" width="2.5703125" customWidth="1"/>
    <col min="3593" max="3593" width="6.140625" customWidth="1"/>
    <col min="3594" max="3594" width="4.140625" customWidth="1"/>
    <col min="3595" max="3595" width="2.5703125" customWidth="1"/>
    <col min="3596" max="3596" width="1.85546875" customWidth="1"/>
    <col min="3597" max="3597" width="1.7109375" customWidth="1"/>
    <col min="3598" max="3598" width="4.28515625" customWidth="1"/>
    <col min="3599" max="3599" width="6.140625" customWidth="1"/>
    <col min="3600" max="3600" width="4.85546875" customWidth="1"/>
    <col min="3601" max="3601" width="5.42578125" customWidth="1"/>
    <col min="3602" max="3602" width="3.85546875" customWidth="1"/>
    <col min="3603" max="3603" width="8.85546875" customWidth="1"/>
    <col min="3604" max="3604" width="2.85546875" customWidth="1"/>
    <col min="3605" max="3605" width="7.5703125" customWidth="1"/>
    <col min="3606" max="3606" width="4.28515625" customWidth="1"/>
    <col min="3607" max="3607" width="6.7109375" customWidth="1"/>
    <col min="3608" max="3608" width="3.42578125" customWidth="1"/>
    <col min="3609" max="3609" width="2.5703125" customWidth="1"/>
    <col min="3610" max="3610" width="2.7109375" customWidth="1"/>
    <col min="3841" max="3841" width="2.85546875" customWidth="1"/>
    <col min="3842" max="3842" width="13.42578125" customWidth="1"/>
    <col min="3843" max="3843" width="1.85546875" customWidth="1"/>
    <col min="3844" max="3844" width="1.7109375" customWidth="1"/>
    <col min="3845" max="3845" width="4.42578125" customWidth="1"/>
    <col min="3846" max="3846" width="2" customWidth="1"/>
    <col min="3847" max="3847" width="1.42578125" customWidth="1"/>
    <col min="3848" max="3848" width="2.5703125" customWidth="1"/>
    <col min="3849" max="3849" width="6.140625" customWidth="1"/>
    <col min="3850" max="3850" width="4.140625" customWidth="1"/>
    <col min="3851" max="3851" width="2.5703125" customWidth="1"/>
    <col min="3852" max="3852" width="1.85546875" customWidth="1"/>
    <col min="3853" max="3853" width="1.7109375" customWidth="1"/>
    <col min="3854" max="3854" width="4.28515625" customWidth="1"/>
    <col min="3855" max="3855" width="6.140625" customWidth="1"/>
    <col min="3856" max="3856" width="4.85546875" customWidth="1"/>
    <col min="3857" max="3857" width="5.42578125" customWidth="1"/>
    <col min="3858" max="3858" width="3.85546875" customWidth="1"/>
    <col min="3859" max="3859" width="8.85546875" customWidth="1"/>
    <col min="3860" max="3860" width="2.85546875" customWidth="1"/>
    <col min="3861" max="3861" width="7.5703125" customWidth="1"/>
    <col min="3862" max="3862" width="4.28515625" customWidth="1"/>
    <col min="3863" max="3863" width="6.7109375" customWidth="1"/>
    <col min="3864" max="3864" width="3.42578125" customWidth="1"/>
    <col min="3865" max="3865" width="2.5703125" customWidth="1"/>
    <col min="3866" max="3866" width="2.7109375" customWidth="1"/>
    <col min="4097" max="4097" width="2.85546875" customWidth="1"/>
    <col min="4098" max="4098" width="13.42578125" customWidth="1"/>
    <col min="4099" max="4099" width="1.85546875" customWidth="1"/>
    <col min="4100" max="4100" width="1.7109375" customWidth="1"/>
    <col min="4101" max="4101" width="4.42578125" customWidth="1"/>
    <col min="4102" max="4102" width="2" customWidth="1"/>
    <col min="4103" max="4103" width="1.42578125" customWidth="1"/>
    <col min="4104" max="4104" width="2.5703125" customWidth="1"/>
    <col min="4105" max="4105" width="6.140625" customWidth="1"/>
    <col min="4106" max="4106" width="4.140625" customWidth="1"/>
    <col min="4107" max="4107" width="2.5703125" customWidth="1"/>
    <col min="4108" max="4108" width="1.85546875" customWidth="1"/>
    <col min="4109" max="4109" width="1.7109375" customWidth="1"/>
    <col min="4110" max="4110" width="4.28515625" customWidth="1"/>
    <col min="4111" max="4111" width="6.140625" customWidth="1"/>
    <col min="4112" max="4112" width="4.85546875" customWidth="1"/>
    <col min="4113" max="4113" width="5.42578125" customWidth="1"/>
    <col min="4114" max="4114" width="3.85546875" customWidth="1"/>
    <col min="4115" max="4115" width="8.85546875" customWidth="1"/>
    <col min="4116" max="4116" width="2.85546875" customWidth="1"/>
    <col min="4117" max="4117" width="7.5703125" customWidth="1"/>
    <col min="4118" max="4118" width="4.28515625" customWidth="1"/>
    <col min="4119" max="4119" width="6.7109375" customWidth="1"/>
    <col min="4120" max="4120" width="3.42578125" customWidth="1"/>
    <col min="4121" max="4121" width="2.5703125" customWidth="1"/>
    <col min="4122" max="4122" width="2.7109375" customWidth="1"/>
    <col min="4353" max="4353" width="2.85546875" customWidth="1"/>
    <col min="4354" max="4354" width="13.42578125" customWidth="1"/>
    <col min="4355" max="4355" width="1.85546875" customWidth="1"/>
    <col min="4356" max="4356" width="1.7109375" customWidth="1"/>
    <col min="4357" max="4357" width="4.42578125" customWidth="1"/>
    <col min="4358" max="4358" width="2" customWidth="1"/>
    <col min="4359" max="4359" width="1.42578125" customWidth="1"/>
    <col min="4360" max="4360" width="2.5703125" customWidth="1"/>
    <col min="4361" max="4361" width="6.140625" customWidth="1"/>
    <col min="4362" max="4362" width="4.140625" customWidth="1"/>
    <col min="4363" max="4363" width="2.5703125" customWidth="1"/>
    <col min="4364" max="4364" width="1.85546875" customWidth="1"/>
    <col min="4365" max="4365" width="1.7109375" customWidth="1"/>
    <col min="4366" max="4366" width="4.28515625" customWidth="1"/>
    <col min="4367" max="4367" width="6.140625" customWidth="1"/>
    <col min="4368" max="4368" width="4.85546875" customWidth="1"/>
    <col min="4369" max="4369" width="5.42578125" customWidth="1"/>
    <col min="4370" max="4370" width="3.85546875" customWidth="1"/>
    <col min="4371" max="4371" width="8.85546875" customWidth="1"/>
    <col min="4372" max="4372" width="2.85546875" customWidth="1"/>
    <col min="4373" max="4373" width="7.5703125" customWidth="1"/>
    <col min="4374" max="4374" width="4.28515625" customWidth="1"/>
    <col min="4375" max="4375" width="6.7109375" customWidth="1"/>
    <col min="4376" max="4376" width="3.42578125" customWidth="1"/>
    <col min="4377" max="4377" width="2.5703125" customWidth="1"/>
    <col min="4378" max="4378" width="2.7109375" customWidth="1"/>
    <col min="4609" max="4609" width="2.85546875" customWidth="1"/>
    <col min="4610" max="4610" width="13.42578125" customWidth="1"/>
    <col min="4611" max="4611" width="1.85546875" customWidth="1"/>
    <col min="4612" max="4612" width="1.7109375" customWidth="1"/>
    <col min="4613" max="4613" width="4.42578125" customWidth="1"/>
    <col min="4614" max="4614" width="2" customWidth="1"/>
    <col min="4615" max="4615" width="1.42578125" customWidth="1"/>
    <col min="4616" max="4616" width="2.5703125" customWidth="1"/>
    <col min="4617" max="4617" width="6.140625" customWidth="1"/>
    <col min="4618" max="4618" width="4.140625" customWidth="1"/>
    <col min="4619" max="4619" width="2.5703125" customWidth="1"/>
    <col min="4620" max="4620" width="1.85546875" customWidth="1"/>
    <col min="4621" max="4621" width="1.7109375" customWidth="1"/>
    <col min="4622" max="4622" width="4.28515625" customWidth="1"/>
    <col min="4623" max="4623" width="6.140625" customWidth="1"/>
    <col min="4624" max="4624" width="4.85546875" customWidth="1"/>
    <col min="4625" max="4625" width="5.42578125" customWidth="1"/>
    <col min="4626" max="4626" width="3.85546875" customWidth="1"/>
    <col min="4627" max="4627" width="8.85546875" customWidth="1"/>
    <col min="4628" max="4628" width="2.85546875" customWidth="1"/>
    <col min="4629" max="4629" width="7.5703125" customWidth="1"/>
    <col min="4630" max="4630" width="4.28515625" customWidth="1"/>
    <col min="4631" max="4631" width="6.7109375" customWidth="1"/>
    <col min="4632" max="4632" width="3.42578125" customWidth="1"/>
    <col min="4633" max="4633" width="2.5703125" customWidth="1"/>
    <col min="4634" max="4634" width="2.7109375" customWidth="1"/>
    <col min="4865" max="4865" width="2.85546875" customWidth="1"/>
    <col min="4866" max="4866" width="13.42578125" customWidth="1"/>
    <col min="4867" max="4867" width="1.85546875" customWidth="1"/>
    <col min="4868" max="4868" width="1.7109375" customWidth="1"/>
    <col min="4869" max="4869" width="4.42578125" customWidth="1"/>
    <col min="4870" max="4870" width="2" customWidth="1"/>
    <col min="4871" max="4871" width="1.42578125" customWidth="1"/>
    <col min="4872" max="4872" width="2.5703125" customWidth="1"/>
    <col min="4873" max="4873" width="6.140625" customWidth="1"/>
    <col min="4874" max="4874" width="4.140625" customWidth="1"/>
    <col min="4875" max="4875" width="2.5703125" customWidth="1"/>
    <col min="4876" max="4876" width="1.85546875" customWidth="1"/>
    <col min="4877" max="4877" width="1.7109375" customWidth="1"/>
    <col min="4878" max="4878" width="4.28515625" customWidth="1"/>
    <col min="4879" max="4879" width="6.140625" customWidth="1"/>
    <col min="4880" max="4880" width="4.85546875" customWidth="1"/>
    <col min="4881" max="4881" width="5.42578125" customWidth="1"/>
    <col min="4882" max="4882" width="3.85546875" customWidth="1"/>
    <col min="4883" max="4883" width="8.85546875" customWidth="1"/>
    <col min="4884" max="4884" width="2.85546875" customWidth="1"/>
    <col min="4885" max="4885" width="7.5703125" customWidth="1"/>
    <col min="4886" max="4886" width="4.28515625" customWidth="1"/>
    <col min="4887" max="4887" width="6.7109375" customWidth="1"/>
    <col min="4888" max="4888" width="3.42578125" customWidth="1"/>
    <col min="4889" max="4889" width="2.5703125" customWidth="1"/>
    <col min="4890" max="4890" width="2.7109375" customWidth="1"/>
    <col min="5121" max="5121" width="2.85546875" customWidth="1"/>
    <col min="5122" max="5122" width="13.42578125" customWidth="1"/>
    <col min="5123" max="5123" width="1.85546875" customWidth="1"/>
    <col min="5124" max="5124" width="1.7109375" customWidth="1"/>
    <col min="5125" max="5125" width="4.42578125" customWidth="1"/>
    <col min="5126" max="5126" width="2" customWidth="1"/>
    <col min="5127" max="5127" width="1.42578125" customWidth="1"/>
    <col min="5128" max="5128" width="2.5703125" customWidth="1"/>
    <col min="5129" max="5129" width="6.140625" customWidth="1"/>
    <col min="5130" max="5130" width="4.140625" customWidth="1"/>
    <col min="5131" max="5131" width="2.5703125" customWidth="1"/>
    <col min="5132" max="5132" width="1.85546875" customWidth="1"/>
    <col min="5133" max="5133" width="1.7109375" customWidth="1"/>
    <col min="5134" max="5134" width="4.28515625" customWidth="1"/>
    <col min="5135" max="5135" width="6.140625" customWidth="1"/>
    <col min="5136" max="5136" width="4.85546875" customWidth="1"/>
    <col min="5137" max="5137" width="5.42578125" customWidth="1"/>
    <col min="5138" max="5138" width="3.85546875" customWidth="1"/>
    <col min="5139" max="5139" width="8.85546875" customWidth="1"/>
    <col min="5140" max="5140" width="2.85546875" customWidth="1"/>
    <col min="5141" max="5141" width="7.5703125" customWidth="1"/>
    <col min="5142" max="5142" width="4.28515625" customWidth="1"/>
    <col min="5143" max="5143" width="6.7109375" customWidth="1"/>
    <col min="5144" max="5144" width="3.42578125" customWidth="1"/>
    <col min="5145" max="5145" width="2.5703125" customWidth="1"/>
    <col min="5146" max="5146" width="2.7109375" customWidth="1"/>
    <col min="5377" max="5377" width="2.85546875" customWidth="1"/>
    <col min="5378" max="5378" width="13.42578125" customWidth="1"/>
    <col min="5379" max="5379" width="1.85546875" customWidth="1"/>
    <col min="5380" max="5380" width="1.7109375" customWidth="1"/>
    <col min="5381" max="5381" width="4.42578125" customWidth="1"/>
    <col min="5382" max="5382" width="2" customWidth="1"/>
    <col min="5383" max="5383" width="1.42578125" customWidth="1"/>
    <col min="5384" max="5384" width="2.5703125" customWidth="1"/>
    <col min="5385" max="5385" width="6.140625" customWidth="1"/>
    <col min="5386" max="5386" width="4.140625" customWidth="1"/>
    <col min="5387" max="5387" width="2.5703125" customWidth="1"/>
    <col min="5388" max="5388" width="1.85546875" customWidth="1"/>
    <col min="5389" max="5389" width="1.7109375" customWidth="1"/>
    <col min="5390" max="5390" width="4.28515625" customWidth="1"/>
    <col min="5391" max="5391" width="6.140625" customWidth="1"/>
    <col min="5392" max="5392" width="4.85546875" customWidth="1"/>
    <col min="5393" max="5393" width="5.42578125" customWidth="1"/>
    <col min="5394" max="5394" width="3.85546875" customWidth="1"/>
    <col min="5395" max="5395" width="8.85546875" customWidth="1"/>
    <col min="5396" max="5396" width="2.85546875" customWidth="1"/>
    <col min="5397" max="5397" width="7.5703125" customWidth="1"/>
    <col min="5398" max="5398" width="4.28515625" customWidth="1"/>
    <col min="5399" max="5399" width="6.7109375" customWidth="1"/>
    <col min="5400" max="5400" width="3.42578125" customWidth="1"/>
    <col min="5401" max="5401" width="2.5703125" customWidth="1"/>
    <col min="5402" max="5402" width="2.7109375" customWidth="1"/>
    <col min="5633" max="5633" width="2.85546875" customWidth="1"/>
    <col min="5634" max="5634" width="13.42578125" customWidth="1"/>
    <col min="5635" max="5635" width="1.85546875" customWidth="1"/>
    <col min="5636" max="5636" width="1.7109375" customWidth="1"/>
    <col min="5637" max="5637" width="4.42578125" customWidth="1"/>
    <col min="5638" max="5638" width="2" customWidth="1"/>
    <col min="5639" max="5639" width="1.42578125" customWidth="1"/>
    <col min="5640" max="5640" width="2.5703125" customWidth="1"/>
    <col min="5641" max="5641" width="6.140625" customWidth="1"/>
    <col min="5642" max="5642" width="4.140625" customWidth="1"/>
    <col min="5643" max="5643" width="2.5703125" customWidth="1"/>
    <col min="5644" max="5644" width="1.85546875" customWidth="1"/>
    <col min="5645" max="5645" width="1.7109375" customWidth="1"/>
    <col min="5646" max="5646" width="4.28515625" customWidth="1"/>
    <col min="5647" max="5647" width="6.140625" customWidth="1"/>
    <col min="5648" max="5648" width="4.85546875" customWidth="1"/>
    <col min="5649" max="5649" width="5.42578125" customWidth="1"/>
    <col min="5650" max="5650" width="3.85546875" customWidth="1"/>
    <col min="5651" max="5651" width="8.85546875" customWidth="1"/>
    <col min="5652" max="5652" width="2.85546875" customWidth="1"/>
    <col min="5653" max="5653" width="7.5703125" customWidth="1"/>
    <col min="5654" max="5654" width="4.28515625" customWidth="1"/>
    <col min="5655" max="5655" width="6.7109375" customWidth="1"/>
    <col min="5656" max="5656" width="3.42578125" customWidth="1"/>
    <col min="5657" max="5657" width="2.5703125" customWidth="1"/>
    <col min="5658" max="5658" width="2.7109375" customWidth="1"/>
    <col min="5889" max="5889" width="2.85546875" customWidth="1"/>
    <col min="5890" max="5890" width="13.42578125" customWidth="1"/>
    <col min="5891" max="5891" width="1.85546875" customWidth="1"/>
    <col min="5892" max="5892" width="1.7109375" customWidth="1"/>
    <col min="5893" max="5893" width="4.42578125" customWidth="1"/>
    <col min="5894" max="5894" width="2" customWidth="1"/>
    <col min="5895" max="5895" width="1.42578125" customWidth="1"/>
    <col min="5896" max="5896" width="2.5703125" customWidth="1"/>
    <col min="5897" max="5897" width="6.140625" customWidth="1"/>
    <col min="5898" max="5898" width="4.140625" customWidth="1"/>
    <col min="5899" max="5899" width="2.5703125" customWidth="1"/>
    <col min="5900" max="5900" width="1.85546875" customWidth="1"/>
    <col min="5901" max="5901" width="1.7109375" customWidth="1"/>
    <col min="5902" max="5902" width="4.28515625" customWidth="1"/>
    <col min="5903" max="5903" width="6.140625" customWidth="1"/>
    <col min="5904" max="5904" width="4.85546875" customWidth="1"/>
    <col min="5905" max="5905" width="5.42578125" customWidth="1"/>
    <col min="5906" max="5906" width="3.85546875" customWidth="1"/>
    <col min="5907" max="5907" width="8.85546875" customWidth="1"/>
    <col min="5908" max="5908" width="2.85546875" customWidth="1"/>
    <col min="5909" max="5909" width="7.5703125" customWidth="1"/>
    <col min="5910" max="5910" width="4.28515625" customWidth="1"/>
    <col min="5911" max="5911" width="6.7109375" customWidth="1"/>
    <col min="5912" max="5912" width="3.42578125" customWidth="1"/>
    <col min="5913" max="5913" width="2.5703125" customWidth="1"/>
    <col min="5914" max="5914" width="2.7109375" customWidth="1"/>
    <col min="6145" max="6145" width="2.85546875" customWidth="1"/>
    <col min="6146" max="6146" width="13.42578125" customWidth="1"/>
    <col min="6147" max="6147" width="1.85546875" customWidth="1"/>
    <col min="6148" max="6148" width="1.7109375" customWidth="1"/>
    <col min="6149" max="6149" width="4.42578125" customWidth="1"/>
    <col min="6150" max="6150" width="2" customWidth="1"/>
    <col min="6151" max="6151" width="1.42578125" customWidth="1"/>
    <col min="6152" max="6152" width="2.5703125" customWidth="1"/>
    <col min="6153" max="6153" width="6.140625" customWidth="1"/>
    <col min="6154" max="6154" width="4.140625" customWidth="1"/>
    <col min="6155" max="6155" width="2.5703125" customWidth="1"/>
    <col min="6156" max="6156" width="1.85546875" customWidth="1"/>
    <col min="6157" max="6157" width="1.7109375" customWidth="1"/>
    <col min="6158" max="6158" width="4.28515625" customWidth="1"/>
    <col min="6159" max="6159" width="6.140625" customWidth="1"/>
    <col min="6160" max="6160" width="4.85546875" customWidth="1"/>
    <col min="6161" max="6161" width="5.42578125" customWidth="1"/>
    <col min="6162" max="6162" width="3.85546875" customWidth="1"/>
    <col min="6163" max="6163" width="8.85546875" customWidth="1"/>
    <col min="6164" max="6164" width="2.85546875" customWidth="1"/>
    <col min="6165" max="6165" width="7.5703125" customWidth="1"/>
    <col min="6166" max="6166" width="4.28515625" customWidth="1"/>
    <col min="6167" max="6167" width="6.7109375" customWidth="1"/>
    <col min="6168" max="6168" width="3.42578125" customWidth="1"/>
    <col min="6169" max="6169" width="2.5703125" customWidth="1"/>
    <col min="6170" max="6170" width="2.7109375" customWidth="1"/>
    <col min="6401" max="6401" width="2.85546875" customWidth="1"/>
    <col min="6402" max="6402" width="13.42578125" customWidth="1"/>
    <col min="6403" max="6403" width="1.85546875" customWidth="1"/>
    <col min="6404" max="6404" width="1.7109375" customWidth="1"/>
    <col min="6405" max="6405" width="4.42578125" customWidth="1"/>
    <col min="6406" max="6406" width="2" customWidth="1"/>
    <col min="6407" max="6407" width="1.42578125" customWidth="1"/>
    <col min="6408" max="6408" width="2.5703125" customWidth="1"/>
    <col min="6409" max="6409" width="6.140625" customWidth="1"/>
    <col min="6410" max="6410" width="4.140625" customWidth="1"/>
    <col min="6411" max="6411" width="2.5703125" customWidth="1"/>
    <col min="6412" max="6412" width="1.85546875" customWidth="1"/>
    <col min="6413" max="6413" width="1.7109375" customWidth="1"/>
    <col min="6414" max="6414" width="4.28515625" customWidth="1"/>
    <col min="6415" max="6415" width="6.140625" customWidth="1"/>
    <col min="6416" max="6416" width="4.85546875" customWidth="1"/>
    <col min="6417" max="6417" width="5.42578125" customWidth="1"/>
    <col min="6418" max="6418" width="3.85546875" customWidth="1"/>
    <col min="6419" max="6419" width="8.85546875" customWidth="1"/>
    <col min="6420" max="6420" width="2.85546875" customWidth="1"/>
    <col min="6421" max="6421" width="7.5703125" customWidth="1"/>
    <col min="6422" max="6422" width="4.28515625" customWidth="1"/>
    <col min="6423" max="6423" width="6.7109375" customWidth="1"/>
    <col min="6424" max="6424" width="3.42578125" customWidth="1"/>
    <col min="6425" max="6425" width="2.5703125" customWidth="1"/>
    <col min="6426" max="6426" width="2.7109375" customWidth="1"/>
    <col min="6657" max="6657" width="2.85546875" customWidth="1"/>
    <col min="6658" max="6658" width="13.42578125" customWidth="1"/>
    <col min="6659" max="6659" width="1.85546875" customWidth="1"/>
    <col min="6660" max="6660" width="1.7109375" customWidth="1"/>
    <col min="6661" max="6661" width="4.42578125" customWidth="1"/>
    <col min="6662" max="6662" width="2" customWidth="1"/>
    <col min="6663" max="6663" width="1.42578125" customWidth="1"/>
    <col min="6664" max="6664" width="2.5703125" customWidth="1"/>
    <col min="6665" max="6665" width="6.140625" customWidth="1"/>
    <col min="6666" max="6666" width="4.140625" customWidth="1"/>
    <col min="6667" max="6667" width="2.5703125" customWidth="1"/>
    <col min="6668" max="6668" width="1.85546875" customWidth="1"/>
    <col min="6669" max="6669" width="1.7109375" customWidth="1"/>
    <col min="6670" max="6670" width="4.28515625" customWidth="1"/>
    <col min="6671" max="6671" width="6.140625" customWidth="1"/>
    <col min="6672" max="6672" width="4.85546875" customWidth="1"/>
    <col min="6673" max="6673" width="5.42578125" customWidth="1"/>
    <col min="6674" max="6674" width="3.85546875" customWidth="1"/>
    <col min="6675" max="6675" width="8.85546875" customWidth="1"/>
    <col min="6676" max="6676" width="2.85546875" customWidth="1"/>
    <col min="6677" max="6677" width="7.5703125" customWidth="1"/>
    <col min="6678" max="6678" width="4.28515625" customWidth="1"/>
    <col min="6679" max="6679" width="6.7109375" customWidth="1"/>
    <col min="6680" max="6680" width="3.42578125" customWidth="1"/>
    <col min="6681" max="6681" width="2.5703125" customWidth="1"/>
    <col min="6682" max="6682" width="2.7109375" customWidth="1"/>
    <col min="6913" max="6913" width="2.85546875" customWidth="1"/>
    <col min="6914" max="6914" width="13.42578125" customWidth="1"/>
    <col min="6915" max="6915" width="1.85546875" customWidth="1"/>
    <col min="6916" max="6916" width="1.7109375" customWidth="1"/>
    <col min="6917" max="6917" width="4.42578125" customWidth="1"/>
    <col min="6918" max="6918" width="2" customWidth="1"/>
    <col min="6919" max="6919" width="1.42578125" customWidth="1"/>
    <col min="6920" max="6920" width="2.5703125" customWidth="1"/>
    <col min="6921" max="6921" width="6.140625" customWidth="1"/>
    <col min="6922" max="6922" width="4.140625" customWidth="1"/>
    <col min="6923" max="6923" width="2.5703125" customWidth="1"/>
    <col min="6924" max="6924" width="1.85546875" customWidth="1"/>
    <col min="6925" max="6925" width="1.7109375" customWidth="1"/>
    <col min="6926" max="6926" width="4.28515625" customWidth="1"/>
    <col min="6927" max="6927" width="6.140625" customWidth="1"/>
    <col min="6928" max="6928" width="4.85546875" customWidth="1"/>
    <col min="6929" max="6929" width="5.42578125" customWidth="1"/>
    <col min="6930" max="6930" width="3.85546875" customWidth="1"/>
    <col min="6931" max="6931" width="8.85546875" customWidth="1"/>
    <col min="6932" max="6932" width="2.85546875" customWidth="1"/>
    <col min="6933" max="6933" width="7.5703125" customWidth="1"/>
    <col min="6934" max="6934" width="4.28515625" customWidth="1"/>
    <col min="6935" max="6935" width="6.7109375" customWidth="1"/>
    <col min="6936" max="6936" width="3.42578125" customWidth="1"/>
    <col min="6937" max="6937" width="2.5703125" customWidth="1"/>
    <col min="6938" max="6938" width="2.7109375" customWidth="1"/>
    <col min="7169" max="7169" width="2.85546875" customWidth="1"/>
    <col min="7170" max="7170" width="13.42578125" customWidth="1"/>
    <col min="7171" max="7171" width="1.85546875" customWidth="1"/>
    <col min="7172" max="7172" width="1.7109375" customWidth="1"/>
    <col min="7173" max="7173" width="4.42578125" customWidth="1"/>
    <col min="7174" max="7174" width="2" customWidth="1"/>
    <col min="7175" max="7175" width="1.42578125" customWidth="1"/>
    <col min="7176" max="7176" width="2.5703125" customWidth="1"/>
    <col min="7177" max="7177" width="6.140625" customWidth="1"/>
    <col min="7178" max="7178" width="4.140625" customWidth="1"/>
    <col min="7179" max="7179" width="2.5703125" customWidth="1"/>
    <col min="7180" max="7180" width="1.85546875" customWidth="1"/>
    <col min="7181" max="7181" width="1.7109375" customWidth="1"/>
    <col min="7182" max="7182" width="4.28515625" customWidth="1"/>
    <col min="7183" max="7183" width="6.140625" customWidth="1"/>
    <col min="7184" max="7184" width="4.85546875" customWidth="1"/>
    <col min="7185" max="7185" width="5.42578125" customWidth="1"/>
    <col min="7186" max="7186" width="3.85546875" customWidth="1"/>
    <col min="7187" max="7187" width="8.85546875" customWidth="1"/>
    <col min="7188" max="7188" width="2.85546875" customWidth="1"/>
    <col min="7189" max="7189" width="7.5703125" customWidth="1"/>
    <col min="7190" max="7190" width="4.28515625" customWidth="1"/>
    <col min="7191" max="7191" width="6.7109375" customWidth="1"/>
    <col min="7192" max="7192" width="3.42578125" customWidth="1"/>
    <col min="7193" max="7193" width="2.5703125" customWidth="1"/>
    <col min="7194" max="7194" width="2.7109375" customWidth="1"/>
    <col min="7425" max="7425" width="2.85546875" customWidth="1"/>
    <col min="7426" max="7426" width="13.42578125" customWidth="1"/>
    <col min="7427" max="7427" width="1.85546875" customWidth="1"/>
    <col min="7428" max="7428" width="1.7109375" customWidth="1"/>
    <col min="7429" max="7429" width="4.42578125" customWidth="1"/>
    <col min="7430" max="7430" width="2" customWidth="1"/>
    <col min="7431" max="7431" width="1.42578125" customWidth="1"/>
    <col min="7432" max="7432" width="2.5703125" customWidth="1"/>
    <col min="7433" max="7433" width="6.140625" customWidth="1"/>
    <col min="7434" max="7434" width="4.140625" customWidth="1"/>
    <col min="7435" max="7435" width="2.5703125" customWidth="1"/>
    <col min="7436" max="7436" width="1.85546875" customWidth="1"/>
    <col min="7437" max="7437" width="1.7109375" customWidth="1"/>
    <col min="7438" max="7438" width="4.28515625" customWidth="1"/>
    <col min="7439" max="7439" width="6.140625" customWidth="1"/>
    <col min="7440" max="7440" width="4.85546875" customWidth="1"/>
    <col min="7441" max="7441" width="5.42578125" customWidth="1"/>
    <col min="7442" max="7442" width="3.85546875" customWidth="1"/>
    <col min="7443" max="7443" width="8.85546875" customWidth="1"/>
    <col min="7444" max="7444" width="2.85546875" customWidth="1"/>
    <col min="7445" max="7445" width="7.5703125" customWidth="1"/>
    <col min="7446" max="7446" width="4.28515625" customWidth="1"/>
    <col min="7447" max="7447" width="6.7109375" customWidth="1"/>
    <col min="7448" max="7448" width="3.42578125" customWidth="1"/>
    <col min="7449" max="7449" width="2.5703125" customWidth="1"/>
    <col min="7450" max="7450" width="2.7109375" customWidth="1"/>
    <col min="7681" max="7681" width="2.85546875" customWidth="1"/>
    <col min="7682" max="7682" width="13.42578125" customWidth="1"/>
    <col min="7683" max="7683" width="1.85546875" customWidth="1"/>
    <col min="7684" max="7684" width="1.7109375" customWidth="1"/>
    <col min="7685" max="7685" width="4.42578125" customWidth="1"/>
    <col min="7686" max="7686" width="2" customWidth="1"/>
    <col min="7687" max="7687" width="1.42578125" customWidth="1"/>
    <col min="7688" max="7688" width="2.5703125" customWidth="1"/>
    <col min="7689" max="7689" width="6.140625" customWidth="1"/>
    <col min="7690" max="7690" width="4.140625" customWidth="1"/>
    <col min="7691" max="7691" width="2.5703125" customWidth="1"/>
    <col min="7692" max="7692" width="1.85546875" customWidth="1"/>
    <col min="7693" max="7693" width="1.7109375" customWidth="1"/>
    <col min="7694" max="7694" width="4.28515625" customWidth="1"/>
    <col min="7695" max="7695" width="6.140625" customWidth="1"/>
    <col min="7696" max="7696" width="4.85546875" customWidth="1"/>
    <col min="7697" max="7697" width="5.42578125" customWidth="1"/>
    <col min="7698" max="7698" width="3.85546875" customWidth="1"/>
    <col min="7699" max="7699" width="8.85546875" customWidth="1"/>
    <col min="7700" max="7700" width="2.85546875" customWidth="1"/>
    <col min="7701" max="7701" width="7.5703125" customWidth="1"/>
    <col min="7702" max="7702" width="4.28515625" customWidth="1"/>
    <col min="7703" max="7703" width="6.7109375" customWidth="1"/>
    <col min="7704" max="7704" width="3.42578125" customWidth="1"/>
    <col min="7705" max="7705" width="2.5703125" customWidth="1"/>
    <col min="7706" max="7706" width="2.7109375" customWidth="1"/>
    <col min="7937" max="7937" width="2.85546875" customWidth="1"/>
    <col min="7938" max="7938" width="13.42578125" customWidth="1"/>
    <col min="7939" max="7939" width="1.85546875" customWidth="1"/>
    <col min="7940" max="7940" width="1.7109375" customWidth="1"/>
    <col min="7941" max="7941" width="4.42578125" customWidth="1"/>
    <col min="7942" max="7942" width="2" customWidth="1"/>
    <col min="7943" max="7943" width="1.42578125" customWidth="1"/>
    <col min="7944" max="7944" width="2.5703125" customWidth="1"/>
    <col min="7945" max="7945" width="6.140625" customWidth="1"/>
    <col min="7946" max="7946" width="4.140625" customWidth="1"/>
    <col min="7947" max="7947" width="2.5703125" customWidth="1"/>
    <col min="7948" max="7948" width="1.85546875" customWidth="1"/>
    <col min="7949" max="7949" width="1.7109375" customWidth="1"/>
    <col min="7950" max="7950" width="4.28515625" customWidth="1"/>
    <col min="7951" max="7951" width="6.140625" customWidth="1"/>
    <col min="7952" max="7952" width="4.85546875" customWidth="1"/>
    <col min="7953" max="7953" width="5.42578125" customWidth="1"/>
    <col min="7954" max="7954" width="3.85546875" customWidth="1"/>
    <col min="7955" max="7955" width="8.85546875" customWidth="1"/>
    <col min="7956" max="7956" width="2.85546875" customWidth="1"/>
    <col min="7957" max="7957" width="7.5703125" customWidth="1"/>
    <col min="7958" max="7958" width="4.28515625" customWidth="1"/>
    <col min="7959" max="7959" width="6.7109375" customWidth="1"/>
    <col min="7960" max="7960" width="3.42578125" customWidth="1"/>
    <col min="7961" max="7961" width="2.5703125" customWidth="1"/>
    <col min="7962" max="7962" width="2.7109375" customWidth="1"/>
    <col min="8193" max="8193" width="2.85546875" customWidth="1"/>
    <col min="8194" max="8194" width="13.42578125" customWidth="1"/>
    <col min="8195" max="8195" width="1.85546875" customWidth="1"/>
    <col min="8196" max="8196" width="1.7109375" customWidth="1"/>
    <col min="8197" max="8197" width="4.42578125" customWidth="1"/>
    <col min="8198" max="8198" width="2" customWidth="1"/>
    <col min="8199" max="8199" width="1.42578125" customWidth="1"/>
    <col min="8200" max="8200" width="2.5703125" customWidth="1"/>
    <col min="8201" max="8201" width="6.140625" customWidth="1"/>
    <col min="8202" max="8202" width="4.140625" customWidth="1"/>
    <col min="8203" max="8203" width="2.5703125" customWidth="1"/>
    <col min="8204" max="8204" width="1.85546875" customWidth="1"/>
    <col min="8205" max="8205" width="1.7109375" customWidth="1"/>
    <col min="8206" max="8206" width="4.28515625" customWidth="1"/>
    <col min="8207" max="8207" width="6.140625" customWidth="1"/>
    <col min="8208" max="8208" width="4.85546875" customWidth="1"/>
    <col min="8209" max="8209" width="5.42578125" customWidth="1"/>
    <col min="8210" max="8210" width="3.85546875" customWidth="1"/>
    <col min="8211" max="8211" width="8.85546875" customWidth="1"/>
    <col min="8212" max="8212" width="2.85546875" customWidth="1"/>
    <col min="8213" max="8213" width="7.5703125" customWidth="1"/>
    <col min="8214" max="8214" width="4.28515625" customWidth="1"/>
    <col min="8215" max="8215" width="6.7109375" customWidth="1"/>
    <col min="8216" max="8216" width="3.42578125" customWidth="1"/>
    <col min="8217" max="8217" width="2.5703125" customWidth="1"/>
    <col min="8218" max="8218" width="2.7109375" customWidth="1"/>
    <col min="8449" max="8449" width="2.85546875" customWidth="1"/>
    <col min="8450" max="8450" width="13.42578125" customWidth="1"/>
    <col min="8451" max="8451" width="1.85546875" customWidth="1"/>
    <col min="8452" max="8452" width="1.7109375" customWidth="1"/>
    <col min="8453" max="8453" width="4.42578125" customWidth="1"/>
    <col min="8454" max="8454" width="2" customWidth="1"/>
    <col min="8455" max="8455" width="1.42578125" customWidth="1"/>
    <col min="8456" max="8456" width="2.5703125" customWidth="1"/>
    <col min="8457" max="8457" width="6.140625" customWidth="1"/>
    <col min="8458" max="8458" width="4.140625" customWidth="1"/>
    <col min="8459" max="8459" width="2.5703125" customWidth="1"/>
    <col min="8460" max="8460" width="1.85546875" customWidth="1"/>
    <col min="8461" max="8461" width="1.7109375" customWidth="1"/>
    <col min="8462" max="8462" width="4.28515625" customWidth="1"/>
    <col min="8463" max="8463" width="6.140625" customWidth="1"/>
    <col min="8464" max="8464" width="4.85546875" customWidth="1"/>
    <col min="8465" max="8465" width="5.42578125" customWidth="1"/>
    <col min="8466" max="8466" width="3.85546875" customWidth="1"/>
    <col min="8467" max="8467" width="8.85546875" customWidth="1"/>
    <col min="8468" max="8468" width="2.85546875" customWidth="1"/>
    <col min="8469" max="8469" width="7.5703125" customWidth="1"/>
    <col min="8470" max="8470" width="4.28515625" customWidth="1"/>
    <col min="8471" max="8471" width="6.7109375" customWidth="1"/>
    <col min="8472" max="8472" width="3.42578125" customWidth="1"/>
    <col min="8473" max="8473" width="2.5703125" customWidth="1"/>
    <col min="8474" max="8474" width="2.7109375" customWidth="1"/>
    <col min="8705" max="8705" width="2.85546875" customWidth="1"/>
    <col min="8706" max="8706" width="13.42578125" customWidth="1"/>
    <col min="8707" max="8707" width="1.85546875" customWidth="1"/>
    <col min="8708" max="8708" width="1.7109375" customWidth="1"/>
    <col min="8709" max="8709" width="4.42578125" customWidth="1"/>
    <col min="8710" max="8710" width="2" customWidth="1"/>
    <col min="8711" max="8711" width="1.42578125" customWidth="1"/>
    <col min="8712" max="8712" width="2.5703125" customWidth="1"/>
    <col min="8713" max="8713" width="6.140625" customWidth="1"/>
    <col min="8714" max="8714" width="4.140625" customWidth="1"/>
    <col min="8715" max="8715" width="2.5703125" customWidth="1"/>
    <col min="8716" max="8716" width="1.85546875" customWidth="1"/>
    <col min="8717" max="8717" width="1.7109375" customWidth="1"/>
    <col min="8718" max="8718" width="4.28515625" customWidth="1"/>
    <col min="8719" max="8719" width="6.140625" customWidth="1"/>
    <col min="8720" max="8720" width="4.85546875" customWidth="1"/>
    <col min="8721" max="8721" width="5.42578125" customWidth="1"/>
    <col min="8722" max="8722" width="3.85546875" customWidth="1"/>
    <col min="8723" max="8723" width="8.85546875" customWidth="1"/>
    <col min="8724" max="8724" width="2.85546875" customWidth="1"/>
    <col min="8725" max="8725" width="7.5703125" customWidth="1"/>
    <col min="8726" max="8726" width="4.28515625" customWidth="1"/>
    <col min="8727" max="8727" width="6.7109375" customWidth="1"/>
    <col min="8728" max="8728" width="3.42578125" customWidth="1"/>
    <col min="8729" max="8729" width="2.5703125" customWidth="1"/>
    <col min="8730" max="8730" width="2.7109375" customWidth="1"/>
    <col min="8961" max="8961" width="2.85546875" customWidth="1"/>
    <col min="8962" max="8962" width="13.42578125" customWidth="1"/>
    <col min="8963" max="8963" width="1.85546875" customWidth="1"/>
    <col min="8964" max="8964" width="1.7109375" customWidth="1"/>
    <col min="8965" max="8965" width="4.42578125" customWidth="1"/>
    <col min="8966" max="8966" width="2" customWidth="1"/>
    <col min="8967" max="8967" width="1.42578125" customWidth="1"/>
    <col min="8968" max="8968" width="2.5703125" customWidth="1"/>
    <col min="8969" max="8969" width="6.140625" customWidth="1"/>
    <col min="8970" max="8970" width="4.140625" customWidth="1"/>
    <col min="8971" max="8971" width="2.5703125" customWidth="1"/>
    <col min="8972" max="8972" width="1.85546875" customWidth="1"/>
    <col min="8973" max="8973" width="1.7109375" customWidth="1"/>
    <col min="8974" max="8974" width="4.28515625" customWidth="1"/>
    <col min="8975" max="8975" width="6.140625" customWidth="1"/>
    <col min="8976" max="8976" width="4.85546875" customWidth="1"/>
    <col min="8977" max="8977" width="5.42578125" customWidth="1"/>
    <col min="8978" max="8978" width="3.85546875" customWidth="1"/>
    <col min="8979" max="8979" width="8.85546875" customWidth="1"/>
    <col min="8980" max="8980" width="2.85546875" customWidth="1"/>
    <col min="8981" max="8981" width="7.5703125" customWidth="1"/>
    <col min="8982" max="8982" width="4.28515625" customWidth="1"/>
    <col min="8983" max="8983" width="6.7109375" customWidth="1"/>
    <col min="8984" max="8984" width="3.42578125" customWidth="1"/>
    <col min="8985" max="8985" width="2.5703125" customWidth="1"/>
    <col min="8986" max="8986" width="2.7109375" customWidth="1"/>
    <col min="9217" max="9217" width="2.85546875" customWidth="1"/>
    <col min="9218" max="9218" width="13.42578125" customWidth="1"/>
    <col min="9219" max="9219" width="1.85546875" customWidth="1"/>
    <col min="9220" max="9220" width="1.7109375" customWidth="1"/>
    <col min="9221" max="9221" width="4.42578125" customWidth="1"/>
    <col min="9222" max="9222" width="2" customWidth="1"/>
    <col min="9223" max="9223" width="1.42578125" customWidth="1"/>
    <col min="9224" max="9224" width="2.5703125" customWidth="1"/>
    <col min="9225" max="9225" width="6.140625" customWidth="1"/>
    <col min="9226" max="9226" width="4.140625" customWidth="1"/>
    <col min="9227" max="9227" width="2.5703125" customWidth="1"/>
    <col min="9228" max="9228" width="1.85546875" customWidth="1"/>
    <col min="9229" max="9229" width="1.7109375" customWidth="1"/>
    <col min="9230" max="9230" width="4.28515625" customWidth="1"/>
    <col min="9231" max="9231" width="6.140625" customWidth="1"/>
    <col min="9232" max="9232" width="4.85546875" customWidth="1"/>
    <col min="9233" max="9233" width="5.42578125" customWidth="1"/>
    <col min="9234" max="9234" width="3.85546875" customWidth="1"/>
    <col min="9235" max="9235" width="8.85546875" customWidth="1"/>
    <col min="9236" max="9236" width="2.85546875" customWidth="1"/>
    <col min="9237" max="9237" width="7.5703125" customWidth="1"/>
    <col min="9238" max="9238" width="4.28515625" customWidth="1"/>
    <col min="9239" max="9239" width="6.7109375" customWidth="1"/>
    <col min="9240" max="9240" width="3.42578125" customWidth="1"/>
    <col min="9241" max="9241" width="2.5703125" customWidth="1"/>
    <col min="9242" max="9242" width="2.7109375" customWidth="1"/>
    <col min="9473" max="9473" width="2.85546875" customWidth="1"/>
    <col min="9474" max="9474" width="13.42578125" customWidth="1"/>
    <col min="9475" max="9475" width="1.85546875" customWidth="1"/>
    <col min="9476" max="9476" width="1.7109375" customWidth="1"/>
    <col min="9477" max="9477" width="4.42578125" customWidth="1"/>
    <col min="9478" max="9478" width="2" customWidth="1"/>
    <col min="9479" max="9479" width="1.42578125" customWidth="1"/>
    <col min="9480" max="9480" width="2.5703125" customWidth="1"/>
    <col min="9481" max="9481" width="6.140625" customWidth="1"/>
    <col min="9482" max="9482" width="4.140625" customWidth="1"/>
    <col min="9483" max="9483" width="2.5703125" customWidth="1"/>
    <col min="9484" max="9484" width="1.85546875" customWidth="1"/>
    <col min="9485" max="9485" width="1.7109375" customWidth="1"/>
    <col min="9486" max="9486" width="4.28515625" customWidth="1"/>
    <col min="9487" max="9487" width="6.140625" customWidth="1"/>
    <col min="9488" max="9488" width="4.85546875" customWidth="1"/>
    <col min="9489" max="9489" width="5.42578125" customWidth="1"/>
    <col min="9490" max="9490" width="3.85546875" customWidth="1"/>
    <col min="9491" max="9491" width="8.85546875" customWidth="1"/>
    <col min="9492" max="9492" width="2.85546875" customWidth="1"/>
    <col min="9493" max="9493" width="7.5703125" customWidth="1"/>
    <col min="9494" max="9494" width="4.28515625" customWidth="1"/>
    <col min="9495" max="9495" width="6.7109375" customWidth="1"/>
    <col min="9496" max="9496" width="3.42578125" customWidth="1"/>
    <col min="9497" max="9497" width="2.5703125" customWidth="1"/>
    <col min="9498" max="9498" width="2.7109375" customWidth="1"/>
    <col min="9729" max="9729" width="2.85546875" customWidth="1"/>
    <col min="9730" max="9730" width="13.42578125" customWidth="1"/>
    <col min="9731" max="9731" width="1.85546875" customWidth="1"/>
    <col min="9732" max="9732" width="1.7109375" customWidth="1"/>
    <col min="9733" max="9733" width="4.42578125" customWidth="1"/>
    <col min="9734" max="9734" width="2" customWidth="1"/>
    <col min="9735" max="9735" width="1.42578125" customWidth="1"/>
    <col min="9736" max="9736" width="2.5703125" customWidth="1"/>
    <col min="9737" max="9737" width="6.140625" customWidth="1"/>
    <col min="9738" max="9738" width="4.140625" customWidth="1"/>
    <col min="9739" max="9739" width="2.5703125" customWidth="1"/>
    <col min="9740" max="9740" width="1.85546875" customWidth="1"/>
    <col min="9741" max="9741" width="1.7109375" customWidth="1"/>
    <col min="9742" max="9742" width="4.28515625" customWidth="1"/>
    <col min="9743" max="9743" width="6.140625" customWidth="1"/>
    <col min="9744" max="9744" width="4.85546875" customWidth="1"/>
    <col min="9745" max="9745" width="5.42578125" customWidth="1"/>
    <col min="9746" max="9746" width="3.85546875" customWidth="1"/>
    <col min="9747" max="9747" width="8.85546875" customWidth="1"/>
    <col min="9748" max="9748" width="2.85546875" customWidth="1"/>
    <col min="9749" max="9749" width="7.5703125" customWidth="1"/>
    <col min="9750" max="9750" width="4.28515625" customWidth="1"/>
    <col min="9751" max="9751" width="6.7109375" customWidth="1"/>
    <col min="9752" max="9752" width="3.42578125" customWidth="1"/>
    <col min="9753" max="9753" width="2.5703125" customWidth="1"/>
    <col min="9754" max="9754" width="2.7109375" customWidth="1"/>
    <col min="9985" max="9985" width="2.85546875" customWidth="1"/>
    <col min="9986" max="9986" width="13.42578125" customWidth="1"/>
    <col min="9987" max="9987" width="1.85546875" customWidth="1"/>
    <col min="9988" max="9988" width="1.7109375" customWidth="1"/>
    <col min="9989" max="9989" width="4.42578125" customWidth="1"/>
    <col min="9990" max="9990" width="2" customWidth="1"/>
    <col min="9991" max="9991" width="1.42578125" customWidth="1"/>
    <col min="9992" max="9992" width="2.5703125" customWidth="1"/>
    <col min="9993" max="9993" width="6.140625" customWidth="1"/>
    <col min="9994" max="9994" width="4.140625" customWidth="1"/>
    <col min="9995" max="9995" width="2.5703125" customWidth="1"/>
    <col min="9996" max="9996" width="1.85546875" customWidth="1"/>
    <col min="9997" max="9997" width="1.7109375" customWidth="1"/>
    <col min="9998" max="9998" width="4.28515625" customWidth="1"/>
    <col min="9999" max="9999" width="6.140625" customWidth="1"/>
    <col min="10000" max="10000" width="4.85546875" customWidth="1"/>
    <col min="10001" max="10001" width="5.42578125" customWidth="1"/>
    <col min="10002" max="10002" width="3.85546875" customWidth="1"/>
    <col min="10003" max="10003" width="8.85546875" customWidth="1"/>
    <col min="10004" max="10004" width="2.85546875" customWidth="1"/>
    <col min="10005" max="10005" width="7.5703125" customWidth="1"/>
    <col min="10006" max="10006" width="4.28515625" customWidth="1"/>
    <col min="10007" max="10007" width="6.7109375" customWidth="1"/>
    <col min="10008" max="10008" width="3.42578125" customWidth="1"/>
    <col min="10009" max="10009" width="2.5703125" customWidth="1"/>
    <col min="10010" max="10010" width="2.7109375" customWidth="1"/>
    <col min="10241" max="10241" width="2.85546875" customWidth="1"/>
    <col min="10242" max="10242" width="13.42578125" customWidth="1"/>
    <col min="10243" max="10243" width="1.85546875" customWidth="1"/>
    <col min="10244" max="10244" width="1.7109375" customWidth="1"/>
    <col min="10245" max="10245" width="4.42578125" customWidth="1"/>
    <col min="10246" max="10246" width="2" customWidth="1"/>
    <col min="10247" max="10247" width="1.42578125" customWidth="1"/>
    <col min="10248" max="10248" width="2.5703125" customWidth="1"/>
    <col min="10249" max="10249" width="6.140625" customWidth="1"/>
    <col min="10250" max="10250" width="4.140625" customWidth="1"/>
    <col min="10251" max="10251" width="2.5703125" customWidth="1"/>
    <col min="10252" max="10252" width="1.85546875" customWidth="1"/>
    <col min="10253" max="10253" width="1.7109375" customWidth="1"/>
    <col min="10254" max="10254" width="4.28515625" customWidth="1"/>
    <col min="10255" max="10255" width="6.140625" customWidth="1"/>
    <col min="10256" max="10256" width="4.85546875" customWidth="1"/>
    <col min="10257" max="10257" width="5.42578125" customWidth="1"/>
    <col min="10258" max="10258" width="3.85546875" customWidth="1"/>
    <col min="10259" max="10259" width="8.85546875" customWidth="1"/>
    <col min="10260" max="10260" width="2.85546875" customWidth="1"/>
    <col min="10261" max="10261" width="7.5703125" customWidth="1"/>
    <col min="10262" max="10262" width="4.28515625" customWidth="1"/>
    <col min="10263" max="10263" width="6.7109375" customWidth="1"/>
    <col min="10264" max="10264" width="3.42578125" customWidth="1"/>
    <col min="10265" max="10265" width="2.5703125" customWidth="1"/>
    <col min="10266" max="10266" width="2.7109375" customWidth="1"/>
    <col min="10497" max="10497" width="2.85546875" customWidth="1"/>
    <col min="10498" max="10498" width="13.42578125" customWidth="1"/>
    <col min="10499" max="10499" width="1.85546875" customWidth="1"/>
    <col min="10500" max="10500" width="1.7109375" customWidth="1"/>
    <col min="10501" max="10501" width="4.42578125" customWidth="1"/>
    <col min="10502" max="10502" width="2" customWidth="1"/>
    <col min="10503" max="10503" width="1.42578125" customWidth="1"/>
    <col min="10504" max="10504" width="2.5703125" customWidth="1"/>
    <col min="10505" max="10505" width="6.140625" customWidth="1"/>
    <col min="10506" max="10506" width="4.140625" customWidth="1"/>
    <col min="10507" max="10507" width="2.5703125" customWidth="1"/>
    <col min="10508" max="10508" width="1.85546875" customWidth="1"/>
    <col min="10509" max="10509" width="1.7109375" customWidth="1"/>
    <col min="10510" max="10510" width="4.28515625" customWidth="1"/>
    <col min="10511" max="10511" width="6.140625" customWidth="1"/>
    <col min="10512" max="10512" width="4.85546875" customWidth="1"/>
    <col min="10513" max="10513" width="5.42578125" customWidth="1"/>
    <col min="10514" max="10514" width="3.85546875" customWidth="1"/>
    <col min="10515" max="10515" width="8.85546875" customWidth="1"/>
    <col min="10516" max="10516" width="2.85546875" customWidth="1"/>
    <col min="10517" max="10517" width="7.5703125" customWidth="1"/>
    <col min="10518" max="10518" width="4.28515625" customWidth="1"/>
    <col min="10519" max="10519" width="6.7109375" customWidth="1"/>
    <col min="10520" max="10520" width="3.42578125" customWidth="1"/>
    <col min="10521" max="10521" width="2.5703125" customWidth="1"/>
    <col min="10522" max="10522" width="2.7109375" customWidth="1"/>
    <col min="10753" max="10753" width="2.85546875" customWidth="1"/>
    <col min="10754" max="10754" width="13.42578125" customWidth="1"/>
    <col min="10755" max="10755" width="1.85546875" customWidth="1"/>
    <col min="10756" max="10756" width="1.7109375" customWidth="1"/>
    <col min="10757" max="10757" width="4.42578125" customWidth="1"/>
    <col min="10758" max="10758" width="2" customWidth="1"/>
    <col min="10759" max="10759" width="1.42578125" customWidth="1"/>
    <col min="10760" max="10760" width="2.5703125" customWidth="1"/>
    <col min="10761" max="10761" width="6.140625" customWidth="1"/>
    <col min="10762" max="10762" width="4.140625" customWidth="1"/>
    <col min="10763" max="10763" width="2.5703125" customWidth="1"/>
    <col min="10764" max="10764" width="1.85546875" customWidth="1"/>
    <col min="10765" max="10765" width="1.7109375" customWidth="1"/>
    <col min="10766" max="10766" width="4.28515625" customWidth="1"/>
    <col min="10767" max="10767" width="6.140625" customWidth="1"/>
    <col min="10768" max="10768" width="4.85546875" customWidth="1"/>
    <col min="10769" max="10769" width="5.42578125" customWidth="1"/>
    <col min="10770" max="10770" width="3.85546875" customWidth="1"/>
    <col min="10771" max="10771" width="8.85546875" customWidth="1"/>
    <col min="10772" max="10772" width="2.85546875" customWidth="1"/>
    <col min="10773" max="10773" width="7.5703125" customWidth="1"/>
    <col min="10774" max="10774" width="4.28515625" customWidth="1"/>
    <col min="10775" max="10775" width="6.7109375" customWidth="1"/>
    <col min="10776" max="10776" width="3.42578125" customWidth="1"/>
    <col min="10777" max="10777" width="2.5703125" customWidth="1"/>
    <col min="10778" max="10778" width="2.7109375" customWidth="1"/>
    <col min="11009" max="11009" width="2.85546875" customWidth="1"/>
    <col min="11010" max="11010" width="13.42578125" customWidth="1"/>
    <col min="11011" max="11011" width="1.85546875" customWidth="1"/>
    <col min="11012" max="11012" width="1.7109375" customWidth="1"/>
    <col min="11013" max="11013" width="4.42578125" customWidth="1"/>
    <col min="11014" max="11014" width="2" customWidth="1"/>
    <col min="11015" max="11015" width="1.42578125" customWidth="1"/>
    <col min="11016" max="11016" width="2.5703125" customWidth="1"/>
    <col min="11017" max="11017" width="6.140625" customWidth="1"/>
    <col min="11018" max="11018" width="4.140625" customWidth="1"/>
    <col min="11019" max="11019" width="2.5703125" customWidth="1"/>
    <col min="11020" max="11020" width="1.85546875" customWidth="1"/>
    <col min="11021" max="11021" width="1.7109375" customWidth="1"/>
    <col min="11022" max="11022" width="4.28515625" customWidth="1"/>
    <col min="11023" max="11023" width="6.140625" customWidth="1"/>
    <col min="11024" max="11024" width="4.85546875" customWidth="1"/>
    <col min="11025" max="11025" width="5.42578125" customWidth="1"/>
    <col min="11026" max="11026" width="3.85546875" customWidth="1"/>
    <col min="11027" max="11027" width="8.85546875" customWidth="1"/>
    <col min="11028" max="11028" width="2.85546875" customWidth="1"/>
    <col min="11029" max="11029" width="7.5703125" customWidth="1"/>
    <col min="11030" max="11030" width="4.28515625" customWidth="1"/>
    <col min="11031" max="11031" width="6.7109375" customWidth="1"/>
    <col min="11032" max="11032" width="3.42578125" customWidth="1"/>
    <col min="11033" max="11033" width="2.5703125" customWidth="1"/>
    <col min="11034" max="11034" width="2.7109375" customWidth="1"/>
    <col min="11265" max="11265" width="2.85546875" customWidth="1"/>
    <col min="11266" max="11266" width="13.42578125" customWidth="1"/>
    <col min="11267" max="11267" width="1.85546875" customWidth="1"/>
    <col min="11268" max="11268" width="1.7109375" customWidth="1"/>
    <col min="11269" max="11269" width="4.42578125" customWidth="1"/>
    <col min="11270" max="11270" width="2" customWidth="1"/>
    <col min="11271" max="11271" width="1.42578125" customWidth="1"/>
    <col min="11272" max="11272" width="2.5703125" customWidth="1"/>
    <col min="11273" max="11273" width="6.140625" customWidth="1"/>
    <col min="11274" max="11274" width="4.140625" customWidth="1"/>
    <col min="11275" max="11275" width="2.5703125" customWidth="1"/>
    <col min="11276" max="11276" width="1.85546875" customWidth="1"/>
    <col min="11277" max="11277" width="1.7109375" customWidth="1"/>
    <col min="11278" max="11278" width="4.28515625" customWidth="1"/>
    <col min="11279" max="11279" width="6.140625" customWidth="1"/>
    <col min="11280" max="11280" width="4.85546875" customWidth="1"/>
    <col min="11281" max="11281" width="5.42578125" customWidth="1"/>
    <col min="11282" max="11282" width="3.85546875" customWidth="1"/>
    <col min="11283" max="11283" width="8.85546875" customWidth="1"/>
    <col min="11284" max="11284" width="2.85546875" customWidth="1"/>
    <col min="11285" max="11285" width="7.5703125" customWidth="1"/>
    <col min="11286" max="11286" width="4.28515625" customWidth="1"/>
    <col min="11287" max="11287" width="6.7109375" customWidth="1"/>
    <col min="11288" max="11288" width="3.42578125" customWidth="1"/>
    <col min="11289" max="11289" width="2.5703125" customWidth="1"/>
    <col min="11290" max="11290" width="2.7109375" customWidth="1"/>
    <col min="11521" max="11521" width="2.85546875" customWidth="1"/>
    <col min="11522" max="11522" width="13.42578125" customWidth="1"/>
    <col min="11523" max="11523" width="1.85546875" customWidth="1"/>
    <col min="11524" max="11524" width="1.7109375" customWidth="1"/>
    <col min="11525" max="11525" width="4.42578125" customWidth="1"/>
    <col min="11526" max="11526" width="2" customWidth="1"/>
    <col min="11527" max="11527" width="1.42578125" customWidth="1"/>
    <col min="11528" max="11528" width="2.5703125" customWidth="1"/>
    <col min="11529" max="11529" width="6.140625" customWidth="1"/>
    <col min="11530" max="11530" width="4.140625" customWidth="1"/>
    <col min="11531" max="11531" width="2.5703125" customWidth="1"/>
    <col min="11532" max="11532" width="1.85546875" customWidth="1"/>
    <col min="11533" max="11533" width="1.7109375" customWidth="1"/>
    <col min="11534" max="11534" width="4.28515625" customWidth="1"/>
    <col min="11535" max="11535" width="6.140625" customWidth="1"/>
    <col min="11536" max="11536" width="4.85546875" customWidth="1"/>
    <col min="11537" max="11537" width="5.42578125" customWidth="1"/>
    <col min="11538" max="11538" width="3.85546875" customWidth="1"/>
    <col min="11539" max="11539" width="8.85546875" customWidth="1"/>
    <col min="11540" max="11540" width="2.85546875" customWidth="1"/>
    <col min="11541" max="11541" width="7.5703125" customWidth="1"/>
    <col min="11542" max="11542" width="4.28515625" customWidth="1"/>
    <col min="11543" max="11543" width="6.7109375" customWidth="1"/>
    <col min="11544" max="11544" width="3.42578125" customWidth="1"/>
    <col min="11545" max="11545" width="2.5703125" customWidth="1"/>
    <col min="11546" max="11546" width="2.7109375" customWidth="1"/>
    <col min="11777" max="11777" width="2.85546875" customWidth="1"/>
    <col min="11778" max="11778" width="13.42578125" customWidth="1"/>
    <col min="11779" max="11779" width="1.85546875" customWidth="1"/>
    <col min="11780" max="11780" width="1.7109375" customWidth="1"/>
    <col min="11781" max="11781" width="4.42578125" customWidth="1"/>
    <col min="11782" max="11782" width="2" customWidth="1"/>
    <col min="11783" max="11783" width="1.42578125" customWidth="1"/>
    <col min="11784" max="11784" width="2.5703125" customWidth="1"/>
    <col min="11785" max="11785" width="6.140625" customWidth="1"/>
    <col min="11786" max="11786" width="4.140625" customWidth="1"/>
    <col min="11787" max="11787" width="2.5703125" customWidth="1"/>
    <col min="11788" max="11788" width="1.85546875" customWidth="1"/>
    <col min="11789" max="11789" width="1.7109375" customWidth="1"/>
    <col min="11790" max="11790" width="4.28515625" customWidth="1"/>
    <col min="11791" max="11791" width="6.140625" customWidth="1"/>
    <col min="11792" max="11792" width="4.85546875" customWidth="1"/>
    <col min="11793" max="11793" width="5.42578125" customWidth="1"/>
    <col min="11794" max="11794" width="3.85546875" customWidth="1"/>
    <col min="11795" max="11795" width="8.85546875" customWidth="1"/>
    <col min="11796" max="11796" width="2.85546875" customWidth="1"/>
    <col min="11797" max="11797" width="7.5703125" customWidth="1"/>
    <col min="11798" max="11798" width="4.28515625" customWidth="1"/>
    <col min="11799" max="11799" width="6.7109375" customWidth="1"/>
    <col min="11800" max="11800" width="3.42578125" customWidth="1"/>
    <col min="11801" max="11801" width="2.5703125" customWidth="1"/>
    <col min="11802" max="11802" width="2.7109375" customWidth="1"/>
    <col min="12033" max="12033" width="2.85546875" customWidth="1"/>
    <col min="12034" max="12034" width="13.42578125" customWidth="1"/>
    <col min="12035" max="12035" width="1.85546875" customWidth="1"/>
    <col min="12036" max="12036" width="1.7109375" customWidth="1"/>
    <col min="12037" max="12037" width="4.42578125" customWidth="1"/>
    <col min="12038" max="12038" width="2" customWidth="1"/>
    <col min="12039" max="12039" width="1.42578125" customWidth="1"/>
    <col min="12040" max="12040" width="2.5703125" customWidth="1"/>
    <col min="12041" max="12041" width="6.140625" customWidth="1"/>
    <col min="12042" max="12042" width="4.140625" customWidth="1"/>
    <col min="12043" max="12043" width="2.5703125" customWidth="1"/>
    <col min="12044" max="12044" width="1.85546875" customWidth="1"/>
    <col min="12045" max="12045" width="1.7109375" customWidth="1"/>
    <col min="12046" max="12046" width="4.28515625" customWidth="1"/>
    <col min="12047" max="12047" width="6.140625" customWidth="1"/>
    <col min="12048" max="12048" width="4.85546875" customWidth="1"/>
    <col min="12049" max="12049" width="5.42578125" customWidth="1"/>
    <col min="12050" max="12050" width="3.85546875" customWidth="1"/>
    <col min="12051" max="12051" width="8.85546875" customWidth="1"/>
    <col min="12052" max="12052" width="2.85546875" customWidth="1"/>
    <col min="12053" max="12053" width="7.5703125" customWidth="1"/>
    <col min="12054" max="12054" width="4.28515625" customWidth="1"/>
    <col min="12055" max="12055" width="6.7109375" customWidth="1"/>
    <col min="12056" max="12056" width="3.42578125" customWidth="1"/>
    <col min="12057" max="12057" width="2.5703125" customWidth="1"/>
    <col min="12058" max="12058" width="2.7109375" customWidth="1"/>
    <col min="12289" max="12289" width="2.85546875" customWidth="1"/>
    <col min="12290" max="12290" width="13.42578125" customWidth="1"/>
    <col min="12291" max="12291" width="1.85546875" customWidth="1"/>
    <col min="12292" max="12292" width="1.7109375" customWidth="1"/>
    <col min="12293" max="12293" width="4.42578125" customWidth="1"/>
    <col min="12294" max="12294" width="2" customWidth="1"/>
    <col min="12295" max="12295" width="1.42578125" customWidth="1"/>
    <col min="12296" max="12296" width="2.5703125" customWidth="1"/>
    <col min="12297" max="12297" width="6.140625" customWidth="1"/>
    <col min="12298" max="12298" width="4.140625" customWidth="1"/>
    <col min="12299" max="12299" width="2.5703125" customWidth="1"/>
    <col min="12300" max="12300" width="1.85546875" customWidth="1"/>
    <col min="12301" max="12301" width="1.7109375" customWidth="1"/>
    <col min="12302" max="12302" width="4.28515625" customWidth="1"/>
    <col min="12303" max="12303" width="6.140625" customWidth="1"/>
    <col min="12304" max="12304" width="4.85546875" customWidth="1"/>
    <col min="12305" max="12305" width="5.42578125" customWidth="1"/>
    <col min="12306" max="12306" width="3.85546875" customWidth="1"/>
    <col min="12307" max="12307" width="8.85546875" customWidth="1"/>
    <col min="12308" max="12308" width="2.85546875" customWidth="1"/>
    <col min="12309" max="12309" width="7.5703125" customWidth="1"/>
    <col min="12310" max="12310" width="4.28515625" customWidth="1"/>
    <col min="12311" max="12311" width="6.7109375" customWidth="1"/>
    <col min="12312" max="12312" width="3.42578125" customWidth="1"/>
    <col min="12313" max="12313" width="2.5703125" customWidth="1"/>
    <col min="12314" max="12314" width="2.7109375" customWidth="1"/>
    <col min="12545" max="12545" width="2.85546875" customWidth="1"/>
    <col min="12546" max="12546" width="13.42578125" customWidth="1"/>
    <col min="12547" max="12547" width="1.85546875" customWidth="1"/>
    <col min="12548" max="12548" width="1.7109375" customWidth="1"/>
    <col min="12549" max="12549" width="4.42578125" customWidth="1"/>
    <col min="12550" max="12550" width="2" customWidth="1"/>
    <col min="12551" max="12551" width="1.42578125" customWidth="1"/>
    <col min="12552" max="12552" width="2.5703125" customWidth="1"/>
    <col min="12553" max="12553" width="6.140625" customWidth="1"/>
    <col min="12554" max="12554" width="4.140625" customWidth="1"/>
    <col min="12555" max="12555" width="2.5703125" customWidth="1"/>
    <col min="12556" max="12556" width="1.85546875" customWidth="1"/>
    <col min="12557" max="12557" width="1.7109375" customWidth="1"/>
    <col min="12558" max="12558" width="4.28515625" customWidth="1"/>
    <col min="12559" max="12559" width="6.140625" customWidth="1"/>
    <col min="12560" max="12560" width="4.85546875" customWidth="1"/>
    <col min="12561" max="12561" width="5.42578125" customWidth="1"/>
    <col min="12562" max="12562" width="3.85546875" customWidth="1"/>
    <col min="12563" max="12563" width="8.85546875" customWidth="1"/>
    <col min="12564" max="12564" width="2.85546875" customWidth="1"/>
    <col min="12565" max="12565" width="7.5703125" customWidth="1"/>
    <col min="12566" max="12566" width="4.28515625" customWidth="1"/>
    <col min="12567" max="12567" width="6.7109375" customWidth="1"/>
    <col min="12568" max="12568" width="3.42578125" customWidth="1"/>
    <col min="12569" max="12569" width="2.5703125" customWidth="1"/>
    <col min="12570" max="12570" width="2.7109375" customWidth="1"/>
    <col min="12801" max="12801" width="2.85546875" customWidth="1"/>
    <col min="12802" max="12802" width="13.42578125" customWidth="1"/>
    <col min="12803" max="12803" width="1.85546875" customWidth="1"/>
    <col min="12804" max="12804" width="1.7109375" customWidth="1"/>
    <col min="12805" max="12805" width="4.42578125" customWidth="1"/>
    <col min="12806" max="12806" width="2" customWidth="1"/>
    <col min="12807" max="12807" width="1.42578125" customWidth="1"/>
    <col min="12808" max="12808" width="2.5703125" customWidth="1"/>
    <col min="12809" max="12809" width="6.140625" customWidth="1"/>
    <col min="12810" max="12810" width="4.140625" customWidth="1"/>
    <col min="12811" max="12811" width="2.5703125" customWidth="1"/>
    <col min="12812" max="12812" width="1.85546875" customWidth="1"/>
    <col min="12813" max="12813" width="1.7109375" customWidth="1"/>
    <col min="12814" max="12814" width="4.28515625" customWidth="1"/>
    <col min="12815" max="12815" width="6.140625" customWidth="1"/>
    <col min="12816" max="12816" width="4.85546875" customWidth="1"/>
    <col min="12817" max="12817" width="5.42578125" customWidth="1"/>
    <col min="12818" max="12818" width="3.85546875" customWidth="1"/>
    <col min="12819" max="12819" width="8.85546875" customWidth="1"/>
    <col min="12820" max="12820" width="2.85546875" customWidth="1"/>
    <col min="12821" max="12821" width="7.5703125" customWidth="1"/>
    <col min="12822" max="12822" width="4.28515625" customWidth="1"/>
    <col min="12823" max="12823" width="6.7109375" customWidth="1"/>
    <col min="12824" max="12824" width="3.42578125" customWidth="1"/>
    <col min="12825" max="12825" width="2.5703125" customWidth="1"/>
    <col min="12826" max="12826" width="2.7109375" customWidth="1"/>
    <col min="13057" max="13057" width="2.85546875" customWidth="1"/>
    <col min="13058" max="13058" width="13.42578125" customWidth="1"/>
    <col min="13059" max="13059" width="1.85546875" customWidth="1"/>
    <col min="13060" max="13060" width="1.7109375" customWidth="1"/>
    <col min="13061" max="13061" width="4.42578125" customWidth="1"/>
    <col min="13062" max="13062" width="2" customWidth="1"/>
    <col min="13063" max="13063" width="1.42578125" customWidth="1"/>
    <col min="13064" max="13064" width="2.5703125" customWidth="1"/>
    <col min="13065" max="13065" width="6.140625" customWidth="1"/>
    <col min="13066" max="13066" width="4.140625" customWidth="1"/>
    <col min="13067" max="13067" width="2.5703125" customWidth="1"/>
    <col min="13068" max="13068" width="1.85546875" customWidth="1"/>
    <col min="13069" max="13069" width="1.7109375" customWidth="1"/>
    <col min="13070" max="13070" width="4.28515625" customWidth="1"/>
    <col min="13071" max="13071" width="6.140625" customWidth="1"/>
    <col min="13072" max="13072" width="4.85546875" customWidth="1"/>
    <col min="13073" max="13073" width="5.42578125" customWidth="1"/>
    <col min="13074" max="13074" width="3.85546875" customWidth="1"/>
    <col min="13075" max="13075" width="8.85546875" customWidth="1"/>
    <col min="13076" max="13076" width="2.85546875" customWidth="1"/>
    <col min="13077" max="13077" width="7.5703125" customWidth="1"/>
    <col min="13078" max="13078" width="4.28515625" customWidth="1"/>
    <col min="13079" max="13079" width="6.7109375" customWidth="1"/>
    <col min="13080" max="13080" width="3.42578125" customWidth="1"/>
    <col min="13081" max="13081" width="2.5703125" customWidth="1"/>
    <col min="13082" max="13082" width="2.7109375" customWidth="1"/>
    <col min="13313" max="13313" width="2.85546875" customWidth="1"/>
    <col min="13314" max="13314" width="13.42578125" customWidth="1"/>
    <col min="13315" max="13315" width="1.85546875" customWidth="1"/>
    <col min="13316" max="13316" width="1.7109375" customWidth="1"/>
    <col min="13317" max="13317" width="4.42578125" customWidth="1"/>
    <col min="13318" max="13318" width="2" customWidth="1"/>
    <col min="13319" max="13319" width="1.42578125" customWidth="1"/>
    <col min="13320" max="13320" width="2.5703125" customWidth="1"/>
    <col min="13321" max="13321" width="6.140625" customWidth="1"/>
    <col min="13322" max="13322" width="4.140625" customWidth="1"/>
    <col min="13323" max="13323" width="2.5703125" customWidth="1"/>
    <col min="13324" max="13324" width="1.85546875" customWidth="1"/>
    <col min="13325" max="13325" width="1.7109375" customWidth="1"/>
    <col min="13326" max="13326" width="4.28515625" customWidth="1"/>
    <col min="13327" max="13327" width="6.140625" customWidth="1"/>
    <col min="13328" max="13328" width="4.85546875" customWidth="1"/>
    <col min="13329" max="13329" width="5.42578125" customWidth="1"/>
    <col min="13330" max="13330" width="3.85546875" customWidth="1"/>
    <col min="13331" max="13331" width="8.85546875" customWidth="1"/>
    <col min="13332" max="13332" width="2.85546875" customWidth="1"/>
    <col min="13333" max="13333" width="7.5703125" customWidth="1"/>
    <col min="13334" max="13334" width="4.28515625" customWidth="1"/>
    <col min="13335" max="13335" width="6.7109375" customWidth="1"/>
    <col min="13336" max="13336" width="3.42578125" customWidth="1"/>
    <col min="13337" max="13337" width="2.5703125" customWidth="1"/>
    <col min="13338" max="13338" width="2.7109375" customWidth="1"/>
    <col min="13569" max="13569" width="2.85546875" customWidth="1"/>
    <col min="13570" max="13570" width="13.42578125" customWidth="1"/>
    <col min="13571" max="13571" width="1.85546875" customWidth="1"/>
    <col min="13572" max="13572" width="1.7109375" customWidth="1"/>
    <col min="13573" max="13573" width="4.42578125" customWidth="1"/>
    <col min="13574" max="13574" width="2" customWidth="1"/>
    <col min="13575" max="13575" width="1.42578125" customWidth="1"/>
    <col min="13576" max="13576" width="2.5703125" customWidth="1"/>
    <col min="13577" max="13577" width="6.140625" customWidth="1"/>
    <col min="13578" max="13578" width="4.140625" customWidth="1"/>
    <col min="13579" max="13579" width="2.5703125" customWidth="1"/>
    <col min="13580" max="13580" width="1.85546875" customWidth="1"/>
    <col min="13581" max="13581" width="1.7109375" customWidth="1"/>
    <col min="13582" max="13582" width="4.28515625" customWidth="1"/>
    <col min="13583" max="13583" width="6.140625" customWidth="1"/>
    <col min="13584" max="13584" width="4.85546875" customWidth="1"/>
    <col min="13585" max="13585" width="5.42578125" customWidth="1"/>
    <col min="13586" max="13586" width="3.85546875" customWidth="1"/>
    <col min="13587" max="13587" width="8.85546875" customWidth="1"/>
    <col min="13588" max="13588" width="2.85546875" customWidth="1"/>
    <col min="13589" max="13589" width="7.5703125" customWidth="1"/>
    <col min="13590" max="13590" width="4.28515625" customWidth="1"/>
    <col min="13591" max="13591" width="6.7109375" customWidth="1"/>
    <col min="13592" max="13592" width="3.42578125" customWidth="1"/>
    <col min="13593" max="13593" width="2.5703125" customWidth="1"/>
    <col min="13594" max="13594" width="2.7109375" customWidth="1"/>
    <col min="13825" max="13825" width="2.85546875" customWidth="1"/>
    <col min="13826" max="13826" width="13.42578125" customWidth="1"/>
    <col min="13827" max="13827" width="1.85546875" customWidth="1"/>
    <col min="13828" max="13828" width="1.7109375" customWidth="1"/>
    <col min="13829" max="13829" width="4.42578125" customWidth="1"/>
    <col min="13830" max="13830" width="2" customWidth="1"/>
    <col min="13831" max="13831" width="1.42578125" customWidth="1"/>
    <col min="13832" max="13832" width="2.5703125" customWidth="1"/>
    <col min="13833" max="13833" width="6.140625" customWidth="1"/>
    <col min="13834" max="13834" width="4.140625" customWidth="1"/>
    <col min="13835" max="13835" width="2.5703125" customWidth="1"/>
    <col min="13836" max="13836" width="1.85546875" customWidth="1"/>
    <col min="13837" max="13837" width="1.7109375" customWidth="1"/>
    <col min="13838" max="13838" width="4.28515625" customWidth="1"/>
    <col min="13839" max="13839" width="6.140625" customWidth="1"/>
    <col min="13840" max="13840" width="4.85546875" customWidth="1"/>
    <col min="13841" max="13841" width="5.42578125" customWidth="1"/>
    <col min="13842" max="13842" width="3.85546875" customWidth="1"/>
    <col min="13843" max="13843" width="8.85546875" customWidth="1"/>
    <col min="13844" max="13844" width="2.85546875" customWidth="1"/>
    <col min="13845" max="13845" width="7.5703125" customWidth="1"/>
    <col min="13846" max="13846" width="4.28515625" customWidth="1"/>
    <col min="13847" max="13847" width="6.7109375" customWidth="1"/>
    <col min="13848" max="13848" width="3.42578125" customWidth="1"/>
    <col min="13849" max="13849" width="2.5703125" customWidth="1"/>
    <col min="13850" max="13850" width="2.7109375" customWidth="1"/>
    <col min="14081" max="14081" width="2.85546875" customWidth="1"/>
    <col min="14082" max="14082" width="13.42578125" customWidth="1"/>
    <col min="14083" max="14083" width="1.85546875" customWidth="1"/>
    <col min="14084" max="14084" width="1.7109375" customWidth="1"/>
    <col min="14085" max="14085" width="4.42578125" customWidth="1"/>
    <col min="14086" max="14086" width="2" customWidth="1"/>
    <col min="14087" max="14087" width="1.42578125" customWidth="1"/>
    <col min="14088" max="14088" width="2.5703125" customWidth="1"/>
    <col min="14089" max="14089" width="6.140625" customWidth="1"/>
    <col min="14090" max="14090" width="4.140625" customWidth="1"/>
    <col min="14091" max="14091" width="2.5703125" customWidth="1"/>
    <col min="14092" max="14092" width="1.85546875" customWidth="1"/>
    <col min="14093" max="14093" width="1.7109375" customWidth="1"/>
    <col min="14094" max="14094" width="4.28515625" customWidth="1"/>
    <col min="14095" max="14095" width="6.140625" customWidth="1"/>
    <col min="14096" max="14096" width="4.85546875" customWidth="1"/>
    <col min="14097" max="14097" width="5.42578125" customWidth="1"/>
    <col min="14098" max="14098" width="3.85546875" customWidth="1"/>
    <col min="14099" max="14099" width="8.85546875" customWidth="1"/>
    <col min="14100" max="14100" width="2.85546875" customWidth="1"/>
    <col min="14101" max="14101" width="7.5703125" customWidth="1"/>
    <col min="14102" max="14102" width="4.28515625" customWidth="1"/>
    <col min="14103" max="14103" width="6.7109375" customWidth="1"/>
    <col min="14104" max="14104" width="3.42578125" customWidth="1"/>
    <col min="14105" max="14105" width="2.5703125" customWidth="1"/>
    <col min="14106" max="14106" width="2.7109375" customWidth="1"/>
    <col min="14337" max="14337" width="2.85546875" customWidth="1"/>
    <col min="14338" max="14338" width="13.42578125" customWidth="1"/>
    <col min="14339" max="14339" width="1.85546875" customWidth="1"/>
    <col min="14340" max="14340" width="1.7109375" customWidth="1"/>
    <col min="14341" max="14341" width="4.42578125" customWidth="1"/>
    <col min="14342" max="14342" width="2" customWidth="1"/>
    <col min="14343" max="14343" width="1.42578125" customWidth="1"/>
    <col min="14344" max="14344" width="2.5703125" customWidth="1"/>
    <col min="14345" max="14345" width="6.140625" customWidth="1"/>
    <col min="14346" max="14346" width="4.140625" customWidth="1"/>
    <col min="14347" max="14347" width="2.5703125" customWidth="1"/>
    <col min="14348" max="14348" width="1.85546875" customWidth="1"/>
    <col min="14349" max="14349" width="1.7109375" customWidth="1"/>
    <col min="14350" max="14350" width="4.28515625" customWidth="1"/>
    <col min="14351" max="14351" width="6.140625" customWidth="1"/>
    <col min="14352" max="14352" width="4.85546875" customWidth="1"/>
    <col min="14353" max="14353" width="5.42578125" customWidth="1"/>
    <col min="14354" max="14354" width="3.85546875" customWidth="1"/>
    <col min="14355" max="14355" width="8.85546875" customWidth="1"/>
    <col min="14356" max="14356" width="2.85546875" customWidth="1"/>
    <col min="14357" max="14357" width="7.5703125" customWidth="1"/>
    <col min="14358" max="14358" width="4.28515625" customWidth="1"/>
    <col min="14359" max="14359" width="6.7109375" customWidth="1"/>
    <col min="14360" max="14360" width="3.42578125" customWidth="1"/>
    <col min="14361" max="14361" width="2.5703125" customWidth="1"/>
    <col min="14362" max="14362" width="2.7109375" customWidth="1"/>
    <col min="14593" max="14593" width="2.85546875" customWidth="1"/>
    <col min="14594" max="14594" width="13.42578125" customWidth="1"/>
    <col min="14595" max="14595" width="1.85546875" customWidth="1"/>
    <col min="14596" max="14596" width="1.7109375" customWidth="1"/>
    <col min="14597" max="14597" width="4.42578125" customWidth="1"/>
    <col min="14598" max="14598" width="2" customWidth="1"/>
    <col min="14599" max="14599" width="1.42578125" customWidth="1"/>
    <col min="14600" max="14600" width="2.5703125" customWidth="1"/>
    <col min="14601" max="14601" width="6.140625" customWidth="1"/>
    <col min="14602" max="14602" width="4.140625" customWidth="1"/>
    <col min="14603" max="14603" width="2.5703125" customWidth="1"/>
    <col min="14604" max="14604" width="1.85546875" customWidth="1"/>
    <col min="14605" max="14605" width="1.7109375" customWidth="1"/>
    <col min="14606" max="14606" width="4.28515625" customWidth="1"/>
    <col min="14607" max="14607" width="6.140625" customWidth="1"/>
    <col min="14608" max="14608" width="4.85546875" customWidth="1"/>
    <col min="14609" max="14609" width="5.42578125" customWidth="1"/>
    <col min="14610" max="14610" width="3.85546875" customWidth="1"/>
    <col min="14611" max="14611" width="8.85546875" customWidth="1"/>
    <col min="14612" max="14612" width="2.85546875" customWidth="1"/>
    <col min="14613" max="14613" width="7.5703125" customWidth="1"/>
    <col min="14614" max="14614" width="4.28515625" customWidth="1"/>
    <col min="14615" max="14615" width="6.7109375" customWidth="1"/>
    <col min="14616" max="14616" width="3.42578125" customWidth="1"/>
    <col min="14617" max="14617" width="2.5703125" customWidth="1"/>
    <col min="14618" max="14618" width="2.7109375" customWidth="1"/>
    <col min="14849" max="14849" width="2.85546875" customWidth="1"/>
    <col min="14850" max="14850" width="13.42578125" customWidth="1"/>
    <col min="14851" max="14851" width="1.85546875" customWidth="1"/>
    <col min="14852" max="14852" width="1.7109375" customWidth="1"/>
    <col min="14853" max="14853" width="4.42578125" customWidth="1"/>
    <col min="14854" max="14854" width="2" customWidth="1"/>
    <col min="14855" max="14855" width="1.42578125" customWidth="1"/>
    <col min="14856" max="14856" width="2.5703125" customWidth="1"/>
    <col min="14857" max="14857" width="6.140625" customWidth="1"/>
    <col min="14858" max="14858" width="4.140625" customWidth="1"/>
    <col min="14859" max="14859" width="2.5703125" customWidth="1"/>
    <col min="14860" max="14860" width="1.85546875" customWidth="1"/>
    <col min="14861" max="14861" width="1.7109375" customWidth="1"/>
    <col min="14862" max="14862" width="4.28515625" customWidth="1"/>
    <col min="14863" max="14863" width="6.140625" customWidth="1"/>
    <col min="14864" max="14864" width="4.85546875" customWidth="1"/>
    <col min="14865" max="14865" width="5.42578125" customWidth="1"/>
    <col min="14866" max="14866" width="3.85546875" customWidth="1"/>
    <col min="14867" max="14867" width="8.85546875" customWidth="1"/>
    <col min="14868" max="14868" width="2.85546875" customWidth="1"/>
    <col min="14869" max="14869" width="7.5703125" customWidth="1"/>
    <col min="14870" max="14870" width="4.28515625" customWidth="1"/>
    <col min="14871" max="14871" width="6.7109375" customWidth="1"/>
    <col min="14872" max="14872" width="3.42578125" customWidth="1"/>
    <col min="14873" max="14873" width="2.5703125" customWidth="1"/>
    <col min="14874" max="14874" width="2.7109375" customWidth="1"/>
    <col min="15105" max="15105" width="2.85546875" customWidth="1"/>
    <col min="15106" max="15106" width="13.42578125" customWidth="1"/>
    <col min="15107" max="15107" width="1.85546875" customWidth="1"/>
    <col min="15108" max="15108" width="1.7109375" customWidth="1"/>
    <col min="15109" max="15109" width="4.42578125" customWidth="1"/>
    <col min="15110" max="15110" width="2" customWidth="1"/>
    <col min="15111" max="15111" width="1.42578125" customWidth="1"/>
    <col min="15112" max="15112" width="2.5703125" customWidth="1"/>
    <col min="15113" max="15113" width="6.140625" customWidth="1"/>
    <col min="15114" max="15114" width="4.140625" customWidth="1"/>
    <col min="15115" max="15115" width="2.5703125" customWidth="1"/>
    <col min="15116" max="15116" width="1.85546875" customWidth="1"/>
    <col min="15117" max="15117" width="1.7109375" customWidth="1"/>
    <col min="15118" max="15118" width="4.28515625" customWidth="1"/>
    <col min="15119" max="15119" width="6.140625" customWidth="1"/>
    <col min="15120" max="15120" width="4.85546875" customWidth="1"/>
    <col min="15121" max="15121" width="5.42578125" customWidth="1"/>
    <col min="15122" max="15122" width="3.85546875" customWidth="1"/>
    <col min="15123" max="15123" width="8.85546875" customWidth="1"/>
    <col min="15124" max="15124" width="2.85546875" customWidth="1"/>
    <col min="15125" max="15125" width="7.5703125" customWidth="1"/>
    <col min="15126" max="15126" width="4.28515625" customWidth="1"/>
    <col min="15127" max="15127" width="6.7109375" customWidth="1"/>
    <col min="15128" max="15128" width="3.42578125" customWidth="1"/>
    <col min="15129" max="15129" width="2.5703125" customWidth="1"/>
    <col min="15130" max="15130" width="2.7109375" customWidth="1"/>
    <col min="15361" max="15361" width="2.85546875" customWidth="1"/>
    <col min="15362" max="15362" width="13.42578125" customWidth="1"/>
    <col min="15363" max="15363" width="1.85546875" customWidth="1"/>
    <col min="15364" max="15364" width="1.7109375" customWidth="1"/>
    <col min="15365" max="15365" width="4.42578125" customWidth="1"/>
    <col min="15366" max="15366" width="2" customWidth="1"/>
    <col min="15367" max="15367" width="1.42578125" customWidth="1"/>
    <col min="15368" max="15368" width="2.5703125" customWidth="1"/>
    <col min="15369" max="15369" width="6.140625" customWidth="1"/>
    <col min="15370" max="15370" width="4.140625" customWidth="1"/>
    <col min="15371" max="15371" width="2.5703125" customWidth="1"/>
    <col min="15372" max="15372" width="1.85546875" customWidth="1"/>
    <col min="15373" max="15373" width="1.7109375" customWidth="1"/>
    <col min="15374" max="15374" width="4.28515625" customWidth="1"/>
    <col min="15375" max="15375" width="6.140625" customWidth="1"/>
    <col min="15376" max="15376" width="4.85546875" customWidth="1"/>
    <col min="15377" max="15377" width="5.42578125" customWidth="1"/>
    <col min="15378" max="15378" width="3.85546875" customWidth="1"/>
    <col min="15379" max="15379" width="8.85546875" customWidth="1"/>
    <col min="15380" max="15380" width="2.85546875" customWidth="1"/>
    <col min="15381" max="15381" width="7.5703125" customWidth="1"/>
    <col min="15382" max="15382" width="4.28515625" customWidth="1"/>
    <col min="15383" max="15383" width="6.7109375" customWidth="1"/>
    <col min="15384" max="15384" width="3.42578125" customWidth="1"/>
    <col min="15385" max="15385" width="2.5703125" customWidth="1"/>
    <col min="15386" max="15386" width="2.7109375" customWidth="1"/>
    <col min="15617" max="15617" width="2.85546875" customWidth="1"/>
    <col min="15618" max="15618" width="13.42578125" customWidth="1"/>
    <col min="15619" max="15619" width="1.85546875" customWidth="1"/>
    <col min="15620" max="15620" width="1.7109375" customWidth="1"/>
    <col min="15621" max="15621" width="4.42578125" customWidth="1"/>
    <col min="15622" max="15622" width="2" customWidth="1"/>
    <col min="15623" max="15623" width="1.42578125" customWidth="1"/>
    <col min="15624" max="15624" width="2.5703125" customWidth="1"/>
    <col min="15625" max="15625" width="6.140625" customWidth="1"/>
    <col min="15626" max="15626" width="4.140625" customWidth="1"/>
    <col min="15627" max="15627" width="2.5703125" customWidth="1"/>
    <col min="15628" max="15628" width="1.85546875" customWidth="1"/>
    <col min="15629" max="15629" width="1.7109375" customWidth="1"/>
    <col min="15630" max="15630" width="4.28515625" customWidth="1"/>
    <col min="15631" max="15631" width="6.140625" customWidth="1"/>
    <col min="15632" max="15632" width="4.85546875" customWidth="1"/>
    <col min="15633" max="15633" width="5.42578125" customWidth="1"/>
    <col min="15634" max="15634" width="3.85546875" customWidth="1"/>
    <col min="15635" max="15635" width="8.85546875" customWidth="1"/>
    <col min="15636" max="15636" width="2.85546875" customWidth="1"/>
    <col min="15637" max="15637" width="7.5703125" customWidth="1"/>
    <col min="15638" max="15638" width="4.28515625" customWidth="1"/>
    <col min="15639" max="15639" width="6.7109375" customWidth="1"/>
    <col min="15640" max="15640" width="3.42578125" customWidth="1"/>
    <col min="15641" max="15641" width="2.5703125" customWidth="1"/>
    <col min="15642" max="15642" width="2.7109375" customWidth="1"/>
    <col min="15873" max="15873" width="2.85546875" customWidth="1"/>
    <col min="15874" max="15874" width="13.42578125" customWidth="1"/>
    <col min="15875" max="15875" width="1.85546875" customWidth="1"/>
    <col min="15876" max="15876" width="1.7109375" customWidth="1"/>
    <col min="15877" max="15877" width="4.42578125" customWidth="1"/>
    <col min="15878" max="15878" width="2" customWidth="1"/>
    <col min="15879" max="15879" width="1.42578125" customWidth="1"/>
    <col min="15880" max="15880" width="2.5703125" customWidth="1"/>
    <col min="15881" max="15881" width="6.140625" customWidth="1"/>
    <col min="15882" max="15882" width="4.140625" customWidth="1"/>
    <col min="15883" max="15883" width="2.5703125" customWidth="1"/>
    <col min="15884" max="15884" width="1.85546875" customWidth="1"/>
    <col min="15885" max="15885" width="1.7109375" customWidth="1"/>
    <col min="15886" max="15886" width="4.28515625" customWidth="1"/>
    <col min="15887" max="15887" width="6.140625" customWidth="1"/>
    <col min="15888" max="15888" width="4.85546875" customWidth="1"/>
    <col min="15889" max="15889" width="5.42578125" customWidth="1"/>
    <col min="15890" max="15890" width="3.85546875" customWidth="1"/>
    <col min="15891" max="15891" width="8.85546875" customWidth="1"/>
    <col min="15892" max="15892" width="2.85546875" customWidth="1"/>
    <col min="15893" max="15893" width="7.5703125" customWidth="1"/>
    <col min="15894" max="15894" width="4.28515625" customWidth="1"/>
    <col min="15895" max="15895" width="6.7109375" customWidth="1"/>
    <col min="15896" max="15896" width="3.42578125" customWidth="1"/>
    <col min="15897" max="15897" width="2.5703125" customWidth="1"/>
    <col min="15898" max="15898" width="2.7109375" customWidth="1"/>
    <col min="16129" max="16129" width="2.85546875" customWidth="1"/>
    <col min="16130" max="16130" width="13.42578125" customWidth="1"/>
    <col min="16131" max="16131" width="1.85546875" customWidth="1"/>
    <col min="16132" max="16132" width="1.7109375" customWidth="1"/>
    <col min="16133" max="16133" width="4.42578125" customWidth="1"/>
    <col min="16134" max="16134" width="2" customWidth="1"/>
    <col min="16135" max="16135" width="1.42578125" customWidth="1"/>
    <col min="16136" max="16136" width="2.5703125" customWidth="1"/>
    <col min="16137" max="16137" width="6.140625" customWidth="1"/>
    <col min="16138" max="16138" width="4.140625" customWidth="1"/>
    <col min="16139" max="16139" width="2.5703125" customWidth="1"/>
    <col min="16140" max="16140" width="1.85546875" customWidth="1"/>
    <col min="16141" max="16141" width="1.7109375" customWidth="1"/>
    <col min="16142" max="16142" width="4.28515625" customWidth="1"/>
    <col min="16143" max="16143" width="6.140625" customWidth="1"/>
    <col min="16144" max="16144" width="4.85546875" customWidth="1"/>
    <col min="16145" max="16145" width="5.42578125" customWidth="1"/>
    <col min="16146" max="16146" width="3.85546875" customWidth="1"/>
    <col min="16147" max="16147" width="8.85546875" customWidth="1"/>
    <col min="16148" max="16148" width="2.85546875" customWidth="1"/>
    <col min="16149" max="16149" width="7.5703125" customWidth="1"/>
    <col min="16150" max="16150" width="4.28515625" customWidth="1"/>
    <col min="16151" max="16151" width="6.7109375" customWidth="1"/>
    <col min="16152" max="16152" width="3.42578125" customWidth="1"/>
    <col min="16153" max="16153" width="2.5703125" customWidth="1"/>
    <col min="16154" max="16154" width="2.7109375" customWidth="1"/>
  </cols>
  <sheetData>
    <row r="1" spans="1:24" ht="18.95" customHeight="1" x14ac:dyDescent="0.25">
      <c r="A1" s="671" t="s">
        <v>1825</v>
      </c>
      <c r="B1" s="671"/>
      <c r="C1" s="671"/>
      <c r="D1" s="671"/>
      <c r="E1" s="671"/>
      <c r="F1" s="671"/>
      <c r="G1" s="672" t="s">
        <v>1657</v>
      </c>
      <c r="H1" s="672"/>
      <c r="I1" s="672"/>
      <c r="J1" s="672"/>
      <c r="K1" s="672"/>
      <c r="L1" s="672"/>
      <c r="M1" s="672"/>
      <c r="N1" s="672"/>
      <c r="O1" s="672"/>
      <c r="P1" s="672"/>
      <c r="Q1" s="672"/>
      <c r="R1" s="672"/>
      <c r="S1" s="672"/>
      <c r="T1" s="672"/>
      <c r="V1" s="671"/>
      <c r="W1" s="671"/>
      <c r="X1" s="671" t="s">
        <v>1658</v>
      </c>
    </row>
    <row r="2" spans="1:24" ht="13.15" customHeight="1" x14ac:dyDescent="0.25">
      <c r="A2" s="671" t="s">
        <v>1826</v>
      </c>
      <c r="B2" s="671"/>
      <c r="G2" s="672"/>
      <c r="H2" s="672"/>
      <c r="I2" s="672"/>
      <c r="J2" s="672"/>
      <c r="K2" s="672"/>
      <c r="L2" s="672"/>
      <c r="M2" s="672"/>
      <c r="N2" s="672"/>
      <c r="O2" s="672"/>
      <c r="P2" s="672"/>
      <c r="Q2" s="672"/>
      <c r="R2" s="672"/>
      <c r="S2" s="672"/>
      <c r="T2" s="672"/>
    </row>
    <row r="3" spans="1:24" ht="18.95" customHeight="1" x14ac:dyDescent="0.25">
      <c r="A3" s="671"/>
      <c r="B3" s="671"/>
      <c r="G3" s="672" t="s">
        <v>1659</v>
      </c>
      <c r="H3" s="672"/>
      <c r="I3" s="672"/>
      <c r="J3" s="672"/>
      <c r="K3" s="672"/>
      <c r="L3" s="672"/>
      <c r="M3" s="672"/>
      <c r="N3" s="672"/>
      <c r="O3" s="672"/>
      <c r="P3" s="672"/>
      <c r="Q3" s="672"/>
      <c r="R3" s="672"/>
      <c r="S3" s="672"/>
      <c r="T3" s="672"/>
    </row>
    <row r="4" spans="1:24" ht="28.35" customHeight="1" x14ac:dyDescent="0.25">
      <c r="G4" s="374" t="s">
        <v>1660</v>
      </c>
      <c r="H4" s="374"/>
      <c r="I4" s="374"/>
      <c r="J4" s="374"/>
      <c r="K4" s="374"/>
      <c r="L4" s="374"/>
      <c r="M4" s="374"/>
      <c r="N4" s="374"/>
      <c r="O4" s="374"/>
      <c r="P4" s="374"/>
      <c r="Q4" s="374"/>
      <c r="R4" s="374"/>
      <c r="S4" s="374"/>
    </row>
    <row r="5" spans="1:24" ht="14.25" customHeight="1" x14ac:dyDescent="0.25">
      <c r="A5" s="375" t="s">
        <v>131</v>
      </c>
      <c r="B5" s="375"/>
      <c r="C5" s="375"/>
      <c r="D5" s="376" t="s">
        <v>1661</v>
      </c>
      <c r="E5" s="377" t="s">
        <v>1795</v>
      </c>
      <c r="F5" s="377"/>
      <c r="G5" s="377"/>
      <c r="H5" s="377"/>
      <c r="I5" s="377"/>
      <c r="J5" s="377"/>
      <c r="K5" s="377"/>
      <c r="L5" s="377"/>
      <c r="M5" s="377"/>
      <c r="N5" s="377"/>
      <c r="O5" s="377"/>
      <c r="P5" s="377"/>
      <c r="Q5" s="377"/>
      <c r="R5" s="377"/>
      <c r="S5" s="377"/>
      <c r="T5" s="377"/>
      <c r="U5" s="377"/>
      <c r="V5" s="377"/>
      <c r="W5" s="377"/>
      <c r="X5" s="377"/>
    </row>
    <row r="6" spans="1:24" ht="14.25" customHeight="1" x14ac:dyDescent="0.25">
      <c r="A6" s="375" t="s">
        <v>132</v>
      </c>
      <c r="B6" s="375"/>
      <c r="C6" s="375"/>
      <c r="D6" s="376" t="s">
        <v>1661</v>
      </c>
      <c r="E6" s="378" t="s">
        <v>1662</v>
      </c>
      <c r="F6" s="378"/>
      <c r="G6" s="378"/>
      <c r="H6" s="378"/>
      <c r="I6" s="378"/>
      <c r="J6" s="378"/>
      <c r="K6" s="378"/>
      <c r="L6" s="378"/>
      <c r="M6" s="378"/>
      <c r="N6" s="378"/>
      <c r="O6" s="378"/>
      <c r="P6" s="378"/>
      <c r="Q6" s="378"/>
      <c r="R6" s="378"/>
      <c r="S6" s="378"/>
      <c r="T6" s="378"/>
      <c r="U6" s="378"/>
      <c r="V6" s="378"/>
      <c r="W6" s="378"/>
      <c r="X6" s="378"/>
    </row>
    <row r="7" spans="1:24" ht="10.9" customHeight="1" x14ac:dyDescent="0.25">
      <c r="A7" s="375"/>
      <c r="B7" s="375"/>
      <c r="C7" s="375"/>
      <c r="D7" s="376"/>
      <c r="E7" s="378" t="s">
        <v>1663</v>
      </c>
      <c r="F7" s="378"/>
      <c r="G7" s="378"/>
      <c r="H7" s="378"/>
      <c r="I7" s="378"/>
      <c r="J7" s="378"/>
      <c r="K7" s="378"/>
      <c r="L7" s="378"/>
      <c r="M7" s="378"/>
      <c r="N7" s="378"/>
      <c r="O7" s="378"/>
      <c r="P7" s="378"/>
      <c r="Q7" s="378"/>
      <c r="R7" s="378"/>
      <c r="S7" s="378"/>
      <c r="T7" s="378"/>
      <c r="U7" s="378"/>
      <c r="V7" s="378"/>
      <c r="W7" s="378"/>
      <c r="X7" s="378"/>
    </row>
    <row r="8" spans="1:24" ht="14.25" customHeight="1" x14ac:dyDescent="0.25">
      <c r="A8" s="375" t="s">
        <v>133</v>
      </c>
      <c r="B8" s="375"/>
      <c r="C8" s="375"/>
      <c r="D8" s="376" t="s">
        <v>1661</v>
      </c>
      <c r="E8" s="377" t="s">
        <v>1664</v>
      </c>
      <c r="F8" s="377"/>
      <c r="G8" s="377"/>
      <c r="H8" s="377"/>
      <c r="I8" s="377"/>
      <c r="J8" s="377"/>
      <c r="K8" s="377"/>
      <c r="L8" s="377"/>
      <c r="M8" s="377"/>
      <c r="N8" s="377"/>
      <c r="O8" s="377"/>
      <c r="P8" s="377"/>
      <c r="Q8" s="377"/>
      <c r="R8" s="377"/>
      <c r="S8" s="377"/>
      <c r="T8" s="377"/>
      <c r="U8" s="377"/>
      <c r="V8" s="377"/>
      <c r="W8" s="377"/>
      <c r="X8" s="377"/>
    </row>
    <row r="9" spans="1:24" ht="14.25" customHeight="1" x14ac:dyDescent="0.25">
      <c r="A9" s="375" t="s">
        <v>1665</v>
      </c>
      <c r="B9" s="375"/>
      <c r="C9" s="375"/>
      <c r="D9" s="376" t="s">
        <v>1661</v>
      </c>
      <c r="E9" s="377" t="s">
        <v>1666</v>
      </c>
      <c r="F9" s="377"/>
      <c r="G9" s="377"/>
      <c r="H9" s="377"/>
      <c r="I9" s="377"/>
      <c r="J9" s="377"/>
      <c r="K9" s="377"/>
      <c r="L9" s="377"/>
      <c r="M9" s="377"/>
      <c r="N9" s="377"/>
      <c r="O9" s="377"/>
      <c r="P9" s="377"/>
      <c r="Q9" s="377"/>
      <c r="R9" s="377"/>
      <c r="S9" s="377"/>
      <c r="T9" s="377"/>
      <c r="U9" s="377"/>
      <c r="V9" s="377"/>
      <c r="W9" s="377"/>
      <c r="X9" s="377"/>
    </row>
    <row r="10" spans="1:24" ht="14.25" customHeight="1" x14ac:dyDescent="0.25">
      <c r="A10" s="375" t="s">
        <v>1667</v>
      </c>
      <c r="B10" s="375"/>
      <c r="C10" s="375"/>
      <c r="D10" s="376" t="s">
        <v>1661</v>
      </c>
      <c r="E10" s="377" t="s">
        <v>1666</v>
      </c>
      <c r="F10" s="377"/>
      <c r="G10" s="377"/>
      <c r="H10" s="377"/>
      <c r="I10" s="377"/>
      <c r="J10" s="377"/>
      <c r="K10" s="377"/>
      <c r="L10" s="377"/>
      <c r="M10" s="377"/>
      <c r="N10" s="377"/>
      <c r="O10" s="377"/>
      <c r="P10" s="377"/>
      <c r="Q10" s="377"/>
      <c r="R10" s="377"/>
      <c r="S10" s="377"/>
      <c r="T10" s="377"/>
      <c r="U10" s="377"/>
      <c r="V10" s="377"/>
      <c r="W10" s="377"/>
      <c r="X10" s="377"/>
    </row>
    <row r="11" spans="1:24" ht="14.25" customHeight="1" x14ac:dyDescent="0.25">
      <c r="A11" s="375" t="s">
        <v>1668</v>
      </c>
      <c r="B11" s="375"/>
      <c r="C11" s="375"/>
      <c r="D11" s="376" t="s">
        <v>1661</v>
      </c>
      <c r="E11" s="377"/>
      <c r="F11" s="377"/>
      <c r="G11" s="377"/>
      <c r="H11" s="377"/>
      <c r="I11" s="377"/>
      <c r="J11" s="377"/>
      <c r="K11" s="377"/>
      <c r="L11" s="377"/>
      <c r="M11" s="377"/>
      <c r="N11" s="377"/>
      <c r="O11" s="377"/>
      <c r="P11" s="377"/>
      <c r="Q11" s="377"/>
      <c r="R11" s="377"/>
      <c r="S11" s="377"/>
      <c r="T11" s="377"/>
      <c r="U11" s="377"/>
      <c r="V11" s="377"/>
      <c r="W11" s="377"/>
      <c r="X11" s="377"/>
    </row>
    <row r="12" spans="1:24" ht="14.25" customHeight="1" x14ac:dyDescent="0.25">
      <c r="A12" s="375" t="s">
        <v>134</v>
      </c>
      <c r="B12" s="375"/>
      <c r="C12" s="375"/>
      <c r="D12" s="376" t="s">
        <v>1661</v>
      </c>
    </row>
    <row r="13" spans="1:24" ht="14.25" customHeight="1" x14ac:dyDescent="0.25">
      <c r="A13" s="375" t="s">
        <v>1669</v>
      </c>
      <c r="B13" s="375"/>
      <c r="C13" s="375"/>
      <c r="D13" s="376" t="s">
        <v>1661</v>
      </c>
      <c r="E13" s="377" t="s">
        <v>1666</v>
      </c>
      <c r="F13" s="377"/>
      <c r="G13" s="377"/>
      <c r="H13" s="377"/>
      <c r="I13" s="377"/>
      <c r="J13" s="377"/>
      <c r="K13" s="377"/>
      <c r="L13" s="377"/>
      <c r="M13" s="377"/>
      <c r="N13" s="377"/>
      <c r="O13" s="377"/>
      <c r="P13" s="377"/>
      <c r="Q13" s="377"/>
      <c r="R13" s="377"/>
      <c r="S13" s="377"/>
      <c r="T13" s="377"/>
      <c r="U13" s="377"/>
      <c r="V13" s="377"/>
      <c r="W13" s="377"/>
      <c r="X13" s="377"/>
    </row>
    <row r="14" spans="1:24" ht="14.25" customHeight="1" x14ac:dyDescent="0.25">
      <c r="A14" s="375" t="s">
        <v>1670</v>
      </c>
      <c r="B14" s="375"/>
      <c r="C14" s="375"/>
      <c r="D14" s="376" t="s">
        <v>1661</v>
      </c>
      <c r="E14" s="377" t="s">
        <v>1666</v>
      </c>
      <c r="F14" s="377"/>
      <c r="G14" s="377"/>
      <c r="H14" s="377"/>
      <c r="I14" s="377"/>
      <c r="J14" s="377"/>
      <c r="K14" s="377"/>
      <c r="L14" s="377"/>
      <c r="M14" s="377"/>
      <c r="N14" s="377"/>
      <c r="O14" s="377"/>
      <c r="P14" s="377"/>
      <c r="Q14" s="377"/>
      <c r="R14" s="377"/>
      <c r="S14" s="377"/>
      <c r="T14" s="377"/>
      <c r="U14" s="377"/>
      <c r="V14" s="377"/>
      <c r="W14" s="377"/>
      <c r="X14" s="377"/>
    </row>
    <row r="15" spans="1:24" ht="14.25" customHeight="1" x14ac:dyDescent="0.25">
      <c r="A15" s="375" t="s">
        <v>1671</v>
      </c>
      <c r="B15" s="375"/>
      <c r="C15" s="375"/>
      <c r="D15" s="376" t="s">
        <v>1661</v>
      </c>
      <c r="E15" s="377" t="s">
        <v>1666</v>
      </c>
      <c r="F15" s="377"/>
      <c r="G15" s="377"/>
      <c r="H15" s="377"/>
      <c r="I15" s="377"/>
      <c r="J15" s="377"/>
      <c r="K15" s="377"/>
      <c r="L15" s="377"/>
      <c r="M15" s="377"/>
      <c r="N15" s="377"/>
      <c r="O15" s="377"/>
      <c r="P15" s="377"/>
      <c r="Q15" s="377"/>
      <c r="R15" s="377"/>
      <c r="S15" s="377"/>
      <c r="T15" s="377"/>
      <c r="U15" s="377"/>
      <c r="V15" s="377"/>
      <c r="W15" s="377"/>
      <c r="X15" s="377"/>
    </row>
    <row r="16" spans="1:24" ht="14.25" customHeight="1" x14ac:dyDescent="0.25">
      <c r="A16" s="375" t="s">
        <v>1672</v>
      </c>
      <c r="B16" s="375"/>
      <c r="C16" s="375"/>
      <c r="D16" s="376" t="s">
        <v>1661</v>
      </c>
      <c r="E16" s="377" t="s">
        <v>1666</v>
      </c>
      <c r="F16" s="377"/>
      <c r="G16" s="377"/>
      <c r="H16" s="377"/>
      <c r="I16" s="377"/>
      <c r="J16" s="377"/>
      <c r="K16" s="377"/>
      <c r="L16" s="377"/>
      <c r="M16" s="377"/>
      <c r="N16" s="377"/>
      <c r="O16" s="377"/>
      <c r="P16" s="377"/>
      <c r="Q16" s="377"/>
      <c r="R16" s="377"/>
      <c r="S16" s="377"/>
      <c r="T16" s="377"/>
      <c r="U16" s="377"/>
      <c r="V16" s="377"/>
      <c r="W16" s="377"/>
      <c r="X16" s="377"/>
    </row>
    <row r="17" spans="1:19" ht="12.6" customHeight="1" x14ac:dyDescent="0.25">
      <c r="A17" s="379" t="s">
        <v>1673</v>
      </c>
      <c r="B17" s="380" t="s">
        <v>1674</v>
      </c>
      <c r="C17" s="380"/>
      <c r="D17" s="380" t="s">
        <v>1675</v>
      </c>
      <c r="E17" s="380"/>
      <c r="F17" s="381" t="s">
        <v>1676</v>
      </c>
      <c r="G17" s="381"/>
      <c r="H17" s="382" t="s">
        <v>1676</v>
      </c>
      <c r="I17" s="380" t="s">
        <v>1677</v>
      </c>
      <c r="J17" s="380"/>
      <c r="K17" s="380"/>
    </row>
    <row r="18" spans="1:19" ht="8.1" customHeight="1" x14ac:dyDescent="0.25">
      <c r="A18" s="379"/>
      <c r="B18" s="380"/>
      <c r="C18" s="380"/>
      <c r="D18" s="380"/>
      <c r="E18" s="380"/>
      <c r="F18" s="381" t="s">
        <v>1678</v>
      </c>
      <c r="G18" s="381"/>
      <c r="H18" s="382" t="s">
        <v>9</v>
      </c>
      <c r="I18" s="380"/>
      <c r="J18" s="380"/>
      <c r="K18" s="380"/>
    </row>
    <row r="19" spans="1:19" ht="13.35" customHeight="1" x14ac:dyDescent="0.25"/>
    <row r="20" spans="1:19" ht="13.35" customHeight="1" x14ac:dyDescent="0.25"/>
    <row r="21" spans="1:19" ht="12.4" customHeight="1" x14ac:dyDescent="0.25">
      <c r="A21" s="383">
        <v>1</v>
      </c>
      <c r="B21" s="384" t="s">
        <v>1403</v>
      </c>
      <c r="C21" s="384"/>
      <c r="D21" s="384" t="s">
        <v>1407</v>
      </c>
      <c r="E21" s="384"/>
      <c r="F21" s="384"/>
      <c r="G21" s="383">
        <v>3</v>
      </c>
      <c r="H21" s="385">
        <v>8</v>
      </c>
      <c r="I21" s="386" t="s">
        <v>1582</v>
      </c>
      <c r="J21" s="386" t="s">
        <v>1679</v>
      </c>
      <c r="K21" s="387" t="s">
        <v>1778</v>
      </c>
      <c r="L21" s="387"/>
      <c r="M21" s="387"/>
      <c r="N21" s="386" t="s">
        <v>1679</v>
      </c>
      <c r="O21" s="387" t="s">
        <v>1779</v>
      </c>
      <c r="P21" s="387" t="s">
        <v>1679</v>
      </c>
      <c r="Q21" s="387" t="s">
        <v>112</v>
      </c>
      <c r="R21" s="387" t="s">
        <v>1679</v>
      </c>
      <c r="S21" s="387"/>
    </row>
    <row r="22" spans="1:19" ht="12.4" customHeight="1" x14ac:dyDescent="0.25">
      <c r="A22" s="383">
        <v>2</v>
      </c>
      <c r="B22" s="384" t="s">
        <v>1681</v>
      </c>
      <c r="C22" s="384"/>
      <c r="D22" s="384" t="s">
        <v>1412</v>
      </c>
      <c r="E22" s="384"/>
      <c r="F22" s="384"/>
      <c r="G22" s="383">
        <v>3</v>
      </c>
      <c r="H22" s="385">
        <v>8</v>
      </c>
      <c r="I22" s="386" t="s">
        <v>1582</v>
      </c>
      <c r="J22" s="386" t="s">
        <v>1679</v>
      </c>
      <c r="K22" s="387" t="s">
        <v>1778</v>
      </c>
      <c r="L22" s="387"/>
      <c r="M22" s="387"/>
      <c r="N22" s="386" t="s">
        <v>1679</v>
      </c>
      <c r="O22" s="387" t="s">
        <v>1779</v>
      </c>
      <c r="P22" s="387" t="s">
        <v>1679</v>
      </c>
      <c r="Q22" s="387" t="s">
        <v>112</v>
      </c>
      <c r="R22" s="387" t="s">
        <v>1679</v>
      </c>
      <c r="S22" s="387"/>
    </row>
    <row r="23" spans="1:19" ht="12.4" customHeight="1" x14ac:dyDescent="0.25">
      <c r="A23" s="383">
        <v>3</v>
      </c>
      <c r="B23" s="384" t="s">
        <v>1682</v>
      </c>
      <c r="C23" s="384"/>
      <c r="D23" s="384" t="s">
        <v>856</v>
      </c>
      <c r="E23" s="384"/>
      <c r="F23" s="384"/>
      <c r="G23" s="383">
        <v>3</v>
      </c>
      <c r="H23" s="385">
        <v>7</v>
      </c>
      <c r="I23" s="386" t="s">
        <v>1582</v>
      </c>
      <c r="J23" s="386" t="s">
        <v>1679</v>
      </c>
      <c r="K23" s="387" t="s">
        <v>1778</v>
      </c>
      <c r="L23" s="387"/>
      <c r="M23" s="387"/>
      <c r="N23" s="386" t="s">
        <v>1680</v>
      </c>
      <c r="O23" s="387" t="s">
        <v>1779</v>
      </c>
      <c r="P23" s="387" t="s">
        <v>1680</v>
      </c>
      <c r="Q23" s="387"/>
    </row>
    <row r="24" spans="1:19" ht="12.4" customHeight="1" x14ac:dyDescent="0.25">
      <c r="A24" s="383">
        <v>4</v>
      </c>
      <c r="B24" s="384" t="s">
        <v>1683</v>
      </c>
      <c r="C24" s="384"/>
      <c r="D24" s="384" t="s">
        <v>1417</v>
      </c>
      <c r="E24" s="384"/>
      <c r="F24" s="384"/>
      <c r="G24" s="383">
        <v>3</v>
      </c>
      <c r="H24" s="385">
        <v>8</v>
      </c>
      <c r="I24" s="386" t="s">
        <v>1582</v>
      </c>
      <c r="J24" s="386" t="s">
        <v>1679</v>
      </c>
      <c r="K24" s="387" t="s">
        <v>1778</v>
      </c>
      <c r="L24" s="387"/>
      <c r="M24" s="387"/>
      <c r="N24" s="386" t="s">
        <v>1680</v>
      </c>
      <c r="O24" s="387" t="s">
        <v>1779</v>
      </c>
      <c r="P24" s="387" t="s">
        <v>1680</v>
      </c>
      <c r="Q24" s="387" t="s">
        <v>112</v>
      </c>
      <c r="R24" s="387" t="s">
        <v>1679</v>
      </c>
      <c r="S24" s="387"/>
    </row>
    <row r="25" spans="1:19" ht="12.4" customHeight="1" x14ac:dyDescent="0.25">
      <c r="A25" s="383">
        <v>5</v>
      </c>
      <c r="B25" s="384" t="s">
        <v>1684</v>
      </c>
      <c r="C25" s="384"/>
      <c r="D25" s="384" t="s">
        <v>1422</v>
      </c>
      <c r="E25" s="384"/>
      <c r="F25" s="384"/>
      <c r="G25" s="383">
        <v>3</v>
      </c>
      <c r="H25" s="385">
        <v>8</v>
      </c>
      <c r="I25" s="386" t="s">
        <v>1582</v>
      </c>
      <c r="J25" s="386" t="s">
        <v>1679</v>
      </c>
      <c r="K25" s="387" t="s">
        <v>1778</v>
      </c>
      <c r="L25" s="387"/>
      <c r="M25" s="387"/>
      <c r="N25" s="386" t="s">
        <v>1680</v>
      </c>
      <c r="O25" s="387" t="s">
        <v>1779</v>
      </c>
      <c r="P25" s="387" t="s">
        <v>1680</v>
      </c>
      <c r="Q25" s="387" t="s">
        <v>112</v>
      </c>
      <c r="R25" s="387" t="s">
        <v>1679</v>
      </c>
      <c r="S25" s="387"/>
    </row>
    <row r="26" spans="1:19" ht="12.4" customHeight="1" x14ac:dyDescent="0.25">
      <c r="A26" s="383">
        <v>6</v>
      </c>
      <c r="B26" s="384" t="s">
        <v>1685</v>
      </c>
      <c r="C26" s="384"/>
      <c r="D26" s="384" t="s">
        <v>977</v>
      </c>
      <c r="E26" s="384"/>
      <c r="F26" s="384"/>
      <c r="G26" s="383">
        <v>0</v>
      </c>
      <c r="H26" s="385">
        <v>10</v>
      </c>
      <c r="I26" s="386" t="s">
        <v>1582</v>
      </c>
      <c r="J26" s="386" t="s">
        <v>1679</v>
      </c>
      <c r="K26" s="387" t="s">
        <v>1778</v>
      </c>
      <c r="L26" s="387"/>
      <c r="M26" s="387"/>
      <c r="N26" s="386" t="s">
        <v>1679</v>
      </c>
      <c r="O26" s="387" t="s">
        <v>1779</v>
      </c>
      <c r="P26" s="387" t="s">
        <v>1679</v>
      </c>
      <c r="Q26" s="387"/>
    </row>
    <row r="27" spans="1:19" ht="12.4" customHeight="1" x14ac:dyDescent="0.25">
      <c r="A27" s="383">
        <v>7</v>
      </c>
      <c r="B27" s="384" t="s">
        <v>1686</v>
      </c>
      <c r="C27" s="384"/>
      <c r="D27" s="384" t="s">
        <v>795</v>
      </c>
      <c r="E27" s="384"/>
      <c r="F27" s="384"/>
      <c r="G27" s="383">
        <v>3</v>
      </c>
      <c r="H27" s="385">
        <v>8</v>
      </c>
      <c r="I27" s="386" t="s">
        <v>1582</v>
      </c>
      <c r="J27" s="386" t="s">
        <v>1679</v>
      </c>
      <c r="K27" s="387" t="s">
        <v>1778</v>
      </c>
      <c r="L27" s="387"/>
      <c r="M27" s="387"/>
      <c r="N27" s="386" t="s">
        <v>1679</v>
      </c>
      <c r="O27" s="387" t="s">
        <v>1779</v>
      </c>
      <c r="P27" s="387" t="s">
        <v>1679</v>
      </c>
      <c r="Q27" s="387"/>
    </row>
    <row r="28" spans="1:19" ht="12.4" customHeight="1" x14ac:dyDescent="0.25">
      <c r="A28" s="383">
        <v>8</v>
      </c>
      <c r="B28" s="384" t="s">
        <v>1687</v>
      </c>
      <c r="C28" s="384"/>
      <c r="D28" s="384" t="s">
        <v>1427</v>
      </c>
      <c r="E28" s="384"/>
      <c r="F28" s="384"/>
      <c r="G28" s="383">
        <v>3</v>
      </c>
      <c r="H28" s="385">
        <v>8</v>
      </c>
      <c r="I28" s="386" t="s">
        <v>1582</v>
      </c>
      <c r="J28" s="386" t="s">
        <v>1679</v>
      </c>
      <c r="K28" s="387" t="s">
        <v>1778</v>
      </c>
      <c r="L28" s="387"/>
      <c r="M28" s="387"/>
      <c r="N28" s="386" t="s">
        <v>1680</v>
      </c>
      <c r="O28" s="387" t="s">
        <v>1779</v>
      </c>
      <c r="P28" s="387" t="s">
        <v>1680</v>
      </c>
      <c r="Q28" s="387" t="s">
        <v>112</v>
      </c>
      <c r="R28" s="387" t="s">
        <v>1679</v>
      </c>
      <c r="S28" s="387"/>
    </row>
    <row r="29" spans="1:19" ht="12.4" customHeight="1" x14ac:dyDescent="0.25">
      <c r="A29" s="383">
        <v>9</v>
      </c>
      <c r="B29" s="384" t="s">
        <v>1688</v>
      </c>
      <c r="C29" s="384"/>
      <c r="D29" s="384" t="s">
        <v>858</v>
      </c>
      <c r="E29" s="384"/>
      <c r="F29" s="384"/>
      <c r="G29" s="383">
        <v>3</v>
      </c>
      <c r="H29" s="385">
        <v>7</v>
      </c>
      <c r="I29" s="386" t="s">
        <v>1582</v>
      </c>
      <c r="J29" s="386" t="s">
        <v>1679</v>
      </c>
      <c r="K29" s="387" t="s">
        <v>1778</v>
      </c>
      <c r="L29" s="387"/>
      <c r="M29" s="387"/>
      <c r="N29" s="386" t="s">
        <v>1680</v>
      </c>
      <c r="O29" s="387" t="s">
        <v>1779</v>
      </c>
      <c r="P29" s="387" t="s">
        <v>1680</v>
      </c>
      <c r="Q29" s="387"/>
    </row>
    <row r="30" spans="1:19" ht="11.1" customHeight="1" x14ac:dyDescent="0.25">
      <c r="A30" s="383">
        <v>10</v>
      </c>
      <c r="B30" s="389" t="s">
        <v>1689</v>
      </c>
      <c r="C30" s="389"/>
      <c r="D30" s="384" t="s">
        <v>1432</v>
      </c>
      <c r="E30" s="384"/>
      <c r="F30" s="384"/>
      <c r="G30" s="383">
        <v>3</v>
      </c>
      <c r="H30" s="385">
        <v>8</v>
      </c>
      <c r="I30" s="386" t="s">
        <v>1582</v>
      </c>
      <c r="J30" s="386" t="s">
        <v>1679</v>
      </c>
      <c r="K30" s="387" t="s">
        <v>1778</v>
      </c>
      <c r="L30" s="387"/>
      <c r="M30" s="387"/>
      <c r="N30" s="386" t="s">
        <v>1679</v>
      </c>
      <c r="O30" s="387" t="s">
        <v>1779</v>
      </c>
      <c r="P30" s="387" t="s">
        <v>1679</v>
      </c>
      <c r="Q30" s="387" t="s">
        <v>112</v>
      </c>
      <c r="R30" s="387" t="s">
        <v>1679</v>
      </c>
      <c r="S30" s="387"/>
    </row>
    <row r="31" spans="1:19" ht="8.25" customHeight="1" x14ac:dyDescent="0.25">
      <c r="A31" s="388"/>
      <c r="B31" s="389" t="s">
        <v>1690</v>
      </c>
      <c r="C31" s="389"/>
      <c r="D31" s="384"/>
      <c r="E31" s="384"/>
      <c r="F31" s="384"/>
      <c r="G31" s="388"/>
      <c r="H31" s="390"/>
      <c r="I31" s="386"/>
      <c r="J31" s="386"/>
      <c r="K31" s="387"/>
      <c r="L31" s="387"/>
      <c r="M31" s="387"/>
      <c r="N31" s="386"/>
      <c r="O31" s="387"/>
      <c r="P31" s="387"/>
      <c r="Q31" s="387"/>
      <c r="R31" s="387"/>
      <c r="S31" s="387"/>
    </row>
    <row r="32" spans="1:19" ht="12.4" customHeight="1" x14ac:dyDescent="0.25">
      <c r="A32" s="383">
        <v>11</v>
      </c>
      <c r="B32" s="384" t="s">
        <v>1691</v>
      </c>
      <c r="C32" s="384"/>
      <c r="D32" s="384" t="s">
        <v>1437</v>
      </c>
      <c r="E32" s="384"/>
      <c r="F32" s="384"/>
      <c r="G32" s="383">
        <v>3</v>
      </c>
      <c r="H32" s="385">
        <v>8</v>
      </c>
      <c r="I32" s="386" t="s">
        <v>1582</v>
      </c>
      <c r="J32" s="386" t="s">
        <v>1679</v>
      </c>
      <c r="K32" s="387" t="s">
        <v>1778</v>
      </c>
      <c r="L32" s="387"/>
      <c r="M32" s="387"/>
      <c r="N32" s="386" t="s">
        <v>1679</v>
      </c>
      <c r="O32" s="387" t="s">
        <v>1779</v>
      </c>
      <c r="P32" s="387" t="s">
        <v>1679</v>
      </c>
      <c r="Q32" s="387" t="s">
        <v>112</v>
      </c>
      <c r="R32" s="387" t="s">
        <v>1679</v>
      </c>
      <c r="S32" s="387"/>
    </row>
    <row r="33" spans="1:19" ht="11.1" customHeight="1" x14ac:dyDescent="0.25">
      <c r="A33" s="383">
        <v>12</v>
      </c>
      <c r="B33" s="389" t="s">
        <v>1692</v>
      </c>
      <c r="C33" s="389"/>
      <c r="D33" s="384" t="s">
        <v>860</v>
      </c>
      <c r="E33" s="384"/>
      <c r="F33" s="384"/>
      <c r="G33" s="383">
        <v>3</v>
      </c>
      <c r="H33" s="385">
        <v>8</v>
      </c>
      <c r="I33" s="386" t="s">
        <v>1582</v>
      </c>
      <c r="J33" s="386" t="s">
        <v>1679</v>
      </c>
      <c r="K33" s="387" t="s">
        <v>1778</v>
      </c>
      <c r="L33" s="387"/>
      <c r="M33" s="387"/>
      <c r="N33" s="386" t="s">
        <v>1679</v>
      </c>
      <c r="O33" s="387" t="s">
        <v>1779</v>
      </c>
      <c r="P33" s="387" t="s">
        <v>1679</v>
      </c>
      <c r="Q33" s="387"/>
    </row>
    <row r="34" spans="1:19" ht="8.25" customHeight="1" x14ac:dyDescent="0.25">
      <c r="A34" s="388"/>
      <c r="B34" s="389" t="s">
        <v>1759</v>
      </c>
      <c r="C34" s="389"/>
      <c r="D34" s="384"/>
      <c r="E34" s="384"/>
      <c r="F34" s="384"/>
      <c r="G34" s="388"/>
      <c r="H34" s="390"/>
      <c r="I34" s="386"/>
      <c r="J34" s="386"/>
      <c r="K34" s="387"/>
      <c r="L34" s="387"/>
      <c r="M34" s="387"/>
      <c r="N34" s="386"/>
      <c r="O34" s="387"/>
      <c r="P34" s="387"/>
      <c r="Q34" s="387"/>
    </row>
    <row r="35" spans="1:19" ht="12.4" customHeight="1" x14ac:dyDescent="0.25">
      <c r="A35" s="383">
        <v>13</v>
      </c>
      <c r="B35" s="384" t="s">
        <v>1693</v>
      </c>
      <c r="C35" s="384"/>
      <c r="D35" s="384" t="s">
        <v>1442</v>
      </c>
      <c r="E35" s="384"/>
      <c r="F35" s="384"/>
      <c r="G35" s="383">
        <v>3</v>
      </c>
      <c r="H35" s="385">
        <v>8</v>
      </c>
      <c r="I35" s="386" t="s">
        <v>1582</v>
      </c>
      <c r="J35" s="386" t="s">
        <v>1679</v>
      </c>
      <c r="K35" s="387" t="s">
        <v>1778</v>
      </c>
      <c r="L35" s="387"/>
      <c r="M35" s="387"/>
      <c r="N35" s="386" t="s">
        <v>1680</v>
      </c>
      <c r="O35" s="387" t="s">
        <v>1779</v>
      </c>
      <c r="P35" s="387" t="s">
        <v>1680</v>
      </c>
      <c r="Q35" s="387" t="s">
        <v>112</v>
      </c>
      <c r="R35" s="387" t="s">
        <v>1679</v>
      </c>
      <c r="S35" s="387"/>
    </row>
    <row r="36" spans="1:19" ht="12.4" customHeight="1" x14ac:dyDescent="0.25">
      <c r="A36" s="383">
        <v>14</v>
      </c>
      <c r="B36" s="384" t="s">
        <v>1694</v>
      </c>
      <c r="C36" s="384"/>
      <c r="D36" s="384" t="s">
        <v>601</v>
      </c>
      <c r="E36" s="384"/>
      <c r="F36" s="384"/>
      <c r="G36" s="383">
        <v>4</v>
      </c>
      <c r="H36" s="385">
        <v>10</v>
      </c>
      <c r="I36" s="386" t="s">
        <v>1582</v>
      </c>
      <c r="J36" s="386" t="s">
        <v>1679</v>
      </c>
      <c r="K36" s="387" t="s">
        <v>1778</v>
      </c>
      <c r="L36" s="387"/>
      <c r="M36" s="387"/>
      <c r="N36" s="386" t="s">
        <v>1680</v>
      </c>
      <c r="O36" s="387" t="s">
        <v>1779</v>
      </c>
      <c r="P36" s="387" t="s">
        <v>1680</v>
      </c>
      <c r="Q36" s="387"/>
    </row>
    <row r="37" spans="1:19" ht="12.4" customHeight="1" x14ac:dyDescent="0.25">
      <c r="A37" s="383">
        <v>15</v>
      </c>
      <c r="B37" s="384" t="s">
        <v>1695</v>
      </c>
      <c r="C37" s="384"/>
      <c r="D37" s="384" t="s">
        <v>801</v>
      </c>
      <c r="E37" s="384"/>
      <c r="F37" s="384"/>
      <c r="G37" s="383">
        <v>3</v>
      </c>
      <c r="H37" s="385">
        <v>8</v>
      </c>
      <c r="I37" s="386" t="s">
        <v>1582</v>
      </c>
      <c r="J37" s="386" t="s">
        <v>1679</v>
      </c>
      <c r="K37" s="387" t="s">
        <v>1778</v>
      </c>
      <c r="L37" s="387"/>
      <c r="M37" s="387"/>
      <c r="N37" s="386" t="s">
        <v>1679</v>
      </c>
      <c r="O37" s="387" t="s">
        <v>1779</v>
      </c>
      <c r="P37" s="387" t="s">
        <v>1679</v>
      </c>
      <c r="Q37" s="387"/>
    </row>
    <row r="38" spans="1:19" ht="12.4" customHeight="1" x14ac:dyDescent="0.25">
      <c r="A38" s="383">
        <v>16</v>
      </c>
      <c r="B38" s="384" t="s">
        <v>1827</v>
      </c>
      <c r="C38" s="384"/>
      <c r="D38" s="384" t="s">
        <v>811</v>
      </c>
      <c r="E38" s="384"/>
      <c r="F38" s="384"/>
      <c r="G38" s="383">
        <v>0</v>
      </c>
      <c r="H38" s="385">
        <v>11</v>
      </c>
      <c r="I38" s="386" t="s">
        <v>1582</v>
      </c>
      <c r="J38" s="386" t="s">
        <v>1679</v>
      </c>
    </row>
    <row r="39" spans="1:19" ht="12.4" customHeight="1" x14ac:dyDescent="0.25">
      <c r="A39" s="383">
        <v>17</v>
      </c>
      <c r="B39" s="384" t="s">
        <v>1443</v>
      </c>
      <c r="C39" s="384"/>
      <c r="D39" s="384" t="s">
        <v>1447</v>
      </c>
      <c r="E39" s="384"/>
      <c r="F39" s="384"/>
      <c r="G39" s="383">
        <v>3</v>
      </c>
      <c r="H39" s="385">
        <v>8</v>
      </c>
      <c r="I39" s="386" t="s">
        <v>1582</v>
      </c>
      <c r="J39" s="386" t="s">
        <v>1679</v>
      </c>
      <c r="K39" s="387" t="s">
        <v>1778</v>
      </c>
      <c r="L39" s="387"/>
      <c r="M39" s="387"/>
      <c r="N39" s="386" t="s">
        <v>1680</v>
      </c>
      <c r="O39" s="387" t="s">
        <v>1779</v>
      </c>
      <c r="P39" s="387" t="s">
        <v>1680</v>
      </c>
      <c r="Q39" s="387" t="s">
        <v>112</v>
      </c>
      <c r="R39" s="387" t="s">
        <v>1679</v>
      </c>
      <c r="S39" s="387"/>
    </row>
    <row r="40" spans="1:19" ht="12.4" customHeight="1" x14ac:dyDescent="0.25">
      <c r="A40" s="383">
        <v>18</v>
      </c>
      <c r="B40" s="384" t="s">
        <v>1696</v>
      </c>
      <c r="C40" s="384"/>
      <c r="D40" s="384" t="s">
        <v>512</v>
      </c>
      <c r="E40" s="384"/>
      <c r="F40" s="384"/>
      <c r="G40" s="383">
        <v>4</v>
      </c>
      <c r="H40" s="385">
        <v>12</v>
      </c>
      <c r="I40" s="386" t="s">
        <v>1582</v>
      </c>
      <c r="J40" s="386" t="s">
        <v>1679</v>
      </c>
    </row>
    <row r="41" spans="1:19" ht="11.1" customHeight="1" x14ac:dyDescent="0.25">
      <c r="A41" s="383">
        <v>19</v>
      </c>
      <c r="B41" s="389" t="s">
        <v>1697</v>
      </c>
      <c r="C41" s="389"/>
      <c r="D41" s="384" t="s">
        <v>872</v>
      </c>
      <c r="E41" s="384"/>
      <c r="F41" s="384"/>
      <c r="G41" s="383">
        <v>0</v>
      </c>
      <c r="H41" s="385">
        <v>10</v>
      </c>
      <c r="I41" s="386" t="s">
        <v>1582</v>
      </c>
      <c r="J41" s="386" t="s">
        <v>1679</v>
      </c>
      <c r="K41" s="387" t="s">
        <v>1778</v>
      </c>
      <c r="L41" s="387"/>
      <c r="M41" s="387"/>
      <c r="N41" s="386" t="s">
        <v>1680</v>
      </c>
      <c r="O41" s="387" t="s">
        <v>1779</v>
      </c>
      <c r="P41" s="387" t="s">
        <v>1680</v>
      </c>
      <c r="Q41" s="387"/>
    </row>
    <row r="42" spans="1:19" ht="8.25" customHeight="1" x14ac:dyDescent="0.25">
      <c r="A42" s="388"/>
      <c r="B42" s="389" t="s">
        <v>1698</v>
      </c>
      <c r="C42" s="389"/>
      <c r="D42" s="384"/>
      <c r="E42" s="384"/>
      <c r="F42" s="384"/>
      <c r="G42" s="388"/>
      <c r="H42" s="390"/>
      <c r="I42" s="386"/>
      <c r="J42" s="386"/>
      <c r="K42" s="387"/>
      <c r="L42" s="387"/>
      <c r="M42" s="387"/>
      <c r="N42" s="386"/>
      <c r="O42" s="387"/>
      <c r="P42" s="387"/>
      <c r="Q42" s="387"/>
    </row>
    <row r="43" spans="1:19" ht="11.1" customHeight="1" x14ac:dyDescent="0.25">
      <c r="A43" s="383">
        <v>20</v>
      </c>
      <c r="B43" s="389" t="s">
        <v>1699</v>
      </c>
      <c r="C43" s="389"/>
      <c r="D43" s="384" t="s">
        <v>1344</v>
      </c>
      <c r="E43" s="384"/>
      <c r="F43" s="384"/>
      <c r="G43" s="383">
        <v>3</v>
      </c>
      <c r="H43" s="385">
        <v>9</v>
      </c>
      <c r="I43" s="386" t="s">
        <v>1582</v>
      </c>
      <c r="J43" s="386" t="s">
        <v>1679</v>
      </c>
      <c r="K43" s="387" t="s">
        <v>1778</v>
      </c>
      <c r="L43" s="387"/>
      <c r="M43" s="387"/>
      <c r="N43" s="386" t="s">
        <v>1680</v>
      </c>
      <c r="O43" s="387" t="s">
        <v>1779</v>
      </c>
      <c r="P43" s="387" t="s">
        <v>1680</v>
      </c>
      <c r="Q43" s="387" t="s">
        <v>112</v>
      </c>
      <c r="R43" s="387" t="s">
        <v>1679</v>
      </c>
      <c r="S43" s="387"/>
    </row>
    <row r="44" spans="1:19" ht="8.25" customHeight="1" x14ac:dyDescent="0.25">
      <c r="A44" s="388"/>
      <c r="B44" s="389" t="s">
        <v>1700</v>
      </c>
      <c r="C44" s="389"/>
      <c r="D44" s="384"/>
      <c r="E44" s="384"/>
      <c r="F44" s="384"/>
      <c r="G44" s="388"/>
      <c r="H44" s="390"/>
      <c r="I44" s="386"/>
      <c r="J44" s="386"/>
      <c r="K44" s="387"/>
      <c r="L44" s="387"/>
      <c r="M44" s="387"/>
      <c r="N44" s="386"/>
      <c r="O44" s="387"/>
      <c r="P44" s="387"/>
      <c r="Q44" s="387"/>
      <c r="R44" s="387"/>
      <c r="S44" s="387"/>
    </row>
    <row r="45" spans="1:19" ht="12.4" customHeight="1" x14ac:dyDescent="0.25">
      <c r="A45" s="383">
        <v>21</v>
      </c>
      <c r="B45" s="384" t="s">
        <v>1701</v>
      </c>
      <c r="C45" s="384"/>
      <c r="D45" s="384" t="s">
        <v>1452</v>
      </c>
      <c r="E45" s="384"/>
      <c r="F45" s="384"/>
      <c r="G45" s="383">
        <v>3</v>
      </c>
      <c r="H45" s="385">
        <v>8</v>
      </c>
      <c r="I45" s="386" t="s">
        <v>1582</v>
      </c>
      <c r="J45" s="386" t="s">
        <v>1679</v>
      </c>
      <c r="K45" s="387" t="s">
        <v>1778</v>
      </c>
      <c r="L45" s="387"/>
      <c r="M45" s="387"/>
      <c r="N45" s="386" t="s">
        <v>1680</v>
      </c>
      <c r="O45" s="387" t="s">
        <v>1779</v>
      </c>
      <c r="P45" s="387" t="s">
        <v>1680</v>
      </c>
      <c r="Q45" s="387" t="s">
        <v>112</v>
      </c>
      <c r="R45" s="387" t="s">
        <v>1679</v>
      </c>
      <c r="S45" s="387"/>
    </row>
    <row r="46" spans="1:19" ht="12.4" customHeight="1" x14ac:dyDescent="0.25">
      <c r="A46" s="383">
        <v>22</v>
      </c>
      <c r="B46" s="384" t="s">
        <v>1345</v>
      </c>
      <c r="C46" s="384"/>
      <c r="D46" s="384" t="s">
        <v>1346</v>
      </c>
      <c r="E46" s="384"/>
      <c r="F46" s="384"/>
      <c r="G46" s="383">
        <v>3</v>
      </c>
      <c r="H46" s="385">
        <v>9</v>
      </c>
      <c r="I46" s="386" t="s">
        <v>1582</v>
      </c>
      <c r="J46" s="386" t="s">
        <v>1679</v>
      </c>
      <c r="K46" s="387" t="s">
        <v>1778</v>
      </c>
      <c r="L46" s="387"/>
      <c r="M46" s="387"/>
      <c r="N46" s="386" t="s">
        <v>1680</v>
      </c>
      <c r="O46" s="387" t="s">
        <v>1779</v>
      </c>
      <c r="P46" s="387" t="s">
        <v>1680</v>
      </c>
      <c r="Q46" s="387" t="s">
        <v>112</v>
      </c>
      <c r="R46" s="387" t="s">
        <v>1679</v>
      </c>
      <c r="S46" s="387"/>
    </row>
    <row r="47" spans="1:19" ht="12.4" customHeight="1" x14ac:dyDescent="0.25">
      <c r="A47" s="383">
        <v>23</v>
      </c>
      <c r="B47" s="384" t="s">
        <v>1702</v>
      </c>
      <c r="C47" s="384"/>
      <c r="D47" s="384" t="s">
        <v>1457</v>
      </c>
      <c r="E47" s="384"/>
      <c r="F47" s="384"/>
      <c r="G47" s="383">
        <v>3</v>
      </c>
      <c r="H47" s="385">
        <v>8</v>
      </c>
      <c r="I47" s="386" t="s">
        <v>1582</v>
      </c>
      <c r="J47" s="386" t="s">
        <v>1679</v>
      </c>
      <c r="K47" s="387" t="s">
        <v>1778</v>
      </c>
      <c r="L47" s="387"/>
      <c r="M47" s="387"/>
      <c r="N47" s="386" t="s">
        <v>1680</v>
      </c>
      <c r="O47" s="387" t="s">
        <v>1779</v>
      </c>
      <c r="P47" s="387" t="s">
        <v>1680</v>
      </c>
      <c r="Q47" s="387" t="s">
        <v>112</v>
      </c>
      <c r="R47" s="387" t="s">
        <v>1679</v>
      </c>
      <c r="S47" s="387"/>
    </row>
    <row r="48" spans="1:19" ht="12.4" customHeight="1" x14ac:dyDescent="0.25">
      <c r="A48" s="383">
        <v>24</v>
      </c>
      <c r="B48" s="384" t="s">
        <v>1703</v>
      </c>
      <c r="C48" s="384"/>
      <c r="D48" s="384" t="s">
        <v>1462</v>
      </c>
      <c r="E48" s="384"/>
      <c r="F48" s="384"/>
      <c r="G48" s="383">
        <v>3</v>
      </c>
      <c r="H48" s="385">
        <v>8</v>
      </c>
      <c r="I48" s="386" t="s">
        <v>1778</v>
      </c>
      <c r="J48" s="386" t="s">
        <v>1679</v>
      </c>
      <c r="K48" s="387" t="s">
        <v>1779</v>
      </c>
      <c r="L48" s="387"/>
      <c r="M48" s="387"/>
      <c r="N48" s="386" t="s">
        <v>1679</v>
      </c>
      <c r="O48" s="387" t="s">
        <v>112</v>
      </c>
      <c r="P48" s="387" t="s">
        <v>1679</v>
      </c>
      <c r="Q48" s="387"/>
    </row>
    <row r="49" spans="1:24" ht="12.4" customHeight="1" x14ac:dyDescent="0.25">
      <c r="A49" s="383">
        <v>25</v>
      </c>
      <c r="B49" s="384" t="s">
        <v>1705</v>
      </c>
      <c r="C49" s="384"/>
      <c r="D49" s="384" t="s">
        <v>1472</v>
      </c>
      <c r="E49" s="384"/>
      <c r="F49" s="384"/>
      <c r="G49" s="383">
        <v>3</v>
      </c>
      <c r="H49" s="385">
        <v>8</v>
      </c>
      <c r="I49" s="386" t="s">
        <v>1582</v>
      </c>
      <c r="J49" s="386" t="s">
        <v>1679</v>
      </c>
      <c r="K49" s="387" t="s">
        <v>1778</v>
      </c>
      <c r="L49" s="387"/>
      <c r="M49" s="387"/>
      <c r="N49" s="386" t="s">
        <v>1679</v>
      </c>
      <c r="O49" s="387" t="s">
        <v>1779</v>
      </c>
      <c r="P49" s="387" t="s">
        <v>1679</v>
      </c>
      <c r="Q49" s="387" t="s">
        <v>112</v>
      </c>
      <c r="R49" s="387" t="s">
        <v>1679</v>
      </c>
      <c r="S49" s="387"/>
    </row>
    <row r="50" spans="1:24" ht="12.4" customHeight="1" x14ac:dyDescent="0.25">
      <c r="A50" s="383">
        <v>26</v>
      </c>
      <c r="B50" s="384" t="s">
        <v>1706</v>
      </c>
      <c r="C50" s="384"/>
      <c r="D50" s="384" t="s">
        <v>1347</v>
      </c>
      <c r="E50" s="384"/>
      <c r="F50" s="384"/>
      <c r="G50" s="383">
        <v>3</v>
      </c>
      <c r="H50" s="385">
        <v>9</v>
      </c>
      <c r="I50" s="386" t="s">
        <v>1582</v>
      </c>
      <c r="J50" s="386" t="s">
        <v>1679</v>
      </c>
      <c r="K50" s="387" t="s">
        <v>1778</v>
      </c>
      <c r="L50" s="387"/>
      <c r="M50" s="387"/>
      <c r="N50" s="386" t="s">
        <v>1680</v>
      </c>
      <c r="O50" s="387" t="s">
        <v>1779</v>
      </c>
      <c r="P50" s="387" t="s">
        <v>1680</v>
      </c>
      <c r="Q50" s="387" t="s">
        <v>112</v>
      </c>
      <c r="R50" s="387" t="s">
        <v>1679</v>
      </c>
      <c r="S50" s="387"/>
    </row>
    <row r="51" spans="1:24" ht="12.4" customHeight="1" x14ac:dyDescent="0.25">
      <c r="A51" s="383">
        <v>27</v>
      </c>
      <c r="B51" s="384" t="s">
        <v>1707</v>
      </c>
      <c r="C51" s="384"/>
      <c r="D51" s="384" t="s">
        <v>1348</v>
      </c>
      <c r="E51" s="384"/>
      <c r="F51" s="384"/>
      <c r="G51" s="383">
        <v>3</v>
      </c>
      <c r="H51" s="385">
        <v>9</v>
      </c>
      <c r="I51" s="386" t="s">
        <v>1582</v>
      </c>
      <c r="J51" s="386" t="s">
        <v>1679</v>
      </c>
      <c r="K51" s="387" t="s">
        <v>1778</v>
      </c>
      <c r="L51" s="387"/>
      <c r="M51" s="387"/>
      <c r="N51" s="386" t="s">
        <v>1680</v>
      </c>
      <c r="O51" s="387" t="s">
        <v>1779</v>
      </c>
      <c r="P51" s="387" t="s">
        <v>1680</v>
      </c>
      <c r="Q51" s="387" t="s">
        <v>112</v>
      </c>
      <c r="R51" s="387" t="s">
        <v>1679</v>
      </c>
      <c r="S51" s="387"/>
    </row>
    <row r="52" spans="1:24" ht="12.4" customHeight="1" x14ac:dyDescent="0.25">
      <c r="A52" s="383">
        <v>28</v>
      </c>
      <c r="B52" s="384" t="s">
        <v>1473</v>
      </c>
      <c r="C52" s="384"/>
      <c r="D52" s="384" t="s">
        <v>1477</v>
      </c>
      <c r="E52" s="384"/>
      <c r="F52" s="384"/>
      <c r="G52" s="383">
        <v>3</v>
      </c>
      <c r="H52" s="385">
        <v>8</v>
      </c>
      <c r="I52" s="386" t="s">
        <v>1582</v>
      </c>
      <c r="J52" s="386" t="s">
        <v>1679</v>
      </c>
      <c r="K52" s="387" t="s">
        <v>1778</v>
      </c>
      <c r="L52" s="387"/>
      <c r="M52" s="387"/>
      <c r="N52" s="386" t="s">
        <v>1679</v>
      </c>
      <c r="O52" s="387" t="s">
        <v>1779</v>
      </c>
      <c r="P52" s="387" t="s">
        <v>1679</v>
      </c>
      <c r="Q52" s="387" t="s">
        <v>112</v>
      </c>
      <c r="R52" s="387" t="s">
        <v>1679</v>
      </c>
      <c r="S52" s="387"/>
    </row>
    <row r="53" spans="1:24" ht="12.4" customHeight="1" x14ac:dyDescent="0.25">
      <c r="A53" s="383">
        <v>29</v>
      </c>
      <c r="B53" s="384" t="s">
        <v>1708</v>
      </c>
      <c r="C53" s="384"/>
      <c r="D53" s="384" t="s">
        <v>825</v>
      </c>
      <c r="E53" s="384"/>
      <c r="F53" s="384"/>
      <c r="G53" s="383">
        <v>0</v>
      </c>
      <c r="H53" s="385">
        <v>10</v>
      </c>
      <c r="I53" s="386" t="s">
        <v>1779</v>
      </c>
      <c r="J53" s="386" t="s">
        <v>1680</v>
      </c>
    </row>
    <row r="54" spans="1:24" ht="12.4" customHeight="1" x14ac:dyDescent="0.25">
      <c r="A54" s="383">
        <v>30</v>
      </c>
      <c r="B54" s="384" t="s">
        <v>1709</v>
      </c>
      <c r="C54" s="384"/>
      <c r="D54" s="384" t="s">
        <v>1604</v>
      </c>
      <c r="E54" s="384"/>
      <c r="F54" s="384"/>
      <c r="G54" s="383">
        <v>3</v>
      </c>
      <c r="H54" s="385">
        <v>7</v>
      </c>
      <c r="I54" s="386" t="s">
        <v>1778</v>
      </c>
      <c r="J54" s="386" t="s">
        <v>1680</v>
      </c>
      <c r="K54" s="387" t="s">
        <v>1779</v>
      </c>
      <c r="L54" s="387"/>
      <c r="M54" s="387"/>
      <c r="N54" s="386" t="s">
        <v>1680</v>
      </c>
    </row>
    <row r="55" spans="1:24" ht="12.4" customHeight="1" x14ac:dyDescent="0.25">
      <c r="A55" s="383">
        <v>31</v>
      </c>
      <c r="B55" s="384" t="s">
        <v>1710</v>
      </c>
      <c r="C55" s="384"/>
      <c r="D55" s="384" t="s">
        <v>978</v>
      </c>
      <c r="E55" s="384"/>
      <c r="F55" s="384"/>
      <c r="G55" s="383">
        <v>0</v>
      </c>
      <c r="H55" s="385">
        <v>10</v>
      </c>
      <c r="I55" s="386" t="s">
        <v>1582</v>
      </c>
      <c r="J55" s="386" t="s">
        <v>1679</v>
      </c>
      <c r="K55" s="387" t="s">
        <v>1778</v>
      </c>
      <c r="L55" s="387"/>
      <c r="M55" s="387"/>
      <c r="N55" s="386" t="s">
        <v>1679</v>
      </c>
      <c r="O55" s="387" t="s">
        <v>1779</v>
      </c>
      <c r="P55" s="387" t="s">
        <v>1679</v>
      </c>
      <c r="Q55" s="387"/>
    </row>
    <row r="56" spans="1:24" ht="18.95" customHeight="1" x14ac:dyDescent="0.25">
      <c r="A56" s="671" t="s">
        <v>1825</v>
      </c>
      <c r="B56" s="671"/>
      <c r="C56" s="671"/>
      <c r="D56" s="671"/>
      <c r="E56" s="671"/>
      <c r="F56" s="671"/>
      <c r="G56" s="672" t="s">
        <v>1657</v>
      </c>
      <c r="H56" s="672"/>
      <c r="I56" s="672"/>
      <c r="J56" s="672"/>
      <c r="K56" s="672"/>
      <c r="L56" s="672"/>
      <c r="M56" s="672"/>
      <c r="N56" s="672"/>
      <c r="O56" s="672"/>
      <c r="P56" s="672"/>
      <c r="Q56" s="672"/>
      <c r="R56" s="672"/>
      <c r="S56" s="672"/>
      <c r="T56" s="672"/>
      <c r="V56" s="671"/>
      <c r="W56" s="671"/>
      <c r="X56" s="671" t="s">
        <v>1704</v>
      </c>
    </row>
    <row r="57" spans="1:24" ht="13.15" customHeight="1" x14ac:dyDescent="0.25">
      <c r="A57" s="671" t="s">
        <v>1826</v>
      </c>
      <c r="B57" s="671"/>
      <c r="G57" s="672"/>
      <c r="H57" s="672"/>
      <c r="I57" s="672"/>
      <c r="J57" s="672"/>
      <c r="K57" s="672"/>
      <c r="L57" s="672"/>
      <c r="M57" s="672"/>
      <c r="N57" s="672"/>
      <c r="O57" s="672"/>
      <c r="P57" s="672"/>
      <c r="Q57" s="672"/>
      <c r="R57" s="672"/>
      <c r="S57" s="672"/>
      <c r="T57" s="672"/>
    </row>
    <row r="58" spans="1:24" ht="18.95" customHeight="1" x14ac:dyDescent="0.25">
      <c r="A58" s="671"/>
      <c r="B58" s="671"/>
      <c r="G58" s="672" t="s">
        <v>1659</v>
      </c>
      <c r="H58" s="672"/>
      <c r="I58" s="672"/>
      <c r="J58" s="672"/>
      <c r="K58" s="672"/>
      <c r="L58" s="672"/>
      <c r="M58" s="672"/>
      <c r="N58" s="672"/>
      <c r="O58" s="672"/>
      <c r="P58" s="672"/>
      <c r="Q58" s="672"/>
      <c r="R58" s="672"/>
      <c r="S58" s="672"/>
      <c r="T58" s="672"/>
    </row>
    <row r="59" spans="1:24" ht="28.35" customHeight="1" x14ac:dyDescent="0.25">
      <c r="G59" s="374" t="s">
        <v>1660</v>
      </c>
      <c r="H59" s="374"/>
      <c r="I59" s="374"/>
      <c r="J59" s="374"/>
      <c r="K59" s="374"/>
      <c r="L59" s="374"/>
      <c r="M59" s="374"/>
      <c r="N59" s="374"/>
      <c r="O59" s="374"/>
      <c r="P59" s="374"/>
      <c r="Q59" s="374"/>
      <c r="R59" s="374"/>
      <c r="S59" s="374"/>
    </row>
    <row r="60" spans="1:24" ht="14.25" customHeight="1" x14ac:dyDescent="0.25">
      <c r="A60" s="375" t="s">
        <v>131</v>
      </c>
      <c r="B60" s="375"/>
      <c r="C60" s="375"/>
      <c r="D60" s="376" t="s">
        <v>1661</v>
      </c>
      <c r="E60" s="377" t="s">
        <v>1795</v>
      </c>
      <c r="F60" s="377"/>
      <c r="G60" s="377"/>
      <c r="H60" s="377"/>
      <c r="I60" s="377"/>
      <c r="J60" s="377"/>
      <c r="K60" s="377"/>
      <c r="L60" s="377"/>
      <c r="M60" s="377"/>
      <c r="N60" s="377"/>
      <c r="O60" s="377"/>
      <c r="P60" s="377"/>
      <c r="Q60" s="377"/>
      <c r="R60" s="377"/>
      <c r="S60" s="377"/>
      <c r="T60" s="377"/>
      <c r="U60" s="377"/>
      <c r="V60" s="377"/>
      <c r="W60" s="377"/>
      <c r="X60" s="377"/>
    </row>
    <row r="61" spans="1:24" ht="14.25" customHeight="1" x14ac:dyDescent="0.25">
      <c r="A61" s="375" t="s">
        <v>132</v>
      </c>
      <c r="B61" s="375"/>
      <c r="C61" s="375"/>
      <c r="D61" s="376" t="s">
        <v>1661</v>
      </c>
      <c r="E61" s="378" t="s">
        <v>1662</v>
      </c>
      <c r="F61" s="378"/>
      <c r="G61" s="378"/>
      <c r="H61" s="378"/>
      <c r="I61" s="378"/>
      <c r="J61" s="378"/>
      <c r="K61" s="378"/>
      <c r="L61" s="378"/>
      <c r="M61" s="378"/>
      <c r="N61" s="378"/>
      <c r="O61" s="378"/>
      <c r="P61" s="378"/>
      <c r="Q61" s="378"/>
      <c r="R61" s="378"/>
      <c r="S61" s="378"/>
      <c r="T61" s="378"/>
      <c r="U61" s="378"/>
      <c r="V61" s="378"/>
      <c r="W61" s="378"/>
      <c r="X61" s="378"/>
    </row>
    <row r="62" spans="1:24" ht="10.9" customHeight="1" x14ac:dyDescent="0.25">
      <c r="A62" s="375"/>
      <c r="B62" s="375"/>
      <c r="C62" s="375"/>
      <c r="D62" s="376"/>
      <c r="E62" s="378" t="s">
        <v>1663</v>
      </c>
      <c r="F62" s="378"/>
      <c r="G62" s="378"/>
      <c r="H62" s="378"/>
      <c r="I62" s="378"/>
      <c r="J62" s="378"/>
      <c r="K62" s="378"/>
      <c r="L62" s="378"/>
      <c r="M62" s="378"/>
      <c r="N62" s="378"/>
      <c r="O62" s="378"/>
      <c r="P62" s="378"/>
      <c r="Q62" s="378"/>
      <c r="R62" s="378"/>
      <c r="S62" s="378"/>
      <c r="T62" s="378"/>
      <c r="U62" s="378"/>
      <c r="V62" s="378"/>
      <c r="W62" s="378"/>
      <c r="X62" s="378"/>
    </row>
    <row r="63" spans="1:24" ht="14.25" customHeight="1" x14ac:dyDescent="0.25">
      <c r="A63" s="375" t="s">
        <v>133</v>
      </c>
      <c r="B63" s="375"/>
      <c r="C63" s="375"/>
      <c r="D63" s="376" t="s">
        <v>1661</v>
      </c>
      <c r="E63" s="377" t="s">
        <v>1664</v>
      </c>
      <c r="F63" s="377"/>
      <c r="G63" s="377"/>
      <c r="H63" s="377"/>
      <c r="I63" s="377"/>
      <c r="J63" s="377"/>
      <c r="K63" s="377"/>
      <c r="L63" s="377"/>
      <c r="M63" s="377"/>
      <c r="N63" s="377"/>
      <c r="O63" s="377"/>
      <c r="P63" s="377"/>
      <c r="Q63" s="377"/>
      <c r="R63" s="377"/>
      <c r="S63" s="377"/>
      <c r="T63" s="377"/>
      <c r="U63" s="377"/>
      <c r="V63" s="377"/>
      <c r="W63" s="377"/>
      <c r="X63" s="377"/>
    </row>
    <row r="64" spans="1:24" ht="14.25" customHeight="1" x14ac:dyDescent="0.25">
      <c r="A64" s="375" t="s">
        <v>1665</v>
      </c>
      <c r="B64" s="375"/>
      <c r="C64" s="375"/>
      <c r="D64" s="376" t="s">
        <v>1661</v>
      </c>
      <c r="E64" s="377" t="s">
        <v>1666</v>
      </c>
      <c r="F64" s="377"/>
      <c r="G64" s="377"/>
      <c r="H64" s="377"/>
      <c r="I64" s="377"/>
      <c r="J64" s="377"/>
      <c r="K64" s="377"/>
      <c r="L64" s="377"/>
      <c r="M64" s="377"/>
      <c r="N64" s="377"/>
      <c r="O64" s="377"/>
      <c r="P64" s="377"/>
      <c r="Q64" s="377"/>
      <c r="R64" s="377"/>
      <c r="S64" s="377"/>
      <c r="T64" s="377"/>
      <c r="U64" s="377"/>
      <c r="V64" s="377"/>
      <c r="W64" s="377"/>
      <c r="X64" s="377"/>
    </row>
    <row r="65" spans="1:24" ht="14.25" customHeight="1" x14ac:dyDescent="0.25">
      <c r="A65" s="375" t="s">
        <v>1667</v>
      </c>
      <c r="B65" s="375"/>
      <c r="C65" s="375"/>
      <c r="D65" s="376" t="s">
        <v>1661</v>
      </c>
      <c r="E65" s="377" t="s">
        <v>1666</v>
      </c>
      <c r="F65" s="377"/>
      <c r="G65" s="377"/>
      <c r="H65" s="377"/>
      <c r="I65" s="377"/>
      <c r="J65" s="377"/>
      <c r="K65" s="377"/>
      <c r="L65" s="377"/>
      <c r="M65" s="377"/>
      <c r="N65" s="377"/>
      <c r="O65" s="377"/>
      <c r="P65" s="377"/>
      <c r="Q65" s="377"/>
      <c r="R65" s="377"/>
      <c r="S65" s="377"/>
      <c r="T65" s="377"/>
      <c r="U65" s="377"/>
      <c r="V65" s="377"/>
      <c r="W65" s="377"/>
      <c r="X65" s="377"/>
    </row>
    <row r="66" spans="1:24" ht="14.25" customHeight="1" x14ac:dyDescent="0.25">
      <c r="A66" s="375" t="s">
        <v>1668</v>
      </c>
      <c r="B66" s="375"/>
      <c r="C66" s="375"/>
      <c r="D66" s="376" t="s">
        <v>1661</v>
      </c>
      <c r="E66" s="377"/>
      <c r="F66" s="377"/>
      <c r="G66" s="377"/>
      <c r="H66" s="377"/>
      <c r="I66" s="377"/>
      <c r="J66" s="377"/>
      <c r="K66" s="377"/>
      <c r="L66" s="377"/>
      <c r="M66" s="377"/>
      <c r="N66" s="377"/>
      <c r="O66" s="377"/>
      <c r="P66" s="377"/>
      <c r="Q66" s="377"/>
      <c r="R66" s="377"/>
      <c r="S66" s="377"/>
      <c r="T66" s="377"/>
      <c r="U66" s="377"/>
      <c r="V66" s="377"/>
      <c r="W66" s="377"/>
      <c r="X66" s="377"/>
    </row>
    <row r="67" spans="1:24" ht="14.25" customHeight="1" x14ac:dyDescent="0.25">
      <c r="A67" s="375" t="s">
        <v>134</v>
      </c>
      <c r="B67" s="375"/>
      <c r="C67" s="375"/>
      <c r="D67" s="376" t="s">
        <v>1661</v>
      </c>
    </row>
    <row r="68" spans="1:24" ht="14.25" customHeight="1" x14ac:dyDescent="0.25">
      <c r="A68" s="375" t="s">
        <v>1669</v>
      </c>
      <c r="B68" s="375"/>
      <c r="C68" s="375"/>
      <c r="D68" s="376" t="s">
        <v>1661</v>
      </c>
      <c r="E68" s="377" t="s">
        <v>1666</v>
      </c>
      <c r="F68" s="377"/>
      <c r="G68" s="377"/>
      <c r="H68" s="377"/>
      <c r="I68" s="377"/>
      <c r="J68" s="377"/>
      <c r="K68" s="377"/>
      <c r="L68" s="377"/>
      <c r="M68" s="377"/>
      <c r="N68" s="377"/>
      <c r="O68" s="377"/>
      <c r="P68" s="377"/>
      <c r="Q68" s="377"/>
      <c r="R68" s="377"/>
      <c r="S68" s="377"/>
      <c r="T68" s="377"/>
      <c r="U68" s="377"/>
      <c r="V68" s="377"/>
      <c r="W68" s="377"/>
      <c r="X68" s="377"/>
    </row>
    <row r="69" spans="1:24" ht="14.25" customHeight="1" x14ac:dyDescent="0.25">
      <c r="A69" s="375" t="s">
        <v>1670</v>
      </c>
      <c r="B69" s="375"/>
      <c r="C69" s="375"/>
      <c r="D69" s="376" t="s">
        <v>1661</v>
      </c>
      <c r="E69" s="377" t="s">
        <v>1666</v>
      </c>
      <c r="F69" s="377"/>
      <c r="G69" s="377"/>
      <c r="H69" s="377"/>
      <c r="I69" s="377"/>
      <c r="J69" s="377"/>
      <c r="K69" s="377"/>
      <c r="L69" s="377"/>
      <c r="M69" s="377"/>
      <c r="N69" s="377"/>
      <c r="O69" s="377"/>
      <c r="P69" s="377"/>
      <c r="Q69" s="377"/>
      <c r="R69" s="377"/>
      <c r="S69" s="377"/>
      <c r="T69" s="377"/>
      <c r="U69" s="377"/>
      <c r="V69" s="377"/>
      <c r="W69" s="377"/>
      <c r="X69" s="377"/>
    </row>
    <row r="70" spans="1:24" ht="14.25" customHeight="1" x14ac:dyDescent="0.25">
      <c r="A70" s="375" t="s">
        <v>1671</v>
      </c>
      <c r="B70" s="375"/>
      <c r="C70" s="375"/>
      <c r="D70" s="376" t="s">
        <v>1661</v>
      </c>
      <c r="E70" s="377" t="s">
        <v>1666</v>
      </c>
      <c r="F70" s="377"/>
      <c r="G70" s="377"/>
      <c r="H70" s="377"/>
      <c r="I70" s="377"/>
      <c r="J70" s="377"/>
      <c r="K70" s="377"/>
      <c r="L70" s="377"/>
      <c r="M70" s="377"/>
      <c r="N70" s="377"/>
      <c r="O70" s="377"/>
      <c r="P70" s="377"/>
      <c r="Q70" s="377"/>
      <c r="R70" s="377"/>
      <c r="S70" s="377"/>
      <c r="T70" s="377"/>
      <c r="U70" s="377"/>
      <c r="V70" s="377"/>
      <c r="W70" s="377"/>
      <c r="X70" s="377"/>
    </row>
    <row r="71" spans="1:24" ht="14.25" customHeight="1" x14ac:dyDescent="0.25">
      <c r="A71" s="375" t="s">
        <v>1672</v>
      </c>
      <c r="B71" s="375"/>
      <c r="C71" s="375"/>
      <c r="D71" s="376" t="s">
        <v>1661</v>
      </c>
      <c r="E71" s="377" t="s">
        <v>1666</v>
      </c>
      <c r="F71" s="377"/>
      <c r="G71" s="377"/>
      <c r="H71" s="377"/>
      <c r="I71" s="377"/>
      <c r="J71" s="377"/>
      <c r="K71" s="377"/>
      <c r="L71" s="377"/>
      <c r="M71" s="377"/>
      <c r="N71" s="377"/>
      <c r="O71" s="377"/>
      <c r="P71" s="377"/>
      <c r="Q71" s="377"/>
      <c r="R71" s="377"/>
      <c r="S71" s="377"/>
      <c r="T71" s="377"/>
      <c r="U71" s="377"/>
      <c r="V71" s="377"/>
      <c r="W71" s="377"/>
      <c r="X71" s="377"/>
    </row>
    <row r="72" spans="1:24" ht="12.6" customHeight="1" x14ac:dyDescent="0.25">
      <c r="A72" s="379" t="s">
        <v>1673</v>
      </c>
      <c r="B72" s="380" t="s">
        <v>1674</v>
      </c>
      <c r="C72" s="380"/>
      <c r="D72" s="380" t="s">
        <v>1675</v>
      </c>
      <c r="E72" s="380"/>
      <c r="F72" s="381" t="s">
        <v>1676</v>
      </c>
      <c r="G72" s="381"/>
      <c r="H72" s="382" t="s">
        <v>1676</v>
      </c>
      <c r="I72" s="380" t="s">
        <v>1677</v>
      </c>
      <c r="J72" s="380"/>
      <c r="K72" s="380"/>
    </row>
    <row r="73" spans="1:24" ht="8.1" customHeight="1" x14ac:dyDescent="0.25">
      <c r="A73" s="379"/>
      <c r="B73" s="380"/>
      <c r="C73" s="380"/>
      <c r="D73" s="380"/>
      <c r="E73" s="380"/>
      <c r="F73" s="381" t="s">
        <v>1678</v>
      </c>
      <c r="G73" s="381"/>
      <c r="H73" s="382" t="s">
        <v>9</v>
      </c>
      <c r="I73" s="380"/>
      <c r="J73" s="380"/>
      <c r="K73" s="380"/>
    </row>
    <row r="74" spans="1:24" ht="13.35" customHeight="1" x14ac:dyDescent="0.25"/>
    <row r="75" spans="1:24" ht="13.35" customHeight="1" x14ac:dyDescent="0.25"/>
    <row r="76" spans="1:24" ht="12.4" customHeight="1" x14ac:dyDescent="0.25">
      <c r="A76" s="383">
        <v>32</v>
      </c>
      <c r="B76" s="384" t="s">
        <v>1711</v>
      </c>
      <c r="C76" s="384"/>
      <c r="D76" s="384" t="s">
        <v>1482</v>
      </c>
      <c r="E76" s="384"/>
      <c r="F76" s="384"/>
      <c r="G76" s="383">
        <v>3</v>
      </c>
      <c r="H76" s="385">
        <v>8</v>
      </c>
      <c r="I76" s="386" t="s">
        <v>1582</v>
      </c>
      <c r="J76" s="386" t="s">
        <v>1679</v>
      </c>
      <c r="K76" s="387" t="s">
        <v>1778</v>
      </c>
      <c r="L76" s="387"/>
      <c r="M76" s="387"/>
      <c r="N76" s="386" t="s">
        <v>1680</v>
      </c>
      <c r="O76" s="387" t="s">
        <v>1779</v>
      </c>
      <c r="P76" s="387" t="s">
        <v>1680</v>
      </c>
      <c r="Q76" s="387" t="s">
        <v>112</v>
      </c>
      <c r="R76" s="387" t="s">
        <v>1679</v>
      </c>
      <c r="S76" s="387"/>
    </row>
    <row r="77" spans="1:24" ht="12.4" customHeight="1" x14ac:dyDescent="0.25">
      <c r="A77" s="383">
        <v>33</v>
      </c>
      <c r="B77" s="384" t="s">
        <v>1712</v>
      </c>
      <c r="C77" s="384"/>
      <c r="D77" s="384" t="s">
        <v>1349</v>
      </c>
      <c r="E77" s="384"/>
      <c r="F77" s="384"/>
      <c r="G77" s="383">
        <v>3</v>
      </c>
      <c r="H77" s="385">
        <v>9</v>
      </c>
      <c r="I77" s="386" t="s">
        <v>1582</v>
      </c>
      <c r="J77" s="386" t="s">
        <v>1679</v>
      </c>
      <c r="K77" s="387" t="s">
        <v>1778</v>
      </c>
      <c r="L77" s="387"/>
      <c r="M77" s="387"/>
      <c r="N77" s="386" t="s">
        <v>1679</v>
      </c>
      <c r="O77" s="387" t="s">
        <v>1779</v>
      </c>
      <c r="P77" s="387" t="s">
        <v>1679</v>
      </c>
      <c r="Q77" s="387"/>
    </row>
    <row r="78" spans="1:24" ht="11.1" customHeight="1" x14ac:dyDescent="0.25">
      <c r="A78" s="383">
        <v>34</v>
      </c>
      <c r="B78" s="389" t="s">
        <v>1713</v>
      </c>
      <c r="C78" s="389"/>
      <c r="D78" s="384" t="s">
        <v>552</v>
      </c>
      <c r="E78" s="384"/>
      <c r="F78" s="384"/>
      <c r="G78" s="383">
        <v>4</v>
      </c>
      <c r="H78" s="385">
        <v>12</v>
      </c>
      <c r="I78" s="386" t="s">
        <v>1778</v>
      </c>
      <c r="J78" s="386" t="s">
        <v>1680</v>
      </c>
      <c r="K78" s="387" t="s">
        <v>1779</v>
      </c>
      <c r="L78" s="387"/>
      <c r="M78" s="387"/>
      <c r="N78" s="386" t="s">
        <v>1680</v>
      </c>
    </row>
    <row r="79" spans="1:24" ht="8.25" customHeight="1" x14ac:dyDescent="0.25">
      <c r="A79" s="388"/>
      <c r="B79" s="389" t="s">
        <v>1714</v>
      </c>
      <c r="C79" s="389"/>
      <c r="D79" s="384"/>
      <c r="E79" s="384"/>
      <c r="F79" s="384"/>
      <c r="G79" s="388"/>
      <c r="H79" s="390"/>
      <c r="I79" s="386"/>
      <c r="J79" s="386"/>
      <c r="K79" s="387"/>
      <c r="L79" s="387"/>
      <c r="M79" s="387"/>
      <c r="N79" s="386"/>
    </row>
    <row r="80" spans="1:24" ht="12.4" customHeight="1" x14ac:dyDescent="0.25">
      <c r="A80" s="383">
        <v>35</v>
      </c>
      <c r="B80" s="384" t="s">
        <v>1715</v>
      </c>
      <c r="C80" s="384"/>
      <c r="D80" s="384" t="s">
        <v>783</v>
      </c>
      <c r="E80" s="384"/>
      <c r="F80" s="384"/>
      <c r="G80" s="383">
        <v>3</v>
      </c>
      <c r="H80" s="385">
        <v>9</v>
      </c>
      <c r="I80" s="386" t="s">
        <v>1778</v>
      </c>
      <c r="J80" s="386" t="s">
        <v>1679</v>
      </c>
      <c r="K80" s="387" t="s">
        <v>1779</v>
      </c>
      <c r="L80" s="387"/>
      <c r="M80" s="387"/>
      <c r="N80" s="386" t="s">
        <v>1679</v>
      </c>
    </row>
    <row r="81" spans="1:19" ht="12.4" customHeight="1" x14ac:dyDescent="0.25">
      <c r="A81" s="383">
        <v>36</v>
      </c>
      <c r="B81" s="384" t="s">
        <v>1716</v>
      </c>
      <c r="C81" s="384"/>
      <c r="D81" s="384" t="s">
        <v>1583</v>
      </c>
      <c r="E81" s="384"/>
      <c r="F81" s="384"/>
      <c r="G81" s="383">
        <v>3</v>
      </c>
      <c r="H81" s="385">
        <v>8</v>
      </c>
      <c r="I81" s="386" t="s">
        <v>1582</v>
      </c>
      <c r="J81" s="386" t="s">
        <v>1679</v>
      </c>
      <c r="K81" s="387" t="s">
        <v>1778</v>
      </c>
      <c r="L81" s="387"/>
      <c r="M81" s="387"/>
      <c r="N81" s="386" t="s">
        <v>1680</v>
      </c>
      <c r="O81" s="387" t="s">
        <v>1779</v>
      </c>
      <c r="P81" s="387" t="s">
        <v>1680</v>
      </c>
      <c r="Q81" s="387" t="s">
        <v>112</v>
      </c>
      <c r="R81" s="387" t="s">
        <v>1679</v>
      </c>
      <c r="S81" s="387"/>
    </row>
    <row r="82" spans="1:19" ht="12.4" customHeight="1" x14ac:dyDescent="0.25">
      <c r="A82" s="383">
        <v>37</v>
      </c>
      <c r="B82" s="384" t="s">
        <v>1717</v>
      </c>
      <c r="C82" s="384"/>
      <c r="D82" s="384" t="s">
        <v>1491</v>
      </c>
      <c r="E82" s="384"/>
      <c r="F82" s="384"/>
      <c r="G82" s="383">
        <v>3</v>
      </c>
      <c r="H82" s="385">
        <v>8</v>
      </c>
      <c r="I82" s="386" t="s">
        <v>1582</v>
      </c>
      <c r="J82" s="386" t="s">
        <v>1679</v>
      </c>
      <c r="K82" s="387" t="s">
        <v>1778</v>
      </c>
      <c r="L82" s="387"/>
      <c r="M82" s="387"/>
      <c r="N82" s="386" t="s">
        <v>1680</v>
      </c>
      <c r="O82" s="387" t="s">
        <v>1779</v>
      </c>
      <c r="P82" s="387" t="s">
        <v>1680</v>
      </c>
      <c r="Q82" s="387" t="s">
        <v>112</v>
      </c>
      <c r="R82" s="387" t="s">
        <v>1679</v>
      </c>
      <c r="S82" s="387"/>
    </row>
    <row r="83" spans="1:19" ht="12.4" customHeight="1" x14ac:dyDescent="0.25">
      <c r="A83" s="383">
        <v>38</v>
      </c>
      <c r="B83" s="384" t="s">
        <v>1718</v>
      </c>
      <c r="C83" s="384"/>
      <c r="D83" s="384" t="s">
        <v>1496</v>
      </c>
      <c r="E83" s="384"/>
      <c r="F83" s="384"/>
      <c r="G83" s="383">
        <v>3</v>
      </c>
      <c r="H83" s="385">
        <v>8</v>
      </c>
      <c r="I83" s="386" t="s">
        <v>1582</v>
      </c>
      <c r="J83" s="386" t="s">
        <v>1679</v>
      </c>
      <c r="K83" s="387" t="s">
        <v>1778</v>
      </c>
      <c r="L83" s="387"/>
      <c r="M83" s="387"/>
      <c r="N83" s="386" t="s">
        <v>1680</v>
      </c>
      <c r="O83" s="387" t="s">
        <v>1779</v>
      </c>
      <c r="P83" s="387" t="s">
        <v>1680</v>
      </c>
      <c r="Q83" s="387" t="s">
        <v>112</v>
      </c>
      <c r="R83" s="387" t="s">
        <v>1679</v>
      </c>
      <c r="S83" s="387"/>
    </row>
    <row r="84" spans="1:19" ht="12.4" customHeight="1" x14ac:dyDescent="0.25">
      <c r="A84" s="383">
        <v>39</v>
      </c>
      <c r="B84" s="384" t="s">
        <v>1719</v>
      </c>
      <c r="C84" s="384"/>
      <c r="D84" s="384" t="s">
        <v>797</v>
      </c>
      <c r="E84" s="384"/>
      <c r="F84" s="384"/>
      <c r="G84" s="383">
        <v>3</v>
      </c>
      <c r="H84" s="385">
        <v>8</v>
      </c>
      <c r="I84" s="386" t="s">
        <v>1582</v>
      </c>
      <c r="J84" s="386" t="s">
        <v>1679</v>
      </c>
      <c r="K84" s="387" t="s">
        <v>1778</v>
      </c>
      <c r="L84" s="387"/>
      <c r="M84" s="387"/>
      <c r="N84" s="386" t="s">
        <v>1680</v>
      </c>
      <c r="O84" s="387" t="s">
        <v>1779</v>
      </c>
      <c r="P84" s="387" t="s">
        <v>1680</v>
      </c>
      <c r="Q84" s="387"/>
    </row>
    <row r="85" spans="1:19" ht="12.4" customHeight="1" x14ac:dyDescent="0.25">
      <c r="A85" s="383">
        <v>40</v>
      </c>
      <c r="B85" s="384" t="s">
        <v>1720</v>
      </c>
      <c r="C85" s="384"/>
      <c r="D85" s="384" t="s">
        <v>1501</v>
      </c>
      <c r="E85" s="384"/>
      <c r="F85" s="384"/>
      <c r="G85" s="383">
        <v>3</v>
      </c>
      <c r="H85" s="385">
        <v>8</v>
      </c>
      <c r="I85" s="386" t="s">
        <v>1582</v>
      </c>
      <c r="J85" s="386" t="s">
        <v>1679</v>
      </c>
      <c r="K85" s="387" t="s">
        <v>1778</v>
      </c>
      <c r="L85" s="387"/>
      <c r="M85" s="387"/>
      <c r="N85" s="386" t="s">
        <v>1679</v>
      </c>
      <c r="O85" s="387" t="s">
        <v>1779</v>
      </c>
      <c r="P85" s="387" t="s">
        <v>1679</v>
      </c>
      <c r="Q85" s="387" t="s">
        <v>112</v>
      </c>
      <c r="R85" s="387" t="s">
        <v>1679</v>
      </c>
      <c r="S85" s="387"/>
    </row>
    <row r="86" spans="1:19" ht="12.4" customHeight="1" x14ac:dyDescent="0.25">
      <c r="A86" s="383">
        <v>41</v>
      </c>
      <c r="B86" s="384" t="s">
        <v>1721</v>
      </c>
      <c r="C86" s="384"/>
      <c r="D86" s="384" t="s">
        <v>1506</v>
      </c>
      <c r="E86" s="384"/>
      <c r="F86" s="384"/>
      <c r="G86" s="383">
        <v>3</v>
      </c>
      <c r="H86" s="385">
        <v>8</v>
      </c>
      <c r="I86" s="386" t="s">
        <v>1582</v>
      </c>
      <c r="J86" s="386" t="s">
        <v>1679</v>
      </c>
      <c r="K86" s="387" t="s">
        <v>1778</v>
      </c>
      <c r="L86" s="387"/>
      <c r="M86" s="387"/>
      <c r="N86" s="386" t="s">
        <v>1679</v>
      </c>
      <c r="O86" s="387" t="s">
        <v>1779</v>
      </c>
      <c r="P86" s="387" t="s">
        <v>1679</v>
      </c>
      <c r="Q86" s="387" t="s">
        <v>112</v>
      </c>
      <c r="R86" s="387" t="s">
        <v>1679</v>
      </c>
      <c r="S86" s="387"/>
    </row>
    <row r="87" spans="1:19" ht="12.4" customHeight="1" x14ac:dyDescent="0.25">
      <c r="A87" s="383">
        <v>42</v>
      </c>
      <c r="B87" s="384" t="s">
        <v>1722</v>
      </c>
      <c r="C87" s="384"/>
      <c r="D87" s="384" t="s">
        <v>799</v>
      </c>
      <c r="E87" s="384"/>
      <c r="F87" s="384"/>
      <c r="G87" s="383">
        <v>3</v>
      </c>
      <c r="H87" s="385">
        <v>8</v>
      </c>
      <c r="I87" s="386" t="s">
        <v>1582</v>
      </c>
      <c r="J87" s="386" t="s">
        <v>1679</v>
      </c>
      <c r="K87" s="387" t="s">
        <v>1778</v>
      </c>
      <c r="L87" s="387"/>
      <c r="M87" s="387"/>
      <c r="N87" s="386" t="s">
        <v>1679</v>
      </c>
      <c r="O87" s="387" t="s">
        <v>1779</v>
      </c>
      <c r="P87" s="387" t="s">
        <v>1679</v>
      </c>
      <c r="Q87" s="387"/>
    </row>
    <row r="88" spans="1:19" ht="12.4" customHeight="1" x14ac:dyDescent="0.25">
      <c r="A88" s="383">
        <v>43</v>
      </c>
      <c r="B88" s="384" t="s">
        <v>1723</v>
      </c>
      <c r="C88" s="384"/>
      <c r="D88" s="384" t="s">
        <v>1605</v>
      </c>
      <c r="E88" s="384"/>
      <c r="F88" s="384"/>
      <c r="G88" s="383">
        <v>3</v>
      </c>
      <c r="H88" s="385">
        <v>7</v>
      </c>
      <c r="I88" s="386" t="s">
        <v>1582</v>
      </c>
      <c r="J88" s="386" t="s">
        <v>1679</v>
      </c>
      <c r="K88" s="387" t="s">
        <v>1778</v>
      </c>
      <c r="L88" s="387"/>
      <c r="M88" s="387"/>
      <c r="N88" s="386" t="s">
        <v>1680</v>
      </c>
      <c r="O88" s="387" t="s">
        <v>1779</v>
      </c>
      <c r="P88" s="387" t="s">
        <v>1680</v>
      </c>
      <c r="Q88" s="387" t="s">
        <v>112</v>
      </c>
      <c r="R88" s="387" t="s">
        <v>1679</v>
      </c>
      <c r="S88" s="387"/>
    </row>
    <row r="89" spans="1:19" ht="12.4" customHeight="1" x14ac:dyDescent="0.25">
      <c r="A89" s="383">
        <v>44</v>
      </c>
      <c r="B89" s="384" t="s">
        <v>1507</v>
      </c>
      <c r="C89" s="384"/>
      <c r="D89" s="384" t="s">
        <v>1511</v>
      </c>
      <c r="E89" s="384"/>
      <c r="F89" s="384"/>
      <c r="G89" s="383">
        <v>3</v>
      </c>
      <c r="H89" s="385">
        <v>8</v>
      </c>
      <c r="I89" s="386" t="s">
        <v>1582</v>
      </c>
      <c r="J89" s="386" t="s">
        <v>1679</v>
      </c>
      <c r="K89" s="387" t="s">
        <v>1778</v>
      </c>
      <c r="L89" s="387"/>
      <c r="M89" s="387"/>
      <c r="N89" s="386" t="s">
        <v>1680</v>
      </c>
      <c r="O89" s="387" t="s">
        <v>1779</v>
      </c>
      <c r="P89" s="387" t="s">
        <v>1680</v>
      </c>
      <c r="Q89" s="387" t="s">
        <v>112</v>
      </c>
      <c r="R89" s="387" t="s">
        <v>1679</v>
      </c>
      <c r="S89" s="387"/>
    </row>
    <row r="90" spans="1:19" ht="12.4" customHeight="1" x14ac:dyDescent="0.25">
      <c r="A90" s="383">
        <v>45</v>
      </c>
      <c r="B90" s="384" t="s">
        <v>1724</v>
      </c>
      <c r="C90" s="384"/>
      <c r="D90" s="384" t="s">
        <v>1606</v>
      </c>
      <c r="E90" s="384"/>
      <c r="F90" s="384"/>
      <c r="G90" s="383">
        <v>3</v>
      </c>
      <c r="H90" s="385">
        <v>7</v>
      </c>
      <c r="I90" s="386" t="s">
        <v>1582</v>
      </c>
      <c r="J90" s="386" t="s">
        <v>1679</v>
      </c>
      <c r="K90" s="387" t="s">
        <v>1778</v>
      </c>
      <c r="L90" s="387"/>
      <c r="M90" s="387"/>
      <c r="N90" s="386" t="s">
        <v>1679</v>
      </c>
      <c r="O90" s="387" t="s">
        <v>1779</v>
      </c>
      <c r="P90" s="387" t="s">
        <v>1679</v>
      </c>
      <c r="Q90" s="387" t="s">
        <v>112</v>
      </c>
      <c r="R90" s="387" t="s">
        <v>1679</v>
      </c>
      <c r="S90" s="387"/>
    </row>
    <row r="91" spans="1:19" ht="11.1" customHeight="1" x14ac:dyDescent="0.25">
      <c r="A91" s="383">
        <v>46</v>
      </c>
      <c r="B91" s="389" t="s">
        <v>1725</v>
      </c>
      <c r="C91" s="389"/>
      <c r="D91" s="384" t="s">
        <v>979</v>
      </c>
      <c r="E91" s="384"/>
      <c r="F91" s="384"/>
      <c r="G91" s="383">
        <v>0</v>
      </c>
      <c r="H91" s="385">
        <v>10</v>
      </c>
      <c r="I91" s="386" t="s">
        <v>1582</v>
      </c>
      <c r="J91" s="386" t="s">
        <v>1679</v>
      </c>
      <c r="K91" s="387" t="s">
        <v>1778</v>
      </c>
      <c r="L91" s="387"/>
      <c r="M91" s="387"/>
      <c r="N91" s="386" t="s">
        <v>1679</v>
      </c>
      <c r="O91" s="387" t="s">
        <v>1779</v>
      </c>
      <c r="P91" s="387" t="s">
        <v>1679</v>
      </c>
      <c r="Q91" s="387"/>
    </row>
    <row r="92" spans="1:19" ht="8.25" customHeight="1" x14ac:dyDescent="0.25">
      <c r="A92" s="388"/>
      <c r="B92" s="389" t="s">
        <v>1726</v>
      </c>
      <c r="C92" s="389"/>
      <c r="D92" s="384"/>
      <c r="E92" s="384"/>
      <c r="F92" s="384"/>
      <c r="G92" s="388"/>
      <c r="H92" s="390"/>
      <c r="I92" s="386"/>
      <c r="J92" s="386"/>
      <c r="K92" s="387"/>
      <c r="L92" s="387"/>
      <c r="M92" s="387"/>
      <c r="N92" s="386"/>
      <c r="O92" s="387"/>
      <c r="P92" s="387"/>
      <c r="Q92" s="387"/>
    </row>
    <row r="93" spans="1:19" ht="12.4" customHeight="1" x14ac:dyDescent="0.25">
      <c r="A93" s="383">
        <v>47</v>
      </c>
      <c r="B93" s="384" t="s">
        <v>1727</v>
      </c>
      <c r="C93" s="384"/>
      <c r="D93" s="384" t="s">
        <v>1516</v>
      </c>
      <c r="E93" s="384"/>
      <c r="F93" s="384"/>
      <c r="G93" s="383">
        <v>3</v>
      </c>
      <c r="H93" s="385">
        <v>8</v>
      </c>
      <c r="I93" s="386" t="s">
        <v>1582</v>
      </c>
      <c r="J93" s="386" t="s">
        <v>1679</v>
      </c>
      <c r="K93" s="387" t="s">
        <v>1778</v>
      </c>
      <c r="L93" s="387"/>
      <c r="M93" s="387"/>
      <c r="N93" s="386" t="s">
        <v>1679</v>
      </c>
      <c r="O93" s="387" t="s">
        <v>1779</v>
      </c>
      <c r="P93" s="387" t="s">
        <v>1679</v>
      </c>
      <c r="Q93" s="387" t="s">
        <v>112</v>
      </c>
      <c r="R93" s="387" t="s">
        <v>1679</v>
      </c>
      <c r="S93" s="387"/>
    </row>
    <row r="94" spans="1:19" ht="12.4" customHeight="1" x14ac:dyDescent="0.25">
      <c r="A94" s="383">
        <v>48</v>
      </c>
      <c r="B94" s="384" t="s">
        <v>1728</v>
      </c>
      <c r="C94" s="384"/>
      <c r="D94" s="384" t="s">
        <v>1521</v>
      </c>
      <c r="E94" s="384"/>
      <c r="F94" s="384"/>
      <c r="G94" s="383">
        <v>3</v>
      </c>
      <c r="H94" s="385">
        <v>8</v>
      </c>
      <c r="I94" s="386" t="s">
        <v>1582</v>
      </c>
      <c r="J94" s="386" t="s">
        <v>1679</v>
      </c>
      <c r="K94" s="387" t="s">
        <v>1778</v>
      </c>
      <c r="L94" s="387"/>
      <c r="M94" s="387"/>
      <c r="N94" s="386" t="s">
        <v>1680</v>
      </c>
      <c r="O94" s="387" t="s">
        <v>1779</v>
      </c>
      <c r="P94" s="387" t="s">
        <v>1680</v>
      </c>
      <c r="Q94" s="387" t="s">
        <v>112</v>
      </c>
      <c r="R94" s="387" t="s">
        <v>1679</v>
      </c>
      <c r="S94" s="387"/>
    </row>
    <row r="95" spans="1:19" ht="12.4" customHeight="1" x14ac:dyDescent="0.25">
      <c r="A95" s="383">
        <v>49</v>
      </c>
      <c r="B95" s="384" t="s">
        <v>1730</v>
      </c>
      <c r="C95" s="384"/>
      <c r="D95" s="384" t="s">
        <v>498</v>
      </c>
      <c r="E95" s="384"/>
      <c r="F95" s="384"/>
      <c r="G95" s="383">
        <v>4</v>
      </c>
      <c r="H95" s="385">
        <v>11</v>
      </c>
      <c r="I95" s="386" t="s">
        <v>1582</v>
      </c>
      <c r="J95" s="386" t="s">
        <v>1679</v>
      </c>
    </row>
    <row r="96" spans="1:19" ht="11.1" customHeight="1" x14ac:dyDescent="0.25">
      <c r="A96" s="383">
        <v>50</v>
      </c>
      <c r="B96" s="389" t="s">
        <v>1731</v>
      </c>
      <c r="C96" s="389"/>
      <c r="D96" s="384" t="s">
        <v>980</v>
      </c>
      <c r="E96" s="384"/>
      <c r="F96" s="384"/>
      <c r="G96" s="383">
        <v>3</v>
      </c>
      <c r="H96" s="385">
        <v>7</v>
      </c>
      <c r="I96" s="386" t="s">
        <v>1778</v>
      </c>
      <c r="J96" s="386" t="s">
        <v>1679</v>
      </c>
      <c r="K96" s="387" t="s">
        <v>1779</v>
      </c>
      <c r="L96" s="387"/>
      <c r="M96" s="387"/>
      <c r="N96" s="386" t="s">
        <v>1679</v>
      </c>
      <c r="O96" s="387" t="s">
        <v>1780</v>
      </c>
      <c r="P96" s="387" t="s">
        <v>1679</v>
      </c>
      <c r="Q96" s="387" t="s">
        <v>0</v>
      </c>
      <c r="R96" s="387" t="s">
        <v>1679</v>
      </c>
      <c r="S96" s="387"/>
    </row>
    <row r="97" spans="1:24" ht="8.25" customHeight="1" x14ac:dyDescent="0.25">
      <c r="A97" s="388"/>
      <c r="B97" s="389" t="s">
        <v>1732</v>
      </c>
      <c r="C97" s="389"/>
      <c r="D97" s="384"/>
      <c r="E97" s="384"/>
      <c r="F97" s="384"/>
      <c r="G97" s="388"/>
      <c r="H97" s="390"/>
      <c r="I97" s="386"/>
      <c r="J97" s="386"/>
      <c r="K97" s="387"/>
      <c r="L97" s="387"/>
      <c r="M97" s="387"/>
      <c r="N97" s="386"/>
      <c r="O97" s="387"/>
      <c r="P97" s="387"/>
      <c r="Q97" s="387"/>
      <c r="R97" s="387"/>
      <c r="S97" s="387"/>
    </row>
    <row r="98" spans="1:24" ht="12.4" customHeight="1" x14ac:dyDescent="0.25">
      <c r="A98" s="383">
        <v>51</v>
      </c>
      <c r="B98" s="384" t="s">
        <v>1733</v>
      </c>
      <c r="C98" s="384"/>
      <c r="D98" s="384" t="s">
        <v>1526</v>
      </c>
      <c r="E98" s="384"/>
      <c r="F98" s="384"/>
      <c r="G98" s="383">
        <v>3</v>
      </c>
      <c r="H98" s="385">
        <v>8</v>
      </c>
      <c r="I98" s="386" t="s">
        <v>1582</v>
      </c>
      <c r="J98" s="386" t="s">
        <v>1679</v>
      </c>
      <c r="K98" s="387" t="s">
        <v>1778</v>
      </c>
      <c r="L98" s="387"/>
      <c r="M98" s="387"/>
      <c r="N98" s="386" t="s">
        <v>1679</v>
      </c>
      <c r="O98" s="387" t="s">
        <v>1779</v>
      </c>
      <c r="P98" s="387" t="s">
        <v>1679</v>
      </c>
      <c r="Q98" s="387" t="s">
        <v>112</v>
      </c>
      <c r="R98" s="387" t="s">
        <v>1679</v>
      </c>
      <c r="S98" s="387"/>
    </row>
    <row r="99" spans="1:24" ht="12.4" customHeight="1" x14ac:dyDescent="0.25">
      <c r="A99" s="383">
        <v>52</v>
      </c>
      <c r="B99" s="384" t="s">
        <v>1734</v>
      </c>
      <c r="C99" s="384"/>
      <c r="D99" s="384" t="s">
        <v>1536</v>
      </c>
      <c r="E99" s="384"/>
      <c r="F99" s="384"/>
      <c r="G99" s="383">
        <v>3</v>
      </c>
      <c r="H99" s="385">
        <v>8</v>
      </c>
      <c r="I99" s="386" t="s">
        <v>1582</v>
      </c>
      <c r="J99" s="386" t="s">
        <v>1679</v>
      </c>
      <c r="K99" s="387" t="s">
        <v>1778</v>
      </c>
      <c r="L99" s="387"/>
      <c r="M99" s="387"/>
      <c r="N99" s="386" t="s">
        <v>1680</v>
      </c>
      <c r="O99" s="387" t="s">
        <v>1779</v>
      </c>
      <c r="P99" s="387" t="s">
        <v>1680</v>
      </c>
      <c r="Q99" s="387" t="s">
        <v>112</v>
      </c>
      <c r="R99" s="387" t="s">
        <v>1679</v>
      </c>
      <c r="S99" s="387"/>
    </row>
    <row r="100" spans="1:24" ht="12.4" customHeight="1" x14ac:dyDescent="0.25">
      <c r="A100" s="383">
        <v>53</v>
      </c>
      <c r="B100" s="384" t="s">
        <v>1735</v>
      </c>
      <c r="C100" s="384"/>
      <c r="D100" s="384" t="s">
        <v>1531</v>
      </c>
      <c r="E100" s="384"/>
      <c r="F100" s="384"/>
      <c r="G100" s="383">
        <v>3</v>
      </c>
      <c r="H100" s="385">
        <v>8</v>
      </c>
      <c r="I100" s="386" t="s">
        <v>1582</v>
      </c>
      <c r="J100" s="386" t="s">
        <v>1679</v>
      </c>
      <c r="K100" s="387" t="s">
        <v>1778</v>
      </c>
      <c r="L100" s="387"/>
      <c r="M100" s="387"/>
      <c r="N100" s="386" t="s">
        <v>1679</v>
      </c>
      <c r="O100" s="387" t="s">
        <v>1779</v>
      </c>
      <c r="P100" s="387" t="s">
        <v>1679</v>
      </c>
      <c r="Q100" s="387" t="s">
        <v>112</v>
      </c>
      <c r="R100" s="387" t="s">
        <v>1679</v>
      </c>
      <c r="S100" s="387"/>
    </row>
    <row r="101" spans="1:24" ht="12.4" customHeight="1" x14ac:dyDescent="0.25">
      <c r="A101" s="383">
        <v>54</v>
      </c>
      <c r="B101" s="384" t="s">
        <v>1736</v>
      </c>
      <c r="C101" s="384"/>
      <c r="D101" s="384" t="s">
        <v>1541</v>
      </c>
      <c r="E101" s="384"/>
      <c r="F101" s="384"/>
      <c r="G101" s="383">
        <v>3</v>
      </c>
      <c r="H101" s="385">
        <v>8</v>
      </c>
      <c r="I101" s="386" t="s">
        <v>1778</v>
      </c>
      <c r="J101" s="386" t="s">
        <v>1679</v>
      </c>
      <c r="K101" s="387" t="s">
        <v>1779</v>
      </c>
      <c r="L101" s="387"/>
      <c r="M101" s="387"/>
      <c r="N101" s="386" t="s">
        <v>1679</v>
      </c>
      <c r="O101" s="387" t="s">
        <v>112</v>
      </c>
      <c r="P101" s="387" t="s">
        <v>1679</v>
      </c>
      <c r="Q101" s="387"/>
    </row>
    <row r="102" spans="1:24" ht="12.4" customHeight="1" x14ac:dyDescent="0.25">
      <c r="A102" s="383">
        <v>55</v>
      </c>
      <c r="B102" s="384" t="s">
        <v>1737</v>
      </c>
      <c r="C102" s="384"/>
      <c r="D102" s="384" t="s">
        <v>1351</v>
      </c>
      <c r="E102" s="384"/>
      <c r="F102" s="384"/>
      <c r="G102" s="383">
        <v>3</v>
      </c>
      <c r="H102" s="385">
        <v>9</v>
      </c>
      <c r="I102" s="386" t="s">
        <v>1582</v>
      </c>
      <c r="J102" s="386" t="s">
        <v>1679</v>
      </c>
      <c r="K102" s="387" t="s">
        <v>1778</v>
      </c>
      <c r="L102" s="387"/>
      <c r="M102" s="387"/>
      <c r="N102" s="386" t="s">
        <v>1680</v>
      </c>
      <c r="O102" s="387" t="s">
        <v>1779</v>
      </c>
      <c r="P102" s="387" t="s">
        <v>1680</v>
      </c>
      <c r="Q102" s="387" t="s">
        <v>112</v>
      </c>
      <c r="R102" s="387" t="s">
        <v>1679</v>
      </c>
      <c r="S102" s="387"/>
    </row>
    <row r="103" spans="1:24" ht="12.4" customHeight="1" x14ac:dyDescent="0.25">
      <c r="A103" s="383">
        <v>56</v>
      </c>
      <c r="B103" s="384" t="s">
        <v>1738</v>
      </c>
      <c r="C103" s="384"/>
      <c r="D103" s="384" t="s">
        <v>1546</v>
      </c>
      <c r="E103" s="384"/>
      <c r="F103" s="384"/>
      <c r="G103" s="383">
        <v>3</v>
      </c>
      <c r="H103" s="385">
        <v>8</v>
      </c>
      <c r="I103" s="386" t="s">
        <v>1582</v>
      </c>
      <c r="J103" s="386" t="s">
        <v>1679</v>
      </c>
      <c r="K103" s="387" t="s">
        <v>1778</v>
      </c>
      <c r="L103" s="387"/>
      <c r="M103" s="387"/>
      <c r="N103" s="386" t="s">
        <v>1680</v>
      </c>
      <c r="O103" s="387" t="s">
        <v>1779</v>
      </c>
      <c r="P103" s="387" t="s">
        <v>1680</v>
      </c>
      <c r="Q103" s="387" t="s">
        <v>112</v>
      </c>
      <c r="R103" s="387" t="s">
        <v>1679</v>
      </c>
      <c r="S103" s="387"/>
    </row>
    <row r="104" spans="1:24" ht="11.1" customHeight="1" x14ac:dyDescent="0.25">
      <c r="A104" s="383">
        <v>57</v>
      </c>
      <c r="B104" s="389" t="s">
        <v>1739</v>
      </c>
      <c r="C104" s="389"/>
      <c r="D104" s="384" t="s">
        <v>981</v>
      </c>
      <c r="E104" s="384"/>
      <c r="F104" s="384"/>
      <c r="G104" s="383">
        <v>3</v>
      </c>
      <c r="H104" s="385">
        <v>9</v>
      </c>
      <c r="I104" s="386" t="s">
        <v>1778</v>
      </c>
      <c r="J104" s="386" t="s">
        <v>1679</v>
      </c>
      <c r="K104" s="387" t="s">
        <v>1779</v>
      </c>
      <c r="L104" s="387"/>
      <c r="M104" s="387"/>
      <c r="N104" s="386" t="s">
        <v>1679</v>
      </c>
      <c r="O104" s="387" t="s">
        <v>1780</v>
      </c>
      <c r="P104" s="387" t="s">
        <v>1679</v>
      </c>
      <c r="Q104" s="387"/>
    </row>
    <row r="105" spans="1:24" ht="8.25" customHeight="1" x14ac:dyDescent="0.25">
      <c r="A105" s="388"/>
      <c r="B105" s="389" t="s">
        <v>1740</v>
      </c>
      <c r="C105" s="389"/>
      <c r="D105" s="384"/>
      <c r="E105" s="384"/>
      <c r="F105" s="384"/>
      <c r="G105" s="388"/>
      <c r="H105" s="390"/>
      <c r="I105" s="386"/>
      <c r="J105" s="386"/>
      <c r="K105" s="387"/>
      <c r="L105" s="387"/>
      <c r="M105" s="387"/>
      <c r="N105" s="386"/>
      <c r="O105" s="387"/>
      <c r="P105" s="387"/>
      <c r="Q105" s="387"/>
    </row>
    <row r="106" spans="1:24" ht="12.4" customHeight="1" x14ac:dyDescent="0.25">
      <c r="A106" s="383">
        <v>58</v>
      </c>
      <c r="B106" s="384" t="s">
        <v>1741</v>
      </c>
      <c r="C106" s="384"/>
      <c r="D106" s="384" t="s">
        <v>1352</v>
      </c>
      <c r="E106" s="384"/>
      <c r="F106" s="384"/>
      <c r="G106" s="383">
        <v>3</v>
      </c>
      <c r="H106" s="385">
        <v>9</v>
      </c>
      <c r="I106" s="386" t="s">
        <v>1582</v>
      </c>
      <c r="J106" s="386" t="s">
        <v>1679</v>
      </c>
      <c r="K106" s="387" t="s">
        <v>1778</v>
      </c>
      <c r="L106" s="387"/>
      <c r="M106" s="387"/>
      <c r="N106" s="386" t="s">
        <v>1680</v>
      </c>
      <c r="O106" s="387" t="s">
        <v>1779</v>
      </c>
      <c r="P106" s="387" t="s">
        <v>1679</v>
      </c>
      <c r="Q106" s="387" t="s">
        <v>112</v>
      </c>
      <c r="R106" s="387" t="s">
        <v>1679</v>
      </c>
      <c r="S106" s="387"/>
    </row>
    <row r="107" spans="1:24" ht="12.4" customHeight="1" x14ac:dyDescent="0.25">
      <c r="A107" s="383">
        <v>59</v>
      </c>
      <c r="B107" s="384" t="s">
        <v>1742</v>
      </c>
      <c r="C107" s="384"/>
      <c r="D107" s="384" t="s">
        <v>1556</v>
      </c>
      <c r="E107" s="384"/>
      <c r="F107" s="384"/>
      <c r="G107" s="383">
        <v>3</v>
      </c>
      <c r="H107" s="385">
        <v>8</v>
      </c>
      <c r="I107" s="386" t="s">
        <v>1582</v>
      </c>
      <c r="J107" s="386" t="s">
        <v>1679</v>
      </c>
      <c r="K107" s="387" t="s">
        <v>1778</v>
      </c>
      <c r="L107" s="387"/>
      <c r="M107" s="387"/>
      <c r="N107" s="386" t="s">
        <v>1679</v>
      </c>
      <c r="O107" s="387" t="s">
        <v>1779</v>
      </c>
      <c r="P107" s="387" t="s">
        <v>1679</v>
      </c>
      <c r="Q107" s="387" t="s">
        <v>112</v>
      </c>
      <c r="R107" s="387" t="s">
        <v>1679</v>
      </c>
      <c r="S107" s="387"/>
    </row>
    <row r="108" spans="1:24" ht="12.4" customHeight="1" x14ac:dyDescent="0.25">
      <c r="A108" s="383">
        <v>60</v>
      </c>
      <c r="B108" s="384" t="s">
        <v>1743</v>
      </c>
      <c r="C108" s="384"/>
      <c r="D108" s="384" t="s">
        <v>1551</v>
      </c>
      <c r="E108" s="384"/>
      <c r="F108" s="384"/>
      <c r="G108" s="383">
        <v>3</v>
      </c>
      <c r="H108" s="385">
        <v>8</v>
      </c>
      <c r="I108" s="386" t="s">
        <v>1582</v>
      </c>
      <c r="J108" s="386" t="s">
        <v>1679</v>
      </c>
      <c r="K108" s="387" t="s">
        <v>1778</v>
      </c>
      <c r="L108" s="387"/>
      <c r="M108" s="387"/>
      <c r="N108" s="386" t="s">
        <v>1679</v>
      </c>
      <c r="O108" s="387" t="s">
        <v>1779</v>
      </c>
      <c r="P108" s="387" t="s">
        <v>1679</v>
      </c>
      <c r="Q108" s="387" t="s">
        <v>112</v>
      </c>
      <c r="R108" s="387" t="s">
        <v>1679</v>
      </c>
      <c r="S108" s="387"/>
    </row>
    <row r="109" spans="1:24" ht="12.4" customHeight="1" x14ac:dyDescent="0.25">
      <c r="A109" s="383">
        <v>61</v>
      </c>
      <c r="B109" s="384" t="s">
        <v>1744</v>
      </c>
      <c r="C109" s="384"/>
      <c r="D109" s="384" t="s">
        <v>1561</v>
      </c>
      <c r="E109" s="384"/>
      <c r="F109" s="384"/>
      <c r="G109" s="383">
        <v>3</v>
      </c>
      <c r="H109" s="385">
        <v>8</v>
      </c>
      <c r="I109" s="386" t="s">
        <v>1582</v>
      </c>
      <c r="J109" s="386" t="s">
        <v>1679</v>
      </c>
      <c r="K109" s="387" t="s">
        <v>1778</v>
      </c>
      <c r="L109" s="387"/>
      <c r="M109" s="387"/>
      <c r="N109" s="386" t="s">
        <v>1679</v>
      </c>
      <c r="O109" s="387" t="s">
        <v>1779</v>
      </c>
      <c r="P109" s="387" t="s">
        <v>1679</v>
      </c>
      <c r="Q109" s="387" t="s">
        <v>112</v>
      </c>
      <c r="R109" s="387" t="s">
        <v>1679</v>
      </c>
      <c r="S109" s="387"/>
    </row>
    <row r="110" spans="1:24" ht="12.4" customHeight="1" x14ac:dyDescent="0.25">
      <c r="A110" s="383">
        <v>62</v>
      </c>
      <c r="B110" s="384" t="s">
        <v>1745</v>
      </c>
      <c r="C110" s="384"/>
      <c r="D110" s="384" t="s">
        <v>1353</v>
      </c>
      <c r="E110" s="384"/>
      <c r="F110" s="384"/>
      <c r="G110" s="383">
        <v>3</v>
      </c>
      <c r="H110" s="385">
        <v>9</v>
      </c>
      <c r="I110" s="386" t="s">
        <v>1582</v>
      </c>
      <c r="J110" s="386" t="s">
        <v>1679</v>
      </c>
      <c r="K110" s="387" t="s">
        <v>1778</v>
      </c>
      <c r="L110" s="387"/>
      <c r="M110" s="387"/>
      <c r="N110" s="386" t="s">
        <v>1679</v>
      </c>
      <c r="O110" s="387" t="s">
        <v>1779</v>
      </c>
      <c r="P110" s="387" t="s">
        <v>1679</v>
      </c>
      <c r="Q110" s="387"/>
    </row>
    <row r="111" spans="1:24" ht="18.95" customHeight="1" x14ac:dyDescent="0.25">
      <c r="A111" s="671" t="s">
        <v>1825</v>
      </c>
      <c r="B111" s="671"/>
      <c r="C111" s="671"/>
      <c r="D111" s="671"/>
      <c r="E111" s="671"/>
      <c r="F111" s="671"/>
      <c r="G111" s="672" t="s">
        <v>1657</v>
      </c>
      <c r="H111" s="672"/>
      <c r="I111" s="672"/>
      <c r="J111" s="672"/>
      <c r="K111" s="672"/>
      <c r="L111" s="672"/>
      <c r="M111" s="672"/>
      <c r="N111" s="672"/>
      <c r="O111" s="672"/>
      <c r="P111" s="672"/>
      <c r="Q111" s="672"/>
      <c r="R111" s="672"/>
      <c r="S111" s="672"/>
      <c r="T111" s="672"/>
      <c r="V111" s="671"/>
      <c r="W111" s="671"/>
      <c r="X111" s="671" t="s">
        <v>1729</v>
      </c>
    </row>
    <row r="112" spans="1:24" ht="13.15" customHeight="1" x14ac:dyDescent="0.25">
      <c r="A112" s="671" t="s">
        <v>1826</v>
      </c>
      <c r="B112" s="671"/>
      <c r="G112" s="672"/>
      <c r="H112" s="672"/>
      <c r="I112" s="672"/>
      <c r="J112" s="672"/>
      <c r="K112" s="672"/>
      <c r="L112" s="672"/>
      <c r="M112" s="672"/>
      <c r="N112" s="672"/>
      <c r="O112" s="672"/>
      <c r="P112" s="672"/>
      <c r="Q112" s="672"/>
      <c r="R112" s="672"/>
      <c r="S112" s="672"/>
      <c r="T112" s="672"/>
    </row>
    <row r="113" spans="1:24" ht="18.95" customHeight="1" x14ac:dyDescent="0.25">
      <c r="A113" s="671"/>
      <c r="B113" s="671"/>
      <c r="G113" s="672" t="s">
        <v>1659</v>
      </c>
      <c r="H113" s="672"/>
      <c r="I113" s="672"/>
      <c r="J113" s="672"/>
      <c r="K113" s="672"/>
      <c r="L113" s="672"/>
      <c r="M113" s="672"/>
      <c r="N113" s="672"/>
      <c r="O113" s="672"/>
      <c r="P113" s="672"/>
      <c r="Q113" s="672"/>
      <c r="R113" s="672"/>
      <c r="S113" s="672"/>
      <c r="T113" s="672"/>
    </row>
    <row r="114" spans="1:24" ht="28.35" customHeight="1" x14ac:dyDescent="0.25">
      <c r="G114" s="374" t="s">
        <v>1660</v>
      </c>
      <c r="H114" s="374"/>
      <c r="I114" s="374"/>
      <c r="J114" s="374"/>
      <c r="K114" s="374"/>
      <c r="L114" s="374"/>
      <c r="M114" s="374"/>
      <c r="N114" s="374"/>
      <c r="O114" s="374"/>
      <c r="P114" s="374"/>
      <c r="Q114" s="374"/>
      <c r="R114" s="374"/>
      <c r="S114" s="374"/>
    </row>
    <row r="115" spans="1:24" ht="14.25" customHeight="1" x14ac:dyDescent="0.25">
      <c r="A115" s="375" t="s">
        <v>131</v>
      </c>
      <c r="B115" s="375"/>
      <c r="C115" s="375"/>
      <c r="D115" s="376" t="s">
        <v>1661</v>
      </c>
      <c r="E115" s="377" t="s">
        <v>1795</v>
      </c>
      <c r="F115" s="377"/>
      <c r="G115" s="377"/>
      <c r="H115" s="377"/>
      <c r="I115" s="377"/>
      <c r="J115" s="377"/>
      <c r="K115" s="377"/>
      <c r="L115" s="377"/>
      <c r="M115" s="377"/>
      <c r="N115" s="377"/>
      <c r="O115" s="377"/>
      <c r="P115" s="377"/>
      <c r="Q115" s="377"/>
      <c r="R115" s="377"/>
      <c r="S115" s="377"/>
      <c r="T115" s="377"/>
      <c r="U115" s="377"/>
      <c r="V115" s="377"/>
      <c r="W115" s="377"/>
      <c r="X115" s="377"/>
    </row>
    <row r="116" spans="1:24" ht="14.25" customHeight="1" x14ac:dyDescent="0.25">
      <c r="A116" s="375" t="s">
        <v>132</v>
      </c>
      <c r="B116" s="375"/>
      <c r="C116" s="375"/>
      <c r="D116" s="376" t="s">
        <v>1661</v>
      </c>
      <c r="E116" s="378" t="s">
        <v>1662</v>
      </c>
      <c r="F116" s="378"/>
      <c r="G116" s="378"/>
      <c r="H116" s="378"/>
      <c r="I116" s="378"/>
      <c r="J116" s="378"/>
      <c r="K116" s="378"/>
      <c r="L116" s="378"/>
      <c r="M116" s="378"/>
      <c r="N116" s="378"/>
      <c r="O116" s="378"/>
      <c r="P116" s="378"/>
      <c r="Q116" s="378"/>
      <c r="R116" s="378"/>
      <c r="S116" s="378"/>
      <c r="T116" s="378"/>
      <c r="U116" s="378"/>
      <c r="V116" s="378"/>
      <c r="W116" s="378"/>
      <c r="X116" s="378"/>
    </row>
    <row r="117" spans="1:24" ht="10.9" customHeight="1" x14ac:dyDescent="0.25">
      <c r="A117" s="375"/>
      <c r="B117" s="375"/>
      <c r="C117" s="375"/>
      <c r="D117" s="376"/>
      <c r="E117" s="378" t="s">
        <v>1663</v>
      </c>
      <c r="F117" s="378"/>
      <c r="G117" s="378"/>
      <c r="H117" s="378"/>
      <c r="I117" s="378"/>
      <c r="J117" s="378"/>
      <c r="K117" s="378"/>
      <c r="L117" s="378"/>
      <c r="M117" s="378"/>
      <c r="N117" s="378"/>
      <c r="O117" s="378"/>
      <c r="P117" s="378"/>
      <c r="Q117" s="378"/>
      <c r="R117" s="378"/>
      <c r="S117" s="378"/>
      <c r="T117" s="378"/>
      <c r="U117" s="378"/>
      <c r="V117" s="378"/>
      <c r="W117" s="378"/>
      <c r="X117" s="378"/>
    </row>
    <row r="118" spans="1:24" ht="14.25" customHeight="1" x14ac:dyDescent="0.25">
      <c r="A118" s="375" t="s">
        <v>133</v>
      </c>
      <c r="B118" s="375"/>
      <c r="C118" s="375"/>
      <c r="D118" s="376" t="s">
        <v>1661</v>
      </c>
      <c r="E118" s="377" t="s">
        <v>1664</v>
      </c>
      <c r="F118" s="377"/>
      <c r="G118" s="377"/>
      <c r="H118" s="377"/>
      <c r="I118" s="377"/>
      <c r="J118" s="377"/>
      <c r="K118" s="377"/>
      <c r="L118" s="377"/>
      <c r="M118" s="377"/>
      <c r="N118" s="377"/>
      <c r="O118" s="377"/>
      <c r="P118" s="377"/>
      <c r="Q118" s="377"/>
      <c r="R118" s="377"/>
      <c r="S118" s="377"/>
      <c r="T118" s="377"/>
      <c r="U118" s="377"/>
      <c r="V118" s="377"/>
      <c r="W118" s="377"/>
      <c r="X118" s="377"/>
    </row>
    <row r="119" spans="1:24" ht="14.25" customHeight="1" x14ac:dyDescent="0.25">
      <c r="A119" s="375" t="s">
        <v>1665</v>
      </c>
      <c r="B119" s="375"/>
      <c r="C119" s="375"/>
      <c r="D119" s="376" t="s">
        <v>1661</v>
      </c>
      <c r="E119" s="377" t="s">
        <v>1666</v>
      </c>
      <c r="F119" s="377"/>
      <c r="G119" s="377"/>
      <c r="H119" s="377"/>
      <c r="I119" s="377"/>
      <c r="J119" s="377"/>
      <c r="K119" s="377"/>
      <c r="L119" s="377"/>
      <c r="M119" s="377"/>
      <c r="N119" s="377"/>
      <c r="O119" s="377"/>
      <c r="P119" s="377"/>
      <c r="Q119" s="377"/>
      <c r="R119" s="377"/>
      <c r="S119" s="377"/>
      <c r="T119" s="377"/>
      <c r="U119" s="377"/>
      <c r="V119" s="377"/>
      <c r="W119" s="377"/>
      <c r="X119" s="377"/>
    </row>
    <row r="120" spans="1:24" ht="14.25" customHeight="1" x14ac:dyDescent="0.25">
      <c r="A120" s="375" t="s">
        <v>1667</v>
      </c>
      <c r="B120" s="375"/>
      <c r="C120" s="375"/>
      <c r="D120" s="376" t="s">
        <v>1661</v>
      </c>
      <c r="E120" s="377" t="s">
        <v>1666</v>
      </c>
      <c r="F120" s="377"/>
      <c r="G120" s="377"/>
      <c r="H120" s="377"/>
      <c r="I120" s="377"/>
      <c r="J120" s="377"/>
      <c r="K120" s="377"/>
      <c r="L120" s="377"/>
      <c r="M120" s="377"/>
      <c r="N120" s="377"/>
      <c r="O120" s="377"/>
      <c r="P120" s="377"/>
      <c r="Q120" s="377"/>
      <c r="R120" s="377"/>
      <c r="S120" s="377"/>
      <c r="T120" s="377"/>
      <c r="U120" s="377"/>
      <c r="V120" s="377"/>
      <c r="W120" s="377"/>
      <c r="X120" s="377"/>
    </row>
    <row r="121" spans="1:24" ht="14.25" customHeight="1" x14ac:dyDescent="0.25">
      <c r="A121" s="375" t="s">
        <v>1668</v>
      </c>
      <c r="B121" s="375"/>
      <c r="C121" s="375"/>
      <c r="D121" s="376" t="s">
        <v>1661</v>
      </c>
      <c r="E121" s="377"/>
      <c r="F121" s="377"/>
      <c r="G121" s="377"/>
      <c r="H121" s="377"/>
      <c r="I121" s="377"/>
      <c r="J121" s="377"/>
      <c r="K121" s="377"/>
      <c r="L121" s="377"/>
      <c r="M121" s="377"/>
      <c r="N121" s="377"/>
      <c r="O121" s="377"/>
      <c r="P121" s="377"/>
      <c r="Q121" s="377"/>
      <c r="R121" s="377"/>
      <c r="S121" s="377"/>
      <c r="T121" s="377"/>
      <c r="U121" s="377"/>
      <c r="V121" s="377"/>
      <c r="W121" s="377"/>
      <c r="X121" s="377"/>
    </row>
    <row r="122" spans="1:24" ht="14.25" customHeight="1" x14ac:dyDescent="0.25">
      <c r="A122" s="375" t="s">
        <v>134</v>
      </c>
      <c r="B122" s="375"/>
      <c r="C122" s="375"/>
      <c r="D122" s="376" t="s">
        <v>1661</v>
      </c>
    </row>
    <row r="123" spans="1:24" ht="14.25" customHeight="1" x14ac:dyDescent="0.25">
      <c r="A123" s="375" t="s">
        <v>1669</v>
      </c>
      <c r="B123" s="375"/>
      <c r="C123" s="375"/>
      <c r="D123" s="376" t="s">
        <v>1661</v>
      </c>
      <c r="E123" s="377" t="s">
        <v>1666</v>
      </c>
      <c r="F123" s="377"/>
      <c r="G123" s="377"/>
      <c r="H123" s="377"/>
      <c r="I123" s="377"/>
      <c r="J123" s="377"/>
      <c r="K123" s="377"/>
      <c r="L123" s="377"/>
      <c r="M123" s="377"/>
      <c r="N123" s="377"/>
      <c r="O123" s="377"/>
      <c r="P123" s="377"/>
      <c r="Q123" s="377"/>
      <c r="R123" s="377"/>
      <c r="S123" s="377"/>
      <c r="T123" s="377"/>
      <c r="U123" s="377"/>
      <c r="V123" s="377"/>
      <c r="W123" s="377"/>
      <c r="X123" s="377"/>
    </row>
    <row r="124" spans="1:24" ht="14.25" customHeight="1" x14ac:dyDescent="0.25">
      <c r="A124" s="375" t="s">
        <v>1670</v>
      </c>
      <c r="B124" s="375"/>
      <c r="C124" s="375"/>
      <c r="D124" s="376" t="s">
        <v>1661</v>
      </c>
      <c r="E124" s="377" t="s">
        <v>1666</v>
      </c>
      <c r="F124" s="377"/>
      <c r="G124" s="377"/>
      <c r="H124" s="377"/>
      <c r="I124" s="377"/>
      <c r="J124" s="377"/>
      <c r="K124" s="377"/>
      <c r="L124" s="377"/>
      <c r="M124" s="377"/>
      <c r="N124" s="377"/>
      <c r="O124" s="377"/>
      <c r="P124" s="377"/>
      <c r="Q124" s="377"/>
      <c r="R124" s="377"/>
      <c r="S124" s="377"/>
      <c r="T124" s="377"/>
      <c r="U124" s="377"/>
      <c r="V124" s="377"/>
      <c r="W124" s="377"/>
      <c r="X124" s="377"/>
    </row>
    <row r="125" spans="1:24" ht="14.25" customHeight="1" x14ac:dyDescent="0.25">
      <c r="A125" s="375" t="s">
        <v>1671</v>
      </c>
      <c r="B125" s="375"/>
      <c r="C125" s="375"/>
      <c r="D125" s="376" t="s">
        <v>1661</v>
      </c>
      <c r="E125" s="377" t="s">
        <v>1666</v>
      </c>
      <c r="F125" s="377"/>
      <c r="G125" s="377"/>
      <c r="H125" s="377"/>
      <c r="I125" s="377"/>
      <c r="J125" s="377"/>
      <c r="K125" s="377"/>
      <c r="L125" s="377"/>
      <c r="M125" s="377"/>
      <c r="N125" s="377"/>
      <c r="O125" s="377"/>
      <c r="P125" s="377"/>
      <c r="Q125" s="377"/>
      <c r="R125" s="377"/>
      <c r="S125" s="377"/>
      <c r="T125" s="377"/>
      <c r="U125" s="377"/>
      <c r="V125" s="377"/>
      <c r="W125" s="377"/>
      <c r="X125" s="377"/>
    </row>
    <row r="126" spans="1:24" ht="14.25" customHeight="1" x14ac:dyDescent="0.25">
      <c r="A126" s="375" t="s">
        <v>1672</v>
      </c>
      <c r="B126" s="375"/>
      <c r="C126" s="375"/>
      <c r="D126" s="376" t="s">
        <v>1661</v>
      </c>
      <c r="E126" s="377" t="s">
        <v>1666</v>
      </c>
      <c r="F126" s="377"/>
      <c r="G126" s="377"/>
      <c r="H126" s="377"/>
      <c r="I126" s="377"/>
      <c r="J126" s="377"/>
      <c r="K126" s="377"/>
      <c r="L126" s="377"/>
      <c r="M126" s="377"/>
      <c r="N126" s="377"/>
      <c r="O126" s="377"/>
      <c r="P126" s="377"/>
      <c r="Q126" s="377"/>
      <c r="R126" s="377"/>
      <c r="S126" s="377"/>
      <c r="T126" s="377"/>
      <c r="U126" s="377"/>
      <c r="V126" s="377"/>
      <c r="W126" s="377"/>
      <c r="X126" s="377"/>
    </row>
    <row r="127" spans="1:24" ht="12.6" customHeight="1" x14ac:dyDescent="0.25">
      <c r="A127" s="379" t="s">
        <v>1673</v>
      </c>
      <c r="B127" s="380" t="s">
        <v>1674</v>
      </c>
      <c r="C127" s="380"/>
      <c r="D127" s="380" t="s">
        <v>1675</v>
      </c>
      <c r="E127" s="380"/>
      <c r="F127" s="381" t="s">
        <v>1676</v>
      </c>
      <c r="G127" s="381"/>
      <c r="H127" s="382" t="s">
        <v>1676</v>
      </c>
      <c r="I127" s="380" t="s">
        <v>1677</v>
      </c>
      <c r="J127" s="380"/>
      <c r="K127" s="380"/>
    </row>
    <row r="128" spans="1:24" ht="8.1" customHeight="1" x14ac:dyDescent="0.25">
      <c r="A128" s="379"/>
      <c r="B128" s="380"/>
      <c r="C128" s="380"/>
      <c r="D128" s="380"/>
      <c r="E128" s="380"/>
      <c r="F128" s="381" t="s">
        <v>1678</v>
      </c>
      <c r="G128" s="381"/>
      <c r="H128" s="382" t="s">
        <v>9</v>
      </c>
      <c r="I128" s="380"/>
      <c r="J128" s="380"/>
      <c r="K128" s="380"/>
    </row>
    <row r="129" spans="1:25" ht="13.35" customHeight="1" x14ac:dyDescent="0.25"/>
    <row r="130" spans="1:25" ht="13.35" customHeight="1" x14ac:dyDescent="0.25"/>
    <row r="131" spans="1:25" ht="12.4" customHeight="1" x14ac:dyDescent="0.25">
      <c r="A131" s="383">
        <v>63</v>
      </c>
      <c r="B131" s="384" t="s">
        <v>1562</v>
      </c>
      <c r="C131" s="384"/>
      <c r="D131" s="384" t="s">
        <v>1566</v>
      </c>
      <c r="E131" s="384"/>
      <c r="F131" s="384"/>
      <c r="G131" s="383">
        <v>3</v>
      </c>
      <c r="H131" s="385">
        <v>8</v>
      </c>
      <c r="I131" s="386" t="s">
        <v>1582</v>
      </c>
      <c r="J131" s="386" t="s">
        <v>1679</v>
      </c>
      <c r="K131" s="387" t="s">
        <v>1778</v>
      </c>
      <c r="L131" s="387"/>
      <c r="M131" s="387"/>
      <c r="N131" s="386" t="s">
        <v>1680</v>
      </c>
      <c r="O131" s="387" t="s">
        <v>1779</v>
      </c>
      <c r="P131" s="387" t="s">
        <v>1680</v>
      </c>
      <c r="Q131" s="387" t="s">
        <v>112</v>
      </c>
      <c r="R131" s="387" t="s">
        <v>1679</v>
      </c>
      <c r="S131" s="387"/>
    </row>
    <row r="132" spans="1:25" ht="12.4" customHeight="1" x14ac:dyDescent="0.25">
      <c r="A132" s="383">
        <v>64</v>
      </c>
      <c r="B132" s="384" t="s">
        <v>1746</v>
      </c>
      <c r="C132" s="384"/>
      <c r="D132" s="384" t="s">
        <v>791</v>
      </c>
      <c r="E132" s="384"/>
      <c r="F132" s="384"/>
      <c r="G132" s="383">
        <v>3</v>
      </c>
      <c r="H132" s="385">
        <v>9</v>
      </c>
      <c r="I132" s="386" t="s">
        <v>1582</v>
      </c>
      <c r="J132" s="386" t="s">
        <v>1679</v>
      </c>
      <c r="K132" s="387" t="s">
        <v>1778</v>
      </c>
      <c r="L132" s="387"/>
      <c r="M132" s="387"/>
      <c r="N132" s="386" t="s">
        <v>1679</v>
      </c>
      <c r="O132" s="387" t="s">
        <v>1779</v>
      </c>
      <c r="P132" s="387" t="s">
        <v>1679</v>
      </c>
      <c r="Q132" s="387"/>
    </row>
    <row r="133" spans="1:25" ht="12.4" customHeight="1" x14ac:dyDescent="0.25">
      <c r="A133" s="383">
        <v>65</v>
      </c>
      <c r="B133" s="384" t="s">
        <v>1747</v>
      </c>
      <c r="C133" s="384"/>
      <c r="D133" s="384" t="s">
        <v>793</v>
      </c>
      <c r="E133" s="384"/>
      <c r="F133" s="384"/>
      <c r="G133" s="383">
        <v>3</v>
      </c>
      <c r="H133" s="385">
        <v>9</v>
      </c>
      <c r="I133" s="386" t="s">
        <v>1582</v>
      </c>
      <c r="J133" s="386" t="s">
        <v>1679</v>
      </c>
      <c r="K133" s="387" t="s">
        <v>1778</v>
      </c>
      <c r="L133" s="387"/>
      <c r="M133" s="387"/>
      <c r="N133" s="386" t="s">
        <v>1680</v>
      </c>
      <c r="O133" s="387" t="s">
        <v>1779</v>
      </c>
      <c r="P133" s="387" t="s">
        <v>1680</v>
      </c>
      <c r="Q133" s="387"/>
    </row>
    <row r="134" spans="1:25" ht="12.4" customHeight="1" x14ac:dyDescent="0.25">
      <c r="A134" s="383">
        <v>66</v>
      </c>
      <c r="B134" s="384" t="s">
        <v>1748</v>
      </c>
      <c r="C134" s="384"/>
      <c r="D134" s="384" t="s">
        <v>1571</v>
      </c>
      <c r="E134" s="384"/>
      <c r="F134" s="384"/>
      <c r="G134" s="383">
        <v>3</v>
      </c>
      <c r="H134" s="385">
        <v>8</v>
      </c>
      <c r="I134" s="386" t="s">
        <v>1582</v>
      </c>
      <c r="J134" s="386" t="s">
        <v>1679</v>
      </c>
      <c r="K134" s="387" t="s">
        <v>1778</v>
      </c>
      <c r="L134" s="387"/>
      <c r="M134" s="387"/>
      <c r="N134" s="386" t="s">
        <v>1680</v>
      </c>
      <c r="O134" s="387" t="s">
        <v>1779</v>
      </c>
      <c r="P134" s="387" t="s">
        <v>1680</v>
      </c>
      <c r="Q134" s="387" t="s">
        <v>112</v>
      </c>
      <c r="R134" s="387" t="s">
        <v>1679</v>
      </c>
      <c r="S134" s="387"/>
    </row>
    <row r="135" spans="1:25" ht="12.4" customHeight="1" x14ac:dyDescent="0.25">
      <c r="A135" s="383">
        <v>67</v>
      </c>
      <c r="B135" s="384" t="s">
        <v>1749</v>
      </c>
      <c r="C135" s="384"/>
      <c r="D135" s="384" t="s">
        <v>1576</v>
      </c>
      <c r="E135" s="384"/>
      <c r="F135" s="384"/>
      <c r="G135" s="383">
        <v>3</v>
      </c>
      <c r="H135" s="385">
        <v>8</v>
      </c>
      <c r="I135" s="386" t="s">
        <v>1582</v>
      </c>
      <c r="J135" s="386" t="s">
        <v>1679</v>
      </c>
      <c r="K135" s="387" t="s">
        <v>1778</v>
      </c>
      <c r="L135" s="387"/>
      <c r="M135" s="387"/>
      <c r="N135" s="386" t="s">
        <v>1679</v>
      </c>
      <c r="O135" s="387" t="s">
        <v>1779</v>
      </c>
      <c r="P135" s="387" t="s">
        <v>1679</v>
      </c>
      <c r="Q135" s="387" t="s">
        <v>112</v>
      </c>
      <c r="R135" s="387" t="s">
        <v>1679</v>
      </c>
      <c r="S135" s="387"/>
    </row>
    <row r="136" spans="1:25" ht="12.4" customHeight="1" x14ac:dyDescent="0.25">
      <c r="A136" s="383">
        <v>68</v>
      </c>
      <c r="B136" s="384" t="s">
        <v>1750</v>
      </c>
      <c r="C136" s="384"/>
      <c r="D136" s="384" t="s">
        <v>1581</v>
      </c>
      <c r="E136" s="384"/>
      <c r="F136" s="384"/>
      <c r="G136" s="383">
        <v>3</v>
      </c>
      <c r="H136" s="385">
        <v>8</v>
      </c>
      <c r="I136" s="386" t="s">
        <v>1582</v>
      </c>
      <c r="J136" s="386" t="s">
        <v>1679</v>
      </c>
      <c r="K136" s="387" t="s">
        <v>1778</v>
      </c>
      <c r="L136" s="387"/>
      <c r="M136" s="387"/>
      <c r="N136" s="386" t="s">
        <v>1680</v>
      </c>
      <c r="O136" s="387" t="s">
        <v>1779</v>
      </c>
      <c r="P136" s="387" t="s">
        <v>1680</v>
      </c>
      <c r="Q136" s="387" t="s">
        <v>112</v>
      </c>
      <c r="R136" s="387" t="s">
        <v>1679</v>
      </c>
      <c r="S136" s="387"/>
    </row>
    <row r="137" spans="1:25" ht="12.4" customHeight="1" x14ac:dyDescent="0.25">
      <c r="A137" s="383">
        <v>69</v>
      </c>
      <c r="B137" s="384" t="s">
        <v>1751</v>
      </c>
      <c r="C137" s="384"/>
      <c r="D137" s="384" t="s">
        <v>603</v>
      </c>
      <c r="E137" s="384"/>
      <c r="F137" s="384"/>
      <c r="G137" s="383">
        <v>4</v>
      </c>
      <c r="H137" s="385">
        <v>10</v>
      </c>
      <c r="I137" s="386" t="s">
        <v>1582</v>
      </c>
      <c r="J137" s="386" t="s">
        <v>1679</v>
      </c>
      <c r="K137" s="387" t="s">
        <v>1778</v>
      </c>
      <c r="L137" s="387"/>
      <c r="M137" s="387"/>
      <c r="N137" s="386" t="s">
        <v>1679</v>
      </c>
      <c r="O137" s="387" t="s">
        <v>1779</v>
      </c>
      <c r="P137" s="387" t="s">
        <v>1679</v>
      </c>
      <c r="Q137" s="387"/>
    </row>
    <row r="138" spans="1:25" ht="12.4" customHeight="1" x14ac:dyDescent="0.25">
      <c r="A138" s="383">
        <v>70</v>
      </c>
      <c r="B138" s="384" t="s">
        <v>1752</v>
      </c>
      <c r="C138" s="384"/>
      <c r="D138" s="384" t="s">
        <v>982</v>
      </c>
      <c r="E138" s="384"/>
      <c r="F138" s="384"/>
      <c r="G138" s="383">
        <v>0</v>
      </c>
      <c r="H138" s="385">
        <v>10</v>
      </c>
      <c r="I138" s="386" t="s">
        <v>1582</v>
      </c>
      <c r="J138" s="386" t="s">
        <v>1679</v>
      </c>
      <c r="K138" s="387" t="s">
        <v>1778</v>
      </c>
      <c r="L138" s="387"/>
      <c r="M138" s="387"/>
      <c r="N138" s="386" t="s">
        <v>1680</v>
      </c>
      <c r="O138" s="387" t="s">
        <v>1779</v>
      </c>
      <c r="P138" s="387" t="s">
        <v>1680</v>
      </c>
      <c r="Q138" s="387"/>
    </row>
    <row r="139" spans="1:25" ht="15.2" customHeight="1" x14ac:dyDescent="0.25">
      <c r="B139" s="700" t="s">
        <v>1753</v>
      </c>
      <c r="M139" s="701" t="s">
        <v>1754</v>
      </c>
      <c r="N139" s="701"/>
      <c r="O139" s="701"/>
      <c r="P139" s="701"/>
      <c r="Q139" s="701"/>
      <c r="W139" s="701" t="s">
        <v>1753</v>
      </c>
      <c r="X139" s="701"/>
      <c r="Y139" s="70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P36"/>
  <sheetViews>
    <sheetView zoomScaleNormal="100" workbookViewId="0">
      <pane xSplit="3" ySplit="1" topLeftCell="D2" activePane="bottomRight" state="frozen"/>
      <selection pane="topRight" activeCell="D1" sqref="D1"/>
      <selection pane="bottomLeft" activeCell="A2" sqref="A2"/>
      <selection pane="bottomRight" activeCell="D22" sqref="D22"/>
    </sheetView>
  </sheetViews>
  <sheetFormatPr defaultColWidth="9" defaultRowHeight="15" x14ac:dyDescent="0.25"/>
  <cols>
    <col min="1" max="1" width="12.85546875" customWidth="1"/>
    <col min="3" max="6" width="8.7109375" customWidth="1"/>
    <col min="8" max="8" width="6.7109375" customWidth="1"/>
    <col min="9" max="9" width="11.85546875" customWidth="1"/>
    <col min="10" max="10" width="34.85546875" customWidth="1"/>
    <col min="11" max="11" width="10.7109375" customWidth="1"/>
    <col min="12" max="12" width="8.7109375" hidden="1" customWidth="1"/>
    <col min="13" max="13" width="2.85546875" hidden="1" customWidth="1"/>
    <col min="14" max="14" width="8.7109375" customWidth="1"/>
    <col min="15" max="15" width="8.7109375" hidden="1" customWidth="1"/>
    <col min="16" max="16" width="25.7109375" customWidth="1"/>
  </cols>
  <sheetData>
    <row r="1" spans="1:16" ht="39.950000000000003" customHeight="1" x14ac:dyDescent="0.25">
      <c r="A1" s="279" t="s">
        <v>131</v>
      </c>
      <c r="B1" s="278" t="s">
        <v>132</v>
      </c>
      <c r="C1" s="279" t="s">
        <v>317</v>
      </c>
      <c r="D1" s="278" t="s">
        <v>134</v>
      </c>
      <c r="E1" s="280" t="s">
        <v>318</v>
      </c>
      <c r="F1" s="278" t="s">
        <v>319</v>
      </c>
      <c r="G1" s="278" t="s">
        <v>320</v>
      </c>
      <c r="H1" s="278" t="s">
        <v>321</v>
      </c>
      <c r="I1" s="279" t="s">
        <v>322</v>
      </c>
      <c r="J1" s="279" t="s">
        <v>323</v>
      </c>
      <c r="K1" s="280" t="s">
        <v>324</v>
      </c>
      <c r="L1" s="278" t="s">
        <v>325</v>
      </c>
      <c r="M1" s="278" t="s">
        <v>326</v>
      </c>
      <c r="N1" s="280" t="s">
        <v>327</v>
      </c>
      <c r="O1" s="278" t="s">
        <v>328</v>
      </c>
      <c r="P1" s="278" t="s">
        <v>329</v>
      </c>
    </row>
    <row r="2" spans="1:16" x14ac:dyDescent="0.25">
      <c r="A2" s="275">
        <v>42583</v>
      </c>
      <c r="B2" s="276" t="s">
        <v>330</v>
      </c>
      <c r="C2" s="276">
        <v>2</v>
      </c>
      <c r="D2" s="276">
        <v>4</v>
      </c>
      <c r="E2" s="276">
        <v>1</v>
      </c>
      <c r="F2" s="276">
        <v>4</v>
      </c>
      <c r="G2" s="276" t="s">
        <v>290</v>
      </c>
      <c r="H2" s="271" t="s">
        <v>18</v>
      </c>
      <c r="I2" s="276" t="s">
        <v>58</v>
      </c>
      <c r="J2" s="276" t="s">
        <v>142</v>
      </c>
      <c r="K2" s="276">
        <v>70</v>
      </c>
      <c r="L2" s="276">
        <v>0</v>
      </c>
      <c r="M2" s="276">
        <v>0</v>
      </c>
      <c r="N2" s="276">
        <v>10</v>
      </c>
      <c r="O2" s="276">
        <v>20</v>
      </c>
      <c r="P2" s="276"/>
    </row>
    <row r="3" spans="1:16" x14ac:dyDescent="0.25">
      <c r="A3" s="275"/>
      <c r="B3" s="276"/>
      <c r="C3" s="276">
        <f>C2</f>
        <v>2</v>
      </c>
      <c r="D3" s="276"/>
      <c r="E3" s="276">
        <v>2</v>
      </c>
      <c r="F3" s="276"/>
      <c r="G3" s="276" t="s">
        <v>334</v>
      </c>
      <c r="H3" s="271" t="s">
        <v>18</v>
      </c>
      <c r="I3" s="276" t="s">
        <v>57</v>
      </c>
      <c r="J3" s="276" t="s">
        <v>143</v>
      </c>
      <c r="K3" s="276">
        <v>79</v>
      </c>
      <c r="L3" s="276"/>
      <c r="M3" s="276"/>
      <c r="N3" s="276">
        <v>30</v>
      </c>
      <c r="O3" s="276"/>
      <c r="P3" s="276"/>
    </row>
    <row r="4" spans="1:16" x14ac:dyDescent="0.25">
      <c r="A4" s="275"/>
      <c r="B4" s="276"/>
      <c r="C4" s="276">
        <f>C3</f>
        <v>2</v>
      </c>
      <c r="D4" s="276"/>
      <c r="E4" s="276">
        <v>3</v>
      </c>
      <c r="F4" s="276"/>
      <c r="G4" s="276" t="s">
        <v>135</v>
      </c>
      <c r="H4" s="271" t="s">
        <v>18</v>
      </c>
      <c r="I4" s="276" t="s">
        <v>54</v>
      </c>
      <c r="J4" s="276" t="s">
        <v>145</v>
      </c>
      <c r="K4" s="276">
        <v>84</v>
      </c>
      <c r="L4" s="276"/>
      <c r="M4" s="276"/>
      <c r="N4" s="276">
        <v>20</v>
      </c>
      <c r="O4" s="276"/>
      <c r="P4" s="276"/>
    </row>
    <row r="5" spans="1:16" x14ac:dyDescent="0.25">
      <c r="A5" s="275"/>
      <c r="B5" s="276"/>
      <c r="C5" s="276">
        <f>C4</f>
        <v>2</v>
      </c>
      <c r="D5" s="276"/>
      <c r="E5" s="276"/>
      <c r="F5" s="276"/>
      <c r="G5" s="276" t="s">
        <v>2</v>
      </c>
      <c r="H5" s="271" t="s">
        <v>17</v>
      </c>
      <c r="I5" s="276" t="s">
        <v>2</v>
      </c>
      <c r="J5" s="276"/>
      <c r="K5" s="276"/>
      <c r="L5" s="276"/>
      <c r="M5" s="276"/>
      <c r="N5" s="276"/>
      <c r="O5" s="276"/>
      <c r="P5" s="276"/>
    </row>
    <row r="6" spans="1:16" x14ac:dyDescent="0.25">
      <c r="A6" s="275">
        <v>42736</v>
      </c>
      <c r="B6" s="276" t="s">
        <v>331</v>
      </c>
      <c r="C6" s="276">
        <v>2</v>
      </c>
      <c r="D6" s="276">
        <v>5</v>
      </c>
      <c r="E6" s="276">
        <v>4</v>
      </c>
      <c r="F6" s="276">
        <v>5</v>
      </c>
      <c r="G6" s="276" t="s">
        <v>332</v>
      </c>
      <c r="H6" s="271" t="s">
        <v>18</v>
      </c>
      <c r="I6" s="276" t="s">
        <v>53</v>
      </c>
      <c r="J6" s="276" t="s">
        <v>144</v>
      </c>
      <c r="K6" s="276">
        <v>81</v>
      </c>
      <c r="L6" s="276">
        <v>0</v>
      </c>
      <c r="M6" s="276">
        <v>0</v>
      </c>
      <c r="N6" s="276">
        <v>20</v>
      </c>
      <c r="O6" s="276">
        <v>30</v>
      </c>
      <c r="P6" s="276"/>
    </row>
    <row r="7" spans="1:16" x14ac:dyDescent="0.25">
      <c r="A7" s="275"/>
      <c r="B7" s="276"/>
      <c r="C7" s="276">
        <f>C6</f>
        <v>2</v>
      </c>
      <c r="D7" s="276"/>
      <c r="E7" s="276">
        <v>5</v>
      </c>
      <c r="F7" s="276"/>
      <c r="G7" s="276" t="s">
        <v>291</v>
      </c>
      <c r="H7" s="271" t="s">
        <v>18</v>
      </c>
      <c r="I7" s="276" t="s">
        <v>55</v>
      </c>
      <c r="J7" s="276" t="s">
        <v>146</v>
      </c>
      <c r="K7" s="276">
        <v>84</v>
      </c>
      <c r="L7" s="276"/>
      <c r="M7" s="276"/>
      <c r="N7" s="276">
        <v>20</v>
      </c>
      <c r="O7" s="276"/>
      <c r="P7" s="276"/>
    </row>
    <row r="8" spans="1:16" x14ac:dyDescent="0.25">
      <c r="A8" s="275">
        <v>42826</v>
      </c>
      <c r="B8" s="276" t="s">
        <v>330</v>
      </c>
      <c r="C8" s="276">
        <v>2</v>
      </c>
      <c r="D8" s="276">
        <v>6</v>
      </c>
      <c r="E8" s="276">
        <v>6</v>
      </c>
      <c r="F8" s="276">
        <v>6</v>
      </c>
      <c r="G8" s="276" t="s">
        <v>333</v>
      </c>
      <c r="H8" s="271" t="s">
        <v>18</v>
      </c>
      <c r="I8" s="276" t="s">
        <v>56</v>
      </c>
      <c r="J8" s="276" t="s">
        <v>147</v>
      </c>
      <c r="K8" s="276">
        <v>85</v>
      </c>
      <c r="L8" s="276">
        <v>0</v>
      </c>
      <c r="M8" s="276">
        <v>0</v>
      </c>
      <c r="N8" s="276">
        <v>20</v>
      </c>
      <c r="O8" s="276">
        <v>41</v>
      </c>
      <c r="P8" s="276"/>
    </row>
    <row r="9" spans="1:16" x14ac:dyDescent="0.25">
      <c r="A9" s="275"/>
      <c r="B9" s="276"/>
      <c r="C9" s="276">
        <f>C8</f>
        <v>2</v>
      </c>
      <c r="D9" s="276"/>
      <c r="E9" s="276">
        <v>7</v>
      </c>
      <c r="F9" s="276"/>
      <c r="G9" s="276" t="s">
        <v>335</v>
      </c>
      <c r="H9" s="271" t="s">
        <v>18</v>
      </c>
      <c r="I9" s="276" t="s">
        <v>59</v>
      </c>
      <c r="J9" s="276" t="s">
        <v>156</v>
      </c>
      <c r="K9" s="276" t="s">
        <v>343</v>
      </c>
      <c r="L9" s="276"/>
      <c r="M9" s="276"/>
      <c r="N9" s="276"/>
      <c r="O9" s="276"/>
      <c r="P9" s="276"/>
    </row>
    <row r="10" spans="1:16" x14ac:dyDescent="0.25">
      <c r="A10" s="275">
        <v>42948</v>
      </c>
      <c r="B10" s="276" t="s">
        <v>330</v>
      </c>
      <c r="C10" s="276">
        <v>3</v>
      </c>
      <c r="D10" s="276">
        <v>7</v>
      </c>
      <c r="E10" s="276">
        <v>1</v>
      </c>
      <c r="F10" s="276">
        <v>7</v>
      </c>
      <c r="G10" s="276" t="s">
        <v>315</v>
      </c>
      <c r="H10" s="271" t="s">
        <v>339</v>
      </c>
      <c r="I10" s="276" t="s">
        <v>113</v>
      </c>
      <c r="J10" s="276" t="s">
        <v>344</v>
      </c>
      <c r="K10" s="276" t="s">
        <v>345</v>
      </c>
      <c r="L10" s="276">
        <v>0</v>
      </c>
      <c r="M10" s="276">
        <v>0</v>
      </c>
      <c r="N10" s="276"/>
      <c r="O10" s="276">
        <v>50</v>
      </c>
      <c r="P10" s="276"/>
    </row>
    <row r="11" spans="1:16" x14ac:dyDescent="0.25">
      <c r="A11" s="275"/>
      <c r="B11" s="276"/>
      <c r="C11" s="276">
        <f>C10</f>
        <v>3</v>
      </c>
      <c r="D11" s="276"/>
      <c r="E11" s="276">
        <v>2</v>
      </c>
      <c r="F11" s="276"/>
      <c r="G11" s="276" t="s">
        <v>340</v>
      </c>
      <c r="H11" s="271" t="s">
        <v>18</v>
      </c>
      <c r="I11" s="276" t="s">
        <v>62</v>
      </c>
      <c r="J11" s="276" t="s">
        <v>152</v>
      </c>
      <c r="K11" s="276">
        <v>97</v>
      </c>
      <c r="L11" s="276"/>
      <c r="M11" s="276"/>
      <c r="N11" s="276">
        <v>20</v>
      </c>
      <c r="O11" s="276"/>
      <c r="P11" s="276"/>
    </row>
    <row r="12" spans="1:16" x14ac:dyDescent="0.25">
      <c r="A12" s="275"/>
      <c r="B12" s="276"/>
      <c r="C12" s="276">
        <f>C11</f>
        <v>3</v>
      </c>
      <c r="D12" s="276"/>
      <c r="E12" s="276">
        <v>3</v>
      </c>
      <c r="F12" s="276"/>
      <c r="G12" s="276" t="s">
        <v>289</v>
      </c>
      <c r="H12" s="271" t="s">
        <v>18</v>
      </c>
      <c r="I12" s="276" t="s">
        <v>63</v>
      </c>
      <c r="J12" s="276" t="s">
        <v>154</v>
      </c>
      <c r="K12" s="276">
        <v>84</v>
      </c>
      <c r="L12" s="276"/>
      <c r="M12" s="276"/>
      <c r="N12" s="276">
        <v>20</v>
      </c>
      <c r="O12" s="276"/>
      <c r="P12" s="276"/>
    </row>
    <row r="13" spans="1:16" x14ac:dyDescent="0.25">
      <c r="A13" s="275"/>
      <c r="B13" s="276"/>
      <c r="C13" s="276">
        <f>C12</f>
        <v>3</v>
      </c>
      <c r="D13" s="276"/>
      <c r="E13" s="276"/>
      <c r="F13" s="276"/>
      <c r="G13" s="276" t="s">
        <v>163</v>
      </c>
      <c r="H13" s="271" t="s">
        <v>16</v>
      </c>
      <c r="I13" s="276" t="s">
        <v>163</v>
      </c>
      <c r="J13" s="276"/>
      <c r="K13" s="276"/>
      <c r="L13" s="276"/>
      <c r="M13" s="276"/>
      <c r="N13" s="276"/>
      <c r="O13" s="276"/>
      <c r="P13" s="276"/>
    </row>
    <row r="14" spans="1:16" x14ac:dyDescent="0.25">
      <c r="A14" s="275">
        <v>43101</v>
      </c>
      <c r="B14" s="276" t="s">
        <v>331</v>
      </c>
      <c r="C14" s="276">
        <v>3</v>
      </c>
      <c r="D14" s="276">
        <v>8</v>
      </c>
      <c r="E14" s="276">
        <v>4</v>
      </c>
      <c r="F14" s="276">
        <v>8</v>
      </c>
      <c r="G14" s="276" t="s">
        <v>249</v>
      </c>
      <c r="H14" s="271" t="s">
        <v>338</v>
      </c>
      <c r="I14" s="276" t="s">
        <v>64</v>
      </c>
      <c r="J14" s="276" t="s">
        <v>150</v>
      </c>
      <c r="K14" s="276">
        <v>59</v>
      </c>
      <c r="L14" s="276">
        <v>0</v>
      </c>
      <c r="M14" s="276">
        <v>0</v>
      </c>
      <c r="N14" s="276">
        <v>10</v>
      </c>
      <c r="O14" s="276">
        <v>62</v>
      </c>
      <c r="P14" s="276"/>
    </row>
    <row r="15" spans="1:16" x14ac:dyDescent="0.25">
      <c r="A15" s="275"/>
      <c r="B15" s="276"/>
      <c r="C15" s="276">
        <f>C14</f>
        <v>3</v>
      </c>
      <c r="D15" s="276"/>
      <c r="E15" s="276">
        <v>5</v>
      </c>
      <c r="F15" s="276"/>
      <c r="G15" s="276" t="s">
        <v>341</v>
      </c>
      <c r="H15" s="271" t="s">
        <v>339</v>
      </c>
      <c r="I15" s="276" t="s">
        <v>113</v>
      </c>
      <c r="J15" s="276" t="s">
        <v>344</v>
      </c>
      <c r="K15" s="276" t="s">
        <v>345</v>
      </c>
      <c r="L15" s="276"/>
      <c r="M15" s="276"/>
      <c r="N15" s="276"/>
      <c r="O15" s="276"/>
      <c r="P15" s="276"/>
    </row>
    <row r="16" spans="1:16" x14ac:dyDescent="0.25">
      <c r="A16" s="275"/>
      <c r="B16" s="276"/>
      <c r="C16" s="276">
        <f>C15</f>
        <v>3</v>
      </c>
      <c r="D16" s="276"/>
      <c r="E16" s="276"/>
      <c r="F16" s="276"/>
      <c r="G16" s="276" t="s">
        <v>0</v>
      </c>
      <c r="H16" s="271" t="s">
        <v>16</v>
      </c>
      <c r="I16" s="276" t="s">
        <v>0</v>
      </c>
      <c r="J16" s="276"/>
      <c r="K16" s="276"/>
      <c r="L16" s="276"/>
      <c r="M16" s="276"/>
      <c r="N16" s="276"/>
      <c r="O16" s="276"/>
      <c r="P16" s="276"/>
    </row>
    <row r="17" spans="1:16" x14ac:dyDescent="0.25">
      <c r="A17" s="275">
        <v>43191</v>
      </c>
      <c r="B17" s="276" t="s">
        <v>330</v>
      </c>
      <c r="C17" s="276">
        <v>3</v>
      </c>
      <c r="D17" s="276">
        <v>7</v>
      </c>
      <c r="E17" s="276">
        <v>6</v>
      </c>
      <c r="F17" s="276">
        <v>9</v>
      </c>
      <c r="G17" s="276" t="s">
        <v>337</v>
      </c>
      <c r="H17" s="271" t="s">
        <v>18</v>
      </c>
      <c r="I17" s="276" t="s">
        <v>60</v>
      </c>
      <c r="J17" s="276" t="s">
        <v>149</v>
      </c>
      <c r="K17" s="276">
        <v>75</v>
      </c>
      <c r="L17" s="276">
        <v>0</v>
      </c>
      <c r="M17" s="276">
        <v>0</v>
      </c>
      <c r="N17" s="276">
        <v>20</v>
      </c>
      <c r="O17" s="276">
        <v>82</v>
      </c>
      <c r="P17" s="276"/>
    </row>
    <row r="18" spans="1:16" x14ac:dyDescent="0.25">
      <c r="A18" s="275"/>
      <c r="B18" s="276"/>
      <c r="C18" s="276">
        <f>C17</f>
        <v>3</v>
      </c>
      <c r="D18" s="276"/>
      <c r="E18" s="276">
        <v>7</v>
      </c>
      <c r="F18" s="276"/>
      <c r="G18" s="276" t="s">
        <v>342</v>
      </c>
      <c r="H18" s="271" t="s">
        <v>18</v>
      </c>
      <c r="I18" s="276" t="s">
        <v>113</v>
      </c>
      <c r="J18" s="276" t="s">
        <v>151</v>
      </c>
      <c r="K18" s="276">
        <v>76</v>
      </c>
      <c r="L18" s="276"/>
      <c r="M18" s="276"/>
      <c r="N18" s="276">
        <v>30</v>
      </c>
      <c r="O18" s="276"/>
      <c r="P18" s="276"/>
    </row>
    <row r="19" spans="1:16" x14ac:dyDescent="0.25">
      <c r="A19" s="275"/>
      <c r="B19" s="276"/>
      <c r="C19" s="276">
        <f>C18</f>
        <v>3</v>
      </c>
      <c r="D19" s="276"/>
      <c r="E19" s="276">
        <v>8</v>
      </c>
      <c r="F19" s="276"/>
      <c r="G19" s="276" t="s">
        <v>336</v>
      </c>
      <c r="H19" s="271" t="s">
        <v>18</v>
      </c>
      <c r="I19" s="276" t="s">
        <v>61</v>
      </c>
      <c r="J19" s="276" t="s">
        <v>153</v>
      </c>
      <c r="K19" s="276">
        <v>74</v>
      </c>
      <c r="L19" s="276"/>
      <c r="M19" s="276"/>
      <c r="N19" s="276">
        <v>20</v>
      </c>
      <c r="O19" s="276"/>
      <c r="P19" s="276"/>
    </row>
    <row r="20" spans="1:16" x14ac:dyDescent="0.25">
      <c r="A20" s="275"/>
      <c r="B20" s="276"/>
      <c r="C20" s="276">
        <f>C19</f>
        <v>3</v>
      </c>
      <c r="D20" s="276"/>
      <c r="E20" s="276"/>
      <c r="F20" s="276"/>
      <c r="G20" s="276" t="s">
        <v>24</v>
      </c>
      <c r="H20" s="271" t="s">
        <v>16</v>
      </c>
      <c r="I20" s="276" t="s">
        <v>24</v>
      </c>
      <c r="J20" s="276"/>
      <c r="K20" s="276"/>
      <c r="L20" s="276"/>
      <c r="M20" s="276"/>
      <c r="N20" s="276"/>
      <c r="O20" s="276"/>
      <c r="P20" s="276"/>
    </row>
    <row r="21" spans="1:16" x14ac:dyDescent="0.25">
      <c r="A21" s="275"/>
      <c r="B21" s="276"/>
      <c r="C21" s="276">
        <f>C20</f>
        <v>3</v>
      </c>
      <c r="D21" s="276"/>
      <c r="E21" s="276"/>
      <c r="F21" s="276"/>
      <c r="G21" s="276" t="s">
        <v>112</v>
      </c>
      <c r="H21" s="271" t="s">
        <v>19</v>
      </c>
      <c r="I21" s="276" t="s">
        <v>112</v>
      </c>
      <c r="J21" s="276"/>
      <c r="K21" s="276"/>
      <c r="L21" s="276"/>
      <c r="M21" s="276"/>
      <c r="N21" s="276"/>
      <c r="O21" s="276"/>
      <c r="P21" s="276"/>
    </row>
    <row r="22" spans="1:16" x14ac:dyDescent="0.25">
      <c r="A22" s="275"/>
      <c r="B22" s="276"/>
      <c r="C22" s="276"/>
      <c r="D22" s="276"/>
      <c r="E22" s="276"/>
      <c r="F22" s="276"/>
      <c r="G22" s="276"/>
      <c r="H22" s="271"/>
      <c r="I22" s="276"/>
      <c r="J22" s="276"/>
      <c r="K22" s="276"/>
      <c r="L22" s="276"/>
      <c r="M22" s="276"/>
      <c r="N22" s="276"/>
      <c r="O22" s="276"/>
      <c r="P22" s="276"/>
    </row>
    <row r="23" spans="1:16" x14ac:dyDescent="0.25">
      <c r="A23" s="275"/>
      <c r="B23" s="276"/>
      <c r="C23" s="276"/>
      <c r="D23" s="276"/>
      <c r="E23" s="276"/>
      <c r="F23" s="276"/>
      <c r="G23" s="276"/>
      <c r="H23" s="271"/>
      <c r="I23" s="276"/>
      <c r="J23" s="276"/>
      <c r="K23" s="276"/>
      <c r="L23" s="276"/>
      <c r="M23" s="276"/>
      <c r="N23" s="276"/>
      <c r="O23" s="276"/>
      <c r="P23" s="276"/>
    </row>
    <row r="24" spans="1:16" x14ac:dyDescent="0.25">
      <c r="A24" s="275"/>
      <c r="B24" s="276"/>
      <c r="C24" s="276"/>
      <c r="D24" s="276"/>
      <c r="E24" s="276"/>
      <c r="F24" s="276"/>
      <c r="G24" s="276"/>
      <c r="H24" s="271"/>
      <c r="I24" s="276"/>
      <c r="J24" s="276"/>
      <c r="K24" s="276"/>
      <c r="L24" s="276"/>
      <c r="M24" s="276"/>
      <c r="N24" s="276"/>
      <c r="O24" s="276"/>
      <c r="P24" s="276"/>
    </row>
    <row r="25" spans="1:16" x14ac:dyDescent="0.25">
      <c r="A25" s="275"/>
      <c r="B25" s="276"/>
      <c r="C25" s="276"/>
      <c r="D25" s="276"/>
      <c r="E25" s="276"/>
      <c r="F25" s="276"/>
      <c r="G25" s="276"/>
      <c r="H25" s="271"/>
      <c r="I25" s="276"/>
      <c r="J25" s="276"/>
      <c r="K25" s="276"/>
      <c r="L25" s="276"/>
      <c r="M25" s="276"/>
      <c r="N25" s="276"/>
      <c r="O25" s="276"/>
      <c r="P25" s="276"/>
    </row>
    <row r="26" spans="1:16" x14ac:dyDescent="0.25">
      <c r="A26" s="275"/>
      <c r="B26" s="276"/>
      <c r="C26" s="276"/>
      <c r="D26" s="276"/>
      <c r="E26" s="276"/>
      <c r="F26" s="276"/>
      <c r="G26" s="276"/>
      <c r="H26" s="271"/>
      <c r="I26" s="276"/>
      <c r="J26" s="276"/>
      <c r="K26" s="276"/>
      <c r="L26" s="276"/>
      <c r="M26" s="276"/>
      <c r="N26" s="276"/>
      <c r="O26" s="276"/>
      <c r="P26" s="276"/>
    </row>
    <row r="27" spans="1:16" x14ac:dyDescent="0.25">
      <c r="A27" s="275"/>
      <c r="B27" s="276"/>
      <c r="C27" s="276"/>
      <c r="D27" s="276"/>
      <c r="E27" s="276"/>
      <c r="F27" s="276"/>
      <c r="G27" s="276"/>
      <c r="H27" s="271"/>
      <c r="I27" s="276"/>
      <c r="J27" s="276"/>
      <c r="K27" s="276"/>
      <c r="L27" s="276"/>
      <c r="M27" s="276"/>
      <c r="N27" s="276"/>
      <c r="O27" s="276"/>
      <c r="P27" s="276"/>
    </row>
    <row r="28" spans="1:16" x14ac:dyDescent="0.25">
      <c r="A28" s="275"/>
      <c r="B28" s="276"/>
      <c r="C28" s="276"/>
      <c r="D28" s="276"/>
      <c r="E28" s="276"/>
      <c r="F28" s="276"/>
      <c r="G28" s="276"/>
      <c r="H28" s="271"/>
      <c r="I28" s="276"/>
      <c r="J28" s="276"/>
      <c r="K28" s="276"/>
      <c r="L28" s="276"/>
      <c r="M28" s="276"/>
      <c r="N28" s="276"/>
      <c r="O28" s="276"/>
      <c r="P28" s="276"/>
    </row>
    <row r="29" spans="1:16" x14ac:dyDescent="0.25">
      <c r="A29" s="275"/>
      <c r="B29" s="276"/>
      <c r="C29" s="276"/>
      <c r="D29" s="276"/>
      <c r="E29" s="276"/>
      <c r="F29" s="276"/>
      <c r="G29" s="276"/>
      <c r="H29" s="271"/>
      <c r="I29" s="276"/>
      <c r="J29" s="277"/>
      <c r="K29" s="277"/>
      <c r="L29" s="277"/>
      <c r="M29" s="277"/>
      <c r="N29" s="277"/>
      <c r="O29" s="277"/>
      <c r="P29" s="277"/>
    </row>
    <row r="30" spans="1:16" x14ac:dyDescent="0.25">
      <c r="A30" s="275"/>
      <c r="B30" s="276"/>
      <c r="C30" s="276"/>
      <c r="D30" s="276"/>
      <c r="E30" s="276"/>
      <c r="F30" s="276"/>
      <c r="G30" s="276"/>
      <c r="H30" s="271"/>
      <c r="I30" s="276"/>
      <c r="J30" s="276"/>
      <c r="K30" s="276"/>
      <c r="L30" s="276"/>
      <c r="M30" s="276"/>
      <c r="N30" s="276"/>
      <c r="O30" s="276"/>
      <c r="P30" s="276"/>
    </row>
    <row r="31" spans="1:16" x14ac:dyDescent="0.25">
      <c r="A31" s="275"/>
      <c r="B31" s="276"/>
      <c r="C31" s="276"/>
      <c r="D31" s="276"/>
      <c r="E31" s="276"/>
      <c r="F31" s="276"/>
      <c r="G31" s="276"/>
      <c r="H31" s="271"/>
      <c r="I31" s="276"/>
      <c r="J31" s="276"/>
      <c r="K31" s="276"/>
      <c r="L31" s="276"/>
      <c r="M31" s="276"/>
      <c r="N31" s="276"/>
      <c r="O31" s="276"/>
      <c r="P31" s="276"/>
    </row>
    <row r="32" spans="1:16" x14ac:dyDescent="0.25">
      <c r="A32" s="275"/>
      <c r="B32" s="276"/>
      <c r="C32" s="276"/>
      <c r="D32" s="276"/>
      <c r="E32" s="276"/>
      <c r="F32" s="276"/>
      <c r="G32" s="276"/>
      <c r="H32" s="271"/>
      <c r="I32" s="276"/>
      <c r="J32" s="276"/>
      <c r="K32" s="276"/>
      <c r="L32" s="276"/>
      <c r="M32" s="276"/>
      <c r="N32" s="276"/>
      <c r="O32" s="276"/>
      <c r="P32" s="276"/>
    </row>
    <row r="33" spans="1:16" x14ac:dyDescent="0.25">
      <c r="A33" s="275"/>
      <c r="B33" s="276"/>
      <c r="C33" s="276"/>
      <c r="D33" s="276"/>
      <c r="E33" s="276"/>
      <c r="F33" s="276"/>
      <c r="G33" s="276"/>
      <c r="H33" s="271"/>
      <c r="I33" s="276"/>
      <c r="J33" s="276"/>
      <c r="K33" s="276"/>
      <c r="L33" s="276"/>
      <c r="M33" s="276"/>
      <c r="N33" s="276"/>
      <c r="O33" s="276"/>
      <c r="P33" s="276"/>
    </row>
    <row r="34" spans="1:16" x14ac:dyDescent="0.25">
      <c r="A34" s="275"/>
      <c r="B34" s="276"/>
      <c r="C34" s="276"/>
      <c r="D34" s="276"/>
      <c r="E34" s="276"/>
      <c r="F34" s="276"/>
      <c r="G34" s="276"/>
      <c r="H34" s="271"/>
      <c r="I34" s="276"/>
      <c r="J34" s="276"/>
      <c r="K34" s="276"/>
      <c r="L34" s="276"/>
      <c r="M34" s="276"/>
      <c r="N34" s="276"/>
      <c r="O34" s="276"/>
      <c r="P34" s="276"/>
    </row>
    <row r="35" spans="1:16" x14ac:dyDescent="0.25">
      <c r="A35" s="275"/>
      <c r="B35" s="276"/>
      <c r="C35" s="276"/>
      <c r="D35" s="276"/>
      <c r="E35" s="276"/>
      <c r="F35" s="276"/>
      <c r="G35" s="276"/>
      <c r="H35" s="271"/>
      <c r="I35" s="276"/>
      <c r="J35" s="276"/>
      <c r="K35" s="276"/>
      <c r="L35" s="276"/>
      <c r="M35" s="276"/>
      <c r="N35" s="276"/>
      <c r="O35" s="276"/>
      <c r="P35" s="276"/>
    </row>
    <row r="36" spans="1:16" x14ac:dyDescent="0.25">
      <c r="A36" s="275"/>
      <c r="B36" s="276"/>
      <c r="C36" s="276"/>
      <c r="D36" s="276"/>
      <c r="E36" s="276"/>
      <c r="F36" s="276"/>
      <c r="G36" s="276"/>
      <c r="H36" s="271"/>
      <c r="I36" s="276"/>
      <c r="J36" s="277"/>
      <c r="K36" s="277"/>
      <c r="L36" s="277"/>
      <c r="M36" s="277"/>
      <c r="N36" s="277"/>
      <c r="O36" s="277"/>
      <c r="P36" s="27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10" r:id="rId4" name="Button 2">
              <controlPr defaultSize="0" print="0" autoFill="0" autoPict="0" macro="[0]!Create_PTPTN_Letter">
                <anchor moveWithCells="1" sizeWithCells="1">
                  <from>
                    <xdr:col>0</xdr:col>
                    <xdr:colOff>485775</xdr:colOff>
                    <xdr:row>0</xdr:row>
                    <xdr:rowOff>333375</xdr:rowOff>
                  </from>
                  <to>
                    <xdr:col>2</xdr:col>
                    <xdr:colOff>323850</xdr:colOff>
                    <xdr:row>1</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G74"/>
  <sheetViews>
    <sheetView workbookViewId="0">
      <pane xSplit="3" ySplit="1" topLeftCell="D2" activePane="bottomRight" state="frozen"/>
      <selection pane="topRight" activeCell="D1" sqref="D1"/>
      <selection pane="bottomLeft" activeCell="A2" sqref="A2"/>
      <selection pane="bottomRight" activeCell="D3" sqref="D3"/>
    </sheetView>
  </sheetViews>
  <sheetFormatPr defaultColWidth="9.140625" defaultRowHeight="15" x14ac:dyDescent="0.25"/>
  <cols>
    <col min="1" max="1" width="11.85546875" bestFit="1" customWidth="1"/>
    <col min="2" max="2" width="17.28515625" customWidth="1"/>
    <col min="3" max="3" width="26.140625" bestFit="1" customWidth="1"/>
    <col min="4" max="6" width="70.7109375" customWidth="1"/>
    <col min="7" max="7" width="20.42578125" customWidth="1"/>
  </cols>
  <sheetData>
    <row r="1" spans="1:7" ht="15.75" thickBot="1" x14ac:dyDescent="0.3">
      <c r="A1" s="87" t="s">
        <v>46</v>
      </c>
      <c r="B1" s="88" t="s">
        <v>35</v>
      </c>
      <c r="C1" s="88" t="s">
        <v>67</v>
      </c>
      <c r="D1" s="88" t="s">
        <v>48</v>
      </c>
      <c r="E1" s="89" t="s">
        <v>49</v>
      </c>
    </row>
    <row r="2" spans="1:7" ht="90" x14ac:dyDescent="0.25">
      <c r="A2" s="90"/>
      <c r="B2" s="91"/>
      <c r="C2" s="91" t="s">
        <v>68</v>
      </c>
      <c r="D2" s="92" t="s">
        <v>1397</v>
      </c>
      <c r="E2" s="93" t="s">
        <v>1394</v>
      </c>
    </row>
    <row r="3" spans="1:7" ht="60" x14ac:dyDescent="0.25">
      <c r="A3" s="28" t="s">
        <v>47</v>
      </c>
      <c r="B3" s="94" t="s">
        <v>42</v>
      </c>
      <c r="C3" s="94" t="s">
        <v>1633</v>
      </c>
      <c r="D3" s="95" t="s">
        <v>1832</v>
      </c>
      <c r="E3" s="96" t="s">
        <v>1833</v>
      </c>
    </row>
    <row r="4" spans="1:7" ht="150" x14ac:dyDescent="0.25">
      <c r="A4" s="28" t="s">
        <v>65</v>
      </c>
      <c r="B4" s="94" t="s">
        <v>37</v>
      </c>
      <c r="C4" s="94" t="s">
        <v>69</v>
      </c>
      <c r="D4" s="95" t="s">
        <v>314</v>
      </c>
      <c r="E4" s="96" t="s">
        <v>313</v>
      </c>
    </row>
    <row r="5" spans="1:7" ht="180" x14ac:dyDescent="0.25">
      <c r="A5" s="28" t="s">
        <v>52</v>
      </c>
      <c r="B5" s="94" t="s">
        <v>36</v>
      </c>
      <c r="C5" s="94" t="s">
        <v>34</v>
      </c>
      <c r="D5" s="95" t="s">
        <v>372</v>
      </c>
      <c r="E5" s="96" t="s">
        <v>277</v>
      </c>
      <c r="F5" s="687" t="s">
        <v>1393</v>
      </c>
      <c r="G5" t="s">
        <v>1392</v>
      </c>
    </row>
    <row r="6" spans="1:7" ht="150" x14ac:dyDescent="0.25">
      <c r="A6" s="28" t="s">
        <v>99</v>
      </c>
      <c r="B6" s="94" t="s">
        <v>100</v>
      </c>
      <c r="C6" s="94" t="s">
        <v>101</v>
      </c>
      <c r="D6" s="95" t="s">
        <v>286</v>
      </c>
      <c r="E6" s="96" t="s">
        <v>287</v>
      </c>
      <c r="F6" s="59" t="s">
        <v>288</v>
      </c>
    </row>
    <row r="7" spans="1:7" ht="60" x14ac:dyDescent="0.25">
      <c r="A7" s="194" t="s">
        <v>1110</v>
      </c>
      <c r="B7" s="195" t="s">
        <v>1111</v>
      </c>
      <c r="C7" s="195" t="s">
        <v>1757</v>
      </c>
      <c r="D7" s="195" t="s">
        <v>1758</v>
      </c>
      <c r="E7" s="196" t="s">
        <v>1401</v>
      </c>
    </row>
    <row r="8" spans="1:7" ht="84" customHeight="1" x14ac:dyDescent="0.25">
      <c r="A8" s="189" t="s">
        <v>259</v>
      </c>
      <c r="B8" s="190" t="s">
        <v>260</v>
      </c>
      <c r="C8" s="190" t="str">
        <f>C11</f>
        <v>Urgent!!!: Outstanding Payment</v>
      </c>
      <c r="D8" s="190" t="str">
        <f>D11</f>
        <v>We notice that you have yet to settle the outstanding payment for this semester which is due by today. Please approach our Finance Office as soon as possible to do the necessary settlement for the payment. Our colleagues in Finance Office are happy to assist you for possible options for settling of payment if needed.</v>
      </c>
      <c r="E8" s="191" t="str">
        <f>E11</f>
        <v>Do take note that if you are unable to settle the outstanding payment by end of the business day 11/09/2019, the system will automatically drop you out for the courses you have registered, which mean you will be blocked from using Blackboard and attending classes. You will need settle the outstanding payment and pay a penalty fee for re-enrollment to enable yourself to continue the class and access of Blackboard again.
Do come and see me if you are facing difficulty and need assistant. We will do our best to help you to make your learning journey in INTI a smooth and fruitful one.
PS: Please ignore this mail if you have already settled your payment.</v>
      </c>
    </row>
    <row r="9" spans="1:7" ht="90" x14ac:dyDescent="0.25">
      <c r="A9" s="32"/>
      <c r="B9" s="192" t="s">
        <v>260</v>
      </c>
      <c r="C9" s="192" t="s">
        <v>258</v>
      </c>
      <c r="D9" s="192" t="s">
        <v>300</v>
      </c>
      <c r="E9" s="193" t="s">
        <v>262</v>
      </c>
    </row>
    <row r="10" spans="1:7" ht="120" x14ac:dyDescent="0.25">
      <c r="A10" s="32"/>
      <c r="B10" s="192" t="s">
        <v>260</v>
      </c>
      <c r="C10" s="192" t="s">
        <v>263</v>
      </c>
      <c r="D10" s="192" t="s">
        <v>264</v>
      </c>
      <c r="E10" s="193" t="s">
        <v>261</v>
      </c>
    </row>
    <row r="11" spans="1:7" ht="150" x14ac:dyDescent="0.25">
      <c r="A11" s="32"/>
      <c r="B11" s="192" t="s">
        <v>260</v>
      </c>
      <c r="C11" s="192" t="s">
        <v>369</v>
      </c>
      <c r="D11" s="199" t="s">
        <v>370</v>
      </c>
      <c r="E11" s="200" t="s">
        <v>371</v>
      </c>
    </row>
    <row r="12" spans="1:7" ht="135" x14ac:dyDescent="0.25">
      <c r="A12" s="32"/>
      <c r="B12" s="192"/>
      <c r="C12" s="192" t="s">
        <v>268</v>
      </c>
      <c r="D12" s="199" t="s">
        <v>266</v>
      </c>
      <c r="E12" s="200" t="s">
        <v>267</v>
      </c>
    </row>
    <row r="13" spans="1:7" ht="60" x14ac:dyDescent="0.25">
      <c r="A13" s="32"/>
      <c r="B13" s="192"/>
      <c r="C13" s="192" t="s">
        <v>297</v>
      </c>
      <c r="D13" s="199" t="s">
        <v>302</v>
      </c>
      <c r="E13" s="200" t="s">
        <v>301</v>
      </c>
    </row>
    <row r="14" spans="1:7" ht="210" x14ac:dyDescent="0.25">
      <c r="A14" s="32"/>
      <c r="B14" s="192"/>
      <c r="C14" s="192" t="s">
        <v>269</v>
      </c>
      <c r="D14" s="199" t="s">
        <v>270</v>
      </c>
      <c r="E14" s="200" t="s">
        <v>271</v>
      </c>
    </row>
    <row r="15" spans="1:7" ht="45" x14ac:dyDescent="0.25">
      <c r="A15" s="32"/>
      <c r="B15" s="192"/>
      <c r="C15" s="192" t="s">
        <v>272</v>
      </c>
      <c r="D15" s="199" t="s">
        <v>274</v>
      </c>
      <c r="E15" s="200" t="s">
        <v>273</v>
      </c>
    </row>
    <row r="16" spans="1:7" ht="75" x14ac:dyDescent="0.25">
      <c r="A16" s="32"/>
      <c r="B16" s="192"/>
      <c r="C16" s="192" t="s">
        <v>293</v>
      </c>
      <c r="D16" s="199" t="s">
        <v>294</v>
      </c>
      <c r="E16" s="200" t="s">
        <v>303</v>
      </c>
    </row>
    <row r="17" spans="1:5" ht="150" x14ac:dyDescent="0.25">
      <c r="A17" s="32"/>
      <c r="B17" s="192"/>
      <c r="C17" s="192" t="s">
        <v>284</v>
      </c>
      <c r="D17" s="199" t="s">
        <v>355</v>
      </c>
      <c r="E17" s="200" t="s">
        <v>354</v>
      </c>
    </row>
    <row r="18" spans="1:5" ht="75" x14ac:dyDescent="0.25">
      <c r="A18" s="32"/>
      <c r="B18" s="192"/>
      <c r="C18" s="192" t="s">
        <v>307</v>
      </c>
      <c r="D18" s="199" t="s">
        <v>308</v>
      </c>
      <c r="E18" s="200" t="s">
        <v>309</v>
      </c>
    </row>
    <row r="19" spans="1:5" ht="150" x14ac:dyDescent="0.25">
      <c r="A19" s="32"/>
      <c r="B19" s="192"/>
      <c r="C19" s="192" t="s">
        <v>281</v>
      </c>
      <c r="D19" s="199" t="s">
        <v>283</v>
      </c>
      <c r="E19" s="200" t="s">
        <v>282</v>
      </c>
    </row>
    <row r="20" spans="1:5" ht="90" x14ac:dyDescent="0.25">
      <c r="A20" s="32"/>
      <c r="B20" s="192"/>
      <c r="C20" s="192" t="s">
        <v>356</v>
      </c>
      <c r="D20" s="199" t="s">
        <v>358</v>
      </c>
      <c r="E20" s="200" t="s">
        <v>357</v>
      </c>
    </row>
    <row r="21" spans="1:5" ht="60" x14ac:dyDescent="0.25">
      <c r="A21" s="32"/>
      <c r="B21" s="192"/>
      <c r="C21" s="192" t="s">
        <v>353</v>
      </c>
      <c r="D21" s="199" t="s">
        <v>352</v>
      </c>
      <c r="E21" s="200" t="s">
        <v>351</v>
      </c>
    </row>
    <row r="22" spans="1:5" ht="75" x14ac:dyDescent="0.25">
      <c r="A22" s="32"/>
      <c r="B22" s="192"/>
      <c r="C22" s="192" t="s">
        <v>361</v>
      </c>
      <c r="D22" s="199" t="s">
        <v>362</v>
      </c>
      <c r="E22" s="200" t="s">
        <v>363</v>
      </c>
    </row>
    <row r="23" spans="1:5" ht="120" x14ac:dyDescent="0.25">
      <c r="A23" s="32"/>
      <c r="B23" s="33"/>
      <c r="C23" s="33" t="s">
        <v>279</v>
      </c>
      <c r="D23" s="33" t="s">
        <v>304</v>
      </c>
      <c r="E23" s="34" t="s">
        <v>280</v>
      </c>
    </row>
    <row r="24" spans="1:5" ht="135" x14ac:dyDescent="0.25">
      <c r="A24" s="32"/>
      <c r="B24" s="33"/>
      <c r="C24" s="33" t="s">
        <v>257</v>
      </c>
      <c r="D24" s="33" t="s">
        <v>127</v>
      </c>
      <c r="E24" s="34"/>
    </row>
    <row r="25" spans="1:5" ht="90.75" thickBot="1" x14ac:dyDescent="0.3">
      <c r="A25" s="29" t="s">
        <v>66</v>
      </c>
      <c r="B25" s="30" t="s">
        <v>37</v>
      </c>
      <c r="C25" s="30" t="s">
        <v>38</v>
      </c>
      <c r="D25" s="30" t="s">
        <v>51</v>
      </c>
      <c r="E25" s="31" t="s">
        <v>50</v>
      </c>
    </row>
    <row r="74" spans="1:1" x14ac:dyDescent="0.25">
      <c r="A74" t="s">
        <v>256</v>
      </c>
    </row>
  </sheetData>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pageSetUpPr fitToPage="1"/>
  </sheetPr>
  <dimension ref="A1:B182"/>
  <sheetViews>
    <sheetView workbookViewId="0">
      <pane xSplit="1" ySplit="1" topLeftCell="B2" activePane="bottomRight" state="frozen"/>
      <selection pane="topRight" activeCell="B1" sqref="B1"/>
      <selection pane="bottomLeft" activeCell="A2" sqref="A2"/>
      <selection pane="bottomRight" activeCell="E5" sqref="E5"/>
    </sheetView>
  </sheetViews>
  <sheetFormatPr defaultRowHeight="15" x14ac:dyDescent="0.25"/>
  <cols>
    <col min="1" max="1" width="25.42578125" bestFit="1" customWidth="1"/>
    <col min="2" max="2" width="100.5703125" customWidth="1"/>
  </cols>
  <sheetData>
    <row r="1" spans="1:2" x14ac:dyDescent="0.25">
      <c r="A1" s="86" t="s">
        <v>103</v>
      </c>
      <c r="B1" s="86" t="s">
        <v>104</v>
      </c>
    </row>
    <row r="2" spans="1:2" x14ac:dyDescent="0.25">
      <c r="A2" s="654" t="s">
        <v>1125</v>
      </c>
      <c r="B2" s="655" t="s">
        <v>1126</v>
      </c>
    </row>
    <row r="3" spans="1:2" x14ac:dyDescent="0.25">
      <c r="A3" s="656"/>
      <c r="B3" s="655" t="s">
        <v>1127</v>
      </c>
    </row>
    <row r="4" spans="1:2" x14ac:dyDescent="0.25">
      <c r="A4" s="657"/>
      <c r="B4" s="655" t="s">
        <v>1128</v>
      </c>
    </row>
    <row r="5" spans="1:2" x14ac:dyDescent="0.25">
      <c r="A5" s="50" t="s">
        <v>105</v>
      </c>
      <c r="B5" s="45" t="s">
        <v>1129</v>
      </c>
    </row>
    <row r="6" spans="1:2" x14ac:dyDescent="0.25">
      <c r="A6" s="48"/>
      <c r="B6" s="45" t="s">
        <v>1130</v>
      </c>
    </row>
    <row r="7" spans="1:2" x14ac:dyDescent="0.25">
      <c r="A7" s="47"/>
      <c r="B7" s="45" t="s">
        <v>1131</v>
      </c>
    </row>
    <row r="8" spans="1:2" x14ac:dyDescent="0.25">
      <c r="A8" s="654" t="s">
        <v>1132</v>
      </c>
      <c r="B8" s="655" t="s">
        <v>1133</v>
      </c>
    </row>
    <row r="9" spans="1:2" x14ac:dyDescent="0.25">
      <c r="A9" s="658"/>
      <c r="B9" s="655" t="s">
        <v>1134</v>
      </c>
    </row>
    <row r="10" spans="1:2" x14ac:dyDescent="0.25">
      <c r="A10" s="657"/>
      <c r="B10" s="655" t="s">
        <v>1135</v>
      </c>
    </row>
    <row r="11" spans="1:2" x14ac:dyDescent="0.25">
      <c r="A11" s="52" t="s">
        <v>316</v>
      </c>
      <c r="B11" s="53" t="s">
        <v>1136</v>
      </c>
    </row>
    <row r="12" spans="1:2" x14ac:dyDescent="0.25">
      <c r="A12" s="55"/>
      <c r="B12" s="53" t="s">
        <v>1137</v>
      </c>
    </row>
    <row r="13" spans="1:2" x14ac:dyDescent="0.25">
      <c r="A13" s="55"/>
      <c r="B13" s="53" t="s">
        <v>1138</v>
      </c>
    </row>
    <row r="14" spans="1:2" x14ac:dyDescent="0.25">
      <c r="A14" s="55"/>
      <c r="B14" s="53" t="s">
        <v>1139</v>
      </c>
    </row>
    <row r="15" spans="1:2" x14ac:dyDescent="0.25">
      <c r="A15" s="55"/>
      <c r="B15" s="53" t="s">
        <v>1140</v>
      </c>
    </row>
    <row r="16" spans="1:2" x14ac:dyDescent="0.25">
      <c r="A16" s="54"/>
      <c r="B16" s="53" t="s">
        <v>1141</v>
      </c>
    </row>
    <row r="17" spans="1:2" x14ac:dyDescent="0.25">
      <c r="A17" s="654" t="s">
        <v>1142</v>
      </c>
      <c r="B17" s="655" t="s">
        <v>1143</v>
      </c>
    </row>
    <row r="18" spans="1:2" x14ac:dyDescent="0.25">
      <c r="A18" s="658"/>
      <c r="B18" s="655" t="s">
        <v>1144</v>
      </c>
    </row>
    <row r="19" spans="1:2" x14ac:dyDescent="0.25">
      <c r="A19" s="658"/>
      <c r="B19" s="659" t="s">
        <v>1145</v>
      </c>
    </row>
    <row r="20" spans="1:2" x14ac:dyDescent="0.25">
      <c r="A20" s="658"/>
      <c r="B20" s="659" t="s">
        <v>1146</v>
      </c>
    </row>
    <row r="21" spans="1:2" x14ac:dyDescent="0.25">
      <c r="A21" s="658"/>
      <c r="B21" s="659" t="s">
        <v>1147</v>
      </c>
    </row>
    <row r="22" spans="1:2" x14ac:dyDescent="0.25">
      <c r="A22" s="658"/>
      <c r="B22" s="659" t="s">
        <v>1148</v>
      </c>
    </row>
    <row r="23" spans="1:2" x14ac:dyDescent="0.25">
      <c r="A23" s="657"/>
      <c r="B23" s="660" t="s">
        <v>1149</v>
      </c>
    </row>
    <row r="24" spans="1:2" x14ac:dyDescent="0.25">
      <c r="A24" s="52" t="s">
        <v>1150</v>
      </c>
      <c r="B24" s="53" t="s">
        <v>1151</v>
      </c>
    </row>
    <row r="25" spans="1:2" x14ac:dyDescent="0.25">
      <c r="A25" s="55"/>
      <c r="B25" s="661" t="s">
        <v>1152</v>
      </c>
    </row>
    <row r="26" spans="1:2" x14ac:dyDescent="0.25">
      <c r="A26" s="55"/>
      <c r="B26" s="661" t="s">
        <v>1153</v>
      </c>
    </row>
    <row r="27" spans="1:2" x14ac:dyDescent="0.25">
      <c r="A27" s="54"/>
      <c r="B27" s="661" t="s">
        <v>1154</v>
      </c>
    </row>
    <row r="28" spans="1:2" x14ac:dyDescent="0.25">
      <c r="A28" s="654" t="s">
        <v>1155</v>
      </c>
      <c r="B28" s="655" t="s">
        <v>1156</v>
      </c>
    </row>
    <row r="29" spans="1:2" x14ac:dyDescent="0.25">
      <c r="A29" s="656" t="s">
        <v>1157</v>
      </c>
      <c r="B29" s="659" t="s">
        <v>1158</v>
      </c>
    </row>
    <row r="30" spans="1:2" x14ac:dyDescent="0.25">
      <c r="A30" s="656"/>
      <c r="B30" s="659" t="s">
        <v>1159</v>
      </c>
    </row>
    <row r="31" spans="1:2" x14ac:dyDescent="0.25">
      <c r="A31" s="657"/>
      <c r="B31" s="659" t="s">
        <v>1160</v>
      </c>
    </row>
    <row r="32" spans="1:2" x14ac:dyDescent="0.25">
      <c r="A32" s="52" t="s">
        <v>1161</v>
      </c>
      <c r="B32" s="53" t="s">
        <v>1162</v>
      </c>
    </row>
    <row r="33" spans="1:2" x14ac:dyDescent="0.25">
      <c r="A33" s="55" t="s">
        <v>1163</v>
      </c>
      <c r="B33" s="53" t="s">
        <v>1164</v>
      </c>
    </row>
    <row r="34" spans="1:2" x14ac:dyDescent="0.25">
      <c r="A34" s="55"/>
      <c r="B34" s="662" t="s">
        <v>1165</v>
      </c>
    </row>
    <row r="35" spans="1:2" x14ac:dyDescent="0.25">
      <c r="A35" s="55"/>
      <c r="B35" s="662" t="s">
        <v>1166</v>
      </c>
    </row>
    <row r="36" spans="1:2" x14ac:dyDescent="0.25">
      <c r="A36" s="55"/>
      <c r="B36" s="53" t="s">
        <v>1167</v>
      </c>
    </row>
    <row r="37" spans="1:2" x14ac:dyDescent="0.25">
      <c r="A37" s="55"/>
      <c r="B37" s="662" t="s">
        <v>1168</v>
      </c>
    </row>
    <row r="38" spans="1:2" x14ac:dyDescent="0.25">
      <c r="A38" s="55"/>
      <c r="B38" s="662" t="s">
        <v>1169</v>
      </c>
    </row>
    <row r="39" spans="1:2" x14ac:dyDescent="0.25">
      <c r="A39" s="55"/>
      <c r="B39" s="662" t="s">
        <v>1170</v>
      </c>
    </row>
    <row r="40" spans="1:2" x14ac:dyDescent="0.25">
      <c r="A40" s="54"/>
      <c r="B40" s="53" t="s">
        <v>1171</v>
      </c>
    </row>
    <row r="41" spans="1:2" x14ac:dyDescent="0.25">
      <c r="A41" s="654" t="s">
        <v>199</v>
      </c>
      <c r="B41" s="655" t="s">
        <v>1172</v>
      </c>
    </row>
    <row r="42" spans="1:2" x14ac:dyDescent="0.25">
      <c r="A42" s="656" t="s">
        <v>200</v>
      </c>
      <c r="B42" s="659" t="s">
        <v>1173</v>
      </c>
    </row>
    <row r="43" spans="1:2" x14ac:dyDescent="0.25">
      <c r="A43" s="656" t="s">
        <v>1174</v>
      </c>
      <c r="B43" s="663" t="s">
        <v>1175</v>
      </c>
    </row>
    <row r="44" spans="1:2" x14ac:dyDescent="0.25">
      <c r="A44" s="658"/>
      <c r="B44" s="659" t="s">
        <v>1176</v>
      </c>
    </row>
    <row r="45" spans="1:2" x14ac:dyDescent="0.25">
      <c r="A45" s="658"/>
      <c r="B45" s="659" t="s">
        <v>1177</v>
      </c>
    </row>
    <row r="46" spans="1:2" x14ac:dyDescent="0.25">
      <c r="A46" s="657"/>
      <c r="B46" s="660" t="s">
        <v>1178</v>
      </c>
    </row>
    <row r="47" spans="1:2" x14ac:dyDescent="0.25">
      <c r="A47" s="52" t="s">
        <v>242</v>
      </c>
      <c r="B47" s="53" t="s">
        <v>1179</v>
      </c>
    </row>
    <row r="48" spans="1:2" x14ac:dyDescent="0.25">
      <c r="A48" s="55"/>
      <c r="B48" s="662" t="s">
        <v>1180</v>
      </c>
    </row>
    <row r="49" spans="1:2" x14ac:dyDescent="0.25">
      <c r="A49" s="54"/>
      <c r="B49" s="662" t="s">
        <v>1181</v>
      </c>
    </row>
    <row r="50" spans="1:2" x14ac:dyDescent="0.25">
      <c r="A50" s="654" t="s">
        <v>137</v>
      </c>
      <c r="B50" s="655" t="s">
        <v>1182</v>
      </c>
    </row>
    <row r="51" spans="1:2" x14ac:dyDescent="0.25">
      <c r="A51" s="658"/>
      <c r="B51" s="659" t="s">
        <v>1183</v>
      </c>
    </row>
    <row r="52" spans="1:2" x14ac:dyDescent="0.25">
      <c r="A52" s="657"/>
      <c r="B52" s="660" t="s">
        <v>1184</v>
      </c>
    </row>
    <row r="53" spans="1:2" x14ac:dyDescent="0.25">
      <c r="A53" s="52" t="s">
        <v>1185</v>
      </c>
      <c r="B53" s="53" t="s">
        <v>1186</v>
      </c>
    </row>
    <row r="54" spans="1:2" x14ac:dyDescent="0.25">
      <c r="A54" s="664" t="s">
        <v>1187</v>
      </c>
      <c r="B54" s="662" t="s">
        <v>1188</v>
      </c>
    </row>
    <row r="55" spans="1:2" x14ac:dyDescent="0.25">
      <c r="A55" s="54"/>
      <c r="B55" s="662" t="s">
        <v>1189</v>
      </c>
    </row>
    <row r="56" spans="1:2" x14ac:dyDescent="0.25">
      <c r="A56" s="654" t="s">
        <v>1190</v>
      </c>
      <c r="B56" s="655" t="s">
        <v>1191</v>
      </c>
    </row>
    <row r="57" spans="1:2" x14ac:dyDescent="0.25">
      <c r="A57" s="656" t="s">
        <v>1192</v>
      </c>
      <c r="B57" s="659" t="s">
        <v>1193</v>
      </c>
    </row>
    <row r="58" spans="1:2" x14ac:dyDescent="0.25">
      <c r="A58" s="656"/>
      <c r="B58" s="659" t="s">
        <v>1194</v>
      </c>
    </row>
    <row r="59" spans="1:2" x14ac:dyDescent="0.25">
      <c r="A59" s="657"/>
      <c r="B59" s="659" t="s">
        <v>1195</v>
      </c>
    </row>
    <row r="60" spans="1:2" x14ac:dyDescent="0.25">
      <c r="A60" s="52" t="s">
        <v>1196</v>
      </c>
      <c r="B60" s="53" t="s">
        <v>1197</v>
      </c>
    </row>
    <row r="61" spans="1:2" x14ac:dyDescent="0.25">
      <c r="A61" s="55" t="s">
        <v>1198</v>
      </c>
      <c r="B61" s="662" t="s">
        <v>1199</v>
      </c>
    </row>
    <row r="62" spans="1:2" x14ac:dyDescent="0.25">
      <c r="A62" s="54"/>
      <c r="B62" s="662" t="s">
        <v>1200</v>
      </c>
    </row>
    <row r="63" spans="1:2" x14ac:dyDescent="0.25">
      <c r="A63" s="654" t="s">
        <v>1201</v>
      </c>
      <c r="B63" s="655" t="s">
        <v>1202</v>
      </c>
    </row>
    <row r="64" spans="1:2" x14ac:dyDescent="0.25">
      <c r="A64" s="665" t="s">
        <v>1203</v>
      </c>
      <c r="B64" s="659" t="s">
        <v>1204</v>
      </c>
    </row>
    <row r="65" spans="1:2" x14ac:dyDescent="0.25">
      <c r="A65" s="665"/>
      <c r="B65" s="659" t="s">
        <v>1205</v>
      </c>
    </row>
    <row r="66" spans="1:2" x14ac:dyDescent="0.25">
      <c r="A66" s="657"/>
      <c r="B66" s="659" t="s">
        <v>1206</v>
      </c>
    </row>
    <row r="67" spans="1:2" x14ac:dyDescent="0.25">
      <c r="A67" s="52" t="s">
        <v>1207</v>
      </c>
      <c r="B67" s="53" t="s">
        <v>1208</v>
      </c>
    </row>
    <row r="68" spans="1:2" x14ac:dyDescent="0.25">
      <c r="A68" s="664" t="s">
        <v>1209</v>
      </c>
      <c r="B68" s="662" t="s">
        <v>1210</v>
      </c>
    </row>
    <row r="69" spans="1:2" x14ac:dyDescent="0.25">
      <c r="A69" s="664"/>
      <c r="B69" s="662" t="s">
        <v>1211</v>
      </c>
    </row>
    <row r="70" spans="1:2" x14ac:dyDescent="0.25">
      <c r="A70" s="664"/>
      <c r="B70" s="662" t="s">
        <v>1212</v>
      </c>
    </row>
    <row r="71" spans="1:2" x14ac:dyDescent="0.25">
      <c r="A71" s="664"/>
      <c r="B71" s="662" t="s">
        <v>1213</v>
      </c>
    </row>
    <row r="72" spans="1:2" x14ac:dyDescent="0.25">
      <c r="A72" s="664"/>
      <c r="B72" s="662" t="s">
        <v>1214</v>
      </c>
    </row>
    <row r="73" spans="1:2" x14ac:dyDescent="0.25">
      <c r="A73" s="664"/>
      <c r="B73" s="662" t="s">
        <v>1215</v>
      </c>
    </row>
    <row r="74" spans="1:2" x14ac:dyDescent="0.25">
      <c r="A74" s="54"/>
      <c r="B74" s="662" t="s">
        <v>1216</v>
      </c>
    </row>
    <row r="75" spans="1:2" x14ac:dyDescent="0.25">
      <c r="A75" s="654" t="s">
        <v>1217</v>
      </c>
      <c r="B75" s="655" t="s">
        <v>1218</v>
      </c>
    </row>
    <row r="76" spans="1:2" x14ac:dyDescent="0.25">
      <c r="A76" s="656" t="s">
        <v>1219</v>
      </c>
      <c r="B76" s="655" t="s">
        <v>1220</v>
      </c>
    </row>
    <row r="77" spans="1:2" x14ac:dyDescent="0.25">
      <c r="A77" s="656"/>
      <c r="B77" s="655" t="s">
        <v>1221</v>
      </c>
    </row>
    <row r="78" spans="1:2" x14ac:dyDescent="0.25">
      <c r="A78" s="656"/>
      <c r="B78" s="659" t="s">
        <v>1222</v>
      </c>
    </row>
    <row r="79" spans="1:2" x14ac:dyDescent="0.25">
      <c r="A79" s="656"/>
      <c r="B79" s="659" t="s">
        <v>1223</v>
      </c>
    </row>
    <row r="80" spans="1:2" x14ac:dyDescent="0.25">
      <c r="A80" s="656"/>
      <c r="B80" s="666" t="s">
        <v>1224</v>
      </c>
    </row>
    <row r="81" spans="1:2" x14ac:dyDescent="0.25">
      <c r="A81" s="656"/>
      <c r="B81" s="666" t="s">
        <v>1225</v>
      </c>
    </row>
    <row r="82" spans="1:2" x14ac:dyDescent="0.25">
      <c r="A82" s="656"/>
      <c r="B82" s="666" t="s">
        <v>1226</v>
      </c>
    </row>
    <row r="83" spans="1:2" x14ac:dyDescent="0.25">
      <c r="A83" s="656"/>
      <c r="B83" s="666" t="s">
        <v>1227</v>
      </c>
    </row>
    <row r="84" spans="1:2" x14ac:dyDescent="0.25">
      <c r="A84" s="656"/>
      <c r="B84" s="666" t="s">
        <v>1228</v>
      </c>
    </row>
    <row r="85" spans="1:2" x14ac:dyDescent="0.25">
      <c r="A85" s="656"/>
      <c r="B85" s="659" t="s">
        <v>1229</v>
      </c>
    </row>
    <row r="86" spans="1:2" x14ac:dyDescent="0.25">
      <c r="A86" s="656"/>
      <c r="B86" s="663" t="s">
        <v>1230</v>
      </c>
    </row>
    <row r="87" spans="1:2" x14ac:dyDescent="0.25">
      <c r="A87" s="656"/>
      <c r="B87" s="663" t="s">
        <v>1231</v>
      </c>
    </row>
    <row r="88" spans="1:2" x14ac:dyDescent="0.25">
      <c r="A88" s="656"/>
      <c r="B88" s="655" t="s">
        <v>1232</v>
      </c>
    </row>
    <row r="89" spans="1:2" x14ac:dyDescent="0.25">
      <c r="A89" s="657"/>
      <c r="B89" s="655" t="s">
        <v>1233</v>
      </c>
    </row>
    <row r="90" spans="1:2" x14ac:dyDescent="0.25">
      <c r="A90" s="52" t="s">
        <v>1234</v>
      </c>
      <c r="B90" s="53" t="s">
        <v>1235</v>
      </c>
    </row>
    <row r="91" spans="1:2" x14ac:dyDescent="0.25">
      <c r="A91" s="664" t="s">
        <v>1236</v>
      </c>
      <c r="B91" s="53" t="s">
        <v>1237</v>
      </c>
    </row>
    <row r="92" spans="1:2" x14ac:dyDescent="0.25">
      <c r="A92" s="54"/>
      <c r="B92" s="53" t="s">
        <v>1238</v>
      </c>
    </row>
    <row r="93" spans="1:2" x14ac:dyDescent="0.25">
      <c r="A93" s="654" t="s">
        <v>1239</v>
      </c>
      <c r="B93" s="655" t="s">
        <v>1240</v>
      </c>
    </row>
    <row r="94" spans="1:2" x14ac:dyDescent="0.25">
      <c r="A94" s="665" t="s">
        <v>1241</v>
      </c>
      <c r="B94" s="655" t="s">
        <v>1242</v>
      </c>
    </row>
    <row r="95" spans="1:2" x14ac:dyDescent="0.25">
      <c r="A95" s="665"/>
      <c r="B95" s="655" t="s">
        <v>1243</v>
      </c>
    </row>
    <row r="96" spans="1:2" x14ac:dyDescent="0.25">
      <c r="A96" s="665"/>
      <c r="B96" s="655" t="s">
        <v>1244</v>
      </c>
    </row>
    <row r="97" spans="1:2" x14ac:dyDescent="0.25">
      <c r="A97" s="665"/>
      <c r="B97" s="659" t="s">
        <v>1245</v>
      </c>
    </row>
    <row r="98" spans="1:2" x14ac:dyDescent="0.25">
      <c r="A98" s="665"/>
      <c r="B98" s="659" t="s">
        <v>1246</v>
      </c>
    </row>
    <row r="99" spans="1:2" x14ac:dyDescent="0.25">
      <c r="A99" s="657"/>
      <c r="B99" s="659" t="s">
        <v>1247</v>
      </c>
    </row>
    <row r="100" spans="1:2" x14ac:dyDescent="0.25">
      <c r="A100" s="52" t="s">
        <v>1248</v>
      </c>
      <c r="B100" s="53" t="s">
        <v>1249</v>
      </c>
    </row>
    <row r="101" spans="1:2" x14ac:dyDescent="0.25">
      <c r="A101" s="664" t="s">
        <v>1250</v>
      </c>
      <c r="B101" s="662" t="s">
        <v>1251</v>
      </c>
    </row>
    <row r="102" spans="1:2" x14ac:dyDescent="0.25">
      <c r="A102" s="664"/>
      <c r="B102" s="53" t="s">
        <v>1252</v>
      </c>
    </row>
    <row r="103" spans="1:2" x14ac:dyDescent="0.25">
      <c r="A103" s="664"/>
      <c r="B103" s="53" t="s">
        <v>1253</v>
      </c>
    </row>
    <row r="104" spans="1:2" x14ac:dyDescent="0.25">
      <c r="A104" s="664"/>
      <c r="B104" s="662" t="s">
        <v>1254</v>
      </c>
    </row>
    <row r="105" spans="1:2" x14ac:dyDescent="0.25">
      <c r="A105" s="664"/>
      <c r="B105" s="662" t="s">
        <v>1255</v>
      </c>
    </row>
    <row r="106" spans="1:2" x14ac:dyDescent="0.25">
      <c r="A106" s="54"/>
      <c r="B106" s="662" t="s">
        <v>1256</v>
      </c>
    </row>
    <row r="107" spans="1:2" x14ac:dyDescent="0.25">
      <c r="A107" s="654" t="s">
        <v>1257</v>
      </c>
      <c r="B107" s="655" t="s">
        <v>1258</v>
      </c>
    </row>
    <row r="108" spans="1:2" x14ac:dyDescent="0.25">
      <c r="A108" s="665" t="s">
        <v>1259</v>
      </c>
      <c r="B108" s="659" t="s">
        <v>1260</v>
      </c>
    </row>
    <row r="109" spans="1:2" x14ac:dyDescent="0.25">
      <c r="A109" s="665"/>
      <c r="B109" s="659" t="s">
        <v>1261</v>
      </c>
    </row>
    <row r="110" spans="1:2" x14ac:dyDescent="0.25">
      <c r="A110" s="665"/>
      <c r="B110" s="659" t="s">
        <v>1262</v>
      </c>
    </row>
    <row r="111" spans="1:2" x14ac:dyDescent="0.25">
      <c r="A111" s="657"/>
      <c r="B111" s="659" t="s">
        <v>1263</v>
      </c>
    </row>
    <row r="112" spans="1:2" x14ac:dyDescent="0.25">
      <c r="A112" s="52" t="s">
        <v>1264</v>
      </c>
      <c r="B112" s="53" t="s">
        <v>1265</v>
      </c>
    </row>
    <row r="113" spans="1:2" x14ac:dyDescent="0.25">
      <c r="A113" s="664" t="s">
        <v>1266</v>
      </c>
      <c r="B113" s="662" t="s">
        <v>1267</v>
      </c>
    </row>
    <row r="114" spans="1:2" x14ac:dyDescent="0.25">
      <c r="A114" s="664"/>
      <c r="B114" s="662" t="s">
        <v>1268</v>
      </c>
    </row>
    <row r="115" spans="1:2" x14ac:dyDescent="0.25">
      <c r="A115" s="664"/>
      <c r="B115" s="662" t="s">
        <v>1269</v>
      </c>
    </row>
    <row r="116" spans="1:2" x14ac:dyDescent="0.25">
      <c r="A116" s="664"/>
      <c r="B116" s="662" t="s">
        <v>1270</v>
      </c>
    </row>
    <row r="117" spans="1:2" x14ac:dyDescent="0.25">
      <c r="A117" s="664"/>
      <c r="B117" s="662" t="s">
        <v>1271</v>
      </c>
    </row>
    <row r="118" spans="1:2" x14ac:dyDescent="0.25">
      <c r="A118" s="54"/>
      <c r="B118" s="662" t="s">
        <v>1272</v>
      </c>
    </row>
    <row r="119" spans="1:2" x14ac:dyDescent="0.25">
      <c r="A119" s="654" t="s">
        <v>1273</v>
      </c>
      <c r="B119" s="655" t="s">
        <v>1274</v>
      </c>
    </row>
    <row r="120" spans="1:2" x14ac:dyDescent="0.25">
      <c r="A120" s="665" t="s">
        <v>1275</v>
      </c>
      <c r="B120" s="659" t="s">
        <v>1276</v>
      </c>
    </row>
    <row r="121" spans="1:2" x14ac:dyDescent="0.25">
      <c r="A121" s="665"/>
      <c r="B121" s="659" t="s">
        <v>1277</v>
      </c>
    </row>
    <row r="122" spans="1:2" x14ac:dyDescent="0.25">
      <c r="A122" s="657"/>
      <c r="B122" s="659" t="s">
        <v>1278</v>
      </c>
    </row>
    <row r="123" spans="1:2" x14ac:dyDescent="0.25">
      <c r="A123" s="52" t="s">
        <v>1279</v>
      </c>
      <c r="B123" s="53" t="s">
        <v>1280</v>
      </c>
    </row>
    <row r="124" spans="1:2" x14ac:dyDescent="0.25">
      <c r="A124" s="55"/>
      <c r="B124" s="53" t="s">
        <v>1281</v>
      </c>
    </row>
    <row r="125" spans="1:2" x14ac:dyDescent="0.25">
      <c r="A125" s="55"/>
      <c r="B125" s="662" t="s">
        <v>1282</v>
      </c>
    </row>
    <row r="126" spans="1:2" x14ac:dyDescent="0.25">
      <c r="A126" s="55"/>
      <c r="B126" s="662" t="s">
        <v>1283</v>
      </c>
    </row>
    <row r="127" spans="1:2" x14ac:dyDescent="0.25">
      <c r="A127" s="55"/>
      <c r="B127" s="662" t="s">
        <v>1284</v>
      </c>
    </row>
    <row r="128" spans="1:2" x14ac:dyDescent="0.25">
      <c r="A128" s="55"/>
      <c r="B128" s="53" t="s">
        <v>1285</v>
      </c>
    </row>
    <row r="129" spans="1:2" x14ac:dyDescent="0.25">
      <c r="A129" s="55"/>
      <c r="B129" s="662" t="s">
        <v>1282</v>
      </c>
    </row>
    <row r="130" spans="1:2" x14ac:dyDescent="0.25">
      <c r="A130" s="55"/>
      <c r="B130" s="53" t="s">
        <v>1286</v>
      </c>
    </row>
    <row r="131" spans="1:2" x14ac:dyDescent="0.25">
      <c r="A131" s="54"/>
      <c r="B131" s="53" t="s">
        <v>1287</v>
      </c>
    </row>
    <row r="132" spans="1:2" x14ac:dyDescent="0.25">
      <c r="A132" s="654" t="s">
        <v>1288</v>
      </c>
      <c r="B132" s="655" t="s">
        <v>1289</v>
      </c>
    </row>
    <row r="133" spans="1:2" x14ac:dyDescent="0.25">
      <c r="A133" s="665" t="s">
        <v>1290</v>
      </c>
      <c r="B133" s="655" t="s">
        <v>1291</v>
      </c>
    </row>
    <row r="134" spans="1:2" x14ac:dyDescent="0.25">
      <c r="A134" s="657"/>
      <c r="B134" s="667" t="s">
        <v>1292</v>
      </c>
    </row>
    <row r="135" spans="1:2" x14ac:dyDescent="0.25">
      <c r="A135" s="52" t="s">
        <v>1293</v>
      </c>
      <c r="B135" s="53" t="s">
        <v>1294</v>
      </c>
    </row>
    <row r="136" spans="1:2" x14ac:dyDescent="0.25">
      <c r="A136" s="55"/>
      <c r="B136" s="662" t="s">
        <v>1295</v>
      </c>
    </row>
    <row r="137" spans="1:2" x14ac:dyDescent="0.25">
      <c r="A137" s="55"/>
      <c r="B137" s="662" t="s">
        <v>1296</v>
      </c>
    </row>
    <row r="138" spans="1:2" x14ac:dyDescent="0.25">
      <c r="A138" s="55"/>
      <c r="B138" s="662" t="s">
        <v>1297</v>
      </c>
    </row>
    <row r="139" spans="1:2" x14ac:dyDescent="0.25">
      <c r="A139" s="54"/>
      <c r="B139" s="662" t="s">
        <v>1298</v>
      </c>
    </row>
    <row r="140" spans="1:2" x14ac:dyDescent="0.25">
      <c r="A140" s="654" t="s">
        <v>1299</v>
      </c>
      <c r="B140" s="655" t="s">
        <v>1300</v>
      </c>
    </row>
    <row r="141" spans="1:2" x14ac:dyDescent="0.25">
      <c r="A141" s="656"/>
      <c r="B141" s="659" t="s">
        <v>1301</v>
      </c>
    </row>
    <row r="142" spans="1:2" x14ac:dyDescent="0.25">
      <c r="A142" s="656"/>
      <c r="B142" s="655" t="s">
        <v>1302</v>
      </c>
    </row>
    <row r="143" spans="1:2" x14ac:dyDescent="0.25">
      <c r="A143" s="658"/>
      <c r="B143" s="655" t="s">
        <v>1303</v>
      </c>
    </row>
    <row r="144" spans="1:2" x14ac:dyDescent="0.25">
      <c r="A144" s="658"/>
      <c r="B144" s="655" t="s">
        <v>1304</v>
      </c>
    </row>
    <row r="145" spans="1:2" x14ac:dyDescent="0.25">
      <c r="A145" s="658"/>
      <c r="B145" s="655" t="s">
        <v>1305</v>
      </c>
    </row>
    <row r="146" spans="1:2" x14ac:dyDescent="0.25">
      <c r="A146" s="657"/>
      <c r="B146" s="655" t="s">
        <v>1306</v>
      </c>
    </row>
    <row r="147" spans="1:2" x14ac:dyDescent="0.25">
      <c r="A147" s="50" t="s">
        <v>253</v>
      </c>
      <c r="B147" s="45" t="s">
        <v>1307</v>
      </c>
    </row>
    <row r="148" spans="1:2" x14ac:dyDescent="0.25">
      <c r="A148" s="668" t="s">
        <v>254</v>
      </c>
      <c r="B148" s="45" t="s">
        <v>252</v>
      </c>
    </row>
    <row r="149" spans="1:2" x14ac:dyDescent="0.25">
      <c r="A149" s="668" t="s">
        <v>1308</v>
      </c>
      <c r="B149" s="669" t="s">
        <v>1309</v>
      </c>
    </row>
    <row r="150" spans="1:2" x14ac:dyDescent="0.25">
      <c r="A150" s="668"/>
      <c r="B150" s="669" t="s">
        <v>1310</v>
      </c>
    </row>
    <row r="151" spans="1:2" x14ac:dyDescent="0.25">
      <c r="A151" s="47"/>
      <c r="B151" s="669" t="s">
        <v>1311</v>
      </c>
    </row>
    <row r="152" spans="1:2" x14ac:dyDescent="0.25">
      <c r="A152" s="654" t="s">
        <v>1312</v>
      </c>
      <c r="B152" s="655" t="s">
        <v>1313</v>
      </c>
    </row>
    <row r="153" spans="1:2" x14ac:dyDescent="0.25">
      <c r="A153" s="665" t="s">
        <v>1314</v>
      </c>
      <c r="B153" s="659" t="s">
        <v>1315</v>
      </c>
    </row>
    <row r="154" spans="1:2" x14ac:dyDescent="0.25">
      <c r="A154" s="665"/>
      <c r="B154" s="659" t="s">
        <v>1316</v>
      </c>
    </row>
    <row r="155" spans="1:2" x14ac:dyDescent="0.25">
      <c r="A155" s="657"/>
      <c r="B155" s="659" t="s">
        <v>1317</v>
      </c>
    </row>
    <row r="156" spans="1:2" x14ac:dyDescent="0.25">
      <c r="A156" s="52" t="s">
        <v>1312</v>
      </c>
      <c r="B156" s="53" t="s">
        <v>1318</v>
      </c>
    </row>
    <row r="157" spans="1:2" x14ac:dyDescent="0.25">
      <c r="A157" s="664" t="s">
        <v>1319</v>
      </c>
      <c r="B157" s="661" t="s">
        <v>1320</v>
      </c>
    </row>
    <row r="158" spans="1:2" x14ac:dyDescent="0.25">
      <c r="A158" s="664"/>
      <c r="B158" s="662" t="s">
        <v>1321</v>
      </c>
    </row>
    <row r="159" spans="1:2" x14ac:dyDescent="0.25">
      <c r="A159" s="664"/>
      <c r="B159" s="661" t="s">
        <v>1322</v>
      </c>
    </row>
    <row r="160" spans="1:2" x14ac:dyDescent="0.25">
      <c r="A160" s="670"/>
      <c r="B160" s="661" t="s">
        <v>1323</v>
      </c>
    </row>
    <row r="161" spans="1:2" x14ac:dyDescent="0.25">
      <c r="A161" s="54"/>
      <c r="B161" s="661" t="s">
        <v>1324</v>
      </c>
    </row>
    <row r="162" spans="1:2" x14ac:dyDescent="0.25">
      <c r="A162" s="654" t="s">
        <v>1312</v>
      </c>
      <c r="B162" s="655" t="s">
        <v>1325</v>
      </c>
    </row>
    <row r="163" spans="1:2" x14ac:dyDescent="0.25">
      <c r="A163" s="665" t="s">
        <v>1326</v>
      </c>
      <c r="B163" s="659" t="s">
        <v>1327</v>
      </c>
    </row>
    <row r="164" spans="1:2" x14ac:dyDescent="0.25">
      <c r="A164" s="665"/>
      <c r="B164" s="660" t="s">
        <v>1328</v>
      </c>
    </row>
    <row r="165" spans="1:2" x14ac:dyDescent="0.25">
      <c r="A165" s="665"/>
      <c r="B165" s="659" t="s">
        <v>1329</v>
      </c>
    </row>
    <row r="166" spans="1:2" x14ac:dyDescent="0.25">
      <c r="A166" s="665"/>
      <c r="B166" s="659" t="s">
        <v>1330</v>
      </c>
    </row>
    <row r="167" spans="1:2" x14ac:dyDescent="0.25">
      <c r="A167" s="657"/>
      <c r="B167" s="659" t="s">
        <v>1331</v>
      </c>
    </row>
    <row r="168" spans="1:2" x14ac:dyDescent="0.25">
      <c r="A168" s="52" t="s">
        <v>1312</v>
      </c>
      <c r="B168" s="53" t="s">
        <v>1332</v>
      </c>
    </row>
    <row r="169" spans="1:2" x14ac:dyDescent="0.25">
      <c r="A169" s="664" t="s">
        <v>1333</v>
      </c>
      <c r="B169" s="662" t="s">
        <v>1334</v>
      </c>
    </row>
    <row r="170" spans="1:2" x14ac:dyDescent="0.25">
      <c r="A170" s="664"/>
      <c r="B170" s="661" t="s">
        <v>1335</v>
      </c>
    </row>
    <row r="171" spans="1:2" x14ac:dyDescent="0.25">
      <c r="A171" s="55"/>
      <c r="B171" s="661" t="s">
        <v>1336</v>
      </c>
    </row>
    <row r="172" spans="1:2" x14ac:dyDescent="0.25">
      <c r="A172" s="55"/>
      <c r="B172" s="661" t="s">
        <v>1337</v>
      </c>
    </row>
    <row r="173" spans="1:2" x14ac:dyDescent="0.25">
      <c r="A173" s="54"/>
      <c r="B173" s="661" t="s">
        <v>1338</v>
      </c>
    </row>
    <row r="174" spans="1:2" x14ac:dyDescent="0.25">
      <c r="A174" s="49" t="s">
        <v>117</v>
      </c>
      <c r="B174" s="44" t="s">
        <v>1339</v>
      </c>
    </row>
    <row r="175" spans="1:2" x14ac:dyDescent="0.25">
      <c r="A175" s="51" t="s">
        <v>118</v>
      </c>
      <c r="B175" s="44" t="s">
        <v>1340</v>
      </c>
    </row>
    <row r="176" spans="1:2" x14ac:dyDescent="0.25">
      <c r="A176" s="46"/>
      <c r="B176" s="60" t="s">
        <v>1341</v>
      </c>
    </row>
    <row r="177" spans="1:2" x14ac:dyDescent="0.25">
      <c r="A177" s="52"/>
      <c r="B177" s="53"/>
    </row>
    <row r="178" spans="1:2" x14ac:dyDescent="0.25">
      <c r="A178" s="664"/>
      <c r="B178" s="53"/>
    </row>
    <row r="179" spans="1:2" x14ac:dyDescent="0.25">
      <c r="A179" s="54"/>
      <c r="B179" s="53"/>
    </row>
    <row r="180" spans="1:2" x14ac:dyDescent="0.25">
      <c r="A180" s="654"/>
      <c r="B180" s="655"/>
    </row>
    <row r="181" spans="1:2" x14ac:dyDescent="0.25">
      <c r="A181" s="665"/>
      <c r="B181" s="655"/>
    </row>
    <row r="182" spans="1:2" x14ac:dyDescent="0.25">
      <c r="A182" s="657"/>
      <c r="B182" s="667"/>
    </row>
  </sheetData>
  <pageMargins left="0.7" right="0.7" top="0.75" bottom="0.75" header="0.3" footer="0.3"/>
  <pageSetup paperSize="9" scale="65" fitToHeight="0"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D20"/>
  <sheetViews>
    <sheetView workbookViewId="0">
      <selection activeCell="D5" sqref="D5"/>
    </sheetView>
  </sheetViews>
  <sheetFormatPr defaultRowHeight="15" x14ac:dyDescent="0.25"/>
  <cols>
    <col min="1" max="1" width="10.7109375" customWidth="1"/>
    <col min="2" max="2" width="12.7109375" customWidth="1"/>
    <col min="3" max="3" width="50.7109375" customWidth="1"/>
    <col min="4" max="4" width="30.7109375" customWidth="1"/>
  </cols>
  <sheetData>
    <row r="1" spans="1:4" x14ac:dyDescent="0.25">
      <c r="A1" s="97" t="s">
        <v>108</v>
      </c>
      <c r="B1" s="97" t="s">
        <v>7</v>
      </c>
      <c r="C1" s="97" t="s">
        <v>104</v>
      </c>
      <c r="D1" s="97" t="s">
        <v>109</v>
      </c>
    </row>
    <row r="2" spans="1:4" x14ac:dyDescent="0.25">
      <c r="A2" s="57"/>
      <c r="B2" s="58"/>
      <c r="C2" s="59"/>
      <c r="D2" s="99"/>
    </row>
    <row r="3" spans="1:4" ht="120" x14ac:dyDescent="0.25">
      <c r="A3" s="57">
        <v>44229</v>
      </c>
      <c r="B3" s="58" t="s">
        <v>110</v>
      </c>
      <c r="C3" s="59" t="s">
        <v>1383</v>
      </c>
      <c r="D3" s="99" t="s">
        <v>1384</v>
      </c>
    </row>
    <row r="4" spans="1:4" ht="135" x14ac:dyDescent="0.25">
      <c r="A4" s="57">
        <v>44229</v>
      </c>
      <c r="B4" s="58" t="s">
        <v>110</v>
      </c>
      <c r="C4" s="59" t="s">
        <v>1381</v>
      </c>
      <c r="D4" s="99" t="s">
        <v>1382</v>
      </c>
    </row>
    <row r="5" spans="1:4" ht="105" x14ac:dyDescent="0.25">
      <c r="A5" s="57">
        <v>44209</v>
      </c>
      <c r="B5" s="58" t="s">
        <v>110</v>
      </c>
      <c r="C5" s="59" t="s">
        <v>1123</v>
      </c>
      <c r="D5" s="99" t="s">
        <v>1124</v>
      </c>
    </row>
    <row r="6" spans="1:4" ht="75" x14ac:dyDescent="0.25">
      <c r="A6" s="57">
        <v>44191</v>
      </c>
      <c r="B6" s="58" t="s">
        <v>110</v>
      </c>
      <c r="C6" s="59" t="s">
        <v>1108</v>
      </c>
      <c r="D6" s="99" t="s">
        <v>1109</v>
      </c>
    </row>
    <row r="7" spans="1:4" ht="60" x14ac:dyDescent="0.25">
      <c r="A7" s="57">
        <v>44163</v>
      </c>
      <c r="B7" s="58" t="s">
        <v>110</v>
      </c>
      <c r="C7" s="59" t="s">
        <v>967</v>
      </c>
      <c r="D7" s="99" t="s">
        <v>926</v>
      </c>
    </row>
    <row r="8" spans="1:4" ht="30" x14ac:dyDescent="0.25">
      <c r="A8" s="57">
        <v>44162</v>
      </c>
      <c r="B8" s="58" t="s">
        <v>110</v>
      </c>
      <c r="C8" s="59" t="s">
        <v>943</v>
      </c>
      <c r="D8" s="99" t="s">
        <v>924</v>
      </c>
    </row>
    <row r="9" spans="1:4" ht="30" x14ac:dyDescent="0.25">
      <c r="A9" s="640">
        <v>43792</v>
      </c>
      <c r="B9" s="58" t="s">
        <v>110</v>
      </c>
      <c r="C9" s="59" t="s">
        <v>966</v>
      </c>
      <c r="D9" s="99" t="s">
        <v>963</v>
      </c>
    </row>
    <row r="10" spans="1:4" x14ac:dyDescent="0.25">
      <c r="A10" s="640">
        <v>43770</v>
      </c>
      <c r="B10" s="58" t="s">
        <v>110</v>
      </c>
      <c r="C10" s="59" t="s">
        <v>965</v>
      </c>
      <c r="D10" s="99" t="s">
        <v>963</v>
      </c>
    </row>
    <row r="11" spans="1:4" x14ac:dyDescent="0.25">
      <c r="A11" s="57">
        <v>43756</v>
      </c>
      <c r="B11" s="58" t="s">
        <v>110</v>
      </c>
      <c r="C11" s="59" t="s">
        <v>962</v>
      </c>
      <c r="D11" s="99" t="s">
        <v>963</v>
      </c>
    </row>
    <row r="12" spans="1:4" x14ac:dyDescent="0.25">
      <c r="A12" s="57">
        <v>43353</v>
      </c>
      <c r="B12" s="58" t="s">
        <v>110</v>
      </c>
      <c r="C12" s="59" t="s">
        <v>275</v>
      </c>
      <c r="D12" s="99" t="s">
        <v>276</v>
      </c>
    </row>
    <row r="13" spans="1:4" x14ac:dyDescent="0.25">
      <c r="A13" s="57">
        <v>43283</v>
      </c>
      <c r="B13" s="58" t="s">
        <v>110</v>
      </c>
      <c r="C13" s="59" t="s">
        <v>217</v>
      </c>
      <c r="D13" s="99" t="s">
        <v>218</v>
      </c>
    </row>
    <row r="14" spans="1:4" x14ac:dyDescent="0.25">
      <c r="A14" s="57">
        <v>43210</v>
      </c>
      <c r="B14" s="58" t="s">
        <v>110</v>
      </c>
      <c r="C14" s="59" t="s">
        <v>172</v>
      </c>
      <c r="D14" s="99" t="s">
        <v>219</v>
      </c>
    </row>
    <row r="15" spans="1:4" ht="30" x14ac:dyDescent="0.25">
      <c r="A15" s="57">
        <v>43206</v>
      </c>
      <c r="B15" s="58" t="s">
        <v>110</v>
      </c>
      <c r="C15" s="59" t="s">
        <v>173</v>
      </c>
      <c r="D15" s="99" t="s">
        <v>219</v>
      </c>
    </row>
    <row r="16" spans="1:4" ht="30" x14ac:dyDescent="0.25">
      <c r="A16" s="57">
        <v>43200</v>
      </c>
      <c r="B16" s="58" t="s">
        <v>110</v>
      </c>
      <c r="C16" s="59" t="s">
        <v>171</v>
      </c>
      <c r="D16" s="99" t="s">
        <v>219</v>
      </c>
    </row>
    <row r="17" spans="1:4" ht="30" x14ac:dyDescent="0.25">
      <c r="A17" s="57">
        <v>43195</v>
      </c>
      <c r="B17" s="58" t="s">
        <v>110</v>
      </c>
      <c r="C17" s="59" t="s">
        <v>128</v>
      </c>
      <c r="D17" s="99" t="s">
        <v>219</v>
      </c>
    </row>
    <row r="18" spans="1:4" ht="30" x14ac:dyDescent="0.25">
      <c r="A18" s="57">
        <v>43342</v>
      </c>
      <c r="B18" s="58" t="s">
        <v>110</v>
      </c>
      <c r="C18" s="59" t="s">
        <v>121</v>
      </c>
      <c r="D18" s="99" t="s">
        <v>220</v>
      </c>
    </row>
    <row r="19" spans="1:4" ht="30" x14ac:dyDescent="0.25">
      <c r="A19" s="57">
        <v>43342</v>
      </c>
      <c r="B19" s="58" t="s">
        <v>110</v>
      </c>
      <c r="C19" s="59" t="s">
        <v>116</v>
      </c>
      <c r="D19" s="99" t="s">
        <v>220</v>
      </c>
    </row>
    <row r="20" spans="1:4" ht="30" x14ac:dyDescent="0.25">
      <c r="A20" s="57">
        <v>43181</v>
      </c>
      <c r="B20" s="58" t="s">
        <v>110</v>
      </c>
      <c r="C20" s="59" t="s">
        <v>111</v>
      </c>
      <c r="D20" s="99" t="s">
        <v>220</v>
      </c>
    </row>
  </sheetData>
  <pageMargins left="0.7" right="0.7" top="0.75" bottom="0.75" header="0.3" footer="0.3"/>
  <drawing r:id="rId1"/>
  <legacyDrawing r:id="rId2"/>
  <oleObjects>
    <mc:AlternateContent xmlns:mc="http://schemas.openxmlformats.org/markup-compatibility/2006">
      <mc:Choice Requires="x14">
        <oleObject progId="Packager Shell Object" dvAspect="DVASPECT_ICON" shapeId="108545" r:id="rId3">
          <objectPr defaultSize="0" autoPict="0" r:id="rId4">
            <anchor moveWithCells="1">
              <from>
                <xdr:col>5</xdr:col>
                <xdr:colOff>0</xdr:colOff>
                <xdr:row>2</xdr:row>
                <xdr:rowOff>0</xdr:rowOff>
              </from>
              <to>
                <xdr:col>6</xdr:col>
                <xdr:colOff>285750</xdr:colOff>
                <xdr:row>2</xdr:row>
                <xdr:rowOff>552450</xdr:rowOff>
              </to>
            </anchor>
          </objectPr>
        </oleObject>
      </mc:Choice>
      <mc:Fallback>
        <oleObject progId="Packager Shell Object" dvAspect="DVASPECT_ICON" shapeId="108545" r:id="rId3"/>
      </mc:Fallback>
    </mc:AlternateContent>
  </oleObjects>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I331"/>
  <sheetViews>
    <sheetView workbookViewId="0">
      <pane xSplit="1" ySplit="1" topLeftCell="B2" activePane="bottomRight" state="frozen"/>
      <selection pane="topRight" activeCell="B1" sqref="B1"/>
      <selection pane="bottomLeft" activeCell="A2" sqref="A2"/>
      <selection pane="bottomRight" activeCell="E146" sqref="E146"/>
    </sheetView>
  </sheetViews>
  <sheetFormatPr defaultRowHeight="15" x14ac:dyDescent="0.25"/>
  <cols>
    <col min="1" max="1" width="13.7109375" bestFit="1" customWidth="1"/>
    <col min="2" max="2" width="43.5703125" customWidth="1"/>
    <col min="3" max="4" width="10.7109375" customWidth="1"/>
    <col min="5" max="5" width="15.7109375" customWidth="1"/>
  </cols>
  <sheetData>
    <row r="1" spans="1:9" x14ac:dyDescent="0.25">
      <c r="A1" s="469" t="s">
        <v>611</v>
      </c>
      <c r="B1" s="469" t="s">
        <v>610</v>
      </c>
      <c r="C1" s="469" t="s">
        <v>612</v>
      </c>
      <c r="D1" s="469" t="s">
        <v>613</v>
      </c>
      <c r="I1" s="458"/>
    </row>
    <row r="2" spans="1:9" x14ac:dyDescent="0.25">
      <c r="A2">
        <v>10673889</v>
      </c>
      <c r="B2" t="s">
        <v>984</v>
      </c>
      <c r="C2">
        <v>79.099999999999994</v>
      </c>
      <c r="D2" t="s">
        <v>971</v>
      </c>
      <c r="G2" s="458" t="s">
        <v>903</v>
      </c>
    </row>
    <row r="3" spans="1:9" x14ac:dyDescent="0.25">
      <c r="A3">
        <v>10673926</v>
      </c>
      <c r="B3" t="s">
        <v>985</v>
      </c>
      <c r="C3">
        <v>65.47</v>
      </c>
      <c r="D3" t="s">
        <v>971</v>
      </c>
      <c r="G3" t="s">
        <v>906</v>
      </c>
    </row>
    <row r="4" spans="1:9" x14ac:dyDescent="0.25">
      <c r="A4">
        <v>10673971</v>
      </c>
      <c r="B4" t="s">
        <v>986</v>
      </c>
      <c r="C4">
        <v>65.930000000000007</v>
      </c>
      <c r="D4" t="s">
        <v>971</v>
      </c>
      <c r="E4" t="s">
        <v>1093</v>
      </c>
      <c r="G4" t="s">
        <v>907</v>
      </c>
    </row>
    <row r="5" spans="1:9" x14ac:dyDescent="0.25">
      <c r="A5">
        <v>10673948</v>
      </c>
      <c r="B5" t="s">
        <v>987</v>
      </c>
      <c r="C5">
        <v>73.09</v>
      </c>
      <c r="D5" t="s">
        <v>971</v>
      </c>
      <c r="E5" t="s">
        <v>1098</v>
      </c>
      <c r="G5" t="s">
        <v>908</v>
      </c>
    </row>
    <row r="6" spans="1:9" x14ac:dyDescent="0.25">
      <c r="A6">
        <v>10447796</v>
      </c>
      <c r="B6" t="s">
        <v>988</v>
      </c>
      <c r="C6">
        <v>65.010000000000005</v>
      </c>
      <c r="D6" t="s">
        <v>971</v>
      </c>
      <c r="E6" t="s">
        <v>1094</v>
      </c>
      <c r="G6" t="s">
        <v>909</v>
      </c>
    </row>
    <row r="7" spans="1:9" x14ac:dyDescent="0.25">
      <c r="A7">
        <v>9856275</v>
      </c>
      <c r="B7" t="s">
        <v>989</v>
      </c>
      <c r="C7">
        <v>87</v>
      </c>
      <c r="D7" t="s">
        <v>971</v>
      </c>
    </row>
    <row r="8" spans="1:9" x14ac:dyDescent="0.25">
      <c r="A8">
        <v>10447763</v>
      </c>
      <c r="B8" t="s">
        <v>990</v>
      </c>
      <c r="C8">
        <v>70</v>
      </c>
      <c r="D8" t="s">
        <v>971</v>
      </c>
      <c r="E8" t="s">
        <v>792</v>
      </c>
      <c r="G8" s="110" t="s">
        <v>910</v>
      </c>
    </row>
    <row r="9" spans="1:9" x14ac:dyDescent="0.25">
      <c r="A9">
        <v>10447822</v>
      </c>
      <c r="B9" t="s">
        <v>991</v>
      </c>
      <c r="C9">
        <v>86.5</v>
      </c>
      <c r="D9" t="s">
        <v>971</v>
      </c>
      <c r="E9" t="s">
        <v>1096</v>
      </c>
      <c r="G9" t="s">
        <v>911</v>
      </c>
    </row>
    <row r="10" spans="1:9" x14ac:dyDescent="0.25">
      <c r="A10">
        <v>10447774</v>
      </c>
      <c r="B10" t="s">
        <v>992</v>
      </c>
      <c r="C10">
        <v>85.5</v>
      </c>
      <c r="D10" t="s">
        <v>971</v>
      </c>
      <c r="G10" t="s">
        <v>912</v>
      </c>
    </row>
    <row r="11" spans="1:9" x14ac:dyDescent="0.25">
      <c r="A11">
        <v>10447811</v>
      </c>
      <c r="B11" t="s">
        <v>993</v>
      </c>
      <c r="C11">
        <v>94</v>
      </c>
      <c r="D11" t="s">
        <v>971</v>
      </c>
      <c r="G11" t="s">
        <v>925</v>
      </c>
    </row>
    <row r="12" spans="1:9" x14ac:dyDescent="0.25">
      <c r="A12">
        <v>10447796</v>
      </c>
      <c r="B12" t="s">
        <v>988</v>
      </c>
      <c r="C12">
        <v>74</v>
      </c>
      <c r="D12" t="s">
        <v>971</v>
      </c>
      <c r="E12" t="s">
        <v>1094</v>
      </c>
    </row>
    <row r="13" spans="1:9" x14ac:dyDescent="0.25">
      <c r="A13">
        <v>10673889</v>
      </c>
      <c r="B13" t="s">
        <v>984</v>
      </c>
      <c r="C13">
        <v>79.2</v>
      </c>
      <c r="D13" t="s">
        <v>971</v>
      </c>
      <c r="G13" t="s">
        <v>913</v>
      </c>
    </row>
    <row r="14" spans="1:9" x14ac:dyDescent="0.25">
      <c r="A14">
        <v>10447763</v>
      </c>
      <c r="B14" t="s">
        <v>990</v>
      </c>
      <c r="C14">
        <v>69.599999999999994</v>
      </c>
      <c r="D14" t="s">
        <v>971</v>
      </c>
      <c r="E14" t="s">
        <v>792</v>
      </c>
      <c r="G14" t="s">
        <v>914</v>
      </c>
    </row>
    <row r="15" spans="1:9" x14ac:dyDescent="0.25">
      <c r="A15">
        <v>10447822</v>
      </c>
      <c r="B15" t="s">
        <v>991</v>
      </c>
      <c r="C15">
        <v>88.4</v>
      </c>
      <c r="D15" t="s">
        <v>971</v>
      </c>
      <c r="E15" t="s">
        <v>1096</v>
      </c>
    </row>
    <row r="16" spans="1:9" x14ac:dyDescent="0.25">
      <c r="A16">
        <v>10673926</v>
      </c>
      <c r="B16" t="s">
        <v>985</v>
      </c>
      <c r="C16">
        <v>71</v>
      </c>
      <c r="D16" t="s">
        <v>971</v>
      </c>
    </row>
    <row r="17" spans="1:5" x14ac:dyDescent="0.25">
      <c r="A17">
        <v>10673971</v>
      </c>
      <c r="B17" t="s">
        <v>986</v>
      </c>
      <c r="C17">
        <v>73.2</v>
      </c>
      <c r="D17" t="s">
        <v>971</v>
      </c>
      <c r="E17" t="s">
        <v>1093</v>
      </c>
    </row>
    <row r="18" spans="1:5" x14ac:dyDescent="0.25">
      <c r="A18">
        <v>10673948</v>
      </c>
      <c r="B18" t="s">
        <v>987</v>
      </c>
      <c r="C18">
        <v>67.2</v>
      </c>
      <c r="D18" t="s">
        <v>971</v>
      </c>
      <c r="E18" t="s">
        <v>1098</v>
      </c>
    </row>
    <row r="19" spans="1:5" x14ac:dyDescent="0.25">
      <c r="A19">
        <v>10447774</v>
      </c>
      <c r="B19" t="s">
        <v>992</v>
      </c>
      <c r="C19">
        <v>78.599999999999994</v>
      </c>
      <c r="D19" t="s">
        <v>971</v>
      </c>
    </row>
    <row r="20" spans="1:5" x14ac:dyDescent="0.25">
      <c r="A20">
        <v>10447811</v>
      </c>
      <c r="B20" t="s">
        <v>993</v>
      </c>
      <c r="C20">
        <v>90.4</v>
      </c>
      <c r="D20" t="s">
        <v>971</v>
      </c>
    </row>
    <row r="21" spans="1:5" x14ac:dyDescent="0.25">
      <c r="A21">
        <v>9856275</v>
      </c>
      <c r="B21" t="s">
        <v>989</v>
      </c>
      <c r="C21">
        <v>88.2</v>
      </c>
      <c r="D21" t="s">
        <v>971</v>
      </c>
    </row>
    <row r="22" spans="1:5" x14ac:dyDescent="0.25">
      <c r="A22">
        <v>10447796</v>
      </c>
      <c r="B22" t="s">
        <v>988</v>
      </c>
      <c r="C22">
        <v>86.42</v>
      </c>
      <c r="D22" t="s">
        <v>971</v>
      </c>
      <c r="E22" t="s">
        <v>1094</v>
      </c>
    </row>
    <row r="23" spans="1:5" x14ac:dyDescent="0.25">
      <c r="A23">
        <v>9856275</v>
      </c>
      <c r="B23" t="s">
        <v>989</v>
      </c>
      <c r="C23">
        <v>96.4</v>
      </c>
      <c r="D23" t="s">
        <v>971</v>
      </c>
    </row>
    <row r="24" spans="1:5" x14ac:dyDescent="0.25">
      <c r="A24">
        <v>10673889</v>
      </c>
      <c r="B24" t="s">
        <v>984</v>
      </c>
      <c r="C24">
        <v>99.2</v>
      </c>
      <c r="D24" t="s">
        <v>971</v>
      </c>
    </row>
    <row r="25" spans="1:5" x14ac:dyDescent="0.25">
      <c r="A25">
        <v>10447763</v>
      </c>
      <c r="B25" t="s">
        <v>990</v>
      </c>
      <c r="C25">
        <v>94</v>
      </c>
      <c r="D25" t="s">
        <v>971</v>
      </c>
      <c r="E25" t="s">
        <v>792</v>
      </c>
    </row>
    <row r="26" spans="1:5" x14ac:dyDescent="0.25">
      <c r="A26">
        <v>10447822</v>
      </c>
      <c r="B26" t="s">
        <v>991</v>
      </c>
      <c r="C26">
        <v>91</v>
      </c>
      <c r="D26" t="s">
        <v>971</v>
      </c>
      <c r="E26" t="s">
        <v>1096</v>
      </c>
    </row>
    <row r="27" spans="1:5" x14ac:dyDescent="0.25">
      <c r="A27">
        <v>10673926</v>
      </c>
      <c r="B27" t="s">
        <v>985</v>
      </c>
      <c r="C27">
        <v>95.8</v>
      </c>
      <c r="D27" t="s">
        <v>971</v>
      </c>
    </row>
    <row r="28" spans="1:5" x14ac:dyDescent="0.25">
      <c r="A28">
        <v>10673971</v>
      </c>
      <c r="B28" t="s">
        <v>986</v>
      </c>
      <c r="C28">
        <v>79.8</v>
      </c>
      <c r="D28" t="s">
        <v>971</v>
      </c>
      <c r="E28" t="s">
        <v>1093</v>
      </c>
    </row>
    <row r="29" spans="1:5" x14ac:dyDescent="0.25">
      <c r="A29">
        <v>10673948</v>
      </c>
      <c r="B29" t="s">
        <v>987</v>
      </c>
      <c r="C29">
        <v>83.6</v>
      </c>
      <c r="D29" t="s">
        <v>971</v>
      </c>
      <c r="E29" t="s">
        <v>1098</v>
      </c>
    </row>
    <row r="30" spans="1:5" x14ac:dyDescent="0.25">
      <c r="A30">
        <v>10447774</v>
      </c>
      <c r="B30" t="s">
        <v>992</v>
      </c>
      <c r="C30">
        <v>98.2</v>
      </c>
      <c r="D30" t="s">
        <v>971</v>
      </c>
    </row>
    <row r="31" spans="1:5" x14ac:dyDescent="0.25">
      <c r="A31">
        <v>10447811</v>
      </c>
      <c r="B31" t="s">
        <v>993</v>
      </c>
      <c r="C31">
        <v>98.2</v>
      </c>
      <c r="D31" t="s">
        <v>971</v>
      </c>
    </row>
    <row r="32" spans="1:5" x14ac:dyDescent="0.25">
      <c r="A32">
        <v>10447958</v>
      </c>
      <c r="B32" t="s">
        <v>994</v>
      </c>
      <c r="C32">
        <v>47</v>
      </c>
      <c r="D32" t="s">
        <v>971</v>
      </c>
    </row>
    <row r="33" spans="1:5" x14ac:dyDescent="0.25">
      <c r="A33">
        <v>10447925</v>
      </c>
      <c r="B33" t="s">
        <v>995</v>
      </c>
      <c r="C33">
        <v>25</v>
      </c>
      <c r="D33" t="s">
        <v>971</v>
      </c>
      <c r="E33" t="s">
        <v>1097</v>
      </c>
    </row>
    <row r="34" spans="1:5" x14ac:dyDescent="0.25">
      <c r="A34">
        <v>10673993</v>
      </c>
      <c r="B34" t="s">
        <v>996</v>
      </c>
      <c r="C34">
        <v>63</v>
      </c>
      <c r="D34" t="s">
        <v>971</v>
      </c>
    </row>
    <row r="35" spans="1:5" x14ac:dyDescent="0.25">
      <c r="A35">
        <v>10447844</v>
      </c>
      <c r="B35" t="s">
        <v>997</v>
      </c>
      <c r="C35">
        <v>70</v>
      </c>
      <c r="D35" t="s">
        <v>971</v>
      </c>
    </row>
    <row r="36" spans="1:5" x14ac:dyDescent="0.25">
      <c r="A36">
        <v>10674015</v>
      </c>
      <c r="B36" t="s">
        <v>998</v>
      </c>
      <c r="C36">
        <v>74</v>
      </c>
      <c r="D36" t="s">
        <v>971</v>
      </c>
    </row>
    <row r="37" spans="1:5" x14ac:dyDescent="0.25">
      <c r="A37">
        <v>8748184</v>
      </c>
      <c r="B37" t="s">
        <v>999</v>
      </c>
      <c r="C37" t="s">
        <v>1000</v>
      </c>
      <c r="D37" t="s">
        <v>971</v>
      </c>
    </row>
    <row r="38" spans="1:5" x14ac:dyDescent="0.25">
      <c r="A38">
        <v>10674026</v>
      </c>
      <c r="B38" t="s">
        <v>1001</v>
      </c>
      <c r="C38">
        <v>61</v>
      </c>
      <c r="D38" t="s">
        <v>971</v>
      </c>
    </row>
    <row r="39" spans="1:5" x14ac:dyDescent="0.25">
      <c r="A39">
        <v>10674048</v>
      </c>
      <c r="B39" t="s">
        <v>1002</v>
      </c>
      <c r="C39">
        <v>75</v>
      </c>
      <c r="D39" t="s">
        <v>971</v>
      </c>
    </row>
    <row r="40" spans="1:5" x14ac:dyDescent="0.25">
      <c r="A40">
        <v>10674037</v>
      </c>
      <c r="B40" t="s">
        <v>1003</v>
      </c>
      <c r="C40">
        <v>71</v>
      </c>
      <c r="D40" t="s">
        <v>971</v>
      </c>
    </row>
    <row r="41" spans="1:5" x14ac:dyDescent="0.25">
      <c r="A41">
        <v>10447833</v>
      </c>
      <c r="B41" t="s">
        <v>1004</v>
      </c>
      <c r="C41">
        <v>73</v>
      </c>
      <c r="D41" t="s">
        <v>971</v>
      </c>
    </row>
    <row r="42" spans="1:5" x14ac:dyDescent="0.25">
      <c r="A42">
        <v>9546011</v>
      </c>
      <c r="B42" t="s">
        <v>1005</v>
      </c>
      <c r="C42" t="s">
        <v>1000</v>
      </c>
      <c r="D42" t="s">
        <v>971</v>
      </c>
    </row>
    <row r="43" spans="1:5" x14ac:dyDescent="0.25">
      <c r="A43">
        <v>10447969</v>
      </c>
      <c r="B43" t="s">
        <v>1006</v>
      </c>
      <c r="C43">
        <v>62</v>
      </c>
      <c r="D43" t="s">
        <v>971</v>
      </c>
    </row>
    <row r="44" spans="1:5" x14ac:dyDescent="0.25">
      <c r="A44">
        <v>9546022</v>
      </c>
      <c r="B44" t="s">
        <v>1007</v>
      </c>
      <c r="C44">
        <v>67</v>
      </c>
      <c r="D44" t="s">
        <v>971</v>
      </c>
    </row>
    <row r="45" spans="1:5" x14ac:dyDescent="0.25">
      <c r="A45">
        <v>10447914</v>
      </c>
      <c r="B45" t="s">
        <v>1008</v>
      </c>
      <c r="C45">
        <v>67</v>
      </c>
      <c r="D45" t="s">
        <v>971</v>
      </c>
    </row>
    <row r="46" spans="1:5" x14ac:dyDescent="0.25">
      <c r="A46">
        <v>10674060</v>
      </c>
      <c r="B46" t="s">
        <v>806</v>
      </c>
      <c r="C46">
        <v>61</v>
      </c>
      <c r="D46" t="s">
        <v>971</v>
      </c>
    </row>
    <row r="47" spans="1:5" x14ac:dyDescent="0.25">
      <c r="A47">
        <v>10448380</v>
      </c>
      <c r="B47" t="s">
        <v>1009</v>
      </c>
      <c r="C47">
        <v>45</v>
      </c>
      <c r="D47" t="s">
        <v>971</v>
      </c>
    </row>
    <row r="48" spans="1:5" x14ac:dyDescent="0.25">
      <c r="A48">
        <v>10674093</v>
      </c>
      <c r="B48" t="s">
        <v>1010</v>
      </c>
      <c r="C48">
        <v>82</v>
      </c>
      <c r="D48" t="s">
        <v>971</v>
      </c>
    </row>
    <row r="49" spans="1:5" x14ac:dyDescent="0.25">
      <c r="A49">
        <v>10448298</v>
      </c>
      <c r="B49" t="s">
        <v>1011</v>
      </c>
      <c r="C49">
        <v>45</v>
      </c>
      <c r="D49" t="s">
        <v>971</v>
      </c>
    </row>
    <row r="50" spans="1:5" x14ac:dyDescent="0.25">
      <c r="A50">
        <v>10674118</v>
      </c>
      <c r="B50" t="s">
        <v>1012</v>
      </c>
      <c r="C50">
        <v>76</v>
      </c>
      <c r="D50" t="s">
        <v>971</v>
      </c>
    </row>
    <row r="51" spans="1:5" x14ac:dyDescent="0.25">
      <c r="A51">
        <v>10674141</v>
      </c>
      <c r="B51" t="s">
        <v>1013</v>
      </c>
      <c r="C51">
        <v>47</v>
      </c>
      <c r="D51" t="s">
        <v>971</v>
      </c>
    </row>
    <row r="52" spans="1:5" x14ac:dyDescent="0.25">
      <c r="A52">
        <v>10448047</v>
      </c>
      <c r="B52" t="s">
        <v>1014</v>
      </c>
      <c r="C52">
        <v>39</v>
      </c>
      <c r="D52" t="s">
        <v>971</v>
      </c>
    </row>
    <row r="53" spans="1:5" x14ac:dyDescent="0.25">
      <c r="A53">
        <v>10674163</v>
      </c>
      <c r="B53" t="s">
        <v>1015</v>
      </c>
      <c r="C53">
        <v>78</v>
      </c>
      <c r="D53" t="s">
        <v>971</v>
      </c>
    </row>
    <row r="54" spans="1:5" x14ac:dyDescent="0.25">
      <c r="A54">
        <v>10674174</v>
      </c>
      <c r="B54" t="s">
        <v>1016</v>
      </c>
      <c r="C54">
        <v>76</v>
      </c>
      <c r="D54" t="s">
        <v>971</v>
      </c>
    </row>
    <row r="55" spans="1:5" x14ac:dyDescent="0.25">
      <c r="A55">
        <v>10448014</v>
      </c>
      <c r="B55" t="s">
        <v>1017</v>
      </c>
      <c r="C55">
        <v>56</v>
      </c>
      <c r="D55" t="s">
        <v>971</v>
      </c>
    </row>
    <row r="56" spans="1:5" x14ac:dyDescent="0.25">
      <c r="A56">
        <v>10674185</v>
      </c>
      <c r="B56" t="s">
        <v>1018</v>
      </c>
      <c r="C56">
        <v>70</v>
      </c>
      <c r="D56" t="s">
        <v>971</v>
      </c>
    </row>
    <row r="57" spans="1:5" x14ac:dyDescent="0.25">
      <c r="A57">
        <v>10448003</v>
      </c>
      <c r="B57" t="s">
        <v>1019</v>
      </c>
      <c r="C57">
        <v>50</v>
      </c>
      <c r="D57" t="s">
        <v>971</v>
      </c>
    </row>
    <row r="58" spans="1:5" x14ac:dyDescent="0.25">
      <c r="A58">
        <v>10674211</v>
      </c>
      <c r="B58" t="s">
        <v>1020</v>
      </c>
      <c r="C58">
        <v>62</v>
      </c>
      <c r="D58" t="s">
        <v>971</v>
      </c>
    </row>
    <row r="59" spans="1:5" x14ac:dyDescent="0.25">
      <c r="A59">
        <v>9658406</v>
      </c>
      <c r="B59" t="s">
        <v>1021</v>
      </c>
      <c r="C59">
        <v>35</v>
      </c>
      <c r="D59" t="s">
        <v>971</v>
      </c>
    </row>
    <row r="60" spans="1:5" x14ac:dyDescent="0.25">
      <c r="A60">
        <v>10674222</v>
      </c>
      <c r="B60" t="s">
        <v>1022</v>
      </c>
      <c r="C60">
        <v>47</v>
      </c>
      <c r="D60" t="s">
        <v>971</v>
      </c>
      <c r="E60" t="s">
        <v>1099</v>
      </c>
    </row>
    <row r="61" spans="1:5" x14ac:dyDescent="0.25">
      <c r="A61">
        <v>10447992</v>
      </c>
      <c r="B61" t="s">
        <v>780</v>
      </c>
      <c r="C61">
        <v>46</v>
      </c>
      <c r="D61" t="s">
        <v>971</v>
      </c>
      <c r="E61" t="s">
        <v>780</v>
      </c>
    </row>
    <row r="62" spans="1:5" x14ac:dyDescent="0.25">
      <c r="A62">
        <v>10447947</v>
      </c>
      <c r="B62" t="s">
        <v>1024</v>
      </c>
      <c r="C62">
        <v>43</v>
      </c>
      <c r="D62" t="s">
        <v>971</v>
      </c>
      <c r="E62" t="s">
        <v>1101</v>
      </c>
    </row>
    <row r="63" spans="1:5" x14ac:dyDescent="0.25">
      <c r="A63">
        <v>10447970</v>
      </c>
      <c r="B63" t="s">
        <v>1025</v>
      </c>
      <c r="C63">
        <v>36</v>
      </c>
      <c r="D63" t="s">
        <v>971</v>
      </c>
    </row>
    <row r="64" spans="1:5" x14ac:dyDescent="0.25">
      <c r="A64">
        <v>10447855</v>
      </c>
      <c r="B64" t="s">
        <v>1026</v>
      </c>
      <c r="C64">
        <v>60</v>
      </c>
      <c r="D64" t="s">
        <v>971</v>
      </c>
      <c r="E64" t="s">
        <v>1102</v>
      </c>
    </row>
    <row r="65" spans="1:5" x14ac:dyDescent="0.25">
      <c r="A65">
        <v>10674233</v>
      </c>
      <c r="B65" t="s">
        <v>1027</v>
      </c>
      <c r="C65">
        <v>63</v>
      </c>
      <c r="D65" t="s">
        <v>971</v>
      </c>
    </row>
    <row r="66" spans="1:5" x14ac:dyDescent="0.25">
      <c r="A66">
        <v>10674277</v>
      </c>
      <c r="B66" t="s">
        <v>1028</v>
      </c>
      <c r="C66">
        <v>43</v>
      </c>
      <c r="D66" t="s">
        <v>971</v>
      </c>
      <c r="E66" t="s">
        <v>1103</v>
      </c>
    </row>
    <row r="67" spans="1:5" x14ac:dyDescent="0.25">
      <c r="A67">
        <v>10674299</v>
      </c>
      <c r="B67" t="s">
        <v>1029</v>
      </c>
      <c r="C67">
        <v>45</v>
      </c>
      <c r="D67" t="s">
        <v>971</v>
      </c>
      <c r="E67" t="s">
        <v>1095</v>
      </c>
    </row>
    <row r="68" spans="1:5" x14ac:dyDescent="0.25">
      <c r="A68">
        <v>10674325</v>
      </c>
      <c r="B68" t="s">
        <v>1030</v>
      </c>
      <c r="C68">
        <v>77</v>
      </c>
      <c r="D68" t="s">
        <v>971</v>
      </c>
    </row>
    <row r="69" spans="1:5" x14ac:dyDescent="0.25">
      <c r="A69">
        <v>10674417</v>
      </c>
      <c r="B69" t="s">
        <v>1031</v>
      </c>
      <c r="C69">
        <v>67</v>
      </c>
      <c r="D69" t="s">
        <v>971</v>
      </c>
    </row>
    <row r="70" spans="1:5" x14ac:dyDescent="0.25">
      <c r="A70">
        <v>10674392</v>
      </c>
      <c r="B70" t="s">
        <v>1032</v>
      </c>
      <c r="C70">
        <v>96</v>
      </c>
      <c r="D70" t="s">
        <v>971</v>
      </c>
    </row>
    <row r="71" spans="1:5" x14ac:dyDescent="0.25">
      <c r="A71">
        <v>10674369</v>
      </c>
      <c r="B71" t="s">
        <v>1033</v>
      </c>
      <c r="C71">
        <v>43</v>
      </c>
      <c r="D71" t="s">
        <v>971</v>
      </c>
    </row>
    <row r="72" spans="1:5" x14ac:dyDescent="0.25">
      <c r="A72">
        <v>10674347</v>
      </c>
      <c r="B72" t="s">
        <v>1034</v>
      </c>
      <c r="C72">
        <v>66</v>
      </c>
      <c r="D72" t="s">
        <v>971</v>
      </c>
    </row>
    <row r="73" spans="1:5" x14ac:dyDescent="0.25">
      <c r="A73">
        <v>9658417</v>
      </c>
      <c r="B73" t="s">
        <v>1035</v>
      </c>
      <c r="C73">
        <v>72</v>
      </c>
      <c r="D73" t="s">
        <v>971</v>
      </c>
    </row>
    <row r="74" spans="1:5" x14ac:dyDescent="0.25">
      <c r="A74">
        <v>10447877</v>
      </c>
      <c r="B74" t="s">
        <v>1036</v>
      </c>
      <c r="C74">
        <v>74</v>
      </c>
      <c r="D74" t="s">
        <v>971</v>
      </c>
    </row>
    <row r="75" spans="1:5" x14ac:dyDescent="0.25">
      <c r="A75">
        <v>10674428</v>
      </c>
      <c r="B75" t="s">
        <v>1037</v>
      </c>
      <c r="C75" t="s">
        <v>1000</v>
      </c>
      <c r="D75" t="s">
        <v>971</v>
      </c>
    </row>
    <row r="76" spans="1:5" x14ac:dyDescent="0.25">
      <c r="A76" s="470">
        <v>10447903</v>
      </c>
      <c r="B76" s="471" t="s">
        <v>1038</v>
      </c>
      <c r="C76" s="472">
        <v>48</v>
      </c>
      <c r="D76" s="472" t="s">
        <v>971</v>
      </c>
    </row>
    <row r="77" spans="1:5" x14ac:dyDescent="0.25">
      <c r="A77" s="470">
        <v>10674439</v>
      </c>
      <c r="B77" s="471" t="s">
        <v>1039</v>
      </c>
      <c r="C77" s="472">
        <v>43</v>
      </c>
      <c r="D77" s="472" t="s">
        <v>971</v>
      </c>
      <c r="E77" t="s">
        <v>1104</v>
      </c>
    </row>
    <row r="78" spans="1:5" x14ac:dyDescent="0.25">
      <c r="A78" s="470">
        <v>10674440</v>
      </c>
      <c r="B78" s="471" t="s">
        <v>1040</v>
      </c>
      <c r="C78" s="472">
        <v>60</v>
      </c>
      <c r="D78" s="472" t="s">
        <v>971</v>
      </c>
    </row>
    <row r="79" spans="1:5" x14ac:dyDescent="0.25">
      <c r="A79" s="470">
        <v>9658439</v>
      </c>
      <c r="B79" s="471" t="s">
        <v>1041</v>
      </c>
      <c r="C79" s="472">
        <v>63</v>
      </c>
      <c r="D79" s="472" t="s">
        <v>971</v>
      </c>
    </row>
    <row r="80" spans="1:5" x14ac:dyDescent="0.25">
      <c r="A80" s="470">
        <v>10674451</v>
      </c>
      <c r="B80" s="471" t="s">
        <v>1042</v>
      </c>
      <c r="C80" s="472">
        <v>36</v>
      </c>
      <c r="D80" s="472" t="s">
        <v>971</v>
      </c>
      <c r="E80" t="s">
        <v>1105</v>
      </c>
    </row>
    <row r="81" spans="1:5" x14ac:dyDescent="0.25">
      <c r="A81" s="470">
        <v>9546033</v>
      </c>
      <c r="B81" s="471" t="s">
        <v>1043</v>
      </c>
      <c r="C81" s="472">
        <v>65</v>
      </c>
      <c r="D81" s="472" t="s">
        <v>971</v>
      </c>
    </row>
    <row r="82" spans="1:5" x14ac:dyDescent="0.25">
      <c r="A82" s="470">
        <v>10673993</v>
      </c>
      <c r="B82" s="471" t="s">
        <v>996</v>
      </c>
      <c r="C82" s="472">
        <v>82</v>
      </c>
      <c r="D82" s="472" t="s">
        <v>971</v>
      </c>
    </row>
    <row r="83" spans="1:5" x14ac:dyDescent="0.25">
      <c r="A83" s="470">
        <v>10674015</v>
      </c>
      <c r="B83" s="471" t="s">
        <v>998</v>
      </c>
      <c r="C83" s="472">
        <v>86</v>
      </c>
      <c r="D83" s="472" t="s">
        <v>971</v>
      </c>
    </row>
    <row r="84" spans="1:5" x14ac:dyDescent="0.25">
      <c r="A84" s="470">
        <v>10674026</v>
      </c>
      <c r="B84" s="471" t="s">
        <v>1001</v>
      </c>
      <c r="C84" s="472">
        <v>60</v>
      </c>
      <c r="D84" s="472" t="s">
        <v>971</v>
      </c>
    </row>
    <row r="85" spans="1:5" x14ac:dyDescent="0.25">
      <c r="A85" s="470">
        <v>10674048</v>
      </c>
      <c r="B85" s="471" t="s">
        <v>1002</v>
      </c>
      <c r="C85" s="472">
        <v>80</v>
      </c>
      <c r="D85" s="472" t="s">
        <v>971</v>
      </c>
    </row>
    <row r="86" spans="1:5" x14ac:dyDescent="0.25">
      <c r="A86" s="470">
        <v>10674037</v>
      </c>
      <c r="B86" s="471" t="s">
        <v>1003</v>
      </c>
      <c r="C86" s="472">
        <v>64</v>
      </c>
      <c r="D86" s="472" t="s">
        <v>971</v>
      </c>
    </row>
    <row r="87" spans="1:5" x14ac:dyDescent="0.25">
      <c r="A87" s="470">
        <v>10674060</v>
      </c>
      <c r="B87" s="471" t="s">
        <v>806</v>
      </c>
      <c r="C87" s="472">
        <v>84</v>
      </c>
      <c r="D87" s="472" t="s">
        <v>971</v>
      </c>
    </row>
    <row r="88" spans="1:5" x14ac:dyDescent="0.25">
      <c r="A88" s="470">
        <v>10674093</v>
      </c>
      <c r="B88" s="471" t="s">
        <v>1010</v>
      </c>
      <c r="C88" s="472">
        <v>80</v>
      </c>
      <c r="D88" s="472" t="s">
        <v>971</v>
      </c>
    </row>
    <row r="89" spans="1:5" x14ac:dyDescent="0.25">
      <c r="A89" s="470">
        <v>10674118</v>
      </c>
      <c r="B89" s="471" t="s">
        <v>1012</v>
      </c>
      <c r="C89" s="472">
        <v>68</v>
      </c>
      <c r="D89" s="472" t="s">
        <v>971</v>
      </c>
    </row>
    <row r="90" spans="1:5" x14ac:dyDescent="0.25">
      <c r="A90" s="470">
        <v>10674141</v>
      </c>
      <c r="B90" s="471" t="s">
        <v>1013</v>
      </c>
      <c r="C90" s="472">
        <v>80</v>
      </c>
      <c r="D90" s="472" t="s">
        <v>971</v>
      </c>
    </row>
    <row r="91" spans="1:5" x14ac:dyDescent="0.25">
      <c r="A91" s="470">
        <v>10674163</v>
      </c>
      <c r="B91" s="471" t="s">
        <v>1015</v>
      </c>
      <c r="C91" s="472">
        <v>80</v>
      </c>
      <c r="D91" s="472" t="s">
        <v>971</v>
      </c>
    </row>
    <row r="92" spans="1:5" x14ac:dyDescent="0.25">
      <c r="A92" s="470">
        <v>10674174</v>
      </c>
      <c r="B92" s="471" t="s">
        <v>1016</v>
      </c>
      <c r="C92" s="472">
        <v>80</v>
      </c>
      <c r="D92" s="472" t="s">
        <v>971</v>
      </c>
    </row>
    <row r="93" spans="1:5" x14ac:dyDescent="0.25">
      <c r="A93" s="470">
        <v>10674185</v>
      </c>
      <c r="B93" s="471" t="s">
        <v>1018</v>
      </c>
      <c r="C93" s="472">
        <v>80</v>
      </c>
      <c r="D93" s="472" t="s">
        <v>971</v>
      </c>
    </row>
    <row r="94" spans="1:5" x14ac:dyDescent="0.25">
      <c r="A94" s="470">
        <v>10674211</v>
      </c>
      <c r="B94" s="471" t="s">
        <v>1020</v>
      </c>
      <c r="C94" s="472">
        <v>80</v>
      </c>
      <c r="D94" s="472" t="s">
        <v>971</v>
      </c>
    </row>
    <row r="95" spans="1:5" x14ac:dyDescent="0.25">
      <c r="A95" s="470">
        <v>9658406</v>
      </c>
      <c r="B95" s="471" t="s">
        <v>1021</v>
      </c>
      <c r="C95" s="472">
        <v>72</v>
      </c>
      <c r="D95" s="472" t="s">
        <v>971</v>
      </c>
    </row>
    <row r="96" spans="1:5" x14ac:dyDescent="0.25">
      <c r="A96" s="470">
        <v>10674222</v>
      </c>
      <c r="B96" s="471" t="s">
        <v>1022</v>
      </c>
      <c r="C96" s="472">
        <v>64</v>
      </c>
      <c r="D96" s="472" t="s">
        <v>971</v>
      </c>
      <c r="E96" t="s">
        <v>810</v>
      </c>
    </row>
    <row r="97" spans="1:5" x14ac:dyDescent="0.25">
      <c r="A97" s="470">
        <v>10674233</v>
      </c>
      <c r="B97" s="471" t="s">
        <v>1027</v>
      </c>
      <c r="C97" s="472">
        <v>80</v>
      </c>
      <c r="D97" s="472" t="s">
        <v>971</v>
      </c>
    </row>
    <row r="98" spans="1:5" x14ac:dyDescent="0.25">
      <c r="A98" s="470">
        <v>10674277</v>
      </c>
      <c r="B98" s="471" t="s">
        <v>1028</v>
      </c>
      <c r="C98" s="472">
        <v>48</v>
      </c>
      <c r="D98" s="472" t="s">
        <v>971</v>
      </c>
      <c r="E98" t="s">
        <v>853</v>
      </c>
    </row>
    <row r="99" spans="1:5" x14ac:dyDescent="0.25">
      <c r="A99" s="470">
        <v>10674299</v>
      </c>
      <c r="B99" s="471" t="s">
        <v>1029</v>
      </c>
      <c r="C99" s="472">
        <v>64</v>
      </c>
      <c r="D99" s="472" t="s">
        <v>971</v>
      </c>
      <c r="E99" t="s">
        <v>808</v>
      </c>
    </row>
    <row r="100" spans="1:5" x14ac:dyDescent="0.25">
      <c r="A100" s="470">
        <v>10674325</v>
      </c>
      <c r="B100" s="471" t="s">
        <v>1030</v>
      </c>
      <c r="C100" s="472">
        <v>80</v>
      </c>
      <c r="D100" s="472" t="s">
        <v>971</v>
      </c>
    </row>
    <row r="101" spans="1:5" x14ac:dyDescent="0.25">
      <c r="A101">
        <v>10674417</v>
      </c>
      <c r="B101" t="s">
        <v>1031</v>
      </c>
      <c r="C101">
        <v>76</v>
      </c>
      <c r="D101" t="s">
        <v>971</v>
      </c>
    </row>
    <row r="102" spans="1:5" x14ac:dyDescent="0.25">
      <c r="A102">
        <v>10674392</v>
      </c>
      <c r="B102" t="s">
        <v>1032</v>
      </c>
      <c r="C102">
        <v>78</v>
      </c>
      <c r="D102" t="s">
        <v>971</v>
      </c>
    </row>
    <row r="103" spans="1:5" x14ac:dyDescent="0.25">
      <c r="A103">
        <v>10674369</v>
      </c>
      <c r="B103" t="s">
        <v>1033</v>
      </c>
      <c r="C103">
        <v>88</v>
      </c>
      <c r="D103" t="s">
        <v>971</v>
      </c>
    </row>
    <row r="104" spans="1:5" x14ac:dyDescent="0.25">
      <c r="A104">
        <v>10674347</v>
      </c>
      <c r="B104" t="s">
        <v>1034</v>
      </c>
      <c r="C104">
        <v>76</v>
      </c>
      <c r="D104" t="s">
        <v>971</v>
      </c>
    </row>
    <row r="105" spans="1:5" x14ac:dyDescent="0.25">
      <c r="A105">
        <v>9658417</v>
      </c>
      <c r="B105" t="s">
        <v>1035</v>
      </c>
      <c r="C105">
        <v>74</v>
      </c>
      <c r="D105" t="s">
        <v>971</v>
      </c>
    </row>
    <row r="106" spans="1:5" x14ac:dyDescent="0.25">
      <c r="A106">
        <v>10674428</v>
      </c>
      <c r="B106" t="s">
        <v>1037</v>
      </c>
      <c r="C106" t="s">
        <v>1000</v>
      </c>
      <c r="D106" t="s">
        <v>971</v>
      </c>
    </row>
    <row r="107" spans="1:5" x14ac:dyDescent="0.25">
      <c r="A107">
        <v>10674439</v>
      </c>
      <c r="B107" t="s">
        <v>1039</v>
      </c>
      <c r="C107">
        <v>52</v>
      </c>
      <c r="D107" t="s">
        <v>971</v>
      </c>
      <c r="E107" t="s">
        <v>1104</v>
      </c>
    </row>
    <row r="108" spans="1:5" x14ac:dyDescent="0.25">
      <c r="A108">
        <v>10674440</v>
      </c>
      <c r="B108" t="s">
        <v>1040</v>
      </c>
      <c r="C108">
        <v>66</v>
      </c>
      <c r="D108" t="s">
        <v>971</v>
      </c>
    </row>
    <row r="109" spans="1:5" x14ac:dyDescent="0.25">
      <c r="A109">
        <v>9658439</v>
      </c>
      <c r="B109" t="s">
        <v>1041</v>
      </c>
      <c r="C109">
        <v>68</v>
      </c>
      <c r="D109" t="s">
        <v>971</v>
      </c>
    </row>
    <row r="110" spans="1:5" x14ac:dyDescent="0.25">
      <c r="A110">
        <v>10674451</v>
      </c>
      <c r="B110" t="s">
        <v>1042</v>
      </c>
      <c r="C110">
        <v>72</v>
      </c>
      <c r="D110" t="s">
        <v>971</v>
      </c>
      <c r="E110" t="s">
        <v>1105</v>
      </c>
    </row>
    <row r="111" spans="1:5" x14ac:dyDescent="0.25">
      <c r="A111">
        <v>10447958</v>
      </c>
      <c r="B111" t="s">
        <v>994</v>
      </c>
      <c r="C111">
        <v>65.5</v>
      </c>
      <c r="D111" t="s">
        <v>971</v>
      </c>
    </row>
    <row r="112" spans="1:5" x14ac:dyDescent="0.25">
      <c r="A112">
        <v>10447925</v>
      </c>
      <c r="B112" t="s">
        <v>995</v>
      </c>
      <c r="C112">
        <v>69.8</v>
      </c>
      <c r="D112" t="s">
        <v>971</v>
      </c>
    </row>
    <row r="113" spans="1:4" x14ac:dyDescent="0.25">
      <c r="A113">
        <v>10673993</v>
      </c>
      <c r="B113" t="s">
        <v>996</v>
      </c>
      <c r="C113">
        <v>76</v>
      </c>
      <c r="D113" t="s">
        <v>971</v>
      </c>
    </row>
    <row r="114" spans="1:4" x14ac:dyDescent="0.25">
      <c r="A114">
        <v>10447844</v>
      </c>
      <c r="B114" t="s">
        <v>997</v>
      </c>
      <c r="C114">
        <v>81</v>
      </c>
      <c r="D114" t="s">
        <v>971</v>
      </c>
    </row>
    <row r="115" spans="1:4" x14ac:dyDescent="0.25">
      <c r="A115">
        <v>10674015</v>
      </c>
      <c r="B115" t="s">
        <v>998</v>
      </c>
      <c r="C115">
        <v>80.900000000000006</v>
      </c>
      <c r="D115" t="s">
        <v>971</v>
      </c>
    </row>
    <row r="116" spans="1:4" x14ac:dyDescent="0.25">
      <c r="A116">
        <v>8748184</v>
      </c>
      <c r="B116" t="s">
        <v>999</v>
      </c>
      <c r="C116" t="s">
        <v>1000</v>
      </c>
      <c r="D116" t="s">
        <v>971</v>
      </c>
    </row>
    <row r="117" spans="1:4" x14ac:dyDescent="0.25">
      <c r="A117">
        <v>10674026</v>
      </c>
      <c r="B117" t="s">
        <v>1001</v>
      </c>
      <c r="C117">
        <v>71</v>
      </c>
      <c r="D117" t="s">
        <v>971</v>
      </c>
    </row>
    <row r="118" spans="1:4" x14ac:dyDescent="0.25">
      <c r="A118">
        <v>10674048</v>
      </c>
      <c r="B118" t="s">
        <v>1002</v>
      </c>
      <c r="C118">
        <v>79</v>
      </c>
      <c r="D118" t="s">
        <v>971</v>
      </c>
    </row>
    <row r="119" spans="1:4" x14ac:dyDescent="0.25">
      <c r="A119">
        <v>10674037</v>
      </c>
      <c r="B119" t="s">
        <v>1003</v>
      </c>
      <c r="C119">
        <v>75.5</v>
      </c>
      <c r="D119" t="s">
        <v>971</v>
      </c>
    </row>
    <row r="120" spans="1:4" x14ac:dyDescent="0.25">
      <c r="A120">
        <v>10447833</v>
      </c>
      <c r="B120" t="s">
        <v>1004</v>
      </c>
      <c r="C120">
        <v>81</v>
      </c>
      <c r="D120" t="s">
        <v>971</v>
      </c>
    </row>
    <row r="121" spans="1:4" x14ac:dyDescent="0.25">
      <c r="A121">
        <v>9546011</v>
      </c>
      <c r="B121" t="s">
        <v>1005</v>
      </c>
      <c r="C121">
        <v>66.599999999999994</v>
      </c>
      <c r="D121" t="s">
        <v>971</v>
      </c>
    </row>
    <row r="122" spans="1:4" x14ac:dyDescent="0.25">
      <c r="A122">
        <v>10447969</v>
      </c>
      <c r="B122" t="s">
        <v>1006</v>
      </c>
      <c r="C122">
        <v>67.599999999999994</v>
      </c>
      <c r="D122" t="s">
        <v>971</v>
      </c>
    </row>
    <row r="123" spans="1:4" x14ac:dyDescent="0.25">
      <c r="A123">
        <v>9546022</v>
      </c>
      <c r="B123" t="s">
        <v>1007</v>
      </c>
      <c r="C123">
        <v>82</v>
      </c>
      <c r="D123" t="s">
        <v>971</v>
      </c>
    </row>
    <row r="124" spans="1:4" x14ac:dyDescent="0.25">
      <c r="A124">
        <v>10447914</v>
      </c>
      <c r="B124" t="s">
        <v>1008</v>
      </c>
      <c r="C124">
        <v>81</v>
      </c>
      <c r="D124" t="s">
        <v>971</v>
      </c>
    </row>
    <row r="125" spans="1:4" x14ac:dyDescent="0.25">
      <c r="A125">
        <v>10674060</v>
      </c>
      <c r="B125" t="s">
        <v>806</v>
      </c>
      <c r="C125">
        <v>75.5</v>
      </c>
      <c r="D125" t="s">
        <v>971</v>
      </c>
    </row>
    <row r="126" spans="1:4" x14ac:dyDescent="0.25">
      <c r="A126">
        <v>10448380</v>
      </c>
      <c r="B126" t="s">
        <v>1009</v>
      </c>
      <c r="C126">
        <v>71</v>
      </c>
      <c r="D126" t="s">
        <v>971</v>
      </c>
    </row>
    <row r="127" spans="1:4" x14ac:dyDescent="0.25">
      <c r="A127">
        <v>10674093</v>
      </c>
      <c r="B127" t="s">
        <v>1010</v>
      </c>
      <c r="C127">
        <v>79</v>
      </c>
      <c r="D127" t="s">
        <v>971</v>
      </c>
    </row>
    <row r="128" spans="1:4" x14ac:dyDescent="0.25">
      <c r="A128">
        <v>10448298</v>
      </c>
      <c r="B128" t="s">
        <v>1011</v>
      </c>
      <c r="C128">
        <v>62</v>
      </c>
      <c r="D128" t="s">
        <v>971</v>
      </c>
    </row>
    <row r="129" spans="1:5" x14ac:dyDescent="0.25">
      <c r="A129">
        <v>10674118</v>
      </c>
      <c r="B129" t="s">
        <v>1012</v>
      </c>
      <c r="C129">
        <v>80.900000000000006</v>
      </c>
      <c r="D129" t="s">
        <v>971</v>
      </c>
    </row>
    <row r="130" spans="1:5" x14ac:dyDescent="0.25">
      <c r="A130">
        <v>10674141</v>
      </c>
      <c r="B130" t="s">
        <v>1013</v>
      </c>
      <c r="C130">
        <v>75.400000000000006</v>
      </c>
      <c r="D130" t="s">
        <v>971</v>
      </c>
    </row>
    <row r="131" spans="1:5" x14ac:dyDescent="0.25">
      <c r="A131">
        <v>10448047</v>
      </c>
      <c r="B131" t="s">
        <v>1014</v>
      </c>
      <c r="C131">
        <v>73.900000000000006</v>
      </c>
      <c r="D131" t="s">
        <v>971</v>
      </c>
    </row>
    <row r="132" spans="1:5" x14ac:dyDescent="0.25">
      <c r="A132">
        <v>10674163</v>
      </c>
      <c r="B132" t="s">
        <v>1015</v>
      </c>
      <c r="C132">
        <v>75.900000000000006</v>
      </c>
      <c r="D132" t="s">
        <v>971</v>
      </c>
    </row>
    <row r="133" spans="1:5" x14ac:dyDescent="0.25">
      <c r="A133">
        <v>10674174</v>
      </c>
      <c r="B133" t="s">
        <v>1016</v>
      </c>
      <c r="C133">
        <v>75.900000000000006</v>
      </c>
      <c r="D133" t="s">
        <v>971</v>
      </c>
    </row>
    <row r="134" spans="1:5" x14ac:dyDescent="0.25">
      <c r="A134">
        <v>10448014</v>
      </c>
      <c r="B134" t="s">
        <v>1017</v>
      </c>
      <c r="C134">
        <v>71</v>
      </c>
      <c r="D134" t="s">
        <v>971</v>
      </c>
    </row>
    <row r="135" spans="1:5" x14ac:dyDescent="0.25">
      <c r="A135">
        <v>10674185</v>
      </c>
      <c r="B135" t="s">
        <v>1018</v>
      </c>
      <c r="C135">
        <v>77.7</v>
      </c>
      <c r="D135" t="s">
        <v>971</v>
      </c>
    </row>
    <row r="136" spans="1:5" x14ac:dyDescent="0.25">
      <c r="A136">
        <v>10448003</v>
      </c>
      <c r="B136" t="s">
        <v>1019</v>
      </c>
      <c r="C136">
        <v>71</v>
      </c>
      <c r="D136" t="s">
        <v>971</v>
      </c>
    </row>
    <row r="137" spans="1:5" x14ac:dyDescent="0.25">
      <c r="A137">
        <v>10674211</v>
      </c>
      <c r="B137" t="s">
        <v>1020</v>
      </c>
      <c r="C137">
        <v>78.3</v>
      </c>
      <c r="D137" t="s">
        <v>971</v>
      </c>
    </row>
    <row r="138" spans="1:5" x14ac:dyDescent="0.25">
      <c r="A138">
        <v>9658406</v>
      </c>
      <c r="B138" t="s">
        <v>1021</v>
      </c>
      <c r="C138">
        <v>60.7</v>
      </c>
      <c r="D138" t="s">
        <v>971</v>
      </c>
    </row>
    <row r="139" spans="1:5" x14ac:dyDescent="0.25">
      <c r="A139">
        <v>10674222</v>
      </c>
      <c r="B139" t="s">
        <v>1022</v>
      </c>
      <c r="C139">
        <v>75</v>
      </c>
      <c r="D139" t="s">
        <v>971</v>
      </c>
      <c r="E139" t="s">
        <v>810</v>
      </c>
    </row>
    <row r="140" spans="1:5" x14ac:dyDescent="0.25">
      <c r="A140">
        <v>10447992</v>
      </c>
      <c r="B140" t="s">
        <v>1023</v>
      </c>
      <c r="C140">
        <v>60.6</v>
      </c>
      <c r="D140" t="s">
        <v>971</v>
      </c>
      <c r="E140" t="s">
        <v>780</v>
      </c>
    </row>
    <row r="141" spans="1:5" x14ac:dyDescent="0.25">
      <c r="A141">
        <v>10447947</v>
      </c>
      <c r="B141" t="s">
        <v>1024</v>
      </c>
      <c r="C141">
        <v>65.900000000000006</v>
      </c>
      <c r="D141" t="s">
        <v>971</v>
      </c>
      <c r="E141" t="s">
        <v>1101</v>
      </c>
    </row>
    <row r="142" spans="1:5" x14ac:dyDescent="0.25">
      <c r="A142">
        <v>10447970</v>
      </c>
      <c r="B142" t="s">
        <v>1025</v>
      </c>
      <c r="C142">
        <v>65.400000000000006</v>
      </c>
      <c r="D142" t="s">
        <v>971</v>
      </c>
    </row>
    <row r="143" spans="1:5" x14ac:dyDescent="0.25">
      <c r="A143">
        <v>10447855</v>
      </c>
      <c r="B143" t="s">
        <v>1026</v>
      </c>
      <c r="C143">
        <v>74.8</v>
      </c>
      <c r="D143" t="s">
        <v>971</v>
      </c>
      <c r="E143" t="s">
        <v>1100</v>
      </c>
    </row>
    <row r="144" spans="1:5" x14ac:dyDescent="0.25">
      <c r="A144">
        <v>10674233</v>
      </c>
      <c r="B144" t="s">
        <v>1027</v>
      </c>
      <c r="C144">
        <v>80.900000000000006</v>
      </c>
      <c r="D144" t="s">
        <v>971</v>
      </c>
    </row>
    <row r="145" spans="1:5" x14ac:dyDescent="0.25">
      <c r="A145">
        <v>10674277</v>
      </c>
      <c r="B145" t="s">
        <v>1028</v>
      </c>
      <c r="C145">
        <v>61.6</v>
      </c>
      <c r="D145" t="s">
        <v>971</v>
      </c>
      <c r="E145" t="s">
        <v>853</v>
      </c>
    </row>
    <row r="146" spans="1:5" x14ac:dyDescent="0.25">
      <c r="A146">
        <v>10674299</v>
      </c>
      <c r="B146" t="s">
        <v>1029</v>
      </c>
      <c r="C146">
        <v>71</v>
      </c>
      <c r="D146" t="s">
        <v>971</v>
      </c>
      <c r="E146" t="s">
        <v>808</v>
      </c>
    </row>
    <row r="147" spans="1:5" x14ac:dyDescent="0.25">
      <c r="A147">
        <v>10674325</v>
      </c>
      <c r="B147" t="s">
        <v>1030</v>
      </c>
      <c r="C147">
        <v>79</v>
      </c>
      <c r="D147" t="s">
        <v>971</v>
      </c>
    </row>
    <row r="148" spans="1:5" x14ac:dyDescent="0.25">
      <c r="A148">
        <v>10674417</v>
      </c>
      <c r="B148" t="s">
        <v>1031</v>
      </c>
      <c r="C148">
        <v>75.8</v>
      </c>
      <c r="D148" t="s">
        <v>971</v>
      </c>
    </row>
    <row r="149" spans="1:5" x14ac:dyDescent="0.25">
      <c r="A149">
        <v>10674392</v>
      </c>
      <c r="B149" t="s">
        <v>1032</v>
      </c>
      <c r="C149">
        <v>81</v>
      </c>
      <c r="D149" t="s">
        <v>971</v>
      </c>
    </row>
    <row r="150" spans="1:5" x14ac:dyDescent="0.25">
      <c r="A150">
        <v>10674369</v>
      </c>
      <c r="B150" t="s">
        <v>1033</v>
      </c>
      <c r="C150">
        <v>77.7</v>
      </c>
      <c r="D150" t="s">
        <v>971</v>
      </c>
    </row>
    <row r="151" spans="1:5" x14ac:dyDescent="0.25">
      <c r="A151">
        <v>10674347</v>
      </c>
      <c r="B151" t="s">
        <v>1034</v>
      </c>
      <c r="C151">
        <v>78</v>
      </c>
      <c r="D151" t="s">
        <v>971</v>
      </c>
    </row>
    <row r="152" spans="1:5" x14ac:dyDescent="0.25">
      <c r="A152">
        <v>9658417</v>
      </c>
      <c r="B152" t="s">
        <v>1035</v>
      </c>
      <c r="C152">
        <v>82</v>
      </c>
      <c r="D152" t="s">
        <v>971</v>
      </c>
    </row>
    <row r="153" spans="1:5" x14ac:dyDescent="0.25">
      <c r="A153">
        <v>10447877</v>
      </c>
      <c r="B153" t="s">
        <v>1036</v>
      </c>
      <c r="C153">
        <v>81</v>
      </c>
      <c r="D153" t="s">
        <v>971</v>
      </c>
    </row>
    <row r="154" spans="1:5" x14ac:dyDescent="0.25">
      <c r="A154">
        <v>10674428</v>
      </c>
      <c r="B154" t="s">
        <v>1037</v>
      </c>
      <c r="C154" t="s">
        <v>1000</v>
      </c>
      <c r="D154" t="s">
        <v>971</v>
      </c>
    </row>
    <row r="155" spans="1:5" x14ac:dyDescent="0.25">
      <c r="A155">
        <v>10447903</v>
      </c>
      <c r="B155" t="s">
        <v>1038</v>
      </c>
      <c r="C155">
        <v>74.400000000000006</v>
      </c>
      <c r="D155" t="s">
        <v>971</v>
      </c>
    </row>
    <row r="156" spans="1:5" x14ac:dyDescent="0.25">
      <c r="A156">
        <v>10674439</v>
      </c>
      <c r="B156" t="s">
        <v>1039</v>
      </c>
      <c r="C156">
        <v>62.6</v>
      </c>
      <c r="D156" t="s">
        <v>971</v>
      </c>
      <c r="E156" t="s">
        <v>1104</v>
      </c>
    </row>
    <row r="157" spans="1:5" x14ac:dyDescent="0.25">
      <c r="A157">
        <v>10674440</v>
      </c>
      <c r="B157" t="s">
        <v>1040</v>
      </c>
      <c r="C157">
        <v>75.7</v>
      </c>
      <c r="D157" t="s">
        <v>971</v>
      </c>
    </row>
    <row r="158" spans="1:5" x14ac:dyDescent="0.25">
      <c r="A158">
        <v>9658439</v>
      </c>
      <c r="B158" t="s">
        <v>1041</v>
      </c>
      <c r="C158">
        <v>82</v>
      </c>
      <c r="D158" t="s">
        <v>971</v>
      </c>
    </row>
    <row r="159" spans="1:5" x14ac:dyDescent="0.25">
      <c r="A159">
        <v>10674451</v>
      </c>
      <c r="B159" t="s">
        <v>1042</v>
      </c>
      <c r="C159">
        <v>77.7</v>
      </c>
      <c r="D159" t="s">
        <v>971</v>
      </c>
      <c r="E159" t="s">
        <v>1105</v>
      </c>
    </row>
    <row r="160" spans="1:5" x14ac:dyDescent="0.25">
      <c r="A160">
        <v>9546033</v>
      </c>
      <c r="B160" t="s">
        <v>1043</v>
      </c>
      <c r="C160">
        <v>82</v>
      </c>
      <c r="D160" t="s">
        <v>971</v>
      </c>
    </row>
    <row r="161" spans="1:5" x14ac:dyDescent="0.25">
      <c r="A161">
        <v>10447958</v>
      </c>
      <c r="B161" t="s">
        <v>994</v>
      </c>
      <c r="C161">
        <v>72</v>
      </c>
      <c r="D161" t="s">
        <v>971</v>
      </c>
    </row>
    <row r="162" spans="1:5" x14ac:dyDescent="0.25">
      <c r="A162">
        <v>8748162</v>
      </c>
      <c r="B162" t="s">
        <v>1044</v>
      </c>
      <c r="C162">
        <v>63.6</v>
      </c>
      <c r="D162" t="s">
        <v>971</v>
      </c>
    </row>
    <row r="163" spans="1:5" x14ac:dyDescent="0.25">
      <c r="A163">
        <v>10447925</v>
      </c>
      <c r="B163" t="s">
        <v>995</v>
      </c>
      <c r="C163">
        <v>87.2</v>
      </c>
      <c r="D163" t="s">
        <v>971</v>
      </c>
    </row>
    <row r="164" spans="1:5" x14ac:dyDescent="0.25">
      <c r="A164">
        <v>10447844</v>
      </c>
      <c r="B164" t="s">
        <v>997</v>
      </c>
      <c r="C164">
        <v>86.8</v>
      </c>
      <c r="D164" t="s">
        <v>971</v>
      </c>
    </row>
    <row r="165" spans="1:5" x14ac:dyDescent="0.25">
      <c r="A165">
        <v>10447833</v>
      </c>
      <c r="B165" t="s">
        <v>1004</v>
      </c>
      <c r="C165">
        <v>84.2</v>
      </c>
      <c r="D165" t="s">
        <v>971</v>
      </c>
    </row>
    <row r="166" spans="1:5" x14ac:dyDescent="0.25">
      <c r="A166">
        <v>9546011</v>
      </c>
      <c r="B166" t="s">
        <v>1005</v>
      </c>
      <c r="C166">
        <v>54</v>
      </c>
      <c r="D166" t="s">
        <v>971</v>
      </c>
    </row>
    <row r="167" spans="1:5" x14ac:dyDescent="0.25">
      <c r="A167">
        <v>10447969</v>
      </c>
      <c r="B167" t="s">
        <v>1006</v>
      </c>
      <c r="C167">
        <v>70</v>
      </c>
      <c r="D167" t="s">
        <v>971</v>
      </c>
    </row>
    <row r="168" spans="1:5" x14ac:dyDescent="0.25">
      <c r="A168">
        <v>9546022</v>
      </c>
      <c r="B168" t="s">
        <v>1007</v>
      </c>
      <c r="C168">
        <v>86.4</v>
      </c>
      <c r="D168" t="s">
        <v>971</v>
      </c>
    </row>
    <row r="169" spans="1:5" x14ac:dyDescent="0.25">
      <c r="A169">
        <v>10447914</v>
      </c>
      <c r="B169" t="s">
        <v>1008</v>
      </c>
      <c r="C169">
        <v>81.599999999999994</v>
      </c>
      <c r="D169" t="s">
        <v>971</v>
      </c>
    </row>
    <row r="170" spans="1:5" x14ac:dyDescent="0.25">
      <c r="A170">
        <v>10448380</v>
      </c>
      <c r="B170" t="s">
        <v>1009</v>
      </c>
      <c r="C170">
        <v>57</v>
      </c>
      <c r="D170" t="s">
        <v>971</v>
      </c>
    </row>
    <row r="171" spans="1:5" x14ac:dyDescent="0.25">
      <c r="A171">
        <v>10448298</v>
      </c>
      <c r="B171" t="s">
        <v>1011</v>
      </c>
      <c r="C171">
        <v>70</v>
      </c>
      <c r="D171" t="s">
        <v>971</v>
      </c>
    </row>
    <row r="172" spans="1:5" x14ac:dyDescent="0.25">
      <c r="A172">
        <v>10448047</v>
      </c>
      <c r="B172" t="s">
        <v>1014</v>
      </c>
      <c r="C172">
        <v>63.6</v>
      </c>
      <c r="D172" t="s">
        <v>971</v>
      </c>
    </row>
    <row r="173" spans="1:5" x14ac:dyDescent="0.25">
      <c r="A173">
        <v>10448014</v>
      </c>
      <c r="B173" t="s">
        <v>1017</v>
      </c>
      <c r="C173">
        <v>65.599999999999994</v>
      </c>
      <c r="D173" t="s">
        <v>971</v>
      </c>
    </row>
    <row r="174" spans="1:5" x14ac:dyDescent="0.25">
      <c r="A174">
        <v>10448003</v>
      </c>
      <c r="B174" t="s">
        <v>1019</v>
      </c>
      <c r="C174">
        <v>58</v>
      </c>
      <c r="D174" t="s">
        <v>971</v>
      </c>
    </row>
    <row r="175" spans="1:5" x14ac:dyDescent="0.25">
      <c r="A175">
        <v>10447992</v>
      </c>
      <c r="B175" t="s">
        <v>1023</v>
      </c>
      <c r="C175">
        <v>57.2</v>
      </c>
      <c r="D175" t="s">
        <v>971</v>
      </c>
      <c r="E175" t="s">
        <v>780</v>
      </c>
    </row>
    <row r="176" spans="1:5" x14ac:dyDescent="0.25">
      <c r="A176">
        <v>10447947</v>
      </c>
      <c r="B176" t="s">
        <v>1024</v>
      </c>
      <c r="C176">
        <v>78.8</v>
      </c>
      <c r="D176" t="s">
        <v>971</v>
      </c>
      <c r="E176" t="s">
        <v>1101</v>
      </c>
    </row>
    <row r="177" spans="1:5" x14ac:dyDescent="0.25">
      <c r="A177">
        <v>10447970</v>
      </c>
      <c r="B177" t="s">
        <v>1025</v>
      </c>
      <c r="C177">
        <v>71.2</v>
      </c>
      <c r="D177" t="s">
        <v>971</v>
      </c>
    </row>
    <row r="178" spans="1:5" x14ac:dyDescent="0.25">
      <c r="A178">
        <v>10447855</v>
      </c>
      <c r="B178" t="s">
        <v>1026</v>
      </c>
      <c r="C178">
        <v>72.400000000000006</v>
      </c>
      <c r="D178" t="s">
        <v>971</v>
      </c>
      <c r="E178" t="s">
        <v>1102</v>
      </c>
    </row>
    <row r="179" spans="1:5" x14ac:dyDescent="0.25">
      <c r="A179">
        <v>10447877</v>
      </c>
      <c r="B179" t="s">
        <v>1036</v>
      </c>
      <c r="C179">
        <v>84.4</v>
      </c>
      <c r="D179" t="s">
        <v>971</v>
      </c>
    </row>
    <row r="180" spans="1:5" x14ac:dyDescent="0.25">
      <c r="A180">
        <v>10447903</v>
      </c>
      <c r="B180" t="s">
        <v>1038</v>
      </c>
      <c r="C180">
        <v>71.2</v>
      </c>
      <c r="D180" t="s">
        <v>971</v>
      </c>
    </row>
    <row r="181" spans="1:5" x14ac:dyDescent="0.25">
      <c r="A181">
        <v>9546033</v>
      </c>
      <c r="B181" t="s">
        <v>1043</v>
      </c>
      <c r="C181">
        <v>67</v>
      </c>
      <c r="D181" t="s">
        <v>971</v>
      </c>
    </row>
    <row r="182" spans="1:5" x14ac:dyDescent="0.25">
      <c r="A182">
        <v>9546044</v>
      </c>
      <c r="B182" t="s">
        <v>1045</v>
      </c>
      <c r="C182">
        <v>76.8</v>
      </c>
      <c r="D182" t="s">
        <v>971</v>
      </c>
    </row>
    <row r="183" spans="1:5" x14ac:dyDescent="0.25">
      <c r="A183">
        <v>9658613</v>
      </c>
      <c r="B183" t="s">
        <v>1046</v>
      </c>
      <c r="C183">
        <v>52</v>
      </c>
      <c r="D183" t="s">
        <v>971</v>
      </c>
    </row>
    <row r="184" spans="1:5" x14ac:dyDescent="0.25">
      <c r="A184">
        <v>9658532</v>
      </c>
      <c r="B184" t="s">
        <v>1047</v>
      </c>
      <c r="C184">
        <v>46</v>
      </c>
      <c r="D184" t="s">
        <v>971</v>
      </c>
    </row>
    <row r="185" spans="1:5" x14ac:dyDescent="0.25">
      <c r="A185">
        <v>8881735</v>
      </c>
      <c r="B185" t="s">
        <v>1048</v>
      </c>
      <c r="C185">
        <v>45</v>
      </c>
      <c r="D185" t="s">
        <v>971</v>
      </c>
    </row>
    <row r="186" spans="1:5" x14ac:dyDescent="0.25">
      <c r="A186">
        <v>9546077</v>
      </c>
      <c r="B186" t="s">
        <v>426</v>
      </c>
      <c r="C186">
        <v>47</v>
      </c>
      <c r="D186" t="s">
        <v>971</v>
      </c>
    </row>
    <row r="187" spans="1:5" x14ac:dyDescent="0.25">
      <c r="A187">
        <v>9546262</v>
      </c>
      <c r="B187" t="s">
        <v>427</v>
      </c>
      <c r="C187">
        <v>47</v>
      </c>
      <c r="D187" t="s">
        <v>971</v>
      </c>
    </row>
    <row r="188" spans="1:5" x14ac:dyDescent="0.25">
      <c r="A188">
        <v>9658587</v>
      </c>
      <c r="B188" t="s">
        <v>1049</v>
      </c>
      <c r="C188">
        <v>46</v>
      </c>
      <c r="D188" t="s">
        <v>971</v>
      </c>
    </row>
    <row r="189" spans="1:5" x14ac:dyDescent="0.25">
      <c r="A189">
        <v>9057609</v>
      </c>
      <c r="B189" t="s">
        <v>1050</v>
      </c>
      <c r="C189">
        <v>50</v>
      </c>
      <c r="D189" t="s">
        <v>971</v>
      </c>
    </row>
    <row r="190" spans="1:5" x14ac:dyDescent="0.25">
      <c r="A190">
        <v>9546103</v>
      </c>
      <c r="B190" t="s">
        <v>1051</v>
      </c>
      <c r="C190">
        <v>51</v>
      </c>
      <c r="D190" t="s">
        <v>971</v>
      </c>
    </row>
    <row r="191" spans="1:5" x14ac:dyDescent="0.25">
      <c r="A191">
        <v>9546240</v>
      </c>
      <c r="B191" t="s">
        <v>432</v>
      </c>
      <c r="C191">
        <v>52</v>
      </c>
      <c r="D191" t="s">
        <v>971</v>
      </c>
    </row>
    <row r="192" spans="1:5" x14ac:dyDescent="0.25">
      <c r="A192">
        <v>8881713</v>
      </c>
      <c r="B192" t="s">
        <v>1052</v>
      </c>
      <c r="C192">
        <v>52</v>
      </c>
      <c r="D192" t="s">
        <v>971</v>
      </c>
    </row>
    <row r="193" spans="1:4" x14ac:dyDescent="0.25">
      <c r="A193">
        <v>9658598</v>
      </c>
      <c r="B193" t="s">
        <v>1053</v>
      </c>
      <c r="C193">
        <v>49</v>
      </c>
      <c r="D193" t="s">
        <v>971</v>
      </c>
    </row>
    <row r="194" spans="1:4" x14ac:dyDescent="0.25">
      <c r="A194">
        <v>9658761</v>
      </c>
      <c r="B194" t="s">
        <v>1054</v>
      </c>
      <c r="C194">
        <v>49</v>
      </c>
      <c r="D194" t="s">
        <v>971</v>
      </c>
    </row>
    <row r="195" spans="1:4" x14ac:dyDescent="0.25">
      <c r="A195">
        <v>9658554</v>
      </c>
      <c r="B195" t="s">
        <v>1055</v>
      </c>
      <c r="C195">
        <v>70</v>
      </c>
      <c r="D195" t="s">
        <v>971</v>
      </c>
    </row>
    <row r="196" spans="1:4" x14ac:dyDescent="0.25">
      <c r="A196">
        <v>9658565</v>
      </c>
      <c r="B196" t="s">
        <v>1056</v>
      </c>
      <c r="C196">
        <v>70</v>
      </c>
      <c r="D196" t="s">
        <v>971</v>
      </c>
    </row>
    <row r="197" spans="1:4" x14ac:dyDescent="0.25">
      <c r="A197">
        <v>9658679</v>
      </c>
      <c r="B197" t="s">
        <v>1057</v>
      </c>
      <c r="C197">
        <v>52</v>
      </c>
      <c r="D197" t="s">
        <v>971</v>
      </c>
    </row>
    <row r="198" spans="1:4" x14ac:dyDescent="0.25">
      <c r="A198">
        <v>9658749</v>
      </c>
      <c r="B198" t="s">
        <v>1058</v>
      </c>
      <c r="C198">
        <v>54</v>
      </c>
      <c r="D198" t="s">
        <v>971</v>
      </c>
    </row>
    <row r="199" spans="1:4" x14ac:dyDescent="0.25">
      <c r="A199">
        <v>9658521</v>
      </c>
      <c r="B199" t="s">
        <v>1059</v>
      </c>
      <c r="C199">
        <v>70</v>
      </c>
      <c r="D199" t="s">
        <v>971</v>
      </c>
    </row>
    <row r="200" spans="1:4" x14ac:dyDescent="0.25">
      <c r="A200">
        <v>9658543</v>
      </c>
      <c r="B200" t="s">
        <v>1060</v>
      </c>
      <c r="C200">
        <v>46</v>
      </c>
      <c r="D200" t="s">
        <v>971</v>
      </c>
    </row>
    <row r="201" spans="1:4" x14ac:dyDescent="0.25">
      <c r="A201">
        <v>9546114</v>
      </c>
      <c r="B201" t="s">
        <v>437</v>
      </c>
      <c r="C201">
        <v>49</v>
      </c>
      <c r="D201" t="s">
        <v>971</v>
      </c>
    </row>
    <row r="202" spans="1:4" x14ac:dyDescent="0.25">
      <c r="A202">
        <v>9546066</v>
      </c>
      <c r="B202" t="s">
        <v>1033</v>
      </c>
      <c r="C202">
        <v>52</v>
      </c>
      <c r="D202" t="s">
        <v>971</v>
      </c>
    </row>
    <row r="203" spans="1:4" x14ac:dyDescent="0.25">
      <c r="A203">
        <v>9658738</v>
      </c>
      <c r="B203" t="s">
        <v>1061</v>
      </c>
      <c r="C203">
        <v>51</v>
      </c>
      <c r="D203" t="s">
        <v>971</v>
      </c>
    </row>
    <row r="204" spans="1:4" x14ac:dyDescent="0.25">
      <c r="A204">
        <v>9546192</v>
      </c>
      <c r="B204" t="s">
        <v>1062</v>
      </c>
      <c r="C204">
        <v>46</v>
      </c>
      <c r="D204" t="s">
        <v>971</v>
      </c>
    </row>
    <row r="205" spans="1:4" x14ac:dyDescent="0.25">
      <c r="A205">
        <v>9546251</v>
      </c>
      <c r="B205" t="s">
        <v>440</v>
      </c>
      <c r="C205">
        <v>46</v>
      </c>
      <c r="D205" t="s">
        <v>971</v>
      </c>
    </row>
    <row r="206" spans="1:4" x14ac:dyDescent="0.25">
      <c r="A206">
        <v>9546273</v>
      </c>
      <c r="B206" t="s">
        <v>441</v>
      </c>
      <c r="C206">
        <v>45</v>
      </c>
      <c r="D206" t="s">
        <v>971</v>
      </c>
    </row>
    <row r="207" spans="1:4" x14ac:dyDescent="0.25">
      <c r="A207">
        <v>9057573</v>
      </c>
      <c r="B207" t="s">
        <v>1063</v>
      </c>
      <c r="C207">
        <v>65</v>
      </c>
      <c r="D207" t="s">
        <v>971</v>
      </c>
    </row>
    <row r="208" spans="1:4" x14ac:dyDescent="0.25">
      <c r="A208">
        <v>8286192</v>
      </c>
      <c r="B208" t="s">
        <v>972</v>
      </c>
      <c r="C208">
        <v>63.33</v>
      </c>
      <c r="D208" t="s">
        <v>971</v>
      </c>
    </row>
    <row r="209" spans="1:4" x14ac:dyDescent="0.25">
      <c r="A209">
        <v>9057609</v>
      </c>
      <c r="B209" t="s">
        <v>1050</v>
      </c>
      <c r="C209">
        <v>58.33</v>
      </c>
      <c r="D209" t="s">
        <v>971</v>
      </c>
    </row>
    <row r="210" spans="1:4" x14ac:dyDescent="0.25">
      <c r="A210">
        <v>9057506</v>
      </c>
      <c r="B210" t="s">
        <v>1064</v>
      </c>
      <c r="C210">
        <v>48.33</v>
      </c>
      <c r="D210" t="s">
        <v>971</v>
      </c>
    </row>
    <row r="211" spans="1:4" x14ac:dyDescent="0.25">
      <c r="A211">
        <v>8286181</v>
      </c>
      <c r="B211" t="s">
        <v>973</v>
      </c>
      <c r="C211">
        <v>58.33</v>
      </c>
      <c r="D211" t="s">
        <v>971</v>
      </c>
    </row>
    <row r="212" spans="1:4" x14ac:dyDescent="0.25">
      <c r="A212">
        <v>9057528</v>
      </c>
      <c r="B212" t="s">
        <v>1065</v>
      </c>
      <c r="C212">
        <v>48.33</v>
      </c>
      <c r="D212" t="s">
        <v>971</v>
      </c>
    </row>
    <row r="213" spans="1:4" x14ac:dyDescent="0.25">
      <c r="A213">
        <v>8286217</v>
      </c>
      <c r="B213" t="s">
        <v>974</v>
      </c>
      <c r="C213">
        <v>60</v>
      </c>
      <c r="D213" t="s">
        <v>971</v>
      </c>
    </row>
    <row r="214" spans="1:4" x14ac:dyDescent="0.25">
      <c r="A214">
        <v>8286206</v>
      </c>
      <c r="B214" t="s">
        <v>975</v>
      </c>
      <c r="C214">
        <v>58.33</v>
      </c>
      <c r="D214" t="s">
        <v>971</v>
      </c>
    </row>
    <row r="215" spans="1:4" x14ac:dyDescent="0.25">
      <c r="A215">
        <v>9057551</v>
      </c>
      <c r="B215" t="s">
        <v>1066</v>
      </c>
      <c r="C215">
        <v>80</v>
      </c>
      <c r="D215" t="s">
        <v>971</v>
      </c>
    </row>
    <row r="216" spans="1:4" x14ac:dyDescent="0.25">
      <c r="A216">
        <v>8286192</v>
      </c>
      <c r="B216" t="s">
        <v>972</v>
      </c>
      <c r="C216">
        <v>51</v>
      </c>
      <c r="D216" t="s">
        <v>971</v>
      </c>
    </row>
    <row r="217" spans="1:4" x14ac:dyDescent="0.25">
      <c r="A217">
        <v>8286181</v>
      </c>
      <c r="B217" t="s">
        <v>973</v>
      </c>
      <c r="C217">
        <v>27.6</v>
      </c>
      <c r="D217" t="s">
        <v>971</v>
      </c>
    </row>
    <row r="218" spans="1:4" x14ac:dyDescent="0.25">
      <c r="A218">
        <v>8286217</v>
      </c>
      <c r="B218" t="s">
        <v>974</v>
      </c>
      <c r="C218">
        <v>49.7</v>
      </c>
      <c r="D218" t="s">
        <v>971</v>
      </c>
    </row>
    <row r="219" spans="1:4" x14ac:dyDescent="0.25">
      <c r="A219">
        <v>8117793</v>
      </c>
      <c r="B219" t="s">
        <v>970</v>
      </c>
      <c r="C219">
        <v>48.2</v>
      </c>
      <c r="D219" t="s">
        <v>971</v>
      </c>
    </row>
    <row r="220" spans="1:4" x14ac:dyDescent="0.25">
      <c r="A220">
        <v>8286206</v>
      </c>
      <c r="B220" t="s">
        <v>975</v>
      </c>
      <c r="C220">
        <v>53.2</v>
      </c>
      <c r="D220" t="s">
        <v>971</v>
      </c>
    </row>
    <row r="221" spans="1:4" x14ac:dyDescent="0.25">
      <c r="A221">
        <v>9658819</v>
      </c>
      <c r="B221" t="s">
        <v>1067</v>
      </c>
      <c r="C221">
        <v>56</v>
      </c>
      <c r="D221" t="s">
        <v>971</v>
      </c>
    </row>
    <row r="222" spans="1:4" x14ac:dyDescent="0.25">
      <c r="A222">
        <v>9546228</v>
      </c>
      <c r="B222" t="s">
        <v>1068</v>
      </c>
      <c r="C222">
        <v>50</v>
      </c>
      <c r="D222" t="s">
        <v>971</v>
      </c>
    </row>
    <row r="223" spans="1:4" x14ac:dyDescent="0.25">
      <c r="A223">
        <v>9546239</v>
      </c>
      <c r="B223" t="s">
        <v>1069</v>
      </c>
      <c r="C223">
        <v>48</v>
      </c>
      <c r="D223" t="s">
        <v>971</v>
      </c>
    </row>
    <row r="224" spans="1:4" x14ac:dyDescent="0.25">
      <c r="A224">
        <v>8748195</v>
      </c>
      <c r="B224" t="s">
        <v>1070</v>
      </c>
      <c r="C224">
        <v>66</v>
      </c>
      <c r="D224" t="s">
        <v>971</v>
      </c>
    </row>
    <row r="225" spans="1:4" x14ac:dyDescent="0.25">
      <c r="A225">
        <v>9546217</v>
      </c>
      <c r="B225" t="s">
        <v>1071</v>
      </c>
      <c r="C225">
        <v>50</v>
      </c>
      <c r="D225" t="s">
        <v>971</v>
      </c>
    </row>
    <row r="226" spans="1:4" x14ac:dyDescent="0.25">
      <c r="A226">
        <v>8748151</v>
      </c>
      <c r="B226" t="s">
        <v>1072</v>
      </c>
      <c r="C226">
        <v>60</v>
      </c>
      <c r="D226" t="s">
        <v>971</v>
      </c>
    </row>
    <row r="227" spans="1:4" x14ac:dyDescent="0.25">
      <c r="A227">
        <v>8881724</v>
      </c>
      <c r="B227" t="s">
        <v>1073</v>
      </c>
      <c r="C227">
        <v>64</v>
      </c>
      <c r="D227" t="s">
        <v>971</v>
      </c>
    </row>
    <row r="228" spans="1:4" x14ac:dyDescent="0.25">
      <c r="A228">
        <v>9546170</v>
      </c>
      <c r="B228" t="s">
        <v>1074</v>
      </c>
      <c r="C228">
        <v>52</v>
      </c>
      <c r="D228" t="s">
        <v>971</v>
      </c>
    </row>
    <row r="229" spans="1:4" x14ac:dyDescent="0.25">
      <c r="A229">
        <v>9546206</v>
      </c>
      <c r="B229" t="s">
        <v>1075</v>
      </c>
      <c r="C229">
        <v>62</v>
      </c>
      <c r="D229" t="s">
        <v>971</v>
      </c>
    </row>
    <row r="230" spans="1:4" x14ac:dyDescent="0.25">
      <c r="A230">
        <v>9546125</v>
      </c>
      <c r="B230" t="s">
        <v>1076</v>
      </c>
      <c r="C230">
        <v>50</v>
      </c>
      <c r="D230" t="s">
        <v>971</v>
      </c>
    </row>
    <row r="231" spans="1:4" x14ac:dyDescent="0.25">
      <c r="A231">
        <v>6753816</v>
      </c>
      <c r="B231" t="s">
        <v>1077</v>
      </c>
      <c r="C231">
        <v>50</v>
      </c>
      <c r="D231" t="s">
        <v>971</v>
      </c>
    </row>
    <row r="232" spans="1:4" x14ac:dyDescent="0.25">
      <c r="A232">
        <v>9546136</v>
      </c>
      <c r="B232" t="s">
        <v>1078</v>
      </c>
      <c r="C232">
        <v>53</v>
      </c>
      <c r="D232" t="s">
        <v>971</v>
      </c>
    </row>
    <row r="233" spans="1:4" x14ac:dyDescent="0.25">
      <c r="A233">
        <v>9546088</v>
      </c>
      <c r="B233" t="s">
        <v>1079</v>
      </c>
      <c r="C233">
        <v>50</v>
      </c>
      <c r="D233" t="s">
        <v>971</v>
      </c>
    </row>
    <row r="234" spans="1:4" x14ac:dyDescent="0.25">
      <c r="A234">
        <v>9546181</v>
      </c>
      <c r="B234" t="s">
        <v>1080</v>
      </c>
      <c r="C234">
        <v>50</v>
      </c>
      <c r="D234" t="s">
        <v>971</v>
      </c>
    </row>
    <row r="235" spans="1:4" x14ac:dyDescent="0.25">
      <c r="A235">
        <v>8881816</v>
      </c>
      <c r="B235" t="s">
        <v>1081</v>
      </c>
      <c r="C235">
        <v>40</v>
      </c>
      <c r="D235" t="s">
        <v>971</v>
      </c>
    </row>
    <row r="236" spans="1:4" x14ac:dyDescent="0.25">
      <c r="A236">
        <v>8117793</v>
      </c>
      <c r="B236" t="s">
        <v>970</v>
      </c>
      <c r="C236">
        <v>36</v>
      </c>
      <c r="D236" t="s">
        <v>971</v>
      </c>
    </row>
    <row r="237" spans="1:4" x14ac:dyDescent="0.25">
      <c r="A237">
        <v>9856345</v>
      </c>
      <c r="B237" t="s">
        <v>1082</v>
      </c>
      <c r="C237">
        <v>69.5</v>
      </c>
      <c r="D237" t="s">
        <v>971</v>
      </c>
    </row>
    <row r="238" spans="1:4" x14ac:dyDescent="0.25">
      <c r="A238">
        <v>9658819</v>
      </c>
      <c r="B238" t="s">
        <v>1067</v>
      </c>
      <c r="C238">
        <v>55</v>
      </c>
      <c r="D238" t="s">
        <v>971</v>
      </c>
    </row>
    <row r="239" spans="1:4" x14ac:dyDescent="0.25">
      <c r="A239">
        <v>9856312</v>
      </c>
      <c r="B239" t="s">
        <v>1083</v>
      </c>
      <c r="C239">
        <v>69</v>
      </c>
      <c r="D239" t="s">
        <v>971</v>
      </c>
    </row>
    <row r="240" spans="1:4" x14ac:dyDescent="0.25">
      <c r="A240">
        <v>9856529</v>
      </c>
      <c r="B240" t="s">
        <v>1084</v>
      </c>
      <c r="C240">
        <v>66</v>
      </c>
      <c r="D240" t="s">
        <v>971</v>
      </c>
    </row>
    <row r="241" spans="1:4" x14ac:dyDescent="0.25">
      <c r="A241">
        <v>9658613</v>
      </c>
      <c r="B241" t="s">
        <v>1046</v>
      </c>
      <c r="C241">
        <v>48</v>
      </c>
      <c r="D241" t="s">
        <v>971</v>
      </c>
    </row>
    <row r="242" spans="1:4" x14ac:dyDescent="0.25">
      <c r="A242">
        <v>9658532</v>
      </c>
      <c r="B242" t="s">
        <v>1047</v>
      </c>
      <c r="C242">
        <v>41</v>
      </c>
      <c r="D242" t="s">
        <v>971</v>
      </c>
    </row>
    <row r="243" spans="1:4" x14ac:dyDescent="0.25">
      <c r="A243">
        <v>8881735</v>
      </c>
      <c r="B243" t="s">
        <v>1048</v>
      </c>
      <c r="C243">
        <v>48</v>
      </c>
      <c r="D243" t="s">
        <v>971</v>
      </c>
    </row>
    <row r="244" spans="1:4" x14ac:dyDescent="0.25">
      <c r="A244">
        <v>9546077</v>
      </c>
      <c r="B244" t="s">
        <v>426</v>
      </c>
      <c r="C244">
        <v>70.5</v>
      </c>
      <c r="D244" t="s">
        <v>971</v>
      </c>
    </row>
    <row r="245" spans="1:4" x14ac:dyDescent="0.25">
      <c r="A245">
        <v>9546262</v>
      </c>
      <c r="B245" t="s">
        <v>427</v>
      </c>
      <c r="C245">
        <v>62</v>
      </c>
      <c r="D245" t="s">
        <v>971</v>
      </c>
    </row>
    <row r="246" spans="1:4" x14ac:dyDescent="0.25">
      <c r="A246">
        <v>9658587</v>
      </c>
      <c r="B246" t="s">
        <v>1049</v>
      </c>
      <c r="C246">
        <v>60</v>
      </c>
      <c r="D246" t="s">
        <v>971</v>
      </c>
    </row>
    <row r="247" spans="1:4" x14ac:dyDescent="0.25">
      <c r="A247">
        <v>9546228</v>
      </c>
      <c r="B247" t="s">
        <v>1068</v>
      </c>
      <c r="C247">
        <v>50.5</v>
      </c>
      <c r="D247" t="s">
        <v>971</v>
      </c>
    </row>
    <row r="248" spans="1:4" x14ac:dyDescent="0.25">
      <c r="A248">
        <v>9546239</v>
      </c>
      <c r="B248" t="s">
        <v>1069</v>
      </c>
      <c r="C248">
        <v>62</v>
      </c>
      <c r="D248" t="s">
        <v>971</v>
      </c>
    </row>
    <row r="249" spans="1:4" x14ac:dyDescent="0.25">
      <c r="A249">
        <v>9856323</v>
      </c>
      <c r="B249" t="s">
        <v>1085</v>
      </c>
      <c r="C249">
        <v>63</v>
      </c>
      <c r="D249" t="s">
        <v>971</v>
      </c>
    </row>
    <row r="250" spans="1:4" x14ac:dyDescent="0.25">
      <c r="A250">
        <v>8748195</v>
      </c>
      <c r="B250" t="s">
        <v>1070</v>
      </c>
      <c r="C250">
        <v>59</v>
      </c>
      <c r="D250" t="s">
        <v>971</v>
      </c>
    </row>
    <row r="251" spans="1:4" x14ac:dyDescent="0.25">
      <c r="A251">
        <v>9546217</v>
      </c>
      <c r="B251" t="s">
        <v>1071</v>
      </c>
      <c r="C251">
        <v>57</v>
      </c>
      <c r="D251" t="s">
        <v>971</v>
      </c>
    </row>
    <row r="252" spans="1:4" x14ac:dyDescent="0.25">
      <c r="A252">
        <v>9856264</v>
      </c>
      <c r="B252" t="s">
        <v>1086</v>
      </c>
      <c r="C252">
        <v>58</v>
      </c>
      <c r="D252" t="s">
        <v>971</v>
      </c>
    </row>
    <row r="253" spans="1:4" x14ac:dyDescent="0.25">
      <c r="A253">
        <v>8748151</v>
      </c>
      <c r="B253" t="s">
        <v>1072</v>
      </c>
      <c r="C253">
        <v>58</v>
      </c>
      <c r="D253" t="s">
        <v>971</v>
      </c>
    </row>
    <row r="254" spans="1:4" x14ac:dyDescent="0.25">
      <c r="A254">
        <v>9546103</v>
      </c>
      <c r="B254" t="s">
        <v>1051</v>
      </c>
      <c r="C254">
        <v>51</v>
      </c>
      <c r="D254" t="s">
        <v>971</v>
      </c>
    </row>
    <row r="255" spans="1:4" x14ac:dyDescent="0.25">
      <c r="A255">
        <v>9546240</v>
      </c>
      <c r="B255" t="s">
        <v>432</v>
      </c>
      <c r="C255">
        <v>61</v>
      </c>
      <c r="D255" t="s">
        <v>971</v>
      </c>
    </row>
    <row r="256" spans="1:4" x14ac:dyDescent="0.25">
      <c r="A256">
        <v>9856242</v>
      </c>
      <c r="B256" t="s">
        <v>1087</v>
      </c>
      <c r="C256">
        <v>73</v>
      </c>
      <c r="D256" t="s">
        <v>971</v>
      </c>
    </row>
    <row r="257" spans="1:4" x14ac:dyDescent="0.25">
      <c r="A257">
        <v>8881713</v>
      </c>
      <c r="B257" t="s">
        <v>1052</v>
      </c>
      <c r="C257">
        <v>61</v>
      </c>
      <c r="D257" t="s">
        <v>971</v>
      </c>
    </row>
    <row r="258" spans="1:4" x14ac:dyDescent="0.25">
      <c r="A258">
        <v>8881724</v>
      </c>
      <c r="B258" t="s">
        <v>1073</v>
      </c>
      <c r="C258">
        <v>76</v>
      </c>
      <c r="D258" t="s">
        <v>971</v>
      </c>
    </row>
    <row r="259" spans="1:4" x14ac:dyDescent="0.25">
      <c r="A259">
        <v>9658598</v>
      </c>
      <c r="B259" t="s">
        <v>1053</v>
      </c>
      <c r="C259">
        <v>56.5</v>
      </c>
      <c r="D259" t="s">
        <v>971</v>
      </c>
    </row>
    <row r="260" spans="1:4" x14ac:dyDescent="0.25">
      <c r="A260">
        <v>9658761</v>
      </c>
      <c r="B260" t="s">
        <v>1054</v>
      </c>
      <c r="C260">
        <v>71</v>
      </c>
      <c r="D260" t="s">
        <v>971</v>
      </c>
    </row>
    <row r="261" spans="1:4" x14ac:dyDescent="0.25">
      <c r="A261">
        <v>9658794</v>
      </c>
      <c r="B261" t="s">
        <v>1088</v>
      </c>
      <c r="C261">
        <v>59.5</v>
      </c>
      <c r="D261" t="s">
        <v>971</v>
      </c>
    </row>
    <row r="262" spans="1:4" x14ac:dyDescent="0.25">
      <c r="A262">
        <v>9546170</v>
      </c>
      <c r="B262" t="s">
        <v>1074</v>
      </c>
      <c r="C262">
        <v>68</v>
      </c>
      <c r="D262" t="s">
        <v>971</v>
      </c>
    </row>
    <row r="263" spans="1:4" x14ac:dyDescent="0.25">
      <c r="A263">
        <v>9546206</v>
      </c>
      <c r="B263" t="s">
        <v>1075</v>
      </c>
      <c r="C263">
        <v>67.5</v>
      </c>
      <c r="D263" t="s">
        <v>971</v>
      </c>
    </row>
    <row r="264" spans="1:4" x14ac:dyDescent="0.25">
      <c r="A264">
        <v>9658554</v>
      </c>
      <c r="B264" t="s">
        <v>1055</v>
      </c>
      <c r="C264">
        <v>72</v>
      </c>
      <c r="D264" t="s">
        <v>971</v>
      </c>
    </row>
    <row r="265" spans="1:4" x14ac:dyDescent="0.25">
      <c r="A265">
        <v>9658565</v>
      </c>
      <c r="B265" t="s">
        <v>1056</v>
      </c>
      <c r="C265">
        <v>66</v>
      </c>
      <c r="D265" t="s">
        <v>971</v>
      </c>
    </row>
    <row r="266" spans="1:4" x14ac:dyDescent="0.25">
      <c r="A266">
        <v>9658679</v>
      </c>
      <c r="B266" t="s">
        <v>1057</v>
      </c>
      <c r="C266">
        <v>72.5</v>
      </c>
      <c r="D266" t="s">
        <v>971</v>
      </c>
    </row>
    <row r="267" spans="1:4" x14ac:dyDescent="0.25">
      <c r="A267">
        <v>9658749</v>
      </c>
      <c r="B267" t="s">
        <v>1058</v>
      </c>
      <c r="C267">
        <v>63.5</v>
      </c>
      <c r="D267" t="s">
        <v>971</v>
      </c>
    </row>
    <row r="268" spans="1:4" x14ac:dyDescent="0.25">
      <c r="A268">
        <v>9856286</v>
      </c>
      <c r="B268" t="s">
        <v>1089</v>
      </c>
      <c r="C268">
        <v>75.5</v>
      </c>
      <c r="D268" t="s">
        <v>971</v>
      </c>
    </row>
    <row r="269" spans="1:4" x14ac:dyDescent="0.25">
      <c r="A269">
        <v>9658521</v>
      </c>
      <c r="B269" t="s">
        <v>1059</v>
      </c>
      <c r="C269">
        <v>82.5</v>
      </c>
      <c r="D269" t="s">
        <v>971</v>
      </c>
    </row>
    <row r="270" spans="1:4" x14ac:dyDescent="0.25">
      <c r="A270">
        <v>9546125</v>
      </c>
      <c r="B270" t="s">
        <v>1076</v>
      </c>
      <c r="C270">
        <v>72</v>
      </c>
      <c r="D270" t="s">
        <v>971</v>
      </c>
    </row>
    <row r="271" spans="1:4" x14ac:dyDescent="0.25">
      <c r="A271">
        <v>9057492</v>
      </c>
      <c r="B271" t="s">
        <v>1090</v>
      </c>
      <c r="C271">
        <v>66.5</v>
      </c>
      <c r="D271" t="s">
        <v>971</v>
      </c>
    </row>
    <row r="272" spans="1:4" x14ac:dyDescent="0.25">
      <c r="A272">
        <v>6753816</v>
      </c>
      <c r="B272" t="s">
        <v>1077</v>
      </c>
      <c r="C272">
        <v>52.5</v>
      </c>
      <c r="D272" t="s">
        <v>971</v>
      </c>
    </row>
    <row r="273" spans="1:4" x14ac:dyDescent="0.25">
      <c r="A273">
        <v>9658543</v>
      </c>
      <c r="B273" t="s">
        <v>1060</v>
      </c>
      <c r="C273">
        <v>53</v>
      </c>
      <c r="D273" t="s">
        <v>971</v>
      </c>
    </row>
    <row r="274" spans="1:4" x14ac:dyDescent="0.25">
      <c r="A274">
        <v>9856301</v>
      </c>
      <c r="B274" t="s">
        <v>1091</v>
      </c>
      <c r="C274">
        <v>76.5</v>
      </c>
      <c r="D274" t="s">
        <v>971</v>
      </c>
    </row>
    <row r="275" spans="1:4" x14ac:dyDescent="0.25">
      <c r="A275">
        <v>9856389</v>
      </c>
      <c r="B275" t="s">
        <v>1092</v>
      </c>
      <c r="C275">
        <v>73.5</v>
      </c>
      <c r="D275" t="s">
        <v>971</v>
      </c>
    </row>
    <row r="276" spans="1:4" x14ac:dyDescent="0.25">
      <c r="A276">
        <v>9546114</v>
      </c>
      <c r="B276" t="s">
        <v>437</v>
      </c>
      <c r="C276">
        <v>52.5</v>
      </c>
      <c r="D276" t="s">
        <v>971</v>
      </c>
    </row>
    <row r="277" spans="1:4" x14ac:dyDescent="0.25">
      <c r="A277">
        <v>9546136</v>
      </c>
      <c r="B277" t="s">
        <v>1078</v>
      </c>
      <c r="C277">
        <v>64.5</v>
      </c>
      <c r="D277" t="s">
        <v>971</v>
      </c>
    </row>
    <row r="278" spans="1:4" x14ac:dyDescent="0.25">
      <c r="A278">
        <v>9658738</v>
      </c>
      <c r="B278" t="s">
        <v>1061</v>
      </c>
      <c r="C278">
        <v>70</v>
      </c>
      <c r="D278" t="s">
        <v>971</v>
      </c>
    </row>
    <row r="279" spans="1:4" x14ac:dyDescent="0.25">
      <c r="A279">
        <v>9546088</v>
      </c>
      <c r="B279" t="s">
        <v>1079</v>
      </c>
      <c r="C279">
        <v>62</v>
      </c>
      <c r="D279" t="s">
        <v>971</v>
      </c>
    </row>
    <row r="280" spans="1:4" x14ac:dyDescent="0.25">
      <c r="A280">
        <v>9546192</v>
      </c>
      <c r="B280" t="s">
        <v>1062</v>
      </c>
      <c r="C280">
        <v>58</v>
      </c>
      <c r="D280" t="s">
        <v>971</v>
      </c>
    </row>
    <row r="281" spans="1:4" x14ac:dyDescent="0.25">
      <c r="A281">
        <v>9546251</v>
      </c>
      <c r="B281" t="s">
        <v>440</v>
      </c>
      <c r="C281">
        <v>54.5</v>
      </c>
      <c r="D281" t="s">
        <v>971</v>
      </c>
    </row>
    <row r="282" spans="1:4" x14ac:dyDescent="0.25">
      <c r="A282">
        <v>9546273</v>
      </c>
      <c r="B282" t="s">
        <v>441</v>
      </c>
      <c r="C282">
        <v>59</v>
      </c>
      <c r="D282" t="s">
        <v>971</v>
      </c>
    </row>
    <row r="283" spans="1:4" x14ac:dyDescent="0.25">
      <c r="A283">
        <v>9546181</v>
      </c>
      <c r="B283" t="s">
        <v>1080</v>
      </c>
      <c r="C283">
        <v>71.5</v>
      </c>
      <c r="D283" t="s">
        <v>971</v>
      </c>
    </row>
    <row r="284" spans="1:4" x14ac:dyDescent="0.25">
      <c r="A284">
        <v>8286192</v>
      </c>
      <c r="B284" t="s">
        <v>972</v>
      </c>
      <c r="C284">
        <v>62</v>
      </c>
      <c r="D284" t="s">
        <v>971</v>
      </c>
    </row>
    <row r="285" spans="1:4" x14ac:dyDescent="0.25">
      <c r="A285">
        <v>8286181</v>
      </c>
      <c r="B285" t="s">
        <v>973</v>
      </c>
      <c r="C285">
        <v>65</v>
      </c>
      <c r="D285" t="s">
        <v>971</v>
      </c>
    </row>
    <row r="286" spans="1:4" x14ac:dyDescent="0.25">
      <c r="A286">
        <v>8286217</v>
      </c>
      <c r="B286" t="s">
        <v>974</v>
      </c>
      <c r="C286">
        <v>48</v>
      </c>
      <c r="D286" t="s">
        <v>971</v>
      </c>
    </row>
    <row r="287" spans="1:4" x14ac:dyDescent="0.25">
      <c r="A287">
        <v>9658819</v>
      </c>
      <c r="B287" t="s">
        <v>1067</v>
      </c>
      <c r="C287">
        <v>35.4</v>
      </c>
      <c r="D287" t="s">
        <v>971</v>
      </c>
    </row>
    <row r="288" spans="1:4" x14ac:dyDescent="0.25">
      <c r="A288">
        <v>9658613</v>
      </c>
      <c r="B288" t="s">
        <v>1046</v>
      </c>
      <c r="C288">
        <v>51</v>
      </c>
      <c r="D288" t="s">
        <v>971</v>
      </c>
    </row>
    <row r="289" spans="1:4" x14ac:dyDescent="0.25">
      <c r="A289">
        <v>9658532</v>
      </c>
      <c r="B289" t="s">
        <v>1047</v>
      </c>
      <c r="C289">
        <v>46.71</v>
      </c>
      <c r="D289" t="s">
        <v>971</v>
      </c>
    </row>
    <row r="290" spans="1:4" x14ac:dyDescent="0.25">
      <c r="A290">
        <v>8881735</v>
      </c>
      <c r="B290" t="s">
        <v>1048</v>
      </c>
      <c r="C290">
        <v>35.4</v>
      </c>
      <c r="D290" t="s">
        <v>971</v>
      </c>
    </row>
    <row r="291" spans="1:4" x14ac:dyDescent="0.25">
      <c r="A291">
        <v>9546077</v>
      </c>
      <c r="B291" t="s">
        <v>426</v>
      </c>
      <c r="C291">
        <v>49.96</v>
      </c>
      <c r="D291" t="s">
        <v>971</v>
      </c>
    </row>
    <row r="292" spans="1:4" x14ac:dyDescent="0.25">
      <c r="A292">
        <v>9546262</v>
      </c>
      <c r="B292" t="s">
        <v>427</v>
      </c>
      <c r="C292">
        <v>58.08</v>
      </c>
      <c r="D292" t="s">
        <v>971</v>
      </c>
    </row>
    <row r="293" spans="1:4" x14ac:dyDescent="0.25">
      <c r="A293">
        <v>9658587</v>
      </c>
      <c r="B293" t="s">
        <v>1049</v>
      </c>
      <c r="C293">
        <v>46.52</v>
      </c>
      <c r="D293" t="s">
        <v>971</v>
      </c>
    </row>
    <row r="294" spans="1:4" x14ac:dyDescent="0.25">
      <c r="A294">
        <v>9546228</v>
      </c>
      <c r="B294" t="s">
        <v>1068</v>
      </c>
      <c r="C294">
        <v>45</v>
      </c>
      <c r="D294" t="s">
        <v>971</v>
      </c>
    </row>
    <row r="295" spans="1:4" x14ac:dyDescent="0.25">
      <c r="A295">
        <v>9546239</v>
      </c>
      <c r="B295" t="s">
        <v>1069</v>
      </c>
      <c r="C295">
        <v>49.08</v>
      </c>
      <c r="D295" t="s">
        <v>971</v>
      </c>
    </row>
    <row r="296" spans="1:4" x14ac:dyDescent="0.25">
      <c r="A296">
        <v>8748195</v>
      </c>
      <c r="B296" t="s">
        <v>1070</v>
      </c>
      <c r="C296">
        <v>49.2</v>
      </c>
      <c r="D296" t="s">
        <v>971</v>
      </c>
    </row>
    <row r="297" spans="1:4" x14ac:dyDescent="0.25">
      <c r="A297">
        <v>9546217</v>
      </c>
      <c r="B297" t="s">
        <v>1071</v>
      </c>
      <c r="C297">
        <v>38.43</v>
      </c>
      <c r="D297" t="s">
        <v>971</v>
      </c>
    </row>
    <row r="298" spans="1:4" x14ac:dyDescent="0.25">
      <c r="A298">
        <v>8748151</v>
      </c>
      <c r="B298" t="s">
        <v>1072</v>
      </c>
      <c r="C298">
        <v>43.31</v>
      </c>
      <c r="D298" t="s">
        <v>971</v>
      </c>
    </row>
    <row r="299" spans="1:4" x14ac:dyDescent="0.25">
      <c r="A299">
        <v>9546103</v>
      </c>
      <c r="B299" t="s">
        <v>1051</v>
      </c>
      <c r="C299">
        <v>54.88</v>
      </c>
      <c r="D299" t="s">
        <v>971</v>
      </c>
    </row>
    <row r="300" spans="1:4" x14ac:dyDescent="0.25">
      <c r="A300">
        <v>9546240</v>
      </c>
      <c r="B300" t="s">
        <v>432</v>
      </c>
      <c r="C300">
        <v>51.69</v>
      </c>
      <c r="D300" t="s">
        <v>971</v>
      </c>
    </row>
    <row r="301" spans="1:4" x14ac:dyDescent="0.25">
      <c r="A301">
        <v>8881713</v>
      </c>
      <c r="B301" t="s">
        <v>1052</v>
      </c>
      <c r="C301">
        <v>46.43</v>
      </c>
      <c r="D301" t="s">
        <v>971</v>
      </c>
    </row>
    <row r="302" spans="1:4" x14ac:dyDescent="0.25">
      <c r="A302">
        <v>8881724</v>
      </c>
      <c r="B302" t="s">
        <v>1073</v>
      </c>
      <c r="C302">
        <v>76.319999999999993</v>
      </c>
      <c r="D302" t="s">
        <v>971</v>
      </c>
    </row>
    <row r="303" spans="1:4" x14ac:dyDescent="0.25">
      <c r="A303">
        <v>9658598</v>
      </c>
      <c r="B303" t="s">
        <v>1053</v>
      </c>
      <c r="C303">
        <v>56.62</v>
      </c>
      <c r="D303" t="s">
        <v>971</v>
      </c>
    </row>
    <row r="304" spans="1:4" x14ac:dyDescent="0.25">
      <c r="A304">
        <v>9658761</v>
      </c>
      <c r="B304" t="s">
        <v>1054</v>
      </c>
      <c r="C304">
        <v>54.98</v>
      </c>
      <c r="D304" t="s">
        <v>971</v>
      </c>
    </row>
    <row r="305" spans="1:4" x14ac:dyDescent="0.25">
      <c r="A305">
        <v>9658794</v>
      </c>
      <c r="B305" t="s">
        <v>1088</v>
      </c>
      <c r="C305">
        <v>39.049999999999997</v>
      </c>
      <c r="D305" t="s">
        <v>971</v>
      </c>
    </row>
    <row r="306" spans="1:4" x14ac:dyDescent="0.25">
      <c r="A306">
        <v>9546170</v>
      </c>
      <c r="B306" t="s">
        <v>1074</v>
      </c>
      <c r="C306">
        <v>68.84</v>
      </c>
      <c r="D306" t="s">
        <v>971</v>
      </c>
    </row>
    <row r="307" spans="1:4" x14ac:dyDescent="0.25">
      <c r="A307">
        <v>9546206</v>
      </c>
      <c r="B307" t="s">
        <v>1075</v>
      </c>
      <c r="C307">
        <v>62.67</v>
      </c>
      <c r="D307" t="s">
        <v>971</v>
      </c>
    </row>
    <row r="308" spans="1:4" x14ac:dyDescent="0.25">
      <c r="A308">
        <v>9658554</v>
      </c>
      <c r="B308" t="s">
        <v>1055</v>
      </c>
      <c r="C308">
        <v>63.98</v>
      </c>
      <c r="D308" t="s">
        <v>971</v>
      </c>
    </row>
    <row r="309" spans="1:4" x14ac:dyDescent="0.25">
      <c r="A309">
        <v>9658565</v>
      </c>
      <c r="B309" t="s">
        <v>1056</v>
      </c>
      <c r="C309">
        <v>57.13</v>
      </c>
      <c r="D309" t="s">
        <v>971</v>
      </c>
    </row>
    <row r="310" spans="1:4" x14ac:dyDescent="0.25">
      <c r="A310">
        <v>9658679</v>
      </c>
      <c r="B310" t="s">
        <v>1057</v>
      </c>
      <c r="C310">
        <v>57.88</v>
      </c>
      <c r="D310" t="s">
        <v>971</v>
      </c>
    </row>
    <row r="311" spans="1:4" x14ac:dyDescent="0.25">
      <c r="A311">
        <v>9658749</v>
      </c>
      <c r="B311" t="s">
        <v>1058</v>
      </c>
      <c r="C311">
        <v>48.44</v>
      </c>
      <c r="D311" t="s">
        <v>971</v>
      </c>
    </row>
    <row r="312" spans="1:4" x14ac:dyDescent="0.25">
      <c r="A312">
        <v>9658521</v>
      </c>
      <c r="B312" t="s">
        <v>1059</v>
      </c>
      <c r="C312">
        <v>86.71</v>
      </c>
      <c r="D312" t="s">
        <v>971</v>
      </c>
    </row>
    <row r="313" spans="1:4" x14ac:dyDescent="0.25">
      <c r="A313">
        <v>9546125</v>
      </c>
      <c r="B313" t="s">
        <v>1076</v>
      </c>
      <c r="C313">
        <v>65.52</v>
      </c>
      <c r="D313" t="s">
        <v>971</v>
      </c>
    </row>
    <row r="314" spans="1:4" x14ac:dyDescent="0.25">
      <c r="A314">
        <v>6753816</v>
      </c>
      <c r="B314" t="s">
        <v>1077</v>
      </c>
      <c r="C314">
        <v>40.43</v>
      </c>
      <c r="D314" t="s">
        <v>971</v>
      </c>
    </row>
    <row r="315" spans="1:4" x14ac:dyDescent="0.25">
      <c r="A315">
        <v>9658543</v>
      </c>
      <c r="B315" t="s">
        <v>1060</v>
      </c>
      <c r="C315">
        <v>27.55</v>
      </c>
      <c r="D315" t="s">
        <v>971</v>
      </c>
    </row>
    <row r="316" spans="1:4" x14ac:dyDescent="0.25">
      <c r="A316">
        <v>9546114</v>
      </c>
      <c r="B316" t="s">
        <v>437</v>
      </c>
      <c r="C316">
        <v>59.33</v>
      </c>
      <c r="D316" t="s">
        <v>971</v>
      </c>
    </row>
    <row r="317" spans="1:4" x14ac:dyDescent="0.25">
      <c r="A317">
        <v>9546066</v>
      </c>
      <c r="B317" t="s">
        <v>1033</v>
      </c>
      <c r="C317">
        <v>59.65</v>
      </c>
      <c r="D317" t="s">
        <v>971</v>
      </c>
    </row>
    <row r="318" spans="1:4" x14ac:dyDescent="0.25">
      <c r="A318">
        <v>9546136</v>
      </c>
      <c r="B318" t="s">
        <v>1078</v>
      </c>
      <c r="C318">
        <v>63.73</v>
      </c>
      <c r="D318" t="s">
        <v>971</v>
      </c>
    </row>
    <row r="319" spans="1:4" x14ac:dyDescent="0.25">
      <c r="A319">
        <v>9658738</v>
      </c>
      <c r="B319" t="s">
        <v>1061</v>
      </c>
      <c r="C319">
        <v>50.4</v>
      </c>
      <c r="D319" t="s">
        <v>971</v>
      </c>
    </row>
    <row r="320" spans="1:4" x14ac:dyDescent="0.25">
      <c r="A320">
        <v>9546088</v>
      </c>
      <c r="B320" t="s">
        <v>1079</v>
      </c>
      <c r="C320">
        <v>60.35</v>
      </c>
      <c r="D320" t="s">
        <v>971</v>
      </c>
    </row>
    <row r="321" spans="1:4" x14ac:dyDescent="0.25">
      <c r="A321">
        <v>9546192</v>
      </c>
      <c r="B321" t="s">
        <v>1062</v>
      </c>
      <c r="C321">
        <v>41.29</v>
      </c>
      <c r="D321" t="s">
        <v>971</v>
      </c>
    </row>
    <row r="322" spans="1:4" x14ac:dyDescent="0.25">
      <c r="A322">
        <v>9546251</v>
      </c>
      <c r="B322" t="s">
        <v>440</v>
      </c>
      <c r="C322">
        <v>51.5</v>
      </c>
      <c r="D322" t="s">
        <v>971</v>
      </c>
    </row>
    <row r="323" spans="1:4" x14ac:dyDescent="0.25">
      <c r="A323">
        <v>9546273</v>
      </c>
      <c r="B323" t="s">
        <v>441</v>
      </c>
      <c r="C323">
        <v>58.8</v>
      </c>
      <c r="D323" t="s">
        <v>971</v>
      </c>
    </row>
    <row r="324" spans="1:4" x14ac:dyDescent="0.25">
      <c r="A324">
        <v>9546181</v>
      </c>
      <c r="B324" t="s">
        <v>1080</v>
      </c>
      <c r="C324">
        <v>72.42</v>
      </c>
      <c r="D324" t="s">
        <v>971</v>
      </c>
    </row>
    <row r="325" spans="1:4" x14ac:dyDescent="0.25">
      <c r="A325">
        <v>9057573</v>
      </c>
      <c r="B325" t="s">
        <v>1063</v>
      </c>
      <c r="C325">
        <v>70.12</v>
      </c>
      <c r="D325" t="s">
        <v>971</v>
      </c>
    </row>
    <row r="326" spans="1:4" x14ac:dyDescent="0.25">
      <c r="A326">
        <v>9057609</v>
      </c>
      <c r="B326" t="s">
        <v>1050</v>
      </c>
      <c r="C326">
        <v>56.02</v>
      </c>
      <c r="D326" t="s">
        <v>971</v>
      </c>
    </row>
    <row r="327" spans="1:4" x14ac:dyDescent="0.25">
      <c r="A327">
        <v>9057506</v>
      </c>
      <c r="B327" t="s">
        <v>1064</v>
      </c>
      <c r="C327">
        <v>57.42</v>
      </c>
      <c r="D327" t="s">
        <v>971</v>
      </c>
    </row>
    <row r="328" spans="1:4" x14ac:dyDescent="0.25">
      <c r="A328">
        <v>9057528</v>
      </c>
      <c r="B328" t="s">
        <v>1065</v>
      </c>
      <c r="C328">
        <v>44.48</v>
      </c>
      <c r="D328" t="s">
        <v>971</v>
      </c>
    </row>
    <row r="329" spans="1:4" x14ac:dyDescent="0.25">
      <c r="A329">
        <v>8286206</v>
      </c>
      <c r="B329" t="s">
        <v>975</v>
      </c>
      <c r="C329">
        <v>58.1</v>
      </c>
      <c r="D329" t="s">
        <v>971</v>
      </c>
    </row>
    <row r="330" spans="1:4" x14ac:dyDescent="0.25">
      <c r="A330">
        <v>9057551</v>
      </c>
      <c r="B330" t="s">
        <v>1066</v>
      </c>
      <c r="C330">
        <v>77.41</v>
      </c>
      <c r="D330" t="s">
        <v>971</v>
      </c>
    </row>
    <row r="331" spans="1:4" x14ac:dyDescent="0.25">
      <c r="A331">
        <v>10674369</v>
      </c>
      <c r="B331" t="s">
        <v>1033</v>
      </c>
      <c r="C331">
        <v>70</v>
      </c>
      <c r="D331" t="s">
        <v>971</v>
      </c>
    </row>
  </sheetData>
  <autoFilter ref="C1:D331" xr:uid="{00000000-0009-0000-0000-00000D000000}"/>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MergeCUID">
                <anchor moveWithCells="1" sizeWithCells="1">
                  <from>
                    <xdr:col>9</xdr:col>
                    <xdr:colOff>0</xdr:colOff>
                    <xdr:row>3</xdr:row>
                    <xdr:rowOff>0</xdr:rowOff>
                  </from>
                  <to>
                    <xdr:col>11</xdr:col>
                    <xdr:colOff>0</xdr:colOff>
                    <xdr:row>4</xdr:row>
                    <xdr:rowOff>0</xdr:rowOff>
                  </to>
                </anchor>
              </controlPr>
            </control>
          </mc:Choice>
        </mc:AlternateContent>
        <mc:AlternateContent xmlns:mc="http://schemas.openxmlformats.org/markup-compatibility/2006">
          <mc:Choice Requires="x14">
            <control shapeId="48130" r:id="rId5" name="Button 2">
              <controlPr defaultSize="0" print="0" autoFill="0" autoPict="0" macro="[0]!ClearMergeCUID">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48131" r:id="rId6" name="Button 3">
              <controlPr defaultSize="0" print="0" autoFill="0" autoPict="0" macro="[0]!LabelSyy_mUsingCompareMS">
                <anchor moveWithCells="1" sizeWithCells="1">
                  <from>
                    <xdr:col>7</xdr:col>
                    <xdr:colOff>0</xdr:colOff>
                    <xdr:row>11</xdr:row>
                    <xdr:rowOff>0</xdr:rowOff>
                  </from>
                  <to>
                    <xdr:col>11</xdr:col>
                    <xdr:colOff>0</xdr:colOff>
                    <xdr:row>12</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MigrationWizIdPermissions xmlns="e2763e64-283e-4da1-a25b-289f1ad14240" xsi:nil="true"/>
    <MigrationWizIdSecurityGroups xmlns="e2763e64-283e-4da1-a25b-289f1ad14240" xsi:nil="true"/>
    <MigrationWizIdDocumentLibraryPermissions xmlns="e2763e64-283e-4da1-a25b-289f1ad14240" xsi:nil="true"/>
    <MigrationWizIdPermissionLevels xmlns="e2763e64-283e-4da1-a25b-289f1ad14240" xsi:nil="true"/>
    <MigrationWizId xmlns="e2763e64-283e-4da1-a25b-289f1ad1424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BF58D1A6C32E04A93BA6C18EFB311E2" ma:contentTypeVersion="11" ma:contentTypeDescription="Create a new document." ma:contentTypeScope="" ma:versionID="9f5f604a4d9a5527f49e46a0bbe99ab5">
  <xsd:schema xmlns:xsd="http://www.w3.org/2001/XMLSchema" xmlns:xs="http://www.w3.org/2001/XMLSchema" xmlns:p="http://schemas.microsoft.com/office/2006/metadata/properties" xmlns:ns3="e2763e64-283e-4da1-a25b-289f1ad14240" xmlns:ns4="85fb1885-c38d-4adc-8d92-15adf9a7320b" targetNamespace="http://schemas.microsoft.com/office/2006/metadata/properties" ma:root="true" ma:fieldsID="5220c2f95846a762e66935e642823c14" ns3:_="" ns4:_="">
    <xsd:import namespace="e2763e64-283e-4da1-a25b-289f1ad14240"/>
    <xsd:import namespace="85fb1885-c38d-4adc-8d92-15adf9a7320b"/>
    <xsd:element name="properties">
      <xsd:complexType>
        <xsd:sequence>
          <xsd:element name="documentManagement">
            <xsd:complexType>
              <xsd:all>
                <xsd:element ref="ns3:MigrationWizId" minOccurs="0"/>
                <xsd:element ref="ns3:MigrationWizIdPermissions" minOccurs="0"/>
                <xsd:element ref="ns3:MigrationWizIdPermissionLevels" minOccurs="0"/>
                <xsd:element ref="ns3:MigrationWizIdDocumentLibraryPermissions" minOccurs="0"/>
                <xsd:element ref="ns3:MigrationWizIdSecurityGroups" minOccurs="0"/>
                <xsd:element ref="ns4:SharedWithUsers" minOccurs="0"/>
                <xsd:element ref="ns4:SharedWithDetails" minOccurs="0"/>
                <xsd:element ref="ns4:SharingHintHash" minOccurs="0"/>
                <xsd:element ref="ns3:MediaServiceMetadata" minOccurs="0"/>
                <xsd:element ref="ns3:MediaServiceFastMetadata"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2763e64-283e-4da1-a25b-289f1ad14240" elementFormDefault="qualified">
    <xsd:import namespace="http://schemas.microsoft.com/office/2006/documentManagement/types"/>
    <xsd:import namespace="http://schemas.microsoft.com/office/infopath/2007/PartnerControls"/>
    <xsd:element name="MigrationWizId" ma:index="8" nillable="true" ma:displayName="MigrationWizId" ma:internalName="MigrationWizId">
      <xsd:simpleType>
        <xsd:restriction base="dms:Text"/>
      </xsd:simpleType>
    </xsd:element>
    <xsd:element name="MigrationWizIdPermissions" ma:index="9" nillable="true" ma:displayName="MigrationWizIdPermissions" ma:internalName="MigrationWizIdPermissions">
      <xsd:simpleType>
        <xsd:restriction base="dms:Text"/>
      </xsd:simpleType>
    </xsd:element>
    <xsd:element name="MigrationWizIdPermissionLevels" ma:index="10" nillable="true" ma:displayName="MigrationWizIdPermissionLevels" ma:internalName="MigrationWizIdPermissionLevels">
      <xsd:simpleType>
        <xsd:restriction base="dms:Text"/>
      </xsd:simpleType>
    </xsd:element>
    <xsd:element name="MigrationWizIdDocumentLibraryPermissions" ma:index="11" nillable="true" ma:displayName="MigrationWizIdDocumentLibraryPermissions" ma:internalName="MigrationWizIdDocumentLibraryPermissions">
      <xsd:simpleType>
        <xsd:restriction base="dms:Text"/>
      </xsd:simpleType>
    </xsd:element>
    <xsd:element name="MigrationWizIdSecurityGroups" ma:index="12" nillable="true" ma:displayName="MigrationWizIdSecurityGroups" ma:internalName="MigrationWizIdSecurityGroups">
      <xsd:simpleType>
        <xsd:restriction base="dms:Text"/>
      </xsd:simpleType>
    </xsd:element>
    <xsd:element name="MediaServiceMetadata" ma:index="16" nillable="true" ma:displayName="MediaServiceMetadata" ma:hidden="true" ma:internalName="MediaServiceMetadata" ma:readOnly="true">
      <xsd:simpleType>
        <xsd:restriction base="dms:Note"/>
      </xsd:simpleType>
    </xsd:element>
    <xsd:element name="MediaServiceFastMetadata" ma:index="17" nillable="true" ma:displayName="MediaServiceFastMetadata" ma:hidden="true" ma:internalName="MediaServiceFastMetadata" ma:readOnly="tru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5fb1885-c38d-4adc-8d92-15adf9a7320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SharingHintHash" ma:index="15"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CD33904-FE16-46C5-A396-8FB92F0D083B}">
  <ds:schemaRefs>
    <ds:schemaRef ds:uri="http://schemas.microsoft.com/sharepoint/v3/contenttype/forms"/>
  </ds:schemaRefs>
</ds:datastoreItem>
</file>

<file path=customXml/itemProps2.xml><?xml version="1.0" encoding="utf-8"?>
<ds:datastoreItem xmlns:ds="http://schemas.openxmlformats.org/officeDocument/2006/customXml" ds:itemID="{CA55239F-6A6D-4B9D-9390-628FE06050AF}">
  <ds:schemaRefs>
    <ds:schemaRef ds:uri="http://purl.org/dc/elements/1.1/"/>
    <ds:schemaRef ds:uri="http://schemas.openxmlformats.org/package/2006/metadata/core-properties"/>
    <ds:schemaRef ds:uri="http://purl.org/dc/terms/"/>
    <ds:schemaRef ds:uri="e2763e64-283e-4da1-a25b-289f1ad14240"/>
    <ds:schemaRef ds:uri="http://schemas.microsoft.com/office/2006/documentManagement/types"/>
    <ds:schemaRef ds:uri="http://schemas.microsoft.com/office/2006/metadata/properties"/>
    <ds:schemaRef ds:uri="85fb1885-c38d-4adc-8d92-15adf9a7320b"/>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FA592E1A-3F5A-4813-9D44-07F894431A1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2763e64-283e-4da1-a25b-289f1ad14240"/>
    <ds:schemaRef ds:uri="85fb1885-c38d-4adc-8d92-15adf9a732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vt:i4>
      </vt:variant>
    </vt:vector>
  </HeadingPairs>
  <TitlesOfParts>
    <vt:vector size="20" baseType="lpstr">
      <vt:lpstr>St_Info</vt:lpstr>
      <vt:lpstr>Active</vt:lpstr>
      <vt:lpstr>Jan-2023-CL</vt:lpstr>
      <vt:lpstr>Graduate</vt:lpstr>
      <vt:lpstr>Withdraw</vt:lpstr>
      <vt:lpstr>MIA</vt:lpstr>
      <vt:lpstr>Course-Str</vt:lpstr>
      <vt:lpstr>Compare</vt:lpstr>
      <vt:lpstr>TCMS</vt:lpstr>
      <vt:lpstr>PTPTN</vt:lpstr>
      <vt:lpstr>Notice</vt:lpstr>
      <vt:lpstr>Userguide</vt:lpstr>
      <vt:lpstr>Log</vt:lpstr>
      <vt:lpstr>MergeCUID</vt:lpstr>
      <vt:lpstr>Active!Print_Area</vt:lpstr>
      <vt:lpstr>Compare!Print_Area</vt:lpstr>
      <vt:lpstr>Graduate!Print_Area</vt:lpstr>
      <vt:lpstr>MIA!Print_Area</vt:lpstr>
      <vt:lpstr>St_Info!Print_Area</vt:lpstr>
      <vt:lpstr>Withdraw!Print_Area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Chong Kok Ming</dc:creator>
  <cp:lastModifiedBy>Lim Weng Hong</cp:lastModifiedBy>
  <cp:lastPrinted>2020-11-26T08:47:48Z</cp:lastPrinted>
  <dcterms:created xsi:type="dcterms:W3CDTF">2006-09-16T00:00:00Z</dcterms:created>
  <dcterms:modified xsi:type="dcterms:W3CDTF">2025-10-05T15:18:14Z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0x010100DBF58D1A6C32E04A93BA6C18EFB311E2</vt:lpwstr>
  </property>
</Properties>
</file>